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\\MAYCHUDELL\PKT - Copy 2\06 VU\CONG NO\MEGA\CHECK CHIẾT KHẤU MEGA\"/>
    </mc:Choice>
  </mc:AlternateContent>
  <xr:revisionPtr revIDLastSave="0" documentId="13_ncr:1_{98ED97E2-429A-4FB3-8331-E3A8D0A8964B}" xr6:coauthVersionLast="47" xr6:coauthVersionMax="47" xr10:uidLastSave="{00000000-0000-0000-0000-000000000000}"/>
  <bookViews>
    <workbookView xWindow="-120" yWindow="-120" windowWidth="20730" windowHeight="11040" activeTab="2" xr2:uid="{00000000-000D-0000-FFFF-FFFF00000000}"/>
  </bookViews>
  <sheets>
    <sheet name="2022" sheetId="1" r:id="rId1"/>
    <sheet name="2023" sheetId="3" r:id="rId2"/>
    <sheet name="check" sheetId="2" r:id="rId3"/>
    <sheet name="HỎI BAS T07.2023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_xlnm._FilterDatabase" localSheetId="2" hidden="1">check!$A$1:$P$6823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6823" i="2" l="1"/>
  <c r="M6822" i="2"/>
  <c r="M6821" i="2"/>
  <c r="M6820" i="2"/>
  <c r="M6819" i="2"/>
  <c r="M6818" i="2"/>
  <c r="M6817" i="2"/>
  <c r="M6816" i="2"/>
  <c r="M6815" i="2"/>
  <c r="M6814" i="2"/>
  <c r="M6813" i="2"/>
  <c r="M6812" i="2"/>
  <c r="M6811" i="2"/>
  <c r="M6810" i="2"/>
  <c r="M6809" i="2"/>
  <c r="M6808" i="2"/>
  <c r="M6807" i="2"/>
  <c r="M6806" i="2"/>
  <c r="M6805" i="2"/>
  <c r="M6804" i="2"/>
  <c r="M6803" i="2"/>
  <c r="M6802" i="2"/>
  <c r="M6801" i="2"/>
  <c r="M6800" i="2"/>
  <c r="M6799" i="2"/>
  <c r="M6798" i="2"/>
  <c r="M6797" i="2"/>
  <c r="M6796" i="2"/>
  <c r="M6795" i="2"/>
  <c r="M6794" i="2"/>
  <c r="M6793" i="2"/>
  <c r="M6792" i="2"/>
  <c r="M6791" i="2"/>
  <c r="M6790" i="2"/>
  <c r="M6789" i="2"/>
  <c r="M6788" i="2"/>
  <c r="M6787" i="2"/>
  <c r="M6786" i="2"/>
  <c r="M6785" i="2"/>
  <c r="M6784" i="2"/>
  <c r="M6783" i="2"/>
  <c r="M6782" i="2"/>
  <c r="M6781" i="2"/>
  <c r="M6780" i="2"/>
  <c r="M6779" i="2"/>
  <c r="M6778" i="2"/>
  <c r="M6777" i="2"/>
  <c r="M6776" i="2"/>
  <c r="M6775" i="2"/>
  <c r="M6774" i="2"/>
  <c r="M6773" i="2"/>
  <c r="M6772" i="2"/>
  <c r="M6771" i="2"/>
  <c r="M6770" i="2"/>
  <c r="M6769" i="2"/>
  <c r="M6768" i="2"/>
  <c r="M6767" i="2"/>
  <c r="M6766" i="2"/>
  <c r="M6765" i="2"/>
  <c r="M6764" i="2"/>
  <c r="M6763" i="2"/>
  <c r="M6762" i="2"/>
  <c r="M6761" i="2"/>
  <c r="M6760" i="2"/>
  <c r="M6759" i="2"/>
  <c r="M6758" i="2"/>
  <c r="M6757" i="2"/>
  <c r="M6756" i="2"/>
  <c r="M6755" i="2"/>
  <c r="M6754" i="2"/>
  <c r="M6753" i="2"/>
  <c r="M6752" i="2"/>
  <c r="M6751" i="2"/>
  <c r="M6750" i="2"/>
  <c r="M6749" i="2"/>
  <c r="M6748" i="2"/>
  <c r="M6747" i="2"/>
  <c r="M6746" i="2"/>
  <c r="M6745" i="2"/>
  <c r="M6744" i="2"/>
  <c r="M6743" i="2"/>
  <c r="M6742" i="2"/>
  <c r="M6741" i="2"/>
  <c r="M6740" i="2"/>
  <c r="M6739" i="2"/>
  <c r="M6738" i="2"/>
  <c r="M6737" i="2"/>
  <c r="M6736" i="2"/>
  <c r="M6735" i="2"/>
  <c r="M6734" i="2"/>
  <c r="M6733" i="2"/>
  <c r="M6732" i="2"/>
  <c r="M6731" i="2"/>
  <c r="M6730" i="2"/>
  <c r="M6729" i="2"/>
  <c r="M6728" i="2"/>
  <c r="M6727" i="2"/>
  <c r="M6726" i="2"/>
  <c r="M6725" i="2"/>
  <c r="M6724" i="2"/>
  <c r="M6723" i="2"/>
  <c r="M6722" i="2"/>
  <c r="M6721" i="2"/>
  <c r="M6720" i="2"/>
  <c r="M6719" i="2"/>
  <c r="M6718" i="2"/>
  <c r="M6717" i="2"/>
  <c r="M6716" i="2"/>
  <c r="M6715" i="2"/>
  <c r="M6714" i="2"/>
  <c r="M6713" i="2"/>
  <c r="M6712" i="2"/>
  <c r="M6711" i="2"/>
  <c r="M6710" i="2"/>
  <c r="M6709" i="2"/>
  <c r="M6708" i="2"/>
  <c r="M6707" i="2"/>
  <c r="M6706" i="2"/>
  <c r="M6705" i="2"/>
  <c r="M6704" i="2"/>
  <c r="M6703" i="2"/>
  <c r="M6702" i="2"/>
  <c r="M6701" i="2"/>
  <c r="M6700" i="2"/>
  <c r="M6699" i="2"/>
  <c r="M6698" i="2"/>
  <c r="M6697" i="2"/>
  <c r="M6696" i="2"/>
  <c r="M6695" i="2"/>
  <c r="M6694" i="2"/>
  <c r="M6693" i="2"/>
  <c r="M6692" i="2"/>
  <c r="M6691" i="2"/>
  <c r="M6690" i="2"/>
  <c r="M6689" i="2"/>
  <c r="M6688" i="2"/>
  <c r="M6687" i="2"/>
  <c r="M6686" i="2"/>
  <c r="M6685" i="2"/>
  <c r="M6684" i="2"/>
  <c r="M6683" i="2"/>
  <c r="M6682" i="2"/>
  <c r="M6681" i="2"/>
  <c r="M6680" i="2"/>
  <c r="M6679" i="2"/>
  <c r="M6678" i="2"/>
  <c r="M6677" i="2"/>
  <c r="M6676" i="2"/>
  <c r="M6675" i="2"/>
  <c r="M6674" i="2"/>
  <c r="M6673" i="2"/>
  <c r="M6672" i="2"/>
  <c r="M6671" i="2"/>
  <c r="M6670" i="2"/>
  <c r="M6669" i="2"/>
  <c r="M6668" i="2"/>
  <c r="M6667" i="2"/>
  <c r="M6666" i="2"/>
  <c r="M6643" i="2"/>
  <c r="M6642" i="2"/>
  <c r="M6641" i="2"/>
  <c r="M6640" i="2"/>
  <c r="M6639" i="2"/>
  <c r="M6638" i="2"/>
  <c r="M6637" i="2"/>
  <c r="M6636" i="2"/>
  <c r="M6635" i="2"/>
  <c r="M6634" i="2"/>
  <c r="M6633" i="2"/>
  <c r="M6632" i="2"/>
  <c r="M6631" i="2"/>
  <c r="M6630" i="2"/>
  <c r="M6629" i="2"/>
  <c r="M6628" i="2"/>
  <c r="M6627" i="2"/>
  <c r="M6616" i="2"/>
  <c r="M6615" i="2"/>
  <c r="M6614" i="2"/>
  <c r="M6613" i="2"/>
  <c r="M6612" i="2"/>
  <c r="M6607" i="2"/>
  <c r="M6606" i="2"/>
  <c r="M6591" i="2"/>
  <c r="M6590" i="2"/>
  <c r="M6589" i="2"/>
  <c r="M6583" i="2"/>
  <c r="M6582" i="2"/>
  <c r="M6581" i="2"/>
  <c r="M6580" i="2"/>
  <c r="M6579" i="2"/>
  <c r="M6578" i="2"/>
  <c r="M6577" i="2"/>
  <c r="M6576" i="2"/>
  <c r="M6575" i="2"/>
  <c r="M6574" i="2"/>
  <c r="M6573" i="2"/>
  <c r="M6572" i="2"/>
  <c r="M6571" i="2"/>
  <c r="K6823" i="2"/>
  <c r="L6823" i="2" s="1"/>
  <c r="K6822" i="2"/>
  <c r="L6822" i="2" s="1"/>
  <c r="K6821" i="2"/>
  <c r="L6821" i="2" s="1"/>
  <c r="K6820" i="2"/>
  <c r="L6820" i="2" s="1"/>
  <c r="K6819" i="2"/>
  <c r="L6819" i="2" s="1"/>
  <c r="K6818" i="2"/>
  <c r="L6818" i="2" s="1"/>
  <c r="K6817" i="2"/>
  <c r="L6817" i="2" s="1"/>
  <c r="K6816" i="2"/>
  <c r="L6816" i="2" s="1"/>
  <c r="K6815" i="2"/>
  <c r="L6815" i="2" s="1"/>
  <c r="K6814" i="2"/>
  <c r="L6814" i="2" s="1"/>
  <c r="K6813" i="2"/>
  <c r="L6813" i="2" s="1"/>
  <c r="K6812" i="2"/>
  <c r="L6812" i="2" s="1"/>
  <c r="K6811" i="2"/>
  <c r="L6811" i="2" s="1"/>
  <c r="K6810" i="2"/>
  <c r="L6810" i="2" s="1"/>
  <c r="K6809" i="2"/>
  <c r="L6809" i="2" s="1"/>
  <c r="K6808" i="2"/>
  <c r="L6808" i="2" s="1"/>
  <c r="K6807" i="2"/>
  <c r="L6807" i="2" s="1"/>
  <c r="K6806" i="2"/>
  <c r="L6806" i="2" s="1"/>
  <c r="K6805" i="2"/>
  <c r="L6805" i="2" s="1"/>
  <c r="K6804" i="2"/>
  <c r="L6804" i="2" s="1"/>
  <c r="K6803" i="2"/>
  <c r="L6803" i="2" s="1"/>
  <c r="K6802" i="2"/>
  <c r="L6802" i="2" s="1"/>
  <c r="K6801" i="2"/>
  <c r="L6801" i="2" s="1"/>
  <c r="K6800" i="2"/>
  <c r="L6800" i="2" s="1"/>
  <c r="K6799" i="2"/>
  <c r="L6799" i="2" s="1"/>
  <c r="K6798" i="2"/>
  <c r="L6798" i="2" s="1"/>
  <c r="K6797" i="2"/>
  <c r="L6797" i="2" s="1"/>
  <c r="K6796" i="2"/>
  <c r="L6796" i="2" s="1"/>
  <c r="K6795" i="2"/>
  <c r="L6795" i="2" s="1"/>
  <c r="K6794" i="2"/>
  <c r="L6794" i="2" s="1"/>
  <c r="K6793" i="2"/>
  <c r="L6793" i="2" s="1"/>
  <c r="K6792" i="2"/>
  <c r="L6792" i="2" s="1"/>
  <c r="K6791" i="2"/>
  <c r="L6791" i="2" s="1"/>
  <c r="K6790" i="2"/>
  <c r="L6790" i="2" s="1"/>
  <c r="K6789" i="2"/>
  <c r="L6789" i="2" s="1"/>
  <c r="K6788" i="2"/>
  <c r="L6788" i="2" s="1"/>
  <c r="K6787" i="2"/>
  <c r="L6787" i="2" s="1"/>
  <c r="K6786" i="2"/>
  <c r="L6786" i="2" s="1"/>
  <c r="K6785" i="2"/>
  <c r="L6785" i="2" s="1"/>
  <c r="K6784" i="2"/>
  <c r="L6784" i="2" s="1"/>
  <c r="K6783" i="2"/>
  <c r="L6783" i="2" s="1"/>
  <c r="K6782" i="2"/>
  <c r="L6782" i="2" s="1"/>
  <c r="K6781" i="2"/>
  <c r="L6781" i="2" s="1"/>
  <c r="K6780" i="2"/>
  <c r="L6780" i="2" s="1"/>
  <c r="K6779" i="2"/>
  <c r="L6779" i="2" s="1"/>
  <c r="K6778" i="2"/>
  <c r="L6778" i="2" s="1"/>
  <c r="K6777" i="2"/>
  <c r="L6777" i="2" s="1"/>
  <c r="K6776" i="2"/>
  <c r="L6776" i="2" s="1"/>
  <c r="K6775" i="2"/>
  <c r="L6775" i="2" s="1"/>
  <c r="K6774" i="2"/>
  <c r="L6774" i="2" s="1"/>
  <c r="K6773" i="2"/>
  <c r="L6773" i="2" s="1"/>
  <c r="K6772" i="2"/>
  <c r="L6772" i="2" s="1"/>
  <c r="K6771" i="2"/>
  <c r="L6771" i="2" s="1"/>
  <c r="K6770" i="2"/>
  <c r="L6770" i="2" s="1"/>
  <c r="K6769" i="2"/>
  <c r="L6769" i="2" s="1"/>
  <c r="K6768" i="2"/>
  <c r="L6768" i="2" s="1"/>
  <c r="K6767" i="2"/>
  <c r="L6767" i="2" s="1"/>
  <c r="K6766" i="2"/>
  <c r="L6766" i="2" s="1"/>
  <c r="K6765" i="2"/>
  <c r="L6765" i="2" s="1"/>
  <c r="K6764" i="2"/>
  <c r="L6764" i="2" s="1"/>
  <c r="K6763" i="2"/>
  <c r="L6763" i="2" s="1"/>
  <c r="K6762" i="2"/>
  <c r="L6762" i="2" s="1"/>
  <c r="K6761" i="2"/>
  <c r="L6761" i="2" s="1"/>
  <c r="K6760" i="2"/>
  <c r="L6760" i="2" s="1"/>
  <c r="K6759" i="2"/>
  <c r="L6759" i="2" s="1"/>
  <c r="K6758" i="2"/>
  <c r="L6758" i="2" s="1"/>
  <c r="K6757" i="2"/>
  <c r="L6757" i="2" s="1"/>
  <c r="K6756" i="2"/>
  <c r="L6756" i="2" s="1"/>
  <c r="K6755" i="2"/>
  <c r="L6755" i="2" s="1"/>
  <c r="K6754" i="2"/>
  <c r="L6754" i="2" s="1"/>
  <c r="K6753" i="2"/>
  <c r="L6753" i="2" s="1"/>
  <c r="K6752" i="2"/>
  <c r="L6752" i="2" s="1"/>
  <c r="K6751" i="2"/>
  <c r="L6751" i="2" s="1"/>
  <c r="K6750" i="2"/>
  <c r="L6750" i="2" s="1"/>
  <c r="K6749" i="2"/>
  <c r="L6749" i="2" s="1"/>
  <c r="K6748" i="2"/>
  <c r="L6748" i="2" s="1"/>
  <c r="K6747" i="2"/>
  <c r="L6747" i="2" s="1"/>
  <c r="K6746" i="2"/>
  <c r="L6746" i="2" s="1"/>
  <c r="K6745" i="2"/>
  <c r="L6745" i="2" s="1"/>
  <c r="K6744" i="2"/>
  <c r="L6744" i="2" s="1"/>
  <c r="K6743" i="2"/>
  <c r="L6743" i="2" s="1"/>
  <c r="K6742" i="2"/>
  <c r="L6742" i="2" s="1"/>
  <c r="K6741" i="2"/>
  <c r="L6741" i="2" s="1"/>
  <c r="K6740" i="2"/>
  <c r="L6740" i="2" s="1"/>
  <c r="K6739" i="2"/>
  <c r="L6739" i="2" s="1"/>
  <c r="K6738" i="2"/>
  <c r="L6738" i="2" s="1"/>
  <c r="K6737" i="2"/>
  <c r="L6737" i="2" s="1"/>
  <c r="K6736" i="2"/>
  <c r="L6736" i="2" s="1"/>
  <c r="K6735" i="2"/>
  <c r="L6735" i="2" s="1"/>
  <c r="K6734" i="2"/>
  <c r="L6734" i="2" s="1"/>
  <c r="K6733" i="2"/>
  <c r="L6733" i="2" s="1"/>
  <c r="K6732" i="2"/>
  <c r="L6732" i="2" s="1"/>
  <c r="K6731" i="2"/>
  <c r="L6731" i="2" s="1"/>
  <c r="K6730" i="2"/>
  <c r="L6730" i="2" s="1"/>
  <c r="K6729" i="2"/>
  <c r="L6729" i="2" s="1"/>
  <c r="K6728" i="2"/>
  <c r="L6728" i="2" s="1"/>
  <c r="K6727" i="2"/>
  <c r="L6727" i="2" s="1"/>
  <c r="K6726" i="2"/>
  <c r="L6726" i="2" s="1"/>
  <c r="K6725" i="2"/>
  <c r="L6725" i="2" s="1"/>
  <c r="K6724" i="2"/>
  <c r="L6724" i="2" s="1"/>
  <c r="K6723" i="2"/>
  <c r="L6723" i="2" s="1"/>
  <c r="K6722" i="2"/>
  <c r="L6722" i="2" s="1"/>
  <c r="K6721" i="2"/>
  <c r="L6721" i="2" s="1"/>
  <c r="K6720" i="2"/>
  <c r="L6720" i="2" s="1"/>
  <c r="K6719" i="2"/>
  <c r="L6719" i="2" s="1"/>
  <c r="K6718" i="2"/>
  <c r="L6718" i="2" s="1"/>
  <c r="K6717" i="2"/>
  <c r="L6717" i="2" s="1"/>
  <c r="K6716" i="2"/>
  <c r="L6716" i="2" s="1"/>
  <c r="K6715" i="2"/>
  <c r="L6715" i="2" s="1"/>
  <c r="K6714" i="2"/>
  <c r="L6714" i="2" s="1"/>
  <c r="K6713" i="2"/>
  <c r="L6713" i="2" s="1"/>
  <c r="K6712" i="2"/>
  <c r="L6712" i="2" s="1"/>
  <c r="K6711" i="2"/>
  <c r="L6711" i="2" s="1"/>
  <c r="K6710" i="2"/>
  <c r="L6710" i="2" s="1"/>
  <c r="K6709" i="2"/>
  <c r="L6709" i="2" s="1"/>
  <c r="K6708" i="2"/>
  <c r="L6708" i="2" s="1"/>
  <c r="K6707" i="2"/>
  <c r="L6707" i="2" s="1"/>
  <c r="K6706" i="2"/>
  <c r="L6706" i="2" s="1"/>
  <c r="K6705" i="2"/>
  <c r="L6705" i="2" s="1"/>
  <c r="K6704" i="2"/>
  <c r="L6704" i="2" s="1"/>
  <c r="K6703" i="2"/>
  <c r="L6703" i="2" s="1"/>
  <c r="K6702" i="2"/>
  <c r="L6702" i="2" s="1"/>
  <c r="K6701" i="2"/>
  <c r="L6701" i="2" s="1"/>
  <c r="K6700" i="2"/>
  <c r="L6700" i="2" s="1"/>
  <c r="K6699" i="2"/>
  <c r="L6699" i="2" s="1"/>
  <c r="K6698" i="2"/>
  <c r="L6698" i="2" s="1"/>
  <c r="K6697" i="2"/>
  <c r="L6697" i="2" s="1"/>
  <c r="K6696" i="2"/>
  <c r="L6696" i="2" s="1"/>
  <c r="K6695" i="2"/>
  <c r="L6695" i="2" s="1"/>
  <c r="K6694" i="2"/>
  <c r="L6694" i="2" s="1"/>
  <c r="K6693" i="2"/>
  <c r="L6693" i="2" s="1"/>
  <c r="K6692" i="2"/>
  <c r="L6692" i="2" s="1"/>
  <c r="K6691" i="2"/>
  <c r="L6691" i="2" s="1"/>
  <c r="K6690" i="2"/>
  <c r="L6690" i="2" s="1"/>
  <c r="K6689" i="2"/>
  <c r="L6689" i="2" s="1"/>
  <c r="K6688" i="2"/>
  <c r="L6688" i="2" s="1"/>
  <c r="K6687" i="2"/>
  <c r="L6687" i="2" s="1"/>
  <c r="K6686" i="2"/>
  <c r="L6686" i="2" s="1"/>
  <c r="K6685" i="2"/>
  <c r="L6685" i="2" s="1"/>
  <c r="K6684" i="2"/>
  <c r="L6684" i="2" s="1"/>
  <c r="K6683" i="2"/>
  <c r="L6683" i="2" s="1"/>
  <c r="K6682" i="2"/>
  <c r="L6682" i="2" s="1"/>
  <c r="K6681" i="2"/>
  <c r="L6681" i="2" s="1"/>
  <c r="K6680" i="2"/>
  <c r="L6680" i="2" s="1"/>
  <c r="K6679" i="2"/>
  <c r="L6679" i="2" s="1"/>
  <c r="K6678" i="2"/>
  <c r="L6678" i="2" s="1"/>
  <c r="K6677" i="2"/>
  <c r="L6677" i="2" s="1"/>
  <c r="K6676" i="2"/>
  <c r="L6676" i="2" s="1"/>
  <c r="K6675" i="2"/>
  <c r="L6675" i="2" s="1"/>
  <c r="K6674" i="2"/>
  <c r="L6674" i="2" s="1"/>
  <c r="K6673" i="2"/>
  <c r="L6673" i="2" s="1"/>
  <c r="K6672" i="2"/>
  <c r="L6672" i="2" s="1"/>
  <c r="K6671" i="2"/>
  <c r="L6671" i="2" s="1"/>
  <c r="K6670" i="2"/>
  <c r="L6670" i="2" s="1"/>
  <c r="K6669" i="2"/>
  <c r="L6669" i="2" s="1"/>
  <c r="K6668" i="2"/>
  <c r="L6668" i="2" s="1"/>
  <c r="K6667" i="2"/>
  <c r="L6667" i="2" s="1"/>
  <c r="K6666" i="2"/>
  <c r="L6666" i="2" s="1"/>
  <c r="K6643" i="2"/>
  <c r="L6643" i="2" s="1"/>
  <c r="K6642" i="2"/>
  <c r="L6642" i="2" s="1"/>
  <c r="K6641" i="2"/>
  <c r="L6641" i="2" s="1"/>
  <c r="K6640" i="2"/>
  <c r="L6640" i="2" s="1"/>
  <c r="K6639" i="2"/>
  <c r="L6639" i="2" s="1"/>
  <c r="K6638" i="2"/>
  <c r="L6638" i="2" s="1"/>
  <c r="K6637" i="2"/>
  <c r="L6637" i="2" s="1"/>
  <c r="K6636" i="2"/>
  <c r="L6636" i="2" s="1"/>
  <c r="K6635" i="2"/>
  <c r="L6635" i="2" s="1"/>
  <c r="K6634" i="2"/>
  <c r="L6634" i="2" s="1"/>
  <c r="K6633" i="2"/>
  <c r="L6633" i="2" s="1"/>
  <c r="K6632" i="2"/>
  <c r="L6632" i="2" s="1"/>
  <c r="K6631" i="2"/>
  <c r="L6631" i="2" s="1"/>
  <c r="K6630" i="2"/>
  <c r="L6630" i="2" s="1"/>
  <c r="K6629" i="2"/>
  <c r="L6629" i="2" s="1"/>
  <c r="K6628" i="2"/>
  <c r="L6628" i="2" s="1"/>
  <c r="K6627" i="2"/>
  <c r="L6627" i="2" s="1"/>
  <c r="K6616" i="2"/>
  <c r="L6616" i="2" s="1"/>
  <c r="K6615" i="2"/>
  <c r="L6615" i="2" s="1"/>
  <c r="K6614" i="2"/>
  <c r="L6614" i="2" s="1"/>
  <c r="K6613" i="2"/>
  <c r="L6613" i="2" s="1"/>
  <c r="K6612" i="2"/>
  <c r="L6612" i="2" s="1"/>
  <c r="K6607" i="2"/>
  <c r="L6607" i="2" s="1"/>
  <c r="K6606" i="2"/>
  <c r="L6606" i="2" s="1"/>
  <c r="K6591" i="2"/>
  <c r="L6591" i="2" s="1"/>
  <c r="K6590" i="2"/>
  <c r="L6590" i="2" s="1"/>
  <c r="K6589" i="2"/>
  <c r="L6589" i="2" s="1"/>
  <c r="K6583" i="2"/>
  <c r="L6583" i="2" s="1"/>
  <c r="K6582" i="2"/>
  <c r="L6582" i="2" s="1"/>
  <c r="K6581" i="2"/>
  <c r="L6581" i="2" s="1"/>
  <c r="K6580" i="2"/>
  <c r="L6580" i="2" s="1"/>
  <c r="K6579" i="2"/>
  <c r="L6579" i="2" s="1"/>
  <c r="K6578" i="2"/>
  <c r="L6578" i="2" s="1"/>
  <c r="K6577" i="2"/>
  <c r="L6577" i="2" s="1"/>
  <c r="K6576" i="2"/>
  <c r="L6576" i="2" s="1"/>
  <c r="K6575" i="2"/>
  <c r="L6575" i="2" s="1"/>
  <c r="K6574" i="2"/>
  <c r="L6574" i="2" s="1"/>
  <c r="K6573" i="2"/>
  <c r="L6573" i="2" s="1"/>
  <c r="K6572" i="2"/>
  <c r="L6572" i="2" s="1"/>
  <c r="K6571" i="2"/>
  <c r="L6571" i="2" s="1"/>
  <c r="M6570" i="2"/>
  <c r="K6570" i="2"/>
  <c r="L6570" i="2" s="1"/>
  <c r="H6823" i="2"/>
  <c r="H6822" i="2"/>
  <c r="H6821" i="2"/>
  <c r="H6820" i="2"/>
  <c r="H6819" i="2"/>
  <c r="H6818" i="2"/>
  <c r="H6817" i="2"/>
  <c r="H6816" i="2"/>
  <c r="H6815" i="2"/>
  <c r="H6814" i="2"/>
  <c r="H6813" i="2"/>
  <c r="H6812" i="2"/>
  <c r="H6811" i="2"/>
  <c r="H6810" i="2"/>
  <c r="H6809" i="2"/>
  <c r="H6808" i="2"/>
  <c r="H6807" i="2"/>
  <c r="H6806" i="2"/>
  <c r="H6805" i="2"/>
  <c r="H6804" i="2"/>
  <c r="H6803" i="2"/>
  <c r="H6802" i="2"/>
  <c r="H6801" i="2"/>
  <c r="H6800" i="2"/>
  <c r="H6799" i="2"/>
  <c r="H6798" i="2"/>
  <c r="H6797" i="2"/>
  <c r="H6796" i="2"/>
  <c r="H6795" i="2"/>
  <c r="H6794" i="2"/>
  <c r="H6793" i="2"/>
  <c r="H6792" i="2"/>
  <c r="H6791" i="2"/>
  <c r="H6790" i="2"/>
  <c r="H6789" i="2"/>
  <c r="H6788" i="2"/>
  <c r="H6787" i="2"/>
  <c r="H6786" i="2"/>
  <c r="H6785" i="2"/>
  <c r="H6784" i="2"/>
  <c r="H6783" i="2"/>
  <c r="H6782" i="2"/>
  <c r="H6781" i="2"/>
  <c r="H6780" i="2"/>
  <c r="H6779" i="2"/>
  <c r="H6778" i="2"/>
  <c r="H6777" i="2"/>
  <c r="H6776" i="2"/>
  <c r="H6775" i="2"/>
  <c r="H6774" i="2"/>
  <c r="H6773" i="2"/>
  <c r="H6772" i="2"/>
  <c r="H6771" i="2"/>
  <c r="H6770" i="2"/>
  <c r="H6769" i="2"/>
  <c r="H6768" i="2"/>
  <c r="H6767" i="2"/>
  <c r="H6766" i="2"/>
  <c r="H6765" i="2"/>
  <c r="H6764" i="2"/>
  <c r="H6763" i="2"/>
  <c r="H6762" i="2"/>
  <c r="H6761" i="2"/>
  <c r="H6760" i="2"/>
  <c r="H6759" i="2"/>
  <c r="H6758" i="2"/>
  <c r="H6757" i="2"/>
  <c r="H6756" i="2"/>
  <c r="H6755" i="2"/>
  <c r="H6754" i="2"/>
  <c r="H6753" i="2"/>
  <c r="H6752" i="2"/>
  <c r="H6751" i="2"/>
  <c r="H6750" i="2"/>
  <c r="H6749" i="2"/>
  <c r="H6748" i="2"/>
  <c r="H6747" i="2"/>
  <c r="H6746" i="2"/>
  <c r="H6745" i="2"/>
  <c r="H6744" i="2"/>
  <c r="H6743" i="2"/>
  <c r="H6742" i="2"/>
  <c r="H6741" i="2"/>
  <c r="H6740" i="2"/>
  <c r="H6739" i="2"/>
  <c r="H6738" i="2"/>
  <c r="H6737" i="2"/>
  <c r="H6736" i="2"/>
  <c r="H6735" i="2"/>
  <c r="H6734" i="2"/>
  <c r="H6733" i="2"/>
  <c r="H6732" i="2"/>
  <c r="H6731" i="2"/>
  <c r="H6730" i="2"/>
  <c r="H6729" i="2"/>
  <c r="H6728" i="2"/>
  <c r="H6727" i="2"/>
  <c r="H6726" i="2"/>
  <c r="H6725" i="2"/>
  <c r="H6724" i="2"/>
  <c r="H6723" i="2"/>
  <c r="H6722" i="2"/>
  <c r="H6721" i="2"/>
  <c r="H6720" i="2"/>
  <c r="H6719" i="2"/>
  <c r="H6718" i="2"/>
  <c r="H6717" i="2"/>
  <c r="H6716" i="2"/>
  <c r="H6715" i="2"/>
  <c r="H6714" i="2"/>
  <c r="H6713" i="2"/>
  <c r="H6712" i="2"/>
  <c r="H6711" i="2"/>
  <c r="H6710" i="2"/>
  <c r="H6709" i="2"/>
  <c r="H6708" i="2"/>
  <c r="H6707" i="2"/>
  <c r="H6706" i="2"/>
  <c r="H6705" i="2"/>
  <c r="H6704" i="2"/>
  <c r="H6703" i="2"/>
  <c r="H6702" i="2"/>
  <c r="H6701" i="2"/>
  <c r="H6700" i="2"/>
  <c r="H6699" i="2"/>
  <c r="H6698" i="2"/>
  <c r="H6697" i="2"/>
  <c r="H6696" i="2"/>
  <c r="H6695" i="2"/>
  <c r="H6694" i="2"/>
  <c r="H6693" i="2"/>
  <c r="H6692" i="2"/>
  <c r="H6691" i="2"/>
  <c r="H6690" i="2"/>
  <c r="H6689" i="2"/>
  <c r="H6688" i="2"/>
  <c r="H6687" i="2"/>
  <c r="H6686" i="2"/>
  <c r="H6685" i="2"/>
  <c r="H6684" i="2"/>
  <c r="H6683" i="2"/>
  <c r="H6682" i="2"/>
  <c r="H6681" i="2"/>
  <c r="H6680" i="2"/>
  <c r="H6679" i="2"/>
  <c r="H6678" i="2"/>
  <c r="H6677" i="2"/>
  <c r="H6676" i="2"/>
  <c r="H6675" i="2"/>
  <c r="H6674" i="2"/>
  <c r="H6673" i="2"/>
  <c r="H6672" i="2"/>
  <c r="H6671" i="2"/>
  <c r="H6670" i="2"/>
  <c r="H6669" i="2"/>
  <c r="H6668" i="2"/>
  <c r="H6667" i="2"/>
  <c r="H6666" i="2"/>
  <c r="E6832" i="2"/>
  <c r="M6665" i="2"/>
  <c r="M6664" i="2"/>
  <c r="M6663" i="2"/>
  <c r="M6662" i="2"/>
  <c r="M6661" i="2"/>
  <c r="M6660" i="2"/>
  <c r="M6659" i="2"/>
  <c r="M6658" i="2"/>
  <c r="M6657" i="2"/>
  <c r="M6656" i="2"/>
  <c r="M6655" i="2"/>
  <c r="M6654" i="2"/>
  <c r="M6653" i="2"/>
  <c r="M6652" i="2"/>
  <c r="M6651" i="2"/>
  <c r="M6650" i="2"/>
  <c r="M6649" i="2"/>
  <c r="M6648" i="2"/>
  <c r="M6647" i="2"/>
  <c r="M6646" i="2"/>
  <c r="M6645" i="2"/>
  <c r="M6644" i="2"/>
  <c r="M6626" i="2"/>
  <c r="M6625" i="2"/>
  <c r="M6624" i="2"/>
  <c r="M6623" i="2"/>
  <c r="M6622" i="2"/>
  <c r="M6621" i="2"/>
  <c r="M6620" i="2"/>
  <c r="M6619" i="2"/>
  <c r="M6618" i="2"/>
  <c r="M6617" i="2"/>
  <c r="M6611" i="2"/>
  <c r="M6610" i="2"/>
  <c r="M6609" i="2"/>
  <c r="M6608" i="2"/>
  <c r="M6605" i="2"/>
  <c r="M6604" i="2"/>
  <c r="M6603" i="2"/>
  <c r="M6602" i="2"/>
  <c r="M6601" i="2"/>
  <c r="M6600" i="2"/>
  <c r="M6599" i="2"/>
  <c r="M6598" i="2"/>
  <c r="M6597" i="2"/>
  <c r="M6596" i="2"/>
  <c r="M6595" i="2"/>
  <c r="M6594" i="2"/>
  <c r="M6593" i="2"/>
  <c r="M6592" i="2"/>
  <c r="M6588" i="2"/>
  <c r="M6587" i="2"/>
  <c r="M6586" i="2"/>
  <c r="M6585" i="2"/>
  <c r="M6584" i="2"/>
  <c r="M6569" i="2"/>
  <c r="M6568" i="2"/>
  <c r="M6567" i="2"/>
  <c r="M6566" i="2"/>
  <c r="M6565" i="2"/>
  <c r="M6564" i="2"/>
  <c r="M6563" i="2"/>
  <c r="M6562" i="2"/>
  <c r="M6561" i="2"/>
  <c r="M6560" i="2"/>
  <c r="M6559" i="2"/>
  <c r="M6558" i="2"/>
  <c r="M6557" i="2"/>
  <c r="M6556" i="2"/>
  <c r="M6555" i="2"/>
  <c r="M6554" i="2"/>
  <c r="M6553" i="2"/>
  <c r="M6552" i="2"/>
  <c r="M6551" i="2"/>
  <c r="M6550" i="2"/>
  <c r="M6549" i="2"/>
  <c r="M6519" i="2"/>
  <c r="M6518" i="2"/>
  <c r="M6517" i="2"/>
  <c r="M6516" i="2"/>
  <c r="M6515" i="2"/>
  <c r="M6514" i="2"/>
  <c r="M6513" i="2"/>
  <c r="M6512" i="2"/>
  <c r="M6511" i="2"/>
  <c r="M6510" i="2"/>
  <c r="M6509" i="2"/>
  <c r="M6508" i="2"/>
  <c r="M6507" i="2"/>
  <c r="M6506" i="2"/>
  <c r="M6505" i="2"/>
  <c r="M6504" i="2"/>
  <c r="M6503" i="2"/>
  <c r="M6502" i="2"/>
  <c r="M6501" i="2"/>
  <c r="M6500" i="2"/>
  <c r="M6468" i="2"/>
  <c r="M6409" i="2"/>
  <c r="M6408" i="2"/>
  <c r="M6407" i="2"/>
  <c r="M6406" i="2"/>
  <c r="M6405" i="2"/>
  <c r="M6404" i="2"/>
  <c r="M6403" i="2"/>
  <c r="M6402" i="2"/>
  <c r="M6401" i="2"/>
  <c r="M6400" i="2"/>
  <c r="M6399" i="2"/>
  <c r="K6665" i="2"/>
  <c r="L6665" i="2" s="1"/>
  <c r="K6664" i="2"/>
  <c r="L6664" i="2" s="1"/>
  <c r="K6663" i="2"/>
  <c r="L6663" i="2" s="1"/>
  <c r="K6662" i="2"/>
  <c r="L6662" i="2" s="1"/>
  <c r="K6661" i="2"/>
  <c r="L6661" i="2" s="1"/>
  <c r="K6660" i="2"/>
  <c r="L6660" i="2" s="1"/>
  <c r="K6659" i="2"/>
  <c r="L6659" i="2" s="1"/>
  <c r="K6658" i="2"/>
  <c r="L6658" i="2" s="1"/>
  <c r="K6657" i="2"/>
  <c r="L6657" i="2" s="1"/>
  <c r="K6656" i="2"/>
  <c r="L6656" i="2" s="1"/>
  <c r="K6655" i="2"/>
  <c r="L6655" i="2" s="1"/>
  <c r="K6654" i="2"/>
  <c r="L6654" i="2" s="1"/>
  <c r="K6653" i="2"/>
  <c r="L6653" i="2" s="1"/>
  <c r="K6652" i="2"/>
  <c r="L6652" i="2" s="1"/>
  <c r="K6651" i="2"/>
  <c r="L6651" i="2" s="1"/>
  <c r="K6650" i="2"/>
  <c r="L6650" i="2" s="1"/>
  <c r="K6649" i="2"/>
  <c r="L6649" i="2" s="1"/>
  <c r="K6648" i="2"/>
  <c r="L6648" i="2" s="1"/>
  <c r="K6647" i="2"/>
  <c r="L6647" i="2" s="1"/>
  <c r="K6646" i="2"/>
  <c r="L6646" i="2" s="1"/>
  <c r="K6645" i="2"/>
  <c r="L6645" i="2" s="1"/>
  <c r="K6644" i="2"/>
  <c r="L6644" i="2" s="1"/>
  <c r="K6626" i="2"/>
  <c r="L6626" i="2" s="1"/>
  <c r="K6625" i="2"/>
  <c r="L6625" i="2" s="1"/>
  <c r="K6624" i="2"/>
  <c r="L6624" i="2" s="1"/>
  <c r="K6623" i="2"/>
  <c r="L6623" i="2" s="1"/>
  <c r="K6622" i="2"/>
  <c r="L6622" i="2" s="1"/>
  <c r="K6621" i="2"/>
  <c r="L6621" i="2" s="1"/>
  <c r="K6620" i="2"/>
  <c r="L6620" i="2" s="1"/>
  <c r="K6619" i="2"/>
  <c r="L6619" i="2" s="1"/>
  <c r="K6618" i="2"/>
  <c r="L6618" i="2" s="1"/>
  <c r="K6617" i="2"/>
  <c r="L6617" i="2" s="1"/>
  <c r="K6611" i="2"/>
  <c r="L6611" i="2" s="1"/>
  <c r="K6610" i="2"/>
  <c r="L6610" i="2" s="1"/>
  <c r="K6609" i="2"/>
  <c r="L6609" i="2" s="1"/>
  <c r="K6608" i="2"/>
  <c r="L6608" i="2" s="1"/>
  <c r="K6605" i="2"/>
  <c r="L6605" i="2" s="1"/>
  <c r="K6604" i="2"/>
  <c r="L6604" i="2" s="1"/>
  <c r="K6603" i="2"/>
  <c r="L6603" i="2" s="1"/>
  <c r="K6602" i="2"/>
  <c r="L6602" i="2" s="1"/>
  <c r="K6601" i="2"/>
  <c r="L6601" i="2" s="1"/>
  <c r="K6600" i="2"/>
  <c r="L6600" i="2" s="1"/>
  <c r="K6599" i="2"/>
  <c r="L6599" i="2" s="1"/>
  <c r="K6598" i="2"/>
  <c r="L6598" i="2" s="1"/>
  <c r="K6597" i="2"/>
  <c r="L6597" i="2" s="1"/>
  <c r="K6596" i="2"/>
  <c r="L6596" i="2" s="1"/>
  <c r="K6595" i="2"/>
  <c r="L6595" i="2" s="1"/>
  <c r="K6594" i="2"/>
  <c r="L6594" i="2" s="1"/>
  <c r="K6593" i="2"/>
  <c r="L6593" i="2" s="1"/>
  <c r="K6592" i="2"/>
  <c r="L6592" i="2" s="1"/>
  <c r="K6588" i="2"/>
  <c r="L6588" i="2" s="1"/>
  <c r="K6587" i="2"/>
  <c r="L6587" i="2" s="1"/>
  <c r="K6586" i="2"/>
  <c r="L6586" i="2" s="1"/>
  <c r="K6585" i="2"/>
  <c r="L6585" i="2" s="1"/>
  <c r="K6584" i="2"/>
  <c r="L6584" i="2" s="1"/>
  <c r="K6569" i="2"/>
  <c r="L6569" i="2" s="1"/>
  <c r="K6568" i="2"/>
  <c r="L6568" i="2" s="1"/>
  <c r="K6567" i="2"/>
  <c r="L6567" i="2" s="1"/>
  <c r="K6566" i="2"/>
  <c r="L6566" i="2" s="1"/>
  <c r="K6565" i="2"/>
  <c r="L6565" i="2" s="1"/>
  <c r="K6564" i="2"/>
  <c r="L6564" i="2" s="1"/>
  <c r="K6563" i="2"/>
  <c r="L6563" i="2" s="1"/>
  <c r="K6562" i="2"/>
  <c r="L6562" i="2" s="1"/>
  <c r="K6561" i="2"/>
  <c r="L6561" i="2" s="1"/>
  <c r="K6560" i="2"/>
  <c r="L6560" i="2" s="1"/>
  <c r="K6559" i="2"/>
  <c r="L6559" i="2" s="1"/>
  <c r="K6558" i="2"/>
  <c r="L6558" i="2" s="1"/>
  <c r="K6557" i="2"/>
  <c r="L6557" i="2" s="1"/>
  <c r="K6556" i="2"/>
  <c r="L6556" i="2" s="1"/>
  <c r="K6555" i="2"/>
  <c r="L6555" i="2" s="1"/>
  <c r="K6554" i="2"/>
  <c r="L6554" i="2" s="1"/>
  <c r="K6553" i="2"/>
  <c r="L6553" i="2" s="1"/>
  <c r="K6552" i="2"/>
  <c r="L6552" i="2" s="1"/>
  <c r="K6551" i="2"/>
  <c r="L6551" i="2" s="1"/>
  <c r="K6550" i="2"/>
  <c r="L6550" i="2" s="1"/>
  <c r="K6549" i="2"/>
  <c r="L6549" i="2" s="1"/>
  <c r="K6519" i="2"/>
  <c r="K6518" i="2"/>
  <c r="K6517" i="2"/>
  <c r="K6516" i="2"/>
  <c r="K6515" i="2"/>
  <c r="K6514" i="2"/>
  <c r="K6513" i="2"/>
  <c r="K6512" i="2"/>
  <c r="K6511" i="2"/>
  <c r="K6510" i="2"/>
  <c r="K6509" i="2"/>
  <c r="K6508" i="2"/>
  <c r="K6507" i="2"/>
  <c r="K6506" i="2"/>
  <c r="K6505" i="2"/>
  <c r="K6504" i="2"/>
  <c r="K6503" i="2"/>
  <c r="K6502" i="2"/>
  <c r="K6501" i="2"/>
  <c r="K6500" i="2"/>
  <c r="K6468" i="2"/>
  <c r="K6409" i="2"/>
  <c r="K6408" i="2"/>
  <c r="K6407" i="2"/>
  <c r="K6406" i="2"/>
  <c r="K6405" i="2"/>
  <c r="K6404" i="2"/>
  <c r="K6403" i="2"/>
  <c r="K6402" i="2"/>
  <c r="K6401" i="2"/>
  <c r="K6400" i="2"/>
  <c r="K6399" i="2"/>
  <c r="M6398" i="2"/>
  <c r="K6398" i="2"/>
  <c r="H6549" i="2"/>
  <c r="H6550" i="2"/>
  <c r="H6551" i="2"/>
  <c r="H6552" i="2"/>
  <c r="H6553" i="2"/>
  <c r="H6554" i="2"/>
  <c r="H6555" i="2"/>
  <c r="H6556" i="2"/>
  <c r="H6557" i="2"/>
  <c r="H6558" i="2"/>
  <c r="H6559" i="2"/>
  <c r="H6560" i="2"/>
  <c r="H6561" i="2"/>
  <c r="H6562" i="2"/>
  <c r="H6563" i="2"/>
  <c r="H6564" i="2"/>
  <c r="H6565" i="2"/>
  <c r="H6566" i="2"/>
  <c r="H6567" i="2"/>
  <c r="H6568" i="2"/>
  <c r="H6569" i="2"/>
  <c r="H6570" i="2"/>
  <c r="H6571" i="2"/>
  <c r="H6572" i="2"/>
  <c r="H6573" i="2"/>
  <c r="H6574" i="2"/>
  <c r="H6575" i="2"/>
  <c r="H6576" i="2"/>
  <c r="H6577" i="2"/>
  <c r="H6578" i="2"/>
  <c r="H6579" i="2"/>
  <c r="H6580" i="2"/>
  <c r="H6581" i="2"/>
  <c r="H6582" i="2"/>
  <c r="H6583" i="2"/>
  <c r="H6584" i="2"/>
  <c r="H6585" i="2"/>
  <c r="H6586" i="2"/>
  <c r="H6587" i="2"/>
  <c r="H6588" i="2"/>
  <c r="H6589" i="2"/>
  <c r="H6590" i="2"/>
  <c r="H6591" i="2"/>
  <c r="H6592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09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4" i="2"/>
  <c r="H6625" i="2"/>
  <c r="H6626" i="2"/>
  <c r="H6627" i="2"/>
  <c r="H6628" i="2"/>
  <c r="H6629" i="2"/>
  <c r="H6630" i="2"/>
  <c r="H6631" i="2"/>
  <c r="H6632" i="2"/>
  <c r="H6633" i="2"/>
  <c r="H6634" i="2"/>
  <c r="H6635" i="2"/>
  <c r="H6636" i="2"/>
  <c r="H6637" i="2"/>
  <c r="H6638" i="2"/>
  <c r="H6639" i="2"/>
  <c r="H6640" i="2"/>
  <c r="H6641" i="2"/>
  <c r="H6642" i="2"/>
  <c r="H6643" i="2"/>
  <c r="H6644" i="2"/>
  <c r="H6645" i="2"/>
  <c r="H6646" i="2"/>
  <c r="H6647" i="2"/>
  <c r="H6648" i="2"/>
  <c r="H6649" i="2"/>
  <c r="H6650" i="2"/>
  <c r="H6651" i="2"/>
  <c r="H6652" i="2"/>
  <c r="H6653" i="2"/>
  <c r="H6654" i="2"/>
  <c r="H6655" i="2"/>
  <c r="H6656" i="2"/>
  <c r="H6657" i="2"/>
  <c r="H6658" i="2"/>
  <c r="H6659" i="2"/>
  <c r="H6660" i="2"/>
  <c r="H6661" i="2"/>
  <c r="H6662" i="2"/>
  <c r="H6663" i="2"/>
  <c r="H6664" i="2"/>
  <c r="H6665" i="2"/>
  <c r="K6300" i="2"/>
  <c r="H6548" i="2"/>
  <c r="H6547" i="2"/>
  <c r="O6546" i="2"/>
  <c r="O6545" i="2"/>
  <c r="O6544" i="2"/>
  <c r="O6543" i="2"/>
  <c r="H6543" i="2"/>
  <c r="H6544" i="2"/>
  <c r="H6545" i="2"/>
  <c r="H6546" i="2"/>
  <c r="H6542" i="2"/>
  <c r="O6346" i="2"/>
  <c r="O6345" i="2"/>
  <c r="O6344" i="2"/>
  <c r="O6343" i="2"/>
  <c r="O6342" i="2"/>
  <c r="O6341" i="2"/>
  <c r="O6340" i="2"/>
  <c r="O6339" i="2"/>
  <c r="O6338" i="2"/>
  <c r="O6337" i="2"/>
  <c r="O6336" i="2"/>
  <c r="O6335" i="2"/>
  <c r="O6334" i="2"/>
  <c r="O6333" i="2"/>
  <c r="O6332" i="2"/>
  <c r="O6331" i="2"/>
  <c r="O6330" i="2"/>
  <c r="O6329" i="2"/>
  <c r="O6328" i="2"/>
  <c r="O6327" i="2"/>
  <c r="O6326" i="2"/>
  <c r="O6325" i="2"/>
  <c r="O6324" i="2"/>
  <c r="O6323" i="2"/>
  <c r="O6322" i="2"/>
  <c r="O6321" i="2"/>
  <c r="O6320" i="2"/>
  <c r="O6317" i="2"/>
  <c r="O6316" i="2"/>
  <c r="O6315" i="2"/>
  <c r="O6314" i="2"/>
  <c r="O6313" i="2"/>
  <c r="O6312" i="2"/>
  <c r="O6311" i="2"/>
  <c r="O6310" i="2"/>
  <c r="O6309" i="2"/>
  <c r="O6308" i="2"/>
  <c r="O6307" i="2"/>
  <c r="O6306" i="2"/>
  <c r="O6305" i="2"/>
  <c r="O6304" i="2"/>
  <c r="O6303" i="2"/>
  <c r="O6302" i="2"/>
  <c r="O6280" i="2"/>
  <c r="O6279" i="2"/>
  <c r="O6278" i="2"/>
  <c r="O6277" i="2"/>
  <c r="O6276" i="2"/>
  <c r="O6275" i="2"/>
  <c r="O6274" i="2"/>
  <c r="O6273" i="2"/>
  <c r="O6272" i="2"/>
  <c r="O6271" i="2"/>
  <c r="O6126" i="2"/>
  <c r="O6100" i="2"/>
  <c r="O6095" i="2"/>
  <c r="O6093" i="2"/>
  <c r="O6090" i="2"/>
  <c r="O6089" i="2"/>
  <c r="O6086" i="2"/>
  <c r="O6035" i="2"/>
  <c r="M6319" i="2"/>
  <c r="M6318" i="2"/>
  <c r="M6301" i="2"/>
  <c r="M6300" i="2"/>
  <c r="M6299" i="2"/>
  <c r="M6298" i="2"/>
  <c r="M6297" i="2"/>
  <c r="M6296" i="2"/>
  <c r="M6295" i="2"/>
  <c r="M6294" i="2"/>
  <c r="M6293" i="2"/>
  <c r="M6292" i="2"/>
  <c r="M6291" i="2"/>
  <c r="M6290" i="2"/>
  <c r="M6289" i="2"/>
  <c r="M6288" i="2"/>
  <c r="M6287" i="2"/>
  <c r="M6286" i="2"/>
  <c r="M6285" i="2"/>
  <c r="M6284" i="2"/>
  <c r="M6283" i="2"/>
  <c r="M6282" i="2"/>
  <c r="M6281" i="2"/>
  <c r="M6270" i="2"/>
  <c r="M6269" i="2"/>
  <c r="M6268" i="2"/>
  <c r="M6267" i="2"/>
  <c r="M6266" i="2"/>
  <c r="M6265" i="2"/>
  <c r="M6264" i="2"/>
  <c r="M6263" i="2"/>
  <c r="M6262" i="2"/>
  <c r="M6261" i="2"/>
  <c r="M6260" i="2"/>
  <c r="M6259" i="2"/>
  <c r="M6258" i="2"/>
  <c r="M6257" i="2"/>
  <c r="M6256" i="2"/>
  <c r="M6255" i="2"/>
  <c r="M6254" i="2"/>
  <c r="M6253" i="2"/>
  <c r="M6252" i="2"/>
  <c r="M6251" i="2"/>
  <c r="M6250" i="2"/>
  <c r="M6249" i="2"/>
  <c r="M6248" i="2"/>
  <c r="M6247" i="2"/>
  <c r="M6246" i="2"/>
  <c r="M6245" i="2"/>
  <c r="M6244" i="2"/>
  <c r="M6243" i="2"/>
  <c r="M6242" i="2"/>
  <c r="M6241" i="2"/>
  <c r="M6240" i="2"/>
  <c r="M6239" i="2"/>
  <c r="M6238" i="2"/>
  <c r="M6237" i="2"/>
  <c r="M6236" i="2"/>
  <c r="M6235" i="2"/>
  <c r="M6234" i="2"/>
  <c r="M6233" i="2"/>
  <c r="M6232" i="2"/>
  <c r="M6231" i="2"/>
  <c r="M6230" i="2"/>
  <c r="M6229" i="2"/>
  <c r="M6228" i="2"/>
  <c r="M6227" i="2"/>
  <c r="M6226" i="2"/>
  <c r="M6225" i="2"/>
  <c r="M6224" i="2"/>
  <c r="M6223" i="2"/>
  <c r="M6222" i="2"/>
  <c r="M6221" i="2"/>
  <c r="M6220" i="2"/>
  <c r="M6219" i="2"/>
  <c r="M6218" i="2"/>
  <c r="M6217" i="2"/>
  <c r="M6216" i="2"/>
  <c r="M6215" i="2"/>
  <c r="M6214" i="2"/>
  <c r="M6213" i="2"/>
  <c r="M6212" i="2"/>
  <c r="M6211" i="2"/>
  <c r="M6210" i="2"/>
  <c r="M6209" i="2"/>
  <c r="M6208" i="2"/>
  <c r="M6207" i="2"/>
  <c r="M6206" i="2"/>
  <c r="M6205" i="2"/>
  <c r="M6204" i="2"/>
  <c r="M6203" i="2"/>
  <c r="M6202" i="2"/>
  <c r="M6201" i="2"/>
  <c r="M6200" i="2"/>
  <c r="M6199" i="2"/>
  <c r="M6198" i="2"/>
  <c r="M6197" i="2"/>
  <c r="M6196" i="2"/>
  <c r="M6195" i="2"/>
  <c r="M6194" i="2"/>
  <c r="M6193" i="2"/>
  <c r="M6192" i="2"/>
  <c r="M6191" i="2"/>
  <c r="M6190" i="2"/>
  <c r="M6189" i="2"/>
  <c r="M6188" i="2"/>
  <c r="M6187" i="2"/>
  <c r="M6186" i="2"/>
  <c r="M6185" i="2"/>
  <c r="M6184" i="2"/>
  <c r="M6183" i="2"/>
  <c r="M6182" i="2"/>
  <c r="M6181" i="2"/>
  <c r="M6180" i="2"/>
  <c r="M6179" i="2"/>
  <c r="M6178" i="2"/>
  <c r="M6177" i="2"/>
  <c r="M6176" i="2"/>
  <c r="M6175" i="2"/>
  <c r="M6174" i="2"/>
  <c r="M6173" i="2"/>
  <c r="M6172" i="2"/>
  <c r="M6171" i="2"/>
  <c r="M6170" i="2"/>
  <c r="M6167" i="2"/>
  <c r="M6165" i="2"/>
  <c r="M6164" i="2"/>
  <c r="M6161" i="2"/>
  <c r="M6160" i="2"/>
  <c r="M6159" i="2"/>
  <c r="M6151" i="2"/>
  <c r="M6150" i="2"/>
  <c r="M6087" i="2"/>
  <c r="K6319" i="2"/>
  <c r="K6318" i="2"/>
  <c r="K6301" i="2"/>
  <c r="K6299" i="2"/>
  <c r="K6298" i="2"/>
  <c r="K6297" i="2"/>
  <c r="K6296" i="2"/>
  <c r="K6295" i="2"/>
  <c r="K6294" i="2"/>
  <c r="K6293" i="2"/>
  <c r="K6292" i="2"/>
  <c r="K6291" i="2"/>
  <c r="K6290" i="2"/>
  <c r="K6289" i="2"/>
  <c r="K6288" i="2"/>
  <c r="K6287" i="2"/>
  <c r="K6286" i="2"/>
  <c r="K6285" i="2"/>
  <c r="K6284" i="2"/>
  <c r="K6283" i="2"/>
  <c r="K6282" i="2"/>
  <c r="K6281" i="2"/>
  <c r="K6270" i="2"/>
  <c r="K6269" i="2"/>
  <c r="K6268" i="2"/>
  <c r="K6267" i="2"/>
  <c r="K6266" i="2"/>
  <c r="K6265" i="2"/>
  <c r="K6264" i="2"/>
  <c r="K6263" i="2"/>
  <c r="K6262" i="2"/>
  <c r="K6261" i="2"/>
  <c r="K6260" i="2"/>
  <c r="K6259" i="2"/>
  <c r="K6258" i="2"/>
  <c r="K6257" i="2"/>
  <c r="K6256" i="2"/>
  <c r="K6255" i="2"/>
  <c r="K6254" i="2"/>
  <c r="K6253" i="2"/>
  <c r="K6252" i="2"/>
  <c r="K6251" i="2"/>
  <c r="K6250" i="2"/>
  <c r="K6249" i="2"/>
  <c r="K6248" i="2"/>
  <c r="K6247" i="2"/>
  <c r="K6246" i="2"/>
  <c r="K6245" i="2"/>
  <c r="K6244" i="2"/>
  <c r="K6243" i="2"/>
  <c r="K6242" i="2"/>
  <c r="K6241" i="2"/>
  <c r="K6240" i="2"/>
  <c r="K6239" i="2"/>
  <c r="K6238" i="2"/>
  <c r="K6237" i="2"/>
  <c r="K6236" i="2"/>
  <c r="K6235" i="2"/>
  <c r="K6234" i="2"/>
  <c r="K6233" i="2"/>
  <c r="K6232" i="2"/>
  <c r="K6231" i="2"/>
  <c r="K6230" i="2"/>
  <c r="K6229" i="2"/>
  <c r="K6228" i="2"/>
  <c r="K6227" i="2"/>
  <c r="K6226" i="2"/>
  <c r="K6225" i="2"/>
  <c r="K6224" i="2"/>
  <c r="K6223" i="2"/>
  <c r="K6222" i="2"/>
  <c r="K6221" i="2"/>
  <c r="K6220" i="2"/>
  <c r="K6219" i="2"/>
  <c r="K6218" i="2"/>
  <c r="K6217" i="2"/>
  <c r="K6216" i="2"/>
  <c r="K6215" i="2"/>
  <c r="K6214" i="2"/>
  <c r="K6213" i="2"/>
  <c r="K6212" i="2"/>
  <c r="K6211" i="2"/>
  <c r="K6210" i="2"/>
  <c r="K6209" i="2"/>
  <c r="K6208" i="2"/>
  <c r="K6207" i="2"/>
  <c r="K6206" i="2"/>
  <c r="K6205" i="2"/>
  <c r="K6204" i="2"/>
  <c r="K6203" i="2"/>
  <c r="K6202" i="2"/>
  <c r="K6201" i="2"/>
  <c r="K6200" i="2"/>
  <c r="K6199" i="2"/>
  <c r="K6198" i="2"/>
  <c r="K6197" i="2"/>
  <c r="K6196" i="2"/>
  <c r="K6195" i="2"/>
  <c r="K6194" i="2"/>
  <c r="K6193" i="2"/>
  <c r="K6192" i="2"/>
  <c r="K6191" i="2"/>
  <c r="K6190" i="2"/>
  <c r="K6189" i="2"/>
  <c r="K6188" i="2"/>
  <c r="K6187" i="2"/>
  <c r="K6186" i="2"/>
  <c r="K6185" i="2"/>
  <c r="K6184" i="2"/>
  <c r="K6183" i="2"/>
  <c r="K6182" i="2"/>
  <c r="K6181" i="2"/>
  <c r="K6180" i="2"/>
  <c r="K6179" i="2"/>
  <c r="K6178" i="2"/>
  <c r="K6177" i="2"/>
  <c r="K6176" i="2"/>
  <c r="K6175" i="2"/>
  <c r="K6174" i="2"/>
  <c r="K6173" i="2"/>
  <c r="K6172" i="2"/>
  <c r="K6171" i="2"/>
  <c r="K6170" i="2"/>
  <c r="K6167" i="2"/>
  <c r="K6165" i="2"/>
  <c r="K6164" i="2"/>
  <c r="K6161" i="2"/>
  <c r="K6160" i="2"/>
  <c r="K6159" i="2"/>
  <c r="K6151" i="2"/>
  <c r="K6150" i="2"/>
  <c r="K6087" i="2"/>
  <c r="M6168" i="2"/>
  <c r="M6166" i="2"/>
  <c r="M6163" i="2"/>
  <c r="M6162" i="2"/>
  <c r="M6158" i="2"/>
  <c r="M6157" i="2"/>
  <c r="M6156" i="2"/>
  <c r="M6155" i="2"/>
  <c r="M6154" i="2"/>
  <c r="M6153" i="2"/>
  <c r="M6152" i="2"/>
  <c r="M6149" i="2"/>
  <c r="M6148" i="2"/>
  <c r="M6147" i="2"/>
  <c r="M6146" i="2"/>
  <c r="M6145" i="2"/>
  <c r="M6144" i="2"/>
  <c r="M6143" i="2"/>
  <c r="M6142" i="2"/>
  <c r="M6141" i="2"/>
  <c r="M6140" i="2"/>
  <c r="M6139" i="2"/>
  <c r="M6138" i="2"/>
  <c r="M6137" i="2"/>
  <c r="M6136" i="2"/>
  <c r="M6135" i="2"/>
  <c r="M6134" i="2"/>
  <c r="M6133" i="2"/>
  <c r="M6132" i="2"/>
  <c r="M6131" i="2"/>
  <c r="M6130" i="2"/>
  <c r="M6129" i="2"/>
  <c r="M6128" i="2"/>
  <c r="M6127" i="2"/>
  <c r="M6125" i="2"/>
  <c r="M6124" i="2"/>
  <c r="M6123" i="2"/>
  <c r="M6122" i="2"/>
  <c r="M6121" i="2"/>
  <c r="M6120" i="2"/>
  <c r="M6119" i="2"/>
  <c r="M6118" i="2"/>
  <c r="M6117" i="2"/>
  <c r="M6116" i="2"/>
  <c r="M6115" i="2"/>
  <c r="M6114" i="2"/>
  <c r="M6113" i="2"/>
  <c r="M6112" i="2"/>
  <c r="M6111" i="2"/>
  <c r="M6110" i="2"/>
  <c r="M6109" i="2"/>
  <c r="M6108" i="2"/>
  <c r="M6107" i="2"/>
  <c r="M6106" i="2"/>
  <c r="M6105" i="2"/>
  <c r="M6104" i="2"/>
  <c r="M6103" i="2"/>
  <c r="M6102" i="2"/>
  <c r="M6101" i="2"/>
  <c r="M6099" i="2"/>
  <c r="M6098" i="2"/>
  <c r="M6097" i="2"/>
  <c r="M6096" i="2"/>
  <c r="M6094" i="2"/>
  <c r="M6092" i="2"/>
  <c r="M6091" i="2"/>
  <c r="M6088" i="2"/>
  <c r="M6085" i="2"/>
  <c r="M6084" i="2"/>
  <c r="M6083" i="2"/>
  <c r="M6082" i="2"/>
  <c r="M6081" i="2"/>
  <c r="M6080" i="2"/>
  <c r="M6078" i="2"/>
  <c r="M6077" i="2"/>
  <c r="M6076" i="2"/>
  <c r="M6075" i="2"/>
  <c r="M6074" i="2"/>
  <c r="M6073" i="2"/>
  <c r="M6072" i="2"/>
  <c r="M6071" i="2"/>
  <c r="M6070" i="2"/>
  <c r="M6069" i="2"/>
  <c r="M6068" i="2"/>
  <c r="M6067" i="2"/>
  <c r="M6066" i="2"/>
  <c r="M6065" i="2"/>
  <c r="M6064" i="2"/>
  <c r="M6063" i="2"/>
  <c r="M6062" i="2"/>
  <c r="M6061" i="2"/>
  <c r="M6060" i="2"/>
  <c r="M6059" i="2"/>
  <c r="M6058" i="2"/>
  <c r="M6057" i="2"/>
  <c r="M6056" i="2"/>
  <c r="M6055" i="2"/>
  <c r="M6054" i="2"/>
  <c r="M6053" i="2"/>
  <c r="M6052" i="2"/>
  <c r="M6051" i="2"/>
  <c r="M6050" i="2"/>
  <c r="M6049" i="2"/>
  <c r="M6048" i="2"/>
  <c r="M6047" i="2"/>
  <c r="M6046" i="2"/>
  <c r="M6045" i="2"/>
  <c r="M6044" i="2"/>
  <c r="M6043" i="2"/>
  <c r="M6042" i="2"/>
  <c r="M6041" i="2"/>
  <c r="M6040" i="2"/>
  <c r="M6039" i="2"/>
  <c r="M6038" i="2"/>
  <c r="M6037" i="2"/>
  <c r="M6036" i="2"/>
  <c r="M6034" i="2"/>
  <c r="M6033" i="2"/>
  <c r="M6032" i="2"/>
  <c r="M6031" i="2"/>
  <c r="M6030" i="2"/>
  <c r="M6029" i="2"/>
  <c r="M6028" i="2"/>
  <c r="M6027" i="2"/>
  <c r="M6026" i="2"/>
  <c r="M6025" i="2"/>
  <c r="M6024" i="2"/>
  <c r="M6023" i="2"/>
  <c r="M6022" i="2"/>
  <c r="M6021" i="2"/>
  <c r="M6020" i="2"/>
  <c r="M6019" i="2"/>
  <c r="M6018" i="2"/>
  <c r="M6017" i="2"/>
  <c r="M6016" i="2"/>
  <c r="M6015" i="2"/>
  <c r="M6014" i="2"/>
  <c r="M6013" i="2"/>
  <c r="M6012" i="2"/>
  <c r="M6011" i="2"/>
  <c r="M6010" i="2"/>
  <c r="M6009" i="2"/>
  <c r="M6008" i="2"/>
  <c r="M6007" i="2"/>
  <c r="M6006" i="2"/>
  <c r="M6005" i="2"/>
  <c r="M6004" i="2"/>
  <c r="M6003" i="2"/>
  <c r="M6002" i="2"/>
  <c r="M6001" i="2"/>
  <c r="M6000" i="2"/>
  <c r="M5999" i="2"/>
  <c r="M5998" i="2"/>
  <c r="M5997" i="2"/>
  <c r="M5996" i="2"/>
  <c r="M5995" i="2"/>
  <c r="M5953" i="2"/>
  <c r="M5952" i="2"/>
  <c r="M5951" i="2"/>
  <c r="M5950" i="2"/>
  <c r="M5949" i="2"/>
  <c r="M5948" i="2"/>
  <c r="M5947" i="2"/>
  <c r="M5946" i="2"/>
  <c r="K6168" i="2"/>
  <c r="L6168" i="2" s="1"/>
  <c r="K6166" i="2"/>
  <c r="L6166" i="2" s="1"/>
  <c r="K6163" i="2"/>
  <c r="L6163" i="2" s="1"/>
  <c r="K6162" i="2"/>
  <c r="L6162" i="2" s="1"/>
  <c r="K6158" i="2"/>
  <c r="L6158" i="2" s="1"/>
  <c r="K6157" i="2"/>
  <c r="L6157" i="2" s="1"/>
  <c r="K6156" i="2"/>
  <c r="L6156" i="2" s="1"/>
  <c r="K6155" i="2"/>
  <c r="L6155" i="2" s="1"/>
  <c r="K6154" i="2"/>
  <c r="L6154" i="2" s="1"/>
  <c r="K6153" i="2"/>
  <c r="L6153" i="2" s="1"/>
  <c r="K6152" i="2"/>
  <c r="L6152" i="2" s="1"/>
  <c r="K6149" i="2"/>
  <c r="L6149" i="2" s="1"/>
  <c r="K6148" i="2"/>
  <c r="L6148" i="2" s="1"/>
  <c r="K6147" i="2"/>
  <c r="L6147" i="2" s="1"/>
  <c r="K6146" i="2"/>
  <c r="L6146" i="2" s="1"/>
  <c r="K6145" i="2"/>
  <c r="L6145" i="2" s="1"/>
  <c r="K6144" i="2"/>
  <c r="L6144" i="2" s="1"/>
  <c r="K6143" i="2"/>
  <c r="L6143" i="2" s="1"/>
  <c r="K6142" i="2"/>
  <c r="L6142" i="2" s="1"/>
  <c r="K6141" i="2"/>
  <c r="L6141" i="2" s="1"/>
  <c r="K6140" i="2"/>
  <c r="L6140" i="2" s="1"/>
  <c r="K6139" i="2"/>
  <c r="L6139" i="2" s="1"/>
  <c r="K6138" i="2"/>
  <c r="L6138" i="2" s="1"/>
  <c r="K6137" i="2"/>
  <c r="L6137" i="2" s="1"/>
  <c r="K6136" i="2"/>
  <c r="L6136" i="2" s="1"/>
  <c r="K6135" i="2"/>
  <c r="L6135" i="2" s="1"/>
  <c r="K6134" i="2"/>
  <c r="L6134" i="2" s="1"/>
  <c r="K6133" i="2"/>
  <c r="L6133" i="2" s="1"/>
  <c r="K6132" i="2"/>
  <c r="L6132" i="2" s="1"/>
  <c r="K6131" i="2"/>
  <c r="L6131" i="2" s="1"/>
  <c r="K6130" i="2"/>
  <c r="L6130" i="2" s="1"/>
  <c r="K6129" i="2"/>
  <c r="L6129" i="2" s="1"/>
  <c r="K6128" i="2"/>
  <c r="L6128" i="2" s="1"/>
  <c r="K6127" i="2"/>
  <c r="L6127" i="2" s="1"/>
  <c r="K6125" i="2"/>
  <c r="L6125" i="2" s="1"/>
  <c r="K6124" i="2"/>
  <c r="L6124" i="2" s="1"/>
  <c r="K6123" i="2"/>
  <c r="L6123" i="2" s="1"/>
  <c r="K6122" i="2"/>
  <c r="L6122" i="2" s="1"/>
  <c r="K6121" i="2"/>
  <c r="L6121" i="2" s="1"/>
  <c r="K6120" i="2"/>
  <c r="L6120" i="2" s="1"/>
  <c r="K6119" i="2"/>
  <c r="L6119" i="2" s="1"/>
  <c r="K6118" i="2"/>
  <c r="L6118" i="2" s="1"/>
  <c r="K6117" i="2"/>
  <c r="L6117" i="2" s="1"/>
  <c r="K6116" i="2"/>
  <c r="L6116" i="2" s="1"/>
  <c r="K6115" i="2"/>
  <c r="L6115" i="2" s="1"/>
  <c r="K6114" i="2"/>
  <c r="L6114" i="2" s="1"/>
  <c r="K6113" i="2"/>
  <c r="L6113" i="2" s="1"/>
  <c r="K6112" i="2"/>
  <c r="L6112" i="2" s="1"/>
  <c r="K6111" i="2"/>
  <c r="L6111" i="2" s="1"/>
  <c r="K6110" i="2"/>
  <c r="L6110" i="2" s="1"/>
  <c r="K6109" i="2"/>
  <c r="L6109" i="2" s="1"/>
  <c r="K6108" i="2"/>
  <c r="L6108" i="2" s="1"/>
  <c r="K6107" i="2"/>
  <c r="L6107" i="2" s="1"/>
  <c r="K6106" i="2"/>
  <c r="L6106" i="2" s="1"/>
  <c r="K6105" i="2"/>
  <c r="L6105" i="2" s="1"/>
  <c r="K6104" i="2"/>
  <c r="L6104" i="2" s="1"/>
  <c r="K6103" i="2"/>
  <c r="L6103" i="2" s="1"/>
  <c r="K6102" i="2"/>
  <c r="L6102" i="2" s="1"/>
  <c r="K6101" i="2"/>
  <c r="L6101" i="2" s="1"/>
  <c r="K6099" i="2"/>
  <c r="L6099" i="2" s="1"/>
  <c r="K6098" i="2"/>
  <c r="L6098" i="2" s="1"/>
  <c r="K6097" i="2"/>
  <c r="L6097" i="2" s="1"/>
  <c r="K6096" i="2"/>
  <c r="L6096" i="2" s="1"/>
  <c r="K6094" i="2"/>
  <c r="L6094" i="2" s="1"/>
  <c r="K6092" i="2"/>
  <c r="L6092" i="2" s="1"/>
  <c r="K6091" i="2"/>
  <c r="L6091" i="2" s="1"/>
  <c r="K6088" i="2"/>
  <c r="L6088" i="2" s="1"/>
  <c r="K6085" i="2"/>
  <c r="L6085" i="2" s="1"/>
  <c r="K6084" i="2"/>
  <c r="L6084" i="2" s="1"/>
  <c r="K6083" i="2"/>
  <c r="L6083" i="2" s="1"/>
  <c r="K6082" i="2"/>
  <c r="L6082" i="2" s="1"/>
  <c r="K6081" i="2"/>
  <c r="L6081" i="2" s="1"/>
  <c r="K6080" i="2"/>
  <c r="L6080" i="2" s="1"/>
  <c r="K6078" i="2"/>
  <c r="L6078" i="2" s="1"/>
  <c r="K6077" i="2"/>
  <c r="L6077" i="2" s="1"/>
  <c r="K6076" i="2"/>
  <c r="L6076" i="2" s="1"/>
  <c r="K6075" i="2"/>
  <c r="L6075" i="2" s="1"/>
  <c r="K6074" i="2"/>
  <c r="L6074" i="2" s="1"/>
  <c r="K6073" i="2"/>
  <c r="L6073" i="2" s="1"/>
  <c r="K6072" i="2"/>
  <c r="L6072" i="2" s="1"/>
  <c r="K6071" i="2"/>
  <c r="L6071" i="2" s="1"/>
  <c r="K6070" i="2"/>
  <c r="L6070" i="2" s="1"/>
  <c r="K6069" i="2"/>
  <c r="L6069" i="2" s="1"/>
  <c r="K6068" i="2"/>
  <c r="L6068" i="2" s="1"/>
  <c r="K6067" i="2"/>
  <c r="L6067" i="2" s="1"/>
  <c r="K6066" i="2"/>
  <c r="L6066" i="2" s="1"/>
  <c r="K6065" i="2"/>
  <c r="L6065" i="2" s="1"/>
  <c r="K6064" i="2"/>
  <c r="L6064" i="2" s="1"/>
  <c r="K6063" i="2"/>
  <c r="L6063" i="2" s="1"/>
  <c r="K6062" i="2"/>
  <c r="L6062" i="2" s="1"/>
  <c r="K6061" i="2"/>
  <c r="L6061" i="2" s="1"/>
  <c r="K6060" i="2"/>
  <c r="L6060" i="2" s="1"/>
  <c r="K6059" i="2"/>
  <c r="L6059" i="2" s="1"/>
  <c r="K6058" i="2"/>
  <c r="L6058" i="2" s="1"/>
  <c r="K6057" i="2"/>
  <c r="L6057" i="2" s="1"/>
  <c r="K6056" i="2"/>
  <c r="L6056" i="2" s="1"/>
  <c r="K6055" i="2"/>
  <c r="L6055" i="2" s="1"/>
  <c r="K6054" i="2"/>
  <c r="L6054" i="2" s="1"/>
  <c r="K6053" i="2"/>
  <c r="L6053" i="2" s="1"/>
  <c r="K6052" i="2"/>
  <c r="L6052" i="2" s="1"/>
  <c r="K6051" i="2"/>
  <c r="L6051" i="2" s="1"/>
  <c r="K6050" i="2"/>
  <c r="L6050" i="2" s="1"/>
  <c r="K6049" i="2"/>
  <c r="L6049" i="2" s="1"/>
  <c r="K6048" i="2"/>
  <c r="L6048" i="2" s="1"/>
  <c r="K6047" i="2"/>
  <c r="L6047" i="2" s="1"/>
  <c r="K6046" i="2"/>
  <c r="L6046" i="2" s="1"/>
  <c r="K6045" i="2"/>
  <c r="L6045" i="2" s="1"/>
  <c r="K6044" i="2"/>
  <c r="L6044" i="2" s="1"/>
  <c r="K6043" i="2"/>
  <c r="L6043" i="2" s="1"/>
  <c r="K6042" i="2"/>
  <c r="L6042" i="2" s="1"/>
  <c r="K6041" i="2"/>
  <c r="L6041" i="2" s="1"/>
  <c r="K6040" i="2"/>
  <c r="L6040" i="2" s="1"/>
  <c r="K6039" i="2"/>
  <c r="L6039" i="2" s="1"/>
  <c r="K6038" i="2"/>
  <c r="L6038" i="2" s="1"/>
  <c r="K6037" i="2"/>
  <c r="L6037" i="2" s="1"/>
  <c r="K6036" i="2"/>
  <c r="L6036" i="2" s="1"/>
  <c r="K6034" i="2"/>
  <c r="L6034" i="2" s="1"/>
  <c r="K6033" i="2"/>
  <c r="L6033" i="2" s="1"/>
  <c r="K6032" i="2"/>
  <c r="L6032" i="2" s="1"/>
  <c r="K6031" i="2"/>
  <c r="L6031" i="2" s="1"/>
  <c r="K6030" i="2"/>
  <c r="L6030" i="2" s="1"/>
  <c r="K6029" i="2"/>
  <c r="L6029" i="2" s="1"/>
  <c r="K6028" i="2"/>
  <c r="L6028" i="2" s="1"/>
  <c r="K6027" i="2"/>
  <c r="L6027" i="2" s="1"/>
  <c r="K6026" i="2"/>
  <c r="L6026" i="2" s="1"/>
  <c r="K6025" i="2"/>
  <c r="L6025" i="2" s="1"/>
  <c r="K6024" i="2"/>
  <c r="L6024" i="2" s="1"/>
  <c r="K6023" i="2"/>
  <c r="L6023" i="2" s="1"/>
  <c r="K6022" i="2"/>
  <c r="L6022" i="2" s="1"/>
  <c r="K6021" i="2"/>
  <c r="L6021" i="2" s="1"/>
  <c r="K6020" i="2"/>
  <c r="L6020" i="2" s="1"/>
  <c r="K6019" i="2"/>
  <c r="L6019" i="2" s="1"/>
  <c r="K6018" i="2"/>
  <c r="L6018" i="2" s="1"/>
  <c r="K6017" i="2"/>
  <c r="L6017" i="2" s="1"/>
  <c r="K6016" i="2"/>
  <c r="K6015" i="2"/>
  <c r="K6014" i="2"/>
  <c r="K6013" i="2"/>
  <c r="K6012" i="2"/>
  <c r="K6011" i="2"/>
  <c r="K6010" i="2"/>
  <c r="K6009" i="2"/>
  <c r="K6008" i="2"/>
  <c r="K6007" i="2"/>
  <c r="K6006" i="2"/>
  <c r="K6005" i="2"/>
  <c r="K6004" i="2"/>
  <c r="K6003" i="2"/>
  <c r="K6002" i="2"/>
  <c r="K6001" i="2"/>
  <c r="K6000" i="2"/>
  <c r="K5999" i="2"/>
  <c r="K5998" i="2"/>
  <c r="K5997" i="2"/>
  <c r="K5996" i="2"/>
  <c r="K5995" i="2"/>
  <c r="K5953" i="2"/>
  <c r="K5952" i="2"/>
  <c r="K5951" i="2"/>
  <c r="K5950" i="2"/>
  <c r="K5949" i="2"/>
  <c r="K5948" i="2"/>
  <c r="K5947" i="2"/>
  <c r="K5946" i="2"/>
  <c r="M5945" i="2"/>
  <c r="K5945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017" i="2"/>
  <c r="M5994" i="2"/>
  <c r="M5993" i="2"/>
  <c r="M5992" i="2"/>
  <c r="M5991" i="2"/>
  <c r="M5990" i="2"/>
  <c r="M5989" i="2"/>
  <c r="M5988" i="2"/>
  <c r="M5987" i="2"/>
  <c r="M5986" i="2"/>
  <c r="M5985" i="2"/>
  <c r="M5984" i="2"/>
  <c r="M5983" i="2"/>
  <c r="M5982" i="2"/>
  <c r="M5981" i="2"/>
  <c r="M5980" i="2"/>
  <c r="M5979" i="2"/>
  <c r="M5978" i="2"/>
  <c r="M5977" i="2"/>
  <c r="M5976" i="2"/>
  <c r="M5975" i="2"/>
  <c r="M5974" i="2"/>
  <c r="M5973" i="2"/>
  <c r="M5972" i="2"/>
  <c r="M5971" i="2"/>
  <c r="M5970" i="2"/>
  <c r="M5969" i="2"/>
  <c r="M5968" i="2"/>
  <c r="M5967" i="2"/>
  <c r="M5966" i="2"/>
  <c r="M5965" i="2"/>
  <c r="M5964" i="2"/>
  <c r="M5963" i="2"/>
  <c r="M5962" i="2"/>
  <c r="M5961" i="2"/>
  <c r="M5960" i="2"/>
  <c r="M5959" i="2"/>
  <c r="M5958" i="2"/>
  <c r="M5957" i="2"/>
  <c r="M5956" i="2"/>
  <c r="M5955" i="2"/>
  <c r="M5954" i="2"/>
  <c r="M5944" i="2"/>
  <c r="M5943" i="2"/>
  <c r="M5942" i="2"/>
  <c r="M5941" i="2"/>
  <c r="M5940" i="2"/>
  <c r="M5939" i="2"/>
  <c r="M5938" i="2"/>
  <c r="M5937" i="2"/>
  <c r="M5936" i="2"/>
  <c r="M5935" i="2"/>
  <c r="M5934" i="2"/>
  <c r="M5933" i="2"/>
  <c r="M5932" i="2"/>
  <c r="M5931" i="2"/>
  <c r="M5930" i="2"/>
  <c r="M5929" i="2"/>
  <c r="M5928" i="2"/>
  <c r="M5927" i="2"/>
  <c r="M5926" i="2"/>
  <c r="M5925" i="2"/>
  <c r="M5924" i="2"/>
  <c r="M5923" i="2"/>
  <c r="M5922" i="2"/>
  <c r="M5921" i="2"/>
  <c r="M5920" i="2"/>
  <c r="M5919" i="2"/>
  <c r="M5918" i="2"/>
  <c r="M5917" i="2"/>
  <c r="M5916" i="2"/>
  <c r="M5915" i="2"/>
  <c r="M5914" i="2"/>
  <c r="M5913" i="2"/>
  <c r="M5912" i="2"/>
  <c r="M5911" i="2"/>
  <c r="M5910" i="2"/>
  <c r="M5909" i="2"/>
  <c r="M5908" i="2"/>
  <c r="M5907" i="2"/>
  <c r="M5906" i="2"/>
  <c r="M5905" i="2"/>
  <c r="M5904" i="2"/>
  <c r="M5903" i="2"/>
  <c r="M5902" i="2"/>
  <c r="M5901" i="2"/>
  <c r="M5900" i="2"/>
  <c r="M5899" i="2"/>
  <c r="M5898" i="2"/>
  <c r="M5897" i="2"/>
  <c r="M5896" i="2"/>
  <c r="M5895" i="2"/>
  <c r="M5894" i="2"/>
  <c r="M5893" i="2"/>
  <c r="M5892" i="2"/>
  <c r="M5891" i="2"/>
  <c r="M5890" i="2"/>
  <c r="M5889" i="2"/>
  <c r="M5888" i="2"/>
  <c r="M5887" i="2"/>
  <c r="M5886" i="2"/>
  <c r="M5885" i="2"/>
  <c r="M5884" i="2"/>
  <c r="M5883" i="2"/>
  <c r="M5882" i="2"/>
  <c r="M5881" i="2"/>
  <c r="M5880" i="2"/>
  <c r="M5879" i="2"/>
  <c r="M5878" i="2"/>
  <c r="M5877" i="2"/>
  <c r="M5876" i="2"/>
  <c r="M5875" i="2"/>
  <c r="M5874" i="2"/>
  <c r="M5873" i="2"/>
  <c r="M5872" i="2"/>
  <c r="M5871" i="2"/>
  <c r="M5870" i="2"/>
  <c r="M5869" i="2"/>
  <c r="M5868" i="2"/>
  <c r="M5867" i="2"/>
  <c r="M5866" i="2"/>
  <c r="M5865" i="2"/>
  <c r="M5864" i="2"/>
  <c r="M5863" i="2"/>
  <c r="M5862" i="2"/>
  <c r="M5861" i="2"/>
  <c r="M5859" i="2"/>
  <c r="M5858" i="2"/>
  <c r="M5857" i="2"/>
  <c r="M5856" i="2"/>
  <c r="M5855" i="2"/>
  <c r="M5852" i="2"/>
  <c r="M5851" i="2"/>
  <c r="M5846" i="2"/>
  <c r="M5812" i="2"/>
  <c r="K5860" i="2"/>
  <c r="L5860" i="2" s="1"/>
  <c r="K5854" i="2"/>
  <c r="L5854" i="2" s="1"/>
  <c r="K5853" i="2"/>
  <c r="L5853" i="2" s="1"/>
  <c r="K5850" i="2"/>
  <c r="L5850" i="2" s="1"/>
  <c r="K5849" i="2"/>
  <c r="L5849" i="2" s="1"/>
  <c r="K5848" i="2"/>
  <c r="L5848" i="2" s="1"/>
  <c r="K5847" i="2"/>
  <c r="L5847" i="2" s="1"/>
  <c r="K5845" i="2"/>
  <c r="L5845" i="2" s="1"/>
  <c r="K5844" i="2"/>
  <c r="L5844" i="2" s="1"/>
  <c r="K5843" i="2"/>
  <c r="L5843" i="2" s="1"/>
  <c r="K5842" i="2"/>
  <c r="L5842" i="2" s="1"/>
  <c r="K5841" i="2"/>
  <c r="L5841" i="2" s="1"/>
  <c r="K5840" i="2"/>
  <c r="L5840" i="2" s="1"/>
  <c r="K5839" i="2"/>
  <c r="L5839" i="2" s="1"/>
  <c r="K5838" i="2"/>
  <c r="L5838" i="2" s="1"/>
  <c r="K5837" i="2"/>
  <c r="L5837" i="2" s="1"/>
  <c r="K5836" i="2"/>
  <c r="L5836" i="2" s="1"/>
  <c r="K5835" i="2"/>
  <c r="L5835" i="2" s="1"/>
  <c r="K5834" i="2"/>
  <c r="L5834" i="2" s="1"/>
  <c r="K5833" i="2"/>
  <c r="L5833" i="2" s="1"/>
  <c r="K5832" i="2"/>
  <c r="L5832" i="2" s="1"/>
  <c r="K5831" i="2"/>
  <c r="L5831" i="2" s="1"/>
  <c r="K5830" i="2"/>
  <c r="L5830" i="2" s="1"/>
  <c r="K5829" i="2"/>
  <c r="L5829" i="2" s="1"/>
  <c r="K5828" i="2"/>
  <c r="L5828" i="2" s="1"/>
  <c r="K5827" i="2"/>
  <c r="L5827" i="2" s="1"/>
  <c r="K5826" i="2"/>
  <c r="L5826" i="2" s="1"/>
  <c r="K5825" i="2"/>
  <c r="L5825" i="2" s="1"/>
  <c r="K5824" i="2"/>
  <c r="L5824" i="2" s="1"/>
  <c r="K5823" i="2"/>
  <c r="L5823" i="2" s="1"/>
  <c r="K5822" i="2"/>
  <c r="L5822" i="2" s="1"/>
  <c r="K5821" i="2"/>
  <c r="L5821" i="2" s="1"/>
  <c r="K5820" i="2"/>
  <c r="L5820" i="2" s="1"/>
  <c r="K5819" i="2"/>
  <c r="L5819" i="2" s="1"/>
  <c r="K5818" i="2"/>
  <c r="L5818" i="2" s="1"/>
  <c r="K5817" i="2"/>
  <c r="L5817" i="2" s="1"/>
  <c r="K5816" i="2"/>
  <c r="L5816" i="2" s="1"/>
  <c r="K5815" i="2"/>
  <c r="L5815" i="2" s="1"/>
  <c r="K5814" i="2"/>
  <c r="L5814" i="2" s="1"/>
  <c r="K5813" i="2"/>
  <c r="L5813" i="2" s="1"/>
  <c r="K5811" i="2"/>
  <c r="L5811" i="2" s="1"/>
  <c r="K5810" i="2"/>
  <c r="L5810" i="2" s="1"/>
  <c r="K5809" i="2"/>
  <c r="L5809" i="2" s="1"/>
  <c r="K5808" i="2"/>
  <c r="L5808" i="2" s="1"/>
  <c r="K5807" i="2"/>
  <c r="L5807" i="2" s="1"/>
  <c r="K5806" i="2"/>
  <c r="L5806" i="2" s="1"/>
  <c r="K5805" i="2"/>
  <c r="L5805" i="2" s="1"/>
  <c r="K5804" i="2"/>
  <c r="L5804" i="2" s="1"/>
  <c r="K5803" i="2"/>
  <c r="L5803" i="2" s="1"/>
  <c r="K5802" i="2"/>
  <c r="L5802" i="2" s="1"/>
  <c r="K5801" i="2"/>
  <c r="L5801" i="2" s="1"/>
  <c r="K5800" i="2"/>
  <c r="L5800" i="2" s="1"/>
  <c r="K5799" i="2"/>
  <c r="L5799" i="2" s="1"/>
  <c r="K5798" i="2"/>
  <c r="L5798" i="2" s="1"/>
  <c r="K5797" i="2"/>
  <c r="L5797" i="2" s="1"/>
  <c r="K5796" i="2"/>
  <c r="L5796" i="2" s="1"/>
  <c r="K5795" i="2"/>
  <c r="L5795" i="2" s="1"/>
  <c r="K5794" i="2"/>
  <c r="L5794" i="2" s="1"/>
  <c r="K5793" i="2"/>
  <c r="L5793" i="2" s="1"/>
  <c r="K5792" i="2"/>
  <c r="L5792" i="2" s="1"/>
  <c r="K5791" i="2"/>
  <c r="L5791" i="2" s="1"/>
  <c r="K5790" i="2"/>
  <c r="L5790" i="2" s="1"/>
  <c r="K5789" i="2"/>
  <c r="L5789" i="2" s="1"/>
  <c r="K5788" i="2"/>
  <c r="L5788" i="2" s="1"/>
  <c r="K5787" i="2"/>
  <c r="L5787" i="2" s="1"/>
  <c r="K5786" i="2"/>
  <c r="L5786" i="2" s="1"/>
  <c r="K5785" i="2"/>
  <c r="L5785" i="2" s="1"/>
  <c r="K5784" i="2"/>
  <c r="L5784" i="2" s="1"/>
  <c r="K5783" i="2"/>
  <c r="L5783" i="2" s="1"/>
  <c r="K5782" i="2"/>
  <c r="L5782" i="2" s="1"/>
  <c r="K5781" i="2"/>
  <c r="L5781" i="2" s="1"/>
  <c r="K5780" i="2"/>
  <c r="L5780" i="2" s="1"/>
  <c r="K5779" i="2"/>
  <c r="L5779" i="2" s="1"/>
  <c r="K5778" i="2"/>
  <c r="L5778" i="2" s="1"/>
  <c r="K5777" i="2"/>
  <c r="L5777" i="2" s="1"/>
  <c r="K5776" i="2"/>
  <c r="L5776" i="2" s="1"/>
  <c r="K5775" i="2"/>
  <c r="L5775" i="2" s="1"/>
  <c r="K5774" i="2"/>
  <c r="L5774" i="2" s="1"/>
  <c r="K5773" i="2"/>
  <c r="L5773" i="2" s="1"/>
  <c r="K5772" i="2"/>
  <c r="L5772" i="2" s="1"/>
  <c r="K5771" i="2"/>
  <c r="L5771" i="2" s="1"/>
  <c r="K5770" i="2"/>
  <c r="L5770" i="2" s="1"/>
  <c r="K5769" i="2"/>
  <c r="L5769" i="2" s="1"/>
  <c r="K5768" i="2"/>
  <c r="L5768" i="2" s="1"/>
  <c r="K5767" i="2"/>
  <c r="L5767" i="2" s="1"/>
  <c r="K5766" i="2"/>
  <c r="L5766" i="2" s="1"/>
  <c r="K5765" i="2"/>
  <c r="L5765" i="2" s="1"/>
  <c r="K5764" i="2"/>
  <c r="L5764" i="2" s="1"/>
  <c r="K5763" i="2"/>
  <c r="L5763" i="2" s="1"/>
  <c r="K5762" i="2"/>
  <c r="L5762" i="2" s="1"/>
  <c r="K5761" i="2"/>
  <c r="L5761" i="2" s="1"/>
  <c r="K5760" i="2"/>
  <c r="L5760" i="2" s="1"/>
  <c r="K5759" i="2"/>
  <c r="L5759" i="2" s="1"/>
  <c r="K5758" i="2"/>
  <c r="L5758" i="2" s="1"/>
  <c r="K5757" i="2"/>
  <c r="L5757" i="2" s="1"/>
  <c r="K5756" i="2"/>
  <c r="L5756" i="2" s="1"/>
  <c r="K5755" i="2"/>
  <c r="L5755" i="2" s="1"/>
  <c r="K5754" i="2"/>
  <c r="L5754" i="2" s="1"/>
  <c r="K5753" i="2"/>
  <c r="L5753" i="2" s="1"/>
  <c r="K5752" i="2"/>
  <c r="L5752" i="2" s="1"/>
  <c r="K5751" i="2"/>
  <c r="L5751" i="2" s="1"/>
  <c r="K5750" i="2"/>
  <c r="L5750" i="2" s="1"/>
  <c r="K5749" i="2"/>
  <c r="L5749" i="2" s="1"/>
  <c r="K5748" i="2"/>
  <c r="L5748" i="2" s="1"/>
  <c r="K5747" i="2"/>
  <c r="L5747" i="2" s="1"/>
  <c r="K5746" i="2"/>
  <c r="L5746" i="2" s="1"/>
  <c r="K5745" i="2"/>
  <c r="L5745" i="2" s="1"/>
  <c r="K5744" i="2"/>
  <c r="L5744" i="2" s="1"/>
  <c r="K5743" i="2"/>
  <c r="L5743" i="2" s="1"/>
  <c r="K5742" i="2"/>
  <c r="L5742" i="2" s="1"/>
  <c r="K5741" i="2"/>
  <c r="L5741" i="2" s="1"/>
  <c r="K5740" i="2"/>
  <c r="L5740" i="2" s="1"/>
  <c r="K5739" i="2"/>
  <c r="L5739" i="2" s="1"/>
  <c r="K5738" i="2"/>
  <c r="L5738" i="2" s="1"/>
  <c r="K5737" i="2"/>
  <c r="L5737" i="2" s="1"/>
  <c r="K5736" i="2"/>
  <c r="L5736" i="2" s="1"/>
  <c r="K5735" i="2"/>
  <c r="L5735" i="2" s="1"/>
  <c r="K5734" i="2"/>
  <c r="L5734" i="2" s="1"/>
  <c r="K5733" i="2"/>
  <c r="L5733" i="2" s="1"/>
  <c r="K5732" i="2"/>
  <c r="L5732" i="2" s="1"/>
  <c r="K5731" i="2"/>
  <c r="L5731" i="2" s="1"/>
  <c r="K5730" i="2"/>
  <c r="L5730" i="2" s="1"/>
  <c r="K5729" i="2"/>
  <c r="L5729" i="2" s="1"/>
  <c r="K5728" i="2"/>
  <c r="L5728" i="2" s="1"/>
  <c r="K5727" i="2"/>
  <c r="L5727" i="2" s="1"/>
  <c r="K5726" i="2"/>
  <c r="L5726" i="2" s="1"/>
  <c r="K5725" i="2"/>
  <c r="L5725" i="2" s="1"/>
  <c r="K5724" i="2"/>
  <c r="L5724" i="2" s="1"/>
  <c r="K5723" i="2"/>
  <c r="L5723" i="2" s="1"/>
  <c r="K5722" i="2"/>
  <c r="L5722" i="2" s="1"/>
  <c r="K5720" i="2"/>
  <c r="K5719" i="2"/>
  <c r="K5718" i="2"/>
  <c r="K5716" i="2"/>
  <c r="K5715" i="2"/>
  <c r="K5714" i="2"/>
  <c r="K5706" i="2"/>
  <c r="K5705" i="2"/>
  <c r="K5704" i="2"/>
  <c r="K5703" i="2"/>
  <c r="K5702" i="2"/>
  <c r="K5691" i="2"/>
  <c r="K5689" i="2"/>
  <c r="K5688" i="2"/>
  <c r="K5674" i="2"/>
  <c r="M5860" i="2"/>
  <c r="M5854" i="2"/>
  <c r="M5853" i="2"/>
  <c r="M5850" i="2"/>
  <c r="M5849" i="2"/>
  <c r="M5848" i="2"/>
  <c r="M5847" i="2"/>
  <c r="M5845" i="2"/>
  <c r="M5844" i="2"/>
  <c r="M5843" i="2"/>
  <c r="M5842" i="2"/>
  <c r="M5841" i="2"/>
  <c r="M5840" i="2"/>
  <c r="M5839" i="2"/>
  <c r="M5838" i="2"/>
  <c r="M5837" i="2"/>
  <c r="M5836" i="2"/>
  <c r="M5835" i="2"/>
  <c r="M5834" i="2"/>
  <c r="M5833" i="2"/>
  <c r="M5832" i="2"/>
  <c r="M5831" i="2"/>
  <c r="M5830" i="2"/>
  <c r="M5829" i="2"/>
  <c r="M5828" i="2"/>
  <c r="M5827" i="2"/>
  <c r="M5826" i="2"/>
  <c r="M5825" i="2"/>
  <c r="M5824" i="2"/>
  <c r="M5823" i="2"/>
  <c r="M5822" i="2"/>
  <c r="M5821" i="2"/>
  <c r="M5820" i="2"/>
  <c r="M5819" i="2"/>
  <c r="M5818" i="2"/>
  <c r="M5817" i="2"/>
  <c r="M5816" i="2"/>
  <c r="M5815" i="2"/>
  <c r="M5814" i="2"/>
  <c r="M5813" i="2"/>
  <c r="M5811" i="2"/>
  <c r="M5810" i="2"/>
  <c r="M5809" i="2"/>
  <c r="M5808" i="2"/>
  <c r="M5807" i="2"/>
  <c r="M5806" i="2"/>
  <c r="M5805" i="2"/>
  <c r="M5804" i="2"/>
  <c r="M5803" i="2"/>
  <c r="M5802" i="2"/>
  <c r="M5801" i="2"/>
  <c r="M5800" i="2"/>
  <c r="M5799" i="2"/>
  <c r="M5798" i="2"/>
  <c r="M5797" i="2"/>
  <c r="M5796" i="2"/>
  <c r="M5795" i="2"/>
  <c r="M5794" i="2"/>
  <c r="M5793" i="2"/>
  <c r="M5792" i="2"/>
  <c r="M5791" i="2"/>
  <c r="M5790" i="2"/>
  <c r="M5789" i="2"/>
  <c r="M5788" i="2"/>
  <c r="M5787" i="2"/>
  <c r="M5786" i="2"/>
  <c r="M5785" i="2"/>
  <c r="M5784" i="2"/>
  <c r="M5783" i="2"/>
  <c r="M5782" i="2"/>
  <c r="M5781" i="2"/>
  <c r="M5780" i="2"/>
  <c r="M5779" i="2"/>
  <c r="M5778" i="2"/>
  <c r="M5777" i="2"/>
  <c r="M5776" i="2"/>
  <c r="M5775" i="2"/>
  <c r="M5774" i="2"/>
  <c r="M5773" i="2"/>
  <c r="M5772" i="2"/>
  <c r="M5771" i="2"/>
  <c r="M5770" i="2"/>
  <c r="M5769" i="2"/>
  <c r="M5768" i="2"/>
  <c r="M5767" i="2"/>
  <c r="M5766" i="2"/>
  <c r="M5765" i="2"/>
  <c r="M5764" i="2"/>
  <c r="M5763" i="2"/>
  <c r="M5762" i="2"/>
  <c r="M5761" i="2"/>
  <c r="M5760" i="2"/>
  <c r="M5759" i="2"/>
  <c r="M5758" i="2"/>
  <c r="M5757" i="2"/>
  <c r="M5756" i="2"/>
  <c r="M5755" i="2"/>
  <c r="M5754" i="2"/>
  <c r="M5753" i="2"/>
  <c r="M5752" i="2"/>
  <c r="M5751" i="2"/>
  <c r="M5750" i="2"/>
  <c r="M5749" i="2"/>
  <c r="M5748" i="2"/>
  <c r="M5747" i="2"/>
  <c r="M5746" i="2"/>
  <c r="M5745" i="2"/>
  <c r="M5744" i="2"/>
  <c r="M5743" i="2"/>
  <c r="M5742" i="2"/>
  <c r="M5741" i="2"/>
  <c r="M5740" i="2"/>
  <c r="M5739" i="2"/>
  <c r="M5738" i="2"/>
  <c r="M5737" i="2"/>
  <c r="M5736" i="2"/>
  <c r="M5735" i="2"/>
  <c r="M5734" i="2"/>
  <c r="M5733" i="2"/>
  <c r="M5732" i="2"/>
  <c r="M5731" i="2"/>
  <c r="M5730" i="2"/>
  <c r="M5729" i="2"/>
  <c r="M5728" i="2"/>
  <c r="M5727" i="2"/>
  <c r="M5726" i="2"/>
  <c r="M5725" i="2"/>
  <c r="M5724" i="2"/>
  <c r="M5723" i="2"/>
  <c r="M5722" i="2"/>
  <c r="M5720" i="2"/>
  <c r="M5719" i="2"/>
  <c r="M5718" i="2"/>
  <c r="M5716" i="2"/>
  <c r="M5715" i="2"/>
  <c r="M5714" i="2"/>
  <c r="M5706" i="2"/>
  <c r="M5705" i="2"/>
  <c r="M5704" i="2"/>
  <c r="M5703" i="2"/>
  <c r="M5702" i="2"/>
  <c r="M5691" i="2"/>
  <c r="M5689" i="2"/>
  <c r="M5688" i="2"/>
  <c r="M5674" i="2"/>
  <c r="M5646" i="2"/>
  <c r="K5646" i="2"/>
  <c r="K6520" i="2" l="1"/>
  <c r="L6520" i="2" s="1"/>
  <c r="M6520" i="2"/>
  <c r="K6528" i="2"/>
  <c r="L6528" i="2" s="1"/>
  <c r="M6528" i="2"/>
  <c r="M6100" i="2"/>
  <c r="K6100" i="2"/>
  <c r="L6100" i="2" s="1"/>
  <c r="L6174" i="2"/>
  <c r="L6175" i="2"/>
  <c r="L6160" i="2"/>
  <c r="L6176" i="2"/>
  <c r="L6188" i="2"/>
  <c r="L6200" i="2"/>
  <c r="L6212" i="2"/>
  <c r="L6224" i="2"/>
  <c r="L6236" i="2"/>
  <c r="L6248" i="2"/>
  <c r="L6260" i="2"/>
  <c r="L6284" i="2"/>
  <c r="L6296" i="2"/>
  <c r="L6173" i="2"/>
  <c r="L6177" i="2"/>
  <c r="L6189" i="2"/>
  <c r="L6201" i="2"/>
  <c r="L6213" i="2"/>
  <c r="L6225" i="2"/>
  <c r="L6237" i="2"/>
  <c r="L6249" i="2"/>
  <c r="L6261" i="2"/>
  <c r="L6285" i="2"/>
  <c r="L6297" i="2"/>
  <c r="L6087" i="2"/>
  <c r="L6164" i="2"/>
  <c r="L6178" i="2"/>
  <c r="L6190" i="2"/>
  <c r="L6202" i="2"/>
  <c r="L6214" i="2"/>
  <c r="L6226" i="2"/>
  <c r="L6238" i="2"/>
  <c r="L6250" i="2"/>
  <c r="L6262" i="2"/>
  <c r="L6286" i="2"/>
  <c r="L6298" i="2"/>
  <c r="L6318" i="2"/>
  <c r="L6161" i="2"/>
  <c r="L6203" i="2"/>
  <c r="L6215" i="2"/>
  <c r="L6227" i="2"/>
  <c r="L6239" i="2"/>
  <c r="L6251" i="2"/>
  <c r="L6263" i="2"/>
  <c r="L6287" i="2"/>
  <c r="L6319" i="2"/>
  <c r="L6165" i="2"/>
  <c r="L6192" i="2"/>
  <c r="L6204" i="2"/>
  <c r="L6216" i="2"/>
  <c r="L6228" i="2"/>
  <c r="L6240" i="2"/>
  <c r="L6252" i="2"/>
  <c r="L6264" i="2"/>
  <c r="L6288" i="2"/>
  <c r="L6299" i="2"/>
  <c r="L6151" i="2"/>
  <c r="L6191" i="2"/>
  <c r="L6181" i="2"/>
  <c r="L6193" i="2"/>
  <c r="L6205" i="2"/>
  <c r="L6217" i="2"/>
  <c r="L6229" i="2"/>
  <c r="L6241" i="2"/>
  <c r="L6253" i="2"/>
  <c r="L6265" i="2"/>
  <c r="L6289" i="2"/>
  <c r="L6300" i="2"/>
  <c r="L6170" i="2"/>
  <c r="L6182" i="2"/>
  <c r="L6194" i="2"/>
  <c r="L6206" i="2"/>
  <c r="L6218" i="2"/>
  <c r="L6230" i="2"/>
  <c r="L6242" i="2"/>
  <c r="L6254" i="2"/>
  <c r="L6266" i="2"/>
  <c r="L6290" i="2"/>
  <c r="L6301" i="2"/>
  <c r="L6167" i="2"/>
  <c r="L6183" i="2"/>
  <c r="L6195" i="2"/>
  <c r="L6207" i="2"/>
  <c r="L6219" i="2"/>
  <c r="L6231" i="2"/>
  <c r="L6243" i="2"/>
  <c r="L6255" i="2"/>
  <c r="L6267" i="2"/>
  <c r="L6291" i="2"/>
  <c r="L6179" i="2"/>
  <c r="L6180" i="2"/>
  <c r="L6171" i="2"/>
  <c r="L6172" i="2"/>
  <c r="L6184" i="2"/>
  <c r="L6196" i="2"/>
  <c r="L6208" i="2"/>
  <c r="L6220" i="2"/>
  <c r="L6232" i="2"/>
  <c r="L6244" i="2"/>
  <c r="L6256" i="2"/>
  <c r="L6268" i="2"/>
  <c r="L6292" i="2"/>
  <c r="L6185" i="2"/>
  <c r="L6209" i="2"/>
  <c r="L6221" i="2"/>
  <c r="L6233" i="2"/>
  <c r="L6245" i="2"/>
  <c r="L6257" i="2"/>
  <c r="L6269" i="2"/>
  <c r="L6281" i="2"/>
  <c r="L6293" i="2"/>
  <c r="L6150" i="2"/>
  <c r="L6186" i="2"/>
  <c r="L6198" i="2"/>
  <c r="L6210" i="2"/>
  <c r="L6222" i="2"/>
  <c r="L6234" i="2"/>
  <c r="L6246" i="2"/>
  <c r="L6258" i="2"/>
  <c r="L6270" i="2"/>
  <c r="L6282" i="2"/>
  <c r="L6294" i="2"/>
  <c r="L6197" i="2"/>
  <c r="L6159" i="2"/>
  <c r="L6187" i="2"/>
  <c r="L6199" i="2"/>
  <c r="L6211" i="2"/>
  <c r="L6223" i="2"/>
  <c r="L6235" i="2"/>
  <c r="L6247" i="2"/>
  <c r="L6259" i="2"/>
  <c r="L6283" i="2"/>
  <c r="L6295" i="2"/>
  <c r="M5721" i="2"/>
  <c r="M5717" i="2"/>
  <c r="M5713" i="2"/>
  <c r="M5712" i="2"/>
  <c r="M5711" i="2"/>
  <c r="M5710" i="2"/>
  <c r="M5709" i="2"/>
  <c r="M5708" i="2"/>
  <c r="M5707" i="2"/>
  <c r="M5701" i="2"/>
  <c r="M5700" i="2"/>
  <c r="M5699" i="2"/>
  <c r="M5698" i="2"/>
  <c r="M5697" i="2"/>
  <c r="M5696" i="2"/>
  <c r="M5695" i="2"/>
  <c r="M5694" i="2"/>
  <c r="M5693" i="2"/>
  <c r="M5692" i="2"/>
  <c r="M5690" i="2"/>
  <c r="M5687" i="2"/>
  <c r="M5686" i="2"/>
  <c r="M5685" i="2"/>
  <c r="M5684" i="2"/>
  <c r="M5683" i="2"/>
  <c r="M5682" i="2"/>
  <c r="M5681" i="2"/>
  <c r="M5680" i="2"/>
  <c r="M5679" i="2"/>
  <c r="M5678" i="2"/>
  <c r="M5677" i="2"/>
  <c r="M5676" i="2"/>
  <c r="M5675" i="2"/>
  <c r="M5673" i="2"/>
  <c r="M5672" i="2"/>
  <c r="M5671" i="2"/>
  <c r="M5670" i="2"/>
  <c r="M5669" i="2"/>
  <c r="M5668" i="2"/>
  <c r="M5667" i="2"/>
  <c r="M5666" i="2"/>
  <c r="M5665" i="2"/>
  <c r="M5664" i="2"/>
  <c r="M5663" i="2"/>
  <c r="M5662" i="2"/>
  <c r="M5661" i="2"/>
  <c r="M5660" i="2"/>
  <c r="M5659" i="2"/>
  <c r="M5658" i="2"/>
  <c r="M5657" i="2"/>
  <c r="M5656" i="2"/>
  <c r="M5655" i="2"/>
  <c r="M5654" i="2"/>
  <c r="M5653" i="2"/>
  <c r="M5652" i="2"/>
  <c r="M5651" i="2"/>
  <c r="M5650" i="2"/>
  <c r="M5649" i="2"/>
  <c r="M5648" i="2"/>
  <c r="M5647" i="2"/>
  <c r="M5645" i="2"/>
  <c r="M5644" i="2"/>
  <c r="M5643" i="2"/>
  <c r="M5642" i="2"/>
  <c r="M5641" i="2"/>
  <c r="M5640" i="2"/>
  <c r="M5639" i="2"/>
  <c r="M5638" i="2"/>
  <c r="M5637" i="2"/>
  <c r="M5636" i="2"/>
  <c r="M5635" i="2"/>
  <c r="M5634" i="2"/>
  <c r="M5633" i="2"/>
  <c r="M5632" i="2"/>
  <c r="M5631" i="2"/>
  <c r="M5630" i="2"/>
  <c r="M5629" i="2"/>
  <c r="M5628" i="2"/>
  <c r="M5627" i="2"/>
  <c r="M5626" i="2"/>
  <c r="M5625" i="2"/>
  <c r="M5624" i="2"/>
  <c r="M5623" i="2"/>
  <c r="M5622" i="2"/>
  <c r="M5621" i="2"/>
  <c r="M5620" i="2"/>
  <c r="M5619" i="2"/>
  <c r="M5618" i="2"/>
  <c r="M5617" i="2"/>
  <c r="M5616" i="2"/>
  <c r="M5615" i="2"/>
  <c r="M5614" i="2"/>
  <c r="M5613" i="2"/>
  <c r="M5612" i="2"/>
  <c r="M5611" i="2"/>
  <c r="M5610" i="2"/>
  <c r="M5609" i="2"/>
  <c r="M5608" i="2"/>
  <c r="M5607" i="2"/>
  <c r="M5606" i="2"/>
  <c r="M5605" i="2"/>
  <c r="M5604" i="2"/>
  <c r="M5603" i="2"/>
  <c r="M5602" i="2"/>
  <c r="M5601" i="2"/>
  <c r="M5600" i="2"/>
  <c r="M5599" i="2"/>
  <c r="M5598" i="2"/>
  <c r="M5597" i="2"/>
  <c r="M5596" i="2"/>
  <c r="M5595" i="2"/>
  <c r="M5594" i="2"/>
  <c r="M5593" i="2"/>
  <c r="M5592" i="2"/>
  <c r="M5591" i="2"/>
  <c r="M5590" i="2"/>
  <c r="M5589" i="2"/>
  <c r="M5588" i="2"/>
  <c r="M5587" i="2"/>
  <c r="M5586" i="2"/>
  <c r="M5585" i="2"/>
  <c r="M5584" i="2"/>
  <c r="M5583" i="2"/>
  <c r="M5582" i="2"/>
  <c r="M5581" i="2"/>
  <c r="M5580" i="2"/>
  <c r="M5579" i="2"/>
  <c r="M5578" i="2"/>
  <c r="M5577" i="2"/>
  <c r="M5576" i="2"/>
  <c r="M5575" i="2"/>
  <c r="M5574" i="2"/>
  <c r="K5721" i="2"/>
  <c r="L5721" i="2" s="1"/>
  <c r="L5720" i="2"/>
  <c r="L5719" i="2"/>
  <c r="L5718" i="2"/>
  <c r="K5717" i="2"/>
  <c r="L5717" i="2" s="1"/>
  <c r="L5716" i="2"/>
  <c r="L5715" i="2"/>
  <c r="L5714" i="2"/>
  <c r="K5713" i="2"/>
  <c r="L5713" i="2" s="1"/>
  <c r="K5712" i="2"/>
  <c r="L5712" i="2" s="1"/>
  <c r="K5711" i="2"/>
  <c r="L5711" i="2" s="1"/>
  <c r="K5710" i="2"/>
  <c r="L5710" i="2" s="1"/>
  <c r="K5709" i="2"/>
  <c r="L5709" i="2" s="1"/>
  <c r="K5708" i="2"/>
  <c r="L5708" i="2" s="1"/>
  <c r="K5707" i="2"/>
  <c r="L5707" i="2" s="1"/>
  <c r="L5706" i="2"/>
  <c r="L5705" i="2"/>
  <c r="L5704" i="2"/>
  <c r="L5703" i="2"/>
  <c r="L5702" i="2"/>
  <c r="K5701" i="2"/>
  <c r="L5701" i="2" s="1"/>
  <c r="K5700" i="2"/>
  <c r="L5700" i="2" s="1"/>
  <c r="K5699" i="2"/>
  <c r="L5699" i="2" s="1"/>
  <c r="K5698" i="2"/>
  <c r="L5698" i="2" s="1"/>
  <c r="K5697" i="2"/>
  <c r="L5697" i="2" s="1"/>
  <c r="K5696" i="2"/>
  <c r="L5696" i="2" s="1"/>
  <c r="K5695" i="2"/>
  <c r="L5695" i="2" s="1"/>
  <c r="K5694" i="2"/>
  <c r="L5694" i="2" s="1"/>
  <c r="K5693" i="2"/>
  <c r="L5693" i="2" s="1"/>
  <c r="K5692" i="2"/>
  <c r="L5692" i="2" s="1"/>
  <c r="L5691" i="2"/>
  <c r="K5690" i="2"/>
  <c r="L5690" i="2" s="1"/>
  <c r="L5689" i="2"/>
  <c r="L5688" i="2"/>
  <c r="K5687" i="2"/>
  <c r="L5687" i="2" s="1"/>
  <c r="K5686" i="2"/>
  <c r="L5686" i="2" s="1"/>
  <c r="K5685" i="2"/>
  <c r="L5685" i="2" s="1"/>
  <c r="K5684" i="2"/>
  <c r="L5684" i="2" s="1"/>
  <c r="K5683" i="2"/>
  <c r="L5683" i="2" s="1"/>
  <c r="K5682" i="2"/>
  <c r="L5682" i="2" s="1"/>
  <c r="K5681" i="2"/>
  <c r="L5681" i="2" s="1"/>
  <c r="K5680" i="2"/>
  <c r="L5680" i="2" s="1"/>
  <c r="K5679" i="2"/>
  <c r="L5679" i="2" s="1"/>
  <c r="K5678" i="2"/>
  <c r="L5678" i="2" s="1"/>
  <c r="K5677" i="2"/>
  <c r="L5677" i="2" s="1"/>
  <c r="K5676" i="2"/>
  <c r="L5676" i="2" s="1"/>
  <c r="K5675" i="2"/>
  <c r="L5675" i="2" s="1"/>
  <c r="L5674" i="2"/>
  <c r="K5673" i="2"/>
  <c r="L5673" i="2" s="1"/>
  <c r="K5672" i="2"/>
  <c r="L5672" i="2" s="1"/>
  <c r="K5671" i="2"/>
  <c r="L5671" i="2" s="1"/>
  <c r="K5670" i="2"/>
  <c r="L5670" i="2" s="1"/>
  <c r="K5669" i="2"/>
  <c r="L5669" i="2" s="1"/>
  <c r="K5668" i="2"/>
  <c r="L5668" i="2" s="1"/>
  <c r="K5667" i="2"/>
  <c r="L5667" i="2" s="1"/>
  <c r="K5666" i="2"/>
  <c r="L5666" i="2" s="1"/>
  <c r="K5665" i="2"/>
  <c r="L5665" i="2" s="1"/>
  <c r="K5664" i="2"/>
  <c r="L5664" i="2" s="1"/>
  <c r="K5663" i="2"/>
  <c r="L5663" i="2" s="1"/>
  <c r="K5662" i="2"/>
  <c r="L5662" i="2" s="1"/>
  <c r="K5661" i="2"/>
  <c r="L5661" i="2" s="1"/>
  <c r="K5660" i="2"/>
  <c r="L5660" i="2" s="1"/>
  <c r="K5659" i="2"/>
  <c r="L5659" i="2" s="1"/>
  <c r="K5658" i="2"/>
  <c r="L5658" i="2" s="1"/>
  <c r="K5657" i="2"/>
  <c r="L5657" i="2" s="1"/>
  <c r="K5656" i="2"/>
  <c r="L5656" i="2" s="1"/>
  <c r="K5655" i="2"/>
  <c r="L5655" i="2" s="1"/>
  <c r="K5654" i="2"/>
  <c r="L5654" i="2" s="1"/>
  <c r="K5653" i="2"/>
  <c r="L5653" i="2" s="1"/>
  <c r="K5652" i="2"/>
  <c r="L5652" i="2" s="1"/>
  <c r="K5651" i="2"/>
  <c r="L5651" i="2" s="1"/>
  <c r="K5650" i="2"/>
  <c r="L5650" i="2" s="1"/>
  <c r="K5649" i="2"/>
  <c r="L5649" i="2" s="1"/>
  <c r="K5648" i="2"/>
  <c r="L5648" i="2" s="1"/>
  <c r="K5647" i="2"/>
  <c r="L5647" i="2" s="1"/>
  <c r="L5646" i="2"/>
  <c r="K5645" i="2"/>
  <c r="L5645" i="2" s="1"/>
  <c r="K5644" i="2"/>
  <c r="L5644" i="2" s="1"/>
  <c r="K5643" i="2"/>
  <c r="L5643" i="2" s="1"/>
  <c r="K5642" i="2"/>
  <c r="L5642" i="2" s="1"/>
  <c r="K5641" i="2"/>
  <c r="L5641" i="2" s="1"/>
  <c r="K5640" i="2"/>
  <c r="L5640" i="2" s="1"/>
  <c r="K5639" i="2"/>
  <c r="L5639" i="2" s="1"/>
  <c r="K5638" i="2"/>
  <c r="L5638" i="2" s="1"/>
  <c r="K5637" i="2"/>
  <c r="L5637" i="2" s="1"/>
  <c r="K5636" i="2"/>
  <c r="L5636" i="2" s="1"/>
  <c r="K5635" i="2"/>
  <c r="L5635" i="2" s="1"/>
  <c r="K5634" i="2"/>
  <c r="L5634" i="2" s="1"/>
  <c r="K5633" i="2"/>
  <c r="L5633" i="2" s="1"/>
  <c r="K5632" i="2"/>
  <c r="L5632" i="2" s="1"/>
  <c r="K5631" i="2"/>
  <c r="L5631" i="2" s="1"/>
  <c r="K5630" i="2"/>
  <c r="L5630" i="2" s="1"/>
  <c r="K5629" i="2"/>
  <c r="L5629" i="2" s="1"/>
  <c r="K5628" i="2"/>
  <c r="L5628" i="2" s="1"/>
  <c r="K5627" i="2"/>
  <c r="L5627" i="2" s="1"/>
  <c r="K5626" i="2"/>
  <c r="L5626" i="2" s="1"/>
  <c r="K5625" i="2"/>
  <c r="L5625" i="2" s="1"/>
  <c r="K5624" i="2"/>
  <c r="L5624" i="2" s="1"/>
  <c r="K5623" i="2"/>
  <c r="L5623" i="2" s="1"/>
  <c r="K5622" i="2"/>
  <c r="L5622" i="2" s="1"/>
  <c r="K5621" i="2"/>
  <c r="L5621" i="2" s="1"/>
  <c r="K5620" i="2"/>
  <c r="L5620" i="2" s="1"/>
  <c r="K5619" i="2"/>
  <c r="L5619" i="2" s="1"/>
  <c r="K5618" i="2"/>
  <c r="L5618" i="2" s="1"/>
  <c r="K5617" i="2"/>
  <c r="L5617" i="2" s="1"/>
  <c r="K5616" i="2"/>
  <c r="L5616" i="2" s="1"/>
  <c r="K5615" i="2"/>
  <c r="L5615" i="2" s="1"/>
  <c r="K5614" i="2"/>
  <c r="L5614" i="2" s="1"/>
  <c r="K5613" i="2"/>
  <c r="L5613" i="2" s="1"/>
  <c r="K5612" i="2"/>
  <c r="L5612" i="2" s="1"/>
  <c r="K5611" i="2"/>
  <c r="L5611" i="2" s="1"/>
  <c r="K5610" i="2"/>
  <c r="L5610" i="2" s="1"/>
  <c r="K5609" i="2"/>
  <c r="L5609" i="2" s="1"/>
  <c r="K5608" i="2"/>
  <c r="L5608" i="2" s="1"/>
  <c r="K5607" i="2"/>
  <c r="L5607" i="2" s="1"/>
  <c r="K5606" i="2"/>
  <c r="L5606" i="2" s="1"/>
  <c r="K5605" i="2"/>
  <c r="L5605" i="2" s="1"/>
  <c r="K5604" i="2"/>
  <c r="L5604" i="2" s="1"/>
  <c r="K5603" i="2"/>
  <c r="L5603" i="2" s="1"/>
  <c r="K5602" i="2"/>
  <c r="L5602" i="2" s="1"/>
  <c r="K5601" i="2"/>
  <c r="L5601" i="2" s="1"/>
  <c r="K5600" i="2"/>
  <c r="L5600" i="2" s="1"/>
  <c r="K5599" i="2"/>
  <c r="L5599" i="2" s="1"/>
  <c r="K5598" i="2"/>
  <c r="L5598" i="2" s="1"/>
  <c r="K5597" i="2"/>
  <c r="L5597" i="2" s="1"/>
  <c r="K5596" i="2"/>
  <c r="L5596" i="2" s="1"/>
  <c r="K5595" i="2"/>
  <c r="L5595" i="2" s="1"/>
  <c r="K5594" i="2"/>
  <c r="L5594" i="2" s="1"/>
  <c r="K5593" i="2"/>
  <c r="L5593" i="2" s="1"/>
  <c r="K5592" i="2"/>
  <c r="L5592" i="2" s="1"/>
  <c r="K5591" i="2"/>
  <c r="L5591" i="2" s="1"/>
  <c r="K5590" i="2"/>
  <c r="L5590" i="2" s="1"/>
  <c r="K5589" i="2"/>
  <c r="L5589" i="2" s="1"/>
  <c r="K5588" i="2"/>
  <c r="K5587" i="2"/>
  <c r="K5586" i="2"/>
  <c r="K5585" i="2"/>
  <c r="K5584" i="2"/>
  <c r="K5583" i="2"/>
  <c r="K5582" i="2"/>
  <c r="K5581" i="2"/>
  <c r="K5580" i="2"/>
  <c r="K5579" i="2"/>
  <c r="K5578" i="2"/>
  <c r="K5577" i="2"/>
  <c r="K5576" i="2"/>
  <c r="K5575" i="2"/>
  <c r="K5574" i="2"/>
  <c r="M5559" i="2"/>
  <c r="K5559" i="2"/>
  <c r="M5573" i="2" l="1"/>
  <c r="M5572" i="2"/>
  <c r="M5571" i="2"/>
  <c r="M5570" i="2"/>
  <c r="M5569" i="2"/>
  <c r="M5568" i="2"/>
  <c r="M5567" i="2"/>
  <c r="M5566" i="2"/>
  <c r="M5565" i="2"/>
  <c r="M5564" i="2"/>
  <c r="M5563" i="2"/>
  <c r="M5562" i="2"/>
  <c r="M5561" i="2"/>
  <c r="M5560" i="2"/>
  <c r="M5558" i="2"/>
  <c r="M5557" i="2"/>
  <c r="M5556" i="2"/>
  <c r="M5555" i="2"/>
  <c r="M5554" i="2"/>
  <c r="M5553" i="2"/>
  <c r="M5552" i="2"/>
  <c r="M5551" i="2"/>
  <c r="M5550" i="2"/>
  <c r="M5549" i="2"/>
  <c r="M5548" i="2"/>
  <c r="M5547" i="2"/>
  <c r="M5546" i="2"/>
  <c r="M5545" i="2"/>
  <c r="M5544" i="2"/>
  <c r="M5543" i="2"/>
  <c r="M5542" i="2"/>
  <c r="M5541" i="2"/>
  <c r="M5540" i="2"/>
  <c r="M5539" i="2"/>
  <c r="M5538" i="2"/>
  <c r="M5537" i="2"/>
  <c r="M5536" i="2"/>
  <c r="M5535" i="2"/>
  <c r="M5534" i="2"/>
  <c r="M5533" i="2"/>
  <c r="M5532" i="2"/>
  <c r="M5531" i="2"/>
  <c r="M5530" i="2"/>
  <c r="M5529" i="2"/>
  <c r="M5528" i="2"/>
  <c r="M5527" i="2"/>
  <c r="M5526" i="2"/>
  <c r="M5525" i="2"/>
  <c r="M5524" i="2"/>
  <c r="M5523" i="2"/>
  <c r="M5522" i="2"/>
  <c r="M5521" i="2"/>
  <c r="M5520" i="2"/>
  <c r="M5519" i="2"/>
  <c r="M5518" i="2"/>
  <c r="M5517" i="2"/>
  <c r="M5516" i="2"/>
  <c r="M5515" i="2"/>
  <c r="M5514" i="2"/>
  <c r="M5513" i="2"/>
  <c r="M5512" i="2"/>
  <c r="M5511" i="2"/>
  <c r="M5510" i="2"/>
  <c r="M5509" i="2"/>
  <c r="M5508" i="2"/>
  <c r="M5507" i="2"/>
  <c r="M5506" i="2"/>
  <c r="M5505" i="2"/>
  <c r="M5504" i="2"/>
  <c r="M5503" i="2"/>
  <c r="M5502" i="2"/>
  <c r="M5501" i="2"/>
  <c r="M5500" i="2"/>
  <c r="M5499" i="2"/>
  <c r="M5498" i="2"/>
  <c r="M5497" i="2"/>
  <c r="M5496" i="2"/>
  <c r="M5495" i="2"/>
  <c r="M5494" i="2"/>
  <c r="M5493" i="2"/>
  <c r="M5492" i="2"/>
  <c r="M5491" i="2"/>
  <c r="M5490" i="2"/>
  <c r="M5489" i="2"/>
  <c r="M5488" i="2"/>
  <c r="M5487" i="2"/>
  <c r="M5486" i="2"/>
  <c r="M5485" i="2"/>
  <c r="M5484" i="2"/>
  <c r="M5483" i="2"/>
  <c r="M5482" i="2"/>
  <c r="M5481" i="2"/>
  <c r="M5480" i="2"/>
  <c r="M5479" i="2"/>
  <c r="M5478" i="2"/>
  <c r="M5477" i="2"/>
  <c r="M5476" i="2"/>
  <c r="M5475" i="2"/>
  <c r="M5474" i="2"/>
  <c r="M5473" i="2"/>
  <c r="M5472" i="2"/>
  <c r="M5471" i="2"/>
  <c r="M5470" i="2"/>
  <c r="M5469" i="2"/>
  <c r="M5468" i="2"/>
  <c r="M5467" i="2"/>
  <c r="M5466" i="2"/>
  <c r="M5465" i="2"/>
  <c r="M5464" i="2"/>
  <c r="M5463" i="2"/>
  <c r="M5462" i="2"/>
  <c r="M5461" i="2"/>
  <c r="M5460" i="2"/>
  <c r="M5459" i="2"/>
  <c r="M5458" i="2"/>
  <c r="M5457" i="2"/>
  <c r="M5456" i="2"/>
  <c r="M5455" i="2"/>
  <c r="M5454" i="2"/>
  <c r="M5453" i="2"/>
  <c r="M5452" i="2"/>
  <c r="M5451" i="2"/>
  <c r="M5450" i="2"/>
  <c r="M5449" i="2"/>
  <c r="M5448" i="2"/>
  <c r="M5447" i="2"/>
  <c r="M5446" i="2"/>
  <c r="M5445" i="2"/>
  <c r="M5444" i="2"/>
  <c r="M5443" i="2"/>
  <c r="M5442" i="2"/>
  <c r="M5441" i="2"/>
  <c r="M5440" i="2"/>
  <c r="M5439" i="2"/>
  <c r="M5438" i="2"/>
  <c r="M5437" i="2"/>
  <c r="M5436" i="2"/>
  <c r="M5435" i="2"/>
  <c r="M5434" i="2"/>
  <c r="M5433" i="2"/>
  <c r="M5432" i="2"/>
  <c r="M5431" i="2"/>
  <c r="M5430" i="2"/>
  <c r="M5429" i="2"/>
  <c r="M5428" i="2"/>
  <c r="M5427" i="2"/>
  <c r="M5426" i="2"/>
  <c r="M5425" i="2"/>
  <c r="M5424" i="2"/>
  <c r="M5423" i="2"/>
  <c r="M5422" i="2"/>
  <c r="M5421" i="2"/>
  <c r="M5420" i="2"/>
  <c r="M5419" i="2"/>
  <c r="M5418" i="2"/>
  <c r="M5417" i="2"/>
  <c r="M5416" i="2"/>
  <c r="M5415" i="2"/>
  <c r="M5414" i="2"/>
  <c r="M5413" i="2"/>
  <c r="M5412" i="2"/>
  <c r="M5411" i="2"/>
  <c r="M5410" i="2"/>
  <c r="M5409" i="2"/>
  <c r="M5408" i="2"/>
  <c r="M5407" i="2"/>
  <c r="M5406" i="2"/>
  <c r="M5405" i="2"/>
  <c r="M5404" i="2"/>
  <c r="M5403" i="2"/>
  <c r="M5402" i="2"/>
  <c r="M5401" i="2"/>
  <c r="M5400" i="2"/>
  <c r="M5399" i="2"/>
  <c r="M5398" i="2"/>
  <c r="M5397" i="2"/>
  <c r="M5396" i="2"/>
  <c r="M5395" i="2"/>
  <c r="M5394" i="2"/>
  <c r="M5393" i="2"/>
  <c r="M5392" i="2"/>
  <c r="M5391" i="2"/>
  <c r="M5390" i="2"/>
  <c r="M5383" i="2"/>
  <c r="M5330" i="2"/>
  <c r="L5588" i="2"/>
  <c r="L5587" i="2"/>
  <c r="L5586" i="2"/>
  <c r="L5585" i="2"/>
  <c r="L5584" i="2"/>
  <c r="L5583" i="2"/>
  <c r="L5581" i="2"/>
  <c r="L5578" i="2"/>
  <c r="L5577" i="2"/>
  <c r="L5576" i="2"/>
  <c r="L5575" i="2"/>
  <c r="L5574" i="2"/>
  <c r="K5573" i="2"/>
  <c r="L5573" i="2" s="1"/>
  <c r="K5572" i="2"/>
  <c r="L5572" i="2" s="1"/>
  <c r="K5571" i="2"/>
  <c r="L5571" i="2" s="1"/>
  <c r="K5570" i="2"/>
  <c r="L5570" i="2" s="1"/>
  <c r="K5569" i="2"/>
  <c r="L5569" i="2" s="1"/>
  <c r="K5568" i="2"/>
  <c r="L5568" i="2" s="1"/>
  <c r="K5567" i="2"/>
  <c r="L5567" i="2" s="1"/>
  <c r="K5566" i="2"/>
  <c r="L5566" i="2" s="1"/>
  <c r="K5565" i="2"/>
  <c r="L5565" i="2" s="1"/>
  <c r="K5564" i="2"/>
  <c r="L5564" i="2" s="1"/>
  <c r="K5563" i="2"/>
  <c r="L5563" i="2" s="1"/>
  <c r="K5562" i="2"/>
  <c r="L5562" i="2" s="1"/>
  <c r="K5561" i="2"/>
  <c r="L5561" i="2" s="1"/>
  <c r="K5560" i="2"/>
  <c r="L5560" i="2" s="1"/>
  <c r="L5559" i="2"/>
  <c r="K5558" i="2"/>
  <c r="L5558" i="2" s="1"/>
  <c r="K5557" i="2"/>
  <c r="L5557" i="2" s="1"/>
  <c r="K5556" i="2"/>
  <c r="L5556" i="2" s="1"/>
  <c r="K5555" i="2"/>
  <c r="L5555" i="2" s="1"/>
  <c r="K5554" i="2"/>
  <c r="L5554" i="2" s="1"/>
  <c r="K5553" i="2"/>
  <c r="L5553" i="2" s="1"/>
  <c r="K5552" i="2"/>
  <c r="L5552" i="2" s="1"/>
  <c r="K5551" i="2"/>
  <c r="L5551" i="2" s="1"/>
  <c r="K5550" i="2"/>
  <c r="L5550" i="2" s="1"/>
  <c r="K5549" i="2"/>
  <c r="L5549" i="2" s="1"/>
  <c r="K5548" i="2"/>
  <c r="L5548" i="2" s="1"/>
  <c r="K5547" i="2"/>
  <c r="L5547" i="2" s="1"/>
  <c r="K5546" i="2"/>
  <c r="L5546" i="2" s="1"/>
  <c r="K5545" i="2"/>
  <c r="L5545" i="2" s="1"/>
  <c r="K5544" i="2"/>
  <c r="L5544" i="2" s="1"/>
  <c r="K5543" i="2"/>
  <c r="L5543" i="2" s="1"/>
  <c r="K5542" i="2"/>
  <c r="L5542" i="2" s="1"/>
  <c r="K5541" i="2"/>
  <c r="L5541" i="2" s="1"/>
  <c r="K5540" i="2"/>
  <c r="L5540" i="2" s="1"/>
  <c r="K5539" i="2"/>
  <c r="L5539" i="2" s="1"/>
  <c r="K5538" i="2"/>
  <c r="L5538" i="2" s="1"/>
  <c r="K5537" i="2"/>
  <c r="L5537" i="2" s="1"/>
  <c r="K5536" i="2"/>
  <c r="L5536" i="2" s="1"/>
  <c r="K5535" i="2"/>
  <c r="L5535" i="2" s="1"/>
  <c r="K5534" i="2"/>
  <c r="L5534" i="2" s="1"/>
  <c r="K5533" i="2"/>
  <c r="L5533" i="2" s="1"/>
  <c r="K5532" i="2"/>
  <c r="L5532" i="2" s="1"/>
  <c r="K5531" i="2"/>
  <c r="L5531" i="2" s="1"/>
  <c r="K5530" i="2"/>
  <c r="L5530" i="2" s="1"/>
  <c r="K5529" i="2"/>
  <c r="L5529" i="2" s="1"/>
  <c r="K5528" i="2"/>
  <c r="L5528" i="2" s="1"/>
  <c r="K5527" i="2"/>
  <c r="L5527" i="2" s="1"/>
  <c r="K5526" i="2"/>
  <c r="L5526" i="2" s="1"/>
  <c r="K5525" i="2"/>
  <c r="L5525" i="2" s="1"/>
  <c r="K5524" i="2"/>
  <c r="L5524" i="2" s="1"/>
  <c r="K5523" i="2"/>
  <c r="L5523" i="2" s="1"/>
  <c r="K5522" i="2"/>
  <c r="L5522" i="2" s="1"/>
  <c r="K5521" i="2"/>
  <c r="L5521" i="2" s="1"/>
  <c r="K5520" i="2"/>
  <c r="L5520" i="2" s="1"/>
  <c r="K5519" i="2"/>
  <c r="L5519" i="2" s="1"/>
  <c r="K5518" i="2"/>
  <c r="L5518" i="2" s="1"/>
  <c r="K5517" i="2"/>
  <c r="L5517" i="2" s="1"/>
  <c r="K5516" i="2"/>
  <c r="L5516" i="2" s="1"/>
  <c r="K5515" i="2"/>
  <c r="L5515" i="2" s="1"/>
  <c r="K5514" i="2"/>
  <c r="L5514" i="2" s="1"/>
  <c r="K5513" i="2"/>
  <c r="L5513" i="2" s="1"/>
  <c r="K5512" i="2"/>
  <c r="L5512" i="2" s="1"/>
  <c r="K5511" i="2"/>
  <c r="L5511" i="2" s="1"/>
  <c r="K5510" i="2"/>
  <c r="L5510" i="2" s="1"/>
  <c r="K5509" i="2"/>
  <c r="L5509" i="2" s="1"/>
  <c r="K5508" i="2"/>
  <c r="L5508" i="2" s="1"/>
  <c r="K5507" i="2"/>
  <c r="L5507" i="2" s="1"/>
  <c r="K5506" i="2"/>
  <c r="L5506" i="2" s="1"/>
  <c r="K5505" i="2"/>
  <c r="L5505" i="2" s="1"/>
  <c r="K5504" i="2"/>
  <c r="L5504" i="2" s="1"/>
  <c r="K5503" i="2"/>
  <c r="L5503" i="2" s="1"/>
  <c r="K5502" i="2"/>
  <c r="L5502" i="2" s="1"/>
  <c r="K5501" i="2"/>
  <c r="L5501" i="2" s="1"/>
  <c r="K5500" i="2"/>
  <c r="L5500" i="2" s="1"/>
  <c r="K5499" i="2"/>
  <c r="L5499" i="2" s="1"/>
  <c r="K5498" i="2"/>
  <c r="L5498" i="2" s="1"/>
  <c r="K5497" i="2"/>
  <c r="L5497" i="2" s="1"/>
  <c r="K5496" i="2"/>
  <c r="L5496" i="2" s="1"/>
  <c r="K5495" i="2"/>
  <c r="L5495" i="2" s="1"/>
  <c r="K5494" i="2"/>
  <c r="L5494" i="2" s="1"/>
  <c r="K5493" i="2"/>
  <c r="L5493" i="2" s="1"/>
  <c r="K5492" i="2"/>
  <c r="L5492" i="2" s="1"/>
  <c r="K5491" i="2"/>
  <c r="L5491" i="2" s="1"/>
  <c r="K5490" i="2"/>
  <c r="L5490" i="2" s="1"/>
  <c r="K5489" i="2"/>
  <c r="L5489" i="2" s="1"/>
  <c r="K5488" i="2"/>
  <c r="L5488" i="2" s="1"/>
  <c r="K5487" i="2"/>
  <c r="L5487" i="2" s="1"/>
  <c r="K5486" i="2"/>
  <c r="L5486" i="2" s="1"/>
  <c r="K5485" i="2"/>
  <c r="L5485" i="2" s="1"/>
  <c r="K5484" i="2"/>
  <c r="L5484" i="2" s="1"/>
  <c r="K5483" i="2"/>
  <c r="L5483" i="2" s="1"/>
  <c r="K5482" i="2"/>
  <c r="L5482" i="2" s="1"/>
  <c r="K5481" i="2"/>
  <c r="L5481" i="2" s="1"/>
  <c r="K5480" i="2"/>
  <c r="L5480" i="2" s="1"/>
  <c r="K5479" i="2"/>
  <c r="L5479" i="2" s="1"/>
  <c r="K5478" i="2"/>
  <c r="L5478" i="2" s="1"/>
  <c r="K5477" i="2"/>
  <c r="L5477" i="2" s="1"/>
  <c r="K5476" i="2"/>
  <c r="L5476" i="2" s="1"/>
  <c r="K5475" i="2"/>
  <c r="L5475" i="2" s="1"/>
  <c r="K5474" i="2"/>
  <c r="L5474" i="2" s="1"/>
  <c r="K5473" i="2"/>
  <c r="L5473" i="2" s="1"/>
  <c r="K5472" i="2"/>
  <c r="L5472" i="2" s="1"/>
  <c r="K5471" i="2"/>
  <c r="L5471" i="2" s="1"/>
  <c r="K5470" i="2"/>
  <c r="L5470" i="2" s="1"/>
  <c r="K5469" i="2"/>
  <c r="L5469" i="2" s="1"/>
  <c r="K5468" i="2"/>
  <c r="L5468" i="2" s="1"/>
  <c r="K5467" i="2"/>
  <c r="L5467" i="2" s="1"/>
  <c r="K5466" i="2"/>
  <c r="L5466" i="2" s="1"/>
  <c r="K5465" i="2"/>
  <c r="L5465" i="2" s="1"/>
  <c r="K5464" i="2"/>
  <c r="L5464" i="2" s="1"/>
  <c r="K5463" i="2"/>
  <c r="L5463" i="2" s="1"/>
  <c r="K5462" i="2"/>
  <c r="L5462" i="2" s="1"/>
  <c r="K5461" i="2"/>
  <c r="L5461" i="2" s="1"/>
  <c r="K5460" i="2"/>
  <c r="L5460" i="2" s="1"/>
  <c r="K5459" i="2"/>
  <c r="L5459" i="2" s="1"/>
  <c r="K5458" i="2"/>
  <c r="L5458" i="2" s="1"/>
  <c r="K5457" i="2"/>
  <c r="L5457" i="2" s="1"/>
  <c r="K5456" i="2"/>
  <c r="L5456" i="2" s="1"/>
  <c r="K5455" i="2"/>
  <c r="L5455" i="2" s="1"/>
  <c r="K5454" i="2"/>
  <c r="L5454" i="2" s="1"/>
  <c r="K5453" i="2"/>
  <c r="L5453" i="2" s="1"/>
  <c r="K5452" i="2"/>
  <c r="L5452" i="2" s="1"/>
  <c r="K5451" i="2"/>
  <c r="L5451" i="2" s="1"/>
  <c r="K5450" i="2"/>
  <c r="L5450" i="2" s="1"/>
  <c r="K5449" i="2"/>
  <c r="L5449" i="2" s="1"/>
  <c r="K5448" i="2"/>
  <c r="L5448" i="2" s="1"/>
  <c r="K5447" i="2"/>
  <c r="L5447" i="2" s="1"/>
  <c r="K5446" i="2"/>
  <c r="L5446" i="2" s="1"/>
  <c r="K5445" i="2"/>
  <c r="L5445" i="2" s="1"/>
  <c r="K5444" i="2"/>
  <c r="L5444" i="2" s="1"/>
  <c r="K5443" i="2"/>
  <c r="L5443" i="2" s="1"/>
  <c r="K5442" i="2"/>
  <c r="L5442" i="2" s="1"/>
  <c r="K5441" i="2"/>
  <c r="L5441" i="2" s="1"/>
  <c r="K5440" i="2"/>
  <c r="L5440" i="2" s="1"/>
  <c r="K5439" i="2"/>
  <c r="L5439" i="2" s="1"/>
  <c r="K5438" i="2"/>
  <c r="L5438" i="2" s="1"/>
  <c r="K5437" i="2"/>
  <c r="L5437" i="2" s="1"/>
  <c r="K5436" i="2"/>
  <c r="L5436" i="2" s="1"/>
  <c r="K5435" i="2"/>
  <c r="L5435" i="2" s="1"/>
  <c r="K5434" i="2"/>
  <c r="L5434" i="2" s="1"/>
  <c r="K5433" i="2"/>
  <c r="L5433" i="2" s="1"/>
  <c r="K5432" i="2"/>
  <c r="L5432" i="2" s="1"/>
  <c r="K5431" i="2"/>
  <c r="L5431" i="2" s="1"/>
  <c r="K5430" i="2"/>
  <c r="L5430" i="2" s="1"/>
  <c r="K5429" i="2"/>
  <c r="L5429" i="2" s="1"/>
  <c r="K5428" i="2"/>
  <c r="L5428" i="2" s="1"/>
  <c r="K5427" i="2"/>
  <c r="L5427" i="2" s="1"/>
  <c r="K5426" i="2"/>
  <c r="L5426" i="2" s="1"/>
  <c r="K5425" i="2"/>
  <c r="L5425" i="2" s="1"/>
  <c r="K5424" i="2"/>
  <c r="L5424" i="2" s="1"/>
  <c r="K5423" i="2"/>
  <c r="L5423" i="2" s="1"/>
  <c r="K5422" i="2"/>
  <c r="L5422" i="2" s="1"/>
  <c r="K5421" i="2"/>
  <c r="L5421" i="2" s="1"/>
  <c r="K5420" i="2"/>
  <c r="L5420" i="2" s="1"/>
  <c r="K5419" i="2"/>
  <c r="L5419" i="2" s="1"/>
  <c r="K5418" i="2"/>
  <c r="L5418" i="2" s="1"/>
  <c r="K5417" i="2"/>
  <c r="L5417" i="2" s="1"/>
  <c r="K5416" i="2"/>
  <c r="L5416" i="2" s="1"/>
  <c r="K5415" i="2"/>
  <c r="L5415" i="2" s="1"/>
  <c r="K5414" i="2"/>
  <c r="L5414" i="2" s="1"/>
  <c r="K5413" i="2"/>
  <c r="L5413" i="2" s="1"/>
  <c r="K5412" i="2"/>
  <c r="L5412" i="2" s="1"/>
  <c r="K5411" i="2"/>
  <c r="L5411" i="2" s="1"/>
  <c r="K5410" i="2"/>
  <c r="L5410" i="2" s="1"/>
  <c r="K5409" i="2"/>
  <c r="L5409" i="2" s="1"/>
  <c r="K5408" i="2"/>
  <c r="L5408" i="2" s="1"/>
  <c r="K5407" i="2"/>
  <c r="L5407" i="2" s="1"/>
  <c r="K5406" i="2"/>
  <c r="L5406" i="2" s="1"/>
  <c r="K5405" i="2"/>
  <c r="K5404" i="2"/>
  <c r="K5403" i="2"/>
  <c r="K5402" i="2"/>
  <c r="K5401" i="2"/>
  <c r="K5400" i="2"/>
  <c r="K5399" i="2"/>
  <c r="K5398" i="2"/>
  <c r="K5397" i="2"/>
  <c r="K5396" i="2"/>
  <c r="K5395" i="2"/>
  <c r="K5394" i="2"/>
  <c r="K5393" i="2"/>
  <c r="K5392" i="2"/>
  <c r="K5391" i="2"/>
  <c r="K5390" i="2"/>
  <c r="K5383" i="2"/>
  <c r="K5330" i="2"/>
  <c r="M5329" i="2"/>
  <c r="K5329" i="2"/>
  <c r="L5579" i="2"/>
  <c r="L5580" i="2"/>
  <c r="L5582" i="2"/>
  <c r="M5389" i="2" l="1"/>
  <c r="M5388" i="2"/>
  <c r="M5387" i="2"/>
  <c r="M5386" i="2"/>
  <c r="M5385" i="2"/>
  <c r="M5384" i="2"/>
  <c r="M5382" i="2"/>
  <c r="M5381" i="2"/>
  <c r="M5380" i="2"/>
  <c r="M5379" i="2"/>
  <c r="M5378" i="2"/>
  <c r="M5377" i="2"/>
  <c r="M5376" i="2"/>
  <c r="M5375" i="2"/>
  <c r="M5374" i="2"/>
  <c r="M5373" i="2"/>
  <c r="M5372" i="2"/>
  <c r="M5371" i="2"/>
  <c r="M5370" i="2"/>
  <c r="M5369" i="2"/>
  <c r="M5368" i="2"/>
  <c r="M5367" i="2"/>
  <c r="M5366" i="2"/>
  <c r="M5365" i="2"/>
  <c r="M5364" i="2"/>
  <c r="M5363" i="2"/>
  <c r="M5362" i="2"/>
  <c r="M5361" i="2"/>
  <c r="M5360" i="2"/>
  <c r="M5359" i="2"/>
  <c r="M5358" i="2"/>
  <c r="M5357" i="2"/>
  <c r="M5356" i="2"/>
  <c r="M5355" i="2"/>
  <c r="M5354" i="2"/>
  <c r="M5353" i="2"/>
  <c r="M5352" i="2"/>
  <c r="M5351" i="2"/>
  <c r="M5350" i="2"/>
  <c r="M5349" i="2"/>
  <c r="M5348" i="2"/>
  <c r="M5347" i="2"/>
  <c r="M5346" i="2"/>
  <c r="M5345" i="2"/>
  <c r="M5344" i="2"/>
  <c r="M5343" i="2"/>
  <c r="M5342" i="2"/>
  <c r="M5341" i="2"/>
  <c r="M5340" i="2"/>
  <c r="M5339" i="2"/>
  <c r="M5338" i="2"/>
  <c r="M5337" i="2"/>
  <c r="M5336" i="2"/>
  <c r="M5335" i="2"/>
  <c r="M5334" i="2"/>
  <c r="M5333" i="2"/>
  <c r="M5332" i="2"/>
  <c r="M5331" i="2"/>
  <c r="M5328" i="2"/>
  <c r="M5327" i="2"/>
  <c r="M5326" i="2"/>
  <c r="M5325" i="2"/>
  <c r="M5324" i="2"/>
  <c r="M5323" i="2"/>
  <c r="M5322" i="2"/>
  <c r="M5321" i="2"/>
  <c r="M5320" i="2"/>
  <c r="M5319" i="2"/>
  <c r="M5318" i="2"/>
  <c r="M5317" i="2"/>
  <c r="M5316" i="2"/>
  <c r="M5315" i="2"/>
  <c r="M5314" i="2"/>
  <c r="M5313" i="2"/>
  <c r="M5312" i="2"/>
  <c r="M5311" i="2"/>
  <c r="M5310" i="2"/>
  <c r="M5309" i="2"/>
  <c r="M5308" i="2"/>
  <c r="M5307" i="2"/>
  <c r="M5306" i="2"/>
  <c r="M5305" i="2"/>
  <c r="M5304" i="2"/>
  <c r="M5303" i="2"/>
  <c r="M5302" i="2"/>
  <c r="M5301" i="2"/>
  <c r="M5300" i="2"/>
  <c r="M5299" i="2"/>
  <c r="M5298" i="2"/>
  <c r="M5297" i="2"/>
  <c r="M5296" i="2"/>
  <c r="M5295" i="2"/>
  <c r="M5294" i="2"/>
  <c r="M5293" i="2"/>
  <c r="M5292" i="2"/>
  <c r="M5291" i="2"/>
  <c r="M5290" i="2"/>
  <c r="M5289" i="2"/>
  <c r="M5288" i="2"/>
  <c r="M5287" i="2"/>
  <c r="M5286" i="2"/>
  <c r="M5285" i="2"/>
  <c r="M5284" i="2"/>
  <c r="M5283" i="2"/>
  <c r="M5282" i="2"/>
  <c r="M5281" i="2"/>
  <c r="M5280" i="2"/>
  <c r="M5279" i="2"/>
  <c r="M5278" i="2"/>
  <c r="M5277" i="2"/>
  <c r="M5276" i="2"/>
  <c r="M5275" i="2"/>
  <c r="M5271" i="2"/>
  <c r="M5264" i="2"/>
  <c r="M5260" i="2"/>
  <c r="M5259" i="2"/>
  <c r="M5258" i="2"/>
  <c r="M5257" i="2"/>
  <c r="M5256" i="2"/>
  <c r="M5254" i="2"/>
  <c r="M5253" i="2"/>
  <c r="M5252" i="2"/>
  <c r="M5251" i="2"/>
  <c r="M5250" i="2"/>
  <c r="M5249" i="2"/>
  <c r="M5188" i="2"/>
  <c r="K5389" i="2"/>
  <c r="K5388" i="2"/>
  <c r="K5387" i="2"/>
  <c r="K5386" i="2"/>
  <c r="K5385" i="2"/>
  <c r="K5384" i="2"/>
  <c r="K5382" i="2"/>
  <c r="K5381" i="2"/>
  <c r="K5380" i="2"/>
  <c r="K5379" i="2"/>
  <c r="K5378" i="2"/>
  <c r="K5377" i="2"/>
  <c r="K5376" i="2"/>
  <c r="K5375" i="2"/>
  <c r="K5374" i="2"/>
  <c r="K5373" i="2"/>
  <c r="K5372" i="2"/>
  <c r="K5371" i="2"/>
  <c r="K5370" i="2"/>
  <c r="K5369" i="2"/>
  <c r="K5368" i="2"/>
  <c r="K5367" i="2"/>
  <c r="K5366" i="2"/>
  <c r="K5365" i="2"/>
  <c r="K5364" i="2"/>
  <c r="K5363" i="2"/>
  <c r="K5362" i="2"/>
  <c r="K5361" i="2"/>
  <c r="K5360" i="2"/>
  <c r="K5359" i="2"/>
  <c r="K5358" i="2"/>
  <c r="K5357" i="2"/>
  <c r="K5356" i="2"/>
  <c r="K5355" i="2"/>
  <c r="K5354" i="2"/>
  <c r="K5353" i="2"/>
  <c r="K5352" i="2"/>
  <c r="K5351" i="2"/>
  <c r="K5350" i="2"/>
  <c r="K5349" i="2"/>
  <c r="K5348" i="2"/>
  <c r="K5347" i="2"/>
  <c r="K5346" i="2"/>
  <c r="K5345" i="2"/>
  <c r="K5344" i="2"/>
  <c r="K5343" i="2"/>
  <c r="K5342" i="2"/>
  <c r="K5341" i="2"/>
  <c r="K5340" i="2"/>
  <c r="K5339" i="2"/>
  <c r="K5338" i="2"/>
  <c r="K5337" i="2"/>
  <c r="K5336" i="2"/>
  <c r="K5335" i="2"/>
  <c r="K5334" i="2"/>
  <c r="K5333" i="2"/>
  <c r="K5332" i="2"/>
  <c r="K5331" i="2"/>
  <c r="K5328" i="2"/>
  <c r="K5327" i="2"/>
  <c r="K5326" i="2"/>
  <c r="K5325" i="2"/>
  <c r="K5324" i="2"/>
  <c r="K5323" i="2"/>
  <c r="K5322" i="2"/>
  <c r="K5321" i="2"/>
  <c r="K5320" i="2"/>
  <c r="K5319" i="2"/>
  <c r="K5318" i="2"/>
  <c r="K5317" i="2"/>
  <c r="K5316" i="2"/>
  <c r="K5315" i="2"/>
  <c r="K5314" i="2"/>
  <c r="K5313" i="2"/>
  <c r="K5312" i="2"/>
  <c r="K5311" i="2"/>
  <c r="K5310" i="2"/>
  <c r="K5309" i="2"/>
  <c r="K5308" i="2"/>
  <c r="K5307" i="2"/>
  <c r="K5306" i="2"/>
  <c r="K5305" i="2"/>
  <c r="K5304" i="2"/>
  <c r="K5303" i="2"/>
  <c r="K5302" i="2"/>
  <c r="K5301" i="2"/>
  <c r="K5300" i="2"/>
  <c r="K5299" i="2"/>
  <c r="K5298" i="2"/>
  <c r="K5297" i="2"/>
  <c r="K5296" i="2"/>
  <c r="K5295" i="2"/>
  <c r="K5294" i="2"/>
  <c r="K5293" i="2"/>
  <c r="K5292" i="2"/>
  <c r="K5291" i="2"/>
  <c r="K5290" i="2"/>
  <c r="K5289" i="2"/>
  <c r="K5288" i="2"/>
  <c r="K5287" i="2"/>
  <c r="K5286" i="2"/>
  <c r="K5285" i="2"/>
  <c r="K5284" i="2"/>
  <c r="K5283" i="2"/>
  <c r="K5282" i="2"/>
  <c r="K5281" i="2"/>
  <c r="K5280" i="2"/>
  <c r="K5279" i="2"/>
  <c r="K5278" i="2"/>
  <c r="K5277" i="2"/>
  <c r="K5276" i="2"/>
  <c r="K5275" i="2"/>
  <c r="K5271" i="2"/>
  <c r="K5264" i="2"/>
  <c r="K5260" i="2"/>
  <c r="K5259" i="2"/>
  <c r="K5258" i="2"/>
  <c r="K5257" i="2"/>
  <c r="K5256" i="2"/>
  <c r="K5254" i="2"/>
  <c r="K5253" i="2"/>
  <c r="K5252" i="2"/>
  <c r="K5251" i="2"/>
  <c r="K5250" i="2"/>
  <c r="K5249" i="2"/>
  <c r="K5188" i="2"/>
  <c r="M5187" i="2"/>
  <c r="K5187" i="2"/>
  <c r="L5299" i="2" l="1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M5274" i="2" l="1"/>
  <c r="M5273" i="2"/>
  <c r="M5272" i="2"/>
  <c r="M5270" i="2"/>
  <c r="M5269" i="2"/>
  <c r="M5268" i="2"/>
  <c r="M5267" i="2"/>
  <c r="M5266" i="2"/>
  <c r="M5265" i="2"/>
  <c r="M5263" i="2"/>
  <c r="M5262" i="2"/>
  <c r="M5261" i="2"/>
  <c r="M5255" i="2"/>
  <c r="M5248" i="2"/>
  <c r="M5247" i="2"/>
  <c r="M5246" i="2"/>
  <c r="M5245" i="2"/>
  <c r="M5244" i="2"/>
  <c r="M5243" i="2"/>
  <c r="M5242" i="2"/>
  <c r="M5241" i="2"/>
  <c r="M5240" i="2"/>
  <c r="M5239" i="2"/>
  <c r="M5238" i="2"/>
  <c r="M5237" i="2"/>
  <c r="M5236" i="2"/>
  <c r="M5235" i="2"/>
  <c r="M5234" i="2"/>
  <c r="M5233" i="2"/>
  <c r="M5232" i="2"/>
  <c r="M5231" i="2"/>
  <c r="M5230" i="2"/>
  <c r="M5229" i="2"/>
  <c r="M5228" i="2"/>
  <c r="M5227" i="2"/>
  <c r="M5226" i="2"/>
  <c r="M5225" i="2"/>
  <c r="M5224" i="2"/>
  <c r="M5223" i="2"/>
  <c r="M5222" i="2"/>
  <c r="M5221" i="2"/>
  <c r="M5220" i="2"/>
  <c r="M5219" i="2"/>
  <c r="M5218" i="2"/>
  <c r="M5217" i="2"/>
  <c r="M5216" i="2"/>
  <c r="M5215" i="2"/>
  <c r="M5214" i="2"/>
  <c r="M5213" i="2"/>
  <c r="M5212" i="2"/>
  <c r="M5211" i="2"/>
  <c r="M5210" i="2"/>
  <c r="M5209" i="2"/>
  <c r="M5208" i="2"/>
  <c r="M5207" i="2"/>
  <c r="M5206" i="2"/>
  <c r="M5205" i="2"/>
  <c r="M5204" i="2"/>
  <c r="M5203" i="2"/>
  <c r="M5202" i="2"/>
  <c r="M5201" i="2"/>
  <c r="M5200" i="2"/>
  <c r="M5199" i="2"/>
  <c r="M5198" i="2"/>
  <c r="M5197" i="2"/>
  <c r="M5196" i="2"/>
  <c r="M5195" i="2"/>
  <c r="M5194" i="2"/>
  <c r="M5193" i="2"/>
  <c r="M5192" i="2"/>
  <c r="M5191" i="2"/>
  <c r="M5190" i="2"/>
  <c r="M5189" i="2"/>
  <c r="M5186" i="2"/>
  <c r="M5185" i="2"/>
  <c r="M5184" i="2"/>
  <c r="M5183" i="2"/>
  <c r="M5182" i="2"/>
  <c r="M5181" i="2"/>
  <c r="M5180" i="2"/>
  <c r="M5179" i="2"/>
  <c r="M5178" i="2"/>
  <c r="M5177" i="2"/>
  <c r="M5176" i="2"/>
  <c r="M5175" i="2"/>
  <c r="M5174" i="2"/>
  <c r="M5173" i="2"/>
  <c r="M5172" i="2"/>
  <c r="M5171" i="2"/>
  <c r="M5170" i="2"/>
  <c r="M5169" i="2"/>
  <c r="M5168" i="2"/>
  <c r="M5167" i="2"/>
  <c r="M5165" i="2"/>
  <c r="K5274" i="2"/>
  <c r="K5273" i="2"/>
  <c r="K5272" i="2"/>
  <c r="K5270" i="2"/>
  <c r="K5269" i="2"/>
  <c r="K5268" i="2"/>
  <c r="K5267" i="2"/>
  <c r="K5266" i="2"/>
  <c r="K5265" i="2"/>
  <c r="K5263" i="2"/>
  <c r="K5262" i="2"/>
  <c r="K5261" i="2"/>
  <c r="K5255" i="2"/>
  <c r="K5248" i="2"/>
  <c r="K5247" i="2"/>
  <c r="K5246" i="2"/>
  <c r="K5245" i="2"/>
  <c r="K5244" i="2"/>
  <c r="K5243" i="2"/>
  <c r="K5242" i="2"/>
  <c r="K5241" i="2"/>
  <c r="K5240" i="2"/>
  <c r="K5239" i="2"/>
  <c r="K5238" i="2"/>
  <c r="K5237" i="2"/>
  <c r="K5236" i="2"/>
  <c r="K5235" i="2"/>
  <c r="K5234" i="2"/>
  <c r="K5233" i="2"/>
  <c r="K5232" i="2"/>
  <c r="K5231" i="2"/>
  <c r="K5230" i="2"/>
  <c r="K5229" i="2"/>
  <c r="K5228" i="2"/>
  <c r="K5227" i="2"/>
  <c r="K5226" i="2"/>
  <c r="K5225" i="2"/>
  <c r="K5224" i="2"/>
  <c r="K5223" i="2"/>
  <c r="K5222" i="2"/>
  <c r="K5221" i="2"/>
  <c r="K5220" i="2"/>
  <c r="K5219" i="2"/>
  <c r="K5218" i="2"/>
  <c r="K5217" i="2"/>
  <c r="K5216" i="2"/>
  <c r="K5215" i="2"/>
  <c r="K5214" i="2"/>
  <c r="K5213" i="2"/>
  <c r="K5212" i="2"/>
  <c r="K5211" i="2"/>
  <c r="K5210" i="2"/>
  <c r="K5209" i="2"/>
  <c r="K5208" i="2"/>
  <c r="K5207" i="2"/>
  <c r="K5206" i="2"/>
  <c r="K5205" i="2"/>
  <c r="K5204" i="2"/>
  <c r="K5203" i="2"/>
  <c r="K5202" i="2"/>
  <c r="K5201" i="2"/>
  <c r="K5200" i="2"/>
  <c r="K5199" i="2"/>
  <c r="K5198" i="2"/>
  <c r="K5197" i="2"/>
  <c r="K5196" i="2"/>
  <c r="K5195" i="2"/>
  <c r="K5194" i="2"/>
  <c r="K5193" i="2"/>
  <c r="K5192" i="2"/>
  <c r="K5191" i="2"/>
  <c r="K5190" i="2"/>
  <c r="K5189" i="2"/>
  <c r="K5186" i="2"/>
  <c r="K5185" i="2"/>
  <c r="K5184" i="2"/>
  <c r="K5183" i="2"/>
  <c r="K5182" i="2"/>
  <c r="K5181" i="2"/>
  <c r="K5180" i="2"/>
  <c r="K5179" i="2"/>
  <c r="K5178" i="2"/>
  <c r="K5177" i="2"/>
  <c r="K5176" i="2"/>
  <c r="K5175" i="2"/>
  <c r="K5174" i="2"/>
  <c r="K5173" i="2"/>
  <c r="K5172" i="2"/>
  <c r="K5171" i="2"/>
  <c r="K5170" i="2"/>
  <c r="K5169" i="2"/>
  <c r="K5168" i="2"/>
  <c r="K5167" i="2"/>
  <c r="K5165" i="2"/>
  <c r="M4916" i="2"/>
  <c r="K4916" i="2"/>
  <c r="L5169" i="2" l="1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M5166" i="2" l="1"/>
  <c r="M5164" i="2"/>
  <c r="M5163" i="2"/>
  <c r="M5162" i="2"/>
  <c r="M5161" i="2"/>
  <c r="M5160" i="2"/>
  <c r="M5159" i="2"/>
  <c r="M5158" i="2"/>
  <c r="M5157" i="2"/>
  <c r="M5156" i="2"/>
  <c r="M5155" i="2"/>
  <c r="M5154" i="2"/>
  <c r="M5153" i="2"/>
  <c r="M5152" i="2"/>
  <c r="M5151" i="2"/>
  <c r="M5150" i="2"/>
  <c r="M5149" i="2"/>
  <c r="M5148" i="2"/>
  <c r="M5147" i="2"/>
  <c r="M5146" i="2"/>
  <c r="M5145" i="2"/>
  <c r="M5144" i="2"/>
  <c r="M5143" i="2"/>
  <c r="M5142" i="2"/>
  <c r="M5141" i="2"/>
  <c r="M5140" i="2"/>
  <c r="M5139" i="2"/>
  <c r="M5138" i="2"/>
  <c r="M5137" i="2"/>
  <c r="M5136" i="2"/>
  <c r="M5135" i="2"/>
  <c r="M5134" i="2"/>
  <c r="M5133" i="2"/>
  <c r="M5132" i="2"/>
  <c r="M5131" i="2"/>
  <c r="M5130" i="2"/>
  <c r="M5129" i="2"/>
  <c r="M5128" i="2"/>
  <c r="M5127" i="2"/>
  <c r="M5126" i="2"/>
  <c r="M5125" i="2"/>
  <c r="M5124" i="2"/>
  <c r="M5123" i="2"/>
  <c r="M5122" i="2"/>
  <c r="M5121" i="2"/>
  <c r="M5120" i="2"/>
  <c r="M5119" i="2"/>
  <c r="M5118" i="2"/>
  <c r="M5117" i="2"/>
  <c r="M5116" i="2"/>
  <c r="M5115" i="2"/>
  <c r="M5114" i="2"/>
  <c r="M5113" i="2"/>
  <c r="M5112" i="2"/>
  <c r="M5111" i="2"/>
  <c r="M5110" i="2"/>
  <c r="M5109" i="2"/>
  <c r="M5108" i="2"/>
  <c r="M5107" i="2"/>
  <c r="M5106" i="2"/>
  <c r="M5105" i="2"/>
  <c r="M5104" i="2"/>
  <c r="M5103" i="2"/>
  <c r="M5102" i="2"/>
  <c r="M5101" i="2"/>
  <c r="M5100" i="2"/>
  <c r="M5099" i="2"/>
  <c r="M5098" i="2"/>
  <c r="M5097" i="2"/>
  <c r="M5096" i="2"/>
  <c r="M5095" i="2"/>
  <c r="M5094" i="2"/>
  <c r="M5093" i="2"/>
  <c r="M5092" i="2"/>
  <c r="M5091" i="2"/>
  <c r="M5090" i="2"/>
  <c r="M5089" i="2"/>
  <c r="M5088" i="2"/>
  <c r="M5087" i="2"/>
  <c r="M5086" i="2"/>
  <c r="M5085" i="2"/>
  <c r="M5084" i="2"/>
  <c r="M5083" i="2"/>
  <c r="M5082" i="2"/>
  <c r="M5081" i="2"/>
  <c r="M5080" i="2"/>
  <c r="M5079" i="2"/>
  <c r="M5078" i="2"/>
  <c r="M5077" i="2"/>
  <c r="M5076" i="2"/>
  <c r="M5075" i="2"/>
  <c r="M5074" i="2"/>
  <c r="M5073" i="2"/>
  <c r="M5072" i="2"/>
  <c r="M5071" i="2"/>
  <c r="M5070" i="2"/>
  <c r="M5069" i="2"/>
  <c r="M5068" i="2"/>
  <c r="M5067" i="2"/>
  <c r="M5066" i="2"/>
  <c r="M5065" i="2"/>
  <c r="M5064" i="2"/>
  <c r="M5063" i="2"/>
  <c r="M5062" i="2"/>
  <c r="M5061" i="2"/>
  <c r="M5060" i="2"/>
  <c r="M5059" i="2"/>
  <c r="M5058" i="2"/>
  <c r="M5057" i="2"/>
  <c r="M5056" i="2"/>
  <c r="M5055" i="2"/>
  <c r="M5054" i="2"/>
  <c r="M5053" i="2"/>
  <c r="M5052" i="2"/>
  <c r="M5051" i="2"/>
  <c r="M5050" i="2"/>
  <c r="M5049" i="2"/>
  <c r="M5048" i="2"/>
  <c r="M5047" i="2"/>
  <c r="M5046" i="2"/>
  <c r="M5045" i="2"/>
  <c r="M5044" i="2"/>
  <c r="M5043" i="2"/>
  <c r="M5042" i="2"/>
  <c r="M4987" i="2"/>
  <c r="L5168" i="2"/>
  <c r="L5167" i="2"/>
  <c r="K5166" i="2"/>
  <c r="L5166" i="2" s="1"/>
  <c r="L5165" i="2"/>
  <c r="K5164" i="2"/>
  <c r="L5164" i="2" s="1"/>
  <c r="K5163" i="2"/>
  <c r="L5163" i="2" s="1"/>
  <c r="K5162" i="2"/>
  <c r="L5162" i="2" s="1"/>
  <c r="K5161" i="2"/>
  <c r="L5161" i="2" s="1"/>
  <c r="K5160" i="2"/>
  <c r="L5160" i="2" s="1"/>
  <c r="K5159" i="2"/>
  <c r="L5159" i="2" s="1"/>
  <c r="K5158" i="2"/>
  <c r="L5158" i="2" s="1"/>
  <c r="K5157" i="2"/>
  <c r="L5157" i="2" s="1"/>
  <c r="K5156" i="2"/>
  <c r="L5156" i="2" s="1"/>
  <c r="K5155" i="2"/>
  <c r="L5155" i="2" s="1"/>
  <c r="K5154" i="2"/>
  <c r="L5154" i="2" s="1"/>
  <c r="K5153" i="2"/>
  <c r="L5153" i="2" s="1"/>
  <c r="K5152" i="2"/>
  <c r="L5152" i="2" s="1"/>
  <c r="K5151" i="2"/>
  <c r="L5151" i="2" s="1"/>
  <c r="K5150" i="2"/>
  <c r="L5150" i="2" s="1"/>
  <c r="K5149" i="2"/>
  <c r="L5149" i="2" s="1"/>
  <c r="K5148" i="2"/>
  <c r="L5148" i="2" s="1"/>
  <c r="K5147" i="2"/>
  <c r="L5147" i="2" s="1"/>
  <c r="K5146" i="2"/>
  <c r="L5146" i="2" s="1"/>
  <c r="K5145" i="2"/>
  <c r="L5145" i="2" s="1"/>
  <c r="K5144" i="2"/>
  <c r="L5144" i="2" s="1"/>
  <c r="K5143" i="2"/>
  <c r="L5143" i="2" s="1"/>
  <c r="K5142" i="2"/>
  <c r="L5142" i="2" s="1"/>
  <c r="K5141" i="2"/>
  <c r="L5141" i="2" s="1"/>
  <c r="K5140" i="2"/>
  <c r="L5140" i="2" s="1"/>
  <c r="K5139" i="2"/>
  <c r="L5139" i="2" s="1"/>
  <c r="K5138" i="2"/>
  <c r="L5138" i="2" s="1"/>
  <c r="K5137" i="2"/>
  <c r="L5137" i="2" s="1"/>
  <c r="K5136" i="2"/>
  <c r="L5136" i="2" s="1"/>
  <c r="K5135" i="2"/>
  <c r="L5135" i="2" s="1"/>
  <c r="K5134" i="2"/>
  <c r="L5134" i="2" s="1"/>
  <c r="K5133" i="2"/>
  <c r="L5133" i="2" s="1"/>
  <c r="K5132" i="2"/>
  <c r="L5132" i="2" s="1"/>
  <c r="K5131" i="2"/>
  <c r="L5131" i="2" s="1"/>
  <c r="K5130" i="2"/>
  <c r="L5130" i="2" s="1"/>
  <c r="K5129" i="2"/>
  <c r="L5129" i="2" s="1"/>
  <c r="K5128" i="2"/>
  <c r="L5128" i="2" s="1"/>
  <c r="K5127" i="2"/>
  <c r="L5127" i="2" s="1"/>
  <c r="K5126" i="2"/>
  <c r="L5126" i="2" s="1"/>
  <c r="K5125" i="2"/>
  <c r="L5125" i="2" s="1"/>
  <c r="K5124" i="2"/>
  <c r="L5124" i="2" s="1"/>
  <c r="K5123" i="2"/>
  <c r="L5123" i="2" s="1"/>
  <c r="K5122" i="2"/>
  <c r="L5122" i="2" s="1"/>
  <c r="K5121" i="2"/>
  <c r="L5121" i="2" s="1"/>
  <c r="K5120" i="2"/>
  <c r="L5120" i="2" s="1"/>
  <c r="K5119" i="2"/>
  <c r="L5119" i="2" s="1"/>
  <c r="K5118" i="2"/>
  <c r="L5118" i="2" s="1"/>
  <c r="K5117" i="2"/>
  <c r="L5117" i="2" s="1"/>
  <c r="K5116" i="2"/>
  <c r="L5116" i="2" s="1"/>
  <c r="K5115" i="2"/>
  <c r="L5115" i="2" s="1"/>
  <c r="K5114" i="2"/>
  <c r="L5114" i="2" s="1"/>
  <c r="K5113" i="2"/>
  <c r="L5113" i="2" s="1"/>
  <c r="K5112" i="2"/>
  <c r="L5112" i="2" s="1"/>
  <c r="K5111" i="2"/>
  <c r="L5111" i="2" s="1"/>
  <c r="K5110" i="2"/>
  <c r="L5110" i="2" s="1"/>
  <c r="K5109" i="2"/>
  <c r="L5109" i="2" s="1"/>
  <c r="K5108" i="2"/>
  <c r="L5108" i="2" s="1"/>
  <c r="K5107" i="2"/>
  <c r="L5107" i="2" s="1"/>
  <c r="K5106" i="2"/>
  <c r="L5106" i="2" s="1"/>
  <c r="K5105" i="2"/>
  <c r="L5105" i="2" s="1"/>
  <c r="K5104" i="2"/>
  <c r="L5104" i="2" s="1"/>
  <c r="K5103" i="2"/>
  <c r="L5103" i="2" s="1"/>
  <c r="K5102" i="2"/>
  <c r="L5102" i="2" s="1"/>
  <c r="K5101" i="2"/>
  <c r="L5101" i="2" s="1"/>
  <c r="K5100" i="2"/>
  <c r="L5100" i="2" s="1"/>
  <c r="K5099" i="2"/>
  <c r="L5099" i="2" s="1"/>
  <c r="K5098" i="2"/>
  <c r="L5098" i="2" s="1"/>
  <c r="K5097" i="2"/>
  <c r="L5097" i="2" s="1"/>
  <c r="K5096" i="2"/>
  <c r="L5096" i="2" s="1"/>
  <c r="K5095" i="2"/>
  <c r="L5095" i="2" s="1"/>
  <c r="K5094" i="2"/>
  <c r="L5094" i="2" s="1"/>
  <c r="K5093" i="2"/>
  <c r="L5093" i="2" s="1"/>
  <c r="K5092" i="2"/>
  <c r="L5092" i="2" s="1"/>
  <c r="K5091" i="2"/>
  <c r="L5091" i="2" s="1"/>
  <c r="K5090" i="2"/>
  <c r="L5090" i="2" s="1"/>
  <c r="K5089" i="2"/>
  <c r="L5089" i="2" s="1"/>
  <c r="K5088" i="2"/>
  <c r="L5088" i="2" s="1"/>
  <c r="K5087" i="2"/>
  <c r="L5087" i="2" s="1"/>
  <c r="K5086" i="2"/>
  <c r="L5086" i="2" s="1"/>
  <c r="K5085" i="2"/>
  <c r="L5085" i="2" s="1"/>
  <c r="K5084" i="2"/>
  <c r="L5084" i="2" s="1"/>
  <c r="K5083" i="2"/>
  <c r="L5083" i="2" s="1"/>
  <c r="K5082" i="2"/>
  <c r="L5082" i="2" s="1"/>
  <c r="K5081" i="2"/>
  <c r="L5081" i="2" s="1"/>
  <c r="K5080" i="2"/>
  <c r="L5080" i="2" s="1"/>
  <c r="K5079" i="2"/>
  <c r="L5079" i="2" s="1"/>
  <c r="K5078" i="2"/>
  <c r="L5078" i="2" s="1"/>
  <c r="K5077" i="2"/>
  <c r="L5077" i="2" s="1"/>
  <c r="K5076" i="2"/>
  <c r="L5076" i="2" s="1"/>
  <c r="K5075" i="2"/>
  <c r="L5075" i="2" s="1"/>
  <c r="K5074" i="2"/>
  <c r="L5074" i="2" s="1"/>
  <c r="K5073" i="2"/>
  <c r="L5073" i="2" s="1"/>
  <c r="K5072" i="2"/>
  <c r="L5072" i="2" s="1"/>
  <c r="K5071" i="2"/>
  <c r="L5071" i="2" s="1"/>
  <c r="K5070" i="2"/>
  <c r="L5070" i="2" s="1"/>
  <c r="K5069" i="2"/>
  <c r="L5069" i="2" s="1"/>
  <c r="K5068" i="2"/>
  <c r="L5068" i="2" s="1"/>
  <c r="K5067" i="2"/>
  <c r="L5067" i="2" s="1"/>
  <c r="K5066" i="2"/>
  <c r="L5066" i="2" s="1"/>
  <c r="K5065" i="2"/>
  <c r="L5065" i="2" s="1"/>
  <c r="K5064" i="2"/>
  <c r="L5064" i="2" s="1"/>
  <c r="K5063" i="2"/>
  <c r="L5063" i="2" s="1"/>
  <c r="K5062" i="2"/>
  <c r="L5062" i="2" s="1"/>
  <c r="K5061" i="2"/>
  <c r="L5061" i="2" s="1"/>
  <c r="K5060" i="2"/>
  <c r="L5060" i="2" s="1"/>
  <c r="K5059" i="2"/>
  <c r="L5059" i="2" s="1"/>
  <c r="K5058" i="2"/>
  <c r="L5058" i="2" s="1"/>
  <c r="K5057" i="2"/>
  <c r="L5057" i="2" s="1"/>
  <c r="K5056" i="2"/>
  <c r="L5056" i="2" s="1"/>
  <c r="K5055" i="2"/>
  <c r="L5055" i="2" s="1"/>
  <c r="K5054" i="2"/>
  <c r="L5054" i="2" s="1"/>
  <c r="K5053" i="2"/>
  <c r="L5053" i="2" s="1"/>
  <c r="K5052" i="2"/>
  <c r="L5052" i="2" s="1"/>
  <c r="K5051" i="2"/>
  <c r="L5051" i="2" s="1"/>
  <c r="K5050" i="2"/>
  <c r="K5049" i="2"/>
  <c r="K5048" i="2"/>
  <c r="K5047" i="2"/>
  <c r="K5046" i="2"/>
  <c r="K5045" i="2"/>
  <c r="K5044" i="2"/>
  <c r="K5043" i="2"/>
  <c r="K5042" i="2"/>
  <c r="K4987" i="2"/>
  <c r="M4787" i="2"/>
  <c r="K4787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051" i="2"/>
  <c r="M5041" i="2" l="1"/>
  <c r="M5040" i="2"/>
  <c r="M5039" i="2"/>
  <c r="M5038" i="2"/>
  <c r="M5037" i="2"/>
  <c r="M5036" i="2"/>
  <c r="M5035" i="2"/>
  <c r="M5034" i="2"/>
  <c r="M5033" i="2"/>
  <c r="M5032" i="2"/>
  <c r="M5031" i="2"/>
  <c r="M5030" i="2"/>
  <c r="M5029" i="2"/>
  <c r="M5028" i="2"/>
  <c r="M5027" i="2"/>
  <c r="M5026" i="2"/>
  <c r="M5025" i="2"/>
  <c r="M5024" i="2"/>
  <c r="M5023" i="2"/>
  <c r="M5022" i="2"/>
  <c r="M5021" i="2"/>
  <c r="M5020" i="2"/>
  <c r="M5019" i="2"/>
  <c r="M5018" i="2"/>
  <c r="M5017" i="2"/>
  <c r="M5016" i="2"/>
  <c r="M5015" i="2"/>
  <c r="M5014" i="2"/>
  <c r="M5013" i="2"/>
  <c r="M5012" i="2"/>
  <c r="M5011" i="2"/>
  <c r="M5010" i="2"/>
  <c r="M5009" i="2"/>
  <c r="M5008" i="2"/>
  <c r="M5007" i="2"/>
  <c r="M5006" i="2"/>
  <c r="M5005" i="2"/>
  <c r="M5004" i="2"/>
  <c r="M5003" i="2"/>
  <c r="M5002" i="2"/>
  <c r="M5001" i="2"/>
  <c r="M5000" i="2"/>
  <c r="M4999" i="2"/>
  <c r="M4998" i="2"/>
  <c r="M4997" i="2"/>
  <c r="M4996" i="2"/>
  <c r="M4995" i="2"/>
  <c r="M4994" i="2"/>
  <c r="M4993" i="2"/>
  <c r="M4992" i="2"/>
  <c r="M4991" i="2"/>
  <c r="M4990" i="2"/>
  <c r="M4989" i="2"/>
  <c r="M4988" i="2"/>
  <c r="M4986" i="2"/>
  <c r="M4985" i="2"/>
  <c r="M4984" i="2"/>
  <c r="M4983" i="2"/>
  <c r="M4982" i="2"/>
  <c r="M4981" i="2"/>
  <c r="M4980" i="2"/>
  <c r="M4979" i="2"/>
  <c r="M4978" i="2"/>
  <c r="M4977" i="2"/>
  <c r="M4976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4945" i="2"/>
  <c r="M4944" i="2"/>
  <c r="M4943" i="2"/>
  <c r="M4942" i="2"/>
  <c r="M4941" i="2"/>
  <c r="M4940" i="2"/>
  <c r="M4939" i="2"/>
  <c r="M4938" i="2"/>
  <c r="M4937" i="2"/>
  <c r="M4936" i="2"/>
  <c r="M4935" i="2"/>
  <c r="M4893" i="2"/>
  <c r="M4820" i="2"/>
  <c r="K5041" i="2"/>
  <c r="K5040" i="2"/>
  <c r="K5039" i="2"/>
  <c r="K5038" i="2"/>
  <c r="K5037" i="2"/>
  <c r="K5036" i="2"/>
  <c r="K5035" i="2"/>
  <c r="K5034" i="2"/>
  <c r="K5033" i="2"/>
  <c r="K5032" i="2"/>
  <c r="K5031" i="2"/>
  <c r="K5030" i="2"/>
  <c r="K5029" i="2"/>
  <c r="K5028" i="2"/>
  <c r="K5027" i="2"/>
  <c r="K5026" i="2"/>
  <c r="K5025" i="2"/>
  <c r="K5024" i="2"/>
  <c r="K5023" i="2"/>
  <c r="K5022" i="2"/>
  <c r="K5021" i="2"/>
  <c r="K5020" i="2"/>
  <c r="K5019" i="2"/>
  <c r="K5018" i="2"/>
  <c r="K5017" i="2"/>
  <c r="K5016" i="2"/>
  <c r="K5015" i="2"/>
  <c r="K5014" i="2"/>
  <c r="K5013" i="2"/>
  <c r="K5012" i="2"/>
  <c r="K5011" i="2"/>
  <c r="K5010" i="2"/>
  <c r="K5009" i="2"/>
  <c r="K5008" i="2"/>
  <c r="K5007" i="2"/>
  <c r="K5006" i="2"/>
  <c r="K5005" i="2"/>
  <c r="K5004" i="2"/>
  <c r="K5003" i="2"/>
  <c r="K5002" i="2"/>
  <c r="K5001" i="2"/>
  <c r="K5000" i="2"/>
  <c r="K4999" i="2"/>
  <c r="K4998" i="2"/>
  <c r="K4997" i="2"/>
  <c r="K4996" i="2"/>
  <c r="K4995" i="2"/>
  <c r="K4994" i="2"/>
  <c r="K4993" i="2"/>
  <c r="K4992" i="2"/>
  <c r="K4991" i="2"/>
  <c r="K4990" i="2"/>
  <c r="K4989" i="2"/>
  <c r="K4988" i="2"/>
  <c r="K4986" i="2"/>
  <c r="K4985" i="2"/>
  <c r="K4984" i="2"/>
  <c r="K4983" i="2"/>
  <c r="K4982" i="2"/>
  <c r="K4981" i="2"/>
  <c r="K4980" i="2"/>
  <c r="K4979" i="2"/>
  <c r="K4978" i="2"/>
  <c r="K4977" i="2"/>
  <c r="K4976" i="2"/>
  <c r="K4975" i="2"/>
  <c r="K4974" i="2"/>
  <c r="K4973" i="2"/>
  <c r="K4972" i="2"/>
  <c r="K4971" i="2"/>
  <c r="K4970" i="2"/>
  <c r="K4969" i="2"/>
  <c r="K4968" i="2"/>
  <c r="K4967" i="2"/>
  <c r="K4966" i="2"/>
  <c r="K4965" i="2"/>
  <c r="K4964" i="2"/>
  <c r="K4963" i="2"/>
  <c r="K4962" i="2"/>
  <c r="K4961" i="2"/>
  <c r="K4960" i="2"/>
  <c r="K4959" i="2"/>
  <c r="K4958" i="2"/>
  <c r="K4957" i="2"/>
  <c r="K4956" i="2"/>
  <c r="K4955" i="2"/>
  <c r="K4954" i="2"/>
  <c r="K4953" i="2"/>
  <c r="K4952" i="2"/>
  <c r="K4951" i="2"/>
  <c r="K4950" i="2"/>
  <c r="K4949" i="2"/>
  <c r="K4948" i="2"/>
  <c r="K4947" i="2"/>
  <c r="K4946" i="2"/>
  <c r="K4945" i="2"/>
  <c r="K4944" i="2"/>
  <c r="K4943" i="2"/>
  <c r="K4942" i="2"/>
  <c r="K4941" i="2"/>
  <c r="K4940" i="2"/>
  <c r="K4939" i="2"/>
  <c r="K4938" i="2"/>
  <c r="K4937" i="2"/>
  <c r="K4936" i="2"/>
  <c r="K4935" i="2"/>
  <c r="K4893" i="2"/>
  <c r="K4820" i="2"/>
  <c r="L4943" i="2" l="1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4943" i="2"/>
  <c r="M4825" i="2" l="1"/>
  <c r="M4824" i="2"/>
  <c r="M4823" i="2"/>
  <c r="M4822" i="2"/>
  <c r="M4821" i="2"/>
  <c r="M4819" i="2"/>
  <c r="M4818" i="2"/>
  <c r="M4817" i="2"/>
  <c r="M4816" i="2"/>
  <c r="M4815" i="2"/>
  <c r="M4814" i="2"/>
  <c r="M4813" i="2"/>
  <c r="M4812" i="2"/>
  <c r="M4811" i="2"/>
  <c r="M4810" i="2"/>
  <c r="M4809" i="2"/>
  <c r="M4808" i="2"/>
  <c r="M4807" i="2"/>
  <c r="M4806" i="2"/>
  <c r="M4805" i="2"/>
  <c r="M4804" i="2"/>
  <c r="M4802" i="2"/>
  <c r="M4800" i="2"/>
  <c r="M4799" i="2"/>
  <c r="M4798" i="2"/>
  <c r="M4797" i="2"/>
  <c r="M4796" i="2"/>
  <c r="M4795" i="2"/>
  <c r="M4794" i="2"/>
  <c r="M4793" i="2"/>
  <c r="M4792" i="2"/>
  <c r="M4791" i="2"/>
  <c r="M4790" i="2"/>
  <c r="M4789" i="2"/>
  <c r="M4788" i="2"/>
  <c r="M4786" i="2"/>
  <c r="M4785" i="2"/>
  <c r="M4784" i="2"/>
  <c r="M4783" i="2"/>
  <c r="M4782" i="2"/>
  <c r="M4781" i="2"/>
  <c r="M4780" i="2"/>
  <c r="M4779" i="2"/>
  <c r="M4778" i="2"/>
  <c r="M4777" i="2"/>
  <c r="M4776" i="2"/>
  <c r="M4775" i="2"/>
  <c r="M4774" i="2"/>
  <c r="M4773" i="2"/>
  <c r="M4772" i="2"/>
  <c r="M4771" i="2"/>
  <c r="M4770" i="2"/>
  <c r="M4769" i="2"/>
  <c r="M4768" i="2"/>
  <c r="M4767" i="2"/>
  <c r="M4766" i="2"/>
  <c r="M4765" i="2"/>
  <c r="M4764" i="2"/>
  <c r="M4763" i="2"/>
  <c r="M4762" i="2"/>
  <c r="M4761" i="2"/>
  <c r="M4760" i="2"/>
  <c r="M4759" i="2"/>
  <c r="M4758" i="2"/>
  <c r="M4757" i="2"/>
  <c r="M4756" i="2"/>
  <c r="M4755" i="2"/>
  <c r="M4754" i="2"/>
  <c r="M4753" i="2"/>
  <c r="M4752" i="2"/>
  <c r="M4751" i="2"/>
  <c r="M4750" i="2"/>
  <c r="M4749" i="2"/>
  <c r="M4748" i="2"/>
  <c r="M4747" i="2"/>
  <c r="M4746" i="2"/>
  <c r="M4745" i="2"/>
  <c r="M4744" i="2"/>
  <c r="M4743" i="2"/>
  <c r="M4742" i="2"/>
  <c r="M4741" i="2"/>
  <c r="M4740" i="2"/>
  <c r="M4739" i="2"/>
  <c r="M4738" i="2"/>
  <c r="M4737" i="2"/>
  <c r="M4736" i="2"/>
  <c r="M4735" i="2"/>
  <c r="M4734" i="2"/>
  <c r="M4733" i="2"/>
  <c r="M4732" i="2"/>
  <c r="M4731" i="2"/>
  <c r="M4730" i="2"/>
  <c r="M4728" i="2"/>
  <c r="M4727" i="2"/>
  <c r="M4726" i="2"/>
  <c r="M4725" i="2"/>
  <c r="M4724" i="2"/>
  <c r="M4723" i="2"/>
  <c r="M4722" i="2"/>
  <c r="M4721" i="2"/>
  <c r="M4720" i="2"/>
  <c r="K4825" i="2"/>
  <c r="K4824" i="2"/>
  <c r="K4823" i="2"/>
  <c r="K4822" i="2"/>
  <c r="K4821" i="2"/>
  <c r="K4819" i="2"/>
  <c r="K4818" i="2"/>
  <c r="K4817" i="2"/>
  <c r="K4816" i="2"/>
  <c r="K4815" i="2"/>
  <c r="K4814" i="2"/>
  <c r="K4813" i="2"/>
  <c r="K4812" i="2"/>
  <c r="K4811" i="2"/>
  <c r="K4810" i="2"/>
  <c r="K4809" i="2"/>
  <c r="K4808" i="2"/>
  <c r="K4807" i="2"/>
  <c r="K4806" i="2"/>
  <c r="K4805" i="2"/>
  <c r="K4804" i="2"/>
  <c r="K4802" i="2"/>
  <c r="K4800" i="2"/>
  <c r="K4799" i="2"/>
  <c r="K4798" i="2"/>
  <c r="K4797" i="2"/>
  <c r="K4796" i="2"/>
  <c r="K4795" i="2"/>
  <c r="K4794" i="2"/>
  <c r="K4793" i="2"/>
  <c r="K4792" i="2"/>
  <c r="K4791" i="2"/>
  <c r="K4790" i="2"/>
  <c r="K4789" i="2"/>
  <c r="K4788" i="2"/>
  <c r="K4786" i="2"/>
  <c r="K4785" i="2"/>
  <c r="K4784" i="2"/>
  <c r="K4783" i="2"/>
  <c r="K4782" i="2"/>
  <c r="K4781" i="2"/>
  <c r="K4780" i="2"/>
  <c r="K4779" i="2"/>
  <c r="K4778" i="2"/>
  <c r="K4777" i="2"/>
  <c r="K4776" i="2"/>
  <c r="K4775" i="2"/>
  <c r="K4774" i="2"/>
  <c r="K4773" i="2"/>
  <c r="K4772" i="2"/>
  <c r="K4771" i="2"/>
  <c r="K4770" i="2"/>
  <c r="K4769" i="2"/>
  <c r="K4768" i="2"/>
  <c r="K4767" i="2"/>
  <c r="K4766" i="2"/>
  <c r="K4765" i="2"/>
  <c r="K4764" i="2"/>
  <c r="K4763" i="2"/>
  <c r="K4762" i="2"/>
  <c r="K4761" i="2"/>
  <c r="K4760" i="2"/>
  <c r="K4759" i="2"/>
  <c r="K4758" i="2"/>
  <c r="K4757" i="2"/>
  <c r="K4756" i="2"/>
  <c r="K4755" i="2"/>
  <c r="K4754" i="2"/>
  <c r="K4753" i="2"/>
  <c r="K4752" i="2"/>
  <c r="K4751" i="2"/>
  <c r="K4750" i="2"/>
  <c r="K4749" i="2"/>
  <c r="K4748" i="2"/>
  <c r="K4747" i="2"/>
  <c r="K4746" i="2"/>
  <c r="K4745" i="2"/>
  <c r="K4744" i="2"/>
  <c r="K4743" i="2"/>
  <c r="K4742" i="2"/>
  <c r="K4741" i="2"/>
  <c r="K4740" i="2"/>
  <c r="K4739" i="2"/>
  <c r="K4738" i="2"/>
  <c r="K4737" i="2"/>
  <c r="K4736" i="2"/>
  <c r="K4735" i="2"/>
  <c r="K4734" i="2"/>
  <c r="K4733" i="2"/>
  <c r="K4732" i="2"/>
  <c r="K4731" i="2"/>
  <c r="K4730" i="2"/>
  <c r="K4728" i="2"/>
  <c r="K4727" i="2"/>
  <c r="K4726" i="2"/>
  <c r="K4725" i="2"/>
  <c r="K4724" i="2"/>
  <c r="K4723" i="2"/>
  <c r="K4722" i="2"/>
  <c r="K4721" i="2"/>
  <c r="K4720" i="2"/>
  <c r="M4719" i="2"/>
  <c r="K4719" i="2"/>
  <c r="L4719" i="2" l="1"/>
  <c r="L4720" i="2"/>
  <c r="L4721" i="2"/>
  <c r="L4722" i="2"/>
  <c r="L4723" i="2"/>
  <c r="L4724" i="2"/>
  <c r="L4725" i="2"/>
  <c r="L4726" i="2"/>
  <c r="L4727" i="2"/>
  <c r="L4728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2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1" i="2"/>
  <c r="L4822" i="2"/>
  <c r="L4823" i="2"/>
  <c r="L4824" i="2"/>
  <c r="L4825" i="2"/>
  <c r="H4825" i="2"/>
  <c r="H4824" i="2"/>
  <c r="H4823" i="2"/>
  <c r="H4822" i="2"/>
  <c r="H4821" i="2"/>
  <c r="H4820" i="2"/>
  <c r="H4819" i="2"/>
  <c r="H4818" i="2"/>
  <c r="H4817" i="2"/>
  <c r="H4816" i="2"/>
  <c r="H4815" i="2"/>
  <c r="H4814" i="2"/>
  <c r="H4813" i="2"/>
  <c r="H4812" i="2"/>
  <c r="H4811" i="2"/>
  <c r="H4810" i="2"/>
  <c r="H4809" i="2"/>
  <c r="H4808" i="2"/>
  <c r="H4807" i="2"/>
  <c r="H4806" i="2"/>
  <c r="H4805" i="2"/>
  <c r="H4804" i="2"/>
  <c r="H4803" i="2"/>
  <c r="H4802" i="2"/>
  <c r="H4801" i="2"/>
  <c r="H4800" i="2"/>
  <c r="H4799" i="2"/>
  <c r="H4798" i="2"/>
  <c r="H4797" i="2"/>
  <c r="H4796" i="2"/>
  <c r="H4795" i="2"/>
  <c r="H4794" i="2"/>
  <c r="H4793" i="2"/>
  <c r="H4792" i="2"/>
  <c r="H4791" i="2"/>
  <c r="H4790" i="2"/>
  <c r="H4789" i="2"/>
  <c r="H4788" i="2"/>
  <c r="H4787" i="2"/>
  <c r="H4786" i="2"/>
  <c r="H4785" i="2"/>
  <c r="H4784" i="2"/>
  <c r="H4783" i="2"/>
  <c r="H4782" i="2"/>
  <c r="H4781" i="2"/>
  <c r="H4780" i="2"/>
  <c r="H4779" i="2"/>
  <c r="H4778" i="2"/>
  <c r="H4777" i="2"/>
  <c r="H4776" i="2"/>
  <c r="H4775" i="2"/>
  <c r="H4774" i="2"/>
  <c r="H4773" i="2"/>
  <c r="H4772" i="2"/>
  <c r="H4771" i="2"/>
  <c r="H4770" i="2"/>
  <c r="H4769" i="2"/>
  <c r="H4768" i="2"/>
  <c r="H4767" i="2"/>
  <c r="H4766" i="2"/>
  <c r="H4765" i="2"/>
  <c r="H4764" i="2"/>
  <c r="H4763" i="2"/>
  <c r="H4762" i="2"/>
  <c r="H4761" i="2"/>
  <c r="H4760" i="2"/>
  <c r="H4759" i="2"/>
  <c r="H4758" i="2"/>
  <c r="H4757" i="2"/>
  <c r="H4756" i="2"/>
  <c r="H4755" i="2"/>
  <c r="H4754" i="2"/>
  <c r="H4753" i="2"/>
  <c r="H4752" i="2"/>
  <c r="H4751" i="2"/>
  <c r="H4750" i="2"/>
  <c r="H4749" i="2"/>
  <c r="H4748" i="2"/>
  <c r="H4747" i="2"/>
  <c r="H4746" i="2"/>
  <c r="H4745" i="2"/>
  <c r="H4744" i="2"/>
  <c r="H4743" i="2"/>
  <c r="H4742" i="2"/>
  <c r="H4741" i="2"/>
  <c r="H4740" i="2"/>
  <c r="H4739" i="2"/>
  <c r="H4738" i="2"/>
  <c r="H4737" i="2"/>
  <c r="H4736" i="2"/>
  <c r="H4735" i="2"/>
  <c r="H4734" i="2"/>
  <c r="H4733" i="2"/>
  <c r="H4732" i="2"/>
  <c r="H4731" i="2"/>
  <c r="H4730" i="2"/>
  <c r="H4729" i="2"/>
  <c r="H4728" i="2"/>
  <c r="H4727" i="2"/>
  <c r="H4726" i="2"/>
  <c r="H4725" i="2"/>
  <c r="H4724" i="2"/>
  <c r="H4723" i="2"/>
  <c r="H4722" i="2"/>
  <c r="H4721" i="2"/>
  <c r="H4720" i="2"/>
  <c r="H4719" i="2"/>
  <c r="K4717" i="2" l="1"/>
  <c r="K4716" i="2"/>
  <c r="K4715" i="2"/>
  <c r="K4698" i="2"/>
  <c r="K4697" i="2"/>
  <c r="K4696" i="2"/>
  <c r="K4695" i="2"/>
  <c r="K4694" i="2"/>
  <c r="K4693" i="2"/>
  <c r="H4718" i="2"/>
  <c r="K4718" i="2" l="1"/>
  <c r="L4718" i="2" s="1"/>
  <c r="M4718" i="2"/>
  <c r="H4715" i="2"/>
  <c r="H4716" i="2"/>
  <c r="H4717" i="2"/>
  <c r="H4705" i="2" l="1"/>
  <c r="H4706" i="2"/>
  <c r="H4707" i="2"/>
  <c r="H4708" i="2"/>
  <c r="H4709" i="2"/>
  <c r="H4710" i="2"/>
  <c r="H4711" i="2"/>
  <c r="H4712" i="2"/>
  <c r="H4713" i="2"/>
  <c r="H4714" i="2"/>
  <c r="H4704" i="2"/>
  <c r="K4714" i="2" l="1"/>
  <c r="L4714" i="2" s="1"/>
  <c r="L4715" i="2"/>
  <c r="M4715" i="2"/>
  <c r="L4716" i="2"/>
  <c r="M4716" i="2"/>
  <c r="L4717" i="2"/>
  <c r="M4717" i="2"/>
  <c r="M4707" i="2"/>
  <c r="K4709" i="2"/>
  <c r="L4709" i="2" s="1"/>
  <c r="M4709" i="2"/>
  <c r="K4704" i="2"/>
  <c r="L4704" i="2" s="1"/>
  <c r="K4710" i="2"/>
  <c r="L4710" i="2" s="1"/>
  <c r="M4704" i="2"/>
  <c r="K4705" i="2"/>
  <c r="L4705" i="2" s="1"/>
  <c r="K4711" i="2"/>
  <c r="L4711" i="2" s="1"/>
  <c r="M4710" i="2"/>
  <c r="M4705" i="2"/>
  <c r="M4711" i="2"/>
  <c r="K4712" i="2"/>
  <c r="L4712" i="2" s="1"/>
  <c r="M4706" i="2"/>
  <c r="M4712" i="2"/>
  <c r="K4706" i="2"/>
  <c r="L4706" i="2" s="1"/>
  <c r="K4707" i="2"/>
  <c r="L4707" i="2" s="1"/>
  <c r="K4713" i="2"/>
  <c r="L4713" i="2" s="1"/>
  <c r="M4713" i="2"/>
  <c r="K4708" i="2"/>
  <c r="L4708" i="2" s="1"/>
  <c r="M4703" i="2"/>
  <c r="M4708" i="2"/>
  <c r="M4714" i="2"/>
  <c r="M4676" i="2"/>
  <c r="M4413" i="2"/>
  <c r="K4640" i="2"/>
  <c r="L4640" i="2" s="1"/>
  <c r="K4570" i="2"/>
  <c r="L4570" i="2" s="1"/>
  <c r="K4618" i="2"/>
  <c r="L4618" i="2" s="1"/>
  <c r="K4666" i="2"/>
  <c r="L4666" i="2" s="1"/>
  <c r="K4702" i="2"/>
  <c r="L4702" i="2" s="1"/>
  <c r="M4592" i="2"/>
  <c r="M4640" i="2"/>
  <c r="M4700" i="2"/>
  <c r="K4414" i="2"/>
  <c r="K4574" i="2"/>
  <c r="L4574" i="2" s="1"/>
  <c r="K4586" i="2"/>
  <c r="L4586" i="2" s="1"/>
  <c r="K4598" i="2"/>
  <c r="L4598" i="2" s="1"/>
  <c r="K4610" i="2"/>
  <c r="L4610" i="2" s="1"/>
  <c r="K4622" i="2"/>
  <c r="L4622" i="2" s="1"/>
  <c r="K4634" i="2"/>
  <c r="L4634" i="2" s="1"/>
  <c r="K4646" i="2"/>
  <c r="L4646" i="2" s="1"/>
  <c r="K4658" i="2"/>
  <c r="L4658" i="2" s="1"/>
  <c r="K4670" i="2"/>
  <c r="L4670" i="2" s="1"/>
  <c r="K4682" i="2"/>
  <c r="L4682" i="2" s="1"/>
  <c r="L4694" i="2"/>
  <c r="M3408" i="2"/>
  <c r="M4572" i="2"/>
  <c r="M4584" i="2"/>
  <c r="M4596" i="2"/>
  <c r="M4608" i="2"/>
  <c r="M4620" i="2"/>
  <c r="M4632" i="2"/>
  <c r="M4644" i="2"/>
  <c r="M4656" i="2"/>
  <c r="M4668" i="2"/>
  <c r="M4680" i="2"/>
  <c r="M4692" i="2"/>
  <c r="K4568" i="2"/>
  <c r="K4599" i="2"/>
  <c r="L4599" i="2" s="1"/>
  <c r="M4597" i="2"/>
  <c r="M4633" i="2"/>
  <c r="M4693" i="2"/>
  <c r="K4504" i="2"/>
  <c r="K4576" i="2"/>
  <c r="L4576" i="2" s="1"/>
  <c r="K4588" i="2"/>
  <c r="L4588" i="2" s="1"/>
  <c r="K4600" i="2"/>
  <c r="L4600" i="2" s="1"/>
  <c r="K4612" i="2"/>
  <c r="L4612" i="2" s="1"/>
  <c r="K4624" i="2"/>
  <c r="L4624" i="2" s="1"/>
  <c r="K4636" i="2"/>
  <c r="L4636" i="2" s="1"/>
  <c r="K4648" i="2"/>
  <c r="L4648" i="2" s="1"/>
  <c r="K4660" i="2"/>
  <c r="L4660" i="2" s="1"/>
  <c r="K4672" i="2"/>
  <c r="L4672" i="2" s="1"/>
  <c r="K4684" i="2"/>
  <c r="L4684" i="2" s="1"/>
  <c r="L4696" i="2"/>
  <c r="M4414" i="2"/>
  <c r="M4574" i="2"/>
  <c r="M4586" i="2"/>
  <c r="M4598" i="2"/>
  <c r="M4610" i="2"/>
  <c r="M4622" i="2"/>
  <c r="M4634" i="2"/>
  <c r="M4646" i="2"/>
  <c r="M4658" i="2"/>
  <c r="M4670" i="2"/>
  <c r="M4682" i="2"/>
  <c r="M4694" i="2"/>
  <c r="K4652" i="2"/>
  <c r="L4652" i="2" s="1"/>
  <c r="K4587" i="2"/>
  <c r="L4587" i="2" s="1"/>
  <c r="K4635" i="2"/>
  <c r="L4635" i="2" s="1"/>
  <c r="K4683" i="2"/>
  <c r="L4683" i="2" s="1"/>
  <c r="M4669" i="2"/>
  <c r="K4551" i="2"/>
  <c r="K4577" i="2"/>
  <c r="L4577" i="2" s="1"/>
  <c r="K4589" i="2"/>
  <c r="L4589" i="2" s="1"/>
  <c r="K4601" i="2"/>
  <c r="L4601" i="2" s="1"/>
  <c r="K4613" i="2"/>
  <c r="L4613" i="2" s="1"/>
  <c r="K4625" i="2"/>
  <c r="L4625" i="2" s="1"/>
  <c r="K4637" i="2"/>
  <c r="L4637" i="2" s="1"/>
  <c r="K4649" i="2"/>
  <c r="L4649" i="2" s="1"/>
  <c r="K4661" i="2"/>
  <c r="L4661" i="2" s="1"/>
  <c r="K4673" i="2"/>
  <c r="L4673" i="2" s="1"/>
  <c r="K4685" i="2"/>
  <c r="L4685" i="2" s="1"/>
  <c r="L4697" i="2"/>
  <c r="M4470" i="2"/>
  <c r="M4575" i="2"/>
  <c r="M4587" i="2"/>
  <c r="M4599" i="2"/>
  <c r="M4611" i="2"/>
  <c r="M4623" i="2"/>
  <c r="M4635" i="2"/>
  <c r="M4647" i="2"/>
  <c r="M4659" i="2"/>
  <c r="M4671" i="2"/>
  <c r="M4683" i="2"/>
  <c r="M4695" i="2"/>
  <c r="K3405" i="2"/>
  <c r="K4470" i="2"/>
  <c r="K4611" i="2"/>
  <c r="L4611" i="2" s="1"/>
  <c r="K4647" i="2"/>
  <c r="L4647" i="2" s="1"/>
  <c r="K4671" i="2"/>
  <c r="L4671" i="2" s="1"/>
  <c r="M4573" i="2"/>
  <c r="M4609" i="2"/>
  <c r="M4645" i="2"/>
  <c r="M4681" i="2"/>
  <c r="K4566" i="2"/>
  <c r="K4578" i="2"/>
  <c r="L4578" i="2" s="1"/>
  <c r="K4590" i="2"/>
  <c r="L4590" i="2" s="1"/>
  <c r="K4602" i="2"/>
  <c r="L4602" i="2" s="1"/>
  <c r="K4614" i="2"/>
  <c r="L4614" i="2" s="1"/>
  <c r="K4626" i="2"/>
  <c r="L4626" i="2" s="1"/>
  <c r="K4638" i="2"/>
  <c r="L4638" i="2" s="1"/>
  <c r="K4650" i="2"/>
  <c r="L4650" i="2" s="1"/>
  <c r="K4662" i="2"/>
  <c r="L4662" i="2" s="1"/>
  <c r="K4674" i="2"/>
  <c r="L4674" i="2" s="1"/>
  <c r="K4686" i="2"/>
  <c r="L4686" i="2" s="1"/>
  <c r="L4698" i="2"/>
  <c r="M4504" i="2"/>
  <c r="M4576" i="2"/>
  <c r="M4588" i="2"/>
  <c r="M4600" i="2"/>
  <c r="M4612" i="2"/>
  <c r="M4624" i="2"/>
  <c r="M4636" i="2"/>
  <c r="M4648" i="2"/>
  <c r="M4660" i="2"/>
  <c r="M4672" i="2"/>
  <c r="M4684" i="2"/>
  <c r="M4696" i="2"/>
  <c r="K4628" i="2"/>
  <c r="L4628" i="2" s="1"/>
  <c r="K4575" i="2"/>
  <c r="L4575" i="2" s="1"/>
  <c r="K4623" i="2"/>
  <c r="L4623" i="2" s="1"/>
  <c r="K4659" i="2"/>
  <c r="L4659" i="2" s="1"/>
  <c r="L4695" i="2"/>
  <c r="M4585" i="2"/>
  <c r="M4621" i="2"/>
  <c r="M4657" i="2"/>
  <c r="K4567" i="2"/>
  <c r="K4579" i="2"/>
  <c r="L4579" i="2" s="1"/>
  <c r="K4591" i="2"/>
  <c r="L4591" i="2" s="1"/>
  <c r="K4603" i="2"/>
  <c r="L4603" i="2" s="1"/>
  <c r="K4615" i="2"/>
  <c r="L4615" i="2" s="1"/>
  <c r="K4627" i="2"/>
  <c r="L4627" i="2" s="1"/>
  <c r="K4639" i="2"/>
  <c r="L4639" i="2" s="1"/>
  <c r="K4651" i="2"/>
  <c r="L4651" i="2" s="1"/>
  <c r="K4663" i="2"/>
  <c r="L4663" i="2" s="1"/>
  <c r="K4675" i="2"/>
  <c r="L4675" i="2" s="1"/>
  <c r="K4687" i="2"/>
  <c r="L4687" i="2" s="1"/>
  <c r="K4699" i="2"/>
  <c r="L4699" i="2" s="1"/>
  <c r="M4551" i="2"/>
  <c r="M4577" i="2"/>
  <c r="M4589" i="2"/>
  <c r="M4601" i="2"/>
  <c r="M4613" i="2"/>
  <c r="M4625" i="2"/>
  <c r="M4637" i="2"/>
  <c r="M4649" i="2"/>
  <c r="M4661" i="2"/>
  <c r="M4673" i="2"/>
  <c r="M4685" i="2"/>
  <c r="M4697" i="2"/>
  <c r="M4602" i="2"/>
  <c r="K4616" i="2"/>
  <c r="L4616" i="2" s="1"/>
  <c r="K4664" i="2"/>
  <c r="L4664" i="2" s="1"/>
  <c r="K4676" i="2"/>
  <c r="L4676" i="2" s="1"/>
  <c r="K4688" i="2"/>
  <c r="L4688" i="2" s="1"/>
  <c r="K4700" i="2"/>
  <c r="L4700" i="2" s="1"/>
  <c r="M4566" i="2"/>
  <c r="M4578" i="2"/>
  <c r="M4590" i="2"/>
  <c r="M4614" i="2"/>
  <c r="M4626" i="2"/>
  <c r="M4638" i="2"/>
  <c r="M4650" i="2"/>
  <c r="M4662" i="2"/>
  <c r="M4674" i="2"/>
  <c r="M4686" i="2"/>
  <c r="M4698" i="2"/>
  <c r="M3405" i="2"/>
  <c r="K4569" i="2"/>
  <c r="L4569" i="2" s="1"/>
  <c r="K4581" i="2"/>
  <c r="L4581" i="2" s="1"/>
  <c r="K4593" i="2"/>
  <c r="L4593" i="2" s="1"/>
  <c r="K4605" i="2"/>
  <c r="L4605" i="2" s="1"/>
  <c r="K4617" i="2"/>
  <c r="L4617" i="2" s="1"/>
  <c r="K4629" i="2"/>
  <c r="L4629" i="2" s="1"/>
  <c r="K4641" i="2"/>
  <c r="L4641" i="2" s="1"/>
  <c r="K4653" i="2"/>
  <c r="L4653" i="2" s="1"/>
  <c r="K4665" i="2"/>
  <c r="L4665" i="2" s="1"/>
  <c r="K4677" i="2"/>
  <c r="L4677" i="2" s="1"/>
  <c r="K4689" i="2"/>
  <c r="L4689" i="2" s="1"/>
  <c r="K4701" i="2"/>
  <c r="L4701" i="2" s="1"/>
  <c r="M4567" i="2"/>
  <c r="M4579" i="2"/>
  <c r="M4591" i="2"/>
  <c r="M4603" i="2"/>
  <c r="M4615" i="2"/>
  <c r="M4627" i="2"/>
  <c r="M4639" i="2"/>
  <c r="M4651" i="2"/>
  <c r="M4663" i="2"/>
  <c r="M4675" i="2"/>
  <c r="M4687" i="2"/>
  <c r="M4699" i="2"/>
  <c r="K4606" i="2"/>
  <c r="L4606" i="2" s="1"/>
  <c r="K4604" i="2"/>
  <c r="L4604" i="2" s="1"/>
  <c r="K4594" i="2"/>
  <c r="L4594" i="2" s="1"/>
  <c r="K4654" i="2"/>
  <c r="L4654" i="2" s="1"/>
  <c r="K4678" i="2"/>
  <c r="L4678" i="2" s="1"/>
  <c r="M4568" i="2"/>
  <c r="M4616" i="2"/>
  <c r="M4652" i="2"/>
  <c r="M4688" i="2"/>
  <c r="K3407" i="2"/>
  <c r="K4571" i="2"/>
  <c r="L4571" i="2" s="1"/>
  <c r="K4583" i="2"/>
  <c r="L4583" i="2" s="1"/>
  <c r="K4595" i="2"/>
  <c r="L4595" i="2" s="1"/>
  <c r="K4607" i="2"/>
  <c r="L4607" i="2" s="1"/>
  <c r="K4619" i="2"/>
  <c r="L4619" i="2" s="1"/>
  <c r="K4631" i="2"/>
  <c r="L4631" i="2" s="1"/>
  <c r="K4643" i="2"/>
  <c r="L4643" i="2" s="1"/>
  <c r="K4655" i="2"/>
  <c r="L4655" i="2" s="1"/>
  <c r="K4667" i="2"/>
  <c r="L4667" i="2" s="1"/>
  <c r="K4679" i="2"/>
  <c r="L4679" i="2" s="1"/>
  <c r="K4691" i="2"/>
  <c r="L4691" i="2" s="1"/>
  <c r="K4703" i="2"/>
  <c r="L4703" i="2" s="1"/>
  <c r="M4569" i="2"/>
  <c r="M4581" i="2"/>
  <c r="M4593" i="2"/>
  <c r="M4605" i="2"/>
  <c r="M4617" i="2"/>
  <c r="M4629" i="2"/>
  <c r="M4641" i="2"/>
  <c r="M4653" i="2"/>
  <c r="M4665" i="2"/>
  <c r="M4677" i="2"/>
  <c r="M4689" i="2"/>
  <c r="M4701" i="2"/>
  <c r="K4580" i="2"/>
  <c r="L4580" i="2" s="1"/>
  <c r="K3406" i="2"/>
  <c r="K4642" i="2"/>
  <c r="L4642" i="2" s="1"/>
  <c r="M4604" i="2"/>
  <c r="K3408" i="2"/>
  <c r="K4572" i="2"/>
  <c r="L4572" i="2" s="1"/>
  <c r="K4584" i="2"/>
  <c r="L4584" i="2" s="1"/>
  <c r="K4596" i="2"/>
  <c r="L4596" i="2" s="1"/>
  <c r="K4608" i="2"/>
  <c r="L4608" i="2" s="1"/>
  <c r="K4620" i="2"/>
  <c r="L4620" i="2" s="1"/>
  <c r="K4632" i="2"/>
  <c r="L4632" i="2" s="1"/>
  <c r="K4644" i="2"/>
  <c r="L4644" i="2" s="1"/>
  <c r="K4656" i="2"/>
  <c r="L4656" i="2" s="1"/>
  <c r="K4668" i="2"/>
  <c r="L4668" i="2" s="1"/>
  <c r="K4680" i="2"/>
  <c r="L4680" i="2" s="1"/>
  <c r="K4692" i="2"/>
  <c r="L4692" i="2" s="1"/>
  <c r="M3406" i="2"/>
  <c r="M4570" i="2"/>
  <c r="M4582" i="2"/>
  <c r="M4594" i="2"/>
  <c r="M4606" i="2"/>
  <c r="M4618" i="2"/>
  <c r="M4630" i="2"/>
  <c r="M4642" i="2"/>
  <c r="M4654" i="2"/>
  <c r="M4666" i="2"/>
  <c r="M4678" i="2"/>
  <c r="M4690" i="2"/>
  <c r="M4702" i="2"/>
  <c r="K4592" i="2"/>
  <c r="L4592" i="2" s="1"/>
  <c r="K4582" i="2"/>
  <c r="L4582" i="2" s="1"/>
  <c r="K4630" i="2"/>
  <c r="L4630" i="2" s="1"/>
  <c r="K4690" i="2"/>
  <c r="L4690" i="2" s="1"/>
  <c r="M4580" i="2"/>
  <c r="M4628" i="2"/>
  <c r="M4664" i="2"/>
  <c r="K4413" i="2"/>
  <c r="L4413" i="2" s="1"/>
  <c r="K4573" i="2"/>
  <c r="L4573" i="2" s="1"/>
  <c r="K4585" i="2"/>
  <c r="L4585" i="2" s="1"/>
  <c r="K4597" i="2"/>
  <c r="L4597" i="2" s="1"/>
  <c r="K4609" i="2"/>
  <c r="L4609" i="2" s="1"/>
  <c r="K4621" i="2"/>
  <c r="L4621" i="2" s="1"/>
  <c r="K4633" i="2"/>
  <c r="L4633" i="2" s="1"/>
  <c r="K4645" i="2"/>
  <c r="L4645" i="2" s="1"/>
  <c r="K4657" i="2"/>
  <c r="L4657" i="2" s="1"/>
  <c r="K4669" i="2"/>
  <c r="L4669" i="2" s="1"/>
  <c r="K4681" i="2"/>
  <c r="L4681" i="2" s="1"/>
  <c r="L4693" i="2"/>
  <c r="M3407" i="2"/>
  <c r="M4571" i="2"/>
  <c r="M4583" i="2"/>
  <c r="M4595" i="2"/>
  <c r="M4607" i="2"/>
  <c r="M4619" i="2"/>
  <c r="M4631" i="2"/>
  <c r="M4643" i="2"/>
  <c r="M4655" i="2"/>
  <c r="M4667" i="2"/>
  <c r="M4679" i="2"/>
  <c r="M4691" i="2"/>
  <c r="H4413" i="2"/>
  <c r="M4565" i="2" l="1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0" i="2"/>
  <c r="M4549" i="2"/>
  <c r="M4548" i="2"/>
  <c r="M4547" i="2"/>
  <c r="M4546" i="2"/>
  <c r="M4545" i="2"/>
  <c r="M4544" i="2"/>
  <c r="M4543" i="2"/>
  <c r="M4542" i="2"/>
  <c r="M4541" i="2"/>
  <c r="M4540" i="2"/>
  <c r="M4539" i="2"/>
  <c r="M4538" i="2"/>
  <c r="M4537" i="2"/>
  <c r="M4536" i="2"/>
  <c r="M4535" i="2"/>
  <c r="M4534" i="2"/>
  <c r="M4533" i="2"/>
  <c r="M4532" i="2"/>
  <c r="M4531" i="2"/>
  <c r="M4530" i="2"/>
  <c r="M4529" i="2"/>
  <c r="M4528" i="2"/>
  <c r="M4527" i="2"/>
  <c r="M4526" i="2"/>
  <c r="M4525" i="2"/>
  <c r="M4524" i="2"/>
  <c r="M4523" i="2"/>
  <c r="M4522" i="2"/>
  <c r="M4521" i="2"/>
  <c r="M4520" i="2"/>
  <c r="M4519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3" i="2"/>
  <c r="M4502" i="2"/>
  <c r="M4501" i="2"/>
  <c r="M4500" i="2"/>
  <c r="M4499" i="2"/>
  <c r="M4498" i="2"/>
  <c r="M4497" i="2"/>
  <c r="M4496" i="2"/>
  <c r="M4495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9" i="2"/>
  <c r="M4478" i="2"/>
  <c r="M4477" i="2"/>
  <c r="M4476" i="2"/>
  <c r="M4475" i="2"/>
  <c r="M4474" i="2"/>
  <c r="M4473" i="2"/>
  <c r="M4472" i="2"/>
  <c r="M4471" i="2"/>
  <c r="M4469" i="2"/>
  <c r="M4462" i="2"/>
  <c r="M4347" i="2"/>
  <c r="M4346" i="2"/>
  <c r="M4345" i="2"/>
  <c r="M4343" i="2"/>
  <c r="K4565" i="2"/>
  <c r="K4564" i="2"/>
  <c r="K4563" i="2"/>
  <c r="K4562" i="2"/>
  <c r="K4561" i="2"/>
  <c r="K4560" i="2"/>
  <c r="K4559" i="2"/>
  <c r="K4558" i="2"/>
  <c r="K4557" i="2"/>
  <c r="K4556" i="2"/>
  <c r="K4555" i="2"/>
  <c r="K4554" i="2"/>
  <c r="K4553" i="2"/>
  <c r="K4552" i="2"/>
  <c r="K4550" i="2"/>
  <c r="K4549" i="2"/>
  <c r="K4548" i="2"/>
  <c r="K4547" i="2"/>
  <c r="K4546" i="2"/>
  <c r="K4545" i="2"/>
  <c r="K4544" i="2"/>
  <c r="K4543" i="2"/>
  <c r="K4542" i="2"/>
  <c r="K4541" i="2"/>
  <c r="K4540" i="2"/>
  <c r="K4539" i="2"/>
  <c r="K4538" i="2"/>
  <c r="K4537" i="2"/>
  <c r="K4536" i="2"/>
  <c r="K4535" i="2"/>
  <c r="K4534" i="2"/>
  <c r="K4533" i="2"/>
  <c r="K4532" i="2"/>
  <c r="K4531" i="2"/>
  <c r="K4530" i="2"/>
  <c r="K4529" i="2"/>
  <c r="K4528" i="2"/>
  <c r="K4527" i="2"/>
  <c r="K4526" i="2"/>
  <c r="K4525" i="2"/>
  <c r="K4524" i="2"/>
  <c r="K4523" i="2"/>
  <c r="K4522" i="2"/>
  <c r="K4521" i="2"/>
  <c r="K4520" i="2"/>
  <c r="K4519" i="2"/>
  <c r="K4518" i="2"/>
  <c r="K4517" i="2"/>
  <c r="K4516" i="2"/>
  <c r="K4515" i="2"/>
  <c r="K4514" i="2"/>
  <c r="K4513" i="2"/>
  <c r="K4512" i="2"/>
  <c r="K4511" i="2"/>
  <c r="K4510" i="2"/>
  <c r="K4509" i="2"/>
  <c r="K4508" i="2"/>
  <c r="K4507" i="2"/>
  <c r="K4506" i="2"/>
  <c r="K4505" i="2"/>
  <c r="K4503" i="2"/>
  <c r="K4502" i="2"/>
  <c r="K4501" i="2"/>
  <c r="K4500" i="2"/>
  <c r="K4499" i="2"/>
  <c r="K4498" i="2"/>
  <c r="K4497" i="2"/>
  <c r="K4496" i="2"/>
  <c r="K4495" i="2"/>
  <c r="K4494" i="2"/>
  <c r="K4493" i="2"/>
  <c r="K4492" i="2"/>
  <c r="K4491" i="2"/>
  <c r="K4490" i="2"/>
  <c r="K4489" i="2"/>
  <c r="K4488" i="2"/>
  <c r="K4487" i="2"/>
  <c r="K4486" i="2"/>
  <c r="K4485" i="2"/>
  <c r="K4484" i="2"/>
  <c r="K4483" i="2"/>
  <c r="K4482" i="2"/>
  <c r="K4481" i="2"/>
  <c r="K4480" i="2"/>
  <c r="K4479" i="2"/>
  <c r="K4478" i="2"/>
  <c r="K4477" i="2"/>
  <c r="K4476" i="2"/>
  <c r="K4475" i="2"/>
  <c r="K4474" i="2"/>
  <c r="K4473" i="2"/>
  <c r="K4472" i="2"/>
  <c r="K4471" i="2"/>
  <c r="K4469" i="2"/>
  <c r="K4462" i="2"/>
  <c r="K4347" i="2"/>
  <c r="K4346" i="2"/>
  <c r="K4345" i="2"/>
  <c r="K4343" i="2"/>
  <c r="L4479" i="2" l="1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479" i="2"/>
  <c r="M4468" i="2" l="1"/>
  <c r="M4467" i="2"/>
  <c r="M4466" i="2"/>
  <c r="M4465" i="2"/>
  <c r="M4464" i="2"/>
  <c r="M4463" i="2"/>
  <c r="M4461" i="2"/>
  <c r="M4460" i="2"/>
  <c r="M4459" i="2"/>
  <c r="M4458" i="2"/>
  <c r="M4457" i="2"/>
  <c r="M4456" i="2"/>
  <c r="M4455" i="2"/>
  <c r="M4454" i="2"/>
  <c r="M4453" i="2"/>
  <c r="M4452" i="2"/>
  <c r="M4451" i="2"/>
  <c r="M4450" i="2"/>
  <c r="M4449" i="2"/>
  <c r="M4448" i="2"/>
  <c r="M4447" i="2"/>
  <c r="M4446" i="2"/>
  <c r="M4445" i="2"/>
  <c r="M4444" i="2"/>
  <c r="M4443" i="2"/>
  <c r="M4442" i="2"/>
  <c r="M4441" i="2"/>
  <c r="M4440" i="2"/>
  <c r="M4439" i="2"/>
  <c r="M4438" i="2"/>
  <c r="M4437" i="2"/>
  <c r="M4436" i="2"/>
  <c r="M4435" i="2"/>
  <c r="M4434" i="2"/>
  <c r="M4433" i="2"/>
  <c r="M4432" i="2"/>
  <c r="M4431" i="2"/>
  <c r="M4430" i="2"/>
  <c r="M4429" i="2"/>
  <c r="M4428" i="2"/>
  <c r="M4427" i="2"/>
  <c r="M4426" i="2"/>
  <c r="M4425" i="2"/>
  <c r="M4424" i="2"/>
  <c r="M4423" i="2"/>
  <c r="M4422" i="2"/>
  <c r="M4421" i="2"/>
  <c r="M4420" i="2"/>
  <c r="M4419" i="2"/>
  <c r="M4418" i="2"/>
  <c r="M4417" i="2"/>
  <c r="M4416" i="2"/>
  <c r="M4415" i="2"/>
  <c r="M4412" i="2"/>
  <c r="M4411" i="2"/>
  <c r="M4410" i="2"/>
  <c r="M4409" i="2"/>
  <c r="M4408" i="2"/>
  <c r="M4407" i="2"/>
  <c r="M4406" i="2"/>
  <c r="M4405" i="2"/>
  <c r="M4404" i="2"/>
  <c r="M4403" i="2"/>
  <c r="M4402" i="2"/>
  <c r="M4401" i="2"/>
  <c r="M4400" i="2"/>
  <c r="M4399" i="2"/>
  <c r="M4398" i="2"/>
  <c r="M4397" i="2"/>
  <c r="M4396" i="2"/>
  <c r="M4395" i="2"/>
  <c r="M4394" i="2"/>
  <c r="M4393" i="2"/>
  <c r="M4392" i="2"/>
  <c r="M4391" i="2"/>
  <c r="M4390" i="2"/>
  <c r="M4389" i="2"/>
  <c r="M4388" i="2"/>
  <c r="M4387" i="2"/>
  <c r="M4386" i="2"/>
  <c r="M4385" i="2"/>
  <c r="M4384" i="2"/>
  <c r="M4383" i="2"/>
  <c r="M4382" i="2"/>
  <c r="M4381" i="2"/>
  <c r="M4380" i="2"/>
  <c r="M4379" i="2"/>
  <c r="M4378" i="2"/>
  <c r="M4377" i="2"/>
  <c r="M4376" i="2"/>
  <c r="M4375" i="2"/>
  <c r="M4374" i="2"/>
  <c r="M4373" i="2"/>
  <c r="M4372" i="2"/>
  <c r="M4371" i="2"/>
  <c r="M4370" i="2"/>
  <c r="M4369" i="2"/>
  <c r="M4368" i="2"/>
  <c r="M4367" i="2"/>
  <c r="M4366" i="2"/>
  <c r="M4365" i="2"/>
  <c r="M4364" i="2"/>
  <c r="M4363" i="2"/>
  <c r="M4362" i="2"/>
  <c r="M4361" i="2"/>
  <c r="M4360" i="2"/>
  <c r="M4359" i="2"/>
  <c r="M4358" i="2"/>
  <c r="M4357" i="2"/>
  <c r="M4356" i="2"/>
  <c r="M4355" i="2"/>
  <c r="M4354" i="2"/>
  <c r="M4353" i="2"/>
  <c r="M4352" i="2"/>
  <c r="M4351" i="2"/>
  <c r="M4350" i="2"/>
  <c r="M4349" i="2"/>
  <c r="M4348" i="2"/>
  <c r="M4344" i="2"/>
  <c r="M4342" i="2"/>
  <c r="M4341" i="2"/>
  <c r="M4340" i="2"/>
  <c r="M4339" i="2"/>
  <c r="M4338" i="2"/>
  <c r="K4468" i="2"/>
  <c r="K4467" i="2"/>
  <c r="K4466" i="2"/>
  <c r="K4465" i="2"/>
  <c r="K4464" i="2"/>
  <c r="K4463" i="2"/>
  <c r="K4461" i="2"/>
  <c r="K4460" i="2"/>
  <c r="K4459" i="2"/>
  <c r="K4458" i="2"/>
  <c r="K4457" i="2"/>
  <c r="K4456" i="2"/>
  <c r="K4455" i="2"/>
  <c r="K4454" i="2"/>
  <c r="K4453" i="2"/>
  <c r="K4452" i="2"/>
  <c r="K4451" i="2"/>
  <c r="K4450" i="2"/>
  <c r="K4449" i="2"/>
  <c r="K4448" i="2"/>
  <c r="K4447" i="2"/>
  <c r="K4446" i="2"/>
  <c r="K4445" i="2"/>
  <c r="K4444" i="2"/>
  <c r="K4443" i="2"/>
  <c r="K4442" i="2"/>
  <c r="K4441" i="2"/>
  <c r="K4440" i="2"/>
  <c r="K4439" i="2"/>
  <c r="K4438" i="2"/>
  <c r="K4437" i="2"/>
  <c r="K4436" i="2"/>
  <c r="K4435" i="2"/>
  <c r="K4434" i="2"/>
  <c r="K4433" i="2"/>
  <c r="K4432" i="2"/>
  <c r="K4431" i="2"/>
  <c r="K4430" i="2"/>
  <c r="K4429" i="2"/>
  <c r="K4428" i="2"/>
  <c r="K4427" i="2"/>
  <c r="K4426" i="2"/>
  <c r="K4425" i="2"/>
  <c r="K4424" i="2"/>
  <c r="K4423" i="2"/>
  <c r="K4422" i="2"/>
  <c r="K4421" i="2"/>
  <c r="K4420" i="2"/>
  <c r="K4419" i="2"/>
  <c r="K4418" i="2"/>
  <c r="K4417" i="2"/>
  <c r="K4416" i="2"/>
  <c r="K4415" i="2"/>
  <c r="K4412" i="2"/>
  <c r="K4411" i="2"/>
  <c r="K4410" i="2"/>
  <c r="K4409" i="2"/>
  <c r="K4408" i="2"/>
  <c r="K4407" i="2"/>
  <c r="K4406" i="2"/>
  <c r="K4405" i="2"/>
  <c r="K4404" i="2"/>
  <c r="K4403" i="2"/>
  <c r="K4402" i="2"/>
  <c r="K4401" i="2"/>
  <c r="K4400" i="2"/>
  <c r="K4399" i="2"/>
  <c r="K4398" i="2"/>
  <c r="K4397" i="2"/>
  <c r="K4396" i="2"/>
  <c r="K4395" i="2"/>
  <c r="K4394" i="2"/>
  <c r="K4393" i="2"/>
  <c r="K4392" i="2"/>
  <c r="K4391" i="2"/>
  <c r="K4390" i="2"/>
  <c r="K4389" i="2"/>
  <c r="K4388" i="2"/>
  <c r="K4387" i="2"/>
  <c r="K4386" i="2"/>
  <c r="K4385" i="2"/>
  <c r="K4384" i="2"/>
  <c r="K4383" i="2"/>
  <c r="K4382" i="2"/>
  <c r="K4381" i="2"/>
  <c r="K4380" i="2"/>
  <c r="K4379" i="2"/>
  <c r="K4378" i="2"/>
  <c r="K4377" i="2"/>
  <c r="K4376" i="2"/>
  <c r="K4375" i="2"/>
  <c r="K4374" i="2"/>
  <c r="K4373" i="2"/>
  <c r="K4372" i="2"/>
  <c r="K4371" i="2"/>
  <c r="K4370" i="2"/>
  <c r="K4369" i="2"/>
  <c r="K4368" i="2"/>
  <c r="K4367" i="2"/>
  <c r="K4366" i="2"/>
  <c r="K4365" i="2"/>
  <c r="K4364" i="2"/>
  <c r="K4363" i="2"/>
  <c r="K4362" i="2"/>
  <c r="K4361" i="2"/>
  <c r="K4360" i="2"/>
  <c r="K4359" i="2"/>
  <c r="K4358" i="2"/>
  <c r="K4357" i="2"/>
  <c r="K4356" i="2"/>
  <c r="K4355" i="2"/>
  <c r="K4354" i="2"/>
  <c r="K4353" i="2"/>
  <c r="K4352" i="2"/>
  <c r="K4351" i="2"/>
  <c r="K4350" i="2"/>
  <c r="K4349" i="2"/>
  <c r="K4348" i="2"/>
  <c r="K4344" i="2"/>
  <c r="K4342" i="2"/>
  <c r="K4341" i="2"/>
  <c r="K4340" i="2"/>
  <c r="K4339" i="2"/>
  <c r="K4338" i="2"/>
  <c r="L4353" i="2" l="1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353" i="2"/>
  <c r="M4337" i="2" l="1"/>
  <c r="M4336" i="2"/>
  <c r="M4335" i="2"/>
  <c r="M4334" i="2"/>
  <c r="M4333" i="2"/>
  <c r="M4332" i="2"/>
  <c r="M4331" i="2"/>
  <c r="M4330" i="2"/>
  <c r="M4329" i="2"/>
  <c r="M4328" i="2"/>
  <c r="M4327" i="2"/>
  <c r="M4326" i="2"/>
  <c r="M4325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7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7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8" i="2"/>
  <c r="M4247" i="2"/>
  <c r="M4246" i="2"/>
  <c r="M4245" i="2"/>
  <c r="M4244" i="2"/>
  <c r="M4243" i="2"/>
  <c r="M4242" i="2"/>
  <c r="M4241" i="2"/>
  <c r="M4240" i="2"/>
  <c r="M4239" i="2"/>
  <c r="M4238" i="2"/>
  <c r="M4237" i="2"/>
  <c r="M4236" i="2"/>
  <c r="M4235" i="2"/>
  <c r="M4234" i="2"/>
  <c r="M4233" i="2"/>
  <c r="M4232" i="2"/>
  <c r="M4231" i="2"/>
  <c r="M3977" i="2"/>
  <c r="M3897" i="2"/>
  <c r="M3782" i="2"/>
  <c r="M3781" i="2"/>
  <c r="M3453" i="2"/>
  <c r="L4352" i="2"/>
  <c r="L4351" i="2"/>
  <c r="L4350" i="2"/>
  <c r="L4349" i="2"/>
  <c r="L4348" i="2"/>
  <c r="L4346" i="2"/>
  <c r="L4345" i="2"/>
  <c r="L4344" i="2"/>
  <c r="L4343" i="2"/>
  <c r="L4342" i="2"/>
  <c r="L4341" i="2"/>
  <c r="L4340" i="2"/>
  <c r="L4339" i="2"/>
  <c r="L4338" i="2"/>
  <c r="K4337" i="2"/>
  <c r="L4337" i="2" s="1"/>
  <c r="K4336" i="2"/>
  <c r="L4336" i="2" s="1"/>
  <c r="K4335" i="2"/>
  <c r="L4335" i="2" s="1"/>
  <c r="K4334" i="2"/>
  <c r="L4334" i="2" s="1"/>
  <c r="K4333" i="2"/>
  <c r="L4333" i="2" s="1"/>
  <c r="K4332" i="2"/>
  <c r="L4332" i="2" s="1"/>
  <c r="K4331" i="2"/>
  <c r="L4331" i="2" s="1"/>
  <c r="K4330" i="2"/>
  <c r="L4330" i="2" s="1"/>
  <c r="K4329" i="2"/>
  <c r="L4329" i="2" s="1"/>
  <c r="K4328" i="2"/>
  <c r="L4328" i="2" s="1"/>
  <c r="K4327" i="2"/>
  <c r="L4327" i="2" s="1"/>
  <c r="K4326" i="2"/>
  <c r="L4326" i="2" s="1"/>
  <c r="K4325" i="2"/>
  <c r="L4325" i="2" s="1"/>
  <c r="K4324" i="2"/>
  <c r="L4324" i="2" s="1"/>
  <c r="K4323" i="2"/>
  <c r="L4323" i="2" s="1"/>
  <c r="K4322" i="2"/>
  <c r="L4322" i="2" s="1"/>
  <c r="K4321" i="2"/>
  <c r="L4321" i="2" s="1"/>
  <c r="K4320" i="2"/>
  <c r="L4320" i="2" s="1"/>
  <c r="K4319" i="2"/>
  <c r="L4319" i="2" s="1"/>
  <c r="K4318" i="2"/>
  <c r="L4318" i="2" s="1"/>
  <c r="K4317" i="2"/>
  <c r="L4317" i="2" s="1"/>
  <c r="K4316" i="2"/>
  <c r="L4316" i="2" s="1"/>
  <c r="K4315" i="2"/>
  <c r="L4315" i="2" s="1"/>
  <c r="K4314" i="2"/>
  <c r="L4314" i="2" s="1"/>
  <c r="K4313" i="2"/>
  <c r="L4313" i="2" s="1"/>
  <c r="K4312" i="2"/>
  <c r="L4312" i="2" s="1"/>
  <c r="K4311" i="2"/>
  <c r="L4311" i="2" s="1"/>
  <c r="K4310" i="2"/>
  <c r="L4310" i="2" s="1"/>
  <c r="K4309" i="2"/>
  <c r="L4309" i="2" s="1"/>
  <c r="K4308" i="2"/>
  <c r="L4308" i="2" s="1"/>
  <c r="K4307" i="2"/>
  <c r="L4307" i="2" s="1"/>
  <c r="K4306" i="2"/>
  <c r="L4306" i="2" s="1"/>
  <c r="K4305" i="2"/>
  <c r="L4305" i="2" s="1"/>
  <c r="K4304" i="2"/>
  <c r="L4304" i="2" s="1"/>
  <c r="K4303" i="2"/>
  <c r="L4303" i="2" s="1"/>
  <c r="K4302" i="2"/>
  <c r="L4302" i="2" s="1"/>
  <c r="K4301" i="2"/>
  <c r="L4301" i="2" s="1"/>
  <c r="K4300" i="2"/>
  <c r="L4300" i="2" s="1"/>
  <c r="K4299" i="2"/>
  <c r="L4299" i="2" s="1"/>
  <c r="K4298" i="2"/>
  <c r="L4298" i="2" s="1"/>
  <c r="K4297" i="2"/>
  <c r="L4297" i="2" s="1"/>
  <c r="K4296" i="2"/>
  <c r="L4296" i="2" s="1"/>
  <c r="K4295" i="2"/>
  <c r="L4295" i="2" s="1"/>
  <c r="K4294" i="2"/>
  <c r="L4294" i="2" s="1"/>
  <c r="K4293" i="2"/>
  <c r="L4293" i="2" s="1"/>
  <c r="K4292" i="2"/>
  <c r="L4292" i="2" s="1"/>
  <c r="K4291" i="2"/>
  <c r="L4291" i="2" s="1"/>
  <c r="K4290" i="2"/>
  <c r="L4290" i="2" s="1"/>
  <c r="K4289" i="2"/>
  <c r="L4289" i="2" s="1"/>
  <c r="K4288" i="2"/>
  <c r="L4288" i="2" s="1"/>
  <c r="K4287" i="2"/>
  <c r="L4287" i="2" s="1"/>
  <c r="K4286" i="2"/>
  <c r="L4286" i="2" s="1"/>
  <c r="K4285" i="2"/>
  <c r="L4285" i="2" s="1"/>
  <c r="K4284" i="2"/>
  <c r="L4284" i="2" s="1"/>
  <c r="K4283" i="2"/>
  <c r="L4283" i="2" s="1"/>
  <c r="K4282" i="2"/>
  <c r="L4282" i="2" s="1"/>
  <c r="K4281" i="2"/>
  <c r="L4281" i="2" s="1"/>
  <c r="K4280" i="2"/>
  <c r="L4280" i="2" s="1"/>
  <c r="K4279" i="2"/>
  <c r="L4279" i="2" s="1"/>
  <c r="K4278" i="2"/>
  <c r="L4278" i="2" s="1"/>
  <c r="K4277" i="2"/>
  <c r="L4277" i="2" s="1"/>
  <c r="K4276" i="2"/>
  <c r="L4276" i="2" s="1"/>
  <c r="K4275" i="2"/>
  <c r="L4275" i="2" s="1"/>
  <c r="K4274" i="2"/>
  <c r="L4274" i="2" s="1"/>
  <c r="K4273" i="2"/>
  <c r="L4273" i="2" s="1"/>
  <c r="K4272" i="2"/>
  <c r="L4272" i="2" s="1"/>
  <c r="K4271" i="2"/>
  <c r="L4271" i="2" s="1"/>
  <c r="K4270" i="2"/>
  <c r="L4270" i="2" s="1"/>
  <c r="K4269" i="2"/>
  <c r="L4269" i="2" s="1"/>
  <c r="K4268" i="2"/>
  <c r="L4268" i="2" s="1"/>
  <c r="K4267" i="2"/>
  <c r="L4267" i="2" s="1"/>
  <c r="K4266" i="2"/>
  <c r="L4266" i="2" s="1"/>
  <c r="K4265" i="2"/>
  <c r="L4265" i="2" s="1"/>
  <c r="K4264" i="2"/>
  <c r="L4264" i="2" s="1"/>
  <c r="K4263" i="2"/>
  <c r="L4263" i="2" s="1"/>
  <c r="K4262" i="2"/>
  <c r="L4262" i="2" s="1"/>
  <c r="K4261" i="2"/>
  <c r="L4261" i="2" s="1"/>
  <c r="K4260" i="2"/>
  <c r="L4260" i="2" s="1"/>
  <c r="K4259" i="2"/>
  <c r="L4259" i="2" s="1"/>
  <c r="K4258" i="2"/>
  <c r="L4258" i="2" s="1"/>
  <c r="K4257" i="2"/>
  <c r="L4257" i="2" s="1"/>
  <c r="K4256" i="2"/>
  <c r="L4256" i="2" s="1"/>
  <c r="K4255" i="2"/>
  <c r="L4255" i="2" s="1"/>
  <c r="K4254" i="2"/>
  <c r="L4254" i="2" s="1"/>
  <c r="K4253" i="2"/>
  <c r="L4253" i="2" s="1"/>
  <c r="K4252" i="2"/>
  <c r="L4252" i="2" s="1"/>
  <c r="K4251" i="2"/>
  <c r="L4251" i="2" s="1"/>
  <c r="K4250" i="2"/>
  <c r="L4250" i="2" s="1"/>
  <c r="K4249" i="2"/>
  <c r="L4249" i="2" s="1"/>
  <c r="K4248" i="2"/>
  <c r="L4248" i="2" s="1"/>
  <c r="K4247" i="2"/>
  <c r="L4247" i="2" s="1"/>
  <c r="K4246" i="2"/>
  <c r="L4246" i="2" s="1"/>
  <c r="K4245" i="2"/>
  <c r="L4245" i="2" s="1"/>
  <c r="K4244" i="2"/>
  <c r="L4244" i="2" s="1"/>
  <c r="K4243" i="2"/>
  <c r="L4243" i="2" s="1"/>
  <c r="K4242" i="2"/>
  <c r="L4242" i="2" s="1"/>
  <c r="K4241" i="2"/>
  <c r="L4241" i="2" s="1"/>
  <c r="K4240" i="2"/>
  <c r="L4240" i="2" s="1"/>
  <c r="K4239" i="2"/>
  <c r="L4239" i="2" s="1"/>
  <c r="K4238" i="2"/>
  <c r="L4238" i="2" s="1"/>
  <c r="K4237" i="2"/>
  <c r="L4237" i="2" s="1"/>
  <c r="K4236" i="2"/>
  <c r="L4236" i="2" s="1"/>
  <c r="K4235" i="2"/>
  <c r="K4234" i="2"/>
  <c r="K4233" i="2"/>
  <c r="K4232" i="2"/>
  <c r="K4231" i="2"/>
  <c r="K3977" i="2"/>
  <c r="K3897" i="2"/>
  <c r="K3782" i="2"/>
  <c r="K3781" i="2"/>
  <c r="K3453" i="2"/>
  <c r="L4347" i="2"/>
  <c r="M4230" i="2" l="1"/>
  <c r="M4229" i="2"/>
  <c r="M4228" i="2"/>
  <c r="M4227" i="2"/>
  <c r="M4226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5" i="2"/>
  <c r="M4204" i="2"/>
  <c r="M4203" i="2"/>
  <c r="M4202" i="2"/>
  <c r="M4201" i="2"/>
  <c r="M4200" i="2"/>
  <c r="M4199" i="2"/>
  <c r="M4198" i="2"/>
  <c r="M4197" i="2"/>
  <c r="M4196" i="2"/>
  <c r="M4195" i="2"/>
  <c r="M4194" i="2"/>
  <c r="M4193" i="2"/>
  <c r="M4192" i="2"/>
  <c r="M4191" i="2"/>
  <c r="M4190" i="2"/>
  <c r="M4189" i="2"/>
  <c r="M4188" i="2"/>
  <c r="M4187" i="2"/>
  <c r="M4186" i="2"/>
  <c r="M4185" i="2"/>
  <c r="M4184" i="2"/>
  <c r="M4183" i="2"/>
  <c r="M4182" i="2"/>
  <c r="M4181" i="2"/>
  <c r="M4180" i="2"/>
  <c r="M4179" i="2"/>
  <c r="M4178" i="2"/>
  <c r="M4177" i="2"/>
  <c r="M4176" i="2"/>
  <c r="M4175" i="2"/>
  <c r="M4174" i="2"/>
  <c r="M4173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6" i="2"/>
  <c r="M4145" i="2"/>
  <c r="M4144" i="2"/>
  <c r="M4143" i="2"/>
  <c r="M4142" i="2"/>
  <c r="M4141" i="2"/>
  <c r="M4140" i="2"/>
  <c r="M4139" i="2"/>
  <c r="M4138" i="2"/>
  <c r="M4131" i="2"/>
  <c r="M4129" i="2"/>
  <c r="M4116" i="2"/>
  <c r="M4115" i="2"/>
  <c r="M4114" i="2"/>
  <c r="M4097" i="2"/>
  <c r="K4230" i="2"/>
  <c r="K4229" i="2"/>
  <c r="K4228" i="2"/>
  <c r="K4227" i="2"/>
  <c r="K4226" i="2"/>
  <c r="K4225" i="2"/>
  <c r="K4224" i="2"/>
  <c r="K4223" i="2"/>
  <c r="K4222" i="2"/>
  <c r="K4221" i="2"/>
  <c r="K4220" i="2"/>
  <c r="K4219" i="2"/>
  <c r="K4218" i="2"/>
  <c r="K4217" i="2"/>
  <c r="K4216" i="2"/>
  <c r="K4215" i="2"/>
  <c r="K4214" i="2"/>
  <c r="K4213" i="2"/>
  <c r="K4212" i="2"/>
  <c r="K4211" i="2"/>
  <c r="K4210" i="2"/>
  <c r="K4209" i="2"/>
  <c r="K4208" i="2"/>
  <c r="K4207" i="2"/>
  <c r="K4206" i="2"/>
  <c r="K4205" i="2"/>
  <c r="K4204" i="2"/>
  <c r="K4203" i="2"/>
  <c r="K4202" i="2"/>
  <c r="K4201" i="2"/>
  <c r="K4200" i="2"/>
  <c r="K4199" i="2"/>
  <c r="K4198" i="2"/>
  <c r="K4197" i="2"/>
  <c r="K4196" i="2"/>
  <c r="K4195" i="2"/>
  <c r="K4194" i="2"/>
  <c r="K4193" i="2"/>
  <c r="K4192" i="2"/>
  <c r="K4191" i="2"/>
  <c r="K4190" i="2"/>
  <c r="K4189" i="2"/>
  <c r="K4188" i="2"/>
  <c r="K4187" i="2"/>
  <c r="K4186" i="2"/>
  <c r="K4185" i="2"/>
  <c r="K4184" i="2"/>
  <c r="K4183" i="2"/>
  <c r="K4182" i="2"/>
  <c r="K4181" i="2"/>
  <c r="K4180" i="2"/>
  <c r="K4179" i="2"/>
  <c r="K4178" i="2"/>
  <c r="K4177" i="2"/>
  <c r="K4176" i="2"/>
  <c r="K4175" i="2"/>
  <c r="K4174" i="2"/>
  <c r="K4173" i="2"/>
  <c r="K4172" i="2"/>
  <c r="K4171" i="2"/>
  <c r="K4170" i="2"/>
  <c r="K4169" i="2"/>
  <c r="K4168" i="2"/>
  <c r="K4167" i="2"/>
  <c r="K4166" i="2"/>
  <c r="K4165" i="2"/>
  <c r="K4164" i="2"/>
  <c r="K4163" i="2"/>
  <c r="K4162" i="2"/>
  <c r="K4161" i="2"/>
  <c r="K4160" i="2"/>
  <c r="K4159" i="2"/>
  <c r="K4158" i="2"/>
  <c r="K4157" i="2"/>
  <c r="K4156" i="2"/>
  <c r="K4155" i="2"/>
  <c r="K4154" i="2"/>
  <c r="K4153" i="2"/>
  <c r="K4152" i="2"/>
  <c r="K4151" i="2"/>
  <c r="K4150" i="2"/>
  <c r="K4149" i="2"/>
  <c r="K4148" i="2"/>
  <c r="K4147" i="2"/>
  <c r="K4146" i="2"/>
  <c r="K4145" i="2"/>
  <c r="K4144" i="2"/>
  <c r="K4143" i="2"/>
  <c r="K4142" i="2"/>
  <c r="K4141" i="2"/>
  <c r="K4140" i="2"/>
  <c r="K4139" i="2"/>
  <c r="K4138" i="2"/>
  <c r="K4131" i="2"/>
  <c r="K4129" i="2"/>
  <c r="K4116" i="2"/>
  <c r="K4115" i="2"/>
  <c r="K4114" i="2"/>
  <c r="K4097" i="2"/>
  <c r="L4139" i="2" l="1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M4137" i="2" l="1"/>
  <c r="M4136" i="2"/>
  <c r="M4135" i="2"/>
  <c r="M4134" i="2"/>
  <c r="M4133" i="2"/>
  <c r="M4132" i="2"/>
  <c r="M4130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3" i="2"/>
  <c r="M4112" i="2"/>
  <c r="M4111" i="2"/>
  <c r="M4110" i="2"/>
  <c r="M4109" i="2"/>
  <c r="M4108" i="2"/>
  <c r="M4107" i="2"/>
  <c r="M4106" i="2"/>
  <c r="M4105" i="2"/>
  <c r="M4104" i="2"/>
  <c r="M4103" i="2"/>
  <c r="M4102" i="2"/>
  <c r="M4101" i="2"/>
  <c r="M4100" i="2"/>
  <c r="M4099" i="2"/>
  <c r="M4098" i="2"/>
  <c r="M4096" i="2"/>
  <c r="M4095" i="2"/>
  <c r="M4094" i="2"/>
  <c r="M4093" i="2"/>
  <c r="M4092" i="2"/>
  <c r="M4091" i="2"/>
  <c r="M4090" i="2"/>
  <c r="M4089" i="2"/>
  <c r="M4088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70" i="2"/>
  <c r="M4069" i="2"/>
  <c r="M4068" i="2"/>
  <c r="M4067" i="2"/>
  <c r="M4066" i="2"/>
  <c r="M4065" i="2"/>
  <c r="M4064" i="2"/>
  <c r="M4063" i="2"/>
  <c r="M4062" i="2"/>
  <c r="M4061" i="2"/>
  <c r="M4060" i="2"/>
  <c r="M4059" i="2"/>
  <c r="M4058" i="2"/>
  <c r="M4057" i="2"/>
  <c r="M4056" i="2"/>
  <c r="M4055" i="2"/>
  <c r="M4054" i="2"/>
  <c r="M4053" i="2"/>
  <c r="M4052" i="2"/>
  <c r="M4051" i="2"/>
  <c r="M4050" i="2"/>
  <c r="M4049" i="2"/>
  <c r="M4048" i="2"/>
  <c r="M4047" i="2"/>
  <c r="M4046" i="2"/>
  <c r="M4045" i="2"/>
  <c r="M4044" i="2"/>
  <c r="M4043" i="2"/>
  <c r="M4042" i="2"/>
  <c r="M4041" i="2"/>
  <c r="M4040" i="2"/>
  <c r="M4039" i="2"/>
  <c r="M4038" i="2"/>
  <c r="M4037" i="2"/>
  <c r="M4036" i="2"/>
  <c r="M4035" i="2"/>
  <c r="M4034" i="2"/>
  <c r="M4033" i="2"/>
  <c r="M4032" i="2"/>
  <c r="M4031" i="2"/>
  <c r="M4030" i="2"/>
  <c r="M4029" i="2"/>
  <c r="M4028" i="2"/>
  <c r="M4027" i="2"/>
  <c r="M4026" i="2"/>
  <c r="M4025" i="2"/>
  <c r="M4024" i="2"/>
  <c r="M4023" i="2"/>
  <c r="M4022" i="2"/>
  <c r="M4021" i="2"/>
  <c r="M4020" i="2"/>
  <c r="M4019" i="2"/>
  <c r="M4018" i="2"/>
  <c r="M4017" i="2"/>
  <c r="M4016" i="2"/>
  <c r="M4015" i="2"/>
  <c r="M4014" i="2"/>
  <c r="M4013" i="2"/>
  <c r="M4012" i="2"/>
  <c r="M4011" i="2"/>
  <c r="M4010" i="2"/>
  <c r="M4009" i="2"/>
  <c r="M4008" i="2"/>
  <c r="M4007" i="2"/>
  <c r="M4006" i="2"/>
  <c r="M4005" i="2"/>
  <c r="M4003" i="2"/>
  <c r="M4000" i="2"/>
  <c r="M3996" i="2"/>
  <c r="M3995" i="2"/>
  <c r="M3965" i="2"/>
  <c r="M3961" i="2"/>
  <c r="K4137" i="2"/>
  <c r="K4136" i="2"/>
  <c r="K4135" i="2"/>
  <c r="K4134" i="2"/>
  <c r="K4133" i="2"/>
  <c r="K4132" i="2"/>
  <c r="K4130" i="2"/>
  <c r="K4128" i="2"/>
  <c r="K4127" i="2"/>
  <c r="K4126" i="2"/>
  <c r="K4125" i="2"/>
  <c r="K4124" i="2"/>
  <c r="K4123" i="2"/>
  <c r="K4122" i="2"/>
  <c r="K4121" i="2"/>
  <c r="K4120" i="2"/>
  <c r="K4119" i="2"/>
  <c r="K4118" i="2"/>
  <c r="K4117" i="2"/>
  <c r="K4113" i="2"/>
  <c r="K4112" i="2"/>
  <c r="K4111" i="2"/>
  <c r="K4110" i="2"/>
  <c r="K4109" i="2"/>
  <c r="K4108" i="2"/>
  <c r="K4107" i="2"/>
  <c r="K4106" i="2"/>
  <c r="K4105" i="2"/>
  <c r="K4104" i="2"/>
  <c r="K4103" i="2"/>
  <c r="K4102" i="2"/>
  <c r="K4101" i="2"/>
  <c r="K4100" i="2"/>
  <c r="K4099" i="2"/>
  <c r="K4098" i="2"/>
  <c r="K4096" i="2"/>
  <c r="K4095" i="2"/>
  <c r="K4094" i="2"/>
  <c r="K4093" i="2"/>
  <c r="K4092" i="2"/>
  <c r="K4091" i="2"/>
  <c r="K4090" i="2"/>
  <c r="K4089" i="2"/>
  <c r="K4088" i="2"/>
  <c r="K4087" i="2"/>
  <c r="K4086" i="2"/>
  <c r="K4085" i="2"/>
  <c r="K4084" i="2"/>
  <c r="K4083" i="2"/>
  <c r="K4082" i="2"/>
  <c r="K4081" i="2"/>
  <c r="K4080" i="2"/>
  <c r="K4079" i="2"/>
  <c r="K4078" i="2"/>
  <c r="K4077" i="2"/>
  <c r="K4076" i="2"/>
  <c r="K4075" i="2"/>
  <c r="K4074" i="2"/>
  <c r="K4073" i="2"/>
  <c r="K4072" i="2"/>
  <c r="K4071" i="2"/>
  <c r="K4070" i="2"/>
  <c r="K4069" i="2"/>
  <c r="K4068" i="2"/>
  <c r="K4067" i="2"/>
  <c r="K4066" i="2"/>
  <c r="K4065" i="2"/>
  <c r="K4064" i="2"/>
  <c r="K4063" i="2"/>
  <c r="K4062" i="2"/>
  <c r="K4061" i="2"/>
  <c r="K4060" i="2"/>
  <c r="K4059" i="2"/>
  <c r="K4058" i="2"/>
  <c r="K4057" i="2"/>
  <c r="K4056" i="2"/>
  <c r="K4055" i="2"/>
  <c r="K4054" i="2"/>
  <c r="K4053" i="2"/>
  <c r="K4052" i="2"/>
  <c r="K4051" i="2"/>
  <c r="K4050" i="2"/>
  <c r="K4049" i="2"/>
  <c r="K4048" i="2"/>
  <c r="K4047" i="2"/>
  <c r="K4046" i="2"/>
  <c r="K4045" i="2"/>
  <c r="K4044" i="2"/>
  <c r="K4043" i="2"/>
  <c r="K4042" i="2"/>
  <c r="K4041" i="2"/>
  <c r="K4040" i="2"/>
  <c r="K4039" i="2"/>
  <c r="K4038" i="2"/>
  <c r="K4037" i="2"/>
  <c r="K4036" i="2"/>
  <c r="K4035" i="2"/>
  <c r="K4034" i="2"/>
  <c r="K4033" i="2"/>
  <c r="K4032" i="2"/>
  <c r="K4031" i="2"/>
  <c r="K4030" i="2"/>
  <c r="K4029" i="2"/>
  <c r="K4028" i="2"/>
  <c r="K4027" i="2"/>
  <c r="K4026" i="2"/>
  <c r="K4025" i="2"/>
  <c r="K4024" i="2"/>
  <c r="K4023" i="2"/>
  <c r="K4022" i="2"/>
  <c r="K4021" i="2"/>
  <c r="K4020" i="2"/>
  <c r="K4019" i="2"/>
  <c r="K4018" i="2"/>
  <c r="K4017" i="2"/>
  <c r="K4016" i="2"/>
  <c r="K4015" i="2"/>
  <c r="K4014" i="2"/>
  <c r="K4013" i="2"/>
  <c r="K4012" i="2"/>
  <c r="K4011" i="2"/>
  <c r="K4010" i="2"/>
  <c r="K4009" i="2"/>
  <c r="K4008" i="2"/>
  <c r="K4007" i="2"/>
  <c r="K4006" i="2"/>
  <c r="K4005" i="2"/>
  <c r="K4003" i="2"/>
  <c r="K4000" i="2"/>
  <c r="K3996" i="2"/>
  <c r="K3995" i="2"/>
  <c r="K3965" i="2"/>
  <c r="K3961" i="2"/>
  <c r="L4005" i="2" l="1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M4004" i="2" l="1"/>
  <c r="M4002" i="2"/>
  <c r="M4001" i="2"/>
  <c r="M3999" i="2"/>
  <c r="M3998" i="2"/>
  <c r="M3997" i="2"/>
  <c r="M3994" i="2"/>
  <c r="M3993" i="2"/>
  <c r="M3992" i="2"/>
  <c r="M3991" i="2"/>
  <c r="M3990" i="2"/>
  <c r="M3989" i="2"/>
  <c r="M3988" i="2"/>
  <c r="M3987" i="2"/>
  <c r="M3986" i="2"/>
  <c r="M3985" i="2"/>
  <c r="M3984" i="2"/>
  <c r="M3983" i="2"/>
  <c r="M3982" i="2"/>
  <c r="M3981" i="2"/>
  <c r="M3980" i="2"/>
  <c r="M3979" i="2"/>
  <c r="M3978" i="2"/>
  <c r="M3976" i="2"/>
  <c r="M3975" i="2"/>
  <c r="M3974" i="2"/>
  <c r="M3973" i="2"/>
  <c r="M3972" i="2"/>
  <c r="M3971" i="2"/>
  <c r="M3970" i="2"/>
  <c r="M3969" i="2"/>
  <c r="M3968" i="2"/>
  <c r="M3967" i="2"/>
  <c r="M3966" i="2"/>
  <c r="M3964" i="2"/>
  <c r="M3963" i="2"/>
  <c r="M3962" i="2"/>
  <c r="M3960" i="2"/>
  <c r="M3959" i="2"/>
  <c r="M3958" i="2"/>
  <c r="M3957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2" i="2"/>
  <c r="M3941" i="2"/>
  <c r="M3940" i="2"/>
  <c r="M3939" i="2"/>
  <c r="M3938" i="2"/>
  <c r="M3937" i="2"/>
  <c r="M3936" i="2"/>
  <c r="M3935" i="2"/>
  <c r="M3934" i="2"/>
  <c r="M3933" i="2"/>
  <c r="M3932" i="2"/>
  <c r="M3931" i="2"/>
  <c r="M3930" i="2"/>
  <c r="M3929" i="2"/>
  <c r="M3928" i="2"/>
  <c r="M3927" i="2"/>
  <c r="M3926" i="2"/>
  <c r="M392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3" i="2"/>
  <c r="M3851" i="2"/>
  <c r="M3850" i="2"/>
  <c r="K4004" i="2"/>
  <c r="K4002" i="2"/>
  <c r="K4001" i="2"/>
  <c r="K3999" i="2"/>
  <c r="K3998" i="2"/>
  <c r="K3997" i="2"/>
  <c r="K3994" i="2"/>
  <c r="K3993" i="2"/>
  <c r="K3992" i="2"/>
  <c r="K3991" i="2"/>
  <c r="K3990" i="2"/>
  <c r="K3989" i="2"/>
  <c r="K3988" i="2"/>
  <c r="K3987" i="2"/>
  <c r="K3986" i="2"/>
  <c r="K3985" i="2"/>
  <c r="K3984" i="2"/>
  <c r="K3983" i="2"/>
  <c r="K3982" i="2"/>
  <c r="K3981" i="2"/>
  <c r="K3980" i="2"/>
  <c r="K3979" i="2"/>
  <c r="K3978" i="2"/>
  <c r="K3976" i="2"/>
  <c r="K3975" i="2"/>
  <c r="K3974" i="2"/>
  <c r="K3973" i="2"/>
  <c r="K3972" i="2"/>
  <c r="K3971" i="2"/>
  <c r="K3970" i="2"/>
  <c r="K3969" i="2"/>
  <c r="K3968" i="2"/>
  <c r="K3967" i="2"/>
  <c r="K3966" i="2"/>
  <c r="K3964" i="2"/>
  <c r="K3963" i="2"/>
  <c r="K3962" i="2"/>
  <c r="K3960" i="2"/>
  <c r="K3959" i="2"/>
  <c r="K3958" i="2"/>
  <c r="K3957" i="2"/>
  <c r="K3956" i="2"/>
  <c r="K3955" i="2"/>
  <c r="K3954" i="2"/>
  <c r="K3953" i="2"/>
  <c r="K3952" i="2"/>
  <c r="K3951" i="2"/>
  <c r="K3950" i="2"/>
  <c r="K3949" i="2"/>
  <c r="K3948" i="2"/>
  <c r="K3947" i="2"/>
  <c r="K3946" i="2"/>
  <c r="K3945" i="2"/>
  <c r="K3944" i="2"/>
  <c r="K3943" i="2"/>
  <c r="K3942" i="2"/>
  <c r="K3941" i="2"/>
  <c r="K3940" i="2"/>
  <c r="K3939" i="2"/>
  <c r="K3938" i="2"/>
  <c r="K3937" i="2"/>
  <c r="K3936" i="2"/>
  <c r="K3935" i="2"/>
  <c r="K3934" i="2"/>
  <c r="K3933" i="2"/>
  <c r="K3932" i="2"/>
  <c r="K3931" i="2"/>
  <c r="K3930" i="2"/>
  <c r="K3929" i="2"/>
  <c r="K3928" i="2"/>
  <c r="K3927" i="2"/>
  <c r="K3926" i="2"/>
  <c r="K3925" i="2"/>
  <c r="K3924" i="2"/>
  <c r="K3923" i="2"/>
  <c r="K3922" i="2"/>
  <c r="K3921" i="2"/>
  <c r="K3920" i="2"/>
  <c r="K3919" i="2"/>
  <c r="K3918" i="2"/>
  <c r="K3917" i="2"/>
  <c r="K3916" i="2"/>
  <c r="K3915" i="2"/>
  <c r="K3914" i="2"/>
  <c r="K3913" i="2"/>
  <c r="K3912" i="2"/>
  <c r="K3911" i="2"/>
  <c r="K3910" i="2"/>
  <c r="K3909" i="2"/>
  <c r="K3908" i="2"/>
  <c r="K3907" i="2"/>
  <c r="K3906" i="2"/>
  <c r="K3905" i="2"/>
  <c r="K3904" i="2"/>
  <c r="K3903" i="2"/>
  <c r="K3902" i="2"/>
  <c r="K3901" i="2"/>
  <c r="K3900" i="2"/>
  <c r="K3899" i="2"/>
  <c r="K3898" i="2"/>
  <c r="K3893" i="2"/>
  <c r="K3851" i="2"/>
  <c r="K3850" i="2"/>
  <c r="L3898" i="2" l="1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M3896" i="2" l="1"/>
  <c r="M3895" i="2"/>
  <c r="M3894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54" i="2"/>
  <c r="M3753" i="2"/>
  <c r="M3752" i="2"/>
  <c r="M3657" i="2"/>
  <c r="K3896" i="2"/>
  <c r="K3895" i="2"/>
  <c r="K3894" i="2"/>
  <c r="K3892" i="2"/>
  <c r="K3891" i="2"/>
  <c r="K3890" i="2"/>
  <c r="K3889" i="2"/>
  <c r="K3888" i="2"/>
  <c r="K3887" i="2"/>
  <c r="K3886" i="2"/>
  <c r="K3885" i="2"/>
  <c r="K3884" i="2"/>
  <c r="K3883" i="2"/>
  <c r="K3882" i="2"/>
  <c r="K3881" i="2"/>
  <c r="K3880" i="2"/>
  <c r="K3879" i="2"/>
  <c r="K3878" i="2"/>
  <c r="K3877" i="2"/>
  <c r="K3876" i="2"/>
  <c r="K3875" i="2"/>
  <c r="K3874" i="2"/>
  <c r="K3873" i="2"/>
  <c r="K3872" i="2"/>
  <c r="K3871" i="2"/>
  <c r="K3870" i="2"/>
  <c r="K3869" i="2"/>
  <c r="K3868" i="2"/>
  <c r="K3867" i="2"/>
  <c r="K3866" i="2"/>
  <c r="K3865" i="2"/>
  <c r="K3864" i="2"/>
  <c r="K3863" i="2"/>
  <c r="K3862" i="2"/>
  <c r="K3861" i="2"/>
  <c r="K3860" i="2"/>
  <c r="K3859" i="2"/>
  <c r="K3858" i="2"/>
  <c r="K3857" i="2"/>
  <c r="K3856" i="2"/>
  <c r="K3855" i="2"/>
  <c r="K3854" i="2"/>
  <c r="K3853" i="2"/>
  <c r="K3852" i="2"/>
  <c r="K3849" i="2"/>
  <c r="K3848" i="2"/>
  <c r="K3847" i="2"/>
  <c r="K3846" i="2"/>
  <c r="K3845" i="2"/>
  <c r="K3844" i="2"/>
  <c r="K3843" i="2"/>
  <c r="K3842" i="2"/>
  <c r="K3841" i="2"/>
  <c r="K3840" i="2"/>
  <c r="K3839" i="2"/>
  <c r="K3838" i="2"/>
  <c r="K3837" i="2"/>
  <c r="K3836" i="2"/>
  <c r="K3835" i="2"/>
  <c r="K3834" i="2"/>
  <c r="K3833" i="2"/>
  <c r="K3832" i="2"/>
  <c r="K3831" i="2"/>
  <c r="K3830" i="2"/>
  <c r="K3829" i="2"/>
  <c r="K3828" i="2"/>
  <c r="K3827" i="2"/>
  <c r="K3826" i="2"/>
  <c r="K3825" i="2"/>
  <c r="K3824" i="2"/>
  <c r="K3823" i="2"/>
  <c r="K3822" i="2"/>
  <c r="K3821" i="2"/>
  <c r="K3820" i="2"/>
  <c r="K3819" i="2"/>
  <c r="K3818" i="2"/>
  <c r="K3817" i="2"/>
  <c r="K3816" i="2"/>
  <c r="K3815" i="2"/>
  <c r="K3814" i="2"/>
  <c r="K3813" i="2"/>
  <c r="K3812" i="2"/>
  <c r="K3811" i="2"/>
  <c r="K3810" i="2"/>
  <c r="K3809" i="2"/>
  <c r="K3808" i="2"/>
  <c r="K3807" i="2"/>
  <c r="K3806" i="2"/>
  <c r="K3805" i="2"/>
  <c r="K3804" i="2"/>
  <c r="K3803" i="2"/>
  <c r="K3802" i="2"/>
  <c r="K3801" i="2"/>
  <c r="K3800" i="2"/>
  <c r="K3799" i="2"/>
  <c r="K3798" i="2"/>
  <c r="K3797" i="2"/>
  <c r="K3796" i="2"/>
  <c r="K3795" i="2"/>
  <c r="K3794" i="2"/>
  <c r="K3793" i="2"/>
  <c r="K3792" i="2"/>
  <c r="K3791" i="2"/>
  <c r="K3790" i="2"/>
  <c r="K3789" i="2"/>
  <c r="K3754" i="2"/>
  <c r="K3753" i="2"/>
  <c r="K3752" i="2"/>
  <c r="K3657" i="2"/>
  <c r="L3897" i="2" l="1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M3788" i="2" l="1"/>
  <c r="M3787" i="2"/>
  <c r="M3786" i="2"/>
  <c r="M3785" i="2"/>
  <c r="M3784" i="2"/>
  <c r="M3783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6" i="2"/>
  <c r="M3705" i="2"/>
  <c r="M3702" i="2"/>
  <c r="M3701" i="2"/>
  <c r="M3698" i="2"/>
  <c r="M3637" i="2"/>
  <c r="M3636" i="2"/>
  <c r="M3619" i="2"/>
  <c r="M3618" i="2"/>
  <c r="M3617" i="2"/>
  <c r="M3616" i="2"/>
  <c r="M3612" i="2"/>
  <c r="M3611" i="2"/>
  <c r="M3609" i="2"/>
  <c r="M3608" i="2"/>
  <c r="M3604" i="2"/>
  <c r="M3603" i="2"/>
  <c r="M3602" i="2"/>
  <c r="M3601" i="2"/>
  <c r="M3596" i="2"/>
  <c r="M3595" i="2"/>
  <c r="M3556" i="2"/>
  <c r="M3555" i="2"/>
  <c r="M3546" i="2"/>
  <c r="M3494" i="2"/>
  <c r="M3493" i="2"/>
  <c r="K3788" i="2"/>
  <c r="K3787" i="2"/>
  <c r="K3786" i="2"/>
  <c r="K3785" i="2"/>
  <c r="K3784" i="2"/>
  <c r="K3783" i="2"/>
  <c r="K3780" i="2"/>
  <c r="K3779" i="2"/>
  <c r="K3778" i="2"/>
  <c r="K3777" i="2"/>
  <c r="K3776" i="2"/>
  <c r="K3775" i="2"/>
  <c r="K3774" i="2"/>
  <c r="K3773" i="2"/>
  <c r="K3772" i="2"/>
  <c r="K3771" i="2"/>
  <c r="K3770" i="2"/>
  <c r="K3769" i="2"/>
  <c r="K3768" i="2"/>
  <c r="K3767" i="2"/>
  <c r="K3766" i="2"/>
  <c r="K3765" i="2"/>
  <c r="K3764" i="2"/>
  <c r="K3763" i="2"/>
  <c r="K3762" i="2"/>
  <c r="K3761" i="2"/>
  <c r="K3760" i="2"/>
  <c r="K3759" i="2"/>
  <c r="K3758" i="2"/>
  <c r="K3757" i="2"/>
  <c r="K3756" i="2"/>
  <c r="K3755" i="2"/>
  <c r="K3751" i="2"/>
  <c r="K3750" i="2"/>
  <c r="K3749" i="2"/>
  <c r="K3748" i="2"/>
  <c r="K3747" i="2"/>
  <c r="K3746" i="2"/>
  <c r="K3745" i="2"/>
  <c r="K3744" i="2"/>
  <c r="K3743" i="2"/>
  <c r="K3742" i="2"/>
  <c r="K3741" i="2"/>
  <c r="K3740" i="2"/>
  <c r="K3739" i="2"/>
  <c r="K3738" i="2"/>
  <c r="K3737" i="2"/>
  <c r="K3736" i="2"/>
  <c r="K3735" i="2"/>
  <c r="K3734" i="2"/>
  <c r="K3733" i="2"/>
  <c r="K3732" i="2"/>
  <c r="K3731" i="2"/>
  <c r="K3730" i="2"/>
  <c r="K3729" i="2"/>
  <c r="K3728" i="2"/>
  <c r="K3727" i="2"/>
  <c r="K3726" i="2"/>
  <c r="K3725" i="2"/>
  <c r="K3724" i="2"/>
  <c r="K3723" i="2"/>
  <c r="K3722" i="2"/>
  <c r="K3721" i="2"/>
  <c r="K3720" i="2"/>
  <c r="K3719" i="2"/>
  <c r="K3718" i="2"/>
  <c r="K3717" i="2"/>
  <c r="K3716" i="2"/>
  <c r="K3715" i="2"/>
  <c r="K3714" i="2"/>
  <c r="K3713" i="2"/>
  <c r="K3712" i="2"/>
  <c r="K3711" i="2"/>
  <c r="K3710" i="2"/>
  <c r="K3706" i="2"/>
  <c r="K3705" i="2"/>
  <c r="K3702" i="2"/>
  <c r="K3701" i="2"/>
  <c r="K3698" i="2"/>
  <c r="K3637" i="2"/>
  <c r="K3636" i="2"/>
  <c r="K3619" i="2"/>
  <c r="K3618" i="2"/>
  <c r="K3617" i="2"/>
  <c r="K3616" i="2"/>
  <c r="K3612" i="2"/>
  <c r="K3611" i="2"/>
  <c r="K3609" i="2"/>
  <c r="K3608" i="2"/>
  <c r="K3604" i="2"/>
  <c r="K3603" i="2"/>
  <c r="K3602" i="2"/>
  <c r="K3601" i="2"/>
  <c r="K3596" i="2"/>
  <c r="K3595" i="2"/>
  <c r="K3556" i="2"/>
  <c r="K3555" i="2"/>
  <c r="K3546" i="2"/>
  <c r="K3494" i="2"/>
  <c r="K3493" i="2"/>
  <c r="L3788" i="2" l="1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10" i="2"/>
  <c r="M3709" i="2" l="1"/>
  <c r="M3708" i="2"/>
  <c r="M3707" i="2"/>
  <c r="M3704" i="2"/>
  <c r="M3703" i="2"/>
  <c r="M3700" i="2"/>
  <c r="M3699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5" i="2"/>
  <c r="M3614" i="2"/>
  <c r="M3613" i="2"/>
  <c r="M3610" i="2"/>
  <c r="M3451" i="2"/>
  <c r="M3450" i="2"/>
  <c r="K3709" i="2"/>
  <c r="K3708" i="2"/>
  <c r="K3707" i="2"/>
  <c r="K3704" i="2"/>
  <c r="K3703" i="2"/>
  <c r="K3700" i="2"/>
  <c r="K3699" i="2"/>
  <c r="K3697" i="2"/>
  <c r="K3696" i="2"/>
  <c r="K3695" i="2"/>
  <c r="K3694" i="2"/>
  <c r="K3693" i="2"/>
  <c r="K3692" i="2"/>
  <c r="K3691" i="2"/>
  <c r="K3690" i="2"/>
  <c r="K3689" i="2"/>
  <c r="K3688" i="2"/>
  <c r="K3687" i="2"/>
  <c r="K3686" i="2"/>
  <c r="K3685" i="2"/>
  <c r="K3684" i="2"/>
  <c r="K3683" i="2"/>
  <c r="K3682" i="2"/>
  <c r="K3681" i="2"/>
  <c r="K3680" i="2"/>
  <c r="K3679" i="2"/>
  <c r="K3678" i="2"/>
  <c r="K3677" i="2"/>
  <c r="K3676" i="2"/>
  <c r="K3675" i="2"/>
  <c r="K3674" i="2"/>
  <c r="K3673" i="2"/>
  <c r="K3672" i="2"/>
  <c r="K3671" i="2"/>
  <c r="K3670" i="2"/>
  <c r="K3669" i="2"/>
  <c r="K3668" i="2"/>
  <c r="K3667" i="2"/>
  <c r="K3666" i="2"/>
  <c r="K3665" i="2"/>
  <c r="K3664" i="2"/>
  <c r="K3663" i="2"/>
  <c r="K3662" i="2"/>
  <c r="K3661" i="2"/>
  <c r="K3660" i="2"/>
  <c r="K3659" i="2"/>
  <c r="K3658" i="2"/>
  <c r="K3656" i="2"/>
  <c r="K3655" i="2"/>
  <c r="K3654" i="2"/>
  <c r="K3653" i="2"/>
  <c r="K3652" i="2"/>
  <c r="K3651" i="2"/>
  <c r="K3650" i="2"/>
  <c r="K3649" i="2"/>
  <c r="K3648" i="2"/>
  <c r="K3647" i="2"/>
  <c r="K3646" i="2"/>
  <c r="K3645" i="2"/>
  <c r="K3644" i="2"/>
  <c r="K3643" i="2"/>
  <c r="K3642" i="2"/>
  <c r="K3641" i="2"/>
  <c r="K3640" i="2"/>
  <c r="K3639" i="2"/>
  <c r="K3638" i="2"/>
  <c r="K3635" i="2"/>
  <c r="K3634" i="2"/>
  <c r="K3633" i="2"/>
  <c r="K3632" i="2"/>
  <c r="K3631" i="2"/>
  <c r="K3630" i="2"/>
  <c r="K3629" i="2"/>
  <c r="K3628" i="2"/>
  <c r="K3627" i="2"/>
  <c r="K3626" i="2"/>
  <c r="K3625" i="2"/>
  <c r="K3624" i="2"/>
  <c r="K3623" i="2"/>
  <c r="K3622" i="2"/>
  <c r="K3621" i="2"/>
  <c r="K3620" i="2"/>
  <c r="K3615" i="2"/>
  <c r="K3614" i="2"/>
  <c r="K3613" i="2"/>
  <c r="K3610" i="2"/>
  <c r="K3451" i="2"/>
  <c r="K3450" i="2"/>
  <c r="L3608" i="2" l="1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M3607" i="2" l="1"/>
  <c r="M3606" i="2"/>
  <c r="M3605" i="2"/>
  <c r="M3600" i="2"/>
  <c r="M3599" i="2"/>
  <c r="M3598" i="2"/>
  <c r="M3597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4" i="2"/>
  <c r="M3553" i="2"/>
  <c r="M3552" i="2"/>
  <c r="M3551" i="2"/>
  <c r="M3550" i="2"/>
  <c r="M3549" i="2"/>
  <c r="M3548" i="2"/>
  <c r="M3547" i="2"/>
  <c r="M3545" i="2"/>
  <c r="M3544" i="2"/>
  <c r="M3539" i="2"/>
  <c r="M3538" i="2"/>
  <c r="M3537" i="2"/>
  <c r="M3536" i="2"/>
  <c r="M3535" i="2"/>
  <c r="M3534" i="2"/>
  <c r="M3533" i="2"/>
  <c r="M3463" i="2"/>
  <c r="K3607" i="2"/>
  <c r="K3606" i="2"/>
  <c r="K3605" i="2"/>
  <c r="K3600" i="2"/>
  <c r="K3599" i="2"/>
  <c r="K3598" i="2"/>
  <c r="K3597" i="2"/>
  <c r="K3594" i="2"/>
  <c r="K3593" i="2"/>
  <c r="K3592" i="2"/>
  <c r="K3591" i="2"/>
  <c r="K3590" i="2"/>
  <c r="K3589" i="2"/>
  <c r="K3588" i="2"/>
  <c r="K3587" i="2"/>
  <c r="K3586" i="2"/>
  <c r="K3585" i="2"/>
  <c r="K3584" i="2"/>
  <c r="K3583" i="2"/>
  <c r="K3582" i="2"/>
  <c r="K3581" i="2"/>
  <c r="K3580" i="2"/>
  <c r="K3579" i="2"/>
  <c r="K3578" i="2"/>
  <c r="K3577" i="2"/>
  <c r="K3576" i="2"/>
  <c r="K3575" i="2"/>
  <c r="K3574" i="2"/>
  <c r="K3573" i="2"/>
  <c r="K3572" i="2"/>
  <c r="K3571" i="2"/>
  <c r="K3570" i="2"/>
  <c r="K3569" i="2"/>
  <c r="K3568" i="2"/>
  <c r="K3567" i="2"/>
  <c r="K3566" i="2"/>
  <c r="K3565" i="2"/>
  <c r="K3564" i="2"/>
  <c r="K3563" i="2"/>
  <c r="K3562" i="2"/>
  <c r="K3561" i="2"/>
  <c r="K3560" i="2"/>
  <c r="K3559" i="2"/>
  <c r="K3558" i="2"/>
  <c r="K3557" i="2"/>
  <c r="K3554" i="2"/>
  <c r="K3553" i="2"/>
  <c r="K3552" i="2"/>
  <c r="K3551" i="2"/>
  <c r="K3550" i="2"/>
  <c r="K3549" i="2"/>
  <c r="K3548" i="2"/>
  <c r="K3547" i="2"/>
  <c r="K3545" i="2"/>
  <c r="K3544" i="2"/>
  <c r="K3539" i="2"/>
  <c r="K3538" i="2"/>
  <c r="K3537" i="2"/>
  <c r="K3536" i="2"/>
  <c r="K3535" i="2"/>
  <c r="K3534" i="2"/>
  <c r="K3533" i="2"/>
  <c r="K3463" i="2"/>
  <c r="L3546" i="2" l="1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H3607" i="2"/>
  <c r="H3606" i="2"/>
  <c r="H3605" i="2"/>
  <c r="H3604" i="2"/>
  <c r="H3603" i="2"/>
  <c r="H3602" i="2"/>
  <c r="H3601" i="2"/>
  <c r="H3600" i="2"/>
  <c r="H3599" i="2"/>
  <c r="H3598" i="2"/>
  <c r="H3597" i="2"/>
  <c r="H3596" i="2"/>
  <c r="H3595" i="2"/>
  <c r="H3594" i="2"/>
  <c r="H3593" i="2"/>
  <c r="H3592" i="2"/>
  <c r="H3591" i="2"/>
  <c r="H3590" i="2"/>
  <c r="H3589" i="2"/>
  <c r="H3588" i="2"/>
  <c r="H3587" i="2"/>
  <c r="H3586" i="2"/>
  <c r="H3585" i="2"/>
  <c r="H3584" i="2"/>
  <c r="H3583" i="2"/>
  <c r="H3582" i="2"/>
  <c r="H3581" i="2"/>
  <c r="H3580" i="2"/>
  <c r="H3579" i="2"/>
  <c r="H3578" i="2"/>
  <c r="H3577" i="2"/>
  <c r="H3576" i="2"/>
  <c r="H3575" i="2"/>
  <c r="H3574" i="2"/>
  <c r="H3573" i="2"/>
  <c r="H3572" i="2"/>
  <c r="H3571" i="2"/>
  <c r="H3570" i="2"/>
  <c r="H3569" i="2"/>
  <c r="H3568" i="2"/>
  <c r="H3567" i="2"/>
  <c r="H3566" i="2"/>
  <c r="H3565" i="2"/>
  <c r="H3564" i="2"/>
  <c r="H3563" i="2"/>
  <c r="H3562" i="2"/>
  <c r="H3561" i="2"/>
  <c r="H3560" i="2"/>
  <c r="H3559" i="2"/>
  <c r="H3558" i="2"/>
  <c r="H3557" i="2"/>
  <c r="H3556" i="2"/>
  <c r="H3555" i="2"/>
  <c r="H3554" i="2"/>
  <c r="H3553" i="2"/>
  <c r="H3552" i="2"/>
  <c r="H3551" i="2"/>
  <c r="H3550" i="2"/>
  <c r="H3549" i="2"/>
  <c r="H3548" i="2"/>
  <c r="H3547" i="2"/>
  <c r="H3546" i="2"/>
  <c r="M3543" i="2" l="1"/>
  <c r="M3542" i="2"/>
  <c r="M3541" i="2"/>
  <c r="M3540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2" i="2"/>
  <c r="M3461" i="2"/>
  <c r="M3460" i="2"/>
  <c r="M3459" i="2"/>
  <c r="M3458" i="2"/>
  <c r="M3457" i="2"/>
  <c r="M3456" i="2"/>
  <c r="M3455" i="2"/>
  <c r="M3454" i="2"/>
  <c r="M3452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384" i="2"/>
  <c r="M3383" i="2"/>
  <c r="M3377" i="2"/>
  <c r="M3376" i="2"/>
  <c r="M3375" i="2"/>
  <c r="L3545" i="2"/>
  <c r="L3544" i="2"/>
  <c r="K3543" i="2"/>
  <c r="L3543" i="2" s="1"/>
  <c r="K3542" i="2"/>
  <c r="L3542" i="2" s="1"/>
  <c r="K3541" i="2"/>
  <c r="L3541" i="2" s="1"/>
  <c r="K3540" i="2"/>
  <c r="L3540" i="2" s="1"/>
  <c r="L3539" i="2"/>
  <c r="L3538" i="2"/>
  <c r="L3537" i="2"/>
  <c r="L3536" i="2"/>
  <c r="L3535" i="2"/>
  <c r="L3534" i="2"/>
  <c r="L3533" i="2"/>
  <c r="K3532" i="2"/>
  <c r="L3532" i="2" s="1"/>
  <c r="K3531" i="2"/>
  <c r="L3531" i="2" s="1"/>
  <c r="K3530" i="2"/>
  <c r="L3530" i="2" s="1"/>
  <c r="K3529" i="2"/>
  <c r="L3529" i="2" s="1"/>
  <c r="K3528" i="2"/>
  <c r="L3528" i="2" s="1"/>
  <c r="K3527" i="2"/>
  <c r="L3527" i="2" s="1"/>
  <c r="K3526" i="2"/>
  <c r="L3526" i="2" s="1"/>
  <c r="K3525" i="2"/>
  <c r="L3525" i="2" s="1"/>
  <c r="K3524" i="2"/>
  <c r="L3524" i="2" s="1"/>
  <c r="K3523" i="2"/>
  <c r="L3523" i="2" s="1"/>
  <c r="K3522" i="2"/>
  <c r="L3522" i="2" s="1"/>
  <c r="K3521" i="2"/>
  <c r="L3521" i="2" s="1"/>
  <c r="K3520" i="2"/>
  <c r="L3520" i="2" s="1"/>
  <c r="K3519" i="2"/>
  <c r="L3519" i="2" s="1"/>
  <c r="K3518" i="2"/>
  <c r="L3518" i="2" s="1"/>
  <c r="K3517" i="2"/>
  <c r="L3517" i="2" s="1"/>
  <c r="K3516" i="2"/>
  <c r="L3516" i="2" s="1"/>
  <c r="K3515" i="2"/>
  <c r="L3515" i="2" s="1"/>
  <c r="K3514" i="2"/>
  <c r="L3514" i="2" s="1"/>
  <c r="K3513" i="2"/>
  <c r="L3513" i="2" s="1"/>
  <c r="K3512" i="2"/>
  <c r="L3512" i="2" s="1"/>
  <c r="K3511" i="2"/>
  <c r="L3511" i="2" s="1"/>
  <c r="K3510" i="2"/>
  <c r="L3510" i="2" s="1"/>
  <c r="K3509" i="2"/>
  <c r="L3509" i="2" s="1"/>
  <c r="K3508" i="2"/>
  <c r="L3508" i="2" s="1"/>
  <c r="K3507" i="2"/>
  <c r="L3507" i="2" s="1"/>
  <c r="K3506" i="2"/>
  <c r="L3506" i="2" s="1"/>
  <c r="K3505" i="2"/>
  <c r="L3505" i="2" s="1"/>
  <c r="K3504" i="2"/>
  <c r="L3504" i="2" s="1"/>
  <c r="K3503" i="2"/>
  <c r="L3503" i="2" s="1"/>
  <c r="K3502" i="2"/>
  <c r="L3502" i="2" s="1"/>
  <c r="K3501" i="2"/>
  <c r="L3501" i="2" s="1"/>
  <c r="K3500" i="2"/>
  <c r="L3500" i="2" s="1"/>
  <c r="K3499" i="2"/>
  <c r="L3499" i="2" s="1"/>
  <c r="K3498" i="2"/>
  <c r="L3498" i="2" s="1"/>
  <c r="K3497" i="2"/>
  <c r="L3497" i="2" s="1"/>
  <c r="K3496" i="2"/>
  <c r="L3496" i="2" s="1"/>
  <c r="K3495" i="2"/>
  <c r="L3495" i="2" s="1"/>
  <c r="L3494" i="2"/>
  <c r="L3493" i="2"/>
  <c r="K3492" i="2"/>
  <c r="L3492" i="2" s="1"/>
  <c r="K3491" i="2"/>
  <c r="L3491" i="2" s="1"/>
  <c r="K3490" i="2"/>
  <c r="L3490" i="2" s="1"/>
  <c r="K3489" i="2"/>
  <c r="L3489" i="2" s="1"/>
  <c r="K3488" i="2"/>
  <c r="L3488" i="2" s="1"/>
  <c r="K3487" i="2"/>
  <c r="L3487" i="2" s="1"/>
  <c r="K3486" i="2"/>
  <c r="L3486" i="2" s="1"/>
  <c r="K3485" i="2"/>
  <c r="L3485" i="2" s="1"/>
  <c r="K3484" i="2"/>
  <c r="L3484" i="2" s="1"/>
  <c r="K3483" i="2"/>
  <c r="L3483" i="2" s="1"/>
  <c r="K3482" i="2"/>
  <c r="L3482" i="2" s="1"/>
  <c r="K3481" i="2"/>
  <c r="L3481" i="2" s="1"/>
  <c r="K3480" i="2"/>
  <c r="L3480" i="2" s="1"/>
  <c r="K3479" i="2"/>
  <c r="L3479" i="2" s="1"/>
  <c r="K3478" i="2"/>
  <c r="L3478" i="2" s="1"/>
  <c r="K3477" i="2"/>
  <c r="L3477" i="2" s="1"/>
  <c r="K3476" i="2"/>
  <c r="L3476" i="2" s="1"/>
  <c r="K3475" i="2"/>
  <c r="L3475" i="2" s="1"/>
  <c r="K3474" i="2"/>
  <c r="L3474" i="2" s="1"/>
  <c r="K3473" i="2"/>
  <c r="L3473" i="2" s="1"/>
  <c r="K3472" i="2"/>
  <c r="L3472" i="2" s="1"/>
  <c r="K3471" i="2"/>
  <c r="L3471" i="2" s="1"/>
  <c r="K3470" i="2"/>
  <c r="L3470" i="2" s="1"/>
  <c r="K3469" i="2"/>
  <c r="L3469" i="2" s="1"/>
  <c r="K3468" i="2"/>
  <c r="L3468" i="2" s="1"/>
  <c r="K3467" i="2"/>
  <c r="L3467" i="2" s="1"/>
  <c r="K3466" i="2"/>
  <c r="L3466" i="2" s="1"/>
  <c r="K3465" i="2"/>
  <c r="L3465" i="2" s="1"/>
  <c r="K3464" i="2"/>
  <c r="L3464" i="2" s="1"/>
  <c r="L3463" i="2"/>
  <c r="K3462" i="2"/>
  <c r="L3462" i="2" s="1"/>
  <c r="K3461" i="2"/>
  <c r="L3461" i="2" s="1"/>
  <c r="K3460" i="2"/>
  <c r="L3460" i="2" s="1"/>
  <c r="K3459" i="2"/>
  <c r="L3459" i="2" s="1"/>
  <c r="K3458" i="2"/>
  <c r="L3458" i="2" s="1"/>
  <c r="K3457" i="2"/>
  <c r="L3457" i="2" s="1"/>
  <c r="K3456" i="2"/>
  <c r="L3456" i="2" s="1"/>
  <c r="K3455" i="2"/>
  <c r="L3455" i="2" s="1"/>
  <c r="K3454" i="2"/>
  <c r="L3454" i="2" s="1"/>
  <c r="L3453" i="2"/>
  <c r="K3452" i="2"/>
  <c r="L3452" i="2" s="1"/>
  <c r="L3451" i="2"/>
  <c r="L3450" i="2"/>
  <c r="K3449" i="2"/>
  <c r="L3449" i="2" s="1"/>
  <c r="K3448" i="2"/>
  <c r="L3448" i="2" s="1"/>
  <c r="K3447" i="2"/>
  <c r="L3447" i="2" s="1"/>
  <c r="K3446" i="2"/>
  <c r="L3446" i="2" s="1"/>
  <c r="K3445" i="2"/>
  <c r="L3445" i="2" s="1"/>
  <c r="K3444" i="2"/>
  <c r="L3444" i="2" s="1"/>
  <c r="K3443" i="2"/>
  <c r="L3443" i="2" s="1"/>
  <c r="K3442" i="2"/>
  <c r="L3442" i="2" s="1"/>
  <c r="K3441" i="2"/>
  <c r="L3441" i="2" s="1"/>
  <c r="K3440" i="2"/>
  <c r="L3440" i="2" s="1"/>
  <c r="K3439" i="2"/>
  <c r="L3439" i="2" s="1"/>
  <c r="K3438" i="2"/>
  <c r="L3438" i="2" s="1"/>
  <c r="K3437" i="2"/>
  <c r="L3437" i="2" s="1"/>
  <c r="K3436" i="2"/>
  <c r="L3436" i="2" s="1"/>
  <c r="K3435" i="2"/>
  <c r="L3435" i="2" s="1"/>
  <c r="K3434" i="2"/>
  <c r="L3434" i="2" s="1"/>
  <c r="K3433" i="2"/>
  <c r="L3433" i="2" s="1"/>
  <c r="K3432" i="2"/>
  <c r="L3432" i="2" s="1"/>
  <c r="K3431" i="2"/>
  <c r="L3431" i="2" s="1"/>
  <c r="K3430" i="2"/>
  <c r="L3430" i="2" s="1"/>
  <c r="K3429" i="2"/>
  <c r="L3429" i="2" s="1"/>
  <c r="K3428" i="2"/>
  <c r="L3428" i="2" s="1"/>
  <c r="K3427" i="2"/>
  <c r="L3427" i="2" s="1"/>
  <c r="K3426" i="2"/>
  <c r="L3426" i="2" s="1"/>
  <c r="K3425" i="2"/>
  <c r="L3425" i="2" s="1"/>
  <c r="K3424" i="2"/>
  <c r="L3424" i="2" s="1"/>
  <c r="K3423" i="2"/>
  <c r="L3423" i="2" s="1"/>
  <c r="K3422" i="2"/>
  <c r="L3422" i="2" s="1"/>
  <c r="K3421" i="2"/>
  <c r="L3421" i="2" s="1"/>
  <c r="K3420" i="2"/>
  <c r="L3420" i="2" s="1"/>
  <c r="K3419" i="2"/>
  <c r="L3419" i="2" s="1"/>
  <c r="K3418" i="2"/>
  <c r="L3418" i="2" s="1"/>
  <c r="K3417" i="2"/>
  <c r="L3417" i="2" s="1"/>
  <c r="K3416" i="2"/>
  <c r="L3416" i="2" s="1"/>
  <c r="K3415" i="2"/>
  <c r="L3415" i="2" s="1"/>
  <c r="K3414" i="2"/>
  <c r="L3414" i="2" s="1"/>
  <c r="K3413" i="2"/>
  <c r="L3413" i="2" s="1"/>
  <c r="K3412" i="2"/>
  <c r="L3412" i="2" s="1"/>
  <c r="K3411" i="2"/>
  <c r="L3411" i="2" s="1"/>
  <c r="K3410" i="2"/>
  <c r="L3410" i="2" s="1"/>
  <c r="K3409" i="2"/>
  <c r="L3409" i="2" s="1"/>
  <c r="L3408" i="2"/>
  <c r="L3407" i="2"/>
  <c r="L3406" i="2"/>
  <c r="L3405" i="2"/>
  <c r="K3384" i="2"/>
  <c r="K3383" i="2"/>
  <c r="K3377" i="2"/>
  <c r="K3376" i="2"/>
  <c r="K3375" i="2"/>
  <c r="M3371" i="2"/>
  <c r="K3371" i="2"/>
  <c r="H3545" i="2"/>
  <c r="H3544" i="2"/>
  <c r="H3543" i="2"/>
  <c r="H3542" i="2"/>
  <c r="H3541" i="2"/>
  <c r="H3540" i="2"/>
  <c r="H3539" i="2"/>
  <c r="H3538" i="2"/>
  <c r="H3537" i="2"/>
  <c r="H3536" i="2"/>
  <c r="H3535" i="2"/>
  <c r="H3534" i="2"/>
  <c r="H3533" i="2"/>
  <c r="H3532" i="2"/>
  <c r="H3531" i="2"/>
  <c r="H3530" i="2"/>
  <c r="H3529" i="2"/>
  <c r="H3528" i="2"/>
  <c r="H3527" i="2"/>
  <c r="H3526" i="2"/>
  <c r="H3525" i="2"/>
  <c r="H3524" i="2"/>
  <c r="H3523" i="2"/>
  <c r="H3522" i="2"/>
  <c r="H3521" i="2"/>
  <c r="H3520" i="2"/>
  <c r="H3519" i="2"/>
  <c r="H3518" i="2"/>
  <c r="H3517" i="2"/>
  <c r="H3516" i="2"/>
  <c r="H3515" i="2"/>
  <c r="H3514" i="2"/>
  <c r="H3513" i="2"/>
  <c r="H3512" i="2"/>
  <c r="H3511" i="2"/>
  <c r="H3510" i="2"/>
  <c r="H3509" i="2"/>
  <c r="H3508" i="2"/>
  <c r="H3507" i="2"/>
  <c r="H3506" i="2"/>
  <c r="H3505" i="2"/>
  <c r="H3504" i="2"/>
  <c r="H3503" i="2"/>
  <c r="H3502" i="2"/>
  <c r="H3501" i="2"/>
  <c r="H3500" i="2"/>
  <c r="H3499" i="2"/>
  <c r="H3498" i="2"/>
  <c r="H3497" i="2"/>
  <c r="H3496" i="2"/>
  <c r="H3495" i="2"/>
  <c r="H3494" i="2"/>
  <c r="H3493" i="2"/>
  <c r="H3492" i="2"/>
  <c r="H3491" i="2"/>
  <c r="H3490" i="2"/>
  <c r="H3489" i="2"/>
  <c r="H3488" i="2"/>
  <c r="H3487" i="2"/>
  <c r="H3486" i="2"/>
  <c r="H3485" i="2"/>
  <c r="H3484" i="2"/>
  <c r="H3483" i="2"/>
  <c r="H3482" i="2"/>
  <c r="H3481" i="2"/>
  <c r="H3480" i="2"/>
  <c r="H3479" i="2"/>
  <c r="H3478" i="2"/>
  <c r="H3477" i="2"/>
  <c r="H3476" i="2"/>
  <c r="H3475" i="2"/>
  <c r="H3474" i="2"/>
  <c r="H3473" i="2"/>
  <c r="H3472" i="2"/>
  <c r="H3471" i="2"/>
  <c r="H3470" i="2"/>
  <c r="H3469" i="2"/>
  <c r="H3468" i="2"/>
  <c r="H3467" i="2"/>
  <c r="H3466" i="2"/>
  <c r="H3465" i="2"/>
  <c r="H3464" i="2"/>
  <c r="H3463" i="2"/>
  <c r="H3462" i="2"/>
  <c r="H3461" i="2"/>
  <c r="H3460" i="2"/>
  <c r="H3459" i="2"/>
  <c r="H3458" i="2"/>
  <c r="H3457" i="2"/>
  <c r="H3456" i="2"/>
  <c r="H3455" i="2"/>
  <c r="H3454" i="2"/>
  <c r="H3453" i="2"/>
  <c r="H3452" i="2"/>
  <c r="H3451" i="2"/>
  <c r="H3450" i="2"/>
  <c r="H3449" i="2"/>
  <c r="H3448" i="2"/>
  <c r="H3447" i="2"/>
  <c r="H3446" i="2"/>
  <c r="H3445" i="2"/>
  <c r="H3444" i="2"/>
  <c r="H3443" i="2"/>
  <c r="H3442" i="2"/>
  <c r="H3441" i="2"/>
  <c r="H3440" i="2"/>
  <c r="H3439" i="2"/>
  <c r="H3438" i="2"/>
  <c r="H3437" i="2"/>
  <c r="H3436" i="2"/>
  <c r="H3435" i="2"/>
  <c r="H3434" i="2"/>
  <c r="H3433" i="2"/>
  <c r="H3432" i="2"/>
  <c r="H3431" i="2"/>
  <c r="H3430" i="2"/>
  <c r="H3429" i="2"/>
  <c r="H3428" i="2"/>
  <c r="H3427" i="2"/>
  <c r="H3426" i="2"/>
  <c r="H3425" i="2"/>
  <c r="H3424" i="2"/>
  <c r="H3423" i="2"/>
  <c r="H3422" i="2"/>
  <c r="H3421" i="2"/>
  <c r="H3420" i="2"/>
  <c r="H3419" i="2"/>
  <c r="H3418" i="2"/>
  <c r="H3417" i="2"/>
  <c r="H3416" i="2"/>
  <c r="H3415" i="2"/>
  <c r="H3414" i="2"/>
  <c r="H3413" i="2"/>
  <c r="H3412" i="2"/>
  <c r="H3411" i="2"/>
  <c r="H3410" i="2"/>
  <c r="H3409" i="2"/>
  <c r="H3408" i="2"/>
  <c r="H3407" i="2"/>
  <c r="H3406" i="2"/>
  <c r="H3405" i="2"/>
  <c r="M3404" i="2" l="1"/>
  <c r="K3404" i="2"/>
  <c r="L3404" i="2" s="1"/>
  <c r="M3403" i="2"/>
  <c r="K3403" i="2"/>
  <c r="L3403" i="2" s="1"/>
  <c r="M3402" i="2"/>
  <c r="K3402" i="2"/>
  <c r="L3402" i="2" s="1"/>
  <c r="M3401" i="2"/>
  <c r="K3401" i="2"/>
  <c r="L3401" i="2" s="1"/>
  <c r="M3400" i="2"/>
  <c r="K3400" i="2"/>
  <c r="L3400" i="2" s="1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2" i="2"/>
  <c r="M3381" i="2"/>
  <c r="M3380" i="2"/>
  <c r="M3379" i="2"/>
  <c r="M3378" i="2"/>
  <c r="M3374" i="2"/>
  <c r="M3373" i="2"/>
  <c r="M3372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194" i="2"/>
  <c r="K3399" i="2"/>
  <c r="K3398" i="2"/>
  <c r="K3397" i="2"/>
  <c r="K3396" i="2"/>
  <c r="K3395" i="2"/>
  <c r="K3394" i="2"/>
  <c r="K3393" i="2"/>
  <c r="K3392" i="2"/>
  <c r="K3391" i="2"/>
  <c r="K3390" i="2"/>
  <c r="K3389" i="2"/>
  <c r="K3388" i="2"/>
  <c r="K3387" i="2"/>
  <c r="K3386" i="2"/>
  <c r="K3385" i="2"/>
  <c r="K3382" i="2"/>
  <c r="K3381" i="2"/>
  <c r="K3380" i="2"/>
  <c r="K3379" i="2"/>
  <c r="K3378" i="2"/>
  <c r="K3374" i="2"/>
  <c r="K3373" i="2"/>
  <c r="K3372" i="2"/>
  <c r="K3370" i="2"/>
  <c r="K3369" i="2"/>
  <c r="K3368" i="2"/>
  <c r="K3367" i="2"/>
  <c r="K3366" i="2"/>
  <c r="K3365" i="2"/>
  <c r="K3364" i="2"/>
  <c r="K3363" i="2"/>
  <c r="K3362" i="2"/>
  <c r="K3361" i="2"/>
  <c r="K3360" i="2"/>
  <c r="K3359" i="2"/>
  <c r="K3358" i="2"/>
  <c r="K3357" i="2"/>
  <c r="K3356" i="2"/>
  <c r="K3355" i="2"/>
  <c r="K3354" i="2"/>
  <c r="K3353" i="2"/>
  <c r="K3352" i="2"/>
  <c r="K3351" i="2"/>
  <c r="K3350" i="2"/>
  <c r="K3349" i="2"/>
  <c r="K3348" i="2"/>
  <c r="K3347" i="2"/>
  <c r="K3346" i="2"/>
  <c r="K3345" i="2"/>
  <c r="K3344" i="2"/>
  <c r="K3343" i="2"/>
  <c r="K3342" i="2"/>
  <c r="K3341" i="2"/>
  <c r="K3340" i="2"/>
  <c r="K3339" i="2"/>
  <c r="K3338" i="2"/>
  <c r="K3337" i="2"/>
  <c r="K3336" i="2"/>
  <c r="K3335" i="2"/>
  <c r="K3334" i="2"/>
  <c r="K3333" i="2"/>
  <c r="K3332" i="2"/>
  <c r="K3331" i="2"/>
  <c r="K3330" i="2"/>
  <c r="K3329" i="2"/>
  <c r="K3328" i="2"/>
  <c r="K3327" i="2"/>
  <c r="K3326" i="2"/>
  <c r="K3325" i="2"/>
  <c r="K3324" i="2"/>
  <c r="K3323" i="2"/>
  <c r="K3322" i="2"/>
  <c r="K3321" i="2"/>
  <c r="K3320" i="2"/>
  <c r="K3319" i="2"/>
  <c r="K3318" i="2"/>
  <c r="K3317" i="2"/>
  <c r="K3316" i="2"/>
  <c r="K3315" i="2"/>
  <c r="K3314" i="2"/>
  <c r="K3313" i="2"/>
  <c r="K3312" i="2"/>
  <c r="K3311" i="2"/>
  <c r="K3310" i="2"/>
  <c r="K3309" i="2"/>
  <c r="K3308" i="2"/>
  <c r="K3307" i="2"/>
  <c r="K3306" i="2"/>
  <c r="K3305" i="2"/>
  <c r="K3304" i="2"/>
  <c r="K3303" i="2"/>
  <c r="K3302" i="2"/>
  <c r="K3301" i="2"/>
  <c r="K3300" i="2"/>
  <c r="K3299" i="2"/>
  <c r="K3298" i="2"/>
  <c r="K3297" i="2"/>
  <c r="K3296" i="2"/>
  <c r="K3295" i="2"/>
  <c r="K3294" i="2"/>
  <c r="K3293" i="2"/>
  <c r="K3292" i="2"/>
  <c r="K3291" i="2"/>
  <c r="K3290" i="2"/>
  <c r="K3289" i="2"/>
  <c r="K3288" i="2"/>
  <c r="K3287" i="2"/>
  <c r="K3286" i="2"/>
  <c r="K3285" i="2"/>
  <c r="K3284" i="2"/>
  <c r="K3283" i="2"/>
  <c r="K3282" i="2"/>
  <c r="K3281" i="2"/>
  <c r="K3280" i="2"/>
  <c r="K3279" i="2"/>
  <c r="K3278" i="2"/>
  <c r="K3277" i="2"/>
  <c r="K3276" i="2"/>
  <c r="K3275" i="2"/>
  <c r="K3274" i="2"/>
  <c r="K3273" i="2"/>
  <c r="K3272" i="2"/>
  <c r="K3271" i="2"/>
  <c r="K3270" i="2"/>
  <c r="K3269" i="2"/>
  <c r="K3268" i="2"/>
  <c r="K3267" i="2"/>
  <c r="K3266" i="2"/>
  <c r="K3265" i="2"/>
  <c r="K3264" i="2"/>
  <c r="K3263" i="2"/>
  <c r="K3262" i="2"/>
  <c r="K3261" i="2"/>
  <c r="K3260" i="2"/>
  <c r="K3259" i="2"/>
  <c r="K3258" i="2"/>
  <c r="K3257" i="2"/>
  <c r="K3256" i="2"/>
  <c r="K3255" i="2"/>
  <c r="K3254" i="2"/>
  <c r="K3253" i="2"/>
  <c r="K3252" i="2"/>
  <c r="K3251" i="2"/>
  <c r="K3250" i="2"/>
  <c r="K3249" i="2"/>
  <c r="K3248" i="2"/>
  <c r="K3247" i="2"/>
  <c r="K3246" i="2"/>
  <c r="K3245" i="2"/>
  <c r="K3244" i="2"/>
  <c r="K3243" i="2"/>
  <c r="K3242" i="2"/>
  <c r="K3241" i="2"/>
  <c r="K3240" i="2"/>
  <c r="K3239" i="2"/>
  <c r="K3238" i="2"/>
  <c r="K3237" i="2"/>
  <c r="K3236" i="2"/>
  <c r="K3235" i="2"/>
  <c r="K3234" i="2"/>
  <c r="K3233" i="2"/>
  <c r="K3232" i="2"/>
  <c r="K3194" i="2"/>
  <c r="M3177" i="2"/>
  <c r="K3177" i="2"/>
  <c r="L3244" i="2" l="1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H3399" i="2"/>
  <c r="H3398" i="2"/>
  <c r="H3397" i="2"/>
  <c r="H3396" i="2"/>
  <c r="H3395" i="2"/>
  <c r="H3394" i="2"/>
  <c r="H3393" i="2"/>
  <c r="H3392" i="2"/>
  <c r="H3391" i="2"/>
  <c r="H3390" i="2"/>
  <c r="H3389" i="2"/>
  <c r="H3388" i="2"/>
  <c r="H3387" i="2"/>
  <c r="H3386" i="2"/>
  <c r="H3385" i="2"/>
  <c r="H3384" i="2"/>
  <c r="H3383" i="2"/>
  <c r="H3382" i="2"/>
  <c r="H3381" i="2"/>
  <c r="H3380" i="2"/>
  <c r="H3379" i="2"/>
  <c r="H3378" i="2"/>
  <c r="H3377" i="2"/>
  <c r="H3376" i="2"/>
  <c r="H3375" i="2"/>
  <c r="H3374" i="2"/>
  <c r="H3373" i="2"/>
  <c r="H3372" i="2"/>
  <c r="H3371" i="2"/>
  <c r="H3370" i="2"/>
  <c r="H3369" i="2"/>
  <c r="H3368" i="2"/>
  <c r="H3367" i="2"/>
  <c r="H3366" i="2"/>
  <c r="H3365" i="2"/>
  <c r="H3364" i="2"/>
  <c r="H3363" i="2"/>
  <c r="H3362" i="2"/>
  <c r="H3361" i="2"/>
  <c r="H3360" i="2"/>
  <c r="H3359" i="2"/>
  <c r="H3358" i="2"/>
  <c r="H3357" i="2"/>
  <c r="H3356" i="2"/>
  <c r="H3355" i="2"/>
  <c r="H3354" i="2"/>
  <c r="H3353" i="2"/>
  <c r="H3352" i="2"/>
  <c r="H3351" i="2"/>
  <c r="H3350" i="2"/>
  <c r="H3349" i="2"/>
  <c r="H3348" i="2"/>
  <c r="H3347" i="2"/>
  <c r="H3346" i="2"/>
  <c r="H3345" i="2"/>
  <c r="H3344" i="2"/>
  <c r="H3343" i="2"/>
  <c r="H3342" i="2"/>
  <c r="H3341" i="2"/>
  <c r="H3340" i="2"/>
  <c r="H3339" i="2"/>
  <c r="H3338" i="2"/>
  <c r="H3337" i="2"/>
  <c r="H3336" i="2"/>
  <c r="H3335" i="2"/>
  <c r="H3334" i="2"/>
  <c r="H3333" i="2"/>
  <c r="H3332" i="2"/>
  <c r="H3331" i="2"/>
  <c r="H3330" i="2"/>
  <c r="H3329" i="2"/>
  <c r="H3328" i="2"/>
  <c r="H3327" i="2"/>
  <c r="H3326" i="2"/>
  <c r="H3325" i="2"/>
  <c r="H3324" i="2"/>
  <c r="H3323" i="2"/>
  <c r="H3322" i="2"/>
  <c r="H3321" i="2"/>
  <c r="H3320" i="2"/>
  <c r="H3319" i="2"/>
  <c r="H3318" i="2"/>
  <c r="H3317" i="2"/>
  <c r="H3316" i="2"/>
  <c r="H3315" i="2"/>
  <c r="H3314" i="2"/>
  <c r="H3313" i="2"/>
  <c r="H3312" i="2"/>
  <c r="H3311" i="2"/>
  <c r="H3310" i="2"/>
  <c r="H3309" i="2"/>
  <c r="H3308" i="2"/>
  <c r="H3307" i="2"/>
  <c r="H3306" i="2"/>
  <c r="H3305" i="2"/>
  <c r="H3304" i="2"/>
  <c r="H3303" i="2"/>
  <c r="H3302" i="2"/>
  <c r="H3301" i="2"/>
  <c r="H3300" i="2"/>
  <c r="H3299" i="2"/>
  <c r="H3298" i="2"/>
  <c r="H3297" i="2"/>
  <c r="H3296" i="2"/>
  <c r="H3295" i="2"/>
  <c r="H3294" i="2"/>
  <c r="H3293" i="2"/>
  <c r="H3292" i="2"/>
  <c r="H3291" i="2"/>
  <c r="H3290" i="2"/>
  <c r="H3289" i="2"/>
  <c r="H3288" i="2"/>
  <c r="H3287" i="2"/>
  <c r="H3286" i="2"/>
  <c r="H3285" i="2"/>
  <c r="H3284" i="2"/>
  <c r="H3283" i="2"/>
  <c r="H3282" i="2"/>
  <c r="H3281" i="2"/>
  <c r="H3280" i="2"/>
  <c r="H3279" i="2"/>
  <c r="H3278" i="2"/>
  <c r="H3277" i="2"/>
  <c r="H3276" i="2"/>
  <c r="H3275" i="2"/>
  <c r="H3274" i="2"/>
  <c r="H3273" i="2"/>
  <c r="H3272" i="2"/>
  <c r="H3271" i="2"/>
  <c r="H3270" i="2"/>
  <c r="H3269" i="2"/>
  <c r="H3268" i="2"/>
  <c r="H3267" i="2"/>
  <c r="H3266" i="2"/>
  <c r="H3265" i="2"/>
  <c r="H3264" i="2"/>
  <c r="H3263" i="2"/>
  <c r="H3262" i="2"/>
  <c r="H3261" i="2"/>
  <c r="H3260" i="2"/>
  <c r="H3259" i="2"/>
  <c r="H3258" i="2"/>
  <c r="H3257" i="2"/>
  <c r="H3256" i="2"/>
  <c r="H3255" i="2"/>
  <c r="H3254" i="2"/>
  <c r="H3253" i="2"/>
  <c r="H3252" i="2"/>
  <c r="H3251" i="2"/>
  <c r="H3250" i="2"/>
  <c r="H3249" i="2"/>
  <c r="H3248" i="2"/>
  <c r="H3247" i="2"/>
  <c r="H3246" i="2"/>
  <c r="H3245" i="2"/>
  <c r="H3244" i="2"/>
  <c r="M3231" i="2" l="1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K3231" i="2"/>
  <c r="K3230" i="2"/>
  <c r="K3229" i="2"/>
  <c r="K3228" i="2"/>
  <c r="K3227" i="2"/>
  <c r="K3226" i="2"/>
  <c r="K3225" i="2"/>
  <c r="K3224" i="2"/>
  <c r="K3223" i="2"/>
  <c r="K3222" i="2"/>
  <c r="K3221" i="2"/>
  <c r="K3220" i="2"/>
  <c r="K3219" i="2"/>
  <c r="K3218" i="2"/>
  <c r="K3217" i="2"/>
  <c r="K3216" i="2"/>
  <c r="K3215" i="2"/>
  <c r="K3214" i="2"/>
  <c r="K3213" i="2"/>
  <c r="K3212" i="2"/>
  <c r="K3211" i="2"/>
  <c r="K3210" i="2"/>
  <c r="K3209" i="2"/>
  <c r="K3208" i="2"/>
  <c r="K3207" i="2"/>
  <c r="K3206" i="2"/>
  <c r="K3205" i="2"/>
  <c r="K3204" i="2"/>
  <c r="K3203" i="2"/>
  <c r="K3202" i="2"/>
  <c r="K3201" i="2"/>
  <c r="K3200" i="2"/>
  <c r="K3199" i="2"/>
  <c r="K3198" i="2"/>
  <c r="K3197" i="2"/>
  <c r="K3196" i="2"/>
  <c r="K3195" i="2"/>
  <c r="K3193" i="2"/>
  <c r="K3192" i="2"/>
  <c r="K3191" i="2"/>
  <c r="K3190" i="2"/>
  <c r="K3189" i="2"/>
  <c r="K3188" i="2"/>
  <c r="K3187" i="2"/>
  <c r="K3186" i="2"/>
  <c r="K3185" i="2"/>
  <c r="K3184" i="2"/>
  <c r="K3183" i="2"/>
  <c r="K3182" i="2"/>
  <c r="K3181" i="2"/>
  <c r="K3180" i="2"/>
  <c r="K3179" i="2"/>
  <c r="K3178" i="2"/>
  <c r="K3176" i="2"/>
  <c r="K3175" i="2"/>
  <c r="K3174" i="2"/>
  <c r="K3173" i="2"/>
  <c r="K3172" i="2"/>
  <c r="K3171" i="2"/>
  <c r="K3170" i="2"/>
  <c r="K3169" i="2"/>
  <c r="K3168" i="2"/>
  <c r="K3167" i="2"/>
  <c r="K3166" i="2"/>
  <c r="K3165" i="2"/>
  <c r="K3164" i="2"/>
  <c r="K3163" i="2"/>
  <c r="K3162" i="2"/>
  <c r="K3161" i="2"/>
  <c r="K3160" i="2"/>
  <c r="K3159" i="2"/>
  <c r="K3158" i="2"/>
  <c r="K3157" i="2"/>
  <c r="K3156" i="2"/>
  <c r="K3155" i="2"/>
  <c r="K3154" i="2"/>
  <c r="K3153" i="2"/>
  <c r="K3152" i="2"/>
  <c r="K3151" i="2"/>
  <c r="K3150" i="2"/>
  <c r="K3149" i="2"/>
  <c r="K3148" i="2"/>
  <c r="M3075" i="2"/>
  <c r="K3075" i="2"/>
  <c r="L3243" i="2" l="1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M3147" i="2" l="1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43" i="2"/>
  <c r="M3042" i="2"/>
  <c r="M3041" i="2"/>
  <c r="M3040" i="2"/>
  <c r="M3039" i="2"/>
  <c r="K3147" i="2"/>
  <c r="K3146" i="2"/>
  <c r="K3145" i="2"/>
  <c r="K3144" i="2"/>
  <c r="K3143" i="2"/>
  <c r="K3142" i="2"/>
  <c r="K3141" i="2"/>
  <c r="K3140" i="2"/>
  <c r="K3139" i="2"/>
  <c r="K3138" i="2"/>
  <c r="K3137" i="2"/>
  <c r="K3136" i="2"/>
  <c r="K3135" i="2"/>
  <c r="K3134" i="2"/>
  <c r="K3133" i="2"/>
  <c r="K3132" i="2"/>
  <c r="K3131" i="2"/>
  <c r="K3130" i="2"/>
  <c r="K3129" i="2"/>
  <c r="K3128" i="2"/>
  <c r="K3127" i="2"/>
  <c r="K3126" i="2"/>
  <c r="K3125" i="2"/>
  <c r="K3124" i="2"/>
  <c r="K3123" i="2"/>
  <c r="K3122" i="2"/>
  <c r="K3121" i="2"/>
  <c r="K3120" i="2"/>
  <c r="K3119" i="2"/>
  <c r="K3118" i="2"/>
  <c r="K3117" i="2"/>
  <c r="K3116" i="2"/>
  <c r="K3115" i="2"/>
  <c r="K3114" i="2"/>
  <c r="K3113" i="2"/>
  <c r="K3112" i="2"/>
  <c r="K3111" i="2"/>
  <c r="K3110" i="2"/>
  <c r="K3109" i="2"/>
  <c r="K3108" i="2"/>
  <c r="K3107" i="2"/>
  <c r="K3106" i="2"/>
  <c r="K3105" i="2"/>
  <c r="K3104" i="2"/>
  <c r="K3103" i="2"/>
  <c r="K3102" i="2"/>
  <c r="K3101" i="2"/>
  <c r="K3100" i="2"/>
  <c r="K3099" i="2"/>
  <c r="K3098" i="2"/>
  <c r="K3097" i="2"/>
  <c r="K3096" i="2"/>
  <c r="K3095" i="2"/>
  <c r="K3094" i="2"/>
  <c r="K3093" i="2"/>
  <c r="K3092" i="2"/>
  <c r="K3091" i="2"/>
  <c r="K3090" i="2"/>
  <c r="K3089" i="2"/>
  <c r="K3088" i="2"/>
  <c r="K3087" i="2"/>
  <c r="K3086" i="2"/>
  <c r="K3085" i="2"/>
  <c r="K3084" i="2"/>
  <c r="K3083" i="2"/>
  <c r="K3082" i="2"/>
  <c r="K3081" i="2"/>
  <c r="K3080" i="2"/>
  <c r="K3079" i="2"/>
  <c r="K3078" i="2"/>
  <c r="K3077" i="2"/>
  <c r="K3076" i="2"/>
  <c r="K3074" i="2"/>
  <c r="K3073" i="2"/>
  <c r="K3072" i="2"/>
  <c r="K3071" i="2"/>
  <c r="K3070" i="2"/>
  <c r="K3069" i="2"/>
  <c r="K3068" i="2"/>
  <c r="K3067" i="2"/>
  <c r="K3066" i="2"/>
  <c r="K3065" i="2"/>
  <c r="K3064" i="2"/>
  <c r="K3063" i="2"/>
  <c r="K3062" i="2"/>
  <c r="K3061" i="2"/>
  <c r="K3060" i="2"/>
  <c r="K3059" i="2"/>
  <c r="K3058" i="2"/>
  <c r="K3057" i="2"/>
  <c r="K3056" i="2"/>
  <c r="K3055" i="2"/>
  <c r="K3054" i="2"/>
  <c r="K3053" i="2"/>
  <c r="K3043" i="2"/>
  <c r="K3042" i="2"/>
  <c r="K3041" i="2"/>
  <c r="K3040" i="2"/>
  <c r="K3039" i="2"/>
  <c r="M3038" i="2"/>
  <c r="K3038" i="2"/>
  <c r="L3057" i="2" l="1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H3161" i="2"/>
  <c r="H3160" i="2"/>
  <c r="H3159" i="2"/>
  <c r="H3158" i="2"/>
  <c r="H3157" i="2"/>
  <c r="H3156" i="2"/>
  <c r="H3155" i="2"/>
  <c r="H3154" i="2"/>
  <c r="H3153" i="2"/>
  <c r="H3152" i="2"/>
  <c r="H3151" i="2"/>
  <c r="H3150" i="2"/>
  <c r="H3149" i="2"/>
  <c r="H3148" i="2"/>
  <c r="H3147" i="2"/>
  <c r="H3146" i="2"/>
  <c r="H3145" i="2"/>
  <c r="H3144" i="2"/>
  <c r="H3143" i="2"/>
  <c r="H3142" i="2"/>
  <c r="H3141" i="2"/>
  <c r="H3140" i="2"/>
  <c r="H3139" i="2"/>
  <c r="H3138" i="2"/>
  <c r="H3137" i="2"/>
  <c r="H3136" i="2"/>
  <c r="H3135" i="2"/>
  <c r="H3134" i="2"/>
  <c r="H3133" i="2"/>
  <c r="H3132" i="2"/>
  <c r="H3131" i="2"/>
  <c r="H3130" i="2"/>
  <c r="H3129" i="2"/>
  <c r="H3128" i="2"/>
  <c r="H3127" i="2"/>
  <c r="H3126" i="2"/>
  <c r="H3125" i="2"/>
  <c r="H3124" i="2"/>
  <c r="H3123" i="2"/>
  <c r="H3122" i="2"/>
  <c r="H3121" i="2"/>
  <c r="H3120" i="2"/>
  <c r="H3119" i="2"/>
  <c r="H3118" i="2"/>
  <c r="H3117" i="2"/>
  <c r="H3116" i="2"/>
  <c r="H3115" i="2"/>
  <c r="H3114" i="2"/>
  <c r="H3113" i="2"/>
  <c r="H3112" i="2"/>
  <c r="H3111" i="2"/>
  <c r="H3110" i="2"/>
  <c r="H3109" i="2"/>
  <c r="H3108" i="2"/>
  <c r="H3107" i="2"/>
  <c r="H3106" i="2"/>
  <c r="H3105" i="2"/>
  <c r="H3104" i="2"/>
  <c r="H3103" i="2"/>
  <c r="H3102" i="2"/>
  <c r="H3101" i="2"/>
  <c r="H3100" i="2"/>
  <c r="H3099" i="2"/>
  <c r="H3098" i="2"/>
  <c r="H3097" i="2"/>
  <c r="H3096" i="2"/>
  <c r="H3095" i="2"/>
  <c r="H3094" i="2"/>
  <c r="H3093" i="2"/>
  <c r="H3092" i="2"/>
  <c r="H3091" i="2"/>
  <c r="H3090" i="2"/>
  <c r="H3089" i="2"/>
  <c r="H3088" i="2"/>
  <c r="H3087" i="2"/>
  <c r="H3086" i="2"/>
  <c r="H3085" i="2"/>
  <c r="H3084" i="2"/>
  <c r="H3083" i="2"/>
  <c r="H3082" i="2"/>
  <c r="H3081" i="2"/>
  <c r="H3080" i="2"/>
  <c r="H3079" i="2"/>
  <c r="H3078" i="2"/>
  <c r="H3077" i="2"/>
  <c r="H3076" i="2"/>
  <c r="H3075" i="2"/>
  <c r="H3074" i="2"/>
  <c r="H3073" i="2"/>
  <c r="H3072" i="2"/>
  <c r="H3071" i="2"/>
  <c r="H3070" i="2"/>
  <c r="H3069" i="2"/>
  <c r="H3068" i="2"/>
  <c r="H3067" i="2"/>
  <c r="H3066" i="2"/>
  <c r="H3065" i="2"/>
  <c r="H3064" i="2"/>
  <c r="H3063" i="2"/>
  <c r="H3062" i="2"/>
  <c r="H3061" i="2"/>
  <c r="H3060" i="2"/>
  <c r="H3059" i="2"/>
  <c r="H3058" i="2"/>
  <c r="H3057" i="2"/>
  <c r="G2947" i="2" l="1"/>
  <c r="E2947" i="2"/>
  <c r="M3052" i="2"/>
  <c r="M3051" i="2"/>
  <c r="M3050" i="2"/>
  <c r="M3049" i="2"/>
  <c r="M3048" i="2"/>
  <c r="M3047" i="2"/>
  <c r="M3046" i="2"/>
  <c r="M3045" i="2"/>
  <c r="M3044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674" i="2"/>
  <c r="M2673" i="2"/>
  <c r="M2651" i="2"/>
  <c r="M2552" i="2"/>
  <c r="M2551" i="2"/>
  <c r="M2543" i="2"/>
  <c r="M2542" i="2"/>
  <c r="M2226" i="2"/>
  <c r="M2120" i="2"/>
  <c r="K3052" i="2"/>
  <c r="K3051" i="2"/>
  <c r="K3050" i="2"/>
  <c r="K3049" i="2"/>
  <c r="K3048" i="2"/>
  <c r="K3047" i="2"/>
  <c r="K3046" i="2"/>
  <c r="K3045" i="2"/>
  <c r="K3044" i="2"/>
  <c r="K3037" i="2"/>
  <c r="K3036" i="2"/>
  <c r="K3035" i="2"/>
  <c r="K3034" i="2"/>
  <c r="K3033" i="2"/>
  <c r="K3032" i="2"/>
  <c r="K3031" i="2"/>
  <c r="K3030" i="2"/>
  <c r="K3029" i="2"/>
  <c r="K3028" i="2"/>
  <c r="K3027" i="2"/>
  <c r="K3026" i="2"/>
  <c r="K3025" i="2"/>
  <c r="K3024" i="2"/>
  <c r="K3023" i="2"/>
  <c r="K3022" i="2"/>
  <c r="K3021" i="2"/>
  <c r="K3020" i="2"/>
  <c r="K3019" i="2"/>
  <c r="K3018" i="2"/>
  <c r="K3017" i="2"/>
  <c r="K3016" i="2"/>
  <c r="K3015" i="2"/>
  <c r="K3014" i="2"/>
  <c r="K3013" i="2"/>
  <c r="K3012" i="2"/>
  <c r="K3011" i="2"/>
  <c r="K3010" i="2"/>
  <c r="K3009" i="2"/>
  <c r="K3008" i="2"/>
  <c r="K3007" i="2"/>
  <c r="K3006" i="2"/>
  <c r="K3005" i="2"/>
  <c r="K3004" i="2"/>
  <c r="K3003" i="2"/>
  <c r="K3002" i="2"/>
  <c r="K3001" i="2"/>
  <c r="K3000" i="2"/>
  <c r="K2999" i="2"/>
  <c r="K2998" i="2"/>
  <c r="K2997" i="2"/>
  <c r="K2996" i="2"/>
  <c r="K2995" i="2"/>
  <c r="K2994" i="2"/>
  <c r="K2993" i="2"/>
  <c r="K2992" i="2"/>
  <c r="K2991" i="2"/>
  <c r="K2990" i="2"/>
  <c r="K2989" i="2"/>
  <c r="K2988" i="2"/>
  <c r="K2987" i="2"/>
  <c r="K2986" i="2"/>
  <c r="K2985" i="2"/>
  <c r="K2984" i="2"/>
  <c r="K2983" i="2"/>
  <c r="K2982" i="2"/>
  <c r="K2981" i="2"/>
  <c r="K2980" i="2"/>
  <c r="K2979" i="2"/>
  <c r="K2978" i="2"/>
  <c r="K2977" i="2"/>
  <c r="K2976" i="2"/>
  <c r="K2975" i="2"/>
  <c r="K2974" i="2"/>
  <c r="K2973" i="2"/>
  <c r="K2972" i="2"/>
  <c r="K2971" i="2"/>
  <c r="K2970" i="2"/>
  <c r="K2969" i="2"/>
  <c r="K2968" i="2"/>
  <c r="K2967" i="2"/>
  <c r="K2966" i="2"/>
  <c r="K2965" i="2"/>
  <c r="K2964" i="2"/>
  <c r="K2963" i="2"/>
  <c r="K2962" i="2"/>
  <c r="K2961" i="2"/>
  <c r="K2960" i="2"/>
  <c r="K2959" i="2"/>
  <c r="K2958" i="2"/>
  <c r="K2957" i="2"/>
  <c r="K2956" i="2"/>
  <c r="K2955" i="2"/>
  <c r="K2954" i="2"/>
  <c r="K2953" i="2"/>
  <c r="K2952" i="2"/>
  <c r="K2951" i="2"/>
  <c r="K2950" i="2"/>
  <c r="K2949" i="2"/>
  <c r="K2948" i="2"/>
  <c r="K2947" i="2"/>
  <c r="K2946" i="2"/>
  <c r="K2945" i="2"/>
  <c r="K2944" i="2"/>
  <c r="K2943" i="2"/>
  <c r="K2942" i="2"/>
  <c r="K2941" i="2"/>
  <c r="K2940" i="2"/>
  <c r="K2939" i="2"/>
  <c r="K2938" i="2"/>
  <c r="K2937" i="2"/>
  <c r="K2936" i="2"/>
  <c r="K2935" i="2"/>
  <c r="K2934" i="2"/>
  <c r="K2933" i="2"/>
  <c r="K2932" i="2"/>
  <c r="K2931" i="2"/>
  <c r="K2930" i="2"/>
  <c r="K2929" i="2"/>
  <c r="K2928" i="2"/>
  <c r="K2927" i="2"/>
  <c r="K2926" i="2"/>
  <c r="K2925" i="2"/>
  <c r="K2674" i="2"/>
  <c r="K2673" i="2"/>
  <c r="K2651" i="2"/>
  <c r="K2552" i="2"/>
  <c r="K2551" i="2"/>
  <c r="K2543" i="2"/>
  <c r="K2542" i="2"/>
  <c r="K2226" i="2"/>
  <c r="K2120" i="2"/>
  <c r="M1950" i="2"/>
  <c r="K1950" i="2"/>
  <c r="L2947" i="2" l="1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H3056" i="2"/>
  <c r="H3055" i="2"/>
  <c r="H3054" i="2"/>
  <c r="H3053" i="2"/>
  <c r="H3052" i="2"/>
  <c r="H3051" i="2"/>
  <c r="H3050" i="2"/>
  <c r="H3049" i="2"/>
  <c r="H3048" i="2"/>
  <c r="H3047" i="2"/>
  <c r="H3046" i="2"/>
  <c r="H3045" i="2"/>
  <c r="H3044" i="2"/>
  <c r="H3043" i="2"/>
  <c r="H3042" i="2"/>
  <c r="H3041" i="2"/>
  <c r="H3040" i="2"/>
  <c r="H3039" i="2"/>
  <c r="H3038" i="2"/>
  <c r="H3037" i="2"/>
  <c r="H3036" i="2"/>
  <c r="H3035" i="2"/>
  <c r="H3034" i="2"/>
  <c r="H3033" i="2"/>
  <c r="H3032" i="2"/>
  <c r="H3031" i="2"/>
  <c r="H3030" i="2"/>
  <c r="H3029" i="2"/>
  <c r="H3028" i="2"/>
  <c r="H3027" i="2"/>
  <c r="H3026" i="2"/>
  <c r="H3025" i="2"/>
  <c r="H3024" i="2"/>
  <c r="H3023" i="2"/>
  <c r="H3022" i="2"/>
  <c r="H3021" i="2"/>
  <c r="H3020" i="2"/>
  <c r="H3019" i="2"/>
  <c r="H3018" i="2"/>
  <c r="H3017" i="2"/>
  <c r="H3016" i="2"/>
  <c r="H3015" i="2"/>
  <c r="H3014" i="2"/>
  <c r="H3013" i="2"/>
  <c r="H3012" i="2"/>
  <c r="H3011" i="2"/>
  <c r="H3010" i="2"/>
  <c r="H3009" i="2"/>
  <c r="H3008" i="2"/>
  <c r="H3007" i="2"/>
  <c r="H3006" i="2"/>
  <c r="H3005" i="2"/>
  <c r="H3004" i="2"/>
  <c r="H3003" i="2"/>
  <c r="H3002" i="2"/>
  <c r="H3001" i="2"/>
  <c r="H3000" i="2"/>
  <c r="H2999" i="2"/>
  <c r="H2998" i="2"/>
  <c r="H2997" i="2"/>
  <c r="H2996" i="2"/>
  <c r="H2995" i="2"/>
  <c r="H2994" i="2"/>
  <c r="H2993" i="2"/>
  <c r="H2992" i="2"/>
  <c r="H2991" i="2"/>
  <c r="H2990" i="2"/>
  <c r="H2989" i="2"/>
  <c r="H2988" i="2"/>
  <c r="H2987" i="2"/>
  <c r="H2986" i="2"/>
  <c r="H2985" i="2"/>
  <c r="H2984" i="2"/>
  <c r="H2983" i="2"/>
  <c r="H2982" i="2"/>
  <c r="H2981" i="2"/>
  <c r="H2980" i="2"/>
  <c r="H2979" i="2"/>
  <c r="H2978" i="2"/>
  <c r="H2977" i="2"/>
  <c r="H2976" i="2"/>
  <c r="H2975" i="2"/>
  <c r="H2974" i="2"/>
  <c r="H2973" i="2"/>
  <c r="H2972" i="2"/>
  <c r="H2971" i="2"/>
  <c r="H2970" i="2"/>
  <c r="H2969" i="2"/>
  <c r="H2968" i="2"/>
  <c r="H2967" i="2"/>
  <c r="H2966" i="2"/>
  <c r="H2965" i="2"/>
  <c r="H2964" i="2"/>
  <c r="H2963" i="2"/>
  <c r="H2962" i="2"/>
  <c r="H2961" i="2"/>
  <c r="H2960" i="2"/>
  <c r="H2959" i="2"/>
  <c r="H2958" i="2"/>
  <c r="H2957" i="2"/>
  <c r="H2956" i="2"/>
  <c r="H2955" i="2"/>
  <c r="H2954" i="2"/>
  <c r="H2953" i="2"/>
  <c r="H2952" i="2"/>
  <c r="H2951" i="2"/>
  <c r="H2950" i="2"/>
  <c r="H2949" i="2"/>
  <c r="H2948" i="2"/>
  <c r="H2947" i="2"/>
  <c r="E6842" i="2" l="1"/>
  <c r="M2924" i="2" l="1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0" i="2"/>
  <c r="M2769" i="2"/>
  <c r="M2767" i="2"/>
  <c r="M2766" i="2"/>
  <c r="M2762" i="2"/>
  <c r="M2760" i="2"/>
  <c r="M2757" i="2"/>
  <c r="M2749" i="2"/>
  <c r="M2748" i="2"/>
  <c r="M2742" i="2"/>
  <c r="M2713" i="2"/>
  <c r="M2666" i="2"/>
  <c r="M2663" i="2"/>
  <c r="M2659" i="2"/>
  <c r="M2657" i="2"/>
  <c r="M2652" i="2"/>
  <c r="M2623" i="2"/>
  <c r="M2618" i="2"/>
  <c r="M2616" i="2"/>
  <c r="M2612" i="2"/>
  <c r="M2608" i="2"/>
  <c r="M2602" i="2"/>
  <c r="M2598" i="2"/>
  <c r="M2593" i="2"/>
  <c r="M2588" i="2"/>
  <c r="M2548" i="2"/>
  <c r="M2547" i="2"/>
  <c r="M2546" i="2"/>
  <c r="M2545" i="2"/>
  <c r="M2544" i="2"/>
  <c r="M2540" i="2"/>
  <c r="M2539" i="2"/>
  <c r="M2166" i="2"/>
  <c r="M1968" i="2"/>
  <c r="M1935" i="2"/>
  <c r="M1861" i="2"/>
  <c r="M1860" i="2"/>
  <c r="M1857" i="2"/>
  <c r="M1686" i="2"/>
  <c r="M1559" i="2"/>
  <c r="M1132" i="2"/>
  <c r="M384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L2946" i="2"/>
  <c r="L2945" i="2"/>
  <c r="L2944" i="2"/>
  <c r="L2943" i="2"/>
  <c r="L2942" i="2"/>
  <c r="L2941" i="2"/>
  <c r="L2940" i="2"/>
  <c r="L2939" i="2"/>
  <c r="L2938" i="2"/>
  <c r="L2937" i="2"/>
  <c r="L2934" i="2"/>
  <c r="L2933" i="2"/>
  <c r="L2932" i="2"/>
  <c r="L2931" i="2"/>
  <c r="L2930" i="2"/>
  <c r="L2929" i="2"/>
  <c r="L2928" i="2"/>
  <c r="L2927" i="2"/>
  <c r="L2926" i="2"/>
  <c r="L2925" i="2"/>
  <c r="K2924" i="2"/>
  <c r="L2924" i="2" s="1"/>
  <c r="K2923" i="2"/>
  <c r="L2923" i="2" s="1"/>
  <c r="K2922" i="2"/>
  <c r="L2922" i="2" s="1"/>
  <c r="K2921" i="2"/>
  <c r="L2921" i="2" s="1"/>
  <c r="K2920" i="2"/>
  <c r="L2920" i="2" s="1"/>
  <c r="K2919" i="2"/>
  <c r="L2919" i="2" s="1"/>
  <c r="K2918" i="2"/>
  <c r="L2918" i="2" s="1"/>
  <c r="K2917" i="2"/>
  <c r="L2917" i="2" s="1"/>
  <c r="K2916" i="2"/>
  <c r="L2916" i="2" s="1"/>
  <c r="K2915" i="2"/>
  <c r="L2915" i="2" s="1"/>
  <c r="K2914" i="2"/>
  <c r="L2914" i="2" s="1"/>
  <c r="K2913" i="2"/>
  <c r="L2913" i="2" s="1"/>
  <c r="K2912" i="2"/>
  <c r="L2912" i="2" s="1"/>
  <c r="K2911" i="2"/>
  <c r="L2911" i="2" s="1"/>
  <c r="K2910" i="2"/>
  <c r="L2910" i="2" s="1"/>
  <c r="K2909" i="2"/>
  <c r="L2909" i="2" s="1"/>
  <c r="K2908" i="2"/>
  <c r="L2908" i="2" s="1"/>
  <c r="K2907" i="2"/>
  <c r="L2907" i="2" s="1"/>
  <c r="K2906" i="2"/>
  <c r="L2906" i="2" s="1"/>
  <c r="K2905" i="2"/>
  <c r="L2905" i="2" s="1"/>
  <c r="K2904" i="2"/>
  <c r="L2904" i="2" s="1"/>
  <c r="K2903" i="2"/>
  <c r="L2903" i="2" s="1"/>
  <c r="K2902" i="2"/>
  <c r="L2902" i="2" s="1"/>
  <c r="K2901" i="2"/>
  <c r="L2901" i="2" s="1"/>
  <c r="K2900" i="2"/>
  <c r="L2900" i="2" s="1"/>
  <c r="K2899" i="2"/>
  <c r="L2899" i="2" s="1"/>
  <c r="K2898" i="2"/>
  <c r="L2898" i="2" s="1"/>
  <c r="K2897" i="2"/>
  <c r="L2897" i="2" s="1"/>
  <c r="K2896" i="2"/>
  <c r="L2896" i="2" s="1"/>
  <c r="K2895" i="2"/>
  <c r="L2895" i="2" s="1"/>
  <c r="K2894" i="2"/>
  <c r="L2894" i="2" s="1"/>
  <c r="K2893" i="2"/>
  <c r="L2893" i="2" s="1"/>
  <c r="K2892" i="2"/>
  <c r="L2892" i="2" s="1"/>
  <c r="K2891" i="2"/>
  <c r="L2891" i="2" s="1"/>
  <c r="K2890" i="2"/>
  <c r="L2890" i="2" s="1"/>
  <c r="K2889" i="2"/>
  <c r="L2889" i="2" s="1"/>
  <c r="K2888" i="2"/>
  <c r="L2888" i="2" s="1"/>
  <c r="K2887" i="2"/>
  <c r="L2887" i="2" s="1"/>
  <c r="K2886" i="2"/>
  <c r="L2886" i="2" s="1"/>
  <c r="K2885" i="2"/>
  <c r="L2885" i="2" s="1"/>
  <c r="K2884" i="2"/>
  <c r="L2884" i="2" s="1"/>
  <c r="K2883" i="2"/>
  <c r="L2883" i="2" s="1"/>
  <c r="K2882" i="2"/>
  <c r="L2882" i="2" s="1"/>
  <c r="K2881" i="2"/>
  <c r="L2881" i="2" s="1"/>
  <c r="K2880" i="2"/>
  <c r="L2880" i="2" s="1"/>
  <c r="K2879" i="2"/>
  <c r="L2879" i="2" s="1"/>
  <c r="K2878" i="2"/>
  <c r="L2878" i="2" s="1"/>
  <c r="K2877" i="2"/>
  <c r="L2877" i="2" s="1"/>
  <c r="K2876" i="2"/>
  <c r="L2876" i="2" s="1"/>
  <c r="K2875" i="2"/>
  <c r="L2875" i="2" s="1"/>
  <c r="K2874" i="2"/>
  <c r="L2874" i="2" s="1"/>
  <c r="K2873" i="2"/>
  <c r="L2873" i="2" s="1"/>
  <c r="K2872" i="2"/>
  <c r="L2872" i="2" s="1"/>
  <c r="K2871" i="2"/>
  <c r="L2871" i="2" s="1"/>
  <c r="K2870" i="2"/>
  <c r="L2870" i="2" s="1"/>
  <c r="K2869" i="2"/>
  <c r="L2869" i="2" s="1"/>
  <c r="K2868" i="2"/>
  <c r="L2868" i="2" s="1"/>
  <c r="K2867" i="2"/>
  <c r="L2867" i="2" s="1"/>
  <c r="K2866" i="2"/>
  <c r="L2866" i="2" s="1"/>
  <c r="K2865" i="2"/>
  <c r="L2865" i="2" s="1"/>
  <c r="K2864" i="2"/>
  <c r="L2864" i="2" s="1"/>
  <c r="K2863" i="2"/>
  <c r="L2863" i="2" s="1"/>
  <c r="K2862" i="2"/>
  <c r="L2862" i="2" s="1"/>
  <c r="K2861" i="2"/>
  <c r="L2861" i="2" s="1"/>
  <c r="K2860" i="2"/>
  <c r="L2860" i="2" s="1"/>
  <c r="K2859" i="2"/>
  <c r="L2859" i="2" s="1"/>
  <c r="K2858" i="2"/>
  <c r="L2858" i="2" s="1"/>
  <c r="K2857" i="2"/>
  <c r="L2857" i="2" s="1"/>
  <c r="K2856" i="2"/>
  <c r="L2856" i="2" s="1"/>
  <c r="K2855" i="2"/>
  <c r="L2855" i="2" s="1"/>
  <c r="K2854" i="2"/>
  <c r="L2854" i="2" s="1"/>
  <c r="K2853" i="2"/>
  <c r="L2853" i="2" s="1"/>
  <c r="K2852" i="2"/>
  <c r="L2852" i="2" s="1"/>
  <c r="K2851" i="2"/>
  <c r="L2851" i="2" s="1"/>
  <c r="K2850" i="2"/>
  <c r="L2850" i="2" s="1"/>
  <c r="K2849" i="2"/>
  <c r="L2849" i="2" s="1"/>
  <c r="K2848" i="2"/>
  <c r="L2848" i="2" s="1"/>
  <c r="K2847" i="2"/>
  <c r="L2847" i="2" s="1"/>
  <c r="K2846" i="2"/>
  <c r="L2846" i="2" s="1"/>
  <c r="K2845" i="2"/>
  <c r="L2845" i="2" s="1"/>
  <c r="K2844" i="2"/>
  <c r="L2844" i="2" s="1"/>
  <c r="K2843" i="2"/>
  <c r="L2843" i="2" s="1"/>
  <c r="K2842" i="2"/>
  <c r="L2842" i="2" s="1"/>
  <c r="K2841" i="2"/>
  <c r="L2841" i="2" s="1"/>
  <c r="K2840" i="2"/>
  <c r="L2840" i="2" s="1"/>
  <c r="K2839" i="2"/>
  <c r="L2839" i="2" s="1"/>
  <c r="K2838" i="2"/>
  <c r="L2838" i="2" s="1"/>
  <c r="K2837" i="2"/>
  <c r="L2837" i="2" s="1"/>
  <c r="K2836" i="2"/>
  <c r="L2836" i="2" s="1"/>
  <c r="K2835" i="2"/>
  <c r="L2835" i="2" s="1"/>
  <c r="K2834" i="2"/>
  <c r="L2834" i="2" s="1"/>
  <c r="K2833" i="2"/>
  <c r="L2833" i="2" s="1"/>
  <c r="K2832" i="2"/>
  <c r="L2832" i="2" s="1"/>
  <c r="K2831" i="2"/>
  <c r="L2831" i="2" s="1"/>
  <c r="K2830" i="2"/>
  <c r="L2830" i="2" s="1"/>
  <c r="K2829" i="2"/>
  <c r="L2829" i="2" s="1"/>
  <c r="K2828" i="2"/>
  <c r="L2828" i="2" s="1"/>
  <c r="K2827" i="2"/>
  <c r="L2827" i="2" s="1"/>
  <c r="K2826" i="2"/>
  <c r="L2826" i="2" s="1"/>
  <c r="K2825" i="2"/>
  <c r="L2825" i="2" s="1"/>
  <c r="K2824" i="2"/>
  <c r="L2824" i="2" s="1"/>
  <c r="K2823" i="2"/>
  <c r="L2823" i="2" s="1"/>
  <c r="K2822" i="2"/>
  <c r="L2822" i="2" s="1"/>
  <c r="K2821" i="2"/>
  <c r="L2821" i="2" s="1"/>
  <c r="K2820" i="2"/>
  <c r="L2820" i="2" s="1"/>
  <c r="K2819" i="2"/>
  <c r="L2819" i="2" s="1"/>
  <c r="K2818" i="2"/>
  <c r="L2818" i="2" s="1"/>
  <c r="K2817" i="2"/>
  <c r="L2817" i="2" s="1"/>
  <c r="K2816" i="2"/>
  <c r="L2816" i="2" s="1"/>
  <c r="K2815" i="2"/>
  <c r="L2815" i="2" s="1"/>
  <c r="K2814" i="2"/>
  <c r="L2814" i="2" s="1"/>
  <c r="K2813" i="2"/>
  <c r="L2813" i="2" s="1"/>
  <c r="K2812" i="2"/>
  <c r="L2812" i="2" s="1"/>
  <c r="K2811" i="2"/>
  <c r="L2811" i="2" s="1"/>
  <c r="K2810" i="2"/>
  <c r="L2810" i="2" s="1"/>
  <c r="K2809" i="2"/>
  <c r="L2809" i="2" s="1"/>
  <c r="K2808" i="2"/>
  <c r="L2808" i="2" s="1"/>
  <c r="K2807" i="2"/>
  <c r="L2807" i="2" s="1"/>
  <c r="K2806" i="2"/>
  <c r="L2806" i="2" s="1"/>
  <c r="K2805" i="2"/>
  <c r="L2805" i="2" s="1"/>
  <c r="K2804" i="2"/>
  <c r="L2804" i="2" s="1"/>
  <c r="K2803" i="2"/>
  <c r="L2803" i="2" s="1"/>
  <c r="K2802" i="2"/>
  <c r="L2802" i="2" s="1"/>
  <c r="K2801" i="2"/>
  <c r="L2801" i="2" s="1"/>
  <c r="K2800" i="2"/>
  <c r="L2800" i="2" s="1"/>
  <c r="K2799" i="2"/>
  <c r="L2799" i="2" s="1"/>
  <c r="K2798" i="2"/>
  <c r="L2798" i="2" s="1"/>
  <c r="K2797" i="2"/>
  <c r="L2797" i="2" s="1"/>
  <c r="K2796" i="2"/>
  <c r="L2796" i="2" s="1"/>
  <c r="K2795" i="2"/>
  <c r="L2795" i="2" s="1"/>
  <c r="K2794" i="2"/>
  <c r="L2794" i="2" s="1"/>
  <c r="K2793" i="2"/>
  <c r="L2793" i="2" s="1"/>
  <c r="K2792" i="2"/>
  <c r="L2792" i="2" s="1"/>
  <c r="K2791" i="2"/>
  <c r="K2790" i="2"/>
  <c r="L2790" i="2" s="1"/>
  <c r="K2789" i="2"/>
  <c r="L2789" i="2" s="1"/>
  <c r="K2788" i="2"/>
  <c r="L2788" i="2" s="1"/>
  <c r="K2787" i="2"/>
  <c r="K2786" i="2"/>
  <c r="K2785" i="2"/>
  <c r="K2784" i="2"/>
  <c r="K2783" i="2"/>
  <c r="K2782" i="2"/>
  <c r="K2781" i="2"/>
  <c r="K2780" i="2"/>
  <c r="K2779" i="2"/>
  <c r="K2778" i="2"/>
  <c r="K2777" i="2"/>
  <c r="K2776" i="2"/>
  <c r="K2775" i="2"/>
  <c r="K2774" i="2"/>
  <c r="K2770" i="2"/>
  <c r="K2769" i="2"/>
  <c r="K2767" i="2"/>
  <c r="K2766" i="2"/>
  <c r="K2762" i="2"/>
  <c r="K2760" i="2"/>
  <c r="K2757" i="2"/>
  <c r="K2749" i="2"/>
  <c r="K2748" i="2"/>
  <c r="K2742" i="2"/>
  <c r="K2713" i="2"/>
  <c r="K2666" i="2"/>
  <c r="K2663" i="2"/>
  <c r="K2659" i="2"/>
  <c r="K2657" i="2"/>
  <c r="K2652" i="2"/>
  <c r="K2623" i="2"/>
  <c r="K2618" i="2"/>
  <c r="K2616" i="2"/>
  <c r="K2612" i="2"/>
  <c r="K2608" i="2"/>
  <c r="K2602" i="2"/>
  <c r="K2598" i="2"/>
  <c r="K2593" i="2"/>
  <c r="K2588" i="2"/>
  <c r="K2548" i="2"/>
  <c r="K2547" i="2"/>
  <c r="K2546" i="2"/>
  <c r="K2545" i="2"/>
  <c r="K2544" i="2"/>
  <c r="K2540" i="2"/>
  <c r="K2539" i="2"/>
  <c r="K2166" i="2"/>
  <c r="K1968" i="2"/>
  <c r="K1935" i="2"/>
  <c r="K1861" i="2"/>
  <c r="K1860" i="2"/>
  <c r="K1857" i="2"/>
  <c r="K1686" i="2"/>
  <c r="K1559" i="2"/>
  <c r="K1132" i="2"/>
  <c r="K384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M12" i="2"/>
  <c r="K12" i="2"/>
  <c r="L2791" i="2"/>
  <c r="L2935" i="2"/>
  <c r="L2936" i="2"/>
  <c r="H2946" i="2"/>
  <c r="H2945" i="2"/>
  <c r="H2944" i="2"/>
  <c r="H2943" i="2"/>
  <c r="H2942" i="2"/>
  <c r="H2941" i="2"/>
  <c r="H2940" i="2"/>
  <c r="H2939" i="2"/>
  <c r="H2938" i="2"/>
  <c r="H2937" i="2"/>
  <c r="H2936" i="2"/>
  <c r="H2935" i="2"/>
  <c r="H2934" i="2"/>
  <c r="H2933" i="2"/>
  <c r="H2932" i="2"/>
  <c r="H2931" i="2"/>
  <c r="H2930" i="2"/>
  <c r="H2929" i="2"/>
  <c r="H2928" i="2"/>
  <c r="H2927" i="2"/>
  <c r="H2926" i="2"/>
  <c r="H2925" i="2"/>
  <c r="H2924" i="2"/>
  <c r="H2923" i="2"/>
  <c r="H2922" i="2"/>
  <c r="H2921" i="2"/>
  <c r="H2920" i="2"/>
  <c r="H2919" i="2"/>
  <c r="H2918" i="2"/>
  <c r="H2917" i="2"/>
  <c r="H2916" i="2"/>
  <c r="H2915" i="2"/>
  <c r="H2914" i="2"/>
  <c r="H2913" i="2"/>
  <c r="H2912" i="2"/>
  <c r="H2911" i="2"/>
  <c r="H2910" i="2"/>
  <c r="H2909" i="2"/>
  <c r="H2908" i="2"/>
  <c r="H2907" i="2"/>
  <c r="H2906" i="2"/>
  <c r="H2905" i="2"/>
  <c r="H2904" i="2"/>
  <c r="H2903" i="2"/>
  <c r="H2902" i="2"/>
  <c r="H2901" i="2"/>
  <c r="H2900" i="2"/>
  <c r="H2899" i="2"/>
  <c r="H2898" i="2"/>
  <c r="H2897" i="2"/>
  <c r="H2896" i="2"/>
  <c r="H2895" i="2"/>
  <c r="H2894" i="2"/>
  <c r="H2893" i="2"/>
  <c r="H2892" i="2"/>
  <c r="H2891" i="2"/>
  <c r="H2890" i="2"/>
  <c r="H2889" i="2"/>
  <c r="H2888" i="2"/>
  <c r="H2887" i="2"/>
  <c r="H2886" i="2"/>
  <c r="H2885" i="2"/>
  <c r="H2884" i="2"/>
  <c r="H2883" i="2"/>
  <c r="H2882" i="2"/>
  <c r="H2881" i="2"/>
  <c r="H2880" i="2"/>
  <c r="H2879" i="2"/>
  <c r="H2878" i="2"/>
  <c r="H2877" i="2"/>
  <c r="H2876" i="2"/>
  <c r="H2875" i="2"/>
  <c r="H2874" i="2"/>
  <c r="H2873" i="2"/>
  <c r="H2872" i="2"/>
  <c r="H2871" i="2"/>
  <c r="H2870" i="2"/>
  <c r="H2869" i="2"/>
  <c r="H2868" i="2"/>
  <c r="H2867" i="2"/>
  <c r="H2866" i="2"/>
  <c r="H2865" i="2"/>
  <c r="H2864" i="2"/>
  <c r="H2863" i="2"/>
  <c r="H2862" i="2"/>
  <c r="H2861" i="2"/>
  <c r="H2860" i="2"/>
  <c r="H2859" i="2"/>
  <c r="H2858" i="2"/>
  <c r="H2857" i="2"/>
  <c r="H2856" i="2"/>
  <c r="H2855" i="2"/>
  <c r="H2854" i="2"/>
  <c r="H2853" i="2"/>
  <c r="H2852" i="2"/>
  <c r="H2851" i="2"/>
  <c r="H2850" i="2"/>
  <c r="H2849" i="2"/>
  <c r="H2848" i="2"/>
  <c r="H2847" i="2"/>
  <c r="H2846" i="2"/>
  <c r="H2845" i="2"/>
  <c r="H2844" i="2"/>
  <c r="H2843" i="2"/>
  <c r="H2842" i="2"/>
  <c r="H2841" i="2"/>
  <c r="H2840" i="2"/>
  <c r="H2839" i="2"/>
  <c r="H2838" i="2"/>
  <c r="H2837" i="2"/>
  <c r="H2836" i="2"/>
  <c r="H2835" i="2"/>
  <c r="H2834" i="2"/>
  <c r="H2833" i="2"/>
  <c r="H2832" i="2"/>
  <c r="H2831" i="2"/>
  <c r="H2830" i="2"/>
  <c r="H2829" i="2"/>
  <c r="H2828" i="2"/>
  <c r="H2827" i="2"/>
  <c r="H2826" i="2"/>
  <c r="H2825" i="2"/>
  <c r="H2824" i="2"/>
  <c r="H2823" i="2"/>
  <c r="H2822" i="2"/>
  <c r="H2821" i="2"/>
  <c r="H2820" i="2"/>
  <c r="H2819" i="2"/>
  <c r="H2818" i="2"/>
  <c r="H2817" i="2"/>
  <c r="H2816" i="2"/>
  <c r="H2815" i="2"/>
  <c r="H2814" i="2"/>
  <c r="H2813" i="2"/>
  <c r="H2812" i="2"/>
  <c r="H2811" i="2"/>
  <c r="H2810" i="2"/>
  <c r="H2809" i="2"/>
  <c r="H2808" i="2"/>
  <c r="H2807" i="2"/>
  <c r="H2806" i="2"/>
  <c r="H2805" i="2"/>
  <c r="H2804" i="2"/>
  <c r="H2803" i="2"/>
  <c r="H2802" i="2"/>
  <c r="H2801" i="2"/>
  <c r="H2800" i="2"/>
  <c r="H2799" i="2"/>
  <c r="H2798" i="2"/>
  <c r="H2797" i="2"/>
  <c r="H2796" i="2"/>
  <c r="H2795" i="2"/>
  <c r="H2794" i="2"/>
  <c r="H2793" i="2"/>
  <c r="H2792" i="2"/>
  <c r="H2791" i="2"/>
  <c r="H2790" i="2"/>
  <c r="H2789" i="2"/>
  <c r="H2788" i="2"/>
  <c r="E12" i="4" l="1"/>
  <c r="D11" i="4"/>
  <c r="F11" i="4" s="1"/>
  <c r="D10" i="4"/>
  <c r="F10" i="4" s="1"/>
  <c r="D9" i="4"/>
  <c r="F9" i="4" s="1"/>
  <c r="D8" i="4"/>
  <c r="F8" i="4" s="1"/>
  <c r="D7" i="4"/>
  <c r="F7" i="4" s="1"/>
  <c r="D6" i="4"/>
  <c r="M2773" i="2"/>
  <c r="M2772" i="2"/>
  <c r="M2771" i="2"/>
  <c r="M2768" i="2"/>
  <c r="M2765" i="2"/>
  <c r="M2764" i="2"/>
  <c r="M2763" i="2"/>
  <c r="M2761" i="2"/>
  <c r="M2759" i="2"/>
  <c r="M2758" i="2"/>
  <c r="M2756" i="2"/>
  <c r="M2755" i="2"/>
  <c r="M2754" i="2"/>
  <c r="M2753" i="2"/>
  <c r="M2752" i="2"/>
  <c r="M2751" i="2"/>
  <c r="M2750" i="2"/>
  <c r="M2747" i="2"/>
  <c r="M2746" i="2"/>
  <c r="M2745" i="2"/>
  <c r="M2744" i="2"/>
  <c r="M2743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2" i="2"/>
  <c r="M2671" i="2"/>
  <c r="M2670" i="2"/>
  <c r="M2669" i="2"/>
  <c r="M2668" i="2"/>
  <c r="M2667" i="2"/>
  <c r="M2665" i="2"/>
  <c r="M2664" i="2"/>
  <c r="M2662" i="2"/>
  <c r="M2661" i="2"/>
  <c r="M2660" i="2"/>
  <c r="M2658" i="2"/>
  <c r="M2656" i="2"/>
  <c r="M2655" i="2"/>
  <c r="M2654" i="2"/>
  <c r="M2653" i="2"/>
  <c r="M2650" i="2"/>
  <c r="M2649" i="2"/>
  <c r="M2648" i="2"/>
  <c r="M2647" i="2"/>
  <c r="M2646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2" i="2"/>
  <c r="M2621" i="2"/>
  <c r="M2620" i="2"/>
  <c r="M2619" i="2"/>
  <c r="M2617" i="2"/>
  <c r="M2615" i="2"/>
  <c r="M2614" i="2"/>
  <c r="M2613" i="2"/>
  <c r="M2611" i="2"/>
  <c r="M2610" i="2"/>
  <c r="M2609" i="2"/>
  <c r="M2607" i="2"/>
  <c r="M2606" i="2"/>
  <c r="M2605" i="2"/>
  <c r="M2604" i="2"/>
  <c r="M2603" i="2"/>
  <c r="M2601" i="2"/>
  <c r="M2600" i="2"/>
  <c r="M2599" i="2"/>
  <c r="M2597" i="2"/>
  <c r="M2596" i="2"/>
  <c r="M2595" i="2"/>
  <c r="M2594" i="2"/>
  <c r="M2592" i="2"/>
  <c r="M2591" i="2"/>
  <c r="M2590" i="2"/>
  <c r="M2589" i="2"/>
  <c r="M2587" i="2"/>
  <c r="M2586" i="2"/>
  <c r="M2585" i="2"/>
  <c r="M2580" i="2"/>
  <c r="M2579" i="2"/>
  <c r="M2577" i="2"/>
  <c r="M2576" i="2"/>
  <c r="M2574" i="2"/>
  <c r="M2572" i="2"/>
  <c r="M2571" i="2"/>
  <c r="M2570" i="2"/>
  <c r="M2569" i="2"/>
  <c r="M2568" i="2"/>
  <c r="M2567" i="2"/>
  <c r="M2564" i="2"/>
  <c r="M2561" i="2"/>
  <c r="M2559" i="2"/>
  <c r="M2557" i="2"/>
  <c r="M2556" i="2"/>
  <c r="M2554" i="2"/>
  <c r="M2533" i="2"/>
  <c r="M2527" i="2"/>
  <c r="M2526" i="2"/>
  <c r="M2524" i="2"/>
  <c r="M2521" i="2"/>
  <c r="M2519" i="2"/>
  <c r="M2516" i="2"/>
  <c r="M2515" i="2"/>
  <c r="M2511" i="2"/>
  <c r="M2509" i="2"/>
  <c r="M2506" i="2"/>
  <c r="M2503" i="2"/>
  <c r="M2502" i="2"/>
  <c r="M2427" i="2"/>
  <c r="M2426" i="2"/>
  <c r="M2424" i="2"/>
  <c r="M2417" i="2"/>
  <c r="M2396" i="2"/>
  <c r="M2390" i="2"/>
  <c r="M2389" i="2"/>
  <c r="M2379" i="2"/>
  <c r="M2375" i="2"/>
  <c r="M2374" i="2"/>
  <c r="M2340" i="2"/>
  <c r="M2329" i="2"/>
  <c r="M2328" i="2"/>
  <c r="M2327" i="2"/>
  <c r="M2323" i="2"/>
  <c r="M2322" i="2"/>
  <c r="M2321" i="2"/>
  <c r="M2320" i="2"/>
  <c r="M2317" i="2"/>
  <c r="M2316" i="2"/>
  <c r="M2315" i="2"/>
  <c r="M1859" i="2"/>
  <c r="K2773" i="2"/>
  <c r="K2772" i="2"/>
  <c r="K2771" i="2"/>
  <c r="K2768" i="2"/>
  <c r="K2765" i="2"/>
  <c r="K2764" i="2"/>
  <c r="K2763" i="2"/>
  <c r="K2761" i="2"/>
  <c r="K2759" i="2"/>
  <c r="K2758" i="2"/>
  <c r="K2756" i="2"/>
  <c r="K2755" i="2"/>
  <c r="K2754" i="2"/>
  <c r="K2753" i="2"/>
  <c r="K2752" i="2"/>
  <c r="K2751" i="2"/>
  <c r="K2750" i="2"/>
  <c r="K2747" i="2"/>
  <c r="K2746" i="2"/>
  <c r="K2745" i="2"/>
  <c r="K2744" i="2"/>
  <c r="K2743" i="2"/>
  <c r="K2741" i="2"/>
  <c r="K2740" i="2"/>
  <c r="K2739" i="2"/>
  <c r="K2738" i="2"/>
  <c r="K2737" i="2"/>
  <c r="K2736" i="2"/>
  <c r="K2735" i="2"/>
  <c r="K2734" i="2"/>
  <c r="K2733" i="2"/>
  <c r="K2732" i="2"/>
  <c r="K2731" i="2"/>
  <c r="K2730" i="2"/>
  <c r="K2729" i="2"/>
  <c r="K2728" i="2"/>
  <c r="K2727" i="2"/>
  <c r="K2726" i="2"/>
  <c r="K2725" i="2"/>
  <c r="K2724" i="2"/>
  <c r="K2723" i="2"/>
  <c r="K2722" i="2"/>
  <c r="K2721" i="2"/>
  <c r="K2720" i="2"/>
  <c r="K2719" i="2"/>
  <c r="K2718" i="2"/>
  <c r="K2717" i="2"/>
  <c r="K2716" i="2"/>
  <c r="K2715" i="2"/>
  <c r="K2714" i="2"/>
  <c r="K2712" i="2"/>
  <c r="K2711" i="2"/>
  <c r="K2710" i="2"/>
  <c r="K2709" i="2"/>
  <c r="K2708" i="2"/>
  <c r="K2707" i="2"/>
  <c r="K2706" i="2"/>
  <c r="K2705" i="2"/>
  <c r="K2704" i="2"/>
  <c r="K2703" i="2"/>
  <c r="K2702" i="2"/>
  <c r="K2701" i="2"/>
  <c r="K2700" i="2"/>
  <c r="K2699" i="2"/>
  <c r="K2698" i="2"/>
  <c r="K2697" i="2"/>
  <c r="K2696" i="2"/>
  <c r="K2695" i="2"/>
  <c r="K2694" i="2"/>
  <c r="K2693" i="2"/>
  <c r="K2692" i="2"/>
  <c r="K2691" i="2"/>
  <c r="K2690" i="2"/>
  <c r="K2689" i="2"/>
  <c r="K2688" i="2"/>
  <c r="K2687" i="2"/>
  <c r="K2686" i="2"/>
  <c r="K2685" i="2"/>
  <c r="K2684" i="2"/>
  <c r="K2683" i="2"/>
  <c r="K2682" i="2"/>
  <c r="K2681" i="2"/>
  <c r="K2680" i="2"/>
  <c r="K2679" i="2"/>
  <c r="K2678" i="2"/>
  <c r="K2677" i="2"/>
  <c r="K2676" i="2"/>
  <c r="K2675" i="2"/>
  <c r="K2672" i="2"/>
  <c r="K2671" i="2"/>
  <c r="K2670" i="2"/>
  <c r="K2669" i="2"/>
  <c r="K2668" i="2"/>
  <c r="K2667" i="2"/>
  <c r="K2665" i="2"/>
  <c r="K2664" i="2"/>
  <c r="K2662" i="2"/>
  <c r="K2661" i="2"/>
  <c r="K2660" i="2"/>
  <c r="K2658" i="2"/>
  <c r="K2656" i="2"/>
  <c r="K2655" i="2"/>
  <c r="K2654" i="2"/>
  <c r="K2653" i="2"/>
  <c r="K2650" i="2"/>
  <c r="K2649" i="2"/>
  <c r="K2648" i="2"/>
  <c r="K2647" i="2"/>
  <c r="K2646" i="2"/>
  <c r="K2637" i="2"/>
  <c r="K2636" i="2"/>
  <c r="K2635" i="2"/>
  <c r="K2634" i="2"/>
  <c r="K2633" i="2"/>
  <c r="K2632" i="2"/>
  <c r="K2631" i="2"/>
  <c r="K2630" i="2"/>
  <c r="K2629" i="2"/>
  <c r="K2628" i="2"/>
  <c r="K2627" i="2"/>
  <c r="K2626" i="2"/>
  <c r="K2625" i="2"/>
  <c r="K2624" i="2"/>
  <c r="K2622" i="2"/>
  <c r="K2621" i="2"/>
  <c r="K2620" i="2"/>
  <c r="K2619" i="2"/>
  <c r="K2617" i="2"/>
  <c r="K2615" i="2"/>
  <c r="K2614" i="2"/>
  <c r="K2613" i="2"/>
  <c r="K2611" i="2"/>
  <c r="K2610" i="2"/>
  <c r="K2609" i="2"/>
  <c r="K2607" i="2"/>
  <c r="K2606" i="2"/>
  <c r="K2605" i="2"/>
  <c r="K2604" i="2"/>
  <c r="K2603" i="2"/>
  <c r="K2601" i="2"/>
  <c r="K2600" i="2"/>
  <c r="K2599" i="2"/>
  <c r="K2597" i="2"/>
  <c r="K2596" i="2"/>
  <c r="K2595" i="2"/>
  <c r="K2594" i="2"/>
  <c r="K2592" i="2"/>
  <c r="K2591" i="2"/>
  <c r="K2590" i="2"/>
  <c r="K2589" i="2"/>
  <c r="K2587" i="2"/>
  <c r="K2586" i="2"/>
  <c r="K2585" i="2"/>
  <c r="K2580" i="2"/>
  <c r="K2579" i="2"/>
  <c r="K2577" i="2"/>
  <c r="K2576" i="2"/>
  <c r="K2574" i="2"/>
  <c r="K2572" i="2"/>
  <c r="K2571" i="2"/>
  <c r="K2570" i="2"/>
  <c r="K2569" i="2"/>
  <c r="K2568" i="2"/>
  <c r="K2567" i="2"/>
  <c r="K2564" i="2"/>
  <c r="K2561" i="2"/>
  <c r="K2559" i="2"/>
  <c r="K2557" i="2"/>
  <c r="K2556" i="2"/>
  <c r="K2554" i="2"/>
  <c r="K2533" i="2"/>
  <c r="K2527" i="2"/>
  <c r="K2526" i="2"/>
  <c r="K2524" i="2"/>
  <c r="K2521" i="2"/>
  <c r="K2519" i="2"/>
  <c r="K2516" i="2"/>
  <c r="K2515" i="2"/>
  <c r="K2511" i="2"/>
  <c r="K2509" i="2"/>
  <c r="K2506" i="2"/>
  <c r="K2503" i="2"/>
  <c r="K2502" i="2"/>
  <c r="K2427" i="2"/>
  <c r="K2426" i="2"/>
  <c r="K2424" i="2"/>
  <c r="K2417" i="2"/>
  <c r="K2396" i="2"/>
  <c r="K2390" i="2"/>
  <c r="K2389" i="2"/>
  <c r="K2379" i="2"/>
  <c r="K2375" i="2"/>
  <c r="K2374" i="2"/>
  <c r="K2340" i="2"/>
  <c r="K2329" i="2"/>
  <c r="K2328" i="2"/>
  <c r="K2327" i="2"/>
  <c r="K2323" i="2"/>
  <c r="K2322" i="2"/>
  <c r="K2321" i="2"/>
  <c r="K2320" i="2"/>
  <c r="K2317" i="2"/>
  <c r="K2316" i="2"/>
  <c r="K2315" i="2"/>
  <c r="K1859" i="2"/>
  <c r="D12" i="4" l="1"/>
  <c r="F6" i="4"/>
  <c r="F12" i="4" s="1"/>
  <c r="K1748" i="2"/>
  <c r="L1748" i="2" s="1"/>
  <c r="M1748" i="2"/>
  <c r="K1749" i="2"/>
  <c r="L1749" i="2" s="1"/>
  <c r="M1749" i="2"/>
  <c r="K1750" i="2"/>
  <c r="L1750" i="2" s="1"/>
  <c r="M1750" i="2"/>
  <c r="K1754" i="2"/>
  <c r="L1754" i="2" s="1"/>
  <c r="M1754" i="2"/>
  <c r="K1757" i="2"/>
  <c r="L1757" i="2" s="1"/>
  <c r="M1757" i="2"/>
  <c r="K1760" i="2"/>
  <c r="L1760" i="2" s="1"/>
  <c r="M1760" i="2"/>
  <c r="K1763" i="2"/>
  <c r="L1763" i="2" s="1"/>
  <c r="M1763" i="2"/>
  <c r="K1765" i="2"/>
  <c r="L1765" i="2" s="1"/>
  <c r="M1765" i="2"/>
  <c r="K1766" i="2"/>
  <c r="L1766" i="2" s="1"/>
  <c r="M1766" i="2"/>
  <c r="K1768" i="2"/>
  <c r="L1768" i="2" s="1"/>
  <c r="M1768" i="2"/>
  <c r="K1769" i="2"/>
  <c r="L1769" i="2" s="1"/>
  <c r="M1769" i="2"/>
  <c r="K1770" i="2"/>
  <c r="L1770" i="2" s="1"/>
  <c r="M1770" i="2"/>
  <c r="K1772" i="2"/>
  <c r="L1772" i="2" s="1"/>
  <c r="M1772" i="2"/>
  <c r="K1773" i="2"/>
  <c r="L1773" i="2" s="1"/>
  <c r="M1773" i="2"/>
  <c r="K1774" i="2"/>
  <c r="L1774" i="2" s="1"/>
  <c r="M1774" i="2"/>
  <c r="K1775" i="2"/>
  <c r="L1775" i="2" s="1"/>
  <c r="M1775" i="2"/>
  <c r="K1804" i="2"/>
  <c r="L1804" i="2" s="1"/>
  <c r="M1804" i="2"/>
  <c r="K1830" i="2"/>
  <c r="L1830" i="2" s="1"/>
  <c r="M1830" i="2"/>
  <c r="K1916" i="2"/>
  <c r="L1916" i="2" s="1"/>
  <c r="M1916" i="2"/>
  <c r="K1957" i="2"/>
  <c r="L1957" i="2" s="1"/>
  <c r="M1957" i="2"/>
  <c r="K1958" i="2"/>
  <c r="L1958" i="2" s="1"/>
  <c r="M1958" i="2"/>
  <c r="K2033" i="2"/>
  <c r="L2033" i="2" s="1"/>
  <c r="M2033" i="2"/>
  <c r="K2041" i="2"/>
  <c r="L2041" i="2" s="1"/>
  <c r="M2041" i="2"/>
  <c r="K2042" i="2"/>
  <c r="L2042" i="2" s="1"/>
  <c r="M2042" i="2"/>
  <c r="K2043" i="2"/>
  <c r="L2043" i="2" s="1"/>
  <c r="M2043" i="2"/>
  <c r="K2044" i="2"/>
  <c r="L2044" i="2" s="1"/>
  <c r="M2044" i="2"/>
  <c r="K2048" i="2"/>
  <c r="L2048" i="2" s="1"/>
  <c r="M2048" i="2"/>
  <c r="K2093" i="2"/>
  <c r="L2093" i="2" s="1"/>
  <c r="M2093" i="2"/>
  <c r="K2094" i="2"/>
  <c r="L2094" i="2" s="1"/>
  <c r="M2094" i="2"/>
  <c r="K2095" i="2"/>
  <c r="L2095" i="2" s="1"/>
  <c r="M2095" i="2"/>
  <c r="K2096" i="2"/>
  <c r="L2096" i="2" s="1"/>
  <c r="M2096" i="2"/>
  <c r="K2097" i="2"/>
  <c r="L2097" i="2" s="1"/>
  <c r="M2097" i="2"/>
  <c r="K2141" i="2"/>
  <c r="L2141" i="2" s="1"/>
  <c r="M2141" i="2"/>
  <c r="K2161" i="2"/>
  <c r="L2161" i="2" s="1"/>
  <c r="M2161" i="2"/>
  <c r="K2185" i="2"/>
  <c r="L2185" i="2" s="1"/>
  <c r="M2185" i="2"/>
  <c r="K2186" i="2"/>
  <c r="L2186" i="2" s="1"/>
  <c r="M2186" i="2"/>
  <c r="K2187" i="2"/>
  <c r="L2187" i="2" s="1"/>
  <c r="M2187" i="2"/>
  <c r="K2188" i="2"/>
  <c r="L2188" i="2" s="1"/>
  <c r="M2188" i="2"/>
  <c r="K2189" i="2"/>
  <c r="L2189" i="2" s="1"/>
  <c r="M2189" i="2"/>
  <c r="K2190" i="2"/>
  <c r="L2190" i="2" s="1"/>
  <c r="M2190" i="2"/>
  <c r="K2191" i="2"/>
  <c r="L2191" i="2" s="1"/>
  <c r="M2191" i="2"/>
  <c r="K2192" i="2"/>
  <c r="L2192" i="2" s="1"/>
  <c r="M2192" i="2"/>
  <c r="K2193" i="2"/>
  <c r="L2193" i="2" s="1"/>
  <c r="M2193" i="2"/>
  <c r="K2194" i="2"/>
  <c r="L2194" i="2" s="1"/>
  <c r="M2194" i="2"/>
  <c r="K2195" i="2"/>
  <c r="L2195" i="2" s="1"/>
  <c r="M2195" i="2"/>
  <c r="K2196" i="2"/>
  <c r="L2196" i="2" s="1"/>
  <c r="M2196" i="2"/>
  <c r="K2197" i="2"/>
  <c r="L2197" i="2" s="1"/>
  <c r="M2197" i="2"/>
  <c r="K2198" i="2"/>
  <c r="L2198" i="2" s="1"/>
  <c r="M2198" i="2"/>
  <c r="K2199" i="2"/>
  <c r="L2199" i="2" s="1"/>
  <c r="M2199" i="2"/>
  <c r="K2200" i="2"/>
  <c r="L2200" i="2" s="1"/>
  <c r="M2200" i="2"/>
  <c r="K2201" i="2"/>
  <c r="L2201" i="2" s="1"/>
  <c r="M2201" i="2"/>
  <c r="K2202" i="2"/>
  <c r="L2202" i="2" s="1"/>
  <c r="M2202" i="2"/>
  <c r="K2203" i="2"/>
  <c r="L2203" i="2" s="1"/>
  <c r="M2203" i="2"/>
  <c r="K2204" i="2"/>
  <c r="L2204" i="2" s="1"/>
  <c r="M2204" i="2"/>
  <c r="K2205" i="2"/>
  <c r="L2205" i="2" s="1"/>
  <c r="M2205" i="2"/>
  <c r="K2206" i="2"/>
  <c r="L2206" i="2" s="1"/>
  <c r="M2206" i="2"/>
  <c r="K2207" i="2"/>
  <c r="L2207" i="2" s="1"/>
  <c r="M2207" i="2"/>
  <c r="K2208" i="2"/>
  <c r="L2208" i="2" s="1"/>
  <c r="M2208" i="2"/>
  <c r="K2209" i="2"/>
  <c r="L2209" i="2" s="1"/>
  <c r="M2209" i="2"/>
  <c r="K2249" i="2"/>
  <c r="L2249" i="2" s="1"/>
  <c r="M2249" i="2"/>
  <c r="K2256" i="2"/>
  <c r="L2256" i="2" s="1"/>
  <c r="M2256" i="2"/>
  <c r="K2270" i="2"/>
  <c r="L2270" i="2" s="1"/>
  <c r="M2270" i="2"/>
  <c r="K2348" i="2"/>
  <c r="L2348" i="2" s="1"/>
  <c r="M2348" i="2"/>
  <c r="K2349" i="2"/>
  <c r="L2349" i="2" s="1"/>
  <c r="M2349" i="2"/>
  <c r="K2350" i="2"/>
  <c r="L2350" i="2" s="1"/>
  <c r="M2350" i="2"/>
  <c r="K2351" i="2"/>
  <c r="L2351" i="2" s="1"/>
  <c r="M2351" i="2"/>
  <c r="K2352" i="2"/>
  <c r="L2352" i="2" s="1"/>
  <c r="M2352" i="2"/>
  <c r="K2353" i="2"/>
  <c r="L2353" i="2" s="1"/>
  <c r="M2353" i="2"/>
  <c r="K2354" i="2"/>
  <c r="L2354" i="2" s="1"/>
  <c r="M2354" i="2"/>
  <c r="K2355" i="2"/>
  <c r="L2355" i="2" s="1"/>
  <c r="M2355" i="2"/>
  <c r="K2356" i="2"/>
  <c r="L2356" i="2" s="1"/>
  <c r="M2356" i="2"/>
  <c r="K2357" i="2"/>
  <c r="L2357" i="2" s="1"/>
  <c r="M2357" i="2"/>
  <c r="K2378" i="2"/>
  <c r="L2378" i="2" s="1"/>
  <c r="M2378" i="2"/>
  <c r="K2401" i="2"/>
  <c r="L2401" i="2" s="1"/>
  <c r="M2401" i="2"/>
  <c r="K2402" i="2"/>
  <c r="L2402" i="2" s="1"/>
  <c r="M2402" i="2"/>
  <c r="K2403" i="2"/>
  <c r="L2403" i="2" s="1"/>
  <c r="M2403" i="2"/>
  <c r="K2404" i="2"/>
  <c r="L2404" i="2" s="1"/>
  <c r="M2404" i="2"/>
  <c r="K2405" i="2"/>
  <c r="L2405" i="2" s="1"/>
  <c r="M2405" i="2"/>
  <c r="K2406" i="2"/>
  <c r="L2406" i="2" s="1"/>
  <c r="M2406" i="2"/>
  <c r="K2447" i="2"/>
  <c r="L2447" i="2" s="1"/>
  <c r="M2447" i="2"/>
  <c r="K2448" i="2"/>
  <c r="L2448" i="2" s="1"/>
  <c r="M2448" i="2"/>
  <c r="K2449" i="2"/>
  <c r="L2449" i="2" s="1"/>
  <c r="M2449" i="2"/>
  <c r="K2450" i="2"/>
  <c r="L2450" i="2" s="1"/>
  <c r="M2450" i="2"/>
  <c r="K2451" i="2"/>
  <c r="L2451" i="2" s="1"/>
  <c r="M2451" i="2"/>
  <c r="K2452" i="2"/>
  <c r="L2452" i="2" s="1"/>
  <c r="M2452" i="2"/>
  <c r="K2453" i="2"/>
  <c r="L2453" i="2" s="1"/>
  <c r="M245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K2638" i="2"/>
  <c r="L2638" i="2" s="1"/>
  <c r="M2638" i="2"/>
  <c r="K2639" i="2"/>
  <c r="L2639" i="2" s="1"/>
  <c r="M2639" i="2"/>
  <c r="K2640" i="2"/>
  <c r="L2640" i="2" s="1"/>
  <c r="M2640" i="2"/>
  <c r="K2641" i="2"/>
  <c r="L2641" i="2" s="1"/>
  <c r="M2641" i="2"/>
  <c r="K2642" i="2"/>
  <c r="L2642" i="2" s="1"/>
  <c r="M2642" i="2"/>
  <c r="K2643" i="2"/>
  <c r="L2643" i="2" s="1"/>
  <c r="M2643" i="2"/>
  <c r="K2644" i="2"/>
  <c r="L2644" i="2" s="1"/>
  <c r="M2644" i="2"/>
  <c r="K2645" i="2"/>
  <c r="L2645" i="2" s="1"/>
  <c r="M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H2638" i="2"/>
  <c r="H2639" i="2"/>
  <c r="H2640" i="2"/>
  <c r="H2641" i="2"/>
  <c r="H2642" i="2"/>
  <c r="H2643" i="2"/>
  <c r="H2644" i="2"/>
  <c r="H2447" i="2"/>
  <c r="H2448" i="2"/>
  <c r="H2449" i="2"/>
  <c r="H2450" i="2"/>
  <c r="H2451" i="2"/>
  <c r="H2452" i="2"/>
  <c r="H2453" i="2"/>
  <c r="H2787" i="2"/>
  <c r="H2786" i="2"/>
  <c r="H2785" i="2"/>
  <c r="H2784" i="2"/>
  <c r="H2783" i="2"/>
  <c r="H2782" i="2"/>
  <c r="H2781" i="2"/>
  <c r="H2780" i="2"/>
  <c r="H2779" i="2"/>
  <c r="H2778" i="2"/>
  <c r="H2777" i="2"/>
  <c r="H2776" i="2"/>
  <c r="H2775" i="2"/>
  <c r="H2774" i="2"/>
  <c r="H2773" i="2"/>
  <c r="H2772" i="2"/>
  <c r="H2771" i="2"/>
  <c r="H2770" i="2"/>
  <c r="H2769" i="2"/>
  <c r="H2768" i="2"/>
  <c r="H2767" i="2"/>
  <c r="H2766" i="2"/>
  <c r="H2765" i="2"/>
  <c r="H2764" i="2"/>
  <c r="H2763" i="2"/>
  <c r="H2762" i="2"/>
  <c r="H2761" i="2"/>
  <c r="H2760" i="2"/>
  <c r="H2759" i="2"/>
  <c r="H2758" i="2"/>
  <c r="H2757" i="2"/>
  <c r="H2756" i="2"/>
  <c r="H2755" i="2"/>
  <c r="H2754" i="2"/>
  <c r="H2753" i="2"/>
  <c r="H2752" i="2"/>
  <c r="H2751" i="2"/>
  <c r="H2750" i="2"/>
  <c r="H2749" i="2"/>
  <c r="H2748" i="2"/>
  <c r="H2747" i="2"/>
  <c r="H2746" i="2"/>
  <c r="H2745" i="2"/>
  <c r="H2744" i="2"/>
  <c r="H2743" i="2"/>
  <c r="H2742" i="2"/>
  <c r="H2741" i="2"/>
  <c r="H2740" i="2"/>
  <c r="H2739" i="2"/>
  <c r="H2738" i="2"/>
  <c r="H2737" i="2"/>
  <c r="H2736" i="2"/>
  <c r="H2735" i="2"/>
  <c r="H2734" i="2"/>
  <c r="H2733" i="2"/>
  <c r="H2732" i="2"/>
  <c r="H2731" i="2"/>
  <c r="H2730" i="2"/>
  <c r="H2729" i="2"/>
  <c r="H2728" i="2"/>
  <c r="H2727" i="2"/>
  <c r="H2726" i="2"/>
  <c r="H2725" i="2"/>
  <c r="H2724" i="2"/>
  <c r="H2723" i="2"/>
  <c r="H2722" i="2"/>
  <c r="H2721" i="2"/>
  <c r="H2720" i="2"/>
  <c r="H2719" i="2"/>
  <c r="H2718" i="2"/>
  <c r="H2717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700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37" i="2"/>
  <c r="H2636" i="2"/>
  <c r="H2635" i="2"/>
  <c r="H2634" i="2"/>
  <c r="H2633" i="2"/>
  <c r="H2632" i="2"/>
  <c r="H2631" i="2"/>
  <c r="H2630" i="2"/>
  <c r="H2629" i="2"/>
  <c r="H2628" i="2"/>
  <c r="H2627" i="2"/>
  <c r="H2626" i="2"/>
  <c r="H2625" i="2"/>
  <c r="H2624" i="2"/>
  <c r="K6841" i="2" l="1"/>
  <c r="K6837" i="2"/>
  <c r="F6840" i="2" l="1"/>
  <c r="G6840" i="2" s="1"/>
  <c r="L2623" i="2" l="1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M2584" i="2"/>
  <c r="K2584" i="2"/>
  <c r="L2584" i="2" s="1"/>
  <c r="M2583" i="2"/>
  <c r="K2583" i="2"/>
  <c r="L2583" i="2" s="1"/>
  <c r="M2582" i="2"/>
  <c r="K2582" i="2"/>
  <c r="L2582" i="2" s="1"/>
  <c r="M2581" i="2"/>
  <c r="K2581" i="2"/>
  <c r="L2581" i="2" s="1"/>
  <c r="L2580" i="2"/>
  <c r="L2579" i="2"/>
  <c r="M2578" i="2"/>
  <c r="K2578" i="2"/>
  <c r="L2578" i="2" s="1"/>
  <c r="L2577" i="2"/>
  <c r="L2576" i="2"/>
  <c r="M2575" i="2"/>
  <c r="K2575" i="2"/>
  <c r="L2575" i="2" s="1"/>
  <c r="L2574" i="2"/>
  <c r="M2573" i="2"/>
  <c r="K2573" i="2"/>
  <c r="L2573" i="2" s="1"/>
  <c r="L2572" i="2"/>
  <c r="L2571" i="2"/>
  <c r="L2570" i="2"/>
  <c r="L2569" i="2"/>
  <c r="L2568" i="2"/>
  <c r="L2567" i="2"/>
  <c r="M2566" i="2"/>
  <c r="K2566" i="2"/>
  <c r="L2566" i="2" s="1"/>
  <c r="M2565" i="2"/>
  <c r="K2565" i="2"/>
  <c r="L2565" i="2" s="1"/>
  <c r="L2564" i="2"/>
  <c r="M2563" i="2"/>
  <c r="K2563" i="2"/>
  <c r="L2563" i="2" s="1"/>
  <c r="M2562" i="2"/>
  <c r="K2562" i="2"/>
  <c r="L2562" i="2" s="1"/>
  <c r="L2561" i="2"/>
  <c r="M2560" i="2"/>
  <c r="K2560" i="2"/>
  <c r="L2560" i="2" s="1"/>
  <c r="L2559" i="2"/>
  <c r="M2558" i="2"/>
  <c r="K2558" i="2"/>
  <c r="L2558" i="2" s="1"/>
  <c r="L2557" i="2"/>
  <c r="L2556" i="2"/>
  <c r="M2555" i="2"/>
  <c r="K2555" i="2"/>
  <c r="L2555" i="2" s="1"/>
  <c r="L2554" i="2"/>
  <c r="M2553" i="2"/>
  <c r="K2553" i="2"/>
  <c r="L2553" i="2" s="1"/>
  <c r="L2552" i="2"/>
  <c r="L2551" i="2"/>
  <c r="M2550" i="2"/>
  <c r="K2550" i="2"/>
  <c r="L2550" i="2" s="1"/>
  <c r="M2549" i="2"/>
  <c r="K2549" i="2"/>
  <c r="L2549" i="2" s="1"/>
  <c r="L2548" i="2"/>
  <c r="L2547" i="2"/>
  <c r="L2546" i="2"/>
  <c r="L2545" i="2"/>
  <c r="L2544" i="2"/>
  <c r="L2543" i="2"/>
  <c r="L2542" i="2"/>
  <c r="M2541" i="2"/>
  <c r="K2541" i="2"/>
  <c r="L2541" i="2" s="1"/>
  <c r="L2540" i="2"/>
  <c r="L2539" i="2"/>
  <c r="M2538" i="2"/>
  <c r="K2538" i="2"/>
  <c r="L2538" i="2" s="1"/>
  <c r="M2537" i="2"/>
  <c r="K2537" i="2"/>
  <c r="L2537" i="2" s="1"/>
  <c r="M2536" i="2"/>
  <c r="K2536" i="2"/>
  <c r="L2536" i="2" s="1"/>
  <c r="M2535" i="2"/>
  <c r="K2535" i="2"/>
  <c r="L2535" i="2" s="1"/>
  <c r="M2534" i="2"/>
  <c r="K2534" i="2"/>
  <c r="L2534" i="2" s="1"/>
  <c r="L2533" i="2"/>
  <c r="M2532" i="2"/>
  <c r="K2532" i="2"/>
  <c r="L2532" i="2" s="1"/>
  <c r="M2531" i="2"/>
  <c r="K2531" i="2"/>
  <c r="L2531" i="2" s="1"/>
  <c r="M2530" i="2"/>
  <c r="K2530" i="2"/>
  <c r="L2530" i="2" s="1"/>
  <c r="M2529" i="2"/>
  <c r="K2529" i="2"/>
  <c r="L2529" i="2" s="1"/>
  <c r="M2528" i="2"/>
  <c r="K2528" i="2"/>
  <c r="L2528" i="2" s="1"/>
  <c r="L2527" i="2"/>
  <c r="L2526" i="2"/>
  <c r="M2525" i="2"/>
  <c r="K2525" i="2"/>
  <c r="L2525" i="2" s="1"/>
  <c r="L2524" i="2"/>
  <c r="M2523" i="2"/>
  <c r="K2523" i="2"/>
  <c r="L2523" i="2" s="1"/>
  <c r="M2522" i="2"/>
  <c r="K2522" i="2"/>
  <c r="L2522" i="2" s="1"/>
  <c r="L2521" i="2"/>
  <c r="M2520" i="2"/>
  <c r="K2520" i="2"/>
  <c r="L2520" i="2" s="1"/>
  <c r="L2519" i="2"/>
  <c r="M2518" i="2"/>
  <c r="K2518" i="2"/>
  <c r="L2518" i="2" s="1"/>
  <c r="M2517" i="2"/>
  <c r="K2517" i="2"/>
  <c r="L2517" i="2" s="1"/>
  <c r="L2516" i="2"/>
  <c r="L2515" i="2"/>
  <c r="M2514" i="2"/>
  <c r="K2514" i="2"/>
  <c r="L2514" i="2" s="1"/>
  <c r="M2513" i="2"/>
  <c r="K2513" i="2"/>
  <c r="L2513" i="2" s="1"/>
  <c r="M2512" i="2"/>
  <c r="K2512" i="2"/>
  <c r="L2512" i="2" s="1"/>
  <c r="L2511" i="2"/>
  <c r="M2510" i="2"/>
  <c r="K2510" i="2"/>
  <c r="L2510" i="2" s="1"/>
  <c r="L2509" i="2"/>
  <c r="M2508" i="2"/>
  <c r="K2508" i="2"/>
  <c r="L2508" i="2" s="1"/>
  <c r="M2507" i="2"/>
  <c r="K2507" i="2"/>
  <c r="L2507" i="2" s="1"/>
  <c r="L2506" i="2"/>
  <c r="M2505" i="2"/>
  <c r="K2505" i="2"/>
  <c r="L2505" i="2" s="1"/>
  <c r="M2504" i="2"/>
  <c r="K2504" i="2"/>
  <c r="L2504" i="2" s="1"/>
  <c r="L2503" i="2"/>
  <c r="L2502" i="2"/>
  <c r="M2501" i="2"/>
  <c r="K2501" i="2"/>
  <c r="L2501" i="2" s="1"/>
  <c r="M2500" i="2"/>
  <c r="K2500" i="2"/>
  <c r="L2500" i="2" s="1"/>
  <c r="M2499" i="2"/>
  <c r="K2499" i="2"/>
  <c r="L2499" i="2" s="1"/>
  <c r="M2498" i="2"/>
  <c r="K2498" i="2"/>
  <c r="L2498" i="2" s="1"/>
  <c r="M2497" i="2"/>
  <c r="K2497" i="2"/>
  <c r="L2497" i="2" s="1"/>
  <c r="M2496" i="2"/>
  <c r="K2496" i="2"/>
  <c r="L2496" i="2" s="1"/>
  <c r="M2495" i="2"/>
  <c r="K2495" i="2"/>
  <c r="L2495" i="2" s="1"/>
  <c r="M2494" i="2"/>
  <c r="K2494" i="2"/>
  <c r="L2494" i="2" s="1"/>
  <c r="M2493" i="2"/>
  <c r="K2493" i="2"/>
  <c r="L2493" i="2" s="1"/>
  <c r="M2492" i="2"/>
  <c r="K2492" i="2"/>
  <c r="L2492" i="2" s="1"/>
  <c r="M2491" i="2"/>
  <c r="K2491" i="2"/>
  <c r="L2491" i="2" s="1"/>
  <c r="M2490" i="2"/>
  <c r="K2490" i="2"/>
  <c r="L2490" i="2" s="1"/>
  <c r="M2489" i="2"/>
  <c r="K2489" i="2"/>
  <c r="L2489" i="2" s="1"/>
  <c r="M2488" i="2"/>
  <c r="K2488" i="2"/>
  <c r="L2488" i="2" s="1"/>
  <c r="M2487" i="2"/>
  <c r="K2487" i="2"/>
  <c r="L2487" i="2" s="1"/>
  <c r="M2486" i="2"/>
  <c r="K2486" i="2"/>
  <c r="L2486" i="2" s="1"/>
  <c r="M2485" i="2"/>
  <c r="K2485" i="2"/>
  <c r="L2485" i="2" s="1"/>
  <c r="M2484" i="2"/>
  <c r="K2484" i="2"/>
  <c r="L2484" i="2" s="1"/>
  <c r="M2483" i="2"/>
  <c r="K2483" i="2"/>
  <c r="L2483" i="2" s="1"/>
  <c r="M2482" i="2"/>
  <c r="K2482" i="2"/>
  <c r="L2482" i="2" s="1"/>
  <c r="M2481" i="2"/>
  <c r="K2481" i="2"/>
  <c r="L2481" i="2" s="1"/>
  <c r="M2480" i="2"/>
  <c r="K2480" i="2"/>
  <c r="L2480" i="2" s="1"/>
  <c r="M2479" i="2"/>
  <c r="K2479" i="2"/>
  <c r="L2479" i="2" s="1"/>
  <c r="M2478" i="2"/>
  <c r="K2478" i="2"/>
  <c r="L2478" i="2" s="1"/>
  <c r="M2477" i="2"/>
  <c r="K2477" i="2"/>
  <c r="L2477" i="2" s="1"/>
  <c r="M2476" i="2"/>
  <c r="K2476" i="2"/>
  <c r="L2476" i="2" s="1"/>
  <c r="M2475" i="2"/>
  <c r="K2475" i="2"/>
  <c r="L2475" i="2" s="1"/>
  <c r="M2474" i="2"/>
  <c r="K2474" i="2"/>
  <c r="L2474" i="2" s="1"/>
  <c r="M2473" i="2"/>
  <c r="K2473" i="2"/>
  <c r="L2473" i="2" s="1"/>
  <c r="M2472" i="2"/>
  <c r="K2472" i="2"/>
  <c r="L2472" i="2" s="1"/>
  <c r="M2471" i="2"/>
  <c r="K2471" i="2"/>
  <c r="L2471" i="2" s="1"/>
  <c r="M2470" i="2"/>
  <c r="K2470" i="2"/>
  <c r="L2470" i="2" s="1"/>
  <c r="M2469" i="2"/>
  <c r="K2469" i="2"/>
  <c r="L2469" i="2" s="1"/>
  <c r="M2468" i="2"/>
  <c r="K2468" i="2"/>
  <c r="L2468" i="2" s="1"/>
  <c r="M2467" i="2"/>
  <c r="K2467" i="2"/>
  <c r="L2467" i="2" s="1"/>
  <c r="M2466" i="2"/>
  <c r="K2466" i="2"/>
  <c r="L2466" i="2" s="1"/>
  <c r="M2465" i="2"/>
  <c r="K2465" i="2"/>
  <c r="L2465" i="2" s="1"/>
  <c r="M2464" i="2"/>
  <c r="K2464" i="2"/>
  <c r="L2464" i="2" s="1"/>
  <c r="M2463" i="2"/>
  <c r="K2463" i="2"/>
  <c r="L2463" i="2" s="1"/>
  <c r="M2462" i="2"/>
  <c r="K2462" i="2"/>
  <c r="L2462" i="2" s="1"/>
  <c r="M2461" i="2"/>
  <c r="K2461" i="2"/>
  <c r="L2461" i="2" s="1"/>
  <c r="M2460" i="2"/>
  <c r="K2460" i="2"/>
  <c r="L2460" i="2" s="1"/>
  <c r="M2459" i="2"/>
  <c r="K2459" i="2"/>
  <c r="L2459" i="2" s="1"/>
  <c r="M2458" i="2"/>
  <c r="K2458" i="2"/>
  <c r="L2458" i="2" s="1"/>
  <c r="M2457" i="2"/>
  <c r="K2457" i="2"/>
  <c r="L2457" i="2" s="1"/>
  <c r="M2456" i="2"/>
  <c r="K2456" i="2"/>
  <c r="L2456" i="2" s="1"/>
  <c r="M2455" i="2"/>
  <c r="K2455" i="2"/>
  <c r="L2455" i="2" s="1"/>
  <c r="M2454" i="2"/>
  <c r="K2454" i="2"/>
  <c r="L2454" i="2" s="1"/>
  <c r="M2446" i="2"/>
  <c r="K2446" i="2"/>
  <c r="L2446" i="2" s="1"/>
  <c r="M2445" i="2"/>
  <c r="K2445" i="2"/>
  <c r="L2445" i="2" s="1"/>
  <c r="M2444" i="2"/>
  <c r="K2444" i="2"/>
  <c r="L2444" i="2" s="1"/>
  <c r="M2443" i="2"/>
  <c r="K2443" i="2"/>
  <c r="L2443" i="2" s="1"/>
  <c r="M2442" i="2"/>
  <c r="K2442" i="2"/>
  <c r="L2442" i="2" s="1"/>
  <c r="M2441" i="2"/>
  <c r="K2441" i="2"/>
  <c r="L2441" i="2" s="1"/>
  <c r="M2440" i="2"/>
  <c r="K2440" i="2"/>
  <c r="L2440" i="2" s="1"/>
  <c r="M2439" i="2"/>
  <c r="K2439" i="2"/>
  <c r="L2439" i="2" s="1"/>
  <c r="M2438" i="2"/>
  <c r="K2438" i="2"/>
  <c r="L2438" i="2" s="1"/>
  <c r="M2437" i="2"/>
  <c r="K2437" i="2"/>
  <c r="L2437" i="2" s="1"/>
  <c r="M2436" i="2"/>
  <c r="M2434" i="2"/>
  <c r="M2433" i="2"/>
  <c r="M2432" i="2"/>
  <c r="M2431" i="2"/>
  <c r="M2425" i="2"/>
  <c r="M2423" i="2"/>
  <c r="M2422" i="2"/>
  <c r="M2421" i="2"/>
  <c r="M2420" i="2"/>
  <c r="M2419" i="2"/>
  <c r="M2418" i="2"/>
  <c r="M2416" i="2"/>
  <c r="M2415" i="2"/>
  <c r="M2414" i="2"/>
  <c r="M2413" i="2"/>
  <c r="M2412" i="2"/>
  <c r="M2411" i="2"/>
  <c r="M2410" i="2"/>
  <c r="M2409" i="2"/>
  <c r="M2408" i="2"/>
  <c r="M2407" i="2"/>
  <c r="M2400" i="2"/>
  <c r="M2376" i="2"/>
  <c r="M2164" i="2"/>
  <c r="M2072" i="2"/>
  <c r="M2057" i="2"/>
  <c r="M2056" i="2"/>
  <c r="M2055" i="2"/>
  <c r="M2054" i="2"/>
  <c r="M2053" i="2"/>
  <c r="M2052" i="2"/>
  <c r="M2051" i="2"/>
  <c r="M2050" i="2"/>
  <c r="M2049" i="2"/>
  <c r="M2047" i="2"/>
  <c r="M2046" i="2"/>
  <c r="M2045" i="2"/>
  <c r="M2039" i="2"/>
  <c r="M2038" i="2"/>
  <c r="M2037" i="2"/>
  <c r="M2036" i="2"/>
  <c r="M2035" i="2"/>
  <c r="M2034" i="2"/>
  <c r="M2032" i="2"/>
  <c r="M2028" i="2"/>
  <c r="M2027" i="2"/>
  <c r="M2009" i="2"/>
  <c r="M2007" i="2"/>
  <c r="M1996" i="2"/>
  <c r="M1984" i="2"/>
  <c r="M1983" i="2"/>
  <c r="M1982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877" i="2"/>
  <c r="M1865" i="2"/>
  <c r="M1864" i="2"/>
  <c r="M1863" i="2"/>
  <c r="M1862" i="2"/>
  <c r="M1858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K2436" i="2"/>
  <c r="K2434" i="2"/>
  <c r="K2433" i="2"/>
  <c r="K2432" i="2"/>
  <c r="K2431" i="2"/>
  <c r="K2425" i="2"/>
  <c r="K2423" i="2"/>
  <c r="K2422" i="2"/>
  <c r="K2421" i="2"/>
  <c r="K2420" i="2"/>
  <c r="K2419" i="2"/>
  <c r="K2418" i="2"/>
  <c r="K2416" i="2"/>
  <c r="K2415" i="2"/>
  <c r="K2414" i="2"/>
  <c r="K2413" i="2"/>
  <c r="K2412" i="2"/>
  <c r="K2411" i="2"/>
  <c r="K2410" i="2"/>
  <c r="K2409" i="2"/>
  <c r="K2408" i="2"/>
  <c r="K2407" i="2"/>
  <c r="K2400" i="2"/>
  <c r="K2376" i="2"/>
  <c r="K2164" i="2"/>
  <c r="K2072" i="2"/>
  <c r="K2057" i="2"/>
  <c r="K2056" i="2"/>
  <c r="K2055" i="2"/>
  <c r="K2054" i="2"/>
  <c r="K2053" i="2"/>
  <c r="K2052" i="2"/>
  <c r="K2051" i="2"/>
  <c r="K2050" i="2"/>
  <c r="K2049" i="2"/>
  <c r="K2047" i="2"/>
  <c r="K2046" i="2"/>
  <c r="K2045" i="2"/>
  <c r="K2039" i="2"/>
  <c r="K2038" i="2"/>
  <c r="K2037" i="2"/>
  <c r="K2036" i="2"/>
  <c r="K2035" i="2"/>
  <c r="K2034" i="2"/>
  <c r="K2032" i="2"/>
  <c r="K2028" i="2"/>
  <c r="K2027" i="2"/>
  <c r="K2009" i="2"/>
  <c r="K2007" i="2"/>
  <c r="K1996" i="2"/>
  <c r="K1984" i="2"/>
  <c r="K1983" i="2"/>
  <c r="K1982" i="2"/>
  <c r="K1933" i="2"/>
  <c r="K1932" i="2"/>
  <c r="K1931" i="2"/>
  <c r="K1930" i="2"/>
  <c r="K1929" i="2"/>
  <c r="K1928" i="2"/>
  <c r="K1927" i="2"/>
  <c r="K1926" i="2"/>
  <c r="K1925" i="2"/>
  <c r="K1924" i="2"/>
  <c r="K1923" i="2"/>
  <c r="K1922" i="2"/>
  <c r="K1921" i="2"/>
  <c r="K1920" i="2"/>
  <c r="K1919" i="2"/>
  <c r="K1918" i="2"/>
  <c r="K1877" i="2"/>
  <c r="K1865" i="2"/>
  <c r="K1864" i="2"/>
  <c r="K1863" i="2"/>
  <c r="K1862" i="2"/>
  <c r="K1858" i="2"/>
  <c r="K1856" i="2"/>
  <c r="K1855" i="2"/>
  <c r="K1854" i="2"/>
  <c r="K1853" i="2"/>
  <c r="K1852" i="2"/>
  <c r="K1851" i="2"/>
  <c r="K1850" i="2"/>
  <c r="K1849" i="2"/>
  <c r="K1848" i="2"/>
  <c r="K1847" i="2"/>
  <c r="K1846" i="2"/>
  <c r="K1845" i="2"/>
  <c r="K1844" i="2"/>
  <c r="K1843" i="2"/>
  <c r="K1842" i="2"/>
  <c r="K1841" i="2"/>
  <c r="K1840" i="2"/>
  <c r="K1839" i="2"/>
  <c r="K1838" i="2"/>
  <c r="H2623" i="2"/>
  <c r="H2622" i="2"/>
  <c r="H2621" i="2"/>
  <c r="H2620" i="2"/>
  <c r="H2619" i="2"/>
  <c r="H2618" i="2"/>
  <c r="H2617" i="2"/>
  <c r="H2616" i="2"/>
  <c r="H2615" i="2"/>
  <c r="H2614" i="2"/>
  <c r="H2613" i="2"/>
  <c r="H2612" i="2"/>
  <c r="H2611" i="2"/>
  <c r="H2610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7" i="2"/>
  <c r="H2586" i="2"/>
  <c r="H2585" i="2"/>
  <c r="H2584" i="2"/>
  <c r="H2583" i="2"/>
  <c r="H2582" i="2"/>
  <c r="H2581" i="2"/>
  <c r="H2580" i="2"/>
  <c r="H2579" i="2"/>
  <c r="H2578" i="2"/>
  <c r="H2577" i="2"/>
  <c r="H2576" i="2"/>
  <c r="H2575" i="2"/>
  <c r="H2574" i="2"/>
  <c r="H2573" i="2"/>
  <c r="H2572" i="2"/>
  <c r="H2571" i="2"/>
  <c r="H2570" i="2"/>
  <c r="H2569" i="2"/>
  <c r="H2568" i="2"/>
  <c r="H2567" i="2"/>
  <c r="H2566" i="2"/>
  <c r="H2565" i="2"/>
  <c r="H2564" i="2"/>
  <c r="H2563" i="2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46" i="2"/>
  <c r="H2445" i="2"/>
  <c r="H2444" i="2"/>
  <c r="H2443" i="2"/>
  <c r="H2442" i="2"/>
  <c r="H2441" i="2"/>
  <c r="H2440" i="2"/>
  <c r="H2439" i="2"/>
  <c r="H2438" i="2"/>
  <c r="H2437" i="2"/>
  <c r="M2399" i="2" l="1"/>
  <c r="M2398" i="2"/>
  <c r="M2397" i="2"/>
  <c r="M2395" i="2"/>
  <c r="M2394" i="2"/>
  <c r="M2393" i="2"/>
  <c r="M2392" i="2"/>
  <c r="M2391" i="2"/>
  <c r="M2388" i="2"/>
  <c r="M2387" i="2"/>
  <c r="M2386" i="2"/>
  <c r="M2385" i="2"/>
  <c r="M2384" i="2"/>
  <c r="M2383" i="2"/>
  <c r="M2382" i="2"/>
  <c r="M2381" i="2"/>
  <c r="M2380" i="2"/>
  <c r="M2377" i="2"/>
  <c r="M2373" i="2"/>
  <c r="M2372" i="2"/>
  <c r="M2371" i="2"/>
  <c r="M2370" i="2"/>
  <c r="M2369" i="2"/>
  <c r="M2368" i="2"/>
  <c r="M2367" i="2"/>
  <c r="M2366" i="2"/>
  <c r="M2365" i="2"/>
  <c r="M2364" i="2"/>
  <c r="M2362" i="2"/>
  <c r="M2347" i="2"/>
  <c r="M2346" i="2"/>
  <c r="M2345" i="2"/>
  <c r="M2344" i="2"/>
  <c r="M2343" i="2"/>
  <c r="M2342" i="2"/>
  <c r="M2341" i="2"/>
  <c r="M2339" i="2"/>
  <c r="M2338" i="2"/>
  <c r="M2337" i="2"/>
  <c r="M2336" i="2"/>
  <c r="M2335" i="2"/>
  <c r="M2334" i="2"/>
  <c r="M2333" i="2"/>
  <c r="M2332" i="2"/>
  <c r="M2331" i="2"/>
  <c r="M2330" i="2"/>
  <c r="M2326" i="2"/>
  <c r="M2325" i="2"/>
  <c r="M2324" i="2"/>
  <c r="M2319" i="2"/>
  <c r="M2318" i="2"/>
  <c r="M2314" i="2"/>
  <c r="M2313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5" i="2"/>
  <c r="M2254" i="2"/>
  <c r="M2253" i="2"/>
  <c r="M2252" i="2"/>
  <c r="M2251" i="2"/>
  <c r="M2250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23" i="2"/>
  <c r="M2222" i="2"/>
  <c r="M2221" i="2"/>
  <c r="M2220" i="2"/>
  <c r="M2219" i="2"/>
  <c r="M2218" i="2"/>
  <c r="M2217" i="2"/>
  <c r="M2216" i="2"/>
  <c r="M2184" i="2"/>
  <c r="M2183" i="2"/>
  <c r="M2182" i="2"/>
  <c r="M2170" i="2"/>
  <c r="M2169" i="2"/>
  <c r="M2167" i="2"/>
  <c r="M2165" i="2"/>
  <c r="M2163" i="2"/>
  <c r="M2078" i="2"/>
  <c r="M1837" i="2"/>
  <c r="M1836" i="2"/>
  <c r="M1835" i="2"/>
  <c r="M1834" i="2"/>
  <c r="M1831" i="2"/>
  <c r="M1812" i="2"/>
  <c r="M1811" i="2"/>
  <c r="M1810" i="2"/>
  <c r="M1809" i="2"/>
  <c r="M1808" i="2"/>
  <c r="M1807" i="2"/>
  <c r="M1806" i="2"/>
  <c r="M1805" i="2"/>
  <c r="M1803" i="2"/>
  <c r="M1802" i="2"/>
  <c r="M1801" i="2"/>
  <c r="M1800" i="2"/>
  <c r="M1799" i="2"/>
  <c r="M1798" i="2"/>
  <c r="M1797" i="2"/>
  <c r="M1762" i="2"/>
  <c r="M1761" i="2"/>
  <c r="M1759" i="2"/>
  <c r="M1758" i="2"/>
  <c r="M1731" i="2"/>
  <c r="M1730" i="2"/>
  <c r="M1692" i="2"/>
  <c r="K2399" i="2"/>
  <c r="K2398" i="2"/>
  <c r="K2397" i="2"/>
  <c r="K2395" i="2"/>
  <c r="K2394" i="2"/>
  <c r="K2393" i="2"/>
  <c r="K2392" i="2"/>
  <c r="K2391" i="2"/>
  <c r="K2388" i="2"/>
  <c r="K2387" i="2"/>
  <c r="K2386" i="2"/>
  <c r="K2385" i="2"/>
  <c r="K2384" i="2"/>
  <c r="K2383" i="2"/>
  <c r="K2382" i="2"/>
  <c r="K2381" i="2"/>
  <c r="K2380" i="2"/>
  <c r="K2377" i="2"/>
  <c r="K2373" i="2"/>
  <c r="K2372" i="2"/>
  <c r="K2371" i="2"/>
  <c r="K2370" i="2"/>
  <c r="K2369" i="2"/>
  <c r="K2368" i="2"/>
  <c r="K2367" i="2"/>
  <c r="K2366" i="2"/>
  <c r="K2365" i="2"/>
  <c r="K2364" i="2"/>
  <c r="K2362" i="2"/>
  <c r="K2347" i="2"/>
  <c r="K2346" i="2"/>
  <c r="K2345" i="2"/>
  <c r="K2344" i="2"/>
  <c r="K2343" i="2"/>
  <c r="K2342" i="2"/>
  <c r="K2341" i="2"/>
  <c r="K2339" i="2"/>
  <c r="K2338" i="2"/>
  <c r="K2337" i="2"/>
  <c r="K2336" i="2"/>
  <c r="K2335" i="2"/>
  <c r="K2334" i="2"/>
  <c r="K2333" i="2"/>
  <c r="K2332" i="2"/>
  <c r="K2331" i="2"/>
  <c r="K2330" i="2"/>
  <c r="K2326" i="2"/>
  <c r="K2325" i="2"/>
  <c r="K2324" i="2"/>
  <c r="K2319" i="2"/>
  <c r="K2318" i="2"/>
  <c r="K2314" i="2"/>
  <c r="K2313" i="2"/>
  <c r="K2311" i="2"/>
  <c r="K2310" i="2"/>
  <c r="K2309" i="2"/>
  <c r="K2308" i="2"/>
  <c r="K2307" i="2"/>
  <c r="K2306" i="2"/>
  <c r="K2305" i="2"/>
  <c r="K2304" i="2"/>
  <c r="K2303" i="2"/>
  <c r="K2302" i="2"/>
  <c r="K2301" i="2"/>
  <c r="K2300" i="2"/>
  <c r="K2299" i="2"/>
  <c r="K2298" i="2"/>
  <c r="K2297" i="2"/>
  <c r="K2296" i="2"/>
  <c r="K2295" i="2"/>
  <c r="K2294" i="2"/>
  <c r="K2293" i="2"/>
  <c r="K2292" i="2"/>
  <c r="K2291" i="2"/>
  <c r="K2290" i="2"/>
  <c r="K2289" i="2"/>
  <c r="K2288" i="2"/>
  <c r="K2287" i="2"/>
  <c r="K2286" i="2"/>
  <c r="K2285" i="2"/>
  <c r="K2284" i="2"/>
  <c r="K2283" i="2"/>
  <c r="K2282" i="2"/>
  <c r="K2281" i="2"/>
  <c r="K2280" i="2"/>
  <c r="K2279" i="2"/>
  <c r="K2278" i="2"/>
  <c r="K2277" i="2"/>
  <c r="K2276" i="2"/>
  <c r="K2275" i="2"/>
  <c r="K2274" i="2"/>
  <c r="K2273" i="2"/>
  <c r="K2272" i="2"/>
  <c r="K2271" i="2"/>
  <c r="K2269" i="2"/>
  <c r="K2268" i="2"/>
  <c r="K2267" i="2"/>
  <c r="K2266" i="2"/>
  <c r="K2265" i="2"/>
  <c r="K2264" i="2"/>
  <c r="K2263" i="2"/>
  <c r="K2262" i="2"/>
  <c r="K2261" i="2"/>
  <c r="K2260" i="2"/>
  <c r="K2259" i="2"/>
  <c r="K2258" i="2"/>
  <c r="K2257" i="2"/>
  <c r="K2255" i="2"/>
  <c r="K2254" i="2"/>
  <c r="K2253" i="2"/>
  <c r="K2252" i="2"/>
  <c r="K2251" i="2"/>
  <c r="K2250" i="2"/>
  <c r="K2248" i="2"/>
  <c r="K2247" i="2"/>
  <c r="K2246" i="2"/>
  <c r="K2245" i="2"/>
  <c r="K2244" i="2"/>
  <c r="K2243" i="2"/>
  <c r="K2242" i="2"/>
  <c r="K2241" i="2"/>
  <c r="K2240" i="2"/>
  <c r="K2239" i="2"/>
  <c r="K2238" i="2"/>
  <c r="K2237" i="2"/>
  <c r="K2223" i="2"/>
  <c r="K2222" i="2"/>
  <c r="K2221" i="2"/>
  <c r="K2220" i="2"/>
  <c r="K2219" i="2"/>
  <c r="K2218" i="2"/>
  <c r="K2217" i="2"/>
  <c r="K2216" i="2"/>
  <c r="K2184" i="2"/>
  <c r="K2183" i="2"/>
  <c r="K2182" i="2"/>
  <c r="K2170" i="2"/>
  <c r="K2169" i="2"/>
  <c r="K2167" i="2"/>
  <c r="K2165" i="2"/>
  <c r="K2163" i="2"/>
  <c r="K2078" i="2"/>
  <c r="K1837" i="2"/>
  <c r="K1836" i="2"/>
  <c r="K1835" i="2"/>
  <c r="K1834" i="2"/>
  <c r="K1831" i="2"/>
  <c r="K1812" i="2"/>
  <c r="K1811" i="2"/>
  <c r="K1810" i="2"/>
  <c r="K1809" i="2"/>
  <c r="K1808" i="2"/>
  <c r="K1807" i="2"/>
  <c r="K1806" i="2"/>
  <c r="K1805" i="2"/>
  <c r="K1803" i="2"/>
  <c r="K1802" i="2"/>
  <c r="K1801" i="2"/>
  <c r="K1800" i="2"/>
  <c r="K1799" i="2"/>
  <c r="K1798" i="2"/>
  <c r="K1797" i="2"/>
  <c r="K1762" i="2"/>
  <c r="K1761" i="2"/>
  <c r="K1759" i="2"/>
  <c r="K1758" i="2"/>
  <c r="K1731" i="2"/>
  <c r="K1730" i="2"/>
  <c r="K1692" i="2"/>
  <c r="M2181" i="2" l="1"/>
  <c r="M2180" i="2"/>
  <c r="M2179" i="2"/>
  <c r="M2178" i="2"/>
  <c r="M2177" i="2"/>
  <c r="M2176" i="2"/>
  <c r="M2175" i="2"/>
  <c r="M2174" i="2"/>
  <c r="M2173" i="2"/>
  <c r="M2172" i="2"/>
  <c r="M2171" i="2"/>
  <c r="M2168" i="2"/>
  <c r="M2160" i="2"/>
  <c r="M2159" i="2"/>
  <c r="M2158" i="2"/>
  <c r="M2157" i="2"/>
  <c r="M2156" i="2"/>
  <c r="M2155" i="2"/>
  <c r="M2154" i="2"/>
  <c r="M2153" i="2"/>
  <c r="M2152" i="2"/>
  <c r="M2151" i="2"/>
  <c r="M2150" i="2"/>
  <c r="M2144" i="2"/>
  <c r="M2143" i="2"/>
  <c r="M2142" i="2"/>
  <c r="M214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7" i="2"/>
  <c r="M2076" i="2"/>
  <c r="M2075" i="2"/>
  <c r="M2074" i="2"/>
  <c r="M2073" i="2"/>
  <c r="M2071" i="2"/>
  <c r="M2070" i="2"/>
  <c r="M2069" i="2"/>
  <c r="M2068" i="2"/>
  <c r="M2066" i="2"/>
  <c r="M2065" i="2"/>
  <c r="M2064" i="2"/>
  <c r="M2063" i="2"/>
  <c r="M2062" i="2"/>
  <c r="M2061" i="2"/>
  <c r="M2060" i="2"/>
  <c r="M2059" i="2"/>
  <c r="M2058" i="2"/>
  <c r="M2040" i="2"/>
  <c r="M2031" i="2"/>
  <c r="M2030" i="2"/>
  <c r="M2029" i="2"/>
  <c r="M2026" i="2"/>
  <c r="M2025" i="2"/>
  <c r="M2024" i="2"/>
  <c r="M2023" i="2"/>
  <c r="M2022" i="2"/>
  <c r="M2021" i="2"/>
  <c r="M2020" i="2"/>
  <c r="M2019" i="2"/>
  <c r="M2018" i="2"/>
  <c r="M2017" i="2"/>
  <c r="M2016" i="2"/>
  <c r="M2008" i="2"/>
  <c r="M2006" i="2"/>
  <c r="M2005" i="2"/>
  <c r="M2004" i="2"/>
  <c r="M2003" i="2"/>
  <c r="M2002" i="2"/>
  <c r="M2001" i="2"/>
  <c r="M2000" i="2"/>
  <c r="M1999" i="2"/>
  <c r="M1998" i="2"/>
  <c r="M1997" i="2"/>
  <c r="M1995" i="2"/>
  <c r="M1994" i="2"/>
  <c r="M1993" i="2"/>
  <c r="M1992" i="2"/>
  <c r="M1991" i="2"/>
  <c r="M1990" i="2"/>
  <c r="M1989" i="2"/>
  <c r="M1988" i="2"/>
  <c r="M1987" i="2"/>
  <c r="M1986" i="2"/>
  <c r="M1985" i="2"/>
  <c r="M1973" i="2"/>
  <c r="M1536" i="2"/>
  <c r="M1535" i="2"/>
  <c r="M1531" i="2"/>
  <c r="K2181" i="2"/>
  <c r="K2180" i="2"/>
  <c r="K2179" i="2"/>
  <c r="K2178" i="2"/>
  <c r="K2177" i="2"/>
  <c r="K2176" i="2"/>
  <c r="K2175" i="2"/>
  <c r="K2174" i="2"/>
  <c r="K2173" i="2"/>
  <c r="K2172" i="2"/>
  <c r="K2171" i="2"/>
  <c r="K2168" i="2"/>
  <c r="K2160" i="2"/>
  <c r="K2159" i="2"/>
  <c r="K2158" i="2"/>
  <c r="K2157" i="2"/>
  <c r="K2156" i="2"/>
  <c r="K2155" i="2"/>
  <c r="K2154" i="2"/>
  <c r="K2153" i="2"/>
  <c r="K2152" i="2"/>
  <c r="K2151" i="2"/>
  <c r="K2150" i="2"/>
  <c r="K2144" i="2"/>
  <c r="K2143" i="2"/>
  <c r="K2142" i="2"/>
  <c r="K2140" i="2"/>
  <c r="K2119" i="2"/>
  <c r="K2118" i="2"/>
  <c r="K2117" i="2"/>
  <c r="K2116" i="2"/>
  <c r="K2115" i="2"/>
  <c r="K2114" i="2"/>
  <c r="K2113" i="2"/>
  <c r="K2112" i="2"/>
  <c r="K2111" i="2"/>
  <c r="K2110" i="2"/>
  <c r="K2109" i="2"/>
  <c r="K2108" i="2"/>
  <c r="K2107" i="2"/>
  <c r="K2106" i="2"/>
  <c r="K2105" i="2"/>
  <c r="K2104" i="2"/>
  <c r="K2103" i="2"/>
  <c r="K2102" i="2"/>
  <c r="K2101" i="2"/>
  <c r="K2100" i="2"/>
  <c r="K2099" i="2"/>
  <c r="K2098" i="2"/>
  <c r="K2092" i="2"/>
  <c r="K2091" i="2"/>
  <c r="K2090" i="2"/>
  <c r="K2089" i="2"/>
  <c r="K2088" i="2"/>
  <c r="K2087" i="2"/>
  <c r="K2086" i="2"/>
  <c r="K2085" i="2"/>
  <c r="K2084" i="2"/>
  <c r="K2083" i="2"/>
  <c r="K2082" i="2"/>
  <c r="K2081" i="2"/>
  <c r="K2080" i="2"/>
  <c r="K2079" i="2"/>
  <c r="K2077" i="2"/>
  <c r="K2076" i="2"/>
  <c r="K2075" i="2"/>
  <c r="K2074" i="2"/>
  <c r="K2073" i="2"/>
  <c r="K2071" i="2"/>
  <c r="K2070" i="2"/>
  <c r="K2069" i="2"/>
  <c r="K2068" i="2"/>
  <c r="K2066" i="2"/>
  <c r="K2065" i="2"/>
  <c r="K2064" i="2"/>
  <c r="K2063" i="2"/>
  <c r="K2062" i="2"/>
  <c r="K2061" i="2"/>
  <c r="K2060" i="2"/>
  <c r="K2059" i="2"/>
  <c r="K2058" i="2"/>
  <c r="K2040" i="2"/>
  <c r="K2031" i="2"/>
  <c r="K2030" i="2"/>
  <c r="K2029" i="2"/>
  <c r="K2026" i="2"/>
  <c r="K2025" i="2"/>
  <c r="K2024" i="2"/>
  <c r="K2023" i="2"/>
  <c r="K2022" i="2"/>
  <c r="K2021" i="2"/>
  <c r="K2020" i="2"/>
  <c r="K2019" i="2"/>
  <c r="K2018" i="2"/>
  <c r="K2017" i="2"/>
  <c r="K2016" i="2"/>
  <c r="K2008" i="2"/>
  <c r="K2006" i="2"/>
  <c r="K2005" i="2"/>
  <c r="K2004" i="2"/>
  <c r="K2003" i="2"/>
  <c r="K2002" i="2"/>
  <c r="K2001" i="2"/>
  <c r="K2000" i="2"/>
  <c r="K1999" i="2"/>
  <c r="K1998" i="2"/>
  <c r="K1997" i="2"/>
  <c r="K1995" i="2"/>
  <c r="K1994" i="2"/>
  <c r="K1993" i="2"/>
  <c r="K1992" i="2"/>
  <c r="K1991" i="2"/>
  <c r="K1990" i="2"/>
  <c r="K1989" i="2"/>
  <c r="K1988" i="2"/>
  <c r="K1987" i="2"/>
  <c r="K1986" i="2"/>
  <c r="K1985" i="2"/>
  <c r="K1973" i="2"/>
  <c r="K1536" i="2"/>
  <c r="K1535" i="2"/>
  <c r="K1531" i="2"/>
  <c r="M1981" i="2" l="1"/>
  <c r="M1980" i="2"/>
  <c r="M1979" i="2"/>
  <c r="M1978" i="2"/>
  <c r="M1977" i="2"/>
  <c r="M1976" i="2"/>
  <c r="M1975" i="2"/>
  <c r="M1974" i="2"/>
  <c r="M1972" i="2"/>
  <c r="M1971" i="2"/>
  <c r="M1970" i="2"/>
  <c r="M1969" i="2"/>
  <c r="M1967" i="2"/>
  <c r="M1966" i="2"/>
  <c r="M1964" i="2"/>
  <c r="M1963" i="2"/>
  <c r="M1962" i="2"/>
  <c r="M1961" i="2"/>
  <c r="M1948" i="2"/>
  <c r="M1947" i="2"/>
  <c r="M1946" i="2"/>
  <c r="M1945" i="2"/>
  <c r="M1944" i="2"/>
  <c r="M1943" i="2"/>
  <c r="M1942" i="2"/>
  <c r="M1941" i="2"/>
  <c r="M1939" i="2"/>
  <c r="M1938" i="2"/>
  <c r="M1937" i="2"/>
  <c r="M1936" i="2"/>
  <c r="M1934" i="2"/>
  <c r="M1917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6" i="2"/>
  <c r="M1875" i="2"/>
  <c r="M1874" i="2"/>
  <c r="M1873" i="2"/>
  <c r="M1872" i="2"/>
  <c r="M1871" i="2"/>
  <c r="M1833" i="2"/>
  <c r="M1814" i="2"/>
  <c r="M1788" i="2"/>
  <c r="M1786" i="2"/>
  <c r="M1771" i="2"/>
  <c r="M1767" i="2"/>
  <c r="K1981" i="2"/>
  <c r="K1980" i="2"/>
  <c r="K1979" i="2"/>
  <c r="K1978" i="2"/>
  <c r="K1977" i="2"/>
  <c r="K1976" i="2"/>
  <c r="K1975" i="2"/>
  <c r="K1974" i="2"/>
  <c r="K1972" i="2"/>
  <c r="K1971" i="2"/>
  <c r="K1970" i="2"/>
  <c r="K1969" i="2"/>
  <c r="K1967" i="2"/>
  <c r="K1966" i="2"/>
  <c r="K1964" i="2"/>
  <c r="K1963" i="2"/>
  <c r="K1962" i="2"/>
  <c r="K1961" i="2"/>
  <c r="K1948" i="2"/>
  <c r="K1947" i="2"/>
  <c r="K1946" i="2"/>
  <c r="K1945" i="2"/>
  <c r="K1944" i="2"/>
  <c r="K1943" i="2"/>
  <c r="K1942" i="2"/>
  <c r="K1941" i="2"/>
  <c r="K1939" i="2"/>
  <c r="K1938" i="2"/>
  <c r="K1937" i="2"/>
  <c r="K1936" i="2"/>
  <c r="K1934" i="2"/>
  <c r="K1917" i="2"/>
  <c r="K1915" i="2"/>
  <c r="K1914" i="2"/>
  <c r="K1913" i="2"/>
  <c r="K1912" i="2"/>
  <c r="K1911" i="2"/>
  <c r="K1910" i="2"/>
  <c r="K1909" i="2"/>
  <c r="K1908" i="2"/>
  <c r="K1907" i="2"/>
  <c r="K1906" i="2"/>
  <c r="K1905" i="2"/>
  <c r="K1904" i="2"/>
  <c r="K1903" i="2"/>
  <c r="K1902" i="2"/>
  <c r="K1901" i="2"/>
  <c r="K1900" i="2"/>
  <c r="K1899" i="2"/>
  <c r="K1898" i="2"/>
  <c r="K1897" i="2"/>
  <c r="K1896" i="2"/>
  <c r="K1895" i="2"/>
  <c r="K1894" i="2"/>
  <c r="K1893" i="2"/>
  <c r="K1892" i="2"/>
  <c r="K1891" i="2"/>
  <c r="K1890" i="2"/>
  <c r="K1889" i="2"/>
  <c r="K1888" i="2"/>
  <c r="K1887" i="2"/>
  <c r="K1886" i="2"/>
  <c r="K1885" i="2"/>
  <c r="K1884" i="2"/>
  <c r="K1883" i="2"/>
  <c r="K1882" i="2"/>
  <c r="K1881" i="2"/>
  <c r="K1880" i="2"/>
  <c r="K1879" i="2"/>
  <c r="K1878" i="2"/>
  <c r="K1876" i="2"/>
  <c r="K1875" i="2"/>
  <c r="K1874" i="2"/>
  <c r="K1873" i="2"/>
  <c r="K1872" i="2"/>
  <c r="K1871" i="2"/>
  <c r="K1833" i="2"/>
  <c r="K1814" i="2"/>
  <c r="K1788" i="2"/>
  <c r="K1786" i="2"/>
  <c r="K1771" i="2"/>
  <c r="K1767" i="2"/>
  <c r="M1832" i="2" l="1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796" i="2"/>
  <c r="M1795" i="2"/>
  <c r="M1794" i="2"/>
  <c r="M1793" i="2"/>
  <c r="M1792" i="2"/>
  <c r="M1791" i="2"/>
  <c r="M1790" i="2"/>
  <c r="M1789" i="2"/>
  <c r="M1787" i="2"/>
  <c r="M1785" i="2"/>
  <c r="M1784" i="2"/>
  <c r="M1783" i="2"/>
  <c r="M1782" i="2"/>
  <c r="M1781" i="2"/>
  <c r="M1780" i="2"/>
  <c r="M1690" i="2"/>
  <c r="K1832" i="2"/>
  <c r="K1829" i="2"/>
  <c r="K1828" i="2"/>
  <c r="K1827" i="2"/>
  <c r="K1826" i="2"/>
  <c r="K1825" i="2"/>
  <c r="K1824" i="2"/>
  <c r="K1823" i="2"/>
  <c r="K1822" i="2"/>
  <c r="K1821" i="2"/>
  <c r="K1820" i="2"/>
  <c r="K1819" i="2"/>
  <c r="K1818" i="2"/>
  <c r="K1817" i="2"/>
  <c r="K1816" i="2"/>
  <c r="K1815" i="2"/>
  <c r="K1796" i="2"/>
  <c r="K1795" i="2"/>
  <c r="K1794" i="2"/>
  <c r="K1793" i="2"/>
  <c r="K1792" i="2"/>
  <c r="K1791" i="2"/>
  <c r="K1790" i="2"/>
  <c r="K1789" i="2"/>
  <c r="K1787" i="2"/>
  <c r="K1785" i="2"/>
  <c r="K1784" i="2"/>
  <c r="K1783" i="2"/>
  <c r="K1782" i="2"/>
  <c r="K1781" i="2"/>
  <c r="K1780" i="2"/>
  <c r="K1690" i="2"/>
  <c r="M1764" i="2" l="1"/>
  <c r="M1756" i="2"/>
  <c r="M1755" i="2"/>
  <c r="M1753" i="2"/>
  <c r="M1752" i="2"/>
  <c r="M1751" i="2"/>
  <c r="M1746" i="2"/>
  <c r="M1744" i="2"/>
  <c r="M1742" i="2"/>
  <c r="M1741" i="2"/>
  <c r="M1739" i="2"/>
  <c r="M1738" i="2"/>
  <c r="M1737" i="2"/>
  <c r="M1736" i="2"/>
  <c r="M1735" i="2"/>
  <c r="M1734" i="2"/>
  <c r="M1733" i="2"/>
  <c r="M1719" i="2"/>
  <c r="M1708" i="2"/>
  <c r="M1698" i="2"/>
  <c r="M1697" i="2"/>
  <c r="M1695" i="2"/>
  <c r="M1694" i="2"/>
  <c r="M1693" i="2"/>
  <c r="M1691" i="2"/>
  <c r="M1689" i="2"/>
  <c r="M1688" i="2"/>
  <c r="K1764" i="2"/>
  <c r="K1756" i="2"/>
  <c r="K1755" i="2"/>
  <c r="K1753" i="2"/>
  <c r="K1752" i="2"/>
  <c r="K1751" i="2"/>
  <c r="K1746" i="2"/>
  <c r="K1744" i="2"/>
  <c r="K1742" i="2"/>
  <c r="K1741" i="2"/>
  <c r="K1739" i="2"/>
  <c r="K1738" i="2"/>
  <c r="K1737" i="2"/>
  <c r="K1736" i="2"/>
  <c r="K1735" i="2"/>
  <c r="K1734" i="2"/>
  <c r="K1733" i="2"/>
  <c r="K1719" i="2"/>
  <c r="K1708" i="2"/>
  <c r="K1698" i="2"/>
  <c r="K1697" i="2"/>
  <c r="K1695" i="2"/>
  <c r="K1694" i="2"/>
  <c r="K1693" i="2"/>
  <c r="K1691" i="2"/>
  <c r="K1689" i="2"/>
  <c r="K1688" i="2"/>
  <c r="M1960" i="2" l="1"/>
  <c r="M1953" i="2"/>
  <c r="M1519" i="2"/>
  <c r="M1453" i="2"/>
  <c r="M1326" i="2"/>
  <c r="M1548" i="2"/>
  <c r="M1530" i="2"/>
  <c r="M1529" i="2"/>
  <c r="M1528" i="2"/>
  <c r="M1527" i="2"/>
  <c r="M1525" i="2"/>
  <c r="M1523" i="2"/>
  <c r="M1522" i="2"/>
  <c r="M1515" i="2"/>
  <c r="M1511" i="2"/>
  <c r="M1510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5" i="2"/>
  <c r="M1494" i="2"/>
  <c r="M1493" i="2"/>
  <c r="M1492" i="2"/>
  <c r="M1491" i="2"/>
  <c r="M1486" i="2"/>
  <c r="M1479" i="2"/>
  <c r="M1478" i="2"/>
  <c r="M1477" i="2"/>
  <c r="M1476" i="2"/>
  <c r="M1475" i="2"/>
  <c r="M1474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7" i="2"/>
  <c r="M1456" i="2"/>
  <c r="M1455" i="2"/>
  <c r="M1452" i="2"/>
  <c r="M1451" i="2"/>
  <c r="M1450" i="2"/>
  <c r="M1449" i="2"/>
  <c r="M1448" i="2"/>
  <c r="M1447" i="2"/>
  <c r="M1446" i="2"/>
  <c r="M1445" i="2"/>
  <c r="M1443" i="2"/>
  <c r="M1442" i="2"/>
  <c r="M1441" i="2"/>
  <c r="M1440" i="2"/>
  <c r="M1439" i="2"/>
  <c r="M1438" i="2"/>
  <c r="M1437" i="2"/>
  <c r="M1436" i="2"/>
  <c r="M1435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17" i="2"/>
  <c r="M1416" i="2"/>
  <c r="M1415" i="2"/>
  <c r="M1413" i="2"/>
  <c r="M1412" i="2"/>
  <c r="M1411" i="2"/>
  <c r="M1410" i="2"/>
  <c r="M1409" i="2"/>
  <c r="M1408" i="2"/>
  <c r="M1407" i="2"/>
  <c r="M1406" i="2"/>
  <c r="M1405" i="2"/>
  <c r="M1393" i="2"/>
  <c r="M1391" i="2"/>
  <c r="M1390" i="2"/>
  <c r="M1389" i="2"/>
  <c r="M1388" i="2"/>
  <c r="M1387" i="2"/>
  <c r="M1385" i="2"/>
  <c r="M1384" i="2"/>
  <c r="M1382" i="2"/>
  <c r="M1380" i="2"/>
  <c r="M1379" i="2"/>
  <c r="M1378" i="2"/>
  <c r="M1377" i="2"/>
  <c r="M1376" i="2"/>
  <c r="M1375" i="2"/>
  <c r="M1374" i="2"/>
  <c r="M1373" i="2"/>
  <c r="M1372" i="2"/>
  <c r="M1371" i="2"/>
  <c r="M1370" i="2"/>
  <c r="M1154" i="2"/>
  <c r="M900" i="2"/>
  <c r="M890" i="2"/>
  <c r="M870" i="2"/>
  <c r="M868" i="2"/>
  <c r="K1326" i="2"/>
  <c r="L1326" i="2" s="1"/>
  <c r="K1519" i="2"/>
  <c r="L1519" i="2" s="1"/>
  <c r="K1960" i="2"/>
  <c r="L1960" i="2" s="1"/>
  <c r="K1527" i="2"/>
  <c r="L1527" i="2" s="1"/>
  <c r="K1515" i="2"/>
  <c r="L1515" i="2" s="1"/>
  <c r="K1528" i="2"/>
  <c r="L1528" i="2" s="1"/>
  <c r="K1493" i="2"/>
  <c r="L1493" i="2" s="1"/>
  <c r="K1492" i="2"/>
  <c r="L1492" i="2" s="1"/>
  <c r="K1424" i="2"/>
  <c r="L1424" i="2" s="1"/>
  <c r="K1460" i="2"/>
  <c r="L1460" i="2" s="1"/>
  <c r="K1459" i="2"/>
  <c r="L1459" i="2" s="1"/>
  <c r="K1548" i="2"/>
  <c r="L1548" i="2" s="1"/>
  <c r="K1406" i="2"/>
  <c r="L1406" i="2" s="1"/>
  <c r="K1491" i="2"/>
  <c r="L1491" i="2" s="1"/>
  <c r="K1405" i="2"/>
  <c r="L1405" i="2" s="1"/>
  <c r="K1530" i="2"/>
  <c r="L1530" i="2" s="1"/>
  <c r="K1525" i="2"/>
  <c r="L1525" i="2" s="1"/>
  <c r="K1523" i="2"/>
  <c r="L1523" i="2" s="1"/>
  <c r="K1522" i="2"/>
  <c r="L1522" i="2" s="1"/>
  <c r="K1511" i="2"/>
  <c r="L1511" i="2" s="1"/>
  <c r="K1510" i="2"/>
  <c r="L1510" i="2" s="1"/>
  <c r="K1508" i="2"/>
  <c r="L1508" i="2" s="1"/>
  <c r="K1507" i="2"/>
  <c r="L1507" i="2" s="1"/>
  <c r="K1506" i="2"/>
  <c r="L1506" i="2" s="1"/>
  <c r="K1505" i="2"/>
  <c r="L1505" i="2" s="1"/>
  <c r="K1504" i="2"/>
  <c r="L1504" i="2" s="1"/>
  <c r="K1503" i="2"/>
  <c r="L1503" i="2" s="1"/>
  <c r="K1502" i="2"/>
  <c r="L1502" i="2" s="1"/>
  <c r="K1501" i="2"/>
  <c r="L1501" i="2" s="1"/>
  <c r="K1500" i="2"/>
  <c r="L1500" i="2" s="1"/>
  <c r="K1499" i="2"/>
  <c r="L1499" i="2" s="1"/>
  <c r="K1498" i="2"/>
  <c r="L1498" i="2" s="1"/>
  <c r="K1497" i="2"/>
  <c r="L1497" i="2" s="1"/>
  <c r="K1495" i="2"/>
  <c r="L1495" i="2" s="1"/>
  <c r="K1494" i="2"/>
  <c r="L1494" i="2" s="1"/>
  <c r="K1486" i="2"/>
  <c r="L1486" i="2" s="1"/>
  <c r="K1479" i="2"/>
  <c r="L1479" i="2" s="1"/>
  <c r="K1478" i="2"/>
  <c r="L1478" i="2" s="1"/>
  <c r="K1477" i="2"/>
  <c r="L1477" i="2" s="1"/>
  <c r="K1476" i="2"/>
  <c r="L1476" i="2" s="1"/>
  <c r="K1474" i="2"/>
  <c r="L1474" i="2" s="1"/>
  <c r="K1471" i="2"/>
  <c r="L1471" i="2" s="1"/>
  <c r="K1470" i="2"/>
  <c r="L1470" i="2" s="1"/>
  <c r="K1469" i="2"/>
  <c r="L1469" i="2" s="1"/>
  <c r="K1468" i="2"/>
  <c r="L1468" i="2" s="1"/>
  <c r="K1467" i="2"/>
  <c r="L1467" i="2" s="1"/>
  <c r="K1466" i="2"/>
  <c r="L1466" i="2" s="1"/>
  <c r="K1465" i="2"/>
  <c r="L1465" i="2" s="1"/>
  <c r="K1464" i="2"/>
  <c r="L1464" i="2" s="1"/>
  <c r="K1463" i="2"/>
  <c r="L1463" i="2" s="1"/>
  <c r="K1462" i="2"/>
  <c r="L1462" i="2" s="1"/>
  <c r="K1461" i="2"/>
  <c r="L1461" i="2" s="1"/>
  <c r="K1457" i="2"/>
  <c r="L1457" i="2" s="1"/>
  <c r="K1456" i="2"/>
  <c r="L1456" i="2" s="1"/>
  <c r="K1455" i="2"/>
  <c r="L1455" i="2" s="1"/>
  <c r="K1452" i="2"/>
  <c r="L1452" i="2" s="1"/>
  <c r="K1451" i="2"/>
  <c r="L1451" i="2" s="1"/>
  <c r="K1450" i="2"/>
  <c r="L1450" i="2" s="1"/>
  <c r="K1449" i="2"/>
  <c r="L1449" i="2" s="1"/>
  <c r="K1448" i="2"/>
  <c r="L1448" i="2" s="1"/>
  <c r="K1447" i="2"/>
  <c r="L1447" i="2" s="1"/>
  <c r="K1446" i="2"/>
  <c r="L1446" i="2" s="1"/>
  <c r="K1445" i="2"/>
  <c r="L1445" i="2" s="1"/>
  <c r="K1443" i="2"/>
  <c r="L1443" i="2" s="1"/>
  <c r="K1442" i="2"/>
  <c r="L1442" i="2" s="1"/>
  <c r="K1441" i="2"/>
  <c r="L1441" i="2" s="1"/>
  <c r="K1440" i="2"/>
  <c r="L1440" i="2" s="1"/>
  <c r="K1439" i="2"/>
  <c r="L1439" i="2" s="1"/>
  <c r="K1438" i="2"/>
  <c r="L1438" i="2" s="1"/>
  <c r="K1437" i="2"/>
  <c r="L1437" i="2" s="1"/>
  <c r="K1436" i="2"/>
  <c r="L1436" i="2" s="1"/>
  <c r="K1435" i="2"/>
  <c r="L1435" i="2" s="1"/>
  <c r="K1433" i="2"/>
  <c r="L1433" i="2" s="1"/>
  <c r="K1432" i="2"/>
  <c r="L1432" i="2" s="1"/>
  <c r="K1431" i="2"/>
  <c r="L1431" i="2" s="1"/>
  <c r="K1430" i="2"/>
  <c r="L1430" i="2" s="1"/>
  <c r="K1429" i="2"/>
  <c r="L1429" i="2" s="1"/>
  <c r="K1428" i="2"/>
  <c r="L1428" i="2" s="1"/>
  <c r="K1427" i="2"/>
  <c r="L1427" i="2" s="1"/>
  <c r="K1426" i="2"/>
  <c r="L1426" i="2" s="1"/>
  <c r="K1425" i="2"/>
  <c r="L1425" i="2" s="1"/>
  <c r="K1423" i="2"/>
  <c r="L1423" i="2" s="1"/>
  <c r="K1422" i="2"/>
  <c r="L1422" i="2" s="1"/>
  <c r="K1421" i="2"/>
  <c r="L1421" i="2" s="1"/>
  <c r="K1417" i="2"/>
  <c r="L1417" i="2" s="1"/>
  <c r="K1416" i="2"/>
  <c r="L1416" i="2" s="1"/>
  <c r="K1415" i="2"/>
  <c r="L1415" i="2" s="1"/>
  <c r="K1413" i="2"/>
  <c r="L1413" i="2" s="1"/>
  <c r="K1412" i="2"/>
  <c r="L1412" i="2" s="1"/>
  <c r="K1411" i="2"/>
  <c r="L1411" i="2" s="1"/>
  <c r="K1410" i="2"/>
  <c r="L1410" i="2" s="1"/>
  <c r="K1409" i="2"/>
  <c r="L1409" i="2" s="1"/>
  <c r="K1408" i="2"/>
  <c r="L1408" i="2" s="1"/>
  <c r="K1407" i="2"/>
  <c r="L1407" i="2" s="1"/>
  <c r="K1393" i="2"/>
  <c r="L1393" i="2" s="1"/>
  <c r="K1391" i="2"/>
  <c r="L1391" i="2" s="1"/>
  <c r="K1390" i="2"/>
  <c r="L1390" i="2" s="1"/>
  <c r="K1389" i="2"/>
  <c r="L1389" i="2" s="1"/>
  <c r="K1388" i="2"/>
  <c r="L1388" i="2" s="1"/>
  <c r="K1387" i="2"/>
  <c r="L1387" i="2" s="1"/>
  <c r="K1385" i="2"/>
  <c r="L1385" i="2" s="1"/>
  <c r="K1384" i="2"/>
  <c r="L1384" i="2" s="1"/>
  <c r="K1382" i="2"/>
  <c r="L1382" i="2" s="1"/>
  <c r="K1380" i="2"/>
  <c r="L1380" i="2" s="1"/>
  <c r="K1379" i="2"/>
  <c r="L1379" i="2" s="1"/>
  <c r="K1378" i="2"/>
  <c r="L1378" i="2" s="1"/>
  <c r="K1377" i="2"/>
  <c r="L1377" i="2" s="1"/>
  <c r="K1376" i="2"/>
  <c r="L1376" i="2" s="1"/>
  <c r="K1375" i="2"/>
  <c r="L1375" i="2" s="1"/>
  <c r="K1374" i="2"/>
  <c r="L1374" i="2" s="1"/>
  <c r="K1373" i="2"/>
  <c r="L1373" i="2" s="1"/>
  <c r="K1372" i="2"/>
  <c r="L1372" i="2" s="1"/>
  <c r="K1371" i="2"/>
  <c r="L1371" i="2" s="1"/>
  <c r="K1370" i="2"/>
  <c r="L1370" i="2" s="1"/>
  <c r="K1154" i="2"/>
  <c r="L1154" i="2" s="1"/>
  <c r="K900" i="2"/>
  <c r="L900" i="2" s="1"/>
  <c r="K890" i="2"/>
  <c r="L890" i="2" s="1"/>
  <c r="K870" i="2"/>
  <c r="L870" i="2" s="1"/>
  <c r="K868" i="2"/>
  <c r="L868" i="2" s="1"/>
  <c r="K1288" i="2"/>
  <c r="L1288" i="2" s="1"/>
  <c r="K1453" i="2"/>
  <c r="L1453" i="2" s="1"/>
  <c r="K1953" i="2"/>
  <c r="L1953" i="2" s="1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5" i="2"/>
  <c r="M1324" i="2"/>
  <c r="M1323" i="2"/>
  <c r="M1322" i="2"/>
  <c r="M1320" i="2"/>
  <c r="M1318" i="2"/>
  <c r="M1317" i="2"/>
  <c r="M1316" i="2"/>
  <c r="M1315" i="2"/>
  <c r="M1313" i="2"/>
  <c r="M1312" i="2"/>
  <c r="M1311" i="2"/>
  <c r="M1310" i="2"/>
  <c r="M1309" i="2"/>
  <c r="M1308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2" i="2"/>
  <c r="M1291" i="2"/>
  <c r="M1290" i="2"/>
  <c r="M1289" i="2"/>
  <c r="M1287" i="2"/>
  <c r="M1286" i="2"/>
  <c r="M1285" i="2"/>
  <c r="M1284" i="2"/>
  <c r="M1283" i="2"/>
  <c r="M1281" i="2"/>
  <c r="M1280" i="2"/>
  <c r="M1267" i="2"/>
  <c r="M1266" i="2"/>
  <c r="M1264" i="2"/>
  <c r="M1263" i="2"/>
  <c r="M1262" i="2"/>
  <c r="M1261" i="2"/>
  <c r="M1260" i="2"/>
  <c r="M1259" i="2"/>
  <c r="M1258" i="2"/>
  <c r="M1256" i="2"/>
  <c r="M1252" i="2"/>
  <c r="M1251" i="2"/>
  <c r="M1250" i="2"/>
  <c r="M1249" i="2"/>
  <c r="M1248" i="2"/>
  <c r="M1247" i="2"/>
  <c r="M1246" i="2"/>
  <c r="M1244" i="2"/>
  <c r="M1241" i="2"/>
  <c r="M1221" i="2"/>
  <c r="M1195" i="2"/>
  <c r="M1131" i="2"/>
  <c r="M104" i="2"/>
  <c r="K1369" i="2"/>
  <c r="L1369" i="2" s="1"/>
  <c r="K1368" i="2"/>
  <c r="L1368" i="2" s="1"/>
  <c r="K1367" i="2"/>
  <c r="L1367" i="2" s="1"/>
  <c r="K1366" i="2"/>
  <c r="L1366" i="2" s="1"/>
  <c r="K1365" i="2"/>
  <c r="L1365" i="2" s="1"/>
  <c r="K1364" i="2"/>
  <c r="L1364" i="2" s="1"/>
  <c r="K1363" i="2"/>
  <c r="L1363" i="2" s="1"/>
  <c r="K1362" i="2"/>
  <c r="K1361" i="2"/>
  <c r="L1361" i="2" s="1"/>
  <c r="K1360" i="2"/>
  <c r="L1360" i="2" s="1"/>
  <c r="K1359" i="2"/>
  <c r="L1359" i="2" s="1"/>
  <c r="K1358" i="2"/>
  <c r="L1358" i="2" s="1"/>
  <c r="K1357" i="2"/>
  <c r="L1357" i="2" s="1"/>
  <c r="K1356" i="2"/>
  <c r="L1356" i="2" s="1"/>
  <c r="K1355" i="2"/>
  <c r="L1355" i="2" s="1"/>
  <c r="K1354" i="2"/>
  <c r="L1354" i="2" s="1"/>
  <c r="K1353" i="2"/>
  <c r="K1352" i="2"/>
  <c r="L1352" i="2" s="1"/>
  <c r="K1351" i="2"/>
  <c r="L1351" i="2" s="1"/>
  <c r="K1350" i="2"/>
  <c r="L1350" i="2" s="1"/>
  <c r="K1349" i="2"/>
  <c r="L1349" i="2" s="1"/>
  <c r="K1348" i="2"/>
  <c r="L1348" i="2" s="1"/>
  <c r="K1347" i="2"/>
  <c r="L1347" i="2" s="1"/>
  <c r="K1346" i="2"/>
  <c r="L1346" i="2" s="1"/>
  <c r="K1345" i="2"/>
  <c r="L1345" i="2" s="1"/>
  <c r="K1344" i="2"/>
  <c r="L1344" i="2" s="1"/>
  <c r="K1342" i="2"/>
  <c r="L1342" i="2" s="1"/>
  <c r="K1341" i="2"/>
  <c r="L1341" i="2" s="1"/>
  <c r="K1340" i="2"/>
  <c r="L1340" i="2" s="1"/>
  <c r="K1339" i="2"/>
  <c r="L1339" i="2" s="1"/>
  <c r="K1338" i="2"/>
  <c r="L1338" i="2" s="1"/>
  <c r="K1337" i="2"/>
  <c r="L1337" i="2" s="1"/>
  <c r="K1336" i="2"/>
  <c r="L1336" i="2" s="1"/>
  <c r="K1335" i="2"/>
  <c r="L1335" i="2" s="1"/>
  <c r="K1334" i="2"/>
  <c r="L1334" i="2" s="1"/>
  <c r="K1333" i="2"/>
  <c r="L1333" i="2" s="1"/>
  <c r="K1332" i="2"/>
  <c r="L1332" i="2" s="1"/>
  <c r="K1331" i="2"/>
  <c r="L1331" i="2" s="1"/>
  <c r="K1330" i="2"/>
  <c r="L1330" i="2" s="1"/>
  <c r="K1329" i="2"/>
  <c r="L1329" i="2" s="1"/>
  <c r="K1328" i="2"/>
  <c r="L1328" i="2" s="1"/>
  <c r="K1327" i="2"/>
  <c r="L1327" i="2" s="1"/>
  <c r="K1325" i="2"/>
  <c r="L1325" i="2" s="1"/>
  <c r="K1324" i="2"/>
  <c r="L1324" i="2" s="1"/>
  <c r="K1323" i="2"/>
  <c r="K1322" i="2"/>
  <c r="L1322" i="2" s="1"/>
  <c r="K1320" i="2"/>
  <c r="L1320" i="2" s="1"/>
  <c r="K1318" i="2"/>
  <c r="L1318" i="2" s="1"/>
  <c r="K1317" i="2"/>
  <c r="L1317" i="2" s="1"/>
  <c r="K1316" i="2"/>
  <c r="L1316" i="2" s="1"/>
  <c r="K1315" i="2"/>
  <c r="L1315" i="2" s="1"/>
  <c r="K1313" i="2"/>
  <c r="L1313" i="2" s="1"/>
  <c r="K1312" i="2"/>
  <c r="L1312" i="2" s="1"/>
  <c r="K1311" i="2"/>
  <c r="L1311" i="2" s="1"/>
  <c r="K1310" i="2"/>
  <c r="L1310" i="2" s="1"/>
  <c r="K1309" i="2"/>
  <c r="L1309" i="2" s="1"/>
  <c r="K1308" i="2"/>
  <c r="L1308" i="2" s="1"/>
  <c r="K1306" i="2"/>
  <c r="L1306" i="2" s="1"/>
  <c r="K1305" i="2"/>
  <c r="L1305" i="2" s="1"/>
  <c r="K1304" i="2"/>
  <c r="L1304" i="2" s="1"/>
  <c r="K1303" i="2"/>
  <c r="L1303" i="2" s="1"/>
  <c r="K1302" i="2"/>
  <c r="L1302" i="2" s="1"/>
  <c r="K1301" i="2"/>
  <c r="L1301" i="2" s="1"/>
  <c r="K1300" i="2"/>
  <c r="L1300" i="2" s="1"/>
  <c r="K1299" i="2"/>
  <c r="L1299" i="2" s="1"/>
  <c r="K1298" i="2"/>
  <c r="L1298" i="2" s="1"/>
  <c r="K1297" i="2"/>
  <c r="L1297" i="2" s="1"/>
  <c r="K1296" i="2"/>
  <c r="L1296" i="2" s="1"/>
  <c r="K1295" i="2"/>
  <c r="L1295" i="2" s="1"/>
  <c r="K1294" i="2"/>
  <c r="L1294" i="2" s="1"/>
  <c r="K1292" i="2"/>
  <c r="L1292" i="2" s="1"/>
  <c r="K1291" i="2"/>
  <c r="L1291" i="2" s="1"/>
  <c r="K1290" i="2"/>
  <c r="L1290" i="2" s="1"/>
  <c r="K1289" i="2"/>
  <c r="L1289" i="2" s="1"/>
  <c r="K1287" i="2"/>
  <c r="L1287" i="2" s="1"/>
  <c r="K1286" i="2"/>
  <c r="L1286" i="2" s="1"/>
  <c r="K1285" i="2"/>
  <c r="L1285" i="2" s="1"/>
  <c r="K1284" i="2"/>
  <c r="L1284" i="2" s="1"/>
  <c r="K1283" i="2"/>
  <c r="L1283" i="2" s="1"/>
  <c r="K1281" i="2"/>
  <c r="L1281" i="2" s="1"/>
  <c r="K1280" i="2"/>
  <c r="L1280" i="2" s="1"/>
  <c r="K1267" i="2"/>
  <c r="K1266" i="2"/>
  <c r="L1266" i="2" s="1"/>
  <c r="K1264" i="2"/>
  <c r="L1264" i="2" s="1"/>
  <c r="K1263" i="2"/>
  <c r="L1263" i="2" s="1"/>
  <c r="K1262" i="2"/>
  <c r="L1262" i="2" s="1"/>
  <c r="K1261" i="2"/>
  <c r="L1261" i="2" s="1"/>
  <c r="K1260" i="2"/>
  <c r="L1260" i="2" s="1"/>
  <c r="K1259" i="2"/>
  <c r="L1259" i="2" s="1"/>
  <c r="K1258" i="2"/>
  <c r="L1258" i="2" s="1"/>
  <c r="K1256" i="2"/>
  <c r="L1256" i="2" s="1"/>
  <c r="K1252" i="2"/>
  <c r="L1252" i="2" s="1"/>
  <c r="K1251" i="2"/>
  <c r="L1251" i="2" s="1"/>
  <c r="K1250" i="2"/>
  <c r="L1250" i="2" s="1"/>
  <c r="K1249" i="2"/>
  <c r="L1249" i="2" s="1"/>
  <c r="K1248" i="2"/>
  <c r="L1248" i="2" s="1"/>
  <c r="K1247" i="2"/>
  <c r="L1247" i="2" s="1"/>
  <c r="K1246" i="2"/>
  <c r="L1246" i="2" s="1"/>
  <c r="K1244" i="2"/>
  <c r="L1244" i="2" s="1"/>
  <c r="K1241" i="2"/>
  <c r="L1241" i="2" s="1"/>
  <c r="K1221" i="2"/>
  <c r="L1221" i="2" s="1"/>
  <c r="K1195" i="2"/>
  <c r="L1195" i="2" s="1"/>
  <c r="K1131" i="2"/>
  <c r="L1131" i="2" s="1"/>
  <c r="K104" i="2"/>
  <c r="M1255" i="2"/>
  <c r="M1245" i="2"/>
  <c r="M1243" i="2"/>
  <c r="M1242" i="2"/>
  <c r="M1240" i="2"/>
  <c r="M1239" i="2"/>
  <c r="M1238" i="2"/>
  <c r="M1235" i="2"/>
  <c r="M1231" i="2"/>
  <c r="M1229" i="2"/>
  <c r="M1223" i="2"/>
  <c r="M1222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6" i="2"/>
  <c r="M1194" i="2"/>
  <c r="M1193" i="2"/>
  <c r="M1192" i="2"/>
  <c r="M1191" i="2"/>
  <c r="M1190" i="2"/>
  <c r="M1189" i="2"/>
  <c r="M1188" i="2"/>
  <c r="M1187" i="2"/>
  <c r="M1186" i="2"/>
  <c r="M1185" i="2"/>
  <c r="M1183" i="2"/>
  <c r="M1182" i="2"/>
  <c r="M1181" i="2"/>
  <c r="M1180" i="2"/>
  <c r="M1179" i="2"/>
  <c r="M1178" i="2"/>
  <c r="M1176" i="2"/>
  <c r="M1175" i="2"/>
  <c r="M1174" i="2"/>
  <c r="M1173" i="2"/>
  <c r="M1172" i="2"/>
  <c r="M1171" i="2"/>
  <c r="M1170" i="2"/>
  <c r="M1169" i="2"/>
  <c r="M1167" i="2"/>
  <c r="M1164" i="2"/>
  <c r="M1162" i="2"/>
  <c r="M1161" i="2"/>
  <c r="M1160" i="2"/>
  <c r="M1159" i="2"/>
  <c r="M1158" i="2"/>
  <c r="M1157" i="2"/>
  <c r="M1156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7" i="2"/>
  <c r="M1116" i="2"/>
  <c r="M1115" i="2"/>
  <c r="M1114" i="2"/>
  <c r="M1110" i="2"/>
  <c r="M1109" i="2"/>
  <c r="M1108" i="2"/>
  <c r="M1107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8" i="2"/>
  <c r="M1077" i="2"/>
  <c r="M1076" i="2"/>
  <c r="M1075" i="2"/>
  <c r="M1074" i="2"/>
  <c r="M1073" i="2"/>
  <c r="M1072" i="2"/>
  <c r="M1070" i="2"/>
  <c r="M1068" i="2"/>
  <c r="M1067" i="2"/>
  <c r="M1066" i="2"/>
  <c r="M1065" i="2"/>
  <c r="M1064" i="2"/>
  <c r="M1063" i="2"/>
  <c r="M1061" i="2"/>
  <c r="M1060" i="2"/>
  <c r="M1057" i="2"/>
  <c r="M1055" i="2"/>
  <c r="M1051" i="2"/>
  <c r="M1050" i="2"/>
  <c r="M1049" i="2"/>
  <c r="M1048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2" i="2"/>
  <c r="M1031" i="2"/>
  <c r="M1030" i="2"/>
  <c r="M1029" i="2"/>
  <c r="M1028" i="2"/>
  <c r="M1027" i="2"/>
  <c r="M1026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3" i="2"/>
  <c r="M1002" i="2"/>
  <c r="M1000" i="2"/>
  <c r="M999" i="2"/>
  <c r="M997" i="2"/>
  <c r="M996" i="2"/>
  <c r="M995" i="2"/>
  <c r="M994" i="2"/>
  <c r="M993" i="2"/>
  <c r="M992" i="2"/>
  <c r="M991" i="2"/>
  <c r="M990" i="2"/>
  <c r="M989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2" i="2"/>
  <c r="M951" i="2"/>
  <c r="M950" i="2"/>
  <c r="M949" i="2"/>
  <c r="M948" i="2"/>
  <c r="M947" i="2"/>
  <c r="M946" i="2"/>
  <c r="M944" i="2"/>
  <c r="M943" i="2"/>
  <c r="M942" i="2"/>
  <c r="M938" i="2"/>
  <c r="M937" i="2"/>
  <c r="M936" i="2"/>
  <c r="M935" i="2"/>
  <c r="M934" i="2"/>
  <c r="M931" i="2"/>
  <c r="M930" i="2"/>
  <c r="M929" i="2"/>
  <c r="M927" i="2"/>
  <c r="M926" i="2"/>
  <c r="M925" i="2"/>
  <c r="M901" i="2"/>
  <c r="M899" i="2"/>
  <c r="M898" i="2"/>
  <c r="M896" i="2"/>
  <c r="M895" i="2"/>
  <c r="M894" i="2"/>
  <c r="M893" i="2"/>
  <c r="M891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69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5" i="2"/>
  <c r="M842" i="2"/>
  <c r="M841" i="2"/>
  <c r="M840" i="2"/>
  <c r="M839" i="2"/>
  <c r="M838" i="2"/>
  <c r="M747" i="2"/>
  <c r="M367" i="2"/>
  <c r="M342" i="2"/>
  <c r="M333" i="2"/>
  <c r="M166" i="2"/>
  <c r="M136" i="2"/>
  <c r="M125" i="2"/>
  <c r="M123" i="2"/>
  <c r="M120" i="2"/>
  <c r="M117" i="2"/>
  <c r="M106" i="2"/>
  <c r="M105" i="2"/>
  <c r="M102" i="2"/>
  <c r="M93" i="2"/>
  <c r="L1362" i="2"/>
  <c r="L1323" i="2"/>
  <c r="L1267" i="2"/>
  <c r="K1255" i="2"/>
  <c r="L1255" i="2" s="1"/>
  <c r="K1245" i="2"/>
  <c r="L1245" i="2" s="1"/>
  <c r="K1243" i="2"/>
  <c r="L1243" i="2" s="1"/>
  <c r="K1242" i="2"/>
  <c r="L1242" i="2" s="1"/>
  <c r="K1240" i="2"/>
  <c r="L1240" i="2" s="1"/>
  <c r="K1239" i="2"/>
  <c r="L1239" i="2" s="1"/>
  <c r="K1238" i="2"/>
  <c r="L1238" i="2" s="1"/>
  <c r="K1235" i="2"/>
  <c r="L1235" i="2" s="1"/>
  <c r="K1231" i="2"/>
  <c r="L1231" i="2" s="1"/>
  <c r="K1229" i="2"/>
  <c r="L1229" i="2" s="1"/>
  <c r="K1223" i="2"/>
  <c r="L1223" i="2" s="1"/>
  <c r="K1222" i="2"/>
  <c r="L1222" i="2" s="1"/>
  <c r="K1220" i="2"/>
  <c r="L1220" i="2" s="1"/>
  <c r="K1219" i="2"/>
  <c r="L1219" i="2" s="1"/>
  <c r="K1218" i="2"/>
  <c r="L1218" i="2" s="1"/>
  <c r="K1217" i="2"/>
  <c r="L1217" i="2" s="1"/>
  <c r="K1216" i="2"/>
  <c r="L1216" i="2" s="1"/>
  <c r="K1215" i="2"/>
  <c r="L1215" i="2" s="1"/>
  <c r="K1214" i="2"/>
  <c r="L1214" i="2" s="1"/>
  <c r="K1213" i="2"/>
  <c r="L1213" i="2" s="1"/>
  <c r="K1212" i="2"/>
  <c r="L1212" i="2" s="1"/>
  <c r="K1211" i="2"/>
  <c r="L1211" i="2" s="1"/>
  <c r="K1210" i="2"/>
  <c r="L1210" i="2" s="1"/>
  <c r="K1209" i="2"/>
  <c r="L1209" i="2" s="1"/>
  <c r="K1208" i="2"/>
  <c r="L1208" i="2" s="1"/>
  <c r="K1207" i="2"/>
  <c r="L1207" i="2" s="1"/>
  <c r="K1206" i="2"/>
  <c r="L1206" i="2" s="1"/>
  <c r="K1205" i="2"/>
  <c r="L1205" i="2" s="1"/>
  <c r="K1204" i="2"/>
  <c r="L1204" i="2" s="1"/>
  <c r="K1203" i="2"/>
  <c r="L1203" i="2" s="1"/>
  <c r="K1202" i="2"/>
  <c r="L1202" i="2" s="1"/>
  <c r="K1201" i="2"/>
  <c r="L1201" i="2" s="1"/>
  <c r="K1200" i="2"/>
  <c r="L1200" i="2" s="1"/>
  <c r="K1199" i="2"/>
  <c r="L1199" i="2" s="1"/>
  <c r="K1198" i="2"/>
  <c r="L1198" i="2" s="1"/>
  <c r="K1196" i="2"/>
  <c r="L1196" i="2" s="1"/>
  <c r="K1194" i="2"/>
  <c r="L1194" i="2" s="1"/>
  <c r="K1193" i="2"/>
  <c r="L1193" i="2" s="1"/>
  <c r="K1192" i="2"/>
  <c r="L1192" i="2" s="1"/>
  <c r="K1191" i="2"/>
  <c r="L1191" i="2" s="1"/>
  <c r="K1190" i="2"/>
  <c r="L1190" i="2" s="1"/>
  <c r="K1189" i="2"/>
  <c r="L1189" i="2" s="1"/>
  <c r="K1188" i="2"/>
  <c r="L1188" i="2" s="1"/>
  <c r="K1187" i="2"/>
  <c r="L1187" i="2" s="1"/>
  <c r="K1186" i="2"/>
  <c r="L1186" i="2" s="1"/>
  <c r="K1185" i="2"/>
  <c r="L1185" i="2" s="1"/>
  <c r="K1183" i="2"/>
  <c r="L1183" i="2" s="1"/>
  <c r="K1182" i="2"/>
  <c r="L1182" i="2" s="1"/>
  <c r="K1181" i="2"/>
  <c r="L1181" i="2" s="1"/>
  <c r="K1180" i="2"/>
  <c r="L1180" i="2" s="1"/>
  <c r="K1179" i="2"/>
  <c r="L1179" i="2" s="1"/>
  <c r="K1178" i="2"/>
  <c r="L1178" i="2" s="1"/>
  <c r="K1176" i="2"/>
  <c r="L1176" i="2" s="1"/>
  <c r="K1175" i="2"/>
  <c r="L1175" i="2" s="1"/>
  <c r="K1174" i="2"/>
  <c r="L1174" i="2" s="1"/>
  <c r="K1173" i="2"/>
  <c r="L1173" i="2" s="1"/>
  <c r="K1172" i="2"/>
  <c r="L1172" i="2" s="1"/>
  <c r="K1171" i="2"/>
  <c r="L1171" i="2" s="1"/>
  <c r="K1170" i="2"/>
  <c r="L1170" i="2" s="1"/>
  <c r="K1169" i="2"/>
  <c r="L1169" i="2" s="1"/>
  <c r="K1167" i="2"/>
  <c r="L1167" i="2" s="1"/>
  <c r="K1164" i="2"/>
  <c r="L1164" i="2" s="1"/>
  <c r="K1162" i="2"/>
  <c r="L1162" i="2" s="1"/>
  <c r="K1161" i="2"/>
  <c r="L1161" i="2" s="1"/>
  <c r="K1160" i="2"/>
  <c r="L1160" i="2" s="1"/>
  <c r="K1159" i="2"/>
  <c r="L1159" i="2" s="1"/>
  <c r="K1158" i="2"/>
  <c r="L1158" i="2" s="1"/>
  <c r="K1157" i="2"/>
  <c r="L1157" i="2" s="1"/>
  <c r="K1156" i="2"/>
  <c r="L1156" i="2" s="1"/>
  <c r="K1153" i="2"/>
  <c r="L1153" i="2" s="1"/>
  <c r="K1152" i="2"/>
  <c r="L1152" i="2" s="1"/>
  <c r="K1151" i="2"/>
  <c r="L1151" i="2" s="1"/>
  <c r="K1150" i="2"/>
  <c r="L1150" i="2" s="1"/>
  <c r="K1149" i="2"/>
  <c r="L1149" i="2" s="1"/>
  <c r="K1148" i="2"/>
  <c r="L1148" i="2" s="1"/>
  <c r="K1147" i="2"/>
  <c r="L1147" i="2" s="1"/>
  <c r="K1146" i="2"/>
  <c r="L1146" i="2" s="1"/>
  <c r="K1145" i="2"/>
  <c r="L1145" i="2" s="1"/>
  <c r="K1144" i="2"/>
  <c r="L1144" i="2" s="1"/>
  <c r="K1143" i="2"/>
  <c r="L1143" i="2" s="1"/>
  <c r="K1142" i="2"/>
  <c r="L1142" i="2" s="1"/>
  <c r="K1141" i="2"/>
  <c r="L1141" i="2" s="1"/>
  <c r="K1140" i="2"/>
  <c r="L1140" i="2" s="1"/>
  <c r="K1139" i="2"/>
  <c r="L1139" i="2" s="1"/>
  <c r="K1138" i="2"/>
  <c r="L1138" i="2" s="1"/>
  <c r="K1137" i="2"/>
  <c r="L1137" i="2" s="1"/>
  <c r="K1136" i="2"/>
  <c r="L1136" i="2" s="1"/>
  <c r="K1135" i="2"/>
  <c r="L1135" i="2" s="1"/>
  <c r="K1134" i="2"/>
  <c r="L1134" i="2" s="1"/>
  <c r="K1133" i="2"/>
  <c r="L1133" i="2" s="1"/>
  <c r="K1130" i="2"/>
  <c r="L1130" i="2" s="1"/>
  <c r="K1129" i="2"/>
  <c r="L1129" i="2" s="1"/>
  <c r="K1128" i="2"/>
  <c r="L1128" i="2" s="1"/>
  <c r="K1127" i="2"/>
  <c r="L1127" i="2" s="1"/>
  <c r="K1126" i="2"/>
  <c r="L1126" i="2" s="1"/>
  <c r="K1125" i="2"/>
  <c r="L1125" i="2" s="1"/>
  <c r="K1124" i="2"/>
  <c r="L1124" i="2" s="1"/>
  <c r="K1123" i="2"/>
  <c r="L1123" i="2" s="1"/>
  <c r="K1122" i="2"/>
  <c r="L1122" i="2" s="1"/>
  <c r="K1121" i="2"/>
  <c r="L1121" i="2" s="1"/>
  <c r="K1120" i="2"/>
  <c r="L1120" i="2" s="1"/>
  <c r="K1119" i="2"/>
  <c r="L1119" i="2" s="1"/>
  <c r="K1117" i="2"/>
  <c r="L1117" i="2" s="1"/>
  <c r="K1116" i="2"/>
  <c r="L1116" i="2" s="1"/>
  <c r="K1115" i="2"/>
  <c r="L1115" i="2" s="1"/>
  <c r="K1114" i="2"/>
  <c r="L1114" i="2" s="1"/>
  <c r="K1110" i="2"/>
  <c r="L1110" i="2" s="1"/>
  <c r="K1109" i="2"/>
  <c r="L1109" i="2" s="1"/>
  <c r="K1108" i="2"/>
  <c r="L1108" i="2" s="1"/>
  <c r="K1107" i="2"/>
  <c r="L1107" i="2" s="1"/>
  <c r="K1105" i="2"/>
  <c r="L1105" i="2" s="1"/>
  <c r="K1104" i="2"/>
  <c r="L1104" i="2" s="1"/>
  <c r="K1103" i="2"/>
  <c r="L1103" i="2" s="1"/>
  <c r="K1102" i="2"/>
  <c r="L1102" i="2" s="1"/>
  <c r="K1101" i="2"/>
  <c r="L1101" i="2" s="1"/>
  <c r="K1100" i="2"/>
  <c r="L1100" i="2" s="1"/>
  <c r="K1099" i="2"/>
  <c r="L1099" i="2" s="1"/>
  <c r="K1098" i="2"/>
  <c r="L1098" i="2" s="1"/>
  <c r="K1097" i="2"/>
  <c r="L1097" i="2" s="1"/>
  <c r="K1096" i="2"/>
  <c r="L1096" i="2" s="1"/>
  <c r="K1095" i="2"/>
  <c r="L1095" i="2" s="1"/>
  <c r="K1094" i="2"/>
  <c r="L1094" i="2" s="1"/>
  <c r="K1093" i="2"/>
  <c r="L1093" i="2" s="1"/>
  <c r="K1092" i="2"/>
  <c r="L1092" i="2" s="1"/>
  <c r="K1091" i="2"/>
  <c r="L1091" i="2" s="1"/>
  <c r="K1090" i="2"/>
  <c r="L1090" i="2" s="1"/>
  <c r="K1089" i="2"/>
  <c r="L1089" i="2" s="1"/>
  <c r="K1088" i="2"/>
  <c r="L1088" i="2" s="1"/>
  <c r="K1087" i="2"/>
  <c r="L1087" i="2" s="1"/>
  <c r="K1086" i="2"/>
  <c r="L1086" i="2" s="1"/>
  <c r="K1085" i="2"/>
  <c r="L1085" i="2" s="1"/>
  <c r="K1084" i="2"/>
  <c r="L1084" i="2" s="1"/>
  <c r="K1083" i="2"/>
  <c r="L1083" i="2" s="1"/>
  <c r="K1082" i="2"/>
  <c r="L1082" i="2" s="1"/>
  <c r="K1081" i="2"/>
  <c r="L1081" i="2" s="1"/>
  <c r="K1080" i="2"/>
  <c r="L1080" i="2" s="1"/>
  <c r="K1078" i="2"/>
  <c r="L1078" i="2" s="1"/>
  <c r="K1077" i="2"/>
  <c r="L1077" i="2" s="1"/>
  <c r="K1076" i="2"/>
  <c r="L1076" i="2" s="1"/>
  <c r="K1075" i="2"/>
  <c r="L1075" i="2" s="1"/>
  <c r="K1074" i="2"/>
  <c r="L1074" i="2" s="1"/>
  <c r="K1073" i="2"/>
  <c r="L1073" i="2" s="1"/>
  <c r="K1072" i="2"/>
  <c r="L1072" i="2" s="1"/>
  <c r="K1070" i="2"/>
  <c r="L1070" i="2" s="1"/>
  <c r="K1068" i="2"/>
  <c r="L1068" i="2" s="1"/>
  <c r="K1067" i="2"/>
  <c r="L1067" i="2" s="1"/>
  <c r="K1066" i="2"/>
  <c r="L1066" i="2" s="1"/>
  <c r="K1065" i="2"/>
  <c r="L1065" i="2" s="1"/>
  <c r="K1064" i="2"/>
  <c r="L1064" i="2" s="1"/>
  <c r="K1063" i="2"/>
  <c r="L1063" i="2" s="1"/>
  <c r="K1061" i="2"/>
  <c r="L1061" i="2" s="1"/>
  <c r="K1060" i="2"/>
  <c r="L1060" i="2" s="1"/>
  <c r="K1057" i="2"/>
  <c r="L1057" i="2" s="1"/>
  <c r="K1055" i="2"/>
  <c r="L1055" i="2" s="1"/>
  <c r="K1051" i="2"/>
  <c r="L1051" i="2" s="1"/>
  <c r="K1050" i="2"/>
  <c r="L1050" i="2" s="1"/>
  <c r="K1049" i="2"/>
  <c r="L1049" i="2" s="1"/>
  <c r="K1048" i="2"/>
  <c r="L1048" i="2" s="1"/>
  <c r="K1046" i="2"/>
  <c r="L1046" i="2" s="1"/>
  <c r="K1045" i="2"/>
  <c r="L1045" i="2" s="1"/>
  <c r="K1044" i="2"/>
  <c r="L1044" i="2" s="1"/>
  <c r="K1043" i="2"/>
  <c r="L1043" i="2" s="1"/>
  <c r="K1042" i="2"/>
  <c r="L1042" i="2" s="1"/>
  <c r="K1041" i="2"/>
  <c r="L1041" i="2" s="1"/>
  <c r="K1040" i="2"/>
  <c r="L1040" i="2" s="1"/>
  <c r="K1039" i="2"/>
  <c r="L1039" i="2" s="1"/>
  <c r="K1038" i="2"/>
  <c r="L1038" i="2" s="1"/>
  <c r="K1037" i="2"/>
  <c r="L1037" i="2" s="1"/>
  <c r="K1036" i="2"/>
  <c r="L1036" i="2" s="1"/>
  <c r="K1035" i="2"/>
  <c r="L1035" i="2" s="1"/>
  <c r="K1034" i="2"/>
  <c r="L1034" i="2" s="1"/>
  <c r="K1032" i="2"/>
  <c r="L1032" i="2" s="1"/>
  <c r="K1031" i="2"/>
  <c r="L1031" i="2" s="1"/>
  <c r="K1030" i="2"/>
  <c r="L1030" i="2" s="1"/>
  <c r="K1029" i="2"/>
  <c r="L1029" i="2" s="1"/>
  <c r="K1028" i="2"/>
  <c r="L1028" i="2" s="1"/>
  <c r="K1027" i="2"/>
  <c r="L1027" i="2" s="1"/>
  <c r="K1026" i="2"/>
  <c r="L1026" i="2" s="1"/>
  <c r="K1024" i="2"/>
  <c r="L1024" i="2" s="1"/>
  <c r="K1023" i="2"/>
  <c r="L1023" i="2" s="1"/>
  <c r="K1022" i="2"/>
  <c r="L1022" i="2" s="1"/>
  <c r="K1021" i="2"/>
  <c r="L1021" i="2" s="1"/>
  <c r="K1020" i="2"/>
  <c r="L1020" i="2" s="1"/>
  <c r="K1019" i="2"/>
  <c r="L1019" i="2" s="1"/>
  <c r="K1018" i="2"/>
  <c r="L1018" i="2" s="1"/>
  <c r="K1017" i="2"/>
  <c r="L1017" i="2" s="1"/>
  <c r="K1016" i="2"/>
  <c r="L1016" i="2" s="1"/>
  <c r="K1015" i="2"/>
  <c r="L1015" i="2" s="1"/>
  <c r="K1014" i="2"/>
  <c r="L1014" i="2" s="1"/>
  <c r="K1013" i="2"/>
  <c r="L1013" i="2" s="1"/>
  <c r="K1012" i="2"/>
  <c r="L1012" i="2" s="1"/>
  <c r="K1011" i="2"/>
  <c r="L1011" i="2" s="1"/>
  <c r="K1010" i="2"/>
  <c r="L1010" i="2" s="1"/>
  <c r="K1009" i="2"/>
  <c r="L1009" i="2" s="1"/>
  <c r="K1008" i="2"/>
  <c r="L1008" i="2" s="1"/>
  <c r="K1007" i="2"/>
  <c r="L1007" i="2" s="1"/>
  <c r="K1006" i="2"/>
  <c r="L1006" i="2" s="1"/>
  <c r="K1005" i="2"/>
  <c r="L1005" i="2" s="1"/>
  <c r="K1003" i="2"/>
  <c r="L1003" i="2" s="1"/>
  <c r="K1002" i="2"/>
  <c r="L1002" i="2" s="1"/>
  <c r="K1000" i="2"/>
  <c r="L1000" i="2" s="1"/>
  <c r="K999" i="2"/>
  <c r="L999" i="2" s="1"/>
  <c r="K997" i="2"/>
  <c r="L997" i="2" s="1"/>
  <c r="K996" i="2"/>
  <c r="L996" i="2" s="1"/>
  <c r="K995" i="2"/>
  <c r="L995" i="2" s="1"/>
  <c r="K994" i="2"/>
  <c r="L994" i="2" s="1"/>
  <c r="K993" i="2"/>
  <c r="L993" i="2" s="1"/>
  <c r="K992" i="2"/>
  <c r="L992" i="2" s="1"/>
  <c r="K991" i="2"/>
  <c r="L991" i="2" s="1"/>
  <c r="K990" i="2"/>
  <c r="L990" i="2" s="1"/>
  <c r="K989" i="2"/>
  <c r="L989" i="2" s="1"/>
  <c r="K987" i="2"/>
  <c r="L987" i="2" s="1"/>
  <c r="K986" i="2"/>
  <c r="L986" i="2" s="1"/>
  <c r="K985" i="2"/>
  <c r="L985" i="2" s="1"/>
  <c r="K984" i="2"/>
  <c r="L984" i="2" s="1"/>
  <c r="K983" i="2"/>
  <c r="L983" i="2" s="1"/>
  <c r="K982" i="2"/>
  <c r="L982" i="2" s="1"/>
  <c r="K981" i="2"/>
  <c r="L981" i="2" s="1"/>
  <c r="K980" i="2"/>
  <c r="L980" i="2" s="1"/>
  <c r="K979" i="2"/>
  <c r="L979" i="2" s="1"/>
  <c r="K978" i="2"/>
  <c r="L978" i="2" s="1"/>
  <c r="K977" i="2"/>
  <c r="L977" i="2" s="1"/>
  <c r="K976" i="2"/>
  <c r="L976" i="2" s="1"/>
  <c r="K975" i="2"/>
  <c r="L975" i="2" s="1"/>
  <c r="K974" i="2"/>
  <c r="L974" i="2" s="1"/>
  <c r="K973" i="2"/>
  <c r="L973" i="2" s="1"/>
  <c r="K972" i="2"/>
  <c r="L972" i="2" s="1"/>
  <c r="K971" i="2"/>
  <c r="L971" i="2" s="1"/>
  <c r="K970" i="2"/>
  <c r="L970" i="2" s="1"/>
  <c r="K969" i="2"/>
  <c r="L969" i="2" s="1"/>
  <c r="K968" i="2"/>
  <c r="L968" i="2" s="1"/>
  <c r="K967" i="2"/>
  <c r="L967" i="2" s="1"/>
  <c r="K966" i="2"/>
  <c r="L966" i="2" s="1"/>
  <c r="K965" i="2"/>
  <c r="L965" i="2" s="1"/>
  <c r="K964" i="2"/>
  <c r="L964" i="2" s="1"/>
  <c r="K963" i="2"/>
  <c r="L963" i="2" s="1"/>
  <c r="K962" i="2"/>
  <c r="L962" i="2" s="1"/>
  <c r="K961" i="2"/>
  <c r="L961" i="2" s="1"/>
  <c r="K960" i="2"/>
  <c r="L960" i="2" s="1"/>
  <c r="K959" i="2"/>
  <c r="L959" i="2" s="1"/>
  <c r="K958" i="2"/>
  <c r="L958" i="2" s="1"/>
  <c r="K957" i="2"/>
  <c r="L957" i="2" s="1"/>
  <c r="K956" i="2"/>
  <c r="L956" i="2" s="1"/>
  <c r="K955" i="2"/>
  <c r="L955" i="2" s="1"/>
  <c r="K954" i="2"/>
  <c r="L954" i="2" s="1"/>
  <c r="K952" i="2"/>
  <c r="L952" i="2" s="1"/>
  <c r="K951" i="2"/>
  <c r="L951" i="2" s="1"/>
  <c r="K950" i="2"/>
  <c r="L950" i="2" s="1"/>
  <c r="K949" i="2"/>
  <c r="L949" i="2" s="1"/>
  <c r="K948" i="2"/>
  <c r="L948" i="2" s="1"/>
  <c r="K947" i="2"/>
  <c r="L947" i="2" s="1"/>
  <c r="K946" i="2"/>
  <c r="L946" i="2" s="1"/>
  <c r="K944" i="2"/>
  <c r="L944" i="2" s="1"/>
  <c r="K943" i="2"/>
  <c r="L943" i="2" s="1"/>
  <c r="K942" i="2"/>
  <c r="L942" i="2" s="1"/>
  <c r="K938" i="2"/>
  <c r="L938" i="2" s="1"/>
  <c r="K937" i="2"/>
  <c r="L937" i="2" s="1"/>
  <c r="K936" i="2"/>
  <c r="L936" i="2" s="1"/>
  <c r="K935" i="2"/>
  <c r="L935" i="2" s="1"/>
  <c r="K934" i="2"/>
  <c r="L934" i="2" s="1"/>
  <c r="K931" i="2"/>
  <c r="L931" i="2" s="1"/>
  <c r="K930" i="2"/>
  <c r="L930" i="2" s="1"/>
  <c r="K929" i="2"/>
  <c r="L929" i="2" s="1"/>
  <c r="K927" i="2"/>
  <c r="L927" i="2" s="1"/>
  <c r="K926" i="2"/>
  <c r="L926" i="2" s="1"/>
  <c r="K925" i="2"/>
  <c r="L925" i="2" s="1"/>
  <c r="K901" i="2"/>
  <c r="L901" i="2" s="1"/>
  <c r="K899" i="2"/>
  <c r="L899" i="2" s="1"/>
  <c r="K898" i="2"/>
  <c r="L898" i="2" s="1"/>
  <c r="K896" i="2"/>
  <c r="L896" i="2" s="1"/>
  <c r="K895" i="2"/>
  <c r="L895" i="2" s="1"/>
  <c r="K894" i="2"/>
  <c r="L894" i="2" s="1"/>
  <c r="K893" i="2"/>
  <c r="L893" i="2" s="1"/>
  <c r="K891" i="2"/>
  <c r="L891" i="2" s="1"/>
  <c r="K889" i="2"/>
  <c r="L889" i="2" s="1"/>
  <c r="K888" i="2"/>
  <c r="L888" i="2" s="1"/>
  <c r="K887" i="2"/>
  <c r="L887" i="2" s="1"/>
  <c r="K886" i="2"/>
  <c r="L886" i="2" s="1"/>
  <c r="K885" i="2"/>
  <c r="L885" i="2" s="1"/>
  <c r="K884" i="2"/>
  <c r="L884" i="2" s="1"/>
  <c r="K883" i="2"/>
  <c r="L883" i="2" s="1"/>
  <c r="K882" i="2"/>
  <c r="L882" i="2" s="1"/>
  <c r="K881" i="2"/>
  <c r="L881" i="2" s="1"/>
  <c r="K880" i="2"/>
  <c r="L880" i="2" s="1"/>
  <c r="K879" i="2"/>
  <c r="L879" i="2" s="1"/>
  <c r="K878" i="2"/>
  <c r="L878" i="2" s="1"/>
  <c r="K877" i="2"/>
  <c r="L877" i="2" s="1"/>
  <c r="K876" i="2"/>
  <c r="L876" i="2" s="1"/>
  <c r="K875" i="2"/>
  <c r="L875" i="2" s="1"/>
  <c r="K874" i="2"/>
  <c r="L874" i="2" s="1"/>
  <c r="K873" i="2"/>
  <c r="L873" i="2" s="1"/>
  <c r="K872" i="2"/>
  <c r="L872" i="2" s="1"/>
  <c r="K871" i="2"/>
  <c r="L871" i="2" s="1"/>
  <c r="K869" i="2"/>
  <c r="L869" i="2" s="1"/>
  <c r="K867" i="2"/>
  <c r="L867" i="2" s="1"/>
  <c r="K866" i="2"/>
  <c r="L866" i="2" s="1"/>
  <c r="K865" i="2"/>
  <c r="L865" i="2" s="1"/>
  <c r="K864" i="2"/>
  <c r="L864" i="2" s="1"/>
  <c r="K863" i="2"/>
  <c r="L863" i="2" s="1"/>
  <c r="K862" i="2"/>
  <c r="L862" i="2" s="1"/>
  <c r="K861" i="2"/>
  <c r="L861" i="2" s="1"/>
  <c r="K860" i="2"/>
  <c r="L860" i="2" s="1"/>
  <c r="K859" i="2"/>
  <c r="L859" i="2" s="1"/>
  <c r="K858" i="2"/>
  <c r="L858" i="2" s="1"/>
  <c r="K857" i="2"/>
  <c r="L857" i="2" s="1"/>
  <c r="K856" i="2"/>
  <c r="L856" i="2" s="1"/>
  <c r="K855" i="2"/>
  <c r="L855" i="2" s="1"/>
  <c r="K854" i="2"/>
  <c r="L854" i="2" s="1"/>
  <c r="K853" i="2"/>
  <c r="L853" i="2" s="1"/>
  <c r="K852" i="2"/>
  <c r="L852" i="2" s="1"/>
  <c r="K851" i="2"/>
  <c r="L851" i="2" s="1"/>
  <c r="K850" i="2"/>
  <c r="L850" i="2" s="1"/>
  <c r="K849" i="2"/>
  <c r="L849" i="2" s="1"/>
  <c r="K848" i="2"/>
  <c r="L848" i="2" s="1"/>
  <c r="K847" i="2"/>
  <c r="L847" i="2" s="1"/>
  <c r="K845" i="2"/>
  <c r="L845" i="2" s="1"/>
  <c r="K842" i="2"/>
  <c r="L842" i="2" s="1"/>
  <c r="K841" i="2"/>
  <c r="L841" i="2" s="1"/>
  <c r="K840" i="2"/>
  <c r="L840" i="2" s="1"/>
  <c r="K839" i="2"/>
  <c r="L839" i="2" s="1"/>
  <c r="K838" i="2"/>
  <c r="L838" i="2" s="1"/>
  <c r="K747" i="2"/>
  <c r="L747" i="2" s="1"/>
  <c r="K367" i="2"/>
  <c r="L367" i="2" s="1"/>
  <c r="K342" i="2"/>
  <c r="L342" i="2" s="1"/>
  <c r="K333" i="2"/>
  <c r="L333" i="2" s="1"/>
  <c r="K166" i="2"/>
  <c r="K136" i="2"/>
  <c r="K125" i="2"/>
  <c r="K123" i="2"/>
  <c r="K120" i="2"/>
  <c r="K117" i="2"/>
  <c r="K106" i="2"/>
  <c r="K105" i="2"/>
  <c r="K102" i="2"/>
  <c r="K93" i="2"/>
  <c r="M918" i="2"/>
  <c r="M917" i="2"/>
  <c r="M915" i="2"/>
  <c r="M914" i="2"/>
  <c r="M913" i="2"/>
  <c r="M912" i="2"/>
  <c r="M911" i="2"/>
  <c r="M910" i="2"/>
  <c r="M909" i="2"/>
  <c r="M908" i="2"/>
  <c r="M837" i="2"/>
  <c r="M836" i="2"/>
  <c r="M820" i="2"/>
  <c r="M815" i="2"/>
  <c r="M814" i="2"/>
  <c r="M812" i="2"/>
  <c r="M811" i="2"/>
  <c r="M809" i="2"/>
  <c r="M805" i="2"/>
  <c r="M803" i="2"/>
  <c r="M794" i="2"/>
  <c r="M785" i="2"/>
  <c r="M783" i="2"/>
  <c r="K918" i="2"/>
  <c r="L918" i="2" s="1"/>
  <c r="K917" i="2"/>
  <c r="L917" i="2" s="1"/>
  <c r="K915" i="2"/>
  <c r="L915" i="2" s="1"/>
  <c r="K914" i="2"/>
  <c r="L914" i="2" s="1"/>
  <c r="K913" i="2"/>
  <c r="L913" i="2" s="1"/>
  <c r="K912" i="2"/>
  <c r="L912" i="2" s="1"/>
  <c r="K911" i="2"/>
  <c r="L911" i="2" s="1"/>
  <c r="K910" i="2"/>
  <c r="L910" i="2" s="1"/>
  <c r="K909" i="2"/>
  <c r="L909" i="2" s="1"/>
  <c r="K908" i="2"/>
  <c r="L908" i="2" s="1"/>
  <c r="K837" i="2"/>
  <c r="L837" i="2" s="1"/>
  <c r="K836" i="2"/>
  <c r="L836" i="2" s="1"/>
  <c r="K820" i="2"/>
  <c r="L820" i="2" s="1"/>
  <c r="K815" i="2"/>
  <c r="L815" i="2" s="1"/>
  <c r="K814" i="2"/>
  <c r="L814" i="2" s="1"/>
  <c r="K812" i="2"/>
  <c r="L812" i="2" s="1"/>
  <c r="K811" i="2"/>
  <c r="L811" i="2" s="1"/>
  <c r="K809" i="2"/>
  <c r="L809" i="2" s="1"/>
  <c r="K805" i="2"/>
  <c r="L805" i="2" s="1"/>
  <c r="K803" i="2"/>
  <c r="L803" i="2" s="1"/>
  <c r="K794" i="2"/>
  <c r="L794" i="2" s="1"/>
  <c r="K785" i="2"/>
  <c r="L785" i="2" s="1"/>
  <c r="K783" i="2"/>
  <c r="L783" i="2" s="1"/>
  <c r="M835" i="2"/>
  <c r="M834" i="2"/>
  <c r="M833" i="2"/>
  <c r="M832" i="2"/>
  <c r="M831" i="2"/>
  <c r="M830" i="2"/>
  <c r="M829" i="2"/>
  <c r="M828" i="2"/>
  <c r="M826" i="2"/>
  <c r="M825" i="2"/>
  <c r="M824" i="2"/>
  <c r="M823" i="2"/>
  <c r="M822" i="2"/>
  <c r="M819" i="2"/>
  <c r="M817" i="2"/>
  <c r="M816" i="2"/>
  <c r="M808" i="2"/>
  <c r="M807" i="2"/>
  <c r="M806" i="2"/>
  <c r="M804" i="2"/>
  <c r="M802" i="2"/>
  <c r="M801" i="2"/>
  <c r="M800" i="2"/>
  <c r="M798" i="2"/>
  <c r="M797" i="2"/>
  <c r="M796" i="2"/>
  <c r="M795" i="2"/>
  <c r="M793" i="2"/>
  <c r="M792" i="2"/>
  <c r="M791" i="2"/>
  <c r="M790" i="2"/>
  <c r="M789" i="2"/>
  <c r="M788" i="2"/>
  <c r="M787" i="2"/>
  <c r="M786" i="2"/>
  <c r="M784" i="2"/>
  <c r="M782" i="2"/>
  <c r="M781" i="2"/>
  <c r="M780" i="2"/>
  <c r="M779" i="2"/>
  <c r="M778" i="2"/>
  <c r="M777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4" i="2"/>
  <c r="M753" i="2"/>
  <c r="M752" i="2"/>
  <c r="M751" i="2"/>
  <c r="M750" i="2"/>
  <c r="M749" i="2"/>
  <c r="M748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1" i="2"/>
  <c r="M692" i="2"/>
  <c r="M690" i="2"/>
  <c r="M689" i="2"/>
  <c r="M688" i="2"/>
  <c r="M687" i="2"/>
  <c r="M686" i="2"/>
  <c r="M685" i="2"/>
  <c r="M684" i="2"/>
  <c r="M683" i="2"/>
  <c r="M682" i="2"/>
  <c r="M681" i="2"/>
  <c r="M680" i="2"/>
  <c r="M678" i="2"/>
  <c r="M677" i="2"/>
  <c r="M676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3" i="2"/>
  <c r="M632" i="2"/>
  <c r="M631" i="2"/>
  <c r="M630" i="2"/>
  <c r="M629" i="2"/>
  <c r="M627" i="2"/>
  <c r="M626" i="2"/>
  <c r="M625" i="2"/>
  <c r="M624" i="2"/>
  <c r="M623" i="2"/>
  <c r="M622" i="2"/>
  <c r="M621" i="2"/>
  <c r="M620" i="2"/>
  <c r="M619" i="2"/>
  <c r="M577" i="2"/>
  <c r="K835" i="2"/>
  <c r="L835" i="2" s="1"/>
  <c r="K834" i="2"/>
  <c r="L834" i="2" s="1"/>
  <c r="K833" i="2"/>
  <c r="L833" i="2" s="1"/>
  <c r="K832" i="2"/>
  <c r="L832" i="2" s="1"/>
  <c r="K831" i="2"/>
  <c r="L831" i="2" s="1"/>
  <c r="K830" i="2"/>
  <c r="L830" i="2" s="1"/>
  <c r="K829" i="2"/>
  <c r="L829" i="2" s="1"/>
  <c r="K828" i="2"/>
  <c r="L828" i="2" s="1"/>
  <c r="K826" i="2"/>
  <c r="L826" i="2" s="1"/>
  <c r="K825" i="2"/>
  <c r="L825" i="2" s="1"/>
  <c r="K824" i="2"/>
  <c r="L824" i="2" s="1"/>
  <c r="K823" i="2"/>
  <c r="L823" i="2" s="1"/>
  <c r="K822" i="2"/>
  <c r="L822" i="2" s="1"/>
  <c r="K819" i="2"/>
  <c r="L819" i="2" s="1"/>
  <c r="K817" i="2"/>
  <c r="L817" i="2" s="1"/>
  <c r="K816" i="2"/>
  <c r="L816" i="2" s="1"/>
  <c r="K808" i="2"/>
  <c r="L808" i="2" s="1"/>
  <c r="K807" i="2"/>
  <c r="L807" i="2" s="1"/>
  <c r="K806" i="2"/>
  <c r="L806" i="2" s="1"/>
  <c r="K804" i="2"/>
  <c r="L804" i="2" s="1"/>
  <c r="K802" i="2"/>
  <c r="L802" i="2" s="1"/>
  <c r="K801" i="2"/>
  <c r="L801" i="2" s="1"/>
  <c r="K800" i="2"/>
  <c r="L800" i="2" s="1"/>
  <c r="K798" i="2"/>
  <c r="L798" i="2" s="1"/>
  <c r="K797" i="2"/>
  <c r="L797" i="2" s="1"/>
  <c r="K796" i="2"/>
  <c r="L796" i="2" s="1"/>
  <c r="K795" i="2"/>
  <c r="L795" i="2" s="1"/>
  <c r="K793" i="2"/>
  <c r="L793" i="2" s="1"/>
  <c r="K792" i="2"/>
  <c r="L792" i="2" s="1"/>
  <c r="K791" i="2"/>
  <c r="L791" i="2" s="1"/>
  <c r="K790" i="2"/>
  <c r="L790" i="2" s="1"/>
  <c r="K789" i="2"/>
  <c r="L789" i="2" s="1"/>
  <c r="K788" i="2"/>
  <c r="L788" i="2" s="1"/>
  <c r="K787" i="2"/>
  <c r="L787" i="2" s="1"/>
  <c r="K786" i="2"/>
  <c r="L786" i="2" s="1"/>
  <c r="K784" i="2"/>
  <c r="L784" i="2" s="1"/>
  <c r="K782" i="2"/>
  <c r="L782" i="2" s="1"/>
  <c r="K781" i="2"/>
  <c r="L781" i="2" s="1"/>
  <c r="K780" i="2"/>
  <c r="L780" i="2" s="1"/>
  <c r="K779" i="2"/>
  <c r="L779" i="2" s="1"/>
  <c r="K778" i="2"/>
  <c r="L778" i="2" s="1"/>
  <c r="K777" i="2"/>
  <c r="L777" i="2" s="1"/>
  <c r="K769" i="2"/>
  <c r="L769" i="2" s="1"/>
  <c r="K768" i="2"/>
  <c r="L768" i="2" s="1"/>
  <c r="K767" i="2"/>
  <c r="L767" i="2" s="1"/>
  <c r="K766" i="2"/>
  <c r="L766" i="2" s="1"/>
  <c r="K765" i="2"/>
  <c r="L765" i="2" s="1"/>
  <c r="K764" i="2"/>
  <c r="L764" i="2" s="1"/>
  <c r="K763" i="2"/>
  <c r="L763" i="2" s="1"/>
  <c r="K762" i="2"/>
  <c r="L762" i="2" s="1"/>
  <c r="K761" i="2"/>
  <c r="L761" i="2" s="1"/>
  <c r="K760" i="2"/>
  <c r="L760" i="2" s="1"/>
  <c r="K759" i="2"/>
  <c r="L759" i="2" s="1"/>
  <c r="K758" i="2"/>
  <c r="L758" i="2" s="1"/>
  <c r="K757" i="2"/>
  <c r="L757" i="2" s="1"/>
  <c r="K756" i="2"/>
  <c r="L756" i="2" s="1"/>
  <c r="K754" i="2"/>
  <c r="L754" i="2" s="1"/>
  <c r="K753" i="2"/>
  <c r="L753" i="2" s="1"/>
  <c r="K752" i="2"/>
  <c r="L752" i="2" s="1"/>
  <c r="K751" i="2"/>
  <c r="L751" i="2" s="1"/>
  <c r="K750" i="2"/>
  <c r="L750" i="2" s="1"/>
  <c r="K749" i="2"/>
  <c r="L749" i="2" s="1"/>
  <c r="K748" i="2"/>
  <c r="L748" i="2" s="1"/>
  <c r="K746" i="2"/>
  <c r="L746" i="2" s="1"/>
  <c r="K745" i="2"/>
  <c r="L745" i="2" s="1"/>
  <c r="K744" i="2"/>
  <c r="L744" i="2" s="1"/>
  <c r="K743" i="2"/>
  <c r="L743" i="2" s="1"/>
  <c r="K742" i="2"/>
  <c r="L742" i="2" s="1"/>
  <c r="K741" i="2"/>
  <c r="L741" i="2" s="1"/>
  <c r="K740" i="2"/>
  <c r="L740" i="2" s="1"/>
  <c r="K739" i="2"/>
  <c r="L739" i="2" s="1"/>
  <c r="K738" i="2"/>
  <c r="L738" i="2" s="1"/>
  <c r="K737" i="2"/>
  <c r="L737" i="2" s="1"/>
  <c r="K736" i="2"/>
  <c r="L736" i="2" s="1"/>
  <c r="K735" i="2"/>
  <c r="L735" i="2" s="1"/>
  <c r="K734" i="2"/>
  <c r="L734" i="2" s="1"/>
  <c r="K733" i="2"/>
  <c r="L733" i="2" s="1"/>
  <c r="K732" i="2"/>
  <c r="L732" i="2" s="1"/>
  <c r="K731" i="2"/>
  <c r="L731" i="2" s="1"/>
  <c r="K730" i="2"/>
  <c r="L730" i="2" s="1"/>
  <c r="K729" i="2"/>
  <c r="L729" i="2" s="1"/>
  <c r="K728" i="2"/>
  <c r="L728" i="2" s="1"/>
  <c r="K727" i="2"/>
  <c r="L727" i="2" s="1"/>
  <c r="K726" i="2"/>
  <c r="L726" i="2" s="1"/>
  <c r="K725" i="2"/>
  <c r="L725" i="2" s="1"/>
  <c r="K724" i="2"/>
  <c r="L724" i="2" s="1"/>
  <c r="K723" i="2"/>
  <c r="L723" i="2" s="1"/>
  <c r="K722" i="2"/>
  <c r="L722" i="2" s="1"/>
  <c r="K721" i="2"/>
  <c r="L721" i="2" s="1"/>
  <c r="K720" i="2"/>
  <c r="L720" i="2" s="1"/>
  <c r="K719" i="2"/>
  <c r="L719" i="2" s="1"/>
  <c r="K718" i="2"/>
  <c r="L718" i="2" s="1"/>
  <c r="K717" i="2"/>
  <c r="L717" i="2" s="1"/>
  <c r="K716" i="2"/>
  <c r="L716" i="2" s="1"/>
  <c r="K715" i="2"/>
  <c r="L715" i="2" s="1"/>
  <c r="K714" i="2"/>
  <c r="L714" i="2" s="1"/>
  <c r="K713" i="2"/>
  <c r="L713" i="2" s="1"/>
  <c r="K712" i="2"/>
  <c r="L712" i="2" s="1"/>
  <c r="K711" i="2"/>
  <c r="L711" i="2" s="1"/>
  <c r="K710" i="2"/>
  <c r="L710" i="2" s="1"/>
  <c r="K709" i="2"/>
  <c r="L709" i="2" s="1"/>
  <c r="K708" i="2"/>
  <c r="L708" i="2" s="1"/>
  <c r="K707" i="2"/>
  <c r="L707" i="2" s="1"/>
  <c r="K706" i="2"/>
  <c r="L706" i="2" s="1"/>
  <c r="K705" i="2"/>
  <c r="L705" i="2" s="1"/>
  <c r="K704" i="2"/>
  <c r="L704" i="2" s="1"/>
  <c r="K703" i="2"/>
  <c r="L703" i="2" s="1"/>
  <c r="K701" i="2"/>
  <c r="L701" i="2" s="1"/>
  <c r="K692" i="2"/>
  <c r="L692" i="2" s="1"/>
  <c r="K690" i="2"/>
  <c r="L690" i="2" s="1"/>
  <c r="K689" i="2"/>
  <c r="L689" i="2" s="1"/>
  <c r="K688" i="2"/>
  <c r="L688" i="2" s="1"/>
  <c r="K687" i="2"/>
  <c r="L687" i="2" s="1"/>
  <c r="K686" i="2"/>
  <c r="L686" i="2" s="1"/>
  <c r="K685" i="2"/>
  <c r="L685" i="2" s="1"/>
  <c r="K684" i="2"/>
  <c r="L684" i="2" s="1"/>
  <c r="K683" i="2"/>
  <c r="L683" i="2" s="1"/>
  <c r="K682" i="2"/>
  <c r="L682" i="2" s="1"/>
  <c r="K681" i="2"/>
  <c r="L681" i="2" s="1"/>
  <c r="K680" i="2"/>
  <c r="L680" i="2" s="1"/>
  <c r="K678" i="2"/>
  <c r="L678" i="2" s="1"/>
  <c r="K677" i="2"/>
  <c r="L677" i="2" s="1"/>
  <c r="K676" i="2"/>
  <c r="L676" i="2" s="1"/>
  <c r="K674" i="2"/>
  <c r="L674" i="2" s="1"/>
  <c r="K673" i="2"/>
  <c r="L673" i="2" s="1"/>
  <c r="K672" i="2"/>
  <c r="L672" i="2" s="1"/>
  <c r="K671" i="2"/>
  <c r="L671" i="2" s="1"/>
  <c r="K670" i="2"/>
  <c r="L670" i="2" s="1"/>
  <c r="K669" i="2"/>
  <c r="L669" i="2" s="1"/>
  <c r="K668" i="2"/>
  <c r="L668" i="2" s="1"/>
  <c r="K667" i="2"/>
  <c r="L667" i="2" s="1"/>
  <c r="K666" i="2"/>
  <c r="L666" i="2" s="1"/>
  <c r="K665" i="2"/>
  <c r="L665" i="2" s="1"/>
  <c r="K664" i="2"/>
  <c r="L664" i="2" s="1"/>
  <c r="K663" i="2"/>
  <c r="L663" i="2" s="1"/>
  <c r="K662" i="2"/>
  <c r="L662" i="2" s="1"/>
  <c r="K661" i="2"/>
  <c r="L661" i="2" s="1"/>
  <c r="K658" i="2"/>
  <c r="L658" i="2" s="1"/>
  <c r="K657" i="2"/>
  <c r="L657" i="2" s="1"/>
  <c r="K656" i="2"/>
  <c r="L656" i="2" s="1"/>
  <c r="K655" i="2"/>
  <c r="L655" i="2" s="1"/>
  <c r="K654" i="2"/>
  <c r="L654" i="2" s="1"/>
  <c r="K653" i="2"/>
  <c r="L653" i="2" s="1"/>
  <c r="K652" i="2"/>
  <c r="L652" i="2" s="1"/>
  <c r="K651" i="2"/>
  <c r="L651" i="2" s="1"/>
  <c r="K650" i="2"/>
  <c r="L650" i="2" s="1"/>
  <c r="K649" i="2"/>
  <c r="L649" i="2" s="1"/>
  <c r="K648" i="2"/>
  <c r="L648" i="2" s="1"/>
  <c r="K647" i="2"/>
  <c r="L647" i="2" s="1"/>
  <c r="K646" i="2"/>
  <c r="L646" i="2" s="1"/>
  <c r="K645" i="2"/>
  <c r="L645" i="2" s="1"/>
  <c r="K644" i="2"/>
  <c r="L644" i="2" s="1"/>
  <c r="K643" i="2"/>
  <c r="L643" i="2" s="1"/>
  <c r="K642" i="2"/>
  <c r="L642" i="2" s="1"/>
  <c r="K641" i="2"/>
  <c r="L641" i="2" s="1"/>
  <c r="K640" i="2"/>
  <c r="L640" i="2" s="1"/>
  <c r="K639" i="2"/>
  <c r="L639" i="2" s="1"/>
  <c r="K638" i="2"/>
  <c r="L638" i="2" s="1"/>
  <c r="K637" i="2"/>
  <c r="L637" i="2" s="1"/>
  <c r="K636" i="2"/>
  <c r="L636" i="2" s="1"/>
  <c r="K633" i="2"/>
  <c r="L633" i="2" s="1"/>
  <c r="K632" i="2"/>
  <c r="L632" i="2" s="1"/>
  <c r="K631" i="2"/>
  <c r="L631" i="2" s="1"/>
  <c r="K630" i="2"/>
  <c r="L630" i="2" s="1"/>
  <c r="K629" i="2"/>
  <c r="L629" i="2" s="1"/>
  <c r="K627" i="2"/>
  <c r="L627" i="2" s="1"/>
  <c r="K626" i="2"/>
  <c r="L626" i="2" s="1"/>
  <c r="K625" i="2"/>
  <c r="L625" i="2" s="1"/>
  <c r="K624" i="2"/>
  <c r="L624" i="2" s="1"/>
  <c r="K623" i="2"/>
  <c r="L623" i="2" s="1"/>
  <c r="K622" i="2"/>
  <c r="L622" i="2" s="1"/>
  <c r="K621" i="2"/>
  <c r="L621" i="2" s="1"/>
  <c r="K620" i="2"/>
  <c r="L620" i="2" s="1"/>
  <c r="K619" i="2"/>
  <c r="L619" i="2" s="1"/>
  <c r="K577" i="2"/>
  <c r="L577" i="2" s="1"/>
  <c r="M700" i="2"/>
  <c r="M699" i="2"/>
  <c r="M698" i="2"/>
  <c r="M697" i="2"/>
  <c r="M695" i="2"/>
  <c r="M693" i="2"/>
  <c r="M691" i="2"/>
  <c r="M675" i="2"/>
  <c r="M660" i="2"/>
  <c r="M659" i="2"/>
  <c r="M635" i="2"/>
  <c r="M634" i="2"/>
  <c r="M628" i="2"/>
  <c r="M618" i="2"/>
  <c r="M617" i="2"/>
  <c r="M616" i="2"/>
  <c r="M615" i="2"/>
  <c r="M609" i="2"/>
  <c r="M608" i="2"/>
  <c r="M607" i="2"/>
  <c r="M606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0" i="2"/>
  <c r="M539" i="2"/>
  <c r="M537" i="2"/>
  <c r="M536" i="2"/>
  <c r="M535" i="2"/>
  <c r="M534" i="2"/>
  <c r="M533" i="2"/>
  <c r="M532" i="2"/>
  <c r="M531" i="2"/>
  <c r="M530" i="2"/>
  <c r="M529" i="2"/>
  <c r="M528" i="2"/>
  <c r="M526" i="2"/>
  <c r="M524" i="2"/>
  <c r="M523" i="2"/>
  <c r="M522" i="2"/>
  <c r="M520" i="2"/>
  <c r="M519" i="2"/>
  <c r="K700" i="2"/>
  <c r="L700" i="2" s="1"/>
  <c r="K699" i="2"/>
  <c r="L699" i="2" s="1"/>
  <c r="K698" i="2"/>
  <c r="L698" i="2" s="1"/>
  <c r="K697" i="2"/>
  <c r="L697" i="2" s="1"/>
  <c r="K695" i="2"/>
  <c r="L695" i="2" s="1"/>
  <c r="K693" i="2"/>
  <c r="L693" i="2" s="1"/>
  <c r="K691" i="2"/>
  <c r="L691" i="2" s="1"/>
  <c r="K675" i="2"/>
  <c r="L675" i="2" s="1"/>
  <c r="K660" i="2"/>
  <c r="L660" i="2" s="1"/>
  <c r="K659" i="2"/>
  <c r="L659" i="2" s="1"/>
  <c r="K635" i="2"/>
  <c r="L635" i="2" s="1"/>
  <c r="K634" i="2"/>
  <c r="L634" i="2" s="1"/>
  <c r="K628" i="2"/>
  <c r="L628" i="2" s="1"/>
  <c r="K618" i="2"/>
  <c r="L618" i="2" s="1"/>
  <c r="K617" i="2"/>
  <c r="L617" i="2" s="1"/>
  <c r="K616" i="2"/>
  <c r="L616" i="2" s="1"/>
  <c r="K615" i="2"/>
  <c r="L615" i="2" s="1"/>
  <c r="K609" i="2"/>
  <c r="L609" i="2" s="1"/>
  <c r="K608" i="2"/>
  <c r="L608" i="2" s="1"/>
  <c r="K607" i="2"/>
  <c r="L607" i="2" s="1"/>
  <c r="K606" i="2"/>
  <c r="L606" i="2" s="1"/>
  <c r="K600" i="2"/>
  <c r="L600" i="2" s="1"/>
  <c r="K599" i="2"/>
  <c r="L599" i="2" s="1"/>
  <c r="K598" i="2"/>
  <c r="L598" i="2" s="1"/>
  <c r="K597" i="2"/>
  <c r="L597" i="2" s="1"/>
  <c r="K596" i="2"/>
  <c r="L596" i="2" s="1"/>
  <c r="K595" i="2"/>
  <c r="L595" i="2" s="1"/>
  <c r="K594" i="2"/>
  <c r="L594" i="2" s="1"/>
  <c r="K593" i="2"/>
  <c r="L593" i="2" s="1"/>
  <c r="K592" i="2"/>
  <c r="L592" i="2" s="1"/>
  <c r="K591" i="2"/>
  <c r="L591" i="2" s="1"/>
  <c r="K590" i="2"/>
  <c r="L590" i="2" s="1"/>
  <c r="K589" i="2"/>
  <c r="L589" i="2" s="1"/>
  <c r="K588" i="2"/>
  <c r="L588" i="2" s="1"/>
  <c r="K587" i="2"/>
  <c r="L587" i="2" s="1"/>
  <c r="K586" i="2"/>
  <c r="L586" i="2" s="1"/>
  <c r="K585" i="2"/>
  <c r="L585" i="2" s="1"/>
  <c r="K584" i="2"/>
  <c r="L584" i="2" s="1"/>
  <c r="K583" i="2"/>
  <c r="L583" i="2" s="1"/>
  <c r="K582" i="2"/>
  <c r="L582" i="2" s="1"/>
  <c r="K581" i="2"/>
  <c r="L581" i="2" s="1"/>
  <c r="K580" i="2"/>
  <c r="L580" i="2" s="1"/>
  <c r="K579" i="2"/>
  <c r="L579" i="2" s="1"/>
  <c r="K578" i="2"/>
  <c r="L578" i="2" s="1"/>
  <c r="K576" i="2"/>
  <c r="L576" i="2" s="1"/>
  <c r="K575" i="2"/>
  <c r="L575" i="2" s="1"/>
  <c r="K574" i="2"/>
  <c r="L574" i="2" s="1"/>
  <c r="K573" i="2"/>
  <c r="L573" i="2" s="1"/>
  <c r="K572" i="2"/>
  <c r="L572" i="2" s="1"/>
  <c r="K571" i="2"/>
  <c r="L571" i="2" s="1"/>
  <c r="K570" i="2"/>
  <c r="L570" i="2" s="1"/>
  <c r="K569" i="2"/>
  <c r="L569" i="2" s="1"/>
  <c r="K568" i="2"/>
  <c r="L568" i="2" s="1"/>
  <c r="K567" i="2"/>
  <c r="L567" i="2" s="1"/>
  <c r="K566" i="2"/>
  <c r="L566" i="2" s="1"/>
  <c r="K565" i="2"/>
  <c r="L565" i="2" s="1"/>
  <c r="K564" i="2"/>
  <c r="L564" i="2" s="1"/>
  <c r="K563" i="2"/>
  <c r="L563" i="2" s="1"/>
  <c r="K562" i="2"/>
  <c r="L562" i="2" s="1"/>
  <c r="K561" i="2"/>
  <c r="L561" i="2" s="1"/>
  <c r="K560" i="2"/>
  <c r="L560" i="2" s="1"/>
  <c r="K559" i="2"/>
  <c r="L559" i="2" s="1"/>
  <c r="K558" i="2"/>
  <c r="L558" i="2" s="1"/>
  <c r="K557" i="2"/>
  <c r="L557" i="2" s="1"/>
  <c r="K556" i="2"/>
  <c r="L556" i="2" s="1"/>
  <c r="K555" i="2"/>
  <c r="L555" i="2" s="1"/>
  <c r="K554" i="2"/>
  <c r="L554" i="2" s="1"/>
  <c r="K553" i="2"/>
  <c r="L553" i="2" s="1"/>
  <c r="K552" i="2"/>
  <c r="L552" i="2" s="1"/>
  <c r="K551" i="2"/>
  <c r="L551" i="2" s="1"/>
  <c r="K550" i="2"/>
  <c r="L550" i="2" s="1"/>
  <c r="K549" i="2"/>
  <c r="L549" i="2" s="1"/>
  <c r="K548" i="2"/>
  <c r="L548" i="2" s="1"/>
  <c r="K547" i="2"/>
  <c r="L547" i="2" s="1"/>
  <c r="K546" i="2"/>
  <c r="L546" i="2" s="1"/>
  <c r="K545" i="2"/>
  <c r="L545" i="2" s="1"/>
  <c r="K544" i="2"/>
  <c r="L544" i="2" s="1"/>
  <c r="K543" i="2"/>
  <c r="L543" i="2" s="1"/>
  <c r="K542" i="2"/>
  <c r="L542" i="2" s="1"/>
  <c r="K540" i="2"/>
  <c r="L540" i="2" s="1"/>
  <c r="K539" i="2"/>
  <c r="L539" i="2" s="1"/>
  <c r="K537" i="2"/>
  <c r="L537" i="2" s="1"/>
  <c r="K536" i="2"/>
  <c r="L536" i="2" s="1"/>
  <c r="K535" i="2"/>
  <c r="L535" i="2" s="1"/>
  <c r="K534" i="2"/>
  <c r="L534" i="2" s="1"/>
  <c r="K533" i="2"/>
  <c r="L533" i="2" s="1"/>
  <c r="K532" i="2"/>
  <c r="L532" i="2" s="1"/>
  <c r="K531" i="2"/>
  <c r="L531" i="2" s="1"/>
  <c r="K530" i="2"/>
  <c r="L530" i="2" s="1"/>
  <c r="K529" i="2"/>
  <c r="L529" i="2" s="1"/>
  <c r="K528" i="2"/>
  <c r="L528" i="2" s="1"/>
  <c r="K526" i="2"/>
  <c r="L526" i="2" s="1"/>
  <c r="K524" i="2"/>
  <c r="L524" i="2" s="1"/>
  <c r="K523" i="2"/>
  <c r="L523" i="2" s="1"/>
  <c r="K522" i="2"/>
  <c r="L522" i="2" s="1"/>
  <c r="K520" i="2"/>
  <c r="L520" i="2" s="1"/>
  <c r="K519" i="2"/>
  <c r="L519" i="2" s="1"/>
  <c r="M605" i="2"/>
  <c r="M604" i="2"/>
  <c r="M603" i="2"/>
  <c r="M602" i="2"/>
  <c r="M601" i="2"/>
  <c r="M541" i="2"/>
  <c r="M517" i="2"/>
  <c r="M516" i="2"/>
  <c r="M515" i="2"/>
  <c r="M514" i="2"/>
  <c r="M513" i="2"/>
  <c r="M512" i="2"/>
  <c r="M511" i="2"/>
  <c r="M510" i="2"/>
  <c r="M509" i="2"/>
  <c r="M508" i="2"/>
  <c r="M507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K605" i="2"/>
  <c r="L605" i="2" s="1"/>
  <c r="K604" i="2"/>
  <c r="L604" i="2" s="1"/>
  <c r="K603" i="2"/>
  <c r="L603" i="2" s="1"/>
  <c r="K602" i="2"/>
  <c r="L602" i="2" s="1"/>
  <c r="K601" i="2"/>
  <c r="L601" i="2" s="1"/>
  <c r="K541" i="2"/>
  <c r="L541" i="2" s="1"/>
  <c r="K517" i="2"/>
  <c r="L517" i="2" s="1"/>
  <c r="K516" i="2"/>
  <c r="L516" i="2" s="1"/>
  <c r="K515" i="2"/>
  <c r="L515" i="2" s="1"/>
  <c r="K514" i="2"/>
  <c r="L514" i="2" s="1"/>
  <c r="K513" i="2"/>
  <c r="L513" i="2" s="1"/>
  <c r="K512" i="2"/>
  <c r="L512" i="2" s="1"/>
  <c r="K511" i="2"/>
  <c r="L511" i="2" s="1"/>
  <c r="K510" i="2"/>
  <c r="L510" i="2" s="1"/>
  <c r="K509" i="2"/>
  <c r="L509" i="2" s="1"/>
  <c r="K508" i="2"/>
  <c r="L508" i="2" s="1"/>
  <c r="K507" i="2"/>
  <c r="L507" i="2" s="1"/>
  <c r="K501" i="2"/>
  <c r="L501" i="2" s="1"/>
  <c r="K500" i="2"/>
  <c r="L500" i="2" s="1"/>
  <c r="K499" i="2"/>
  <c r="L499" i="2" s="1"/>
  <c r="K498" i="2"/>
  <c r="L498" i="2" s="1"/>
  <c r="K497" i="2"/>
  <c r="L497" i="2" s="1"/>
  <c r="K496" i="2"/>
  <c r="L496" i="2" s="1"/>
  <c r="K495" i="2"/>
  <c r="L495" i="2" s="1"/>
  <c r="K494" i="2"/>
  <c r="L494" i="2" s="1"/>
  <c r="K493" i="2"/>
  <c r="L493" i="2" s="1"/>
  <c r="K492" i="2"/>
  <c r="L492" i="2" s="1"/>
  <c r="K491" i="2"/>
  <c r="L491" i="2" s="1"/>
  <c r="K490" i="2"/>
  <c r="L490" i="2" s="1"/>
  <c r="K489" i="2"/>
  <c r="L489" i="2" s="1"/>
  <c r="K488" i="2"/>
  <c r="L488" i="2" s="1"/>
  <c r="K487" i="2"/>
  <c r="L487" i="2" s="1"/>
  <c r="K486" i="2"/>
  <c r="L486" i="2" s="1"/>
  <c r="K484" i="2"/>
  <c r="L484" i="2" s="1"/>
  <c r="K483" i="2"/>
  <c r="L483" i="2" s="1"/>
  <c r="K482" i="2"/>
  <c r="L482" i="2" s="1"/>
  <c r="K481" i="2"/>
  <c r="L481" i="2" s="1"/>
  <c r="K480" i="2"/>
  <c r="L480" i="2" s="1"/>
  <c r="K479" i="2"/>
  <c r="L479" i="2" s="1"/>
  <c r="K478" i="2"/>
  <c r="L478" i="2" s="1"/>
  <c r="K477" i="2"/>
  <c r="L477" i="2" s="1"/>
  <c r="K476" i="2"/>
  <c r="L476" i="2" s="1"/>
  <c r="K475" i="2"/>
  <c r="L475" i="2" s="1"/>
  <c r="K474" i="2"/>
  <c r="L474" i="2" s="1"/>
  <c r="K473" i="2"/>
  <c r="L473" i="2" s="1"/>
  <c r="K472" i="2"/>
  <c r="L472" i="2" s="1"/>
  <c r="K471" i="2"/>
  <c r="L471" i="2" s="1"/>
  <c r="K470" i="2"/>
  <c r="L470" i="2" s="1"/>
  <c r="K469" i="2"/>
  <c r="L469" i="2" s="1"/>
  <c r="K468" i="2"/>
  <c r="L468" i="2" s="1"/>
  <c r="K467" i="2"/>
  <c r="L467" i="2" s="1"/>
  <c r="K466" i="2"/>
  <c r="L466" i="2" s="1"/>
  <c r="K465" i="2"/>
  <c r="L465" i="2" s="1"/>
  <c r="K464" i="2"/>
  <c r="L464" i="2" s="1"/>
  <c r="K463" i="2"/>
  <c r="L463" i="2" s="1"/>
  <c r="K462" i="2"/>
  <c r="L462" i="2" s="1"/>
  <c r="K461" i="2"/>
  <c r="L461" i="2" s="1"/>
  <c r="K460" i="2"/>
  <c r="L460" i="2" s="1"/>
  <c r="K459" i="2"/>
  <c r="L459" i="2" s="1"/>
  <c r="K458" i="2"/>
  <c r="L458" i="2" s="1"/>
  <c r="K457" i="2"/>
  <c r="L457" i="2" s="1"/>
  <c r="K456" i="2"/>
  <c r="L456" i="2" s="1"/>
  <c r="K455" i="2"/>
  <c r="L455" i="2" s="1"/>
  <c r="K454" i="2"/>
  <c r="L454" i="2" s="1"/>
  <c r="K453" i="2"/>
  <c r="L453" i="2" s="1"/>
  <c r="K452" i="2"/>
  <c r="L452" i="2" s="1"/>
  <c r="K451" i="2"/>
  <c r="L451" i="2" s="1"/>
  <c r="K450" i="2"/>
  <c r="L450" i="2" s="1"/>
  <c r="K449" i="2"/>
  <c r="L449" i="2" s="1"/>
  <c r="K448" i="2"/>
  <c r="L448" i="2" s="1"/>
  <c r="K447" i="2"/>
  <c r="L447" i="2" s="1"/>
  <c r="K446" i="2"/>
  <c r="L446" i="2" s="1"/>
  <c r="K445" i="2"/>
  <c r="L445" i="2" s="1"/>
  <c r="K444" i="2"/>
  <c r="L444" i="2" s="1"/>
  <c r="K443" i="2"/>
  <c r="L443" i="2" s="1"/>
  <c r="K442" i="2"/>
  <c r="L442" i="2" s="1"/>
  <c r="K441" i="2"/>
  <c r="L441" i="2" s="1"/>
  <c r="K440" i="2"/>
  <c r="L440" i="2" s="1"/>
  <c r="K439" i="2"/>
  <c r="L439" i="2" s="1"/>
  <c r="K438" i="2"/>
  <c r="L438" i="2" s="1"/>
  <c r="K437" i="2"/>
  <c r="L437" i="2" s="1"/>
  <c r="K436" i="2"/>
  <c r="L436" i="2" s="1"/>
  <c r="K435" i="2"/>
  <c r="L435" i="2" s="1"/>
  <c r="K434" i="2"/>
  <c r="L434" i="2" s="1"/>
  <c r="K433" i="2"/>
  <c r="L433" i="2" s="1"/>
  <c r="K432" i="2"/>
  <c r="L432" i="2" s="1"/>
  <c r="K431" i="2"/>
  <c r="L431" i="2" s="1"/>
  <c r="K430" i="2"/>
  <c r="L430" i="2" s="1"/>
  <c r="K429" i="2"/>
  <c r="L429" i="2" s="1"/>
  <c r="K428" i="2"/>
  <c r="L428" i="2" s="1"/>
  <c r="K427" i="2"/>
  <c r="L427" i="2" s="1"/>
  <c r="K426" i="2"/>
  <c r="L426" i="2" s="1"/>
  <c r="K425" i="2"/>
  <c r="L425" i="2" s="1"/>
  <c r="K424" i="2"/>
  <c r="L424" i="2" s="1"/>
  <c r="K423" i="2"/>
  <c r="L423" i="2" s="1"/>
  <c r="K422" i="2"/>
  <c r="L422" i="2" s="1"/>
  <c r="K421" i="2"/>
  <c r="L421" i="2" s="1"/>
  <c r="K420" i="2"/>
  <c r="L420" i="2" s="1"/>
  <c r="K419" i="2"/>
  <c r="L419" i="2" s="1"/>
  <c r="K418" i="2"/>
  <c r="L418" i="2" s="1"/>
  <c r="K417" i="2"/>
  <c r="L417" i="2" s="1"/>
  <c r="K416" i="2"/>
  <c r="L416" i="2" s="1"/>
  <c r="K415" i="2"/>
  <c r="L415" i="2" s="1"/>
  <c r="K414" i="2"/>
  <c r="L414" i="2" s="1"/>
  <c r="K413" i="2"/>
  <c r="L413" i="2" s="1"/>
  <c r="K412" i="2"/>
  <c r="L412" i="2" s="1"/>
  <c r="K411" i="2"/>
  <c r="L411" i="2" s="1"/>
  <c r="K410" i="2"/>
  <c r="L410" i="2" s="1"/>
  <c r="K409" i="2"/>
  <c r="L409" i="2" s="1"/>
  <c r="M403" i="2"/>
  <c r="M402" i="2"/>
  <c r="M401" i="2"/>
  <c r="M400" i="2"/>
  <c r="M399" i="2"/>
  <c r="M397" i="2"/>
  <c r="M396" i="2"/>
  <c r="M395" i="2"/>
  <c r="M394" i="2"/>
  <c r="M393" i="2"/>
  <c r="M392" i="2"/>
  <c r="M391" i="2"/>
  <c r="M385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6" i="2"/>
  <c r="M365" i="2"/>
  <c r="M364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1" i="2"/>
  <c r="M340" i="2"/>
  <c r="M339" i="2"/>
  <c r="M338" i="2"/>
  <c r="M337" i="2"/>
  <c r="M336" i="2"/>
  <c r="M335" i="2"/>
  <c r="M334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168" i="2"/>
  <c r="M66" i="2"/>
  <c r="L1353" i="2"/>
  <c r="K403" i="2"/>
  <c r="L403" i="2" s="1"/>
  <c r="K402" i="2"/>
  <c r="L402" i="2" s="1"/>
  <c r="K401" i="2"/>
  <c r="L401" i="2" s="1"/>
  <c r="K400" i="2"/>
  <c r="L400" i="2" s="1"/>
  <c r="K399" i="2"/>
  <c r="L399" i="2" s="1"/>
  <c r="K397" i="2"/>
  <c r="L397" i="2" s="1"/>
  <c r="K396" i="2"/>
  <c r="L396" i="2" s="1"/>
  <c r="K395" i="2"/>
  <c r="L395" i="2" s="1"/>
  <c r="K394" i="2"/>
  <c r="L394" i="2" s="1"/>
  <c r="K393" i="2"/>
  <c r="L393" i="2" s="1"/>
  <c r="K392" i="2"/>
  <c r="L392" i="2" s="1"/>
  <c r="K391" i="2"/>
  <c r="L391" i="2" s="1"/>
  <c r="K385" i="2"/>
  <c r="L385" i="2" s="1"/>
  <c r="K382" i="2"/>
  <c r="L382" i="2" s="1"/>
  <c r="K381" i="2"/>
  <c r="L381" i="2" s="1"/>
  <c r="K380" i="2"/>
  <c r="L380" i="2" s="1"/>
  <c r="K379" i="2"/>
  <c r="L379" i="2" s="1"/>
  <c r="K378" i="2"/>
  <c r="L378" i="2" s="1"/>
  <c r="K377" i="2"/>
  <c r="L377" i="2" s="1"/>
  <c r="K376" i="2"/>
  <c r="L376" i="2" s="1"/>
  <c r="K375" i="2"/>
  <c r="L375" i="2" s="1"/>
  <c r="K374" i="2"/>
  <c r="L374" i="2" s="1"/>
  <c r="K373" i="2"/>
  <c r="L373" i="2" s="1"/>
  <c r="K372" i="2"/>
  <c r="L372" i="2" s="1"/>
  <c r="K371" i="2"/>
  <c r="L371" i="2" s="1"/>
  <c r="K370" i="2"/>
  <c r="L370" i="2" s="1"/>
  <c r="K369" i="2"/>
  <c r="L369" i="2" s="1"/>
  <c r="K368" i="2"/>
  <c r="L368" i="2" s="1"/>
  <c r="K366" i="2"/>
  <c r="L366" i="2" s="1"/>
  <c r="K365" i="2"/>
  <c r="L365" i="2" s="1"/>
  <c r="K364" i="2"/>
  <c r="L364" i="2" s="1"/>
  <c r="K362" i="2"/>
  <c r="L362" i="2" s="1"/>
  <c r="K361" i="2"/>
  <c r="L361" i="2" s="1"/>
  <c r="K360" i="2"/>
  <c r="L360" i="2" s="1"/>
  <c r="K359" i="2"/>
  <c r="L359" i="2" s="1"/>
  <c r="K358" i="2"/>
  <c r="L358" i="2" s="1"/>
  <c r="K357" i="2"/>
  <c r="L357" i="2" s="1"/>
  <c r="K356" i="2"/>
  <c r="L356" i="2" s="1"/>
  <c r="K355" i="2"/>
  <c r="L355" i="2" s="1"/>
  <c r="K354" i="2"/>
  <c r="L354" i="2" s="1"/>
  <c r="K353" i="2"/>
  <c r="L353" i="2" s="1"/>
  <c r="K352" i="2"/>
  <c r="L352" i="2" s="1"/>
  <c r="K351" i="2"/>
  <c r="L351" i="2" s="1"/>
  <c r="K350" i="2"/>
  <c r="L350" i="2" s="1"/>
  <c r="K349" i="2"/>
  <c r="L349" i="2" s="1"/>
  <c r="K348" i="2"/>
  <c r="L348" i="2" s="1"/>
  <c r="K347" i="2"/>
  <c r="L347" i="2" s="1"/>
  <c r="K346" i="2"/>
  <c r="L346" i="2" s="1"/>
  <c r="K345" i="2"/>
  <c r="L345" i="2" s="1"/>
  <c r="K344" i="2"/>
  <c r="L344" i="2" s="1"/>
  <c r="K343" i="2"/>
  <c r="L343" i="2" s="1"/>
  <c r="K341" i="2"/>
  <c r="L341" i="2" s="1"/>
  <c r="K340" i="2"/>
  <c r="L340" i="2" s="1"/>
  <c r="K339" i="2"/>
  <c r="L339" i="2" s="1"/>
  <c r="K338" i="2"/>
  <c r="L338" i="2" s="1"/>
  <c r="K337" i="2"/>
  <c r="L337" i="2" s="1"/>
  <c r="K336" i="2"/>
  <c r="L336" i="2" s="1"/>
  <c r="K335" i="2"/>
  <c r="L335" i="2" s="1"/>
  <c r="K334" i="2"/>
  <c r="L334" i="2" s="1"/>
  <c r="K332" i="2"/>
  <c r="L332" i="2" s="1"/>
  <c r="K331" i="2"/>
  <c r="L331" i="2" s="1"/>
  <c r="K330" i="2"/>
  <c r="L330" i="2" s="1"/>
  <c r="K329" i="2"/>
  <c r="L329" i="2" s="1"/>
  <c r="K328" i="2"/>
  <c r="L328" i="2" s="1"/>
  <c r="K327" i="2"/>
  <c r="L327" i="2" s="1"/>
  <c r="K326" i="2"/>
  <c r="L326" i="2" s="1"/>
  <c r="K325" i="2"/>
  <c r="L325" i="2" s="1"/>
  <c r="K324" i="2"/>
  <c r="L324" i="2" s="1"/>
  <c r="K323" i="2"/>
  <c r="L323" i="2" s="1"/>
  <c r="K322" i="2"/>
  <c r="L322" i="2" s="1"/>
  <c r="K321" i="2"/>
  <c r="L321" i="2" s="1"/>
  <c r="K320" i="2"/>
  <c r="L320" i="2" s="1"/>
  <c r="K319" i="2"/>
  <c r="L319" i="2" s="1"/>
  <c r="K318" i="2"/>
  <c r="L318" i="2" s="1"/>
  <c r="K317" i="2"/>
  <c r="L317" i="2" s="1"/>
  <c r="K316" i="2"/>
  <c r="L316" i="2" s="1"/>
  <c r="K315" i="2"/>
  <c r="L315" i="2" s="1"/>
  <c r="K314" i="2"/>
  <c r="L314" i="2" s="1"/>
  <c r="K313" i="2"/>
  <c r="L313" i="2" s="1"/>
  <c r="K312" i="2"/>
  <c r="L312" i="2" s="1"/>
  <c r="K311" i="2"/>
  <c r="L311" i="2" s="1"/>
  <c r="K310" i="2"/>
  <c r="L310" i="2" s="1"/>
  <c r="K309" i="2"/>
  <c r="L309" i="2" s="1"/>
  <c r="K308" i="2"/>
  <c r="L308" i="2" s="1"/>
  <c r="K307" i="2"/>
  <c r="L307" i="2" s="1"/>
  <c r="K306" i="2"/>
  <c r="L306" i="2" s="1"/>
  <c r="K305" i="2"/>
  <c r="L305" i="2" s="1"/>
  <c r="K304" i="2"/>
  <c r="L304" i="2" s="1"/>
  <c r="K303" i="2"/>
  <c r="L303" i="2" s="1"/>
  <c r="K302" i="2"/>
  <c r="L302" i="2" s="1"/>
  <c r="K301" i="2"/>
  <c r="L301" i="2" s="1"/>
  <c r="K300" i="2"/>
  <c r="L300" i="2" s="1"/>
  <c r="K299" i="2"/>
  <c r="L299" i="2" s="1"/>
  <c r="K298" i="2"/>
  <c r="L298" i="2" s="1"/>
  <c r="K297" i="2"/>
  <c r="L297" i="2" s="1"/>
  <c r="K296" i="2"/>
  <c r="L296" i="2" s="1"/>
  <c r="K295" i="2"/>
  <c r="L295" i="2" s="1"/>
  <c r="K294" i="2"/>
  <c r="L294" i="2" s="1"/>
  <c r="K293" i="2"/>
  <c r="L293" i="2" s="1"/>
  <c r="K292" i="2"/>
  <c r="L292" i="2" s="1"/>
  <c r="K291" i="2"/>
  <c r="L291" i="2" s="1"/>
  <c r="K290" i="2"/>
  <c r="L290" i="2" s="1"/>
  <c r="K289" i="2"/>
  <c r="L289" i="2" s="1"/>
  <c r="K288" i="2"/>
  <c r="L288" i="2" s="1"/>
  <c r="K287" i="2"/>
  <c r="L287" i="2" s="1"/>
  <c r="K286" i="2"/>
  <c r="L286" i="2" s="1"/>
  <c r="K168" i="2"/>
  <c r="K66" i="2"/>
  <c r="M2312" i="2"/>
  <c r="M2215" i="2"/>
  <c r="M2214" i="2"/>
  <c r="M2213" i="2"/>
  <c r="M2212" i="2"/>
  <c r="M2211" i="2"/>
  <c r="M2210" i="2"/>
  <c r="M2067" i="2"/>
  <c r="M2015" i="2"/>
  <c r="M2014" i="2"/>
  <c r="M2013" i="2"/>
  <c r="M2012" i="2"/>
  <c r="M2011" i="2"/>
  <c r="M2010" i="2"/>
  <c r="M1965" i="2"/>
  <c r="M1940" i="2"/>
  <c r="M1870" i="2"/>
  <c r="M1869" i="2"/>
  <c r="M1868" i="2"/>
  <c r="M1867" i="2"/>
  <c r="M1866" i="2"/>
  <c r="M1813" i="2"/>
  <c r="M1779" i="2"/>
  <c r="M1778" i="2"/>
  <c r="M1777" i="2"/>
  <c r="M1776" i="2"/>
  <c r="M1747" i="2"/>
  <c r="M1717" i="2"/>
  <c r="M1716" i="2"/>
  <c r="M1715" i="2"/>
  <c r="M1714" i="2"/>
  <c r="M1713" i="2"/>
  <c r="M1712" i="2"/>
  <c r="M1711" i="2"/>
  <c r="M1710" i="2"/>
  <c r="M1473" i="2"/>
  <c r="M1472" i="2"/>
  <c r="M1404" i="2"/>
  <c r="M1403" i="2"/>
  <c r="M1402" i="2"/>
  <c r="M1401" i="2"/>
  <c r="M1400" i="2"/>
  <c r="M1399" i="2"/>
  <c r="M1398" i="2"/>
  <c r="M1397" i="2"/>
  <c r="M1396" i="2"/>
  <c r="M1395" i="2"/>
  <c r="M1394" i="2"/>
  <c r="M1343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177" i="2"/>
  <c r="M1004" i="2"/>
  <c r="M1001" i="2"/>
  <c r="M924" i="2"/>
  <c r="M923" i="2"/>
  <c r="M922" i="2"/>
  <c r="M921" i="2"/>
  <c r="M920" i="2"/>
  <c r="M919" i="2"/>
  <c r="M916" i="2"/>
  <c r="M907" i="2"/>
  <c r="M906" i="2"/>
  <c r="M905" i="2"/>
  <c r="M904" i="2"/>
  <c r="M903" i="2"/>
  <c r="M902" i="2"/>
  <c r="M827" i="2"/>
  <c r="M776" i="2"/>
  <c r="M775" i="2"/>
  <c r="M774" i="2"/>
  <c r="M773" i="2"/>
  <c r="M772" i="2"/>
  <c r="M771" i="2"/>
  <c r="M770" i="2"/>
  <c r="M696" i="2"/>
  <c r="M614" i="2"/>
  <c r="M613" i="2"/>
  <c r="M612" i="2"/>
  <c r="M611" i="2"/>
  <c r="M610" i="2"/>
  <c r="M518" i="2"/>
  <c r="M506" i="2"/>
  <c r="M505" i="2"/>
  <c r="M504" i="2"/>
  <c r="M503" i="2"/>
  <c r="M502" i="2"/>
  <c r="M408" i="2"/>
  <c r="M407" i="2"/>
  <c r="M406" i="2"/>
  <c r="M405" i="2"/>
  <c r="M404" i="2"/>
  <c r="M398" i="2"/>
  <c r="M390" i="2"/>
  <c r="M389" i="2"/>
  <c r="M388" i="2"/>
  <c r="M387" i="2"/>
  <c r="M3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6" i="2"/>
  <c r="M185" i="2"/>
  <c r="M184" i="2"/>
  <c r="M183" i="2"/>
  <c r="M182" i="2"/>
  <c r="M181" i="2"/>
  <c r="M37" i="2"/>
  <c r="M8" i="2"/>
  <c r="M7" i="2"/>
  <c r="M6" i="2"/>
  <c r="M5" i="2"/>
  <c r="K2312" i="2"/>
  <c r="L2312" i="2" s="1"/>
  <c r="K2215" i="2"/>
  <c r="L2215" i="2" s="1"/>
  <c r="K2214" i="2"/>
  <c r="L2214" i="2" s="1"/>
  <c r="K2213" i="2"/>
  <c r="L2213" i="2" s="1"/>
  <c r="K2212" i="2"/>
  <c r="L2212" i="2" s="1"/>
  <c r="K2211" i="2"/>
  <c r="L2211" i="2" s="1"/>
  <c r="K2210" i="2"/>
  <c r="L2210" i="2" s="1"/>
  <c r="K2067" i="2"/>
  <c r="L2067" i="2" s="1"/>
  <c r="K2015" i="2"/>
  <c r="L2015" i="2" s="1"/>
  <c r="K2014" i="2"/>
  <c r="L2014" i="2" s="1"/>
  <c r="K2013" i="2"/>
  <c r="L2013" i="2" s="1"/>
  <c r="K2012" i="2"/>
  <c r="L2012" i="2" s="1"/>
  <c r="K2011" i="2"/>
  <c r="L2011" i="2" s="1"/>
  <c r="K2010" i="2"/>
  <c r="L2010" i="2" s="1"/>
  <c r="K1965" i="2"/>
  <c r="L1965" i="2" s="1"/>
  <c r="K1940" i="2"/>
  <c r="L1940" i="2" s="1"/>
  <c r="K1870" i="2"/>
  <c r="L1870" i="2" s="1"/>
  <c r="K1869" i="2"/>
  <c r="L1869" i="2" s="1"/>
  <c r="K1868" i="2"/>
  <c r="L1868" i="2" s="1"/>
  <c r="K1867" i="2"/>
  <c r="L1867" i="2" s="1"/>
  <c r="K1866" i="2"/>
  <c r="L1866" i="2" s="1"/>
  <c r="K1813" i="2"/>
  <c r="L1813" i="2" s="1"/>
  <c r="K1779" i="2"/>
  <c r="L1779" i="2" s="1"/>
  <c r="K1778" i="2"/>
  <c r="L1778" i="2" s="1"/>
  <c r="K1777" i="2"/>
  <c r="L1777" i="2" s="1"/>
  <c r="K1776" i="2"/>
  <c r="L1776" i="2" s="1"/>
  <c r="K1747" i="2"/>
  <c r="L1747" i="2" s="1"/>
  <c r="K1717" i="2"/>
  <c r="L1717" i="2" s="1"/>
  <c r="K1716" i="2"/>
  <c r="L1716" i="2" s="1"/>
  <c r="K1715" i="2"/>
  <c r="L1715" i="2" s="1"/>
  <c r="K1714" i="2"/>
  <c r="L1714" i="2" s="1"/>
  <c r="K1713" i="2"/>
  <c r="L1713" i="2" s="1"/>
  <c r="K1712" i="2"/>
  <c r="L1712" i="2" s="1"/>
  <c r="K1711" i="2"/>
  <c r="L1711" i="2" s="1"/>
  <c r="K1710" i="2"/>
  <c r="L1710" i="2" s="1"/>
  <c r="K1473" i="2"/>
  <c r="L1473" i="2" s="1"/>
  <c r="K1472" i="2"/>
  <c r="L1472" i="2" s="1"/>
  <c r="K1404" i="2"/>
  <c r="L1404" i="2" s="1"/>
  <c r="K1403" i="2"/>
  <c r="L1403" i="2" s="1"/>
  <c r="K1402" i="2"/>
  <c r="L1402" i="2" s="1"/>
  <c r="K1401" i="2"/>
  <c r="L1401" i="2" s="1"/>
  <c r="K1400" i="2"/>
  <c r="L1400" i="2" s="1"/>
  <c r="K1399" i="2"/>
  <c r="L1399" i="2" s="1"/>
  <c r="K1398" i="2"/>
  <c r="L1398" i="2" s="1"/>
  <c r="K1397" i="2"/>
  <c r="L1397" i="2" s="1"/>
  <c r="K1396" i="2"/>
  <c r="L1396" i="2" s="1"/>
  <c r="K1395" i="2"/>
  <c r="L1395" i="2" s="1"/>
  <c r="K1394" i="2"/>
  <c r="L1394" i="2" s="1"/>
  <c r="K1343" i="2"/>
  <c r="L1343" i="2" s="1"/>
  <c r="K1279" i="2"/>
  <c r="L1279" i="2" s="1"/>
  <c r="K1278" i="2"/>
  <c r="L1278" i="2" s="1"/>
  <c r="K1277" i="2"/>
  <c r="L1277" i="2" s="1"/>
  <c r="K1276" i="2"/>
  <c r="L1276" i="2" s="1"/>
  <c r="K1275" i="2"/>
  <c r="L1275" i="2" s="1"/>
  <c r="K1274" i="2"/>
  <c r="L1274" i="2" s="1"/>
  <c r="K1273" i="2"/>
  <c r="L1273" i="2" s="1"/>
  <c r="K1272" i="2"/>
  <c r="L1272" i="2" s="1"/>
  <c r="K1271" i="2"/>
  <c r="L1271" i="2" s="1"/>
  <c r="K1270" i="2"/>
  <c r="L1270" i="2" s="1"/>
  <c r="K1269" i="2"/>
  <c r="L1269" i="2" s="1"/>
  <c r="K1268" i="2"/>
  <c r="L1268" i="2" s="1"/>
  <c r="K1177" i="2"/>
  <c r="L1177" i="2" s="1"/>
  <c r="K1004" i="2"/>
  <c r="L1004" i="2" s="1"/>
  <c r="K1001" i="2"/>
  <c r="L1001" i="2" s="1"/>
  <c r="K924" i="2"/>
  <c r="L924" i="2" s="1"/>
  <c r="K923" i="2"/>
  <c r="L923" i="2" s="1"/>
  <c r="K922" i="2"/>
  <c r="L922" i="2" s="1"/>
  <c r="K921" i="2"/>
  <c r="L921" i="2" s="1"/>
  <c r="K920" i="2"/>
  <c r="L920" i="2" s="1"/>
  <c r="K919" i="2"/>
  <c r="L919" i="2" s="1"/>
  <c r="K916" i="2"/>
  <c r="L916" i="2" s="1"/>
  <c r="K907" i="2"/>
  <c r="L907" i="2" s="1"/>
  <c r="K906" i="2"/>
  <c r="L906" i="2" s="1"/>
  <c r="K905" i="2"/>
  <c r="L905" i="2" s="1"/>
  <c r="K904" i="2"/>
  <c r="L904" i="2" s="1"/>
  <c r="K903" i="2"/>
  <c r="L903" i="2" s="1"/>
  <c r="K902" i="2"/>
  <c r="L902" i="2" s="1"/>
  <c r="K827" i="2"/>
  <c r="L827" i="2" s="1"/>
  <c r="K776" i="2"/>
  <c r="L776" i="2" s="1"/>
  <c r="K775" i="2"/>
  <c r="L775" i="2" s="1"/>
  <c r="K774" i="2"/>
  <c r="L774" i="2" s="1"/>
  <c r="K773" i="2"/>
  <c r="L773" i="2" s="1"/>
  <c r="K772" i="2"/>
  <c r="L772" i="2" s="1"/>
  <c r="K771" i="2"/>
  <c r="L771" i="2" s="1"/>
  <c r="K770" i="2"/>
  <c r="L770" i="2" s="1"/>
  <c r="K696" i="2"/>
  <c r="L696" i="2" s="1"/>
  <c r="K614" i="2"/>
  <c r="L614" i="2" s="1"/>
  <c r="K613" i="2"/>
  <c r="L613" i="2" s="1"/>
  <c r="K612" i="2"/>
  <c r="L612" i="2" s="1"/>
  <c r="K611" i="2"/>
  <c r="L611" i="2" s="1"/>
  <c r="K610" i="2"/>
  <c r="L610" i="2" s="1"/>
  <c r="K518" i="2"/>
  <c r="L518" i="2" s="1"/>
  <c r="K506" i="2"/>
  <c r="L506" i="2" s="1"/>
  <c r="K505" i="2"/>
  <c r="L505" i="2" s="1"/>
  <c r="K504" i="2"/>
  <c r="L504" i="2" s="1"/>
  <c r="K503" i="2"/>
  <c r="L503" i="2" s="1"/>
  <c r="K502" i="2"/>
  <c r="L502" i="2" s="1"/>
  <c r="K408" i="2"/>
  <c r="L408" i="2" s="1"/>
  <c r="K407" i="2"/>
  <c r="L407" i="2" s="1"/>
  <c r="K406" i="2"/>
  <c r="L406" i="2" s="1"/>
  <c r="K405" i="2"/>
  <c r="L405" i="2" s="1"/>
  <c r="K404" i="2"/>
  <c r="L404" i="2" s="1"/>
  <c r="K398" i="2"/>
  <c r="L398" i="2" s="1"/>
  <c r="K390" i="2"/>
  <c r="L390" i="2" s="1"/>
  <c r="K389" i="2"/>
  <c r="L389" i="2" s="1"/>
  <c r="K388" i="2"/>
  <c r="L388" i="2" s="1"/>
  <c r="K387" i="2"/>
  <c r="L387" i="2" s="1"/>
  <c r="K386" i="2"/>
  <c r="L386" i="2" s="1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6" i="2"/>
  <c r="K185" i="2"/>
  <c r="K184" i="2"/>
  <c r="K183" i="2"/>
  <c r="K182" i="2"/>
  <c r="K181" i="2"/>
  <c r="K37" i="2"/>
  <c r="K8" i="2"/>
  <c r="K7" i="2"/>
  <c r="K6" i="2"/>
  <c r="K5" i="2"/>
  <c r="M4" i="2"/>
  <c r="K4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7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5" i="2"/>
  <c r="M134" i="2"/>
  <c r="M133" i="2"/>
  <c r="M132" i="2"/>
  <c r="M131" i="2"/>
  <c r="M130" i="2"/>
  <c r="M129" i="2"/>
  <c r="M128" i="2"/>
  <c r="M127" i="2"/>
  <c r="M126" i="2"/>
  <c r="M124" i="2"/>
  <c r="M122" i="2"/>
  <c r="M121" i="2"/>
  <c r="M119" i="2"/>
  <c r="M118" i="2"/>
  <c r="M116" i="2"/>
  <c r="M115" i="2"/>
  <c r="M114" i="2"/>
  <c r="M113" i="2"/>
  <c r="M112" i="2"/>
  <c r="M111" i="2"/>
  <c r="M110" i="2"/>
  <c r="M109" i="2"/>
  <c r="M108" i="2"/>
  <c r="M107" i="2"/>
  <c r="M103" i="2"/>
  <c r="M101" i="2"/>
  <c r="M100" i="2"/>
  <c r="M99" i="2"/>
  <c r="M98" i="2"/>
  <c r="M97" i="2"/>
  <c r="M96" i="2"/>
  <c r="M95" i="2"/>
  <c r="M94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7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5" i="2"/>
  <c r="K134" i="2"/>
  <c r="K133" i="2"/>
  <c r="K132" i="2"/>
  <c r="K131" i="2"/>
  <c r="K130" i="2"/>
  <c r="K129" i="2"/>
  <c r="K128" i="2"/>
  <c r="K127" i="2"/>
  <c r="K126" i="2"/>
  <c r="K124" i="2"/>
  <c r="K122" i="2"/>
  <c r="K121" i="2"/>
  <c r="K119" i="2"/>
  <c r="K118" i="2"/>
  <c r="K116" i="2"/>
  <c r="K115" i="2"/>
  <c r="K114" i="2"/>
  <c r="K113" i="2"/>
  <c r="K112" i="2"/>
  <c r="K111" i="2"/>
  <c r="K110" i="2"/>
  <c r="K109" i="2"/>
  <c r="K108" i="2"/>
  <c r="K107" i="2"/>
  <c r="K103" i="2"/>
  <c r="K101" i="2"/>
  <c r="K100" i="2"/>
  <c r="K99" i="2"/>
  <c r="K98" i="2"/>
  <c r="K97" i="2"/>
  <c r="K96" i="2"/>
  <c r="K95" i="2"/>
  <c r="K94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1237" i="2" l="1"/>
  <c r="L1237" i="2" s="1"/>
  <c r="K1546" i="2"/>
  <c r="L1546" i="2" s="1"/>
  <c r="K1538" i="2"/>
  <c r="L1538" i="2" s="1"/>
  <c r="K1526" i="2"/>
  <c r="L1526" i="2" s="1"/>
  <c r="K1155" i="2"/>
  <c r="L1155" i="2" s="1"/>
  <c r="K1702" i="2"/>
  <c r="L1702" i="2" s="1"/>
  <c r="K1234" i="2"/>
  <c r="L1234" i="2" s="1"/>
  <c r="K1699" i="2"/>
  <c r="L1699" i="2" s="1"/>
  <c r="K1562" i="2"/>
  <c r="L1562" i="2" s="1"/>
  <c r="K1444" i="2"/>
  <c r="L1444" i="2" s="1"/>
  <c r="L1907" i="2"/>
  <c r="K1227" i="2"/>
  <c r="L1227" i="2" s="1"/>
  <c r="L1895" i="2"/>
  <c r="K1556" i="2"/>
  <c r="L1556" i="2" s="1"/>
  <c r="K1954" i="2"/>
  <c r="L1954" i="2" s="1"/>
  <c r="K1314" i="2"/>
  <c r="L1314" i="2" s="1"/>
  <c r="K1419" i="2"/>
  <c r="L1419" i="2" s="1"/>
  <c r="L14" i="2"/>
  <c r="L26" i="2"/>
  <c r="K844" i="2"/>
  <c r="L844" i="2" s="1"/>
  <c r="K1233" i="2"/>
  <c r="L1233" i="2" s="1"/>
  <c r="K1483" i="2"/>
  <c r="L1483" i="2" s="1"/>
  <c r="K1533" i="2"/>
  <c r="L1533" i="2" s="1"/>
  <c r="K1557" i="2"/>
  <c r="L1557" i="2" s="1"/>
  <c r="L1692" i="2"/>
  <c r="K1707" i="2"/>
  <c r="L1707" i="2" s="1"/>
  <c r="L1741" i="2"/>
  <c r="L1762" i="2"/>
  <c r="L1788" i="2"/>
  <c r="L1800" i="2"/>
  <c r="L1814" i="2"/>
  <c r="L1826" i="2"/>
  <c r="L1839" i="2"/>
  <c r="L1851" i="2"/>
  <c r="L1863" i="2"/>
  <c r="L1880" i="2"/>
  <c r="L1892" i="2"/>
  <c r="L1904" i="2"/>
  <c r="L1917" i="2"/>
  <c r="L1929" i="2"/>
  <c r="L1942" i="2"/>
  <c r="L1973" i="2"/>
  <c r="L1985" i="2"/>
  <c r="L1997" i="2"/>
  <c r="L2009" i="2"/>
  <c r="L2027" i="2"/>
  <c r="L2040" i="2"/>
  <c r="L2057" i="2"/>
  <c r="L2070" i="2"/>
  <c r="L2082" i="2"/>
  <c r="L2106" i="2"/>
  <c r="K2128" i="2"/>
  <c r="L2128" i="2" s="1"/>
  <c r="K2149" i="2"/>
  <c r="L2149" i="2" s="1"/>
  <c r="L2170" i="2"/>
  <c r="L2222" i="2"/>
  <c r="L2242" i="2"/>
  <c r="L2266" i="2"/>
  <c r="L2286" i="2"/>
  <c r="L2308" i="2"/>
  <c r="L2329" i="2"/>
  <c r="K2359" i="2"/>
  <c r="L2359" i="2" s="1"/>
  <c r="L2382" i="2"/>
  <c r="L2408" i="2"/>
  <c r="K2430" i="2"/>
  <c r="L2430" i="2" s="1"/>
  <c r="M1118" i="2"/>
  <c r="M1321" i="2"/>
  <c r="M1518" i="2"/>
  <c r="M1552" i="2"/>
  <c r="M1955" i="2"/>
  <c r="M2359" i="2"/>
  <c r="K1541" i="2"/>
  <c r="L1541" i="2" s="1"/>
  <c r="K1521" i="2"/>
  <c r="L1521" i="2" s="1"/>
  <c r="L15" i="2"/>
  <c r="L27" i="2"/>
  <c r="K846" i="2"/>
  <c r="L846" i="2" s="1"/>
  <c r="K1236" i="2"/>
  <c r="L1236" i="2" s="1"/>
  <c r="K1484" i="2"/>
  <c r="L1484" i="2" s="1"/>
  <c r="L1535" i="2"/>
  <c r="K1558" i="2"/>
  <c r="L1558" i="2" s="1"/>
  <c r="L1693" i="2"/>
  <c r="L1708" i="2"/>
  <c r="L1742" i="2"/>
  <c r="L1764" i="2"/>
  <c r="L1789" i="2"/>
  <c r="L1801" i="2"/>
  <c r="L1815" i="2"/>
  <c r="L1827" i="2"/>
  <c r="L1840" i="2"/>
  <c r="L1852" i="2"/>
  <c r="L1864" i="2"/>
  <c r="L1881" i="2"/>
  <c r="L1893" i="2"/>
  <c r="L1905" i="2"/>
  <c r="L1918" i="2"/>
  <c r="L1930" i="2"/>
  <c r="L1943" i="2"/>
  <c r="L1961" i="2"/>
  <c r="L1974" i="2"/>
  <c r="L1986" i="2"/>
  <c r="L1998" i="2"/>
  <c r="L2016" i="2"/>
  <c r="L2028" i="2"/>
  <c r="L2045" i="2"/>
  <c r="L2058" i="2"/>
  <c r="L2071" i="2"/>
  <c r="L2083" i="2"/>
  <c r="L2108" i="2"/>
  <c r="K2129" i="2"/>
  <c r="L2129" i="2" s="1"/>
  <c r="L2150" i="2"/>
  <c r="L2173" i="2"/>
  <c r="L2223" i="2"/>
  <c r="L2245" i="2"/>
  <c r="L2267" i="2"/>
  <c r="L2288" i="2"/>
  <c r="L2309" i="2"/>
  <c r="L2330" i="2"/>
  <c r="K2363" i="2"/>
  <c r="L2363" i="2" s="1"/>
  <c r="L2383" i="2"/>
  <c r="L2411" i="2"/>
  <c r="L2431" i="2"/>
  <c r="M1553" i="2"/>
  <c r="M2123" i="2"/>
  <c r="L16" i="2"/>
  <c r="L28" i="2"/>
  <c r="K933" i="2"/>
  <c r="L933" i="2" s="1"/>
  <c r="K1253" i="2"/>
  <c r="L1253" i="2" s="1"/>
  <c r="K1485" i="2"/>
  <c r="L1485" i="2" s="1"/>
  <c r="L1536" i="2"/>
  <c r="L1559" i="2"/>
  <c r="L1694" i="2"/>
  <c r="L1719" i="2"/>
  <c r="L1744" i="2"/>
  <c r="L1767" i="2"/>
  <c r="L1790" i="2"/>
  <c r="L1802" i="2"/>
  <c r="L1816" i="2"/>
  <c r="L1828" i="2"/>
  <c r="L1841" i="2"/>
  <c r="L1853" i="2"/>
  <c r="L1865" i="2"/>
  <c r="L1882" i="2"/>
  <c r="L1894" i="2"/>
  <c r="L1906" i="2"/>
  <c r="L1919" i="2"/>
  <c r="L1931" i="2"/>
  <c r="L1944" i="2"/>
  <c r="L1962" i="2"/>
  <c r="L1975" i="2"/>
  <c r="L1987" i="2"/>
  <c r="L1999" i="2"/>
  <c r="L2017" i="2"/>
  <c r="L2029" i="2"/>
  <c r="L2046" i="2"/>
  <c r="L2059" i="2"/>
  <c r="L2072" i="2"/>
  <c r="L2084" i="2"/>
  <c r="L2111" i="2"/>
  <c r="K2130" i="2"/>
  <c r="L2130" i="2" s="1"/>
  <c r="L2153" i="2"/>
  <c r="L2174" i="2"/>
  <c r="K2225" i="2"/>
  <c r="L2225" i="2" s="1"/>
  <c r="L2246" i="2"/>
  <c r="L2268" i="2"/>
  <c r="L2291" i="2"/>
  <c r="L2310" i="2"/>
  <c r="L2333" i="2"/>
  <c r="L2364" i="2"/>
  <c r="L2385" i="2"/>
  <c r="L2412" i="2"/>
  <c r="L2432" i="2"/>
  <c r="M1155" i="2"/>
  <c r="M1434" i="2"/>
  <c r="M1524" i="2"/>
  <c r="M1555" i="2"/>
  <c r="M1700" i="2"/>
  <c r="M2124" i="2"/>
  <c r="M2145" i="2"/>
  <c r="L17" i="2"/>
  <c r="K988" i="2"/>
  <c r="L988" i="2" s="1"/>
  <c r="K1293" i="2"/>
  <c r="L1293" i="2" s="1"/>
  <c r="K1487" i="2"/>
  <c r="L1487" i="2" s="1"/>
  <c r="K1540" i="2"/>
  <c r="L1540" i="2" s="1"/>
  <c r="K1560" i="2"/>
  <c r="L1560" i="2" s="1"/>
  <c r="L1695" i="2"/>
  <c r="L1730" i="2"/>
  <c r="L1746" i="2"/>
  <c r="L1771" i="2"/>
  <c r="L1791" i="2"/>
  <c r="L1803" i="2"/>
  <c r="L1817" i="2"/>
  <c r="L1829" i="2"/>
  <c r="L1842" i="2"/>
  <c r="L1854" i="2"/>
  <c r="L1871" i="2"/>
  <c r="L1883" i="2"/>
  <c r="L1920" i="2"/>
  <c r="L1932" i="2"/>
  <c r="L1945" i="2"/>
  <c r="L1963" i="2"/>
  <c r="L1976" i="2"/>
  <c r="L1988" i="2"/>
  <c r="L2000" i="2"/>
  <c r="L2018" i="2"/>
  <c r="L2030" i="2"/>
  <c r="L2047" i="2"/>
  <c r="L2060" i="2"/>
  <c r="L2073" i="2"/>
  <c r="L2087" i="2"/>
  <c r="L2112" i="2"/>
  <c r="K2132" i="2"/>
  <c r="L2132" i="2" s="1"/>
  <c r="L2154" i="2"/>
  <c r="L2175" i="2"/>
  <c r="K2228" i="2"/>
  <c r="L2228" i="2" s="1"/>
  <c r="L2247" i="2"/>
  <c r="L2272" i="2"/>
  <c r="L2292" i="2"/>
  <c r="L2313" i="2"/>
  <c r="L2334" i="2"/>
  <c r="L2365" i="2"/>
  <c r="L2388" i="2"/>
  <c r="L2413" i="2"/>
  <c r="K2435" i="2"/>
  <c r="L2435" i="2" s="1"/>
  <c r="M1225" i="2"/>
  <c r="M1444" i="2"/>
  <c r="M1526" i="2"/>
  <c r="M1557" i="2"/>
  <c r="M1701" i="2"/>
  <c r="M2125" i="2"/>
  <c r="M2148" i="2"/>
  <c r="M2435" i="2"/>
  <c r="M2234" i="2"/>
  <c r="M2129" i="2"/>
  <c r="M1952" i="2"/>
  <c r="M1706" i="2"/>
  <c r="M1544" i="2"/>
  <c r="M1521" i="2"/>
  <c r="M1482" i="2"/>
  <c r="M1293" i="2"/>
  <c r="M1227" i="2"/>
  <c r="M933" i="2"/>
  <c r="K2429" i="2"/>
  <c r="L2429" i="2" s="1"/>
  <c r="L2417" i="2"/>
  <c r="L2399" i="2"/>
  <c r="L2387" i="2"/>
  <c r="L2374" i="2"/>
  <c r="L2362" i="2"/>
  <c r="L2339" i="2"/>
  <c r="L2327" i="2"/>
  <c r="L2315" i="2"/>
  <c r="L2302" i="2"/>
  <c r="L2290" i="2"/>
  <c r="L2278" i="2"/>
  <c r="L2265" i="2"/>
  <c r="L2252" i="2"/>
  <c r="L2239" i="2"/>
  <c r="K2227" i="2"/>
  <c r="L2227" i="2" s="1"/>
  <c r="L2184" i="2"/>
  <c r="L2172" i="2"/>
  <c r="L2159" i="2"/>
  <c r="K2147" i="2"/>
  <c r="L2147" i="2" s="1"/>
  <c r="K2134" i="2"/>
  <c r="L2134" i="2" s="1"/>
  <c r="K2122" i="2"/>
  <c r="L2122" i="2" s="1"/>
  <c r="L2110" i="2"/>
  <c r="L2098" i="2"/>
  <c r="M2233" i="2"/>
  <c r="M2128" i="2"/>
  <c r="M1951" i="2"/>
  <c r="M1705" i="2"/>
  <c r="M1558" i="2"/>
  <c r="M1543" i="2"/>
  <c r="M1481" i="2"/>
  <c r="M1288" i="2"/>
  <c r="M1226" i="2"/>
  <c r="M892" i="2"/>
  <c r="K2428" i="2"/>
  <c r="L2428" i="2" s="1"/>
  <c r="L2416" i="2"/>
  <c r="L2398" i="2"/>
  <c r="L2386" i="2"/>
  <c r="L2373" i="2"/>
  <c r="K2361" i="2"/>
  <c r="L2361" i="2" s="1"/>
  <c r="L2338" i="2"/>
  <c r="L2326" i="2"/>
  <c r="L2314" i="2"/>
  <c r="L2301" i="2"/>
  <c r="L2289" i="2"/>
  <c r="L2277" i="2"/>
  <c r="L2264" i="2"/>
  <c r="L2251" i="2"/>
  <c r="L2238" i="2"/>
  <c r="L2226" i="2"/>
  <c r="L2183" i="2"/>
  <c r="L2171" i="2"/>
  <c r="L2158" i="2"/>
  <c r="K2146" i="2"/>
  <c r="L2146" i="2" s="1"/>
  <c r="K2133" i="2"/>
  <c r="L2133" i="2" s="1"/>
  <c r="K2121" i="2"/>
  <c r="L2121" i="2" s="1"/>
  <c r="L2109" i="2"/>
  <c r="L2092" i="2"/>
  <c r="M2231" i="2"/>
  <c r="M2138" i="2"/>
  <c r="M2126" i="2"/>
  <c r="M1949" i="2"/>
  <c r="M1703" i="2"/>
  <c r="M1556" i="2"/>
  <c r="M1541" i="2"/>
  <c r="M1516" i="2"/>
  <c r="M1458" i="2"/>
  <c r="M1257" i="2"/>
  <c r="M1224" i="2"/>
  <c r="M844" i="2"/>
  <c r="L2426" i="2"/>
  <c r="L2414" i="2"/>
  <c r="L2396" i="2"/>
  <c r="L2384" i="2"/>
  <c r="L2371" i="2"/>
  <c r="K2358" i="2"/>
  <c r="L2358" i="2" s="1"/>
  <c r="L2336" i="2"/>
  <c r="L2324" i="2"/>
  <c r="L2311" i="2"/>
  <c r="L2299" i="2"/>
  <c r="L2287" i="2"/>
  <c r="L2275" i="2"/>
  <c r="L2262" i="2"/>
  <c r="L2248" i="2"/>
  <c r="K2236" i="2"/>
  <c r="L2236" i="2" s="1"/>
  <c r="K2224" i="2"/>
  <c r="L2224" i="2" s="1"/>
  <c r="L2181" i="2"/>
  <c r="L2169" i="2"/>
  <c r="L2156" i="2"/>
  <c r="L2144" i="2"/>
  <c r="K2131" i="2"/>
  <c r="L2131" i="2" s="1"/>
  <c r="L2119" i="2"/>
  <c r="L2107" i="2"/>
  <c r="L2090" i="2"/>
  <c r="M2430" i="2"/>
  <c r="M2363" i="2"/>
  <c r="M2229" i="2"/>
  <c r="M2429" i="2"/>
  <c r="M2428" i="2"/>
  <c r="M2361" i="2"/>
  <c r="M2227" i="2"/>
  <c r="M2147" i="2"/>
  <c r="M2134" i="2"/>
  <c r="M2122" i="2"/>
  <c r="M1959" i="2"/>
  <c r="M1699" i="2"/>
  <c r="M1566" i="2"/>
  <c r="M1551" i="2"/>
  <c r="M1488" i="2"/>
  <c r="M1420" i="2"/>
  <c r="M1234" i="2"/>
  <c r="M1079" i="2"/>
  <c r="L2434" i="2"/>
  <c r="L2422" i="2"/>
  <c r="L2410" i="2"/>
  <c r="L2392" i="2"/>
  <c r="L2380" i="2"/>
  <c r="L2367" i="2"/>
  <c r="L2344" i="2"/>
  <c r="L2332" i="2"/>
  <c r="L2320" i="2"/>
  <c r="L2307" i="2"/>
  <c r="L2295" i="2"/>
  <c r="L2283" i="2"/>
  <c r="L2271" i="2"/>
  <c r="L2258" i="2"/>
  <c r="L2244" i="2"/>
  <c r="K2232" i="2"/>
  <c r="L2232" i="2" s="1"/>
  <c r="L2220" i="2"/>
  <c r="L2177" i="2"/>
  <c r="L2165" i="2"/>
  <c r="L2152" i="2"/>
  <c r="K2139" i="2"/>
  <c r="L2139" i="2" s="1"/>
  <c r="K2127" i="2"/>
  <c r="L2127" i="2" s="1"/>
  <c r="L2115" i="2"/>
  <c r="L2103" i="2"/>
  <c r="L2086" i="2"/>
  <c r="M2360" i="2"/>
  <c r="M2146" i="2"/>
  <c r="M2133" i="2"/>
  <c r="M2121" i="2"/>
  <c r="M1956" i="2"/>
  <c r="M1565" i="2"/>
  <c r="M1549" i="2"/>
  <c r="M1533" i="2"/>
  <c r="M1487" i="2"/>
  <c r="M1419" i="2"/>
  <c r="M1233" i="2"/>
  <c r="M1069" i="2"/>
  <c r="L2433" i="2"/>
  <c r="L2421" i="2"/>
  <c r="L2409" i="2"/>
  <c r="L2391" i="2"/>
  <c r="L2379" i="2"/>
  <c r="L2366" i="2"/>
  <c r="L2343" i="2"/>
  <c r="L2331" i="2"/>
  <c r="L2319" i="2"/>
  <c r="L2306" i="2"/>
  <c r="L2294" i="2"/>
  <c r="L2282" i="2"/>
  <c r="L2269" i="2"/>
  <c r="L2257" i="2"/>
  <c r="L2243" i="2"/>
  <c r="K2231" i="2"/>
  <c r="L2231" i="2" s="1"/>
  <c r="L2219" i="2"/>
  <c r="L2176" i="2"/>
  <c r="L2164" i="2"/>
  <c r="L2151" i="2"/>
  <c r="K2138" i="2"/>
  <c r="L2138" i="2" s="1"/>
  <c r="K2126" i="2"/>
  <c r="L2126" i="2" s="1"/>
  <c r="L2114" i="2"/>
  <c r="L2102" i="2"/>
  <c r="L2085" i="2"/>
  <c r="M2358" i="2"/>
  <c r="M2236" i="2"/>
  <c r="M2224" i="2"/>
  <c r="L18" i="2"/>
  <c r="L30" i="2"/>
  <c r="K1069" i="2"/>
  <c r="L1069" i="2" s="1"/>
  <c r="K1321" i="2"/>
  <c r="L1321" i="2" s="1"/>
  <c r="K1488" i="2"/>
  <c r="L1488" i="2" s="1"/>
  <c r="K1544" i="2"/>
  <c r="L1544" i="2" s="1"/>
  <c r="K1563" i="2"/>
  <c r="L1563" i="2" s="1"/>
  <c r="L1697" i="2"/>
  <c r="L1731" i="2"/>
  <c r="L1751" i="2"/>
  <c r="L1780" i="2"/>
  <c r="L1792" i="2"/>
  <c r="L1805" i="2"/>
  <c r="L1818" i="2"/>
  <c r="L1831" i="2"/>
  <c r="L1843" i="2"/>
  <c r="L1855" i="2"/>
  <c r="L1872" i="2"/>
  <c r="L1884" i="2"/>
  <c r="L1896" i="2"/>
  <c r="L1908" i="2"/>
  <c r="L1921" i="2"/>
  <c r="L1933" i="2"/>
  <c r="L1946" i="2"/>
  <c r="L1964" i="2"/>
  <c r="L1977" i="2"/>
  <c r="L1989" i="2"/>
  <c r="L2001" i="2"/>
  <c r="L2019" i="2"/>
  <c r="L2031" i="2"/>
  <c r="L2049" i="2"/>
  <c r="L2061" i="2"/>
  <c r="L2074" i="2"/>
  <c r="L2088" i="2"/>
  <c r="L2113" i="2"/>
  <c r="K2135" i="2"/>
  <c r="L2135" i="2" s="1"/>
  <c r="L2155" i="2"/>
  <c r="L2178" i="2"/>
  <c r="K2229" i="2"/>
  <c r="L2229" i="2" s="1"/>
  <c r="L2250" i="2"/>
  <c r="L2273" i="2"/>
  <c r="L2293" i="2"/>
  <c r="L2316" i="2"/>
  <c r="L2335" i="2"/>
  <c r="L2368" i="2"/>
  <c r="L2389" i="2"/>
  <c r="L2415" i="2"/>
  <c r="L2436" i="2"/>
  <c r="M1228" i="2"/>
  <c r="M1560" i="2"/>
  <c r="M1702" i="2"/>
  <c r="M2127" i="2"/>
  <c r="M2149" i="2"/>
  <c r="K1542" i="2"/>
  <c r="L1542" i="2" s="1"/>
  <c r="K892" i="2"/>
  <c r="L892" i="2" s="1"/>
  <c r="L19" i="2"/>
  <c r="L31" i="2"/>
  <c r="K1079" i="2"/>
  <c r="L1079" i="2" s="1"/>
  <c r="K1489" i="2"/>
  <c r="L1489" i="2" s="1"/>
  <c r="K1545" i="2"/>
  <c r="L1545" i="2" s="1"/>
  <c r="K1565" i="2"/>
  <c r="L1565" i="2" s="1"/>
  <c r="L1698" i="2"/>
  <c r="L1733" i="2"/>
  <c r="L1752" i="2"/>
  <c r="L1781" i="2"/>
  <c r="L1793" i="2"/>
  <c r="L1806" i="2"/>
  <c r="L1819" i="2"/>
  <c r="L1832" i="2"/>
  <c r="L1844" i="2"/>
  <c r="L1856" i="2"/>
  <c r="L1873" i="2"/>
  <c r="L1885" i="2"/>
  <c r="L1897" i="2"/>
  <c r="L1909" i="2"/>
  <c r="L1922" i="2"/>
  <c r="L1934" i="2"/>
  <c r="L1947" i="2"/>
  <c r="L1966" i="2"/>
  <c r="L1978" i="2"/>
  <c r="L1990" i="2"/>
  <c r="L2002" i="2"/>
  <c r="L2020" i="2"/>
  <c r="L2032" i="2"/>
  <c r="L2050" i="2"/>
  <c r="L2062" i="2"/>
  <c r="L2075" i="2"/>
  <c r="L2089" i="2"/>
  <c r="L2116" i="2"/>
  <c r="K2136" i="2"/>
  <c r="L2136" i="2" s="1"/>
  <c r="L2157" i="2"/>
  <c r="L2179" i="2"/>
  <c r="K2230" i="2"/>
  <c r="L2230" i="2" s="1"/>
  <c r="L2253" i="2"/>
  <c r="L2274" i="2"/>
  <c r="L2296" i="2"/>
  <c r="L2317" i="2"/>
  <c r="L2337" i="2"/>
  <c r="L2369" i="2"/>
  <c r="L2390" i="2"/>
  <c r="L2418" i="2"/>
  <c r="M1230" i="2"/>
  <c r="M1480" i="2"/>
  <c r="M1562" i="2"/>
  <c r="M1704" i="2"/>
  <c r="M2130" i="2"/>
  <c r="M2225" i="2"/>
  <c r="L20" i="2"/>
  <c r="K1118" i="2"/>
  <c r="L1118" i="2" s="1"/>
  <c r="K1420" i="2"/>
  <c r="L1420" i="2" s="1"/>
  <c r="K1496" i="2"/>
  <c r="L1496" i="2" s="1"/>
  <c r="K1547" i="2"/>
  <c r="L1547" i="2" s="1"/>
  <c r="K1566" i="2"/>
  <c r="L1566" i="2" s="1"/>
  <c r="K1700" i="2"/>
  <c r="L1700" i="2" s="1"/>
  <c r="L1734" i="2"/>
  <c r="L1753" i="2"/>
  <c r="L1782" i="2"/>
  <c r="L1794" i="2"/>
  <c r="L1807" i="2"/>
  <c r="L1820" i="2"/>
  <c r="L1833" i="2"/>
  <c r="L1845" i="2"/>
  <c r="L1857" i="2"/>
  <c r="L1874" i="2"/>
  <c r="L1886" i="2"/>
  <c r="L1898" i="2"/>
  <c r="L1910" i="2"/>
  <c r="L1923" i="2"/>
  <c r="L1935" i="2"/>
  <c r="L1948" i="2"/>
  <c r="L1967" i="2"/>
  <c r="L1979" i="2"/>
  <c r="L1991" i="2"/>
  <c r="L2003" i="2"/>
  <c r="L2021" i="2"/>
  <c r="L2034" i="2"/>
  <c r="L2051" i="2"/>
  <c r="L2063" i="2"/>
  <c r="L2076" i="2"/>
  <c r="L2091" i="2"/>
  <c r="L2117" i="2"/>
  <c r="K2137" i="2"/>
  <c r="L2137" i="2" s="1"/>
  <c r="L2160" i="2"/>
  <c r="L2180" i="2"/>
  <c r="K2233" i="2"/>
  <c r="L2233" i="2" s="1"/>
  <c r="L2254" i="2"/>
  <c r="L2276" i="2"/>
  <c r="L2297" i="2"/>
  <c r="L2318" i="2"/>
  <c r="L2340" i="2"/>
  <c r="L2370" i="2"/>
  <c r="L2393" i="2"/>
  <c r="L2419" i="2"/>
  <c r="M1232" i="2"/>
  <c r="M1483" i="2"/>
  <c r="M1538" i="2"/>
  <c r="M1563" i="2"/>
  <c r="M1707" i="2"/>
  <c r="M2131" i="2"/>
  <c r="M2228" i="2"/>
  <c r="K953" i="2"/>
  <c r="L953" i="2" s="1"/>
  <c r="L21" i="2"/>
  <c r="L33" i="2"/>
  <c r="L1132" i="2"/>
  <c r="K1434" i="2"/>
  <c r="L1434" i="2" s="1"/>
  <c r="K1514" i="2"/>
  <c r="L1514" i="2" s="1"/>
  <c r="K1549" i="2"/>
  <c r="L1549" i="2" s="1"/>
  <c r="L1686" i="2"/>
  <c r="K1701" i="2"/>
  <c r="L1701" i="2" s="1"/>
  <c r="L1735" i="2"/>
  <c r="L1755" i="2"/>
  <c r="L1783" i="2"/>
  <c r="L1795" i="2"/>
  <c r="L1808" i="2"/>
  <c r="L1821" i="2"/>
  <c r="L1834" i="2"/>
  <c r="L1846" i="2"/>
  <c r="L1858" i="2"/>
  <c r="L1875" i="2"/>
  <c r="L1887" i="2"/>
  <c r="L1899" i="2"/>
  <c r="L1911" i="2"/>
  <c r="L1924" i="2"/>
  <c r="L1936" i="2"/>
  <c r="K1949" i="2"/>
  <c r="L1949" i="2" s="1"/>
  <c r="L1968" i="2"/>
  <c r="L1980" i="2"/>
  <c r="L1992" i="2"/>
  <c r="L2004" i="2"/>
  <c r="L2022" i="2"/>
  <c r="L2035" i="2"/>
  <c r="L2052" i="2"/>
  <c r="L2064" i="2"/>
  <c r="L2077" i="2"/>
  <c r="L2099" i="2"/>
  <c r="L2118" i="2"/>
  <c r="L2140" i="2"/>
  <c r="K2162" i="2"/>
  <c r="L2162" i="2" s="1"/>
  <c r="L2182" i="2"/>
  <c r="K2234" i="2"/>
  <c r="L2234" i="2" s="1"/>
  <c r="L2255" i="2"/>
  <c r="L2279" i="2"/>
  <c r="L2298" i="2"/>
  <c r="L2321" i="2"/>
  <c r="L2341" i="2"/>
  <c r="L2372" i="2"/>
  <c r="L2394" i="2"/>
  <c r="L2420" i="2"/>
  <c r="M1236" i="2"/>
  <c r="M1484" i="2"/>
  <c r="M1540" i="2"/>
  <c r="M2132" i="2"/>
  <c r="M2230" i="2"/>
  <c r="L22" i="2"/>
  <c r="L34" i="2"/>
  <c r="K1224" i="2"/>
  <c r="L1224" i="2" s="1"/>
  <c r="K1458" i="2"/>
  <c r="L1458" i="2" s="1"/>
  <c r="K1518" i="2"/>
  <c r="L1518" i="2" s="1"/>
  <c r="K1551" i="2"/>
  <c r="L1551" i="2" s="1"/>
  <c r="L1688" i="2"/>
  <c r="K1703" i="2"/>
  <c r="L1703" i="2" s="1"/>
  <c r="L1736" i="2"/>
  <c r="L1756" i="2"/>
  <c r="L1784" i="2"/>
  <c r="L1796" i="2"/>
  <c r="L1809" i="2"/>
  <c r="L1822" i="2"/>
  <c r="L1835" i="2"/>
  <c r="L1847" i="2"/>
  <c r="L1859" i="2"/>
  <c r="L1876" i="2"/>
  <c r="L1888" i="2"/>
  <c r="L1900" i="2"/>
  <c r="L1912" i="2"/>
  <c r="L1925" i="2"/>
  <c r="L1937" i="2"/>
  <c r="L1950" i="2"/>
  <c r="L1969" i="2"/>
  <c r="L1981" i="2"/>
  <c r="L1993" i="2"/>
  <c r="L2005" i="2"/>
  <c r="L2023" i="2"/>
  <c r="L2036" i="2"/>
  <c r="L2053" i="2"/>
  <c r="L2065" i="2"/>
  <c r="L2078" i="2"/>
  <c r="L2100" i="2"/>
  <c r="L2120" i="2"/>
  <c r="L2142" i="2"/>
  <c r="L2163" i="2"/>
  <c r="L2216" i="2"/>
  <c r="K2235" i="2"/>
  <c r="L2235" i="2" s="1"/>
  <c r="L2259" i="2"/>
  <c r="L2280" i="2"/>
  <c r="L2300" i="2"/>
  <c r="L2322" i="2"/>
  <c r="L2342" i="2"/>
  <c r="L2375" i="2"/>
  <c r="L2395" i="2"/>
  <c r="L2423" i="2"/>
  <c r="M846" i="2"/>
  <c r="M1237" i="2"/>
  <c r="M1485" i="2"/>
  <c r="M1542" i="2"/>
  <c r="M1709" i="2"/>
  <c r="M2135" i="2"/>
  <c r="M2232" i="2"/>
  <c r="L12" i="2"/>
  <c r="L23" i="2"/>
  <c r="L35" i="2"/>
  <c r="K1225" i="2"/>
  <c r="L1225" i="2" s="1"/>
  <c r="K1480" i="2"/>
  <c r="L1480" i="2" s="1"/>
  <c r="K1552" i="2"/>
  <c r="L1552" i="2" s="1"/>
  <c r="L1689" i="2"/>
  <c r="K1704" i="2"/>
  <c r="L1704" i="2" s="1"/>
  <c r="L1737" i="2"/>
  <c r="L1758" i="2"/>
  <c r="L1785" i="2"/>
  <c r="L1797" i="2"/>
  <c r="L1810" i="2"/>
  <c r="L1823" i="2"/>
  <c r="L1836" i="2"/>
  <c r="L1848" i="2"/>
  <c r="L1860" i="2"/>
  <c r="L1877" i="2"/>
  <c r="L1889" i="2"/>
  <c r="L1901" i="2"/>
  <c r="L1913" i="2"/>
  <c r="L1926" i="2"/>
  <c r="L1938" i="2"/>
  <c r="K1951" i="2"/>
  <c r="L1951" i="2" s="1"/>
  <c r="L1970" i="2"/>
  <c r="L1982" i="2"/>
  <c r="L1994" i="2"/>
  <c r="L2006" i="2"/>
  <c r="L2024" i="2"/>
  <c r="L2037" i="2"/>
  <c r="L2054" i="2"/>
  <c r="L2066" i="2"/>
  <c r="L2079" i="2"/>
  <c r="L2101" i="2"/>
  <c r="K2123" i="2"/>
  <c r="L2123" i="2" s="1"/>
  <c r="L2143" i="2"/>
  <c r="L2166" i="2"/>
  <c r="L2217" i="2"/>
  <c r="L2237" i="2"/>
  <c r="L2260" i="2"/>
  <c r="L2281" i="2"/>
  <c r="L2303" i="2"/>
  <c r="L2323" i="2"/>
  <c r="L2345" i="2"/>
  <c r="L2376" i="2"/>
  <c r="L2397" i="2"/>
  <c r="L2424" i="2"/>
  <c r="M941" i="2"/>
  <c r="M1253" i="2"/>
  <c r="M1489" i="2"/>
  <c r="M1545" i="2"/>
  <c r="M2136" i="2"/>
  <c r="M2235" i="2"/>
  <c r="L24" i="2"/>
  <c r="L36" i="2"/>
  <c r="K1226" i="2"/>
  <c r="L1226" i="2" s="1"/>
  <c r="K1481" i="2"/>
  <c r="L1481" i="2" s="1"/>
  <c r="K1524" i="2"/>
  <c r="L1524" i="2" s="1"/>
  <c r="K1553" i="2"/>
  <c r="L1553" i="2" s="1"/>
  <c r="L1690" i="2"/>
  <c r="K1705" i="2"/>
  <c r="L1705" i="2" s="1"/>
  <c r="L1738" i="2"/>
  <c r="L1759" i="2"/>
  <c r="L1786" i="2"/>
  <c r="L1798" i="2"/>
  <c r="L1811" i="2"/>
  <c r="L1824" i="2"/>
  <c r="L1837" i="2"/>
  <c r="L1849" i="2"/>
  <c r="L1861" i="2"/>
  <c r="L1878" i="2"/>
  <c r="L1890" i="2"/>
  <c r="L1902" i="2"/>
  <c r="L1914" i="2"/>
  <c r="L1927" i="2"/>
  <c r="L1939" i="2"/>
  <c r="K1955" i="2"/>
  <c r="L1955" i="2" s="1"/>
  <c r="L1971" i="2"/>
  <c r="L1983" i="2"/>
  <c r="L1995" i="2"/>
  <c r="L2007" i="2"/>
  <c r="L2025" i="2"/>
  <c r="L2038" i="2"/>
  <c r="L2055" i="2"/>
  <c r="L2068" i="2"/>
  <c r="L2080" i="2"/>
  <c r="L2104" i="2"/>
  <c r="K2124" i="2"/>
  <c r="L2124" i="2" s="1"/>
  <c r="K2145" i="2"/>
  <c r="L2145" i="2" s="1"/>
  <c r="L2167" i="2"/>
  <c r="L2218" i="2"/>
  <c r="L2240" i="2"/>
  <c r="L2261" i="2"/>
  <c r="L2284" i="2"/>
  <c r="L2304" i="2"/>
  <c r="L2325" i="2"/>
  <c r="L2346" i="2"/>
  <c r="L2377" i="2"/>
  <c r="L2400" i="2"/>
  <c r="L2425" i="2"/>
  <c r="M953" i="2"/>
  <c r="M1265" i="2"/>
  <c r="M1496" i="2"/>
  <c r="M1546" i="2"/>
  <c r="M2137" i="2"/>
  <c r="L13" i="2"/>
  <c r="L25" i="2"/>
  <c r="L384" i="2"/>
  <c r="K1232" i="2"/>
  <c r="L1232" i="2" s="1"/>
  <c r="K1482" i="2"/>
  <c r="L1482" i="2" s="1"/>
  <c r="L1531" i="2"/>
  <c r="K1555" i="2"/>
  <c r="L1555" i="2" s="1"/>
  <c r="L1691" i="2"/>
  <c r="K1706" i="2"/>
  <c r="L1706" i="2" s="1"/>
  <c r="L1739" i="2"/>
  <c r="L1761" i="2"/>
  <c r="L1787" i="2"/>
  <c r="L1799" i="2"/>
  <c r="L1812" i="2"/>
  <c r="L1825" i="2"/>
  <c r="L1838" i="2"/>
  <c r="L1850" i="2"/>
  <c r="L1862" i="2"/>
  <c r="L1879" i="2"/>
  <c r="L1891" i="2"/>
  <c r="L1903" i="2"/>
  <c r="L1915" i="2"/>
  <c r="L1928" i="2"/>
  <c r="L1941" i="2"/>
  <c r="K1956" i="2"/>
  <c r="L1956" i="2" s="1"/>
  <c r="L1972" i="2"/>
  <c r="L1984" i="2"/>
  <c r="L1996" i="2"/>
  <c r="L2008" i="2"/>
  <c r="L2026" i="2"/>
  <c r="L2039" i="2"/>
  <c r="L2056" i="2"/>
  <c r="L2069" i="2"/>
  <c r="L2081" i="2"/>
  <c r="L2105" i="2"/>
  <c r="K2125" i="2"/>
  <c r="L2125" i="2" s="1"/>
  <c r="K2148" i="2"/>
  <c r="L2148" i="2" s="1"/>
  <c r="L2168" i="2"/>
  <c r="L2221" i="2"/>
  <c r="L2241" i="2"/>
  <c r="L2263" i="2"/>
  <c r="L2285" i="2"/>
  <c r="L2305" i="2"/>
  <c r="L2328" i="2"/>
  <c r="L2347" i="2"/>
  <c r="L2381" i="2"/>
  <c r="L2407" i="2"/>
  <c r="L2427" i="2"/>
  <c r="M988" i="2"/>
  <c r="M1314" i="2"/>
  <c r="M1514" i="2"/>
  <c r="M1547" i="2"/>
  <c r="M1954" i="2"/>
  <c r="M2139" i="2"/>
  <c r="M2162" i="2"/>
  <c r="K1230" i="2"/>
  <c r="L1230" i="2" s="1"/>
  <c r="K941" i="2"/>
  <c r="L941" i="2" s="1"/>
  <c r="K1265" i="2"/>
  <c r="L1265" i="2" s="1"/>
  <c r="K1257" i="2"/>
  <c r="L1257" i="2" s="1"/>
  <c r="K1959" i="2"/>
  <c r="L1959" i="2" s="1"/>
  <c r="K1228" i="2"/>
  <c r="L1228" i="2" s="1"/>
  <c r="K1709" i="2"/>
  <c r="L1709" i="2" s="1"/>
  <c r="K1516" i="2"/>
  <c r="L1516" i="2" s="1"/>
  <c r="K1952" i="2"/>
  <c r="L1952" i="2" s="1"/>
  <c r="K1543" i="2"/>
  <c r="L1543" i="2" s="1"/>
  <c r="K2360" i="2"/>
  <c r="L2360" i="2" s="1"/>
  <c r="K1475" i="2"/>
  <c r="L1475" i="2" s="1"/>
  <c r="K1529" i="2"/>
  <c r="L1529" i="2" s="1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M187" i="2"/>
  <c r="K187" i="2"/>
  <c r="L187" i="2" s="1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M150" i="2"/>
  <c r="K150" i="2"/>
  <c r="L150" i="2" s="1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M40" i="2"/>
  <c r="K40" i="2"/>
  <c r="L40" i="2" s="1"/>
  <c r="M39" i="2"/>
  <c r="K39" i="2"/>
  <c r="L39" i="2" s="1"/>
  <c r="M38" i="2"/>
  <c r="K38" i="2"/>
  <c r="L38" i="2" s="1"/>
  <c r="L37" i="2"/>
  <c r="L32" i="2"/>
  <c r="L29" i="2"/>
  <c r="M11" i="2"/>
  <c r="K11" i="2"/>
  <c r="L11" i="2" s="1"/>
  <c r="M10" i="2"/>
  <c r="K10" i="2"/>
  <c r="L10" i="2" s="1"/>
  <c r="M9" i="2"/>
  <c r="K9" i="2"/>
  <c r="L9" i="2" s="1"/>
  <c r="L8" i="2"/>
  <c r="L7" i="2"/>
  <c r="L6" i="2"/>
  <c r="L5" i="2"/>
  <c r="L4" i="2"/>
  <c r="M3" i="2"/>
  <c r="K3" i="2"/>
  <c r="L3" i="2" s="1"/>
  <c r="M2" i="2"/>
  <c r="K2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1" i="2"/>
  <c r="H2380" i="2"/>
  <c r="H2379" i="2"/>
  <c r="H2378" i="2"/>
  <c r="H2377" i="2"/>
  <c r="H2376" i="2"/>
  <c r="H2375" i="2"/>
  <c r="H2374" i="2"/>
  <c r="H2373" i="2"/>
  <c r="H2372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5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8" i="2"/>
  <c r="H2217" i="2"/>
  <c r="H2216" i="2"/>
  <c r="H2215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F6834" i="2" l="1"/>
  <c r="H6834" i="2" s="1"/>
  <c r="L2" i="2"/>
  <c r="H4" i="2"/>
  <c r="H5" i="2"/>
  <c r="H6" i="2"/>
  <c r="H7" i="2"/>
  <c r="H8" i="2"/>
  <c r="H37" i="2"/>
  <c r="H181" i="2"/>
  <c r="H182" i="2"/>
  <c r="H183" i="2"/>
  <c r="H184" i="2"/>
  <c r="H186" i="2"/>
  <c r="H251" i="2"/>
  <c r="H252" i="2"/>
  <c r="H253" i="2"/>
  <c r="H254" i="2"/>
  <c r="H255" i="2"/>
  <c r="H274" i="2"/>
  <c r="H386" i="2"/>
  <c r="H387" i="2"/>
  <c r="H388" i="2"/>
  <c r="H389" i="2"/>
  <c r="H390" i="2"/>
  <c r="H398" i="2"/>
  <c r="H404" i="2"/>
  <c r="H405" i="2"/>
  <c r="H406" i="2"/>
  <c r="H407" i="2"/>
  <c r="H408" i="2"/>
  <c r="H502" i="2"/>
  <c r="H503" i="2"/>
  <c r="H504" i="2"/>
  <c r="H505" i="2"/>
  <c r="H506" i="2"/>
  <c r="H518" i="2"/>
  <c r="H610" i="2"/>
  <c r="H611" i="2"/>
  <c r="H612" i="2"/>
  <c r="H613" i="2"/>
  <c r="H614" i="2"/>
  <c r="H696" i="2"/>
  <c r="H770" i="2"/>
  <c r="H771" i="2"/>
  <c r="H772" i="2"/>
  <c r="H773" i="2"/>
  <c r="H774" i="2"/>
  <c r="H775" i="2"/>
  <c r="H776" i="2"/>
  <c r="H827" i="2"/>
  <c r="H902" i="2"/>
  <c r="H903" i="2"/>
  <c r="H904" i="2"/>
  <c r="H905" i="2"/>
  <c r="H906" i="2"/>
  <c r="H907" i="2"/>
  <c r="H916" i="2"/>
  <c r="H919" i="2"/>
  <c r="H920" i="2"/>
  <c r="H921" i="2"/>
  <c r="H922" i="2"/>
  <c r="H1001" i="2"/>
  <c r="H1004" i="2"/>
  <c r="H117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343" i="2"/>
  <c r="H1394" i="2"/>
  <c r="H1395" i="2"/>
  <c r="H1396" i="2"/>
  <c r="H1397" i="2"/>
  <c r="H1398" i="2"/>
  <c r="H1399" i="2"/>
  <c r="H1400" i="2"/>
  <c r="H1401" i="2"/>
  <c r="H1402" i="2"/>
  <c r="H1472" i="2"/>
  <c r="H1403" i="2"/>
  <c r="H1404" i="2"/>
  <c r="H1473" i="2"/>
  <c r="H923" i="2"/>
  <c r="H924" i="2"/>
  <c r="H185" i="2"/>
  <c r="H1681" i="2"/>
  <c r="H2" i="2"/>
  <c r="H3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91" i="2"/>
  <c r="H392" i="2"/>
  <c r="H393" i="2"/>
  <c r="H394" i="2"/>
  <c r="H395" i="2"/>
  <c r="H396" i="2"/>
  <c r="H397" i="2"/>
  <c r="H399" i="2"/>
  <c r="H400" i="2"/>
  <c r="H401" i="2"/>
  <c r="H402" i="2"/>
  <c r="H403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7" i="2"/>
  <c r="H508" i="2"/>
  <c r="H509" i="2"/>
  <c r="H510" i="2"/>
  <c r="H511" i="2"/>
  <c r="H512" i="2"/>
  <c r="H513" i="2"/>
  <c r="H514" i="2"/>
  <c r="H515" i="2"/>
  <c r="H516" i="2"/>
  <c r="H517" i="2"/>
  <c r="H519" i="2"/>
  <c r="H520" i="2"/>
  <c r="H521" i="2"/>
  <c r="H522" i="2"/>
  <c r="H523" i="2"/>
  <c r="H524" i="2"/>
  <c r="H525" i="2"/>
  <c r="H526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8" i="2"/>
  <c r="H909" i="2"/>
  <c r="H910" i="2"/>
  <c r="H911" i="2"/>
  <c r="H912" i="2"/>
  <c r="H913" i="2"/>
  <c r="H914" i="2"/>
  <c r="H915" i="2"/>
  <c r="H917" i="2"/>
  <c r="H918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2" i="2"/>
  <c r="H1003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2" i="2"/>
  <c r="H1683" i="2"/>
  <c r="H1684" i="2"/>
  <c r="H1685" i="2"/>
  <c r="H527" i="2"/>
  <c r="M4930" i="2" l="1"/>
  <c r="M4918" i="2"/>
  <c r="M4906" i="2"/>
  <c r="M4894" i="2"/>
  <c r="M4882" i="2"/>
  <c r="M4870" i="2"/>
  <c r="M4858" i="2"/>
  <c r="M4846" i="2"/>
  <c r="M4834" i="2"/>
  <c r="K4931" i="2"/>
  <c r="L4931" i="2" s="1"/>
  <c r="K4919" i="2"/>
  <c r="L4919" i="2" s="1"/>
  <c r="K4907" i="2"/>
  <c r="L4907" i="2" s="1"/>
  <c r="K4895" i="2"/>
  <c r="L4895" i="2" s="1"/>
  <c r="K4883" i="2"/>
  <c r="L4883" i="2" s="1"/>
  <c r="K4871" i="2"/>
  <c r="L4871" i="2" s="1"/>
  <c r="K4859" i="2"/>
  <c r="L4859" i="2" s="1"/>
  <c r="K4847" i="2"/>
  <c r="L4847" i="2" s="1"/>
  <c r="K4835" i="2"/>
  <c r="L4835" i="2" s="1"/>
  <c r="K4801" i="2"/>
  <c r="L4801" i="2" s="1"/>
  <c r="M4891" i="2"/>
  <c r="M4831" i="2"/>
  <c r="K4892" i="2"/>
  <c r="L4892" i="2" s="1"/>
  <c r="K4844" i="2"/>
  <c r="L4844" i="2" s="1"/>
  <c r="K4843" i="2"/>
  <c r="L4843" i="2" s="1"/>
  <c r="M4901" i="2"/>
  <c r="M4877" i="2"/>
  <c r="M4829" i="2"/>
  <c r="K4866" i="2"/>
  <c r="L4866" i="2" s="1"/>
  <c r="M4900" i="2"/>
  <c r="L4937" i="2"/>
  <c r="K4877" i="2"/>
  <c r="L4877" i="2" s="1"/>
  <c r="M4923" i="2"/>
  <c r="M4839" i="2"/>
  <c r="K4900" i="2"/>
  <c r="L4900" i="2" s="1"/>
  <c r="K4828" i="2"/>
  <c r="L4828" i="2" s="1"/>
  <c r="M4862" i="2"/>
  <c r="K4899" i="2"/>
  <c r="L4899" i="2" s="1"/>
  <c r="K4827" i="2"/>
  <c r="L4827" i="2" s="1"/>
  <c r="M4861" i="2"/>
  <c r="K4910" i="2"/>
  <c r="L4910" i="2" s="1"/>
  <c r="K4874" i="2"/>
  <c r="L4874" i="2" s="1"/>
  <c r="M4896" i="2"/>
  <c r="M4836" i="2"/>
  <c r="K4885" i="2"/>
  <c r="L4885" i="2" s="1"/>
  <c r="M4919" i="2"/>
  <c r="M4801" i="2"/>
  <c r="K4836" i="2"/>
  <c r="L4836" i="2" s="1"/>
  <c r="M4929" i="2"/>
  <c r="M4917" i="2"/>
  <c r="M4905" i="2"/>
  <c r="M4881" i="2"/>
  <c r="M4869" i="2"/>
  <c r="M4857" i="2"/>
  <c r="M4845" i="2"/>
  <c r="M4833" i="2"/>
  <c r="L4942" i="2"/>
  <c r="K4930" i="2"/>
  <c r="L4930" i="2" s="1"/>
  <c r="K4918" i="2"/>
  <c r="L4918" i="2" s="1"/>
  <c r="K4906" i="2"/>
  <c r="L4906" i="2" s="1"/>
  <c r="K4894" i="2"/>
  <c r="L4894" i="2" s="1"/>
  <c r="K4882" i="2"/>
  <c r="L4882" i="2" s="1"/>
  <c r="K4870" i="2"/>
  <c r="L4870" i="2" s="1"/>
  <c r="K4858" i="2"/>
  <c r="L4858" i="2" s="1"/>
  <c r="K4846" i="2"/>
  <c r="L4846" i="2" s="1"/>
  <c r="K4834" i="2"/>
  <c r="L4834" i="2" s="1"/>
  <c r="L4787" i="2"/>
  <c r="K4845" i="2"/>
  <c r="L4845" i="2" s="1"/>
  <c r="M4729" i="2"/>
  <c r="M4927" i="2"/>
  <c r="M4903" i="2"/>
  <c r="M4855" i="2"/>
  <c r="L4940" i="2"/>
  <c r="K4904" i="2"/>
  <c r="L4904" i="2" s="1"/>
  <c r="K4868" i="2"/>
  <c r="L4868" i="2" s="1"/>
  <c r="K4832" i="2"/>
  <c r="L4832" i="2" s="1"/>
  <c r="K4831" i="2"/>
  <c r="L4831" i="2" s="1"/>
  <c r="M4925" i="2"/>
  <c r="M4865" i="2"/>
  <c r="M4841" i="2"/>
  <c r="K4890" i="2"/>
  <c r="L4890" i="2" s="1"/>
  <c r="K4842" i="2"/>
  <c r="L4842" i="2" s="1"/>
  <c r="M4876" i="2"/>
  <c r="M4828" i="2"/>
  <c r="K4889" i="2"/>
  <c r="L4889" i="2" s="1"/>
  <c r="K4841" i="2"/>
  <c r="L4841" i="2" s="1"/>
  <c r="M4875" i="2"/>
  <c r="L4936" i="2"/>
  <c r="K4876" i="2"/>
  <c r="L4876" i="2" s="1"/>
  <c r="M4922" i="2"/>
  <c r="M4850" i="2"/>
  <c r="K4875" i="2"/>
  <c r="L4875" i="2" s="1"/>
  <c r="M4921" i="2"/>
  <c r="K4934" i="2"/>
  <c r="L4934" i="2" s="1"/>
  <c r="K4862" i="2"/>
  <c r="L4862" i="2" s="1"/>
  <c r="M4908" i="2"/>
  <c r="M4803" i="2"/>
  <c r="M4931" i="2"/>
  <c r="M4847" i="2"/>
  <c r="K4884" i="2"/>
  <c r="L4884" i="2" s="1"/>
  <c r="M4928" i="2"/>
  <c r="M4904" i="2"/>
  <c r="M4892" i="2"/>
  <c r="M4880" i="2"/>
  <c r="M4868" i="2"/>
  <c r="M4856" i="2"/>
  <c r="M4844" i="2"/>
  <c r="M4832" i="2"/>
  <c r="L4941" i="2"/>
  <c r="K4929" i="2"/>
  <c r="L4929" i="2" s="1"/>
  <c r="K4917" i="2"/>
  <c r="L4917" i="2" s="1"/>
  <c r="K4905" i="2"/>
  <c r="L4905" i="2" s="1"/>
  <c r="L4893" i="2"/>
  <c r="K4881" i="2"/>
  <c r="L4881" i="2" s="1"/>
  <c r="K4869" i="2"/>
  <c r="L4869" i="2" s="1"/>
  <c r="K4857" i="2"/>
  <c r="L4857" i="2" s="1"/>
  <c r="K4833" i="2"/>
  <c r="L4833" i="2" s="1"/>
  <c r="M4915" i="2"/>
  <c r="M4879" i="2"/>
  <c r="M4867" i="2"/>
  <c r="M4843" i="2"/>
  <c r="K4928" i="2"/>
  <c r="L4928" i="2" s="1"/>
  <c r="L4916" i="2"/>
  <c r="K4880" i="2"/>
  <c r="L4880" i="2" s="1"/>
  <c r="K4856" i="2"/>
  <c r="L4856" i="2" s="1"/>
  <c r="K4729" i="2"/>
  <c r="M4889" i="2"/>
  <c r="L4938" i="2"/>
  <c r="K4902" i="2"/>
  <c r="L4902" i="2" s="1"/>
  <c r="K4854" i="2"/>
  <c r="L4854" i="2" s="1"/>
  <c r="M4888" i="2"/>
  <c r="M4840" i="2"/>
  <c r="K4913" i="2"/>
  <c r="L4913" i="2" s="1"/>
  <c r="K4853" i="2"/>
  <c r="L4853" i="2" s="1"/>
  <c r="M4899" i="2"/>
  <c r="M4827" i="2"/>
  <c r="K4852" i="2"/>
  <c r="L4852" i="2" s="1"/>
  <c r="M4886" i="2"/>
  <c r="L4935" i="2"/>
  <c r="K4863" i="2"/>
  <c r="L4863" i="2" s="1"/>
  <c r="M4885" i="2"/>
  <c r="K4922" i="2"/>
  <c r="L4922" i="2" s="1"/>
  <c r="K4850" i="2"/>
  <c r="L4850" i="2" s="1"/>
  <c r="M4884" i="2"/>
  <c r="K4909" i="2"/>
  <c r="L4909" i="2" s="1"/>
  <c r="K4837" i="2"/>
  <c r="L4837" i="2" s="1"/>
  <c r="M4871" i="2"/>
  <c r="K4920" i="2"/>
  <c r="L4920" i="2" s="1"/>
  <c r="K4803" i="2"/>
  <c r="L4803" i="2" s="1"/>
  <c r="M4926" i="2"/>
  <c r="M4914" i="2"/>
  <c r="M4902" i="2"/>
  <c r="M4890" i="2"/>
  <c r="M4878" i="2"/>
  <c r="M4866" i="2"/>
  <c r="M4854" i="2"/>
  <c r="M4842" i="2"/>
  <c r="M4830" i="2"/>
  <c r="L4939" i="2"/>
  <c r="K4927" i="2"/>
  <c r="L4927" i="2" s="1"/>
  <c r="K4915" i="2"/>
  <c r="L4915" i="2" s="1"/>
  <c r="K4903" i="2"/>
  <c r="L4903" i="2" s="1"/>
  <c r="K4891" i="2"/>
  <c r="L4891" i="2" s="1"/>
  <c r="K4879" i="2"/>
  <c r="L4879" i="2" s="1"/>
  <c r="K4867" i="2"/>
  <c r="L4867" i="2" s="1"/>
  <c r="K4855" i="2"/>
  <c r="L4855" i="2" s="1"/>
  <c r="M4913" i="2"/>
  <c r="M4853" i="2"/>
  <c r="K4926" i="2"/>
  <c r="L4926" i="2" s="1"/>
  <c r="K4914" i="2"/>
  <c r="L4914" i="2" s="1"/>
  <c r="K4878" i="2"/>
  <c r="L4878" i="2" s="1"/>
  <c r="K4830" i="2"/>
  <c r="L4830" i="2" s="1"/>
  <c r="M4864" i="2"/>
  <c r="K4925" i="2"/>
  <c r="L4925" i="2" s="1"/>
  <c r="K4865" i="2"/>
  <c r="L4865" i="2" s="1"/>
  <c r="K4829" i="2"/>
  <c r="L4829" i="2" s="1"/>
  <c r="M4887" i="2"/>
  <c r="K4924" i="2"/>
  <c r="L4924" i="2" s="1"/>
  <c r="K4864" i="2"/>
  <c r="L4864" i="2" s="1"/>
  <c r="M4910" i="2"/>
  <c r="M4838" i="2"/>
  <c r="K4887" i="2"/>
  <c r="L4887" i="2" s="1"/>
  <c r="M4933" i="2"/>
  <c r="M4849" i="2"/>
  <c r="K4826" i="2"/>
  <c r="L4826" i="2" s="1"/>
  <c r="M4860" i="2"/>
  <c r="K4897" i="2"/>
  <c r="L4897" i="2" s="1"/>
  <c r="K4849" i="2"/>
  <c r="L4849" i="2" s="1"/>
  <c r="M4907" i="2"/>
  <c r="K4896" i="2"/>
  <c r="L4896" i="2" s="1"/>
  <c r="M4924" i="2"/>
  <c r="M4912" i="2"/>
  <c r="M4852" i="2"/>
  <c r="K4901" i="2"/>
  <c r="L4901" i="2" s="1"/>
  <c r="M4863" i="2"/>
  <c r="K4912" i="2"/>
  <c r="L4912" i="2" s="1"/>
  <c r="K4840" i="2"/>
  <c r="L4840" i="2" s="1"/>
  <c r="M4874" i="2"/>
  <c r="K4923" i="2"/>
  <c r="L4923" i="2" s="1"/>
  <c r="K4839" i="2"/>
  <c r="L4839" i="2" s="1"/>
  <c r="M4873" i="2"/>
  <c r="K4898" i="2"/>
  <c r="L4898" i="2" s="1"/>
  <c r="K4838" i="2"/>
  <c r="L4838" i="2" s="1"/>
  <c r="M4872" i="2"/>
  <c r="K4921" i="2"/>
  <c r="L4921" i="2" s="1"/>
  <c r="K4861" i="2"/>
  <c r="L4861" i="2" s="1"/>
  <c r="M4883" i="2"/>
  <c r="K4932" i="2"/>
  <c r="L4932" i="2" s="1"/>
  <c r="K4860" i="2"/>
  <c r="L4860" i="2" s="1"/>
  <c r="M4911" i="2"/>
  <c r="M4851" i="2"/>
  <c r="K4888" i="2"/>
  <c r="L4888" i="2" s="1"/>
  <c r="M4898" i="2"/>
  <c r="M4826" i="2"/>
  <c r="K4851" i="2"/>
  <c r="L4851" i="2" s="1"/>
  <c r="M4909" i="2"/>
  <c r="M4932" i="2"/>
  <c r="K4933" i="2"/>
  <c r="L4933" i="2" s="1"/>
  <c r="L4820" i="2"/>
  <c r="M4859" i="2"/>
  <c r="K4908" i="2"/>
  <c r="L4908" i="2" s="1"/>
  <c r="K4848" i="2"/>
  <c r="L4848" i="2" s="1"/>
  <c r="M4934" i="2"/>
  <c r="K4911" i="2"/>
  <c r="L4911" i="2" s="1"/>
  <c r="M4897" i="2"/>
  <c r="M4837" i="2"/>
  <c r="K4886" i="2"/>
  <c r="L4886" i="2" s="1"/>
  <c r="M4920" i="2"/>
  <c r="M4848" i="2"/>
  <c r="K4873" i="2"/>
  <c r="L4873" i="2" s="1"/>
  <c r="M4895" i="2"/>
  <c r="M4835" i="2"/>
  <c r="K4872" i="2"/>
  <c r="L4872" i="2" s="1"/>
  <c r="L4729" i="2" l="1"/>
  <c r="F6836" i="2" l="1"/>
  <c r="G6836" i="2" s="1"/>
  <c r="H6836" i="2" s="1"/>
  <c r="F6841" i="2"/>
  <c r="F6838" i="2"/>
  <c r="F6835" i="2"/>
  <c r="G6835" i="2" s="1"/>
  <c r="H6835" i="2" s="1"/>
  <c r="F6839" i="2"/>
  <c r="F6837" i="2"/>
  <c r="F6833" i="2"/>
  <c r="G6833" i="2" l="1"/>
  <c r="H6833" i="2" s="1"/>
  <c r="G6837" i="2"/>
  <c r="H6837" i="2" s="1"/>
  <c r="G6839" i="2"/>
  <c r="H6839" i="2" s="1"/>
  <c r="G6838" i="2"/>
  <c r="H6838" i="2" s="1"/>
  <c r="G6841" i="2"/>
  <c r="H6841" i="2" s="1"/>
  <c r="H6842" i="2" l="1"/>
  <c r="L6016" i="2" l="1"/>
  <c r="L6004" i="2"/>
  <c r="K5992" i="2"/>
  <c r="L5992" i="2" s="1"/>
  <c r="K5980" i="2"/>
  <c r="L5980" i="2" s="1"/>
  <c r="K5968" i="2"/>
  <c r="L5968" i="2" s="1"/>
  <c r="K5956" i="2"/>
  <c r="L5956" i="2" s="1"/>
  <c r="K5944" i="2"/>
  <c r="L5944" i="2" s="1"/>
  <c r="K5932" i="2"/>
  <c r="L5932" i="2" s="1"/>
  <c r="K5920" i="2"/>
  <c r="L5920" i="2" s="1"/>
  <c r="K5908" i="2"/>
  <c r="L5908" i="2" s="1"/>
  <c r="K5896" i="2"/>
  <c r="L5896" i="2" s="1"/>
  <c r="K5884" i="2"/>
  <c r="L5884" i="2" s="1"/>
  <c r="K5872" i="2"/>
  <c r="L5872" i="2" s="1"/>
  <c r="K5859" i="2"/>
  <c r="L5859" i="2" s="1"/>
  <c r="L6015" i="2"/>
  <c r="L6003" i="2"/>
  <c r="K5991" i="2"/>
  <c r="L5991" i="2" s="1"/>
  <c r="K5979" i="2"/>
  <c r="L5979" i="2" s="1"/>
  <c r="K5967" i="2"/>
  <c r="L5967" i="2" s="1"/>
  <c r="K5955" i="2"/>
  <c r="L5955" i="2" s="1"/>
  <c r="K5943" i="2"/>
  <c r="L5943" i="2" s="1"/>
  <c r="K5931" i="2"/>
  <c r="L5931" i="2" s="1"/>
  <c r="K5919" i="2"/>
  <c r="L5919" i="2" s="1"/>
  <c r="K5907" i="2"/>
  <c r="L5907" i="2" s="1"/>
  <c r="K5895" i="2"/>
  <c r="L5895" i="2" s="1"/>
  <c r="K5883" i="2"/>
  <c r="L5883" i="2" s="1"/>
  <c r="K5871" i="2"/>
  <c r="L5871" i="2" s="1"/>
  <c r="K5858" i="2"/>
  <c r="L5858" i="2" s="1"/>
  <c r="L6014" i="2"/>
  <c r="L6013" i="2"/>
  <c r="L6001" i="2"/>
  <c r="K5989" i="2"/>
  <c r="L5989" i="2" s="1"/>
  <c r="K5977" i="2"/>
  <c r="L5977" i="2" s="1"/>
  <c r="K5965" i="2"/>
  <c r="L5965" i="2" s="1"/>
  <c r="L5953" i="2"/>
  <c r="K5941" i="2"/>
  <c r="L5941" i="2" s="1"/>
  <c r="K5929" i="2"/>
  <c r="L5929" i="2" s="1"/>
  <c r="K5917" i="2"/>
  <c r="L5917" i="2" s="1"/>
  <c r="K5905" i="2"/>
  <c r="L5905" i="2" s="1"/>
  <c r="K5893" i="2"/>
  <c r="L5893" i="2" s="1"/>
  <c r="K5881" i="2"/>
  <c r="L5881" i="2" s="1"/>
  <c r="K5869" i="2"/>
  <c r="L5869" i="2" s="1"/>
  <c r="K5856" i="2"/>
  <c r="L5856" i="2" s="1"/>
  <c r="L6012" i="2"/>
  <c r="L6000" i="2"/>
  <c r="K5988" i="2"/>
  <c r="L5988" i="2" s="1"/>
  <c r="K5976" i="2"/>
  <c r="L5976" i="2" s="1"/>
  <c r="K5964" i="2"/>
  <c r="L5964" i="2" s="1"/>
  <c r="L5952" i="2"/>
  <c r="K5940" i="2"/>
  <c r="L5940" i="2" s="1"/>
  <c r="K5928" i="2"/>
  <c r="L5928" i="2" s="1"/>
  <c r="K5916" i="2"/>
  <c r="L5916" i="2" s="1"/>
  <c r="K5904" i="2"/>
  <c r="L5904" i="2" s="1"/>
  <c r="K5892" i="2"/>
  <c r="L5892" i="2" s="1"/>
  <c r="K5880" i="2"/>
  <c r="L5880" i="2" s="1"/>
  <c r="K5868" i="2"/>
  <c r="L5868" i="2" s="1"/>
  <c r="K5855" i="2"/>
  <c r="L5855" i="2" s="1"/>
  <c r="L6011" i="2"/>
  <c r="L6010" i="2"/>
  <c r="L5998" i="2"/>
  <c r="K5986" i="2"/>
  <c r="L5986" i="2" s="1"/>
  <c r="K5974" i="2"/>
  <c r="L5974" i="2" s="1"/>
  <c r="K5962" i="2"/>
  <c r="L5962" i="2" s="1"/>
  <c r="L5950" i="2"/>
  <c r="K5938" i="2"/>
  <c r="L5938" i="2" s="1"/>
  <c r="K5926" i="2"/>
  <c r="L5926" i="2" s="1"/>
  <c r="K5914" i="2"/>
  <c r="L5914" i="2" s="1"/>
  <c r="K5902" i="2"/>
  <c r="L5902" i="2" s="1"/>
  <c r="K5890" i="2"/>
  <c r="L5890" i="2" s="1"/>
  <c r="K5878" i="2"/>
  <c r="L5878" i="2" s="1"/>
  <c r="K5866" i="2"/>
  <c r="L5866" i="2" s="1"/>
  <c r="K5851" i="2"/>
  <c r="L5851" i="2" s="1"/>
  <c r="L6009" i="2"/>
  <c r="L5997" i="2"/>
  <c r="K5985" i="2"/>
  <c r="L5985" i="2" s="1"/>
  <c r="K5973" i="2"/>
  <c r="L5973" i="2" s="1"/>
  <c r="K5961" i="2"/>
  <c r="L5961" i="2" s="1"/>
  <c r="L5949" i="2"/>
  <c r="K5937" i="2"/>
  <c r="L5937" i="2" s="1"/>
  <c r="K5925" i="2"/>
  <c r="L5925" i="2" s="1"/>
  <c r="K5913" i="2"/>
  <c r="L5913" i="2" s="1"/>
  <c r="K5901" i="2"/>
  <c r="L5901" i="2" s="1"/>
  <c r="K5889" i="2"/>
  <c r="L5889" i="2" s="1"/>
  <c r="K5877" i="2"/>
  <c r="L5877" i="2" s="1"/>
  <c r="K5865" i="2"/>
  <c r="L5865" i="2" s="1"/>
  <c r="K5846" i="2"/>
  <c r="L5846" i="2" s="1"/>
  <c r="L6008" i="2"/>
  <c r="L5996" i="2"/>
  <c r="K5984" i="2"/>
  <c r="L5984" i="2" s="1"/>
  <c r="K5972" i="2"/>
  <c r="L5972" i="2" s="1"/>
  <c r="K5960" i="2"/>
  <c r="L5960" i="2" s="1"/>
  <c r="L5948" i="2"/>
  <c r="K5936" i="2"/>
  <c r="L5936" i="2" s="1"/>
  <c r="K5924" i="2"/>
  <c r="L5924" i="2" s="1"/>
  <c r="K5912" i="2"/>
  <c r="L5912" i="2" s="1"/>
  <c r="K5900" i="2"/>
  <c r="L5900" i="2" s="1"/>
  <c r="K5888" i="2"/>
  <c r="L5888" i="2" s="1"/>
  <c r="K5876" i="2"/>
  <c r="L5876" i="2" s="1"/>
  <c r="K5864" i="2"/>
  <c r="L5864" i="2" s="1"/>
  <c r="K5994" i="2"/>
  <c r="L5994" i="2" s="1"/>
  <c r="K5970" i="2"/>
  <c r="L5970" i="2" s="1"/>
  <c r="L5946" i="2"/>
  <c r="K5922" i="2"/>
  <c r="L5922" i="2" s="1"/>
  <c r="K5898" i="2"/>
  <c r="L5898" i="2" s="1"/>
  <c r="K5874" i="2"/>
  <c r="L5874" i="2" s="1"/>
  <c r="K5993" i="2"/>
  <c r="L5993" i="2" s="1"/>
  <c r="K5981" i="2"/>
  <c r="L5981" i="2" s="1"/>
  <c r="K5957" i="2"/>
  <c r="L5957" i="2" s="1"/>
  <c r="K5933" i="2"/>
  <c r="L5933" i="2" s="1"/>
  <c r="K5909" i="2"/>
  <c r="L5909" i="2" s="1"/>
  <c r="K5885" i="2"/>
  <c r="L5885" i="2" s="1"/>
  <c r="K5861" i="2"/>
  <c r="L5861" i="2" s="1"/>
  <c r="L6007" i="2"/>
  <c r="L5995" i="2"/>
  <c r="K5983" i="2"/>
  <c r="L5983" i="2" s="1"/>
  <c r="K5971" i="2"/>
  <c r="L5971" i="2" s="1"/>
  <c r="K5959" i="2"/>
  <c r="L5959" i="2" s="1"/>
  <c r="L5947" i="2"/>
  <c r="K5935" i="2"/>
  <c r="L5935" i="2" s="1"/>
  <c r="K5923" i="2"/>
  <c r="L5923" i="2" s="1"/>
  <c r="K5911" i="2"/>
  <c r="L5911" i="2" s="1"/>
  <c r="K5899" i="2"/>
  <c r="L5899" i="2" s="1"/>
  <c r="K5887" i="2"/>
  <c r="L5887" i="2" s="1"/>
  <c r="K5875" i="2"/>
  <c r="L5875" i="2" s="1"/>
  <c r="K5863" i="2"/>
  <c r="L5863" i="2" s="1"/>
  <c r="L6006" i="2"/>
  <c r="K5982" i="2"/>
  <c r="L5982" i="2" s="1"/>
  <c r="K5958" i="2"/>
  <c r="L5958" i="2" s="1"/>
  <c r="K5934" i="2"/>
  <c r="L5934" i="2" s="1"/>
  <c r="K5910" i="2"/>
  <c r="L5910" i="2" s="1"/>
  <c r="K5886" i="2"/>
  <c r="L5886" i="2" s="1"/>
  <c r="K5862" i="2"/>
  <c r="L5862" i="2" s="1"/>
  <c r="L6005" i="2"/>
  <c r="K5969" i="2"/>
  <c r="L5969" i="2" s="1"/>
  <c r="L5945" i="2"/>
  <c r="K5921" i="2"/>
  <c r="L5921" i="2" s="1"/>
  <c r="K5897" i="2"/>
  <c r="L5897" i="2" s="1"/>
  <c r="K5873" i="2"/>
  <c r="L5873" i="2" s="1"/>
  <c r="K5987" i="2"/>
  <c r="L5987" i="2" s="1"/>
  <c r="K5915" i="2"/>
  <c r="L5915" i="2" s="1"/>
  <c r="K5978" i="2"/>
  <c r="L5978" i="2" s="1"/>
  <c r="K5906" i="2"/>
  <c r="L5906" i="2" s="1"/>
  <c r="K5975" i="2"/>
  <c r="L5975" i="2" s="1"/>
  <c r="K5903" i="2"/>
  <c r="L5903" i="2" s="1"/>
  <c r="K5966" i="2"/>
  <c r="L5966" i="2" s="1"/>
  <c r="K5894" i="2"/>
  <c r="L5894" i="2" s="1"/>
  <c r="K5963" i="2"/>
  <c r="L5963" i="2" s="1"/>
  <c r="K5891" i="2"/>
  <c r="L5891" i="2" s="1"/>
  <c r="K5954" i="2"/>
  <c r="L5954" i="2" s="1"/>
  <c r="K5882" i="2"/>
  <c r="L5882" i="2" s="1"/>
  <c r="K5870" i="2"/>
  <c r="L5870" i="2" s="1"/>
  <c r="K5867" i="2"/>
  <c r="L5867" i="2" s="1"/>
  <c r="K5930" i="2"/>
  <c r="L5930" i="2" s="1"/>
  <c r="K5857" i="2"/>
  <c r="L5857" i="2" s="1"/>
  <c r="K5927" i="2"/>
  <c r="L5927" i="2" s="1"/>
  <c r="K5852" i="2"/>
  <c r="L5852" i="2" s="1"/>
  <c r="K5918" i="2"/>
  <c r="L5918" i="2" s="1"/>
  <c r="L5951" i="2"/>
  <c r="K5879" i="2"/>
  <c r="L5879" i="2" s="1"/>
  <c r="K5942" i="2"/>
  <c r="L5942" i="2" s="1"/>
  <c r="K5939" i="2"/>
  <c r="L5939" i="2" s="1"/>
  <c r="L6002" i="2"/>
  <c r="L5999" i="2"/>
  <c r="K5812" i="2"/>
  <c r="L5812" i="2" s="1"/>
  <c r="K5990" i="2"/>
  <c r="L5990" i="2" s="1"/>
  <c r="K6544" i="2" l="1"/>
  <c r="L6544" i="2" s="1"/>
  <c r="M6544" i="2"/>
  <c r="M6323" i="2"/>
  <c r="M6307" i="2"/>
  <c r="K6331" i="2"/>
  <c r="L6331" i="2" s="1"/>
  <c r="K6543" i="2"/>
  <c r="L6543" i="2" s="1"/>
  <c r="K6323" i="2"/>
  <c r="L6323" i="2" s="1"/>
  <c r="M6543" i="2"/>
  <c r="M6331" i="2"/>
  <c r="K6307" i="2"/>
  <c r="L6307" i="2" s="1"/>
  <c r="K6547" i="2" l="1"/>
  <c r="L6547" i="2" s="1"/>
  <c r="M6547" i="2"/>
  <c r="K6548" i="2"/>
  <c r="L6548" i="2" s="1"/>
  <c r="M6548" i="2"/>
  <c r="M6335" i="2"/>
  <c r="M6327" i="2"/>
  <c r="M6126" i="2"/>
  <c r="K6324" i="2"/>
  <c r="L6324" i="2" s="1"/>
  <c r="M6339" i="2"/>
  <c r="K6303" i="2"/>
  <c r="L6303" i="2" s="1"/>
  <c r="M6546" i="2"/>
  <c r="M6090" i="2"/>
  <c r="M6279" i="2"/>
  <c r="M6321" i="2"/>
  <c r="M6329" i="2"/>
  <c r="M6334" i="2"/>
  <c r="K6344" i="2"/>
  <c r="L6344" i="2" s="1"/>
  <c r="K6090" i="2"/>
  <c r="L6090" i="2" s="1"/>
  <c r="M6336" i="2"/>
  <c r="K6327" i="2"/>
  <c r="L6327" i="2" s="1"/>
  <c r="K6304" i="2"/>
  <c r="L6304" i="2" s="1"/>
  <c r="M6304" i="2"/>
  <c r="K6306" i="2"/>
  <c r="L6306" i="2" s="1"/>
  <c r="M6346" i="2"/>
  <c r="K6338" i="2"/>
  <c r="L6338" i="2" s="1"/>
  <c r="K6271" i="2"/>
  <c r="L6271" i="2" s="1"/>
  <c r="K6089" i="2"/>
  <c r="L6089" i="2" s="1"/>
  <c r="K6339" i="2"/>
  <c r="L6339" i="2" s="1"/>
  <c r="K6278" i="2"/>
  <c r="L6278" i="2" s="1"/>
  <c r="K6330" i="2"/>
  <c r="L6330" i="2" s="1"/>
  <c r="K6308" i="2"/>
  <c r="L6308" i="2" s="1"/>
  <c r="M6308" i="2"/>
  <c r="K6309" i="2"/>
  <c r="L6309" i="2" s="1"/>
  <c r="M6313" i="2"/>
  <c r="K6336" i="2"/>
  <c r="L6336" i="2" s="1"/>
  <c r="M6271" i="2"/>
  <c r="M6545" i="2"/>
  <c r="K6093" i="2"/>
  <c r="L6093" i="2" s="1"/>
  <c r="M6273" i="2"/>
  <c r="M6322" i="2"/>
  <c r="M6337" i="2"/>
  <c r="K6276" i="2"/>
  <c r="L6276" i="2" s="1"/>
  <c r="M6314" i="2"/>
  <c r="M6341" i="2"/>
  <c r="K6322" i="2"/>
  <c r="L6322" i="2" s="1"/>
  <c r="M6325" i="2"/>
  <c r="K6337" i="2"/>
  <c r="L6337" i="2" s="1"/>
  <c r="M6524" i="2"/>
  <c r="K6312" i="2"/>
  <c r="L6312" i="2" s="1"/>
  <c r="M6345" i="2"/>
  <c r="M6330" i="2"/>
  <c r="M6093" i="2"/>
  <c r="K6126" i="2"/>
  <c r="L6126" i="2" s="1"/>
  <c r="K6340" i="2"/>
  <c r="L6340" i="2" s="1"/>
  <c r="K6315" i="2"/>
  <c r="L6315" i="2" s="1"/>
  <c r="M6302" i="2"/>
  <c r="K6272" i="2"/>
  <c r="L6272" i="2" s="1"/>
  <c r="K6335" i="2"/>
  <c r="L6335" i="2" s="1"/>
  <c r="M6275" i="2"/>
  <c r="K6280" i="2"/>
  <c r="L6280" i="2" s="1"/>
  <c r="K6345" i="2"/>
  <c r="L6345" i="2" s="1"/>
  <c r="M6344" i="2"/>
  <c r="K6169" i="2"/>
  <c r="L6169" i="2" s="1"/>
  <c r="M6303" i="2"/>
  <c r="K6317" i="2"/>
  <c r="L6317" i="2" s="1"/>
  <c r="M6326" i="2"/>
  <c r="K6273" i="2"/>
  <c r="L6273" i="2" s="1"/>
  <c r="M6343" i="2"/>
  <c r="K6321" i="2"/>
  <c r="L6321" i="2" s="1"/>
  <c r="K6334" i="2"/>
  <c r="L6334" i="2" s="1"/>
  <c r="K6325" i="2"/>
  <c r="L6325" i="2" s="1"/>
  <c r="K6035" i="2"/>
  <c r="L6035" i="2" s="1"/>
  <c r="K6095" i="2"/>
  <c r="L6095" i="2" s="1"/>
  <c r="M6315" i="2"/>
  <c r="K6086" i="2"/>
  <c r="L6086" i="2" s="1"/>
  <c r="M6309" i="2"/>
  <c r="K6320" i="2"/>
  <c r="L6320" i="2" s="1"/>
  <c r="K6313" i="2"/>
  <c r="L6313" i="2" s="1"/>
  <c r="K6522" i="2"/>
  <c r="L6522" i="2" s="1"/>
  <c r="M6086" i="2"/>
  <c r="K6329" i="2"/>
  <c r="L6329" i="2" s="1"/>
  <c r="M6274" i="2"/>
  <c r="M6317" i="2"/>
  <c r="M6310" i="2"/>
  <c r="M6324" i="2"/>
  <c r="M6332" i="2"/>
  <c r="K6546" i="2"/>
  <c r="L6546" i="2" s="1"/>
  <c r="K6314" i="2"/>
  <c r="L6314" i="2" s="1"/>
  <c r="K6079" i="2"/>
  <c r="L6079" i="2" s="1"/>
  <c r="K6277" i="2"/>
  <c r="L6277" i="2" s="1"/>
  <c r="K6305" i="2"/>
  <c r="L6305" i="2" s="1"/>
  <c r="M6320" i="2"/>
  <c r="K6302" i="2"/>
  <c r="L6302" i="2" s="1"/>
  <c r="M6311" i="2"/>
  <c r="K6316" i="2"/>
  <c r="L6316" i="2" s="1"/>
  <c r="M6333" i="2"/>
  <c r="M6095" i="2"/>
  <c r="K6274" i="2"/>
  <c r="L6274" i="2" s="1"/>
  <c r="K6333" i="2"/>
  <c r="L6333" i="2" s="1"/>
  <c r="M6272" i="2"/>
  <c r="M6338" i="2"/>
  <c r="M6305" i="2"/>
  <c r="M6522" i="2"/>
  <c r="K6342" i="2"/>
  <c r="L6342" i="2" s="1"/>
  <c r="K6343" i="2"/>
  <c r="L6343" i="2" s="1"/>
  <c r="M6169" i="2"/>
  <c r="M6340" i="2"/>
  <c r="K6275" i="2"/>
  <c r="L6275" i="2" s="1"/>
  <c r="K6545" i="2"/>
  <c r="L6545" i="2" s="1"/>
  <c r="M6035" i="2"/>
  <c r="M6316" i="2"/>
  <c r="K6311" i="2"/>
  <c r="L6311" i="2" s="1"/>
  <c r="M6276" i="2"/>
  <c r="M6280" i="2"/>
  <c r="M6278" i="2"/>
  <c r="K6326" i="2"/>
  <c r="L6326" i="2" s="1"/>
  <c r="K6279" i="2"/>
  <c r="L6279" i="2" s="1"/>
  <c r="K6341" i="2"/>
  <c r="L6341" i="2" s="1"/>
  <c r="M6079" i="2"/>
  <c r="M6312" i="2"/>
  <c r="M6342" i="2"/>
  <c r="M6306" i="2"/>
  <c r="M6277" i="2"/>
  <c r="K6332" i="2"/>
  <c r="L6332" i="2" s="1"/>
  <c r="K6346" i="2"/>
  <c r="L6346" i="2" s="1"/>
  <c r="K6310" i="2"/>
  <c r="L6310" i="2" s="1"/>
  <c r="M6089" i="2"/>
  <c r="K6524" i="2"/>
  <c r="L6524" i="2" s="1"/>
  <c r="M6542" i="2" l="1"/>
  <c r="M6541" i="2"/>
  <c r="M6529" i="2"/>
  <c r="M6489" i="2"/>
  <c r="M6477" i="2"/>
  <c r="M6465" i="2"/>
  <c r="M6453" i="2"/>
  <c r="M6441" i="2"/>
  <c r="M6429" i="2"/>
  <c r="M6417" i="2"/>
  <c r="M6393" i="2"/>
  <c r="M6381" i="2"/>
  <c r="M6369" i="2"/>
  <c r="M6357" i="2"/>
  <c r="K6541" i="2"/>
  <c r="L6541" i="2" s="1"/>
  <c r="K6529" i="2"/>
  <c r="L6529" i="2" s="1"/>
  <c r="L6513" i="2"/>
  <c r="L6501" i="2"/>
  <c r="K6489" i="2"/>
  <c r="L6489" i="2" s="1"/>
  <c r="K6477" i="2"/>
  <c r="L6477" i="2" s="1"/>
  <c r="K6465" i="2"/>
  <c r="L6465" i="2" s="1"/>
  <c r="K6453" i="2"/>
  <c r="L6453" i="2" s="1"/>
  <c r="K6441" i="2"/>
  <c r="L6441" i="2" s="1"/>
  <c r="K6429" i="2"/>
  <c r="L6429" i="2" s="1"/>
  <c r="K6417" i="2"/>
  <c r="L6417" i="2" s="1"/>
  <c r="L6405" i="2"/>
  <c r="K6393" i="2"/>
  <c r="L6393" i="2" s="1"/>
  <c r="K6381" i="2"/>
  <c r="L6381" i="2" s="1"/>
  <c r="K6369" i="2"/>
  <c r="L6369" i="2" s="1"/>
  <c r="K6357" i="2"/>
  <c r="L6357" i="2" s="1"/>
  <c r="K6328" i="2"/>
  <c r="L6328" i="2" s="1"/>
  <c r="M6474" i="2"/>
  <c r="M6438" i="2"/>
  <c r="M6378" i="2"/>
  <c r="K6538" i="2"/>
  <c r="L6538" i="2" s="1"/>
  <c r="K6498" i="2"/>
  <c r="L6498" i="2" s="1"/>
  <c r="K6462" i="2"/>
  <c r="L6462" i="2" s="1"/>
  <c r="K6426" i="2"/>
  <c r="L6426" i="2" s="1"/>
  <c r="K6390" i="2"/>
  <c r="L6390" i="2" s="1"/>
  <c r="K6354" i="2"/>
  <c r="L6354" i="2" s="1"/>
  <c r="M6540" i="2"/>
  <c r="M6527" i="2"/>
  <c r="M6488" i="2"/>
  <c r="M6476" i="2"/>
  <c r="M6464" i="2"/>
  <c r="M6452" i="2"/>
  <c r="M6440" i="2"/>
  <c r="M6428" i="2"/>
  <c r="M6416" i="2"/>
  <c r="M6392" i="2"/>
  <c r="M6380" i="2"/>
  <c r="M6368" i="2"/>
  <c r="M6356" i="2"/>
  <c r="K6540" i="2"/>
  <c r="L6540" i="2" s="1"/>
  <c r="K6527" i="2"/>
  <c r="L6527" i="2" s="1"/>
  <c r="L6512" i="2"/>
  <c r="L6500" i="2"/>
  <c r="K6488" i="2"/>
  <c r="L6488" i="2" s="1"/>
  <c r="K6476" i="2"/>
  <c r="L6476" i="2" s="1"/>
  <c r="K6464" i="2"/>
  <c r="L6464" i="2" s="1"/>
  <c r="K6452" i="2"/>
  <c r="L6452" i="2" s="1"/>
  <c r="K6440" i="2"/>
  <c r="L6440" i="2" s="1"/>
  <c r="K6428" i="2"/>
  <c r="L6428" i="2" s="1"/>
  <c r="K6416" i="2"/>
  <c r="L6416" i="2" s="1"/>
  <c r="L6404" i="2"/>
  <c r="K6392" i="2"/>
  <c r="L6392" i="2" s="1"/>
  <c r="K6380" i="2"/>
  <c r="L6380" i="2" s="1"/>
  <c r="K6368" i="2"/>
  <c r="L6368" i="2" s="1"/>
  <c r="K6356" i="2"/>
  <c r="L6356" i="2" s="1"/>
  <c r="M6498" i="2"/>
  <c r="M6486" i="2"/>
  <c r="M6450" i="2"/>
  <c r="M6414" i="2"/>
  <c r="M6366" i="2"/>
  <c r="K6525" i="2"/>
  <c r="L6525" i="2" s="1"/>
  <c r="K6486" i="2"/>
  <c r="L6486" i="2" s="1"/>
  <c r="K6450" i="2"/>
  <c r="L6450" i="2" s="1"/>
  <c r="K6414" i="2"/>
  <c r="L6414" i="2" s="1"/>
  <c r="K6378" i="2"/>
  <c r="L6378" i="2" s="1"/>
  <c r="M6539" i="2"/>
  <c r="M6526" i="2"/>
  <c r="M6499" i="2"/>
  <c r="M6487" i="2"/>
  <c r="M6475" i="2"/>
  <c r="M6463" i="2"/>
  <c r="M6451" i="2"/>
  <c r="M6439" i="2"/>
  <c r="M6427" i="2"/>
  <c r="M6415" i="2"/>
  <c r="M6391" i="2"/>
  <c r="M6379" i="2"/>
  <c r="M6367" i="2"/>
  <c r="M6355" i="2"/>
  <c r="K6539" i="2"/>
  <c r="L6539" i="2" s="1"/>
  <c r="K6526" i="2"/>
  <c r="L6526" i="2" s="1"/>
  <c r="L6511" i="2"/>
  <c r="K6499" i="2"/>
  <c r="L6499" i="2" s="1"/>
  <c r="K6487" i="2"/>
  <c r="L6487" i="2" s="1"/>
  <c r="K6475" i="2"/>
  <c r="L6475" i="2" s="1"/>
  <c r="K6463" i="2"/>
  <c r="L6463" i="2" s="1"/>
  <c r="K6451" i="2"/>
  <c r="L6451" i="2" s="1"/>
  <c r="K6439" i="2"/>
  <c r="L6439" i="2" s="1"/>
  <c r="K6427" i="2"/>
  <c r="L6427" i="2" s="1"/>
  <c r="K6415" i="2"/>
  <c r="L6415" i="2" s="1"/>
  <c r="L6403" i="2"/>
  <c r="K6391" i="2"/>
  <c r="L6391" i="2" s="1"/>
  <c r="K6379" i="2"/>
  <c r="L6379" i="2" s="1"/>
  <c r="K6367" i="2"/>
  <c r="L6367" i="2" s="1"/>
  <c r="K6355" i="2"/>
  <c r="L6355" i="2" s="1"/>
  <c r="M6525" i="2"/>
  <c r="M6462" i="2"/>
  <c r="M6426" i="2"/>
  <c r="M6390" i="2"/>
  <c r="M6354" i="2"/>
  <c r="L6510" i="2"/>
  <c r="K6474" i="2"/>
  <c r="L6474" i="2" s="1"/>
  <c r="K6438" i="2"/>
  <c r="L6438" i="2" s="1"/>
  <c r="L6402" i="2"/>
  <c r="K6366" i="2"/>
  <c r="L6366" i="2" s="1"/>
  <c r="M6538" i="2"/>
  <c r="M6537" i="2"/>
  <c r="M6523" i="2"/>
  <c r="M6497" i="2"/>
  <c r="M6485" i="2"/>
  <c r="M6473" i="2"/>
  <c r="M6461" i="2"/>
  <c r="M6449" i="2"/>
  <c r="M6437" i="2"/>
  <c r="M6425" i="2"/>
  <c r="M6413" i="2"/>
  <c r="M6389" i="2"/>
  <c r="M6377" i="2"/>
  <c r="M6365" i="2"/>
  <c r="M6353" i="2"/>
  <c r="K6537" i="2"/>
  <c r="L6537" i="2" s="1"/>
  <c r="K6523" i="2"/>
  <c r="L6523" i="2" s="1"/>
  <c r="L6509" i="2"/>
  <c r="K6497" i="2"/>
  <c r="L6497" i="2" s="1"/>
  <c r="K6485" i="2"/>
  <c r="L6485" i="2" s="1"/>
  <c r="K6473" i="2"/>
  <c r="L6473" i="2" s="1"/>
  <c r="K6461" i="2"/>
  <c r="L6461" i="2" s="1"/>
  <c r="K6449" i="2"/>
  <c r="L6449" i="2" s="1"/>
  <c r="K6437" i="2"/>
  <c r="L6437" i="2" s="1"/>
  <c r="K6425" i="2"/>
  <c r="L6425" i="2" s="1"/>
  <c r="K6413" i="2"/>
  <c r="L6413" i="2" s="1"/>
  <c r="L6401" i="2"/>
  <c r="K6389" i="2"/>
  <c r="L6389" i="2" s="1"/>
  <c r="K6377" i="2"/>
  <c r="L6377" i="2" s="1"/>
  <c r="K6365" i="2"/>
  <c r="L6365" i="2" s="1"/>
  <c r="K6353" i="2"/>
  <c r="L6353" i="2" s="1"/>
  <c r="M6454" i="2"/>
  <c r="M6442" i="2"/>
  <c r="M6382" i="2"/>
  <c r="K6542" i="2"/>
  <c r="L6542" i="2" s="1"/>
  <c r="K6466" i="2"/>
  <c r="L6466" i="2" s="1"/>
  <c r="K6382" i="2"/>
  <c r="L6382" i="2" s="1"/>
  <c r="M6536" i="2"/>
  <c r="M6521" i="2"/>
  <c r="M6496" i="2"/>
  <c r="M6484" i="2"/>
  <c r="M6472" i="2"/>
  <c r="M6460" i="2"/>
  <c r="M6448" i="2"/>
  <c r="M6436" i="2"/>
  <c r="M6424" i="2"/>
  <c r="M6412" i="2"/>
  <c r="M6388" i="2"/>
  <c r="M6376" i="2"/>
  <c r="M6364" i="2"/>
  <c r="M6352" i="2"/>
  <c r="K6536" i="2"/>
  <c r="L6536" i="2" s="1"/>
  <c r="K6521" i="2"/>
  <c r="L6521" i="2" s="1"/>
  <c r="L6508" i="2"/>
  <c r="K6496" i="2"/>
  <c r="L6496" i="2" s="1"/>
  <c r="K6484" i="2"/>
  <c r="L6484" i="2" s="1"/>
  <c r="K6472" i="2"/>
  <c r="L6472" i="2" s="1"/>
  <c r="K6460" i="2"/>
  <c r="L6460" i="2" s="1"/>
  <c r="K6448" i="2"/>
  <c r="L6448" i="2" s="1"/>
  <c r="K6436" i="2"/>
  <c r="L6436" i="2" s="1"/>
  <c r="K6424" i="2"/>
  <c r="L6424" i="2" s="1"/>
  <c r="K6412" i="2"/>
  <c r="L6412" i="2" s="1"/>
  <c r="L6400" i="2"/>
  <c r="K6388" i="2"/>
  <c r="L6388" i="2" s="1"/>
  <c r="K6376" i="2"/>
  <c r="L6376" i="2" s="1"/>
  <c r="K6364" i="2"/>
  <c r="L6364" i="2" s="1"/>
  <c r="K6352" i="2"/>
  <c r="L6352" i="2" s="1"/>
  <c r="M6466" i="2"/>
  <c r="L6514" i="2"/>
  <c r="K6394" i="2"/>
  <c r="L6394" i="2" s="1"/>
  <c r="M6535" i="2"/>
  <c r="M6495" i="2"/>
  <c r="M6483" i="2"/>
  <c r="M6471" i="2"/>
  <c r="M6459" i="2"/>
  <c r="M6447" i="2"/>
  <c r="M6435" i="2"/>
  <c r="M6423" i="2"/>
  <c r="M6411" i="2"/>
  <c r="M6387" i="2"/>
  <c r="M6375" i="2"/>
  <c r="M6363" i="2"/>
  <c r="M6351" i="2"/>
  <c r="K6535" i="2"/>
  <c r="L6535" i="2" s="1"/>
  <c r="L6519" i="2"/>
  <c r="L6507" i="2"/>
  <c r="K6495" i="2"/>
  <c r="L6495" i="2" s="1"/>
  <c r="K6483" i="2"/>
  <c r="L6483" i="2" s="1"/>
  <c r="K6471" i="2"/>
  <c r="L6471" i="2" s="1"/>
  <c r="K6459" i="2"/>
  <c r="L6459" i="2" s="1"/>
  <c r="K6447" i="2"/>
  <c r="L6447" i="2" s="1"/>
  <c r="K6435" i="2"/>
  <c r="L6435" i="2" s="1"/>
  <c r="K6423" i="2"/>
  <c r="L6423" i="2" s="1"/>
  <c r="K6411" i="2"/>
  <c r="L6411" i="2" s="1"/>
  <c r="L6399" i="2"/>
  <c r="K6387" i="2"/>
  <c r="L6387" i="2" s="1"/>
  <c r="K6375" i="2"/>
  <c r="L6375" i="2" s="1"/>
  <c r="K6363" i="2"/>
  <c r="L6363" i="2" s="1"/>
  <c r="K6351" i="2"/>
  <c r="L6351" i="2" s="1"/>
  <c r="M6490" i="2"/>
  <c r="M6430" i="2"/>
  <c r="M6370" i="2"/>
  <c r="K6478" i="2"/>
  <c r="L6478" i="2" s="1"/>
  <c r="K6418" i="2"/>
  <c r="L6418" i="2" s="1"/>
  <c r="K6358" i="2"/>
  <c r="L6358" i="2" s="1"/>
  <c r="M6534" i="2"/>
  <c r="M6494" i="2"/>
  <c r="M6482" i="2"/>
  <c r="M6470" i="2"/>
  <c r="M6458" i="2"/>
  <c r="M6446" i="2"/>
  <c r="M6434" i="2"/>
  <c r="M6422" i="2"/>
  <c r="M6410" i="2"/>
  <c r="M6386" i="2"/>
  <c r="M6374" i="2"/>
  <c r="M6362" i="2"/>
  <c r="M6350" i="2"/>
  <c r="K6534" i="2"/>
  <c r="L6534" i="2" s="1"/>
  <c r="L6518" i="2"/>
  <c r="L6506" i="2"/>
  <c r="K6494" i="2"/>
  <c r="L6494" i="2" s="1"/>
  <c r="K6482" i="2"/>
  <c r="L6482" i="2" s="1"/>
  <c r="K6470" i="2"/>
  <c r="L6470" i="2" s="1"/>
  <c r="K6458" i="2"/>
  <c r="L6458" i="2" s="1"/>
  <c r="K6446" i="2"/>
  <c r="L6446" i="2" s="1"/>
  <c r="K6434" i="2"/>
  <c r="L6434" i="2" s="1"/>
  <c r="K6422" i="2"/>
  <c r="L6422" i="2" s="1"/>
  <c r="K6410" i="2"/>
  <c r="L6410" i="2" s="1"/>
  <c r="L6398" i="2"/>
  <c r="K6386" i="2"/>
  <c r="L6386" i="2" s="1"/>
  <c r="K6374" i="2"/>
  <c r="L6374" i="2" s="1"/>
  <c r="K6362" i="2"/>
  <c r="L6362" i="2" s="1"/>
  <c r="K6350" i="2"/>
  <c r="L6350" i="2" s="1"/>
  <c r="M6478" i="2"/>
  <c r="M6358" i="2"/>
  <c r="K6454" i="2"/>
  <c r="L6454" i="2" s="1"/>
  <c r="M6328" i="2"/>
  <c r="M6533" i="2"/>
  <c r="M6493" i="2"/>
  <c r="M6481" i="2"/>
  <c r="M6469" i="2"/>
  <c r="M6457" i="2"/>
  <c r="M6445" i="2"/>
  <c r="M6433" i="2"/>
  <c r="M6421" i="2"/>
  <c r="M6397" i="2"/>
  <c r="M6385" i="2"/>
  <c r="M6373" i="2"/>
  <c r="M6361" i="2"/>
  <c r="M6349" i="2"/>
  <c r="K6533" i="2"/>
  <c r="L6533" i="2" s="1"/>
  <c r="L6517" i="2"/>
  <c r="L6505" i="2"/>
  <c r="K6493" i="2"/>
  <c r="L6493" i="2" s="1"/>
  <c r="K6481" i="2"/>
  <c r="L6481" i="2" s="1"/>
  <c r="K6469" i="2"/>
  <c r="L6469" i="2" s="1"/>
  <c r="K6457" i="2"/>
  <c r="L6457" i="2" s="1"/>
  <c r="K6445" i="2"/>
  <c r="L6445" i="2" s="1"/>
  <c r="K6433" i="2"/>
  <c r="L6433" i="2" s="1"/>
  <c r="K6421" i="2"/>
  <c r="L6421" i="2" s="1"/>
  <c r="L6409" i="2"/>
  <c r="K6397" i="2"/>
  <c r="L6397" i="2" s="1"/>
  <c r="K6385" i="2"/>
  <c r="L6385" i="2" s="1"/>
  <c r="K6373" i="2"/>
  <c r="L6373" i="2" s="1"/>
  <c r="K6361" i="2"/>
  <c r="L6361" i="2" s="1"/>
  <c r="K6349" i="2"/>
  <c r="L6349" i="2" s="1"/>
  <c r="M6530" i="2"/>
  <c r="M6394" i="2"/>
  <c r="L6502" i="2"/>
  <c r="K6430" i="2"/>
  <c r="L6430" i="2" s="1"/>
  <c r="M6532" i="2"/>
  <c r="M6492" i="2"/>
  <c r="M6480" i="2"/>
  <c r="M6456" i="2"/>
  <c r="M6444" i="2"/>
  <c r="M6432" i="2"/>
  <c r="M6420" i="2"/>
  <c r="M6396" i="2"/>
  <c r="M6384" i="2"/>
  <c r="M6372" i="2"/>
  <c r="M6360" i="2"/>
  <c r="M6348" i="2"/>
  <c r="K6532" i="2"/>
  <c r="L6532" i="2" s="1"/>
  <c r="L6516" i="2"/>
  <c r="L6504" i="2"/>
  <c r="K6492" i="2"/>
  <c r="L6492" i="2" s="1"/>
  <c r="K6480" i="2"/>
  <c r="L6480" i="2" s="1"/>
  <c r="L6468" i="2"/>
  <c r="K6456" i="2"/>
  <c r="L6456" i="2" s="1"/>
  <c r="K6444" i="2"/>
  <c r="L6444" i="2" s="1"/>
  <c r="K6432" i="2"/>
  <c r="L6432" i="2" s="1"/>
  <c r="K6420" i="2"/>
  <c r="L6420" i="2" s="1"/>
  <c r="L6408" i="2"/>
  <c r="K6396" i="2"/>
  <c r="L6396" i="2" s="1"/>
  <c r="K6384" i="2"/>
  <c r="L6384" i="2" s="1"/>
  <c r="K6372" i="2"/>
  <c r="L6372" i="2" s="1"/>
  <c r="K6360" i="2"/>
  <c r="L6360" i="2" s="1"/>
  <c r="K6348" i="2"/>
  <c r="L6348" i="2" s="1"/>
  <c r="M6418" i="2"/>
  <c r="K6490" i="2"/>
  <c r="L6490" i="2" s="1"/>
  <c r="L6406" i="2"/>
  <c r="M6531" i="2"/>
  <c r="M6491" i="2"/>
  <c r="M6479" i="2"/>
  <c r="M6467" i="2"/>
  <c r="M6455" i="2"/>
  <c r="M6443" i="2"/>
  <c r="M6431" i="2"/>
  <c r="M6419" i="2"/>
  <c r="M6395" i="2"/>
  <c r="M6383" i="2"/>
  <c r="M6371" i="2"/>
  <c r="M6359" i="2"/>
  <c r="M6347" i="2"/>
  <c r="K6531" i="2"/>
  <c r="L6531" i="2" s="1"/>
  <c r="L6515" i="2"/>
  <c r="L6503" i="2"/>
  <c r="K6491" i="2"/>
  <c r="L6491" i="2" s="1"/>
  <c r="K6479" i="2"/>
  <c r="L6479" i="2" s="1"/>
  <c r="K6467" i="2"/>
  <c r="L6467" i="2" s="1"/>
  <c r="K6455" i="2"/>
  <c r="L6455" i="2" s="1"/>
  <c r="K6443" i="2"/>
  <c r="L6443" i="2" s="1"/>
  <c r="K6431" i="2"/>
  <c r="L6431" i="2" s="1"/>
  <c r="K6419" i="2"/>
  <c r="L6419" i="2" s="1"/>
  <c r="L6407" i="2"/>
  <c r="K6395" i="2"/>
  <c r="L6395" i="2" s="1"/>
  <c r="K6383" i="2"/>
  <c r="L6383" i="2" s="1"/>
  <c r="K6371" i="2"/>
  <c r="L6371" i="2" s="1"/>
  <c r="K6359" i="2"/>
  <c r="L6359" i="2" s="1"/>
  <c r="K6347" i="2"/>
  <c r="L6347" i="2" s="1"/>
  <c r="K6530" i="2"/>
  <c r="L6530" i="2" s="1"/>
  <c r="K6442" i="2"/>
  <c r="L6442" i="2" s="1"/>
  <c r="K6370" i="2"/>
  <c r="L6370" i="2" s="1"/>
</calcChain>
</file>

<file path=xl/sharedStrings.xml><?xml version="1.0" encoding="utf-8"?>
<sst xmlns="http://schemas.openxmlformats.org/spreadsheetml/2006/main" count="54487" uniqueCount="8379">
  <si>
    <t>11004876</t>
  </si>
  <si>
    <t>00013605</t>
  </si>
  <si>
    <t>21</t>
  </si>
  <si>
    <t>00049715</t>
  </si>
  <si>
    <t>15283092</t>
  </si>
  <si>
    <t>19290309</t>
  </si>
  <si>
    <t>27264867</t>
  </si>
  <si>
    <t>18050623</t>
  </si>
  <si>
    <t>28286949</t>
  </si>
  <si>
    <t>288412</t>
  </si>
  <si>
    <t>0010529</t>
  </si>
  <si>
    <t>24204924</t>
  </si>
  <si>
    <t>27240656</t>
  </si>
  <si>
    <t>0010514</t>
  </si>
  <si>
    <t>PO 25231918</t>
  </si>
  <si>
    <t>Hàng bán trả lại HD: 0000014</t>
  </si>
  <si>
    <t>0000022</t>
  </si>
  <si>
    <t>00046790</t>
  </si>
  <si>
    <t>20246501</t>
  </si>
  <si>
    <t>00022081</t>
  </si>
  <si>
    <t>26333933</t>
  </si>
  <si>
    <t>00052690</t>
  </si>
  <si>
    <t>00022042</t>
  </si>
  <si>
    <t>00025848</t>
  </si>
  <si>
    <t>CHI NHÁNH CÔNG TY TNHH MM MEGA MARKET (VIỆT NAM) TẠI KIÊN GIANG</t>
  </si>
  <si>
    <t>00053821</t>
  </si>
  <si>
    <t>0010601</t>
  </si>
  <si>
    <t>00029317</t>
  </si>
  <si>
    <t>00049433</t>
  </si>
  <si>
    <t>24167133</t>
  </si>
  <si>
    <t>10010009</t>
  </si>
  <si>
    <t>00015087</t>
  </si>
  <si>
    <t>Hàng bán trả lại HD: 0000026</t>
  </si>
  <si>
    <t>00015154</t>
  </si>
  <si>
    <t>00018254</t>
  </si>
  <si>
    <t>26298167</t>
  </si>
  <si>
    <t>0007740</t>
  </si>
  <si>
    <t>14290985</t>
  </si>
  <si>
    <t>13092499</t>
  </si>
  <si>
    <t>00011538</t>
  </si>
  <si>
    <t>90225517</t>
  </si>
  <si>
    <t>26275333</t>
  </si>
  <si>
    <t>00013607</t>
  </si>
  <si>
    <t>00029993</t>
  </si>
  <si>
    <t>00049423</t>
  </si>
  <si>
    <t>16365048</t>
  </si>
  <si>
    <t>20212520</t>
  </si>
  <si>
    <t>PO 17060195 ( CÓ KM CHÂN 500G X15% VÀ TAI HEO 400GX15%)</t>
  </si>
  <si>
    <t>11081575</t>
  </si>
  <si>
    <t>00057648</t>
  </si>
  <si>
    <t>00046797</t>
  </si>
  <si>
    <t>16278764</t>
  </si>
  <si>
    <t>0015012</t>
  </si>
  <si>
    <t>PO 19277032</t>
  </si>
  <si>
    <t>00005529</t>
  </si>
  <si>
    <t>12007418</t>
  </si>
  <si>
    <t>18276669</t>
  </si>
  <si>
    <t>00029310</t>
  </si>
  <si>
    <t>23121585</t>
  </si>
  <si>
    <t>00025871</t>
  </si>
  <si>
    <t>0010544</t>
  </si>
  <si>
    <t>Nhóm HHDV : 4. Hàng hóa, dịch vụ chịu thuế suất thuế GTGT 10% (1591 )</t>
  </si>
  <si>
    <t>18269213</t>
  </si>
  <si>
    <t>26342915</t>
  </si>
  <si>
    <t>00005537</t>
  </si>
  <si>
    <t>13134274</t>
  </si>
  <si>
    <t>17085512</t>
  </si>
  <si>
    <t>00049439</t>
  </si>
  <si>
    <t>00033355</t>
  </si>
  <si>
    <t>00018251</t>
  </si>
  <si>
    <t>00022083</t>
  </si>
  <si>
    <t>00037666</t>
  </si>
  <si>
    <t>0010551</t>
  </si>
  <si>
    <t>00056840</t>
  </si>
  <si>
    <t>00055152</t>
  </si>
  <si>
    <t>00051830</t>
  </si>
  <si>
    <t>00005515</t>
  </si>
  <si>
    <t>170</t>
  </si>
  <si>
    <t>00018178</t>
  </si>
  <si>
    <t>00050861</t>
  </si>
  <si>
    <t>00055480</t>
  </si>
  <si>
    <t>Ký hiệu HĐ</t>
  </si>
  <si>
    <t>20251240</t>
  </si>
  <si>
    <t>322</t>
  </si>
  <si>
    <t>00053820</t>
  </si>
  <si>
    <t>00029958</t>
  </si>
  <si>
    <t>15267393</t>
  </si>
  <si>
    <t>00046716</t>
  </si>
  <si>
    <t>0010624</t>
  </si>
  <si>
    <t>14257473</t>
  </si>
  <si>
    <t>11144821</t>
  </si>
  <si>
    <t>00023534</t>
  </si>
  <si>
    <t>25211046</t>
  </si>
  <si>
    <t>1K22TKG</t>
  </si>
  <si>
    <t>00049428</t>
  </si>
  <si>
    <t>00005479</t>
  </si>
  <si>
    <t>22296637</t>
  </si>
  <si>
    <t>19241598</t>
  </si>
  <si>
    <t>17091334</t>
  </si>
  <si>
    <t>11040578</t>
  </si>
  <si>
    <t>00057898</t>
  </si>
  <si>
    <t>13162324</t>
  </si>
  <si>
    <t>00022053</t>
  </si>
  <si>
    <t>22185686</t>
  </si>
  <si>
    <t>00056812</t>
  </si>
  <si>
    <t>16355101</t>
  </si>
  <si>
    <t>00005532</t>
  </si>
  <si>
    <t>0014979</t>
  </si>
  <si>
    <t>20327532</t>
  </si>
  <si>
    <t>00053829</t>
  </si>
  <si>
    <t>00005520</t>
  </si>
  <si>
    <t>00015103</t>
  </si>
  <si>
    <t>00022034</t>
  </si>
  <si>
    <t>0010630</t>
  </si>
  <si>
    <t>19234878</t>
  </si>
  <si>
    <t>28251231</t>
  </si>
  <si>
    <t>00022049</t>
  </si>
  <si>
    <t>16265534</t>
  </si>
  <si>
    <t>15009413</t>
  </si>
  <si>
    <t>25198216</t>
  </si>
  <si>
    <t>00056243</t>
  </si>
  <si>
    <t>00053814</t>
  </si>
  <si>
    <t>00046726</t>
  </si>
  <si>
    <t>10049820</t>
  </si>
  <si>
    <t>CHI NHÁNH CÔNG TY TNHH MM MEGA MARKET (VIỆT NAM) TẠI TỈNH ĐẮK LẮK</t>
  </si>
  <si>
    <t>10141877</t>
  </si>
  <si>
    <t>00046754</t>
  </si>
  <si>
    <t>269</t>
  </si>
  <si>
    <t>14061825</t>
  </si>
  <si>
    <t>0007742</t>
  </si>
  <si>
    <t>00051833</t>
  </si>
  <si>
    <t>26293077</t>
  </si>
  <si>
    <t>18276395</t>
  </si>
  <si>
    <t>00055482</t>
  </si>
  <si>
    <t>13</t>
  </si>
  <si>
    <t>00015127</t>
  </si>
  <si>
    <t>11079001</t>
  </si>
  <si>
    <t>000055</t>
  </si>
  <si>
    <t>00055158</t>
  </si>
  <si>
    <t>2</t>
  </si>
  <si>
    <t>00055491</t>
  </si>
  <si>
    <t>Từ ngày 01/01/2022 đến ngày 23/6/2023</t>
  </si>
  <si>
    <t>0014987</t>
  </si>
  <si>
    <t>Hàng trả HD221</t>
  </si>
  <si>
    <t>00023523</t>
  </si>
  <si>
    <t>29113630</t>
  </si>
  <si>
    <t>15069804</t>
  </si>
  <si>
    <t>00022039</t>
  </si>
  <si>
    <t>23146523</t>
  </si>
  <si>
    <t>00037675</t>
  </si>
  <si>
    <t>00011527</t>
  </si>
  <si>
    <t>00056017</t>
  </si>
  <si>
    <t>60152</t>
  </si>
  <si>
    <t>00047571</t>
  </si>
  <si>
    <t>00011500</t>
  </si>
  <si>
    <t>00046794</t>
  </si>
  <si>
    <t>28244131</t>
  </si>
  <si>
    <t>25218126</t>
  </si>
  <si>
    <t>00052693</t>
  </si>
  <si>
    <t>0010558</t>
  </si>
  <si>
    <t>Bán hàng CÔNG TY TNHH MM MEGA MARKET (VIỆT NAM) theo hóa đơn 0007728</t>
  </si>
  <si>
    <t>18295058</t>
  </si>
  <si>
    <t>00018218</t>
  </si>
  <si>
    <t>13150133</t>
  </si>
  <si>
    <t>00015092</t>
  </si>
  <si>
    <t>00025876</t>
  </si>
  <si>
    <t>28258443</t>
  </si>
  <si>
    <t>00011571</t>
  </si>
  <si>
    <t>90220731</t>
  </si>
  <si>
    <t>00050860</t>
  </si>
  <si>
    <t>14026035</t>
  </si>
  <si>
    <t>25280873</t>
  </si>
  <si>
    <t>28191465</t>
  </si>
  <si>
    <t>20307571</t>
  </si>
  <si>
    <t>PO 24211242 ( CÓ KM CHÂN 500G)</t>
  </si>
  <si>
    <t>15067087</t>
  </si>
  <si>
    <t>000067</t>
  </si>
  <si>
    <t>15073507</t>
  </si>
  <si>
    <t>00046727</t>
  </si>
  <si>
    <t>15266107</t>
  </si>
  <si>
    <t>20307673</t>
  </si>
  <si>
    <t>00053827</t>
  </si>
  <si>
    <t>10101618</t>
  </si>
  <si>
    <t>00033357</t>
  </si>
  <si>
    <t>Hàng Trả HD: 0000129</t>
  </si>
  <si>
    <t>0014959</t>
  </si>
  <si>
    <t>00056106</t>
  </si>
  <si>
    <t>130504403</t>
  </si>
  <si>
    <t>00005518</t>
  </si>
  <si>
    <t>22218356</t>
  </si>
  <si>
    <t>0010534</t>
  </si>
  <si>
    <t>251</t>
  </si>
  <si>
    <t>11001382</t>
  </si>
  <si>
    <t>00050643</t>
  </si>
  <si>
    <t>Hàng Trả HD:0000039</t>
  </si>
  <si>
    <t>00018209</t>
  </si>
  <si>
    <t>12296406</t>
  </si>
  <si>
    <t>00022073</t>
  </si>
  <si>
    <t>00046834</t>
  </si>
  <si>
    <t>Thuế suất</t>
  </si>
  <si>
    <t>00037939</t>
  </si>
  <si>
    <t>18064547</t>
  </si>
  <si>
    <t>14064818</t>
  </si>
  <si>
    <t>00055501</t>
  </si>
  <si>
    <t>13043027</t>
  </si>
  <si>
    <t>19342809</t>
  </si>
  <si>
    <t>00037685</t>
  </si>
  <si>
    <t>00046749</t>
  </si>
  <si>
    <t>18075899</t>
  </si>
  <si>
    <t>21181866</t>
  </si>
  <si>
    <t>00055494</t>
  </si>
  <si>
    <t>00049716</t>
  </si>
  <si>
    <t>15288314</t>
  </si>
  <si>
    <t>00015082</t>
  </si>
  <si>
    <t>00013716</t>
  </si>
  <si>
    <t>00015107</t>
  </si>
  <si>
    <t>HU/22E</t>
  </si>
  <si>
    <t>26254792</t>
  </si>
  <si>
    <t>20311036</t>
  </si>
  <si>
    <t>00037957</t>
  </si>
  <si>
    <t>13118607</t>
  </si>
  <si>
    <t>00037673</t>
  </si>
  <si>
    <t>00037937</t>
  </si>
  <si>
    <t>00018252</t>
  </si>
  <si>
    <t>00025531</t>
  </si>
  <si>
    <t>0010550</t>
  </si>
  <si>
    <t>90271293</t>
  </si>
  <si>
    <t>12292857</t>
  </si>
  <si>
    <t>00057176</t>
  </si>
  <si>
    <t>28293930</t>
  </si>
  <si>
    <t>00018228</t>
  </si>
  <si>
    <t>26277702</t>
  </si>
  <si>
    <t>13174100</t>
  </si>
  <si>
    <t>00049440</t>
  </si>
  <si>
    <t>11078089</t>
  </si>
  <si>
    <t>90190385</t>
  </si>
  <si>
    <t>hàng Trả HD: 14</t>
  </si>
  <si>
    <t>0010532</t>
  </si>
  <si>
    <t>29138428</t>
  </si>
  <si>
    <t>00057668</t>
  </si>
  <si>
    <t>14034832</t>
  </si>
  <si>
    <t>0010523</t>
  </si>
  <si>
    <t>42</t>
  </si>
  <si>
    <t>00047583</t>
  </si>
  <si>
    <t>00055500</t>
  </si>
  <si>
    <t>00018203</t>
  </si>
  <si>
    <t>00022037</t>
  </si>
  <si>
    <t>19303222</t>
  </si>
  <si>
    <t>00029304</t>
  </si>
  <si>
    <t>0010640</t>
  </si>
  <si>
    <t>24243595</t>
  </si>
  <si>
    <t>00056104</t>
  </si>
  <si>
    <t>21135197</t>
  </si>
  <si>
    <t>PO 17073609</t>
  </si>
  <si>
    <t>0014981</t>
  </si>
  <si>
    <t>12274319</t>
  </si>
  <si>
    <t>PO 18026216</t>
  </si>
  <si>
    <t>10381937</t>
  </si>
  <si>
    <t>00055484</t>
  </si>
  <si>
    <t>13124824</t>
  </si>
  <si>
    <t>29135754</t>
  </si>
  <si>
    <t>10163005</t>
  </si>
  <si>
    <t>0010591</t>
  </si>
  <si>
    <t>CHI NHÁNH CÔNG TY TNHH MM MEGA MARKET( VIỆT NAM) TẠI  TP. ĐÀ NẴNG</t>
  </si>
  <si>
    <t>16244974</t>
  </si>
  <si>
    <t>00037955</t>
  </si>
  <si>
    <t>14042643</t>
  </si>
  <si>
    <t>00025528</t>
  </si>
  <si>
    <t>17296756</t>
  </si>
  <si>
    <t>00011549</t>
  </si>
  <si>
    <t>12260671</t>
  </si>
  <si>
    <t>11011991</t>
  </si>
  <si>
    <t>18003589</t>
  </si>
  <si>
    <t>00057907</t>
  </si>
  <si>
    <t>00025846</t>
  </si>
  <si>
    <t>00037927</t>
  </si>
  <si>
    <t>00011541</t>
  </si>
  <si>
    <t>00057642</t>
  </si>
  <si>
    <t>0000030</t>
  </si>
  <si>
    <t>0000045</t>
  </si>
  <si>
    <t>0010556</t>
  </si>
  <si>
    <t>13199846</t>
  </si>
  <si>
    <t>00018179</t>
  </si>
  <si>
    <t>00049466</t>
  </si>
  <si>
    <t>00025537</t>
  </si>
  <si>
    <t>13106434</t>
  </si>
  <si>
    <t>15048104</t>
  </si>
  <si>
    <t>00011555</t>
  </si>
  <si>
    <t>00029326</t>
  </si>
  <si>
    <t>00015105</t>
  </si>
  <si>
    <t>24271725</t>
  </si>
  <si>
    <t>00057644</t>
  </si>
  <si>
    <t>15275176</t>
  </si>
  <si>
    <t>86</t>
  </si>
  <si>
    <t>00025885</t>
  </si>
  <si>
    <t>10152822</t>
  </si>
  <si>
    <t>00029348</t>
  </si>
  <si>
    <t>00049464</t>
  </si>
  <si>
    <t>0000026</t>
  </si>
  <si>
    <t>132620</t>
  </si>
  <si>
    <t>00051834</t>
  </si>
  <si>
    <t>12042142</t>
  </si>
  <si>
    <t>00046742</t>
  </si>
  <si>
    <t>17037229</t>
  </si>
  <si>
    <t>00013606</t>
  </si>
  <si>
    <t>101</t>
  </si>
  <si>
    <t>00049485</t>
  </si>
  <si>
    <t>00051819</t>
  </si>
  <si>
    <t>18017514</t>
  </si>
  <si>
    <t>14249263</t>
  </si>
  <si>
    <t>0014994</t>
  </si>
  <si>
    <t>00018188</t>
  </si>
  <si>
    <t>16382133</t>
  </si>
  <si>
    <t>00022044</t>
  </si>
  <si>
    <t>00056002</t>
  </si>
  <si>
    <t>00022082</t>
  </si>
  <si>
    <t>8%</t>
  </si>
  <si>
    <t>00018239</t>
  </si>
  <si>
    <t>HÀNG TRẢ</t>
  </si>
  <si>
    <t>0302249586-003</t>
  </si>
  <si>
    <t>00029344</t>
  </si>
  <si>
    <t>00029951</t>
  </si>
  <si>
    <t>Hàng Trả HD: 0000030</t>
  </si>
  <si>
    <t>21194829 ( GIAO QUA CHÀNH XE)</t>
  </si>
  <si>
    <t>00056832</t>
  </si>
  <si>
    <t>29074745</t>
  </si>
  <si>
    <t>20287479</t>
  </si>
  <si>
    <t>10112503</t>
  </si>
  <si>
    <t>00047556</t>
  </si>
  <si>
    <t>00005541</t>
  </si>
  <si>
    <t>22251282</t>
  </si>
  <si>
    <t>0010525</t>
  </si>
  <si>
    <t>00015130</t>
  </si>
  <si>
    <t>0015018</t>
  </si>
  <si>
    <t>00011501</t>
  </si>
  <si>
    <t>00047559</t>
  </si>
  <si>
    <t>00022018</t>
  </si>
  <si>
    <t>00049465</t>
  </si>
  <si>
    <t>PO 18026067</t>
  </si>
  <si>
    <t>20278027</t>
  </si>
  <si>
    <t>00011486</t>
  </si>
  <si>
    <t>00046715</t>
  </si>
  <si>
    <t>00005483</t>
  </si>
  <si>
    <t>0000021</t>
  </si>
  <si>
    <t>PO 16295067 ( CÓ KM TAI 400G)</t>
  </si>
  <si>
    <t>0015005</t>
  </si>
  <si>
    <t>25229707</t>
  </si>
  <si>
    <t>00037911</t>
  </si>
  <si>
    <t>00049436</t>
  </si>
  <si>
    <t>0302249586-015</t>
  </si>
  <si>
    <t>0010552</t>
  </si>
  <si>
    <t>00046766</t>
  </si>
  <si>
    <t>10130503</t>
  </si>
  <si>
    <t>00046781</t>
  </si>
  <si>
    <t>Mega An Phú</t>
  </si>
  <si>
    <t>PO 18039933</t>
  </si>
  <si>
    <t>11125748</t>
  </si>
  <si>
    <t>00020619</t>
  </si>
  <si>
    <t>00049432</t>
  </si>
  <si>
    <t>13181047</t>
  </si>
  <si>
    <t>12103768</t>
  </si>
  <si>
    <t>0015020</t>
  </si>
  <si>
    <t>0010628</t>
  </si>
  <si>
    <t>28271744</t>
  </si>
  <si>
    <t>0302249586-011</t>
  </si>
  <si>
    <t>26306387</t>
  </si>
  <si>
    <t>00056889</t>
  </si>
  <si>
    <t>20233472</t>
  </si>
  <si>
    <t>16281717</t>
  </si>
  <si>
    <t>Doanh số bán chưa có thuế GTGT</t>
  </si>
  <si>
    <t>301</t>
  </si>
  <si>
    <t>00055275</t>
  </si>
  <si>
    <t>00029332</t>
  </si>
  <si>
    <t>00046787</t>
  </si>
  <si>
    <t>00050863</t>
  </si>
  <si>
    <t>0302249586-001</t>
  </si>
  <si>
    <t>00046798</t>
  </si>
  <si>
    <t>29126648</t>
  </si>
  <si>
    <t>00023530</t>
  </si>
  <si>
    <t>00029950</t>
  </si>
  <si>
    <t>Hàng Trả HD: 0000032</t>
  </si>
  <si>
    <t>15284227</t>
  </si>
  <si>
    <t>PO 18030842 ( CÓ KM CHÂN 500 VÀ CHAN GÀ SỐT CAY )</t>
  </si>
  <si>
    <t>00037913</t>
  </si>
  <si>
    <t>00049453</t>
  </si>
  <si>
    <t>00005494</t>
  </si>
  <si>
    <t>00046800</t>
  </si>
  <si>
    <t>18053363</t>
  </si>
  <si>
    <t>00046744</t>
  </si>
  <si>
    <t>19329708</t>
  </si>
  <si>
    <t>20227489</t>
  </si>
  <si>
    <t>21154969</t>
  </si>
  <si>
    <t>00018226</t>
  </si>
  <si>
    <t>11010957</t>
  </si>
  <si>
    <t>19344798</t>
  </si>
  <si>
    <t>00029353</t>
  </si>
  <si>
    <t>13164792</t>
  </si>
  <si>
    <t>00049476</t>
  </si>
  <si>
    <t>347</t>
  </si>
  <si>
    <t>0007736</t>
  </si>
  <si>
    <t>PO 24215779</t>
  </si>
  <si>
    <t>0010569</t>
  </si>
  <si>
    <t>22189812</t>
  </si>
  <si>
    <t>00052691</t>
  </si>
  <si>
    <t>14047757</t>
  </si>
  <si>
    <t>11110858</t>
  </si>
  <si>
    <t>0007745</t>
  </si>
  <si>
    <t>00011556</t>
  </si>
  <si>
    <t>00055497</t>
  </si>
  <si>
    <t>12263998</t>
  </si>
  <si>
    <t>10398293</t>
  </si>
  <si>
    <t>00037683</t>
  </si>
  <si>
    <t>00037938</t>
  </si>
  <si>
    <t>18062789</t>
  </si>
  <si>
    <t>00029972</t>
  </si>
  <si>
    <t>0010588</t>
  </si>
  <si>
    <t>00032001</t>
  </si>
  <si>
    <t>90276770</t>
  </si>
  <si>
    <t>00056894</t>
  </si>
  <si>
    <t>00049451</t>
  </si>
  <si>
    <t>17126409</t>
  </si>
  <si>
    <t>00005500</t>
  </si>
  <si>
    <t>20328497</t>
  </si>
  <si>
    <t>00056836</t>
  </si>
  <si>
    <t>0010578</t>
  </si>
  <si>
    <t>00050853</t>
  </si>
  <si>
    <t>14064502</t>
  </si>
  <si>
    <t>20225090</t>
  </si>
  <si>
    <t>00047568</t>
  </si>
  <si>
    <t>23102641</t>
  </si>
  <si>
    <t>00046801</t>
  </si>
  <si>
    <t>CHI NHÁNH CÔNG TY TNHH MM MEGA MARKET (VIỆT NAM) TẠI TỈNH BÌNH ĐỊNH</t>
  </si>
  <si>
    <t>20274672</t>
  </si>
  <si>
    <t>00049450</t>
  </si>
  <si>
    <t>17122555</t>
  </si>
  <si>
    <t>16318222</t>
  </si>
  <si>
    <t>15250547</t>
  </si>
  <si>
    <t>16242074</t>
  </si>
  <si>
    <t>27245206</t>
  </si>
  <si>
    <t>24266861</t>
  </si>
  <si>
    <t>0015006</t>
  </si>
  <si>
    <t>0302249586-002</t>
  </si>
  <si>
    <t>0302249586-013</t>
  </si>
  <si>
    <t>00015097</t>
  </si>
  <si>
    <t>17099466</t>
  </si>
  <si>
    <t>00011512</t>
  </si>
  <si>
    <t>17023980</t>
  </si>
  <si>
    <t>AP/22E</t>
  </si>
  <si>
    <t>13187649</t>
  </si>
  <si>
    <t>00055994</t>
  </si>
  <si>
    <t>hàng trả HD: 42</t>
  </si>
  <si>
    <t>0010612</t>
  </si>
  <si>
    <t>00050640</t>
  </si>
  <si>
    <t>PO 22241421</t>
  </si>
  <si>
    <t>hàng Trả HD: 139</t>
  </si>
  <si>
    <t>00049483</t>
  </si>
  <si>
    <t>10394542</t>
  </si>
  <si>
    <t>00050858</t>
  </si>
  <si>
    <t>0014995</t>
  </si>
  <si>
    <t>PO 15296154</t>
  </si>
  <si>
    <t>00022077</t>
  </si>
  <si>
    <t>00011572</t>
  </si>
  <si>
    <t>25249136</t>
  </si>
  <si>
    <t>14245557</t>
  </si>
  <si>
    <t>00013739</t>
  </si>
  <si>
    <t>00046796</t>
  </si>
  <si>
    <t>0010531</t>
  </si>
  <si>
    <t>00029362</t>
  </si>
  <si>
    <t>13128792</t>
  </si>
  <si>
    <t>00050846</t>
  </si>
  <si>
    <t>15242109</t>
  </si>
  <si>
    <t>00047073</t>
  </si>
  <si>
    <t>15018300</t>
  </si>
  <si>
    <t>20301553</t>
  </si>
  <si>
    <t>00057664</t>
  </si>
  <si>
    <t>PO 20255955</t>
  </si>
  <si>
    <t>PO 10059727</t>
  </si>
  <si>
    <t>00049478</t>
  </si>
  <si>
    <t>00005552</t>
  </si>
  <si>
    <t>10160456</t>
  </si>
  <si>
    <t>00029319</t>
  </si>
  <si>
    <t>00029333</t>
  </si>
  <si>
    <t>00057873</t>
  </si>
  <si>
    <t>00025533</t>
  </si>
  <si>
    <t>0014989</t>
  </si>
  <si>
    <t>00047577</t>
  </si>
  <si>
    <t>14237290</t>
  </si>
  <si>
    <t>0010513</t>
  </si>
  <si>
    <t>00011544</t>
  </si>
  <si>
    <t>PO 22229373 ( CÓ KM CHÂN 500G)</t>
  </si>
  <si>
    <t>00046740</t>
  </si>
  <si>
    <t>19287280</t>
  </si>
  <si>
    <t>00047575</t>
  </si>
  <si>
    <t>00057173</t>
  </si>
  <si>
    <t>00020611</t>
  </si>
  <si>
    <t>25252537</t>
  </si>
  <si>
    <t>00011499</t>
  </si>
  <si>
    <t>Chi nhánh Công ty TNHH MM Mega Market (Việt Nam)  tại Kiên Giang</t>
  </si>
  <si>
    <t>64</t>
  </si>
  <si>
    <t>00029300</t>
  </si>
  <si>
    <t>00029308</t>
  </si>
  <si>
    <t>00056991</t>
  </si>
  <si>
    <t>00047558</t>
  </si>
  <si>
    <t>16240900</t>
  </si>
  <si>
    <t>PO 28230299</t>
  </si>
  <si>
    <t>00029313</t>
  </si>
  <si>
    <t>00051824</t>
  </si>
  <si>
    <t>0010584</t>
  </si>
  <si>
    <t>0000025</t>
  </si>
  <si>
    <t>PO 19281364</t>
  </si>
  <si>
    <t>00053818</t>
  </si>
  <si>
    <t>0000015</t>
  </si>
  <si>
    <t>00055995</t>
  </si>
  <si>
    <t>Chi nhánh Công ty TNHH MM MEGA MARKET (VIỆT NAM)  tại Thành Phố Nha Trang</t>
  </si>
  <si>
    <t>19218544</t>
  </si>
  <si>
    <t>00050990</t>
  </si>
  <si>
    <t>00005559</t>
  </si>
  <si>
    <t>hàng Trả HD: 133</t>
  </si>
  <si>
    <t>19250522</t>
  </si>
  <si>
    <t>0010545</t>
  </si>
  <si>
    <t>11090483</t>
  </si>
  <si>
    <t>PO 18027879</t>
  </si>
  <si>
    <t>18</t>
  </si>
  <si>
    <t>00037684</t>
  </si>
  <si>
    <t>10145545</t>
  </si>
  <si>
    <t>14237681</t>
  </si>
  <si>
    <t>24190409</t>
  </si>
  <si>
    <t>0015014</t>
  </si>
  <si>
    <t>PO 20257377</t>
  </si>
  <si>
    <t>00025859</t>
  </si>
  <si>
    <t>22</t>
  </si>
  <si>
    <t>00025028</t>
  </si>
  <si>
    <t>0010617</t>
  </si>
  <si>
    <t>00011518</t>
  </si>
  <si>
    <t>Số dòng = 1593</t>
  </si>
  <si>
    <t>10027760</t>
  </si>
  <si>
    <t>PO 16293485</t>
  </si>
  <si>
    <t>Cấn trừ công nợ</t>
  </si>
  <si>
    <t>1K22TPU</t>
  </si>
  <si>
    <t>00057638</t>
  </si>
  <si>
    <t>19224283</t>
  </si>
  <si>
    <t>00029975</t>
  </si>
  <si>
    <t>00056107</t>
  </si>
  <si>
    <t>15272599</t>
  </si>
  <si>
    <t>28202781</t>
  </si>
  <si>
    <t>0010526</t>
  </si>
  <si>
    <t>17134841</t>
  </si>
  <si>
    <t>22185164</t>
  </si>
  <si>
    <t>00029974</t>
  </si>
  <si>
    <t>00049508</t>
  </si>
  <si>
    <t>0010620</t>
  </si>
  <si>
    <t>Nhóm HHDV : 1. Hàng hóa, dịch vụ không chịu thuế GTGT (1 )</t>
  </si>
  <si>
    <t>0010527</t>
  </si>
  <si>
    <t>00011485</t>
  </si>
  <si>
    <t>12290010</t>
  </si>
  <si>
    <t>90267560</t>
  </si>
  <si>
    <t>00011488</t>
  </si>
  <si>
    <t>PO 25244644</t>
  </si>
  <si>
    <t>19294315</t>
  </si>
  <si>
    <t>00037933</t>
  </si>
  <si>
    <t>25265796</t>
  </si>
  <si>
    <t>28</t>
  </si>
  <si>
    <t>23117400</t>
  </si>
  <si>
    <t>PO 11046560</t>
  </si>
  <si>
    <t>21161033</t>
  </si>
  <si>
    <t>19214656</t>
  </si>
  <si>
    <t>00029959</t>
  </si>
  <si>
    <t>22214301</t>
  </si>
  <si>
    <t>11078750</t>
  </si>
  <si>
    <t>20327432</t>
  </si>
  <si>
    <t>Hàng bán trả lại HD: 000015</t>
  </si>
  <si>
    <t>1K22TKH</t>
  </si>
  <si>
    <t>13183907</t>
  </si>
  <si>
    <t>00037940</t>
  </si>
  <si>
    <t>12100778</t>
  </si>
  <si>
    <t>12258026</t>
  </si>
  <si>
    <t>00046775</t>
  </si>
  <si>
    <t>00049481</t>
  </si>
  <si>
    <t>20212785</t>
  </si>
  <si>
    <t>13127995</t>
  </si>
  <si>
    <t>00046789</t>
  </si>
  <si>
    <t>27273907</t>
  </si>
  <si>
    <t>PO 27229152</t>
  </si>
  <si>
    <t>26339297</t>
  </si>
  <si>
    <t>00015128</t>
  </si>
  <si>
    <t>0014998</t>
  </si>
  <si>
    <t>19220349</t>
  </si>
  <si>
    <t>25272858</t>
  </si>
  <si>
    <t>17025595</t>
  </si>
  <si>
    <t>00005535</t>
  </si>
  <si>
    <t>160</t>
  </si>
  <si>
    <t>00050850</t>
  </si>
  <si>
    <t>14293630</t>
  </si>
  <si>
    <t>00047581</t>
  </si>
  <si>
    <t>16252206</t>
  </si>
  <si>
    <t>00022066</t>
  </si>
  <si>
    <t>93</t>
  </si>
  <si>
    <t>00018182</t>
  </si>
  <si>
    <t>14005815</t>
  </si>
  <si>
    <t>24261191</t>
  </si>
  <si>
    <t>20247994</t>
  </si>
  <si>
    <t>20245502</t>
  </si>
  <si>
    <t>16286408</t>
  </si>
  <si>
    <t>00029331</t>
  </si>
  <si>
    <t>00005464</t>
  </si>
  <si>
    <t>12264270</t>
  </si>
  <si>
    <t>25289985</t>
  </si>
  <si>
    <t>10383224</t>
  </si>
  <si>
    <t>PO 11055091 ( CÓ KM TAI HEO 400G)</t>
  </si>
  <si>
    <t>00049482</t>
  </si>
  <si>
    <t>00015099</t>
  </si>
  <si>
    <t>20292171</t>
  </si>
  <si>
    <t>25252452</t>
  </si>
  <si>
    <t>PO 18030543 ( CÓ KM CHÂN GÀ SÓT CAY)</t>
  </si>
  <si>
    <t>00005547</t>
  </si>
  <si>
    <t>00025880</t>
  </si>
  <si>
    <t>18275342</t>
  </si>
  <si>
    <t>00029363</t>
  </si>
  <si>
    <t>00057175</t>
  </si>
  <si>
    <t>26353878</t>
  </si>
  <si>
    <t>10%</t>
  </si>
  <si>
    <t>0010543</t>
  </si>
  <si>
    <t>21139390</t>
  </si>
  <si>
    <t>00005531</t>
  </si>
  <si>
    <t>19237623</t>
  </si>
  <si>
    <t>13168137</t>
  </si>
  <si>
    <t>13197225 - 13352003</t>
  </si>
  <si>
    <t>00046722</t>
  </si>
  <si>
    <t>21136049</t>
  </si>
  <si>
    <t>00013715</t>
  </si>
  <si>
    <t>28248847</t>
  </si>
  <si>
    <t>00046758</t>
  </si>
  <si>
    <t>16243873</t>
  </si>
  <si>
    <t>00050636</t>
  </si>
  <si>
    <t>18016415</t>
  </si>
  <si>
    <t>00025882</t>
  </si>
  <si>
    <t>19284962</t>
  </si>
  <si>
    <t>15265299</t>
  </si>
  <si>
    <t>32</t>
  </si>
  <si>
    <t>22299128</t>
  </si>
  <si>
    <t>PO 17063897</t>
  </si>
  <si>
    <t>QN/20E</t>
  </si>
  <si>
    <t>00015084</t>
  </si>
  <si>
    <t>15277826</t>
  </si>
  <si>
    <t>18268957</t>
  </si>
  <si>
    <t>19343075</t>
  </si>
  <si>
    <t>00029989</t>
  </si>
  <si>
    <t>28282236</t>
  </si>
  <si>
    <t>00037912</t>
  </si>
  <si>
    <t>00037674</t>
  </si>
  <si>
    <t>19350495</t>
  </si>
  <si>
    <t>13085642</t>
  </si>
  <si>
    <t>25300872</t>
  </si>
  <si>
    <t>13069185</t>
  </si>
  <si>
    <t>00011519</t>
  </si>
  <si>
    <t>00047560</t>
  </si>
  <si>
    <t>00018213</t>
  </si>
  <si>
    <t>10087128</t>
  </si>
  <si>
    <t>28261225</t>
  </si>
  <si>
    <t>25214475</t>
  </si>
  <si>
    <t>24276167</t>
  </si>
  <si>
    <t>00011492</t>
  </si>
  <si>
    <t>00037928</t>
  </si>
  <si>
    <t>00046720</t>
  </si>
  <si>
    <t>13157990</t>
  </si>
  <si>
    <t>0010512</t>
  </si>
  <si>
    <t>00046724</t>
  </si>
  <si>
    <t>13152640</t>
  </si>
  <si>
    <t>00022059</t>
  </si>
  <si>
    <t>22260961</t>
  </si>
  <si>
    <t>13040134</t>
  </si>
  <si>
    <t>19295289</t>
  </si>
  <si>
    <t>15054391</t>
  </si>
  <si>
    <t>00023519</t>
  </si>
  <si>
    <t>00005538</t>
  </si>
  <si>
    <t>00018220</t>
  </si>
  <si>
    <t>12050303</t>
  </si>
  <si>
    <t>00013718</t>
  </si>
  <si>
    <t>00049427</t>
  </si>
  <si>
    <t>26280433</t>
  </si>
  <si>
    <t>26290567</t>
  </si>
  <si>
    <t>0010622</t>
  </si>
  <si>
    <t>00037916</t>
  </si>
  <si>
    <t>24225825</t>
  </si>
  <si>
    <t>346</t>
  </si>
  <si>
    <t>24180567</t>
  </si>
  <si>
    <t>00011514</t>
  </si>
  <si>
    <t>13095768</t>
  </si>
  <si>
    <t>00022061</t>
  </si>
  <si>
    <t>00018222</t>
  </si>
  <si>
    <t>00022025</t>
  </si>
  <si>
    <t>00029354</t>
  </si>
  <si>
    <t>17093151</t>
  </si>
  <si>
    <t>26298800</t>
  </si>
  <si>
    <t>00056108</t>
  </si>
  <si>
    <t>14234860</t>
  </si>
  <si>
    <t>25301929</t>
  </si>
  <si>
    <t>Hàng bán trả lại HD: 000007</t>
  </si>
  <si>
    <t>PO 12018898</t>
  </si>
  <si>
    <t>00011547</t>
  </si>
  <si>
    <t>00011560</t>
  </si>
  <si>
    <t>00015110</t>
  </si>
  <si>
    <t>10116472</t>
  </si>
  <si>
    <t>26321042</t>
  </si>
  <si>
    <t>12268952</t>
  </si>
  <si>
    <t>00015121</t>
  </si>
  <si>
    <t>00005461</t>
  </si>
  <si>
    <t>10083464</t>
  </si>
  <si>
    <t>20285055</t>
  </si>
  <si>
    <t>11013836</t>
  </si>
  <si>
    <t>12257765</t>
  </si>
  <si>
    <t>0010599</t>
  </si>
  <si>
    <t>19329568</t>
  </si>
  <si>
    <t>21119824</t>
  </si>
  <si>
    <t>00046728</t>
  </si>
  <si>
    <t>14045138</t>
  </si>
  <si>
    <t>00015109</t>
  </si>
  <si>
    <t>0010616</t>
  </si>
  <si>
    <t>00018238</t>
  </si>
  <si>
    <t>PO 20264846</t>
  </si>
  <si>
    <t>00049708</t>
  </si>
  <si>
    <t>26226816</t>
  </si>
  <si>
    <t>0010549</t>
  </si>
  <si>
    <t>0010537</t>
  </si>
  <si>
    <t>00015129</t>
  </si>
  <si>
    <t>00057896</t>
  </si>
  <si>
    <t>14015850</t>
  </si>
  <si>
    <t>22299881</t>
  </si>
  <si>
    <t>00022026</t>
  </si>
  <si>
    <t>16309880</t>
  </si>
  <si>
    <t>26353618</t>
  </si>
  <si>
    <t>16367444</t>
  </si>
  <si>
    <t>18270331</t>
  </si>
  <si>
    <t>00029347</t>
  </si>
  <si>
    <t>00025867</t>
  </si>
  <si>
    <t>26350212</t>
  </si>
  <si>
    <t>18298452</t>
  </si>
  <si>
    <t>16365562</t>
  </si>
  <si>
    <t>00029325</t>
  </si>
  <si>
    <t>14252363</t>
  </si>
  <si>
    <t>21130855</t>
  </si>
  <si>
    <t>00022055</t>
  </si>
  <si>
    <t>PO 18036483</t>
  </si>
  <si>
    <t>00025851</t>
  </si>
  <si>
    <t>25276629</t>
  </si>
  <si>
    <t>00015164</t>
  </si>
  <si>
    <t>14030093</t>
  </si>
  <si>
    <t>0010627</t>
  </si>
  <si>
    <t>PO 20260789</t>
  </si>
  <si>
    <t>124</t>
  </si>
  <si>
    <t>66</t>
  </si>
  <si>
    <t>00029977</t>
  </si>
  <si>
    <t>1K22TNH</t>
  </si>
  <si>
    <t>25287902</t>
  </si>
  <si>
    <t>00046764</t>
  </si>
  <si>
    <t>00046804</t>
  </si>
  <si>
    <t>17001452</t>
  </si>
  <si>
    <t>176</t>
  </si>
  <si>
    <t>00018181</t>
  </si>
  <si>
    <t>00025844</t>
  </si>
  <si>
    <t>DA/22E</t>
  </si>
  <si>
    <t>00005545</t>
  </si>
  <si>
    <t>Điều chỉnh sai đơn giá</t>
  </si>
  <si>
    <t>PO 15299686</t>
  </si>
  <si>
    <t>13109905</t>
  </si>
  <si>
    <t>10006366</t>
  </si>
  <si>
    <t>0014997</t>
  </si>
  <si>
    <t>00049507</t>
  </si>
  <si>
    <t>12094571</t>
  </si>
  <si>
    <t>Chi nhánh Công ty TNHH MM Mega Market (Việt Nam)  tại Hải Phòng</t>
  </si>
  <si>
    <t>14007414</t>
  </si>
  <si>
    <t>00055496</t>
  </si>
  <si>
    <t>00018214</t>
  </si>
  <si>
    <t>00020637</t>
  </si>
  <si>
    <t>00029980</t>
  </si>
  <si>
    <t>0015015</t>
  </si>
  <si>
    <t>0010629</t>
  </si>
  <si>
    <t>14293442</t>
  </si>
  <si>
    <t>22301812</t>
  </si>
  <si>
    <t>00022080</t>
  </si>
  <si>
    <t>16349353</t>
  </si>
  <si>
    <t>0010528</t>
  </si>
  <si>
    <t>0007731</t>
  </si>
  <si>
    <t>00011933</t>
  </si>
  <si>
    <t>14006575</t>
  </si>
  <si>
    <t>PO 25236038 ( CÓ KM CHÂN 500G VÀ CHÂN GÀ SỐT CAY  400G)</t>
  </si>
  <si>
    <t>13050261</t>
  </si>
  <si>
    <t>18014843</t>
  </si>
  <si>
    <t>0010632</t>
  </si>
  <si>
    <t>PO 10060481 ( CÓ KM CHÂN 500G)</t>
  </si>
  <si>
    <t>00037926</t>
  </si>
  <si>
    <t>16353028</t>
  </si>
  <si>
    <t>0014977</t>
  </si>
  <si>
    <t>16322321</t>
  </si>
  <si>
    <t>00005473</t>
  </si>
  <si>
    <t>Hàng bán trả lại HD: 000010</t>
  </si>
  <si>
    <t>11142127</t>
  </si>
  <si>
    <t>00018202</t>
  </si>
  <si>
    <t>00057178</t>
  </si>
  <si>
    <t>00025027</t>
  </si>
  <si>
    <t>17113649</t>
  </si>
  <si>
    <t>PO 25233199</t>
  </si>
  <si>
    <t>00049468</t>
  </si>
  <si>
    <t>Tên người mua</t>
  </si>
  <si>
    <t>20248932</t>
  </si>
  <si>
    <t>11116928</t>
  </si>
  <si>
    <t>18020402</t>
  </si>
  <si>
    <t>00051828</t>
  </si>
  <si>
    <t>40</t>
  </si>
  <si>
    <t>16326530</t>
  </si>
  <si>
    <t>17125550</t>
  </si>
  <si>
    <t>00031056</t>
  </si>
  <si>
    <t>00011496</t>
  </si>
  <si>
    <t>00049459</t>
  </si>
  <si>
    <t>00029328</t>
  </si>
  <si>
    <t>00055493</t>
  </si>
  <si>
    <t>17040881</t>
  </si>
  <si>
    <t>00056890</t>
  </si>
  <si>
    <t>12275956</t>
  </si>
  <si>
    <t>24231087</t>
  </si>
  <si>
    <t>00049425</t>
  </si>
  <si>
    <t>00050847</t>
  </si>
  <si>
    <t>00053834</t>
  </si>
  <si>
    <t>25264876</t>
  </si>
  <si>
    <t>00022076</t>
  </si>
  <si>
    <t>00047580</t>
  </si>
  <si>
    <t>00013602</t>
  </si>
  <si>
    <t>21157474</t>
  </si>
  <si>
    <t>14269196</t>
  </si>
  <si>
    <t>00018253</t>
  </si>
  <si>
    <t>00051825</t>
  </si>
  <si>
    <t>28285809</t>
  </si>
  <si>
    <t>00037946</t>
  </si>
  <si>
    <t>24259011</t>
  </si>
  <si>
    <t>17141530</t>
  </si>
  <si>
    <t>10387005</t>
  </si>
  <si>
    <t>12091309</t>
  </si>
  <si>
    <t>15283233</t>
  </si>
  <si>
    <t>00052688</t>
  </si>
  <si>
    <t>00037686</t>
  </si>
  <si>
    <t>00046774</t>
  </si>
  <si>
    <t>00023524</t>
  </si>
  <si>
    <t>00052680</t>
  </si>
  <si>
    <t>00018236</t>
  </si>
  <si>
    <t>28237217</t>
  </si>
  <si>
    <t>17031102</t>
  </si>
  <si>
    <t>0014976</t>
  </si>
  <si>
    <t>10031465</t>
  </si>
  <si>
    <t>PO 25238291</t>
  </si>
  <si>
    <t>00022513</t>
  </si>
  <si>
    <t>00057791</t>
  </si>
  <si>
    <t>00018221</t>
  </si>
  <si>
    <t>00056277</t>
  </si>
  <si>
    <t>0010562</t>
  </si>
  <si>
    <t>335</t>
  </si>
  <si>
    <t>00011495</t>
  </si>
  <si>
    <t>00046721</t>
  </si>
  <si>
    <t>00005498</t>
  </si>
  <si>
    <t>24178327</t>
  </si>
  <si>
    <t>19318729</t>
  </si>
  <si>
    <t>00005465</t>
  </si>
  <si>
    <t>10008402</t>
  </si>
  <si>
    <t>21160334</t>
  </si>
  <si>
    <t>1K22THB</t>
  </si>
  <si>
    <t>00051826</t>
  </si>
  <si>
    <t>00023521</t>
  </si>
  <si>
    <t>15246718</t>
  </si>
  <si>
    <t>0014964</t>
  </si>
  <si>
    <t>17043895</t>
  </si>
  <si>
    <t>00037944</t>
  </si>
  <si>
    <t>00057168</t>
  </si>
  <si>
    <t>0010539</t>
  </si>
  <si>
    <t>00005458</t>
  </si>
  <si>
    <t>PO 16292231</t>
  </si>
  <si>
    <t>00022048</t>
  </si>
  <si>
    <t>284</t>
  </si>
  <si>
    <t>PO 28232684</t>
  </si>
  <si>
    <t>184</t>
  </si>
  <si>
    <t>0010583</t>
  </si>
  <si>
    <t>00011537</t>
  </si>
  <si>
    <t>0010579</t>
  </si>
  <si>
    <t>10035095</t>
  </si>
  <si>
    <t>21181167</t>
  </si>
  <si>
    <t>0010577</t>
  </si>
  <si>
    <t>00025874</t>
  </si>
  <si>
    <t>00049446</t>
  </si>
  <si>
    <t>Mã số thuế người mua</t>
  </si>
  <si>
    <t>26324484</t>
  </si>
  <si>
    <t>00047585</t>
  </si>
  <si>
    <t>PO27234408</t>
  </si>
  <si>
    <t>00029302</t>
  </si>
  <si>
    <t>00011502</t>
  </si>
  <si>
    <t>00005534</t>
  </si>
  <si>
    <t>00052699</t>
  </si>
  <si>
    <t>27248355</t>
  </si>
  <si>
    <t>0000088</t>
  </si>
  <si>
    <t>00025884</t>
  </si>
  <si>
    <t>00049463</t>
  </si>
  <si>
    <t>0014963</t>
  </si>
  <si>
    <t>00046825</t>
  </si>
  <si>
    <t>00029994</t>
  </si>
  <si>
    <t>00005509</t>
  </si>
  <si>
    <t>PO 28232663</t>
  </si>
  <si>
    <t>00022019</t>
  </si>
  <si>
    <t>24233055</t>
  </si>
  <si>
    <t>00049457</t>
  </si>
  <si>
    <t>00005478</t>
  </si>
  <si>
    <t>10116205</t>
  </si>
  <si>
    <t>00015165</t>
  </si>
  <si>
    <t>5</t>
  </si>
  <si>
    <t>PO 18039306</t>
  </si>
  <si>
    <t>1K22TTK</t>
  </si>
  <si>
    <t>22216296</t>
  </si>
  <si>
    <t>0302249586-006</t>
  </si>
  <si>
    <t>00018189</t>
  </si>
  <si>
    <t>0302249586-008</t>
  </si>
  <si>
    <t>00050331</t>
  </si>
  <si>
    <t>CT/20E</t>
  </si>
  <si>
    <t>00005523</t>
  </si>
  <si>
    <t>PO 20253598</t>
  </si>
  <si>
    <t>00018184</t>
  </si>
  <si>
    <t>25285451</t>
  </si>
  <si>
    <t>28212555</t>
  </si>
  <si>
    <t>00055998</t>
  </si>
  <si>
    <t>00011513</t>
  </si>
  <si>
    <t>25218564</t>
  </si>
  <si>
    <t>00018183</t>
  </si>
  <si>
    <t>14017353</t>
  </si>
  <si>
    <t>PO 16308206</t>
  </si>
  <si>
    <t>19304778</t>
  </si>
  <si>
    <t>00057645</t>
  </si>
  <si>
    <t>00029988</t>
  </si>
  <si>
    <t>15286772</t>
  </si>
  <si>
    <t>00029306</t>
  </si>
  <si>
    <t>16315517</t>
  </si>
  <si>
    <t>19232209</t>
  </si>
  <si>
    <t>00020609</t>
  </si>
  <si>
    <t>00022058</t>
  </si>
  <si>
    <t>10093806</t>
  </si>
  <si>
    <t>00005543</t>
  </si>
  <si>
    <t>0010641</t>
  </si>
  <si>
    <t>Hàng bán trả lại HD: 0000047</t>
  </si>
  <si>
    <t>00025869</t>
  </si>
  <si>
    <t>17140992</t>
  </si>
  <si>
    <t>CHI NHÁNH CÔNG TY TNHH MM MEGA MARKET (VIỆT NAM) TẠI HẢI PHÒNG</t>
  </si>
  <si>
    <t>00011521</t>
  </si>
  <si>
    <t>00015178</t>
  </si>
  <si>
    <t>QU/2E</t>
  </si>
  <si>
    <t>00057828</t>
  </si>
  <si>
    <t>10086857</t>
  </si>
  <si>
    <t>0010548</t>
  </si>
  <si>
    <t>PO 19269038 ( CÓ KM CHÂN 500G)</t>
  </si>
  <si>
    <t>00050851</t>
  </si>
  <si>
    <t>16370713</t>
  </si>
  <si>
    <t>16255920</t>
  </si>
  <si>
    <t>00046777</t>
  </si>
  <si>
    <t>00025530</t>
  </si>
  <si>
    <t>00048813</t>
  </si>
  <si>
    <t>14049209</t>
  </si>
  <si>
    <t>00037932</t>
  </si>
  <si>
    <t>14121623</t>
  </si>
  <si>
    <t>10033477</t>
  </si>
  <si>
    <t>10020828</t>
  </si>
  <si>
    <t>19302284</t>
  </si>
  <si>
    <t>19333851</t>
  </si>
  <si>
    <t>20275637</t>
  </si>
  <si>
    <t>17013205</t>
  </si>
  <si>
    <t>12273821</t>
  </si>
  <si>
    <t>00047576</t>
  </si>
  <si>
    <t>00056892</t>
  </si>
  <si>
    <t>12097555</t>
  </si>
  <si>
    <t>0010566</t>
  </si>
  <si>
    <t>00029329</t>
  </si>
  <si>
    <t>11025352</t>
  </si>
  <si>
    <t>00046768</t>
  </si>
  <si>
    <t>Chi nhánh Công ty TNHH MM Mega Market (Việt Nam)  tại tỉnh Bình Dương</t>
  </si>
  <si>
    <t>00053832</t>
  </si>
  <si>
    <t>74</t>
  </si>
  <si>
    <t>00049435</t>
  </si>
  <si>
    <t>00029339</t>
  </si>
  <si>
    <t>00020629</t>
  </si>
  <si>
    <t>10156532</t>
  </si>
  <si>
    <t>00051820</t>
  </si>
  <si>
    <t>PO 15296058 (CÓ KM CHÂN 500GX15% VÀ CHÂN GÀ SỐT CAY 20%)</t>
  </si>
  <si>
    <t>20296924</t>
  </si>
  <si>
    <t>17146977</t>
  </si>
  <si>
    <t>00025847</t>
  </si>
  <si>
    <t>0014966</t>
  </si>
  <si>
    <t>00011520</t>
  </si>
  <si>
    <t>0010572</t>
  </si>
  <si>
    <t>00025864</t>
  </si>
  <si>
    <t>PO 20269760</t>
  </si>
  <si>
    <t>00011539</t>
  </si>
  <si>
    <t>0010635</t>
  </si>
  <si>
    <t>00055492</t>
  </si>
  <si>
    <t>00015120</t>
  </si>
  <si>
    <t>25243138</t>
  </si>
  <si>
    <t>0010559</t>
  </si>
  <si>
    <t>00005488</t>
  </si>
  <si>
    <t>00011528</t>
  </si>
  <si>
    <t>26250678</t>
  </si>
  <si>
    <t>PO 15289336</t>
  </si>
  <si>
    <t>19287545</t>
  </si>
  <si>
    <t>00022023</t>
  </si>
  <si>
    <t>00046773</t>
  </si>
  <si>
    <t>PO 27217915</t>
  </si>
  <si>
    <t>00029973</t>
  </si>
  <si>
    <t>00037682</t>
  </si>
  <si>
    <t>24177489</t>
  </si>
  <si>
    <t>00037934</t>
  </si>
  <si>
    <t>25275826</t>
  </si>
  <si>
    <t>14271642</t>
  </si>
  <si>
    <t>00055488</t>
  </si>
  <si>
    <t>0010587</t>
  </si>
  <si>
    <t>00015085</t>
  </si>
  <si>
    <t>00047566</t>
  </si>
  <si>
    <t>00049471</t>
  </si>
  <si>
    <t>14045209</t>
  </si>
  <si>
    <t>00025858</t>
  </si>
  <si>
    <t>12286814</t>
  </si>
  <si>
    <t>14012085</t>
  </si>
  <si>
    <t>12064975</t>
  </si>
  <si>
    <t>13100743</t>
  </si>
  <si>
    <t>00037958</t>
  </si>
  <si>
    <t>16246664</t>
  </si>
  <si>
    <t>00051817</t>
  </si>
  <si>
    <t>16318314</t>
  </si>
  <si>
    <t>Hàng Trả HD: 0000026</t>
  </si>
  <si>
    <t>PO 20268247</t>
  </si>
  <si>
    <t>25213690</t>
  </si>
  <si>
    <t>00005553</t>
  </si>
  <si>
    <t>00047564</t>
  </si>
  <si>
    <t>00005411</t>
  </si>
  <si>
    <t>29117985</t>
  </si>
  <si>
    <t>16329305</t>
  </si>
  <si>
    <t>16247939</t>
  </si>
  <si>
    <t>00029341</t>
  </si>
  <si>
    <t>PO 18025802</t>
  </si>
  <si>
    <t>00025536</t>
  </si>
  <si>
    <t>PO 25239994</t>
  </si>
  <si>
    <t>00025863</t>
  </si>
  <si>
    <t>00046772</t>
  </si>
  <si>
    <t>0010595</t>
  </si>
  <si>
    <t>00057787</t>
  </si>
  <si>
    <t>18288950</t>
  </si>
  <si>
    <t>00046763</t>
  </si>
  <si>
    <t>00050862</t>
  </si>
  <si>
    <t>00005484</t>
  </si>
  <si>
    <t>0015016</t>
  </si>
  <si>
    <t>00049426</t>
  </si>
  <si>
    <t>00015125</t>
  </si>
  <si>
    <t>00015149</t>
  </si>
  <si>
    <t>26260987</t>
  </si>
  <si>
    <t>00050642</t>
  </si>
  <si>
    <t>0010573</t>
  </si>
  <si>
    <t>0010623</t>
  </si>
  <si>
    <t>00049452</t>
  </si>
  <si>
    <t>0014988</t>
  </si>
  <si>
    <t>12082411</t>
  </si>
  <si>
    <t>PO 12019009</t>
  </si>
  <si>
    <t>00051832</t>
  </si>
  <si>
    <t>24255880</t>
  </si>
  <si>
    <t>00037942</t>
  </si>
  <si>
    <t>Hàng bán trả lại HD: 0000004</t>
  </si>
  <si>
    <t>350</t>
  </si>
  <si>
    <t>00011482</t>
  </si>
  <si>
    <t>00046838</t>
  </si>
  <si>
    <t>PO 12030674</t>
  </si>
  <si>
    <t>13149857</t>
  </si>
  <si>
    <t>25215879</t>
  </si>
  <si>
    <t>18104991 (PKD chưa đưa chứng từ )</t>
  </si>
  <si>
    <t>00018186</t>
  </si>
  <si>
    <t>00047553</t>
  </si>
  <si>
    <t>00022035</t>
  </si>
  <si>
    <t>00046767</t>
  </si>
  <si>
    <t>00046824</t>
  </si>
  <si>
    <t>0014999</t>
  </si>
  <si>
    <t>11043598</t>
  </si>
  <si>
    <t>17119822</t>
  </si>
  <si>
    <t>00022046</t>
  </si>
  <si>
    <t>00057636</t>
  </si>
  <si>
    <t>28186913</t>
  </si>
  <si>
    <t>00037668</t>
  </si>
  <si>
    <t>00037677</t>
  </si>
  <si>
    <t>22263799</t>
  </si>
  <si>
    <t>27292070</t>
  </si>
  <si>
    <t>PO 22240839</t>
  </si>
  <si>
    <t>00057177</t>
  </si>
  <si>
    <t>00022020</t>
  </si>
  <si>
    <t>17137917</t>
  </si>
  <si>
    <t>29089076</t>
  </si>
  <si>
    <t>00046735</t>
  </si>
  <si>
    <t>00029992</t>
  </si>
  <si>
    <t>Hàng Trả HD: 3</t>
  </si>
  <si>
    <t>00013734</t>
  </si>
  <si>
    <t>0010560</t>
  </si>
  <si>
    <t>25226624</t>
  </si>
  <si>
    <t>00037678</t>
  </si>
  <si>
    <t>0302249586-012</t>
  </si>
  <si>
    <t>PO 17053971</t>
  </si>
  <si>
    <t>00049505</t>
  </si>
  <si>
    <t>00011592</t>
  </si>
  <si>
    <t>17080514</t>
  </si>
  <si>
    <t>00057662</t>
  </si>
  <si>
    <t>21140590</t>
  </si>
  <si>
    <t>00011507</t>
  </si>
  <si>
    <t>28283149</t>
  </si>
  <si>
    <t>00030000</t>
  </si>
  <si>
    <t>00011505</t>
  </si>
  <si>
    <t>PO 10072035</t>
  </si>
  <si>
    <t>14039949</t>
  </si>
  <si>
    <t>26302921</t>
  </si>
  <si>
    <t>00005544</t>
  </si>
  <si>
    <t>0010570</t>
  </si>
  <si>
    <t>29096644</t>
  </si>
  <si>
    <t>00022051</t>
  </si>
  <si>
    <t>22260523</t>
  </si>
  <si>
    <t>00046747</t>
  </si>
  <si>
    <t>PO 12027612</t>
  </si>
  <si>
    <t>214</t>
  </si>
  <si>
    <t>1K22TQU</t>
  </si>
  <si>
    <t>00049455</t>
  </si>
  <si>
    <t>KCT</t>
  </si>
  <si>
    <t>0015000</t>
  </si>
  <si>
    <t>14229941</t>
  </si>
  <si>
    <t>0010619</t>
  </si>
  <si>
    <t>00046836</t>
  </si>
  <si>
    <t>27180626</t>
  </si>
  <si>
    <t>PO 27226366</t>
  </si>
  <si>
    <t>20258162</t>
  </si>
  <si>
    <t>22216879</t>
  </si>
  <si>
    <t>00057729</t>
  </si>
  <si>
    <t>00015131</t>
  </si>
  <si>
    <t>00046745</t>
  </si>
  <si>
    <t>20225676</t>
  </si>
  <si>
    <t>00013732</t>
  </si>
  <si>
    <t>19262989</t>
  </si>
  <si>
    <t>PO 16303892</t>
  </si>
  <si>
    <t>1K22TAP</t>
  </si>
  <si>
    <t>26328710</t>
  </si>
  <si>
    <t>10112245</t>
  </si>
  <si>
    <t>00005542</t>
  </si>
  <si>
    <t>PO 15005166</t>
  </si>
  <si>
    <t>25288537</t>
  </si>
  <si>
    <t>19262885</t>
  </si>
  <si>
    <t>00037951</t>
  </si>
  <si>
    <t>0010541</t>
  </si>
  <si>
    <t>11008135</t>
  </si>
  <si>
    <t>16269768</t>
  </si>
  <si>
    <t>00046741</t>
  </si>
  <si>
    <t>0302249586-005</t>
  </si>
  <si>
    <t>00018204</t>
  </si>
  <si>
    <t>00052695</t>
  </si>
  <si>
    <t>00011552</t>
  </si>
  <si>
    <t>00037959</t>
  </si>
  <si>
    <t>0000047</t>
  </si>
  <si>
    <t>PO 20251862 ( CÓ KM CHÂN 500G)</t>
  </si>
  <si>
    <t>25194807</t>
  </si>
  <si>
    <t>PO 20259853</t>
  </si>
  <si>
    <t>10382959</t>
  </si>
  <si>
    <t>24185023</t>
  </si>
  <si>
    <t>PO 12012923 ( CÓ KM TAI 400G)</t>
  </si>
  <si>
    <t>20325009</t>
  </si>
  <si>
    <t>00005489</t>
  </si>
  <si>
    <t>00011545</t>
  </si>
  <si>
    <t>35</t>
  </si>
  <si>
    <t>PO 12018640</t>
  </si>
  <si>
    <t>00023540</t>
  </si>
  <si>
    <t>24168441</t>
  </si>
  <si>
    <t>00022029</t>
  </si>
  <si>
    <t>10118572</t>
  </si>
  <si>
    <t>PO 12021777</t>
  </si>
  <si>
    <t>00029305</t>
  </si>
  <si>
    <t>000024</t>
  </si>
  <si>
    <t>00057169</t>
  </si>
  <si>
    <t>16324803</t>
  </si>
  <si>
    <t>11013968</t>
  </si>
  <si>
    <t>00025854</t>
  </si>
  <si>
    <t>00029303</t>
  </si>
  <si>
    <t>00049456</t>
  </si>
  <si>
    <t>28242431</t>
  </si>
  <si>
    <t>00011533</t>
  </si>
  <si>
    <t>25194904</t>
  </si>
  <si>
    <t>Hàng bán trả lại HD; 0000010</t>
  </si>
  <si>
    <t>00053828</t>
  </si>
  <si>
    <t>18011767</t>
  </si>
  <si>
    <t>hàng Trả HD: 72</t>
  </si>
  <si>
    <t>0014975</t>
  </si>
  <si>
    <t>24241644</t>
  </si>
  <si>
    <t>0010576</t>
  </si>
  <si>
    <t>00011536</t>
  </si>
  <si>
    <t>1K22TMA</t>
  </si>
  <si>
    <t>206299</t>
  </si>
  <si>
    <t>00018216</t>
  </si>
  <si>
    <t>90234904</t>
  </si>
  <si>
    <t>00022078</t>
  </si>
  <si>
    <t>10105457</t>
  </si>
  <si>
    <t>0302249586-014</t>
  </si>
  <si>
    <t>72</t>
  </si>
  <si>
    <t>12033310</t>
  </si>
  <si>
    <t>00046736</t>
  </si>
  <si>
    <t>00029318</t>
  </si>
  <si>
    <t>16321133</t>
  </si>
  <si>
    <t>18270060</t>
  </si>
  <si>
    <t>hàng Trả HD: 58</t>
  </si>
  <si>
    <t>15258254</t>
  </si>
  <si>
    <t>11295416</t>
  </si>
  <si>
    <t>25289111</t>
  </si>
  <si>
    <t>25294670</t>
  </si>
  <si>
    <t>00005485</t>
  </si>
  <si>
    <t>00015101</t>
  </si>
  <si>
    <t>90202047</t>
  </si>
  <si>
    <t>00005487</t>
  </si>
  <si>
    <t>PO 24212785</t>
  </si>
  <si>
    <t>18269363</t>
  </si>
  <si>
    <t>00011568</t>
  </si>
  <si>
    <t>00013608</t>
  </si>
  <si>
    <t>10106894</t>
  </si>
  <si>
    <t>00053822</t>
  </si>
  <si>
    <t>29074579</t>
  </si>
  <si>
    <t>00055487</t>
  </si>
  <si>
    <t>21198773</t>
  </si>
  <si>
    <t>CHI NHÁNH CÔNG TY TNHH MM MEGA MARKET (VIỆT NAM) TẠI TỈNH BÌNH DƯƠNG</t>
  </si>
  <si>
    <t>00049714</t>
  </si>
  <si>
    <t>00000019</t>
  </si>
  <si>
    <t>00005471</t>
  </si>
  <si>
    <t>00056891</t>
  </si>
  <si>
    <t>0010563</t>
  </si>
  <si>
    <t>00045832</t>
  </si>
  <si>
    <t>11012527</t>
  </si>
  <si>
    <t>21188217</t>
  </si>
  <si>
    <t>00020612</t>
  </si>
  <si>
    <t>11294686</t>
  </si>
  <si>
    <t>25286880</t>
  </si>
  <si>
    <t>hàng Trả HD: 70</t>
  </si>
  <si>
    <t>17132450</t>
  </si>
  <si>
    <t>29100726</t>
  </si>
  <si>
    <t>00032039</t>
  </si>
  <si>
    <t>0015025</t>
  </si>
  <si>
    <t>16241785</t>
  </si>
  <si>
    <t>0010603</t>
  </si>
  <si>
    <t>17048162</t>
  </si>
  <si>
    <t>00015162</t>
  </si>
  <si>
    <t>1K22TDL</t>
  </si>
  <si>
    <t>14003792</t>
  </si>
  <si>
    <t>Hàng trả HD70 ngày 18.04.22</t>
  </si>
  <si>
    <t>19308066</t>
  </si>
  <si>
    <t>10013582</t>
  </si>
  <si>
    <t>13066021</t>
  </si>
  <si>
    <t>13084491</t>
  </si>
  <si>
    <t>0000099</t>
  </si>
  <si>
    <t>00049424</t>
  </si>
  <si>
    <t>00050848</t>
  </si>
  <si>
    <t>24202672</t>
  </si>
  <si>
    <t>17116596</t>
  </si>
  <si>
    <t>00051815</t>
  </si>
  <si>
    <t>25272400</t>
  </si>
  <si>
    <t>00018233</t>
  </si>
  <si>
    <t>00056990</t>
  </si>
  <si>
    <t>00020618</t>
  </si>
  <si>
    <t>00011516</t>
  </si>
  <si>
    <t>00018208</t>
  </si>
  <si>
    <t>16384765</t>
  </si>
  <si>
    <t>00022057</t>
  </si>
  <si>
    <t>13046406</t>
  </si>
  <si>
    <t>26299071</t>
  </si>
  <si>
    <t>00049504</t>
  </si>
  <si>
    <t>HA/22E</t>
  </si>
  <si>
    <t>17029836</t>
  </si>
  <si>
    <t>27276391( GIAO BỊ XÌ 1 TÚI GÀ SIÊU THỊ BÁO MAI ĐÃ ĐIỀU CHỈNH)</t>
  </si>
  <si>
    <t>29135924</t>
  </si>
  <si>
    <t>Hàng Trả HD: 0000194</t>
  </si>
  <si>
    <t>00005506</t>
  </si>
  <si>
    <t>18059962</t>
  </si>
  <si>
    <t>90245552</t>
  </si>
  <si>
    <t>17096164</t>
  </si>
  <si>
    <t>14269790</t>
  </si>
  <si>
    <t>00029351</t>
  </si>
  <si>
    <t>14262837</t>
  </si>
  <si>
    <t>16357602</t>
  </si>
  <si>
    <t>PO 11067187</t>
  </si>
  <si>
    <t>00055486</t>
  </si>
  <si>
    <t>22183094</t>
  </si>
  <si>
    <t>PO 17072275</t>
  </si>
  <si>
    <t>00037941</t>
  </si>
  <si>
    <t>00011548</t>
  </si>
  <si>
    <t>12295803</t>
  </si>
  <si>
    <t>18061719</t>
  </si>
  <si>
    <t>24270049</t>
  </si>
  <si>
    <t>00011550</t>
  </si>
  <si>
    <t>0007728</t>
  </si>
  <si>
    <t>10138239</t>
  </si>
  <si>
    <t>00052692</t>
  </si>
  <si>
    <t>00046746</t>
  </si>
  <si>
    <t>0010540</t>
  </si>
  <si>
    <t>00029346</t>
  </si>
  <si>
    <t>00049509</t>
  </si>
  <si>
    <t>00037945</t>
  </si>
  <si>
    <t>00055490</t>
  </si>
  <si>
    <t>00046802</t>
  </si>
  <si>
    <t>19316203</t>
  </si>
  <si>
    <t>0014980</t>
  </si>
  <si>
    <t>00029321</t>
  </si>
  <si>
    <t>00047570</t>
  </si>
  <si>
    <t>Thuế GTGT</t>
  </si>
  <si>
    <t>00013604</t>
  </si>
  <si>
    <t>00050644</t>
  </si>
  <si>
    <t>0000008</t>
  </si>
  <si>
    <t>10017228</t>
  </si>
  <si>
    <t>00051827</t>
  </si>
  <si>
    <t>27243435</t>
  </si>
  <si>
    <t>00049469</t>
  </si>
  <si>
    <t>00055046</t>
  </si>
  <si>
    <t>0010611</t>
  </si>
  <si>
    <t>00057897</t>
  </si>
  <si>
    <t>00046717</t>
  </si>
  <si>
    <t>MA/22E</t>
  </si>
  <si>
    <t>24198142</t>
  </si>
  <si>
    <t>00046821</t>
  </si>
  <si>
    <t>0007741</t>
  </si>
  <si>
    <t>hàng Trả HD : 135</t>
  </si>
  <si>
    <t>25298675</t>
  </si>
  <si>
    <t>00053830</t>
  </si>
  <si>
    <t>24139218</t>
  </si>
  <si>
    <t>154</t>
  </si>
  <si>
    <t>00053826</t>
  </si>
  <si>
    <t>18046155</t>
  </si>
  <si>
    <t>00037909</t>
  </si>
  <si>
    <t>00025539</t>
  </si>
  <si>
    <t>00025866</t>
  </si>
  <si>
    <t>00057637</t>
  </si>
  <si>
    <t>16240799</t>
  </si>
  <si>
    <t>12094234</t>
  </si>
  <si>
    <t>13031427</t>
  </si>
  <si>
    <t>00029964</t>
  </si>
  <si>
    <t>PO 18033499</t>
  </si>
  <si>
    <t>22255330</t>
  </si>
  <si>
    <t>00049503</t>
  </si>
  <si>
    <t>20265585</t>
  </si>
  <si>
    <t>00030089</t>
  </si>
  <si>
    <t>00011491</t>
  </si>
  <si>
    <t>22259644</t>
  </si>
  <si>
    <t>00018229</t>
  </si>
  <si>
    <t>17075363</t>
  </si>
  <si>
    <t>10093992</t>
  </si>
  <si>
    <t>25190979</t>
  </si>
  <si>
    <t>PO 19265527</t>
  </si>
  <si>
    <t>0000032</t>
  </si>
  <si>
    <t>00052676</t>
  </si>
  <si>
    <t>24168531</t>
  </si>
  <si>
    <t>16260361</t>
  </si>
  <si>
    <t>0000092</t>
  </si>
  <si>
    <t>00013603</t>
  </si>
  <si>
    <t>25258291</t>
  </si>
  <si>
    <t>00049458</t>
  </si>
  <si>
    <t>20234441</t>
  </si>
  <si>
    <t>0010634</t>
  </si>
  <si>
    <t>PO 18022966</t>
  </si>
  <si>
    <t>00015089</t>
  </si>
  <si>
    <t>00022052</t>
  </si>
  <si>
    <t>3786</t>
  </si>
  <si>
    <t>13132668</t>
  </si>
  <si>
    <t>00046791</t>
  </si>
  <si>
    <t>00015088</t>
  </si>
  <si>
    <t>00022056</t>
  </si>
  <si>
    <t>00037914</t>
  </si>
  <si>
    <t>24251540</t>
  </si>
  <si>
    <t>00055045</t>
  </si>
  <si>
    <t>262</t>
  </si>
  <si>
    <t>00049441</t>
  </si>
  <si>
    <t>90248291</t>
  </si>
  <si>
    <t>12007048</t>
  </si>
  <si>
    <t>PO 22242615</t>
  </si>
  <si>
    <t>00005460</t>
  </si>
  <si>
    <t>29138422</t>
  </si>
  <si>
    <t>20314894</t>
  </si>
  <si>
    <t>20317363</t>
  </si>
  <si>
    <t>00055153</t>
  </si>
  <si>
    <t>00057666</t>
  </si>
  <si>
    <t>0014991</t>
  </si>
  <si>
    <t>10385910</t>
  </si>
  <si>
    <t>70</t>
  </si>
  <si>
    <t>22246493</t>
  </si>
  <si>
    <t>225691</t>
  </si>
  <si>
    <t>26272731</t>
  </si>
  <si>
    <t>00011570</t>
  </si>
  <si>
    <t>0007732</t>
  </si>
  <si>
    <t>19308330</t>
  </si>
  <si>
    <t>25296149</t>
  </si>
  <si>
    <t>162</t>
  </si>
  <si>
    <t>00052700</t>
  </si>
  <si>
    <t>00037665</t>
  </si>
  <si>
    <t>18112423</t>
  </si>
  <si>
    <t>19214763</t>
  </si>
  <si>
    <t>00022086</t>
  </si>
  <si>
    <t>00055481</t>
  </si>
  <si>
    <t>00055513</t>
  </si>
  <si>
    <t>00046786</t>
  </si>
  <si>
    <t>252</t>
  </si>
  <si>
    <t>20229060</t>
  </si>
  <si>
    <t>12081976</t>
  </si>
  <si>
    <t>00046799</t>
  </si>
  <si>
    <t>16378295</t>
  </si>
  <si>
    <t>20228086</t>
  </si>
  <si>
    <t>00052681</t>
  </si>
  <si>
    <t>00018207</t>
  </si>
  <si>
    <t>15023162</t>
  </si>
  <si>
    <t>00051823</t>
  </si>
  <si>
    <t>0302249586-004</t>
  </si>
  <si>
    <t>00049713</t>
  </si>
  <si>
    <t>00020613</t>
  </si>
  <si>
    <t>20241604</t>
  </si>
  <si>
    <t>00046752</t>
  </si>
  <si>
    <t>0014965</t>
  </si>
  <si>
    <t>15067197</t>
  </si>
  <si>
    <t>0010547</t>
  </si>
  <si>
    <t>0000129</t>
  </si>
  <si>
    <t>00057647</t>
  </si>
  <si>
    <t>00049484</t>
  </si>
  <si>
    <t>19253175</t>
  </si>
  <si>
    <t>14066526</t>
  </si>
  <si>
    <t>00013738</t>
  </si>
  <si>
    <t>15214065</t>
  </si>
  <si>
    <t>14240383</t>
  </si>
  <si>
    <t>PO 12010319</t>
  </si>
  <si>
    <t>14037312</t>
  </si>
  <si>
    <t>0014992</t>
  </si>
  <si>
    <t>15254447</t>
  </si>
  <si>
    <t>25280031</t>
  </si>
  <si>
    <t>0007748</t>
  </si>
  <si>
    <t>12276071</t>
  </si>
  <si>
    <t>17118502</t>
  </si>
  <si>
    <t>26235844</t>
  </si>
  <si>
    <t>12074138</t>
  </si>
  <si>
    <t>00056893</t>
  </si>
  <si>
    <t>27178276</t>
  </si>
  <si>
    <t>00046809</t>
  </si>
  <si>
    <t>PO 22238370</t>
  </si>
  <si>
    <t>22272473</t>
  </si>
  <si>
    <t>27207895</t>
  </si>
  <si>
    <t>13077917</t>
  </si>
  <si>
    <t>KG/22E</t>
  </si>
  <si>
    <t>16359388</t>
  </si>
  <si>
    <t>0015007</t>
  </si>
  <si>
    <t>14067120</t>
  </si>
  <si>
    <t>13169248</t>
  </si>
  <si>
    <t>25305106</t>
  </si>
  <si>
    <t>0010605</t>
  </si>
  <si>
    <t>00056264</t>
  </si>
  <si>
    <t>12053382</t>
  </si>
  <si>
    <t>00018185</t>
  </si>
  <si>
    <t>PO 11064195</t>
  </si>
  <si>
    <t>00056831</t>
  </si>
  <si>
    <t>00023536</t>
  </si>
  <si>
    <t>00025875</t>
  </si>
  <si>
    <t>10094335</t>
  </si>
  <si>
    <t>1K22TBP</t>
  </si>
  <si>
    <t>00022024</t>
  </si>
  <si>
    <t>20232368</t>
  </si>
  <si>
    <t>00025868</t>
  </si>
  <si>
    <t>25222888</t>
  </si>
  <si>
    <t>00005533</t>
  </si>
  <si>
    <t>22298097</t>
  </si>
  <si>
    <t>0010642</t>
  </si>
  <si>
    <t>17103020</t>
  </si>
  <si>
    <t>00023539</t>
  </si>
  <si>
    <t>00052679</t>
  </si>
  <si>
    <t>00037680</t>
  </si>
  <si>
    <t>00047555</t>
  </si>
  <si>
    <t>00025534</t>
  </si>
  <si>
    <t>00047584</t>
  </si>
  <si>
    <t>10127288</t>
  </si>
  <si>
    <t>13112817</t>
  </si>
  <si>
    <t>00055996</t>
  </si>
  <si>
    <t>Chi nhánh Công ty TNHH MM MEGA MARKET (VIỆT NAM)  tại tỉnh Bà Rịa – Vũng Tàu</t>
  </si>
  <si>
    <t>351</t>
  </si>
  <si>
    <t>00011526</t>
  </si>
  <si>
    <t>15012966</t>
  </si>
  <si>
    <t>14032487</t>
  </si>
  <si>
    <t>Hàng bán trả lại HD: 000025</t>
  </si>
  <si>
    <t>27246058</t>
  </si>
  <si>
    <t>20215320</t>
  </si>
  <si>
    <t>24173332</t>
  </si>
  <si>
    <t>10172252</t>
  </si>
  <si>
    <t>00011524</t>
  </si>
  <si>
    <t>358</t>
  </si>
  <si>
    <t>16381399</t>
  </si>
  <si>
    <t>Hàng Trả HD: 28</t>
  </si>
  <si>
    <t>25284608</t>
  </si>
  <si>
    <t>10002579</t>
  </si>
  <si>
    <t>00056016</t>
  </si>
  <si>
    <t>1K22TLX</t>
  </si>
  <si>
    <t>11075829</t>
  </si>
  <si>
    <t>14261434</t>
  </si>
  <si>
    <t>11001648</t>
  </si>
  <si>
    <t>00020614</t>
  </si>
  <si>
    <t>00057649</t>
  </si>
  <si>
    <t>00046782</t>
  </si>
  <si>
    <t>00051829</t>
  </si>
  <si>
    <t>0015024</t>
  </si>
  <si>
    <t>00019267</t>
  </si>
  <si>
    <t>27286446</t>
  </si>
  <si>
    <t>00018223</t>
  </si>
  <si>
    <t>PO 27223918 ( CÓ KM TAI 400GX15%)</t>
  </si>
  <si>
    <t>00005557</t>
  </si>
  <si>
    <t>00023529</t>
  </si>
  <si>
    <t>00005482</t>
  </si>
  <si>
    <t>NT/21E</t>
  </si>
  <si>
    <t>00025860</t>
  </si>
  <si>
    <t>0007726</t>
  </si>
  <si>
    <t>PO 24207161</t>
  </si>
  <si>
    <t>0010614</t>
  </si>
  <si>
    <t>20217834</t>
  </si>
  <si>
    <t>13127914</t>
  </si>
  <si>
    <t>16268519</t>
  </si>
  <si>
    <t>00047586</t>
  </si>
  <si>
    <t>15070063</t>
  </si>
  <si>
    <t>00022084</t>
  </si>
  <si>
    <t>19322463</t>
  </si>
  <si>
    <t>00057667</t>
  </si>
  <si>
    <t>0010590</t>
  </si>
  <si>
    <t>00029345</t>
  </si>
  <si>
    <t>26252278</t>
  </si>
  <si>
    <t>00046792</t>
  </si>
  <si>
    <t>00047562</t>
  </si>
  <si>
    <t>18279850</t>
  </si>
  <si>
    <t>00037669</t>
  </si>
  <si>
    <t>27281546</t>
  </si>
  <si>
    <t>23105142</t>
  </si>
  <si>
    <t>18007545</t>
  </si>
  <si>
    <t>00025978</t>
  </si>
  <si>
    <t>00022054</t>
  </si>
  <si>
    <t>00015167</t>
  </si>
  <si>
    <t>0010554</t>
  </si>
  <si>
    <t>00056258</t>
  </si>
  <si>
    <t>LX/22E</t>
  </si>
  <si>
    <t>0007737</t>
  </si>
  <si>
    <t>00000091</t>
  </si>
  <si>
    <t>16376796</t>
  </si>
  <si>
    <t>18094234</t>
  </si>
  <si>
    <t>18045043</t>
  </si>
  <si>
    <t>00050856</t>
  </si>
  <si>
    <t>00015094</t>
  </si>
  <si>
    <t>PO 10067713</t>
  </si>
  <si>
    <t>00011511</t>
  </si>
  <si>
    <t>181</t>
  </si>
  <si>
    <t>14063776</t>
  </si>
  <si>
    <t>0010582</t>
  </si>
  <si>
    <t>18098847</t>
  </si>
  <si>
    <t>00056811</t>
  </si>
  <si>
    <t>00025527</t>
  </si>
  <si>
    <t>00011510</t>
  </si>
  <si>
    <t>16376901</t>
  </si>
  <si>
    <t>PO 29105129</t>
  </si>
  <si>
    <t>CHI NHÁNH CÔNG TY TNHH MM MEGA MARKET (VIỆT NAM) TẠI TỈNH BÀ RỊA - VŨNG TÀU</t>
  </si>
  <si>
    <t>00056001</t>
  </si>
  <si>
    <t>254</t>
  </si>
  <si>
    <t>15246814</t>
  </si>
  <si>
    <t>PO 10063212</t>
  </si>
  <si>
    <t>27289858</t>
  </si>
  <si>
    <t>Hàng bán trả lại HD: 0000032</t>
  </si>
  <si>
    <t>20287226</t>
  </si>
  <si>
    <t>24221525</t>
  </si>
  <si>
    <t>0010604</t>
  </si>
  <si>
    <t>0010631</t>
  </si>
  <si>
    <t>00013736</t>
  </si>
  <si>
    <t>22220839</t>
  </si>
  <si>
    <t>11006791</t>
  </si>
  <si>
    <t>11037404</t>
  </si>
  <si>
    <t>00037910</t>
  </si>
  <si>
    <t>00025883</t>
  </si>
  <si>
    <t>22206055</t>
  </si>
  <si>
    <t>12039292</t>
  </si>
  <si>
    <t>HD/20E</t>
  </si>
  <si>
    <t>25261043</t>
  </si>
  <si>
    <t>00047572</t>
  </si>
  <si>
    <t>24277007</t>
  </si>
  <si>
    <t>PO15007797</t>
  </si>
  <si>
    <t>10103178</t>
  </si>
  <si>
    <t>21182805</t>
  </si>
  <si>
    <t>155</t>
  </si>
  <si>
    <t>00018243</t>
  </si>
  <si>
    <t>00056992</t>
  </si>
  <si>
    <t>31</t>
  </si>
  <si>
    <t>00005551</t>
  </si>
  <si>
    <t>00011484</t>
  </si>
  <si>
    <t>26287954</t>
  </si>
  <si>
    <t>10391219</t>
  </si>
  <si>
    <t>27175859</t>
  </si>
  <si>
    <t>00037919</t>
  </si>
  <si>
    <t>NH/22E</t>
  </si>
  <si>
    <t>00055479</t>
  </si>
  <si>
    <t>00005528</t>
  </si>
  <si>
    <t>00018240</t>
  </si>
  <si>
    <t>00050852</t>
  </si>
  <si>
    <t>00023531</t>
  </si>
  <si>
    <t>0007729</t>
  </si>
  <si>
    <t>00037923</t>
  </si>
  <si>
    <t>13082249</t>
  </si>
  <si>
    <t>0015002</t>
  </si>
  <si>
    <t>15066020</t>
  </si>
  <si>
    <t>13124739</t>
  </si>
  <si>
    <t>00037918</t>
  </si>
  <si>
    <t>0010546</t>
  </si>
  <si>
    <t>00037948</t>
  </si>
  <si>
    <t>27210371</t>
  </si>
  <si>
    <t>00049472</t>
  </si>
  <si>
    <t>17014126</t>
  </si>
  <si>
    <t>22253592</t>
  </si>
  <si>
    <t>25250015</t>
  </si>
  <si>
    <t>00011565</t>
  </si>
  <si>
    <t>PO 20258420</t>
  </si>
  <si>
    <t>00000221</t>
  </si>
  <si>
    <t>00029978</t>
  </si>
  <si>
    <t>11031458</t>
  </si>
  <si>
    <t>00022030</t>
  </si>
  <si>
    <t>00046759</t>
  </si>
  <si>
    <t>26238307</t>
  </si>
  <si>
    <t>00015155</t>
  </si>
  <si>
    <t>20211717</t>
  </si>
  <si>
    <t>00046832</t>
  </si>
  <si>
    <t>27192686</t>
  </si>
  <si>
    <t>00022069</t>
  </si>
  <si>
    <t>18051505</t>
  </si>
  <si>
    <t>00025856</t>
  </si>
  <si>
    <t>20305302</t>
  </si>
  <si>
    <t>14013375</t>
  </si>
  <si>
    <t>16243765</t>
  </si>
  <si>
    <t>00018241</t>
  </si>
  <si>
    <t>18114601</t>
  </si>
  <si>
    <t>00011530</t>
  </si>
  <si>
    <t>00011532</t>
  </si>
  <si>
    <t>18082487</t>
  </si>
  <si>
    <t>28276097</t>
  </si>
  <si>
    <t>22285487</t>
  </si>
  <si>
    <t>0015001</t>
  </si>
  <si>
    <t>26219750</t>
  </si>
  <si>
    <t>20250311</t>
  </si>
  <si>
    <t>00047582</t>
  </si>
  <si>
    <t>17087215</t>
  </si>
  <si>
    <t>00029311</t>
  </si>
  <si>
    <t>00036527</t>
  </si>
  <si>
    <t>00049510</t>
  </si>
  <si>
    <t>00053833</t>
  </si>
  <si>
    <t>00051816</t>
  </si>
  <si>
    <t>00011321</t>
  </si>
  <si>
    <t>19315265</t>
  </si>
  <si>
    <t>VU/22E</t>
  </si>
  <si>
    <t>261</t>
  </si>
  <si>
    <t>00022045</t>
  </si>
  <si>
    <t>00049422</t>
  </si>
  <si>
    <t>00030003</t>
  </si>
  <si>
    <t>00050854</t>
  </si>
  <si>
    <t>0000194</t>
  </si>
  <si>
    <t>00057757</t>
  </si>
  <si>
    <t>50983772</t>
  </si>
  <si>
    <t>00005508</t>
  </si>
  <si>
    <t>PO 11058246</t>
  </si>
  <si>
    <t>10149174</t>
  </si>
  <si>
    <t>00053831</t>
  </si>
  <si>
    <t>00046737</t>
  </si>
  <si>
    <t>10090769</t>
  </si>
  <si>
    <t>00022068</t>
  </si>
  <si>
    <t>14297502</t>
  </si>
  <si>
    <t>20330109</t>
  </si>
  <si>
    <t>0010596</t>
  </si>
  <si>
    <t>PO 19276853</t>
  </si>
  <si>
    <t>PO 25233803 ( CÓ KM CHÂN 500G)</t>
  </si>
  <si>
    <t>00022016</t>
  </si>
  <si>
    <t>13144193</t>
  </si>
  <si>
    <t>25222803</t>
  </si>
  <si>
    <t>13147164</t>
  </si>
  <si>
    <t>0010506</t>
  </si>
  <si>
    <t>00015098</t>
  </si>
  <si>
    <t>PO 15299858</t>
  </si>
  <si>
    <t>00029309</t>
  </si>
  <si>
    <t>81</t>
  </si>
  <si>
    <t>10022943</t>
  </si>
  <si>
    <t>26216588</t>
  </si>
  <si>
    <t>00020608</t>
  </si>
  <si>
    <t>18272248</t>
  </si>
  <si>
    <t>00025529</t>
  </si>
  <si>
    <t>00037925</t>
  </si>
  <si>
    <t>00005472</t>
  </si>
  <si>
    <t>25270024</t>
  </si>
  <si>
    <t>00037672</t>
  </si>
  <si>
    <t>00047578</t>
  </si>
  <si>
    <t>00050859</t>
  </si>
  <si>
    <t>25249379</t>
  </si>
  <si>
    <t>15024844</t>
  </si>
  <si>
    <t>00011529</t>
  </si>
  <si>
    <t>18045888</t>
  </si>
  <si>
    <t>14000793</t>
  </si>
  <si>
    <t>292</t>
  </si>
  <si>
    <t>00052697</t>
  </si>
  <si>
    <t>00011546</t>
  </si>
  <si>
    <t>25227496</t>
  </si>
  <si>
    <t>00055510</t>
  </si>
  <si>
    <t>14009199</t>
  </si>
  <si>
    <t>00005527</t>
  </si>
  <si>
    <t>90242619</t>
  </si>
  <si>
    <t>18081181</t>
  </si>
  <si>
    <t>14019872</t>
  </si>
  <si>
    <t>20312509</t>
  </si>
  <si>
    <t>0010602</t>
  </si>
  <si>
    <t>00015147</t>
  </si>
  <si>
    <t>00056833</t>
  </si>
  <si>
    <t>00046808</t>
  </si>
  <si>
    <t>00046730</t>
  </si>
  <si>
    <t>26327004</t>
  </si>
  <si>
    <t>0010533</t>
  </si>
  <si>
    <t>18086872</t>
  </si>
  <si>
    <t>00029997</t>
  </si>
  <si>
    <t>00005459</t>
  </si>
  <si>
    <t>90257643</t>
  </si>
  <si>
    <t>00053816</t>
  </si>
  <si>
    <t>00005539</t>
  </si>
  <si>
    <t>11103325</t>
  </si>
  <si>
    <t>00013733</t>
  </si>
  <si>
    <t>00015096</t>
  </si>
  <si>
    <t>00055993</t>
  </si>
  <si>
    <t>26298075</t>
  </si>
  <si>
    <t>00011504</t>
  </si>
  <si>
    <t>14243097</t>
  </si>
  <si>
    <t>26341950</t>
  </si>
  <si>
    <t>00025873</t>
  </si>
  <si>
    <t>00029999</t>
  </si>
  <si>
    <t>00015166</t>
  </si>
  <si>
    <t>12289674</t>
  </si>
  <si>
    <t>11295143</t>
  </si>
  <si>
    <t>22299868</t>
  </si>
  <si>
    <t>Hàng Trả HD: 0000088</t>
  </si>
  <si>
    <t>27215360</t>
  </si>
  <si>
    <t>126</t>
  </si>
  <si>
    <t>00046793</t>
  </si>
  <si>
    <t>00053819</t>
  </si>
  <si>
    <t>00050845</t>
  </si>
  <si>
    <t>27262191</t>
  </si>
  <si>
    <t>15073751</t>
  </si>
  <si>
    <t>00025025</t>
  </si>
  <si>
    <t>PO 29112173</t>
  </si>
  <si>
    <t>13169917</t>
  </si>
  <si>
    <t>14063090</t>
  </si>
  <si>
    <t>00022087</t>
  </si>
  <si>
    <t>12036443</t>
  </si>
  <si>
    <t>0010561</t>
  </si>
  <si>
    <t>25259017</t>
  </si>
  <si>
    <t>00029962</t>
  </si>
  <si>
    <t>12284542</t>
  </si>
  <si>
    <t>00047567</t>
  </si>
  <si>
    <t>PO 25236286</t>
  </si>
  <si>
    <t>PO 10064304</t>
  </si>
  <si>
    <t>00052678</t>
  </si>
  <si>
    <t>26351161</t>
  </si>
  <si>
    <t>00011497</t>
  </si>
  <si>
    <t>16381685</t>
  </si>
  <si>
    <t>Điều chỉnh sai số lượng</t>
  </si>
  <si>
    <t>PO 16304003</t>
  </si>
  <si>
    <t>18051763</t>
  </si>
  <si>
    <t>00011503</t>
  </si>
  <si>
    <t>0010568</t>
  </si>
  <si>
    <t>25260477</t>
  </si>
  <si>
    <t>22258555</t>
  </si>
  <si>
    <t>00025929</t>
  </si>
  <si>
    <t>00056246</t>
  </si>
  <si>
    <t>00005475</t>
  </si>
  <si>
    <t>00057792</t>
  </si>
  <si>
    <t>00013728</t>
  </si>
  <si>
    <t>10164001</t>
  </si>
  <si>
    <t>00029976</t>
  </si>
  <si>
    <t>22223242</t>
  </si>
  <si>
    <t>14240107</t>
  </si>
  <si>
    <t>00005462</t>
  </si>
  <si>
    <t>11004772</t>
  </si>
  <si>
    <t>18050010</t>
  </si>
  <si>
    <t>00049479</t>
  </si>
  <si>
    <t>12097288</t>
  </si>
  <si>
    <t>17035740</t>
  </si>
  <si>
    <t>16259264</t>
  </si>
  <si>
    <t>19249566</t>
  </si>
  <si>
    <t>0010516</t>
  </si>
  <si>
    <t>10132887</t>
  </si>
  <si>
    <t>00030088</t>
  </si>
  <si>
    <t>25254730</t>
  </si>
  <si>
    <t>00055997</t>
  </si>
  <si>
    <t>00029996</t>
  </si>
  <si>
    <t>19304671</t>
  </si>
  <si>
    <t>00022072</t>
  </si>
  <si>
    <t>00018190</t>
  </si>
  <si>
    <t>10168001</t>
  </si>
  <si>
    <t>287</t>
  </si>
  <si>
    <t>19258724</t>
  </si>
  <si>
    <t>00052687</t>
  </si>
  <si>
    <t>20289840</t>
  </si>
  <si>
    <t>00005412</t>
  </si>
  <si>
    <t>11022726</t>
  </si>
  <si>
    <t>CHI NHÁNH CÔNG TY TNHH MM MEGA MARKET (VIỆT NAM) TẠI TỈNH AN GIANG</t>
  </si>
  <si>
    <t>00018175</t>
  </si>
  <si>
    <t>22290326</t>
  </si>
  <si>
    <t>257</t>
  </si>
  <si>
    <t>12081975</t>
  </si>
  <si>
    <t>Hàng Trả HD: 0000092</t>
  </si>
  <si>
    <t>00022065</t>
  </si>
  <si>
    <t>14244863</t>
  </si>
  <si>
    <t>10109234</t>
  </si>
  <si>
    <t>00046785</t>
  </si>
  <si>
    <t>0014972</t>
  </si>
  <si>
    <t>27294600</t>
  </si>
  <si>
    <t>00005486</t>
  </si>
  <si>
    <t>18057087</t>
  </si>
  <si>
    <t>00011593</t>
  </si>
  <si>
    <t>PO 25235345 ( CÓ KM CHÂN 500G)</t>
  </si>
  <si>
    <t>PO 18030653</t>
  </si>
  <si>
    <t>26230378</t>
  </si>
  <si>
    <t>17297113</t>
  </si>
  <si>
    <t>0010524</t>
  </si>
  <si>
    <t>00029324</t>
  </si>
  <si>
    <t>18065707</t>
  </si>
  <si>
    <t>18275454</t>
  </si>
  <si>
    <t>22212117</t>
  </si>
  <si>
    <t>00049447</t>
  </si>
  <si>
    <t>90189239</t>
  </si>
  <si>
    <t>0015009</t>
  </si>
  <si>
    <t>12036181</t>
  </si>
  <si>
    <t>00037950</t>
  </si>
  <si>
    <t>00046770</t>
  </si>
  <si>
    <t>00046822</t>
  </si>
  <si>
    <t>17084321</t>
  </si>
  <si>
    <t>Hàng bán trả lại HD: 0000022</t>
  </si>
  <si>
    <t>24228931</t>
  </si>
  <si>
    <t>PO 28219706</t>
  </si>
  <si>
    <t>hàng Trả HD: 1</t>
  </si>
  <si>
    <t>00046748</t>
  </si>
  <si>
    <t>051972</t>
  </si>
  <si>
    <t>28176094</t>
  </si>
  <si>
    <t>00011480</t>
  </si>
  <si>
    <t>00005507</t>
  </si>
  <si>
    <t>13057147</t>
  </si>
  <si>
    <t>26263565</t>
  </si>
  <si>
    <t>00046807</t>
  </si>
  <si>
    <t>00015104</t>
  </si>
  <si>
    <t>00022050</t>
  </si>
  <si>
    <t>22288066</t>
  </si>
  <si>
    <t>13072601</t>
  </si>
  <si>
    <t>0010521</t>
  </si>
  <si>
    <t>90261713</t>
  </si>
  <si>
    <t>16305091</t>
  </si>
  <si>
    <t>HP/20E</t>
  </si>
  <si>
    <t>00029301</t>
  </si>
  <si>
    <t>PO 22238291</t>
  </si>
  <si>
    <t>00029350</t>
  </si>
  <si>
    <t>Chi nhánh Công ty TNHH MM MEGA MARKET (VIỆT NAM) tại tỉnh An Giang</t>
  </si>
  <si>
    <t>0010555</t>
  </si>
  <si>
    <t>00015151</t>
  </si>
  <si>
    <t>58</t>
  </si>
  <si>
    <t>26</t>
  </si>
  <si>
    <t>0010509</t>
  </si>
  <si>
    <t>00019075</t>
  </si>
  <si>
    <t>00047574</t>
  </si>
  <si>
    <t>00005510</t>
  </si>
  <si>
    <t>25190732</t>
  </si>
  <si>
    <t>00046810</t>
  </si>
  <si>
    <t>00046811</t>
  </si>
  <si>
    <t>00046761</t>
  </si>
  <si>
    <t>24197218</t>
  </si>
  <si>
    <t>0014962</t>
  </si>
  <si>
    <t>16372046</t>
  </si>
  <si>
    <t>11298365</t>
  </si>
  <si>
    <t>00015126</t>
  </si>
  <si>
    <t>90201833</t>
  </si>
  <si>
    <t>14007721</t>
  </si>
  <si>
    <t>00005470</t>
  </si>
  <si>
    <t>00011531</t>
  </si>
  <si>
    <t>00025878</t>
  </si>
  <si>
    <t>17287019</t>
  </si>
  <si>
    <t>00037960</t>
  </si>
  <si>
    <t>25254485</t>
  </si>
  <si>
    <t>242</t>
  </si>
  <si>
    <t>265</t>
  </si>
  <si>
    <t>00057643</t>
  </si>
  <si>
    <t>00005454</t>
  </si>
  <si>
    <t>00011490</t>
  </si>
  <si>
    <t>00018244</t>
  </si>
  <si>
    <t>29116314</t>
  </si>
  <si>
    <t>0000010</t>
  </si>
  <si>
    <t>00057646</t>
  </si>
  <si>
    <t>00023532</t>
  </si>
  <si>
    <t>0014971</t>
  </si>
  <si>
    <t>00005522</t>
  </si>
  <si>
    <t/>
  </si>
  <si>
    <t>10038748</t>
  </si>
  <si>
    <t>26275225</t>
  </si>
  <si>
    <t>Hàng trả HD : 101</t>
  </si>
  <si>
    <t>CHI NHÁNH CÔNG TY TNHH MM MEGA MARKET (VIỆT NAM) TẠI THÀNH PHỐ HÀ NỘI</t>
  </si>
  <si>
    <t>00037917</t>
  </si>
  <si>
    <t>28198196</t>
  </si>
  <si>
    <t>11137127</t>
  </si>
  <si>
    <t>00056895</t>
  </si>
  <si>
    <t>00056000</t>
  </si>
  <si>
    <t>00005519</t>
  </si>
  <si>
    <t>CHI NHÁNH CÔNG TY TNHH MM MEGA MARKET (VIỆT NAM) TẠI THÀNH PHỐ CẦN THƠ</t>
  </si>
  <si>
    <t>18293869</t>
  </si>
  <si>
    <t>20322293</t>
  </si>
  <si>
    <t>13069195</t>
  </si>
  <si>
    <t>24192664</t>
  </si>
  <si>
    <t>PO 22236375</t>
  </si>
  <si>
    <t>18102967</t>
  </si>
  <si>
    <t>00011509</t>
  </si>
  <si>
    <t>26309080</t>
  </si>
  <si>
    <t>00011487</t>
  </si>
  <si>
    <t>12269333</t>
  </si>
  <si>
    <t>00015086</t>
  </si>
  <si>
    <t>PO 21142544</t>
  </si>
  <si>
    <t>24182005</t>
  </si>
  <si>
    <t>00029307</t>
  </si>
  <si>
    <t>15017849</t>
  </si>
  <si>
    <t>15027462</t>
  </si>
  <si>
    <t>00049711</t>
  </si>
  <si>
    <t>14289447</t>
  </si>
  <si>
    <t>PO 19266522</t>
  </si>
  <si>
    <t>28271730</t>
  </si>
  <si>
    <t>13138151</t>
  </si>
  <si>
    <t>25282324</t>
  </si>
  <si>
    <t>29149778</t>
  </si>
  <si>
    <t>11004304</t>
  </si>
  <si>
    <t>hàng trả</t>
  </si>
  <si>
    <t>0015013</t>
  </si>
  <si>
    <t>00049480</t>
  </si>
  <si>
    <t>26230659</t>
  </si>
  <si>
    <t>00047569</t>
  </si>
  <si>
    <t>29129812</t>
  </si>
  <si>
    <t>00013722</t>
  </si>
  <si>
    <t>13052992</t>
  </si>
  <si>
    <t>00005463</t>
  </si>
  <si>
    <t>00013730</t>
  </si>
  <si>
    <t>00046823</t>
  </si>
  <si>
    <t>14228905</t>
  </si>
  <si>
    <t>15066985</t>
  </si>
  <si>
    <t>00023535</t>
  </si>
  <si>
    <t>PO 10064575</t>
  </si>
  <si>
    <t>00005505</t>
  </si>
  <si>
    <t>0010522</t>
  </si>
  <si>
    <t>00013729</t>
  </si>
  <si>
    <t>19327095</t>
  </si>
  <si>
    <t>90216135</t>
  </si>
  <si>
    <t>18023230</t>
  </si>
  <si>
    <t>53</t>
  </si>
  <si>
    <t>25298410( GIAO NHẦM SIÊU THỊ ĐÃ TẠO PO )</t>
  </si>
  <si>
    <t>PO 15293591</t>
  </si>
  <si>
    <t>00047068</t>
  </si>
  <si>
    <t>1K22THL</t>
  </si>
  <si>
    <t>00055992</t>
  </si>
  <si>
    <t>17110757</t>
  </si>
  <si>
    <t>18090876</t>
  </si>
  <si>
    <t>00015083</t>
  </si>
  <si>
    <t>00005491</t>
  </si>
  <si>
    <t>11028382</t>
  </si>
  <si>
    <t>00049454</t>
  </si>
  <si>
    <t>17131502</t>
  </si>
  <si>
    <t>00056835</t>
  </si>
  <si>
    <t>00005457</t>
  </si>
  <si>
    <t>10394819</t>
  </si>
  <si>
    <t>00005546</t>
  </si>
  <si>
    <t>14051323</t>
  </si>
  <si>
    <t>00011561</t>
  </si>
  <si>
    <t>19305689</t>
  </si>
  <si>
    <t>00015093</t>
  </si>
  <si>
    <t>90227241</t>
  </si>
  <si>
    <t>14022424</t>
  </si>
  <si>
    <t>28200422</t>
  </si>
  <si>
    <t>28279849</t>
  </si>
  <si>
    <t>00049473</t>
  </si>
  <si>
    <t>285</t>
  </si>
  <si>
    <t>11147300</t>
  </si>
  <si>
    <t>17006563</t>
  </si>
  <si>
    <t>0010609</t>
  </si>
  <si>
    <t>27192195</t>
  </si>
  <si>
    <t>Chi nhánh Công ty TNHH MM MEGA MARKET (VIỆT NAM) tại Quảng Ninh</t>
  </si>
  <si>
    <t>00013735</t>
  </si>
  <si>
    <t>0000070</t>
  </si>
  <si>
    <t>00005455</t>
  </si>
  <si>
    <t>00037667</t>
  </si>
  <si>
    <t>13167766</t>
  </si>
  <si>
    <t>17128313</t>
  </si>
  <si>
    <t>0007725</t>
  </si>
  <si>
    <t>0010592</t>
  </si>
  <si>
    <t>00025857</t>
  </si>
  <si>
    <t>00046771</t>
  </si>
  <si>
    <t>18068352</t>
  </si>
  <si>
    <t>22281860</t>
  </si>
  <si>
    <t>25202864</t>
  </si>
  <si>
    <t>00050864</t>
  </si>
  <si>
    <t>16378310</t>
  </si>
  <si>
    <t>15069905</t>
  </si>
  <si>
    <t>34</t>
  </si>
  <si>
    <t>00049470</t>
  </si>
  <si>
    <t>00055511</t>
  </si>
  <si>
    <t>10042832</t>
  </si>
  <si>
    <t>00029970</t>
  </si>
  <si>
    <t>24138415</t>
  </si>
  <si>
    <t>18053455</t>
  </si>
  <si>
    <t>00050849</t>
  </si>
  <si>
    <t>11092478</t>
  </si>
  <si>
    <t>14033968</t>
  </si>
  <si>
    <t>13122880</t>
  </si>
  <si>
    <t>00037681</t>
  </si>
  <si>
    <t>15024745</t>
  </si>
  <si>
    <t>PO 29110349</t>
  </si>
  <si>
    <t>23154413</t>
  </si>
  <si>
    <t>PO 18027769 ( CÓ KM CHÂN GÀ SỐT CAY 20%)</t>
  </si>
  <si>
    <t>26311607</t>
  </si>
  <si>
    <t>0015004</t>
  </si>
  <si>
    <t>0010610</t>
  </si>
  <si>
    <t>0302249586</t>
  </si>
  <si>
    <t>PO 19282378</t>
  </si>
  <si>
    <t>00029312</t>
  </si>
  <si>
    <t>00046816</t>
  </si>
  <si>
    <t>00022031</t>
  </si>
  <si>
    <t>25202011</t>
  </si>
  <si>
    <t>26283903</t>
  </si>
  <si>
    <t>Nhóm HHDV : 2. Hàng hóa, dịch vụ chịu thuế suất thuế GTGT 0% (1 )</t>
  </si>
  <si>
    <t>BẢNG KÊ HÓA ĐƠN, CHỨNG TỪ HÀNG HÓA, DỊCH VỤ BÁN RA (MẪU QUẢN TRỊ)</t>
  </si>
  <si>
    <t>00051837</t>
  </si>
  <si>
    <t>0010625</t>
  </si>
  <si>
    <t>1K22TDA</t>
  </si>
  <si>
    <t>00000003</t>
  </si>
  <si>
    <t>00046818</t>
  </si>
  <si>
    <t>0010504</t>
  </si>
  <si>
    <t>00005502</t>
  </si>
  <si>
    <t>0010518</t>
  </si>
  <si>
    <t>00049430</t>
  </si>
  <si>
    <t>00049438</t>
  </si>
  <si>
    <t>00015168</t>
  </si>
  <si>
    <t>Xuất thay thế cho PO16210044 ngày 25/10/2021, hủy HĐ NT21/E 0000901 ngày 05/11/2021</t>
  </si>
  <si>
    <t>27205551</t>
  </si>
  <si>
    <t>00046814</t>
  </si>
  <si>
    <t>0014967</t>
  </si>
  <si>
    <t>00046750</t>
  </si>
  <si>
    <t>14239375</t>
  </si>
  <si>
    <t>00011562</t>
  </si>
  <si>
    <t>13087633</t>
  </si>
  <si>
    <t>00013719</t>
  </si>
  <si>
    <t>00013724</t>
  </si>
  <si>
    <t>10386738</t>
  </si>
  <si>
    <t>0014968</t>
  </si>
  <si>
    <t>18005815</t>
  </si>
  <si>
    <t>24248120</t>
  </si>
  <si>
    <t>13178018</t>
  </si>
  <si>
    <t>13075420</t>
  </si>
  <si>
    <t>16319625</t>
  </si>
  <si>
    <t>000007</t>
  </si>
  <si>
    <t>14002706</t>
  </si>
  <si>
    <t>00037921</t>
  </si>
  <si>
    <t>00049434</t>
  </si>
  <si>
    <t>22250717</t>
  </si>
  <si>
    <t>27273361</t>
  </si>
  <si>
    <t>00013717</t>
  </si>
  <si>
    <t>0007739</t>
  </si>
  <si>
    <t>27200818</t>
  </si>
  <si>
    <t>00013737</t>
  </si>
  <si>
    <t>13134193</t>
  </si>
  <si>
    <t>00037920</t>
  </si>
  <si>
    <t>00050330</t>
  </si>
  <si>
    <t>00005521</t>
  </si>
  <si>
    <t>00046451</t>
  </si>
  <si>
    <t>0015003</t>
  </si>
  <si>
    <t>19254855</t>
  </si>
  <si>
    <t>PO 10075798</t>
  </si>
  <si>
    <t>0007735</t>
  </si>
  <si>
    <t>00046719</t>
  </si>
  <si>
    <t>00047554</t>
  </si>
  <si>
    <t>26226343</t>
  </si>
  <si>
    <t>Bán hàng CÔNG TY TNHH MM MEGA MARKET (VIỆT NAM) theo hóa đơn 0010580</t>
  </si>
  <si>
    <t>25225191</t>
  </si>
  <si>
    <t>PO 22233368</t>
  </si>
  <si>
    <t>16344808</t>
  </si>
  <si>
    <t>00055154</t>
  </si>
  <si>
    <t>0010520</t>
  </si>
  <si>
    <t>14236911</t>
  </si>
  <si>
    <t>00025886</t>
  </si>
  <si>
    <t>BP/22E</t>
  </si>
  <si>
    <t>00013740</t>
  </si>
  <si>
    <t>0015008</t>
  </si>
  <si>
    <t>00011540</t>
  </si>
  <si>
    <t>00049431</t>
  </si>
  <si>
    <t>00056250</t>
  </si>
  <si>
    <t>00015100</t>
  </si>
  <si>
    <t>13039993</t>
  </si>
  <si>
    <t>17076071</t>
  </si>
  <si>
    <t>00047557</t>
  </si>
  <si>
    <t>14020863</t>
  </si>
  <si>
    <t>PO 19263977</t>
  </si>
  <si>
    <t>00022017</t>
  </si>
  <si>
    <t>Chi nhánh Công ty TNHH MM MEGA MARKET (VIỆT NAM)  tại tỉnh Nghệ An</t>
  </si>
  <si>
    <t>27257889</t>
  </si>
  <si>
    <t>00046815</t>
  </si>
  <si>
    <t>0014960</t>
  </si>
  <si>
    <t>0007738</t>
  </si>
  <si>
    <t>PO 22230471</t>
  </si>
  <si>
    <t>29090912</t>
  </si>
  <si>
    <t>13070482</t>
  </si>
  <si>
    <t>00018215</t>
  </si>
  <si>
    <t>24181077</t>
  </si>
  <si>
    <t>KH/22E</t>
  </si>
  <si>
    <t>00046805</t>
  </si>
  <si>
    <t>227</t>
  </si>
  <si>
    <t>0010615</t>
  </si>
  <si>
    <t>00049707</t>
  </si>
  <si>
    <t>25249137</t>
  </si>
  <si>
    <t>00051831</t>
  </si>
  <si>
    <t>00049506</t>
  </si>
  <si>
    <t>00046743</t>
  </si>
  <si>
    <t>HL/20E</t>
  </si>
  <si>
    <t>00050855</t>
  </si>
  <si>
    <t>00023526</t>
  </si>
  <si>
    <t>00029330</t>
  </si>
  <si>
    <t>19230656</t>
  </si>
  <si>
    <t>24204015</t>
  </si>
  <si>
    <t>PO 23144333</t>
  </si>
  <si>
    <t>CHI NHÁNH CÔNG TY TNHH MM MEGA MARKET (VIỆT NAM) TẠI THÀNH PHỐ BIÊN HÒA</t>
  </si>
  <si>
    <t>00015152</t>
  </si>
  <si>
    <t>22284328</t>
  </si>
  <si>
    <t>00046723</t>
  </si>
  <si>
    <t>00022041</t>
  </si>
  <si>
    <t>00025870</t>
  </si>
  <si>
    <t>00025881</t>
  </si>
  <si>
    <t>11119837</t>
  </si>
  <si>
    <t>238</t>
  </si>
  <si>
    <t>1K22TVU</t>
  </si>
  <si>
    <t>00055269</t>
  </si>
  <si>
    <t>00005536</t>
  </si>
  <si>
    <t>00046835</t>
  </si>
  <si>
    <t>19240358</t>
  </si>
  <si>
    <t>00046783</t>
  </si>
  <si>
    <t>00047579</t>
  </si>
  <si>
    <t>00023527</t>
  </si>
  <si>
    <t>23103628</t>
  </si>
  <si>
    <t>0010557</t>
  </si>
  <si>
    <t>00037676</t>
  </si>
  <si>
    <t>PO 10079660</t>
  </si>
  <si>
    <t>26336576</t>
  </si>
  <si>
    <t>Hàng trả</t>
  </si>
  <si>
    <t>609</t>
  </si>
  <si>
    <t>00029971</t>
  </si>
  <si>
    <t>hàng Trả HD: 51</t>
  </si>
  <si>
    <t>12036110</t>
  </si>
  <si>
    <t>230996</t>
  </si>
  <si>
    <t>25209613</t>
  </si>
  <si>
    <t>00018201</t>
  </si>
  <si>
    <t>0010598</t>
  </si>
  <si>
    <t>00005516</t>
  </si>
  <si>
    <t>12076504</t>
  </si>
  <si>
    <t>26331387</t>
  </si>
  <si>
    <t>17014883</t>
  </si>
  <si>
    <t>13143915</t>
  </si>
  <si>
    <t>00018205</t>
  </si>
  <si>
    <t>PO 25238540</t>
  </si>
  <si>
    <t>0007744</t>
  </si>
  <si>
    <t>00053813</t>
  </si>
  <si>
    <t>00018231</t>
  </si>
  <si>
    <t>00025845</t>
  </si>
  <si>
    <t>00046753</t>
  </si>
  <si>
    <t>1C23TNN</t>
  </si>
  <si>
    <t>0010571</t>
  </si>
  <si>
    <t>00033356</t>
  </si>
  <si>
    <t>18273083</t>
  </si>
  <si>
    <t>00011525</t>
  </si>
  <si>
    <t>00056837</t>
  </si>
  <si>
    <t>22187173</t>
  </si>
  <si>
    <t>PO 18043336</t>
  </si>
  <si>
    <t>00032059</t>
  </si>
  <si>
    <t>16277393</t>
  </si>
  <si>
    <t>16364215</t>
  </si>
  <si>
    <t>28199488</t>
  </si>
  <si>
    <t>13187083</t>
  </si>
  <si>
    <t>0010542</t>
  </si>
  <si>
    <t>13034766</t>
  </si>
  <si>
    <t>00046734</t>
  </si>
  <si>
    <t>00023537</t>
  </si>
  <si>
    <t>0010586</t>
  </si>
  <si>
    <t>1K22TQN</t>
  </si>
  <si>
    <t>51</t>
  </si>
  <si>
    <t>00029327</t>
  </si>
  <si>
    <t>11108021</t>
  </si>
  <si>
    <t>PO 11061228</t>
  </si>
  <si>
    <t>18296717</t>
  </si>
  <si>
    <t>00005540</t>
  </si>
  <si>
    <t>0010589</t>
  </si>
  <si>
    <t>15241570</t>
  </si>
  <si>
    <t>00015132</t>
  </si>
  <si>
    <t>00025861</t>
  </si>
  <si>
    <t>00005481</t>
  </si>
  <si>
    <t>10020287</t>
  </si>
  <si>
    <t>0010581</t>
  </si>
  <si>
    <t>16283665</t>
  </si>
  <si>
    <t>00055155</t>
  </si>
  <si>
    <t>22199060</t>
  </si>
  <si>
    <t>0010639</t>
  </si>
  <si>
    <t>00011498</t>
  </si>
  <si>
    <t>0010580</t>
  </si>
  <si>
    <t>00046788</t>
  </si>
  <si>
    <t>00018219</t>
  </si>
  <si>
    <t>12033573</t>
  </si>
  <si>
    <t>14026511</t>
  </si>
  <si>
    <t>00029991</t>
  </si>
  <si>
    <t>00029336</t>
  </si>
  <si>
    <t>11122807</t>
  </si>
  <si>
    <t>00055048</t>
  </si>
  <si>
    <t>00055483</t>
  </si>
  <si>
    <t>00005524</t>
  </si>
  <si>
    <t>0015023</t>
  </si>
  <si>
    <t>00052682</t>
  </si>
  <si>
    <t>0014990</t>
  </si>
  <si>
    <t>00055476</t>
  </si>
  <si>
    <t>0014970</t>
  </si>
  <si>
    <t>28264158</t>
  </si>
  <si>
    <t>80</t>
  </si>
  <si>
    <t>0010618</t>
  </si>
  <si>
    <t>12088299</t>
  </si>
  <si>
    <t>00057790</t>
  </si>
  <si>
    <t>00022027</t>
  </si>
  <si>
    <t>00046751</t>
  </si>
  <si>
    <t>20286551</t>
  </si>
  <si>
    <t>15050899</t>
  </si>
  <si>
    <t>00020616</t>
  </si>
  <si>
    <t>00029322</t>
  </si>
  <si>
    <t>282</t>
  </si>
  <si>
    <t>PO 17069280</t>
  </si>
  <si>
    <t>28207843</t>
  </si>
  <si>
    <t>13036959</t>
  </si>
  <si>
    <t>25228253</t>
  </si>
  <si>
    <t>00047563</t>
  </si>
  <si>
    <t>Bán hàng CHI NHÁNH CÔNG TY TNHH MM MEGA MARKET (VIỆT NAM) TẠI THÀNH PHỐ HÀ NỘI theo hóa đơn 0007736</t>
  </si>
  <si>
    <t>13060152</t>
  </si>
  <si>
    <t>0007743</t>
  </si>
  <si>
    <t>13166731</t>
  </si>
  <si>
    <t>00049445</t>
  </si>
  <si>
    <t>00022038</t>
  </si>
  <si>
    <t>00056834</t>
  </si>
  <si>
    <t>22199755</t>
  </si>
  <si>
    <t>0010575</t>
  </si>
  <si>
    <t>PO 19269307</t>
  </si>
  <si>
    <t>11081830</t>
  </si>
  <si>
    <t>00046819</t>
  </si>
  <si>
    <t>00049717</t>
  </si>
  <si>
    <t>13201021</t>
  </si>
  <si>
    <t>26270835</t>
  </si>
  <si>
    <t>20322388</t>
  </si>
  <si>
    <t>00052701</t>
  </si>
  <si>
    <t>12281775</t>
  </si>
  <si>
    <t>00000001</t>
  </si>
  <si>
    <t>0000039</t>
  </si>
  <si>
    <t>23110628</t>
  </si>
  <si>
    <t>00005526</t>
  </si>
  <si>
    <t>PO 28217455 ( CÓ KM CHÂN 500G)</t>
  </si>
  <si>
    <t>00037949</t>
  </si>
  <si>
    <t>27202828</t>
  </si>
  <si>
    <t>38</t>
  </si>
  <si>
    <t>11105092</t>
  </si>
  <si>
    <t>14290634</t>
  </si>
  <si>
    <t>00011543</t>
  </si>
  <si>
    <t>17106123</t>
  </si>
  <si>
    <t>00023525</t>
  </si>
  <si>
    <t>14237417</t>
  </si>
  <si>
    <t>15015577</t>
  </si>
  <si>
    <t>00056263</t>
  </si>
  <si>
    <t>14037412</t>
  </si>
  <si>
    <t>00005511</t>
  </si>
  <si>
    <t>12070590</t>
  </si>
  <si>
    <t>00057793</t>
  </si>
  <si>
    <t>00046779</t>
  </si>
  <si>
    <t>20318252</t>
  </si>
  <si>
    <t>00055050</t>
  </si>
  <si>
    <t>27288313</t>
  </si>
  <si>
    <t>00047561</t>
  </si>
  <si>
    <t>0010535</t>
  </si>
  <si>
    <t>16275588</t>
  </si>
  <si>
    <t>10134458</t>
  </si>
  <si>
    <t>13103473</t>
  </si>
  <si>
    <t>135</t>
  </si>
  <si>
    <t>22196046</t>
  </si>
  <si>
    <t>00022040</t>
  </si>
  <si>
    <t>12278809</t>
  </si>
  <si>
    <t>00025852</t>
  </si>
  <si>
    <t>16332285</t>
  </si>
  <si>
    <t>00025538</t>
  </si>
  <si>
    <t>0000014</t>
  </si>
  <si>
    <t>179</t>
  </si>
  <si>
    <t>00037956</t>
  </si>
  <si>
    <t>25284108</t>
  </si>
  <si>
    <t>25287748</t>
  </si>
  <si>
    <t>00018245</t>
  </si>
  <si>
    <t>0000004</t>
  </si>
  <si>
    <t>00037922</t>
  </si>
  <si>
    <t>00050989</t>
  </si>
  <si>
    <t>29145144</t>
  </si>
  <si>
    <t>00049442</t>
  </si>
  <si>
    <t>00046729</t>
  </si>
  <si>
    <t>27195685</t>
  </si>
  <si>
    <t>0010574</t>
  </si>
  <si>
    <t>00050857</t>
  </si>
  <si>
    <t>18115377</t>
  </si>
  <si>
    <t>18117255</t>
  </si>
  <si>
    <t>15260848</t>
  </si>
  <si>
    <t>00049712</t>
  </si>
  <si>
    <t>00011567</t>
  </si>
  <si>
    <t>19290052</t>
  </si>
  <si>
    <t>0010530</t>
  </si>
  <si>
    <t>00029352</t>
  </si>
  <si>
    <t>00052698</t>
  </si>
  <si>
    <t>0015019</t>
  </si>
  <si>
    <t>16346629</t>
  </si>
  <si>
    <t>26233345</t>
  </si>
  <si>
    <t>0007727</t>
  </si>
  <si>
    <t>166</t>
  </si>
  <si>
    <t>21114051</t>
  </si>
  <si>
    <t>00025879</t>
  </si>
  <si>
    <t>00011558</t>
  </si>
  <si>
    <t>00025862</t>
  </si>
  <si>
    <t>298</t>
  </si>
  <si>
    <t>27252693</t>
  </si>
  <si>
    <t>00005530</t>
  </si>
  <si>
    <t>28239637</t>
  </si>
  <si>
    <t>00046769</t>
  </si>
  <si>
    <t>Bán hàng CHI NHÁNH CÔNG TY TNHH MM MEGA MARKET (VIỆT NAM) TẠI THÀNH PHỐ HÀ NỘI theo hóa đơn 0007735</t>
  </si>
  <si>
    <t>19261338</t>
  </si>
  <si>
    <t>00057172</t>
  </si>
  <si>
    <t>00005495</t>
  </si>
  <si>
    <t>00025865</t>
  </si>
  <si>
    <t>11019868</t>
  </si>
  <si>
    <t>17115312</t>
  </si>
  <si>
    <t>10164276</t>
  </si>
  <si>
    <t>00005548</t>
  </si>
  <si>
    <t>22270156</t>
  </si>
  <si>
    <t>25293714</t>
  </si>
  <si>
    <t>Bán hàng CÔNG TY TNHH MM MEGA MARKET (VIỆT NAM) theo hóa đơn 0010595</t>
  </si>
  <si>
    <t>19292846</t>
  </si>
  <si>
    <t>27241058</t>
  </si>
  <si>
    <t>29113465</t>
  </si>
  <si>
    <t>CHI NHÁNH CÔNG TY TNHH MM MEGA MARKET (VIỆT NAM) TẠI THÀNH PHỐ ĐÀ NẴNG</t>
  </si>
  <si>
    <t>00037962</t>
  </si>
  <si>
    <t>00052684</t>
  </si>
  <si>
    <t>00046765</t>
  </si>
  <si>
    <t>14232055</t>
  </si>
  <si>
    <t>Hàng bán trả lại HD: 000008</t>
  </si>
  <si>
    <t>00046778</t>
  </si>
  <si>
    <t>14055751</t>
  </si>
  <si>
    <t>0010507</t>
  </si>
  <si>
    <t>16362667</t>
  </si>
  <si>
    <t>00053817</t>
  </si>
  <si>
    <t>0010564</t>
  </si>
  <si>
    <t>00005550</t>
  </si>
  <si>
    <t>23119652</t>
  </si>
  <si>
    <t>00015106</t>
  </si>
  <si>
    <t>CHI NHÁNH CÔNG TY TNHH MM MEGA MARKET ( VIỆT NAM) TẠI TỈNH NGHỆ AN</t>
  </si>
  <si>
    <t>CÔNG TY TNHH MM MEGA MARKET (VIỆT NAM)</t>
  </si>
  <si>
    <t>16272715</t>
  </si>
  <si>
    <t>00055047</t>
  </si>
  <si>
    <t>00005504</t>
  </si>
  <si>
    <t>00055515</t>
  </si>
  <si>
    <t>00055999</t>
  </si>
  <si>
    <t>00011508</t>
  </si>
  <si>
    <t>00018176</t>
  </si>
  <si>
    <t>PO 24220190</t>
  </si>
  <si>
    <t>00049467</t>
  </si>
  <si>
    <t>00049475</t>
  </si>
  <si>
    <t>00020615</t>
  </si>
  <si>
    <t>00011494</t>
  </si>
  <si>
    <t>16238960</t>
  </si>
  <si>
    <t>21131632</t>
  </si>
  <si>
    <t>PO 19273501</t>
  </si>
  <si>
    <t>10168278</t>
  </si>
  <si>
    <t>PO 10070706</t>
  </si>
  <si>
    <t>10160177</t>
  </si>
  <si>
    <t>000033</t>
  </si>
  <si>
    <t>00011553</t>
  </si>
  <si>
    <t>15019692</t>
  </si>
  <si>
    <t>00000014</t>
  </si>
  <si>
    <t>00046760</t>
  </si>
  <si>
    <t>00011506</t>
  </si>
  <si>
    <t>Hàng trả HD55 ngày 30/03/22</t>
  </si>
  <si>
    <t>00018234</t>
  </si>
  <si>
    <t>0000038</t>
  </si>
  <si>
    <t>29085963</t>
  </si>
  <si>
    <t>20209963</t>
  </si>
  <si>
    <t>14280960</t>
  </si>
  <si>
    <t>22292966</t>
  </si>
  <si>
    <t>0014969</t>
  </si>
  <si>
    <t>17129177</t>
  </si>
  <si>
    <t>00018250</t>
  </si>
  <si>
    <t>21118793</t>
  </si>
  <si>
    <t>27238722</t>
  </si>
  <si>
    <t>22294765</t>
  </si>
  <si>
    <t>00037679</t>
  </si>
  <si>
    <t>00056105</t>
  </si>
  <si>
    <t>00057171</t>
  </si>
  <si>
    <t>00057641</t>
  </si>
  <si>
    <t>00018169</t>
  </si>
  <si>
    <t>11131876</t>
  </si>
  <si>
    <t>21119143</t>
  </si>
  <si>
    <t>00022043</t>
  </si>
  <si>
    <t>PO 25242237</t>
  </si>
  <si>
    <t>0010565</t>
  </si>
  <si>
    <t>00047573</t>
  </si>
  <si>
    <t>00055499</t>
  </si>
  <si>
    <t>00057899</t>
  </si>
  <si>
    <t>22276612</t>
  </si>
  <si>
    <t>00029998</t>
  </si>
  <si>
    <t>00000032</t>
  </si>
  <si>
    <t>10385688</t>
  </si>
  <si>
    <t>00015090</t>
  </si>
  <si>
    <t>00025855</t>
  </si>
  <si>
    <t>Ngày hóa đơn</t>
  </si>
  <si>
    <t>00022022</t>
  </si>
  <si>
    <t>3383</t>
  </si>
  <si>
    <t>00011542</t>
  </si>
  <si>
    <t>00049519</t>
  </si>
  <si>
    <t>PO 12013181</t>
  </si>
  <si>
    <t>25211778</t>
  </si>
  <si>
    <t>18100017</t>
  </si>
  <si>
    <t>28179302</t>
  </si>
  <si>
    <t>00037961</t>
  </si>
  <si>
    <t>00025535</t>
  </si>
  <si>
    <t>00011517</t>
  </si>
  <si>
    <t>17012559</t>
  </si>
  <si>
    <t>16258174</t>
  </si>
  <si>
    <t>52</t>
  </si>
  <si>
    <t>00037931</t>
  </si>
  <si>
    <t>16329206</t>
  </si>
  <si>
    <t>28189561</t>
  </si>
  <si>
    <t>0014974</t>
  </si>
  <si>
    <t>21157899</t>
  </si>
  <si>
    <t>00011554</t>
  </si>
  <si>
    <t>00055044</t>
  </si>
  <si>
    <t>0014982</t>
  </si>
  <si>
    <t>000051</t>
  </si>
  <si>
    <t>00046738</t>
  </si>
  <si>
    <t>00046780</t>
  </si>
  <si>
    <t>0010517</t>
  </si>
  <si>
    <t>00053835</t>
  </si>
  <si>
    <t>29118837</t>
  </si>
  <si>
    <t>00056257</t>
  </si>
  <si>
    <t>QN/22E</t>
  </si>
  <si>
    <t>00037930</t>
  </si>
  <si>
    <t>22273542</t>
  </si>
  <si>
    <t>CHI NHÁNH CÔNG TY TNHH MM MEGA MARKET (VIỆT NAM) TẠI QUẢNG NINH</t>
  </si>
  <si>
    <t>00037936</t>
  </si>
  <si>
    <t>102</t>
  </si>
  <si>
    <t>PO 18031771</t>
  </si>
  <si>
    <t>00053815</t>
  </si>
  <si>
    <t>00057663</t>
  </si>
  <si>
    <t>00011523</t>
  </si>
  <si>
    <t>17034596</t>
  </si>
  <si>
    <t>15002480</t>
  </si>
  <si>
    <t>00029357</t>
  </si>
  <si>
    <t>00049709</t>
  </si>
  <si>
    <t>0014993</t>
  </si>
  <si>
    <t>17016801</t>
  </si>
  <si>
    <t>00029299</t>
  </si>
  <si>
    <t>00037943</t>
  </si>
  <si>
    <t>19312511</t>
  </si>
  <si>
    <t>00018224</t>
  </si>
  <si>
    <t>00046731</t>
  </si>
  <si>
    <t>25207344</t>
  </si>
  <si>
    <t>00018167</t>
  </si>
  <si>
    <t>90257413</t>
  </si>
  <si>
    <t>17142260</t>
  </si>
  <si>
    <t>0010593</t>
  </si>
  <si>
    <t>00013721</t>
  </si>
  <si>
    <t>22210839</t>
  </si>
  <si>
    <t>0010503</t>
  </si>
  <si>
    <t>27212726</t>
  </si>
  <si>
    <t>PO 10058568</t>
  </si>
  <si>
    <t>00055478</t>
  </si>
  <si>
    <t>00029981</t>
  </si>
  <si>
    <t>88</t>
  </si>
  <si>
    <t>15022230</t>
  </si>
  <si>
    <t>1K22TDU</t>
  </si>
  <si>
    <t>127</t>
  </si>
  <si>
    <t>15280504</t>
  </si>
  <si>
    <t>90197785</t>
  </si>
  <si>
    <t>00046756</t>
  </si>
  <si>
    <t>00018174</t>
  </si>
  <si>
    <t>00052689</t>
  </si>
  <si>
    <t>20308600</t>
  </si>
  <si>
    <t>117</t>
  </si>
  <si>
    <t>90192915</t>
  </si>
  <si>
    <t>00018217</t>
  </si>
  <si>
    <t>00018255</t>
  </si>
  <si>
    <t>14008241</t>
  </si>
  <si>
    <t>22299830</t>
  </si>
  <si>
    <t>Số hóa đơn</t>
  </si>
  <si>
    <t>00015150</t>
  </si>
  <si>
    <t>00047565</t>
  </si>
  <si>
    <t>13197372</t>
  </si>
  <si>
    <t>36</t>
  </si>
  <si>
    <t>00022064</t>
  </si>
  <si>
    <t>00047770</t>
  </si>
  <si>
    <t>00055489</t>
  </si>
  <si>
    <t>00057665</t>
  </si>
  <si>
    <t>00018242</t>
  </si>
  <si>
    <t>00029315</t>
  </si>
  <si>
    <t>BH/20E</t>
  </si>
  <si>
    <t>Chi nhánh Công ty TNHH MM Mega Market (Việt Nam)  tại thành phố Cần Thơ</t>
  </si>
  <si>
    <t>90196853</t>
  </si>
  <si>
    <t>00005499</t>
  </si>
  <si>
    <t>1923</t>
  </si>
  <si>
    <t>00005453</t>
  </si>
  <si>
    <t>00022085</t>
  </si>
  <si>
    <t>16361271</t>
  </si>
  <si>
    <t>00029960</t>
  </si>
  <si>
    <t>16254329</t>
  </si>
  <si>
    <t>00029298</t>
  </si>
  <si>
    <t>00037952</t>
  </si>
  <si>
    <t>00052694</t>
  </si>
  <si>
    <t>00037670</t>
  </si>
  <si>
    <t>Hàng Trả HD: 40</t>
  </si>
  <si>
    <t>18070168</t>
  </si>
  <si>
    <t>00050639</t>
  </si>
  <si>
    <t>00005468</t>
  </si>
  <si>
    <t>11030049</t>
  </si>
  <si>
    <t>PO 17057168</t>
  </si>
  <si>
    <t>Hàng bán trả lại</t>
  </si>
  <si>
    <t>183</t>
  </si>
  <si>
    <t>17026864</t>
  </si>
  <si>
    <t>18013418</t>
  </si>
  <si>
    <t>25251568</t>
  </si>
  <si>
    <t>00029320</t>
  </si>
  <si>
    <t>216</t>
  </si>
  <si>
    <t>PO 17057905 ( CÓ KM CHÂN 500G)</t>
  </si>
  <si>
    <t>12050559</t>
  </si>
  <si>
    <t>12044753</t>
  </si>
  <si>
    <t>10172615</t>
  </si>
  <si>
    <t>Hàng Trả HD:0000099</t>
  </si>
  <si>
    <t>25206534</t>
  </si>
  <si>
    <t>10046182</t>
  </si>
  <si>
    <t>PO 25233100 (CÓ KM CHÂN 500GX15%)</t>
  </si>
  <si>
    <t>22253037</t>
  </si>
  <si>
    <t>0010636</t>
  </si>
  <si>
    <t>19298010</t>
  </si>
  <si>
    <t>0007733</t>
  </si>
  <si>
    <t>00029338</t>
  </si>
  <si>
    <t>28283197</t>
  </si>
  <si>
    <t>00055485</t>
  </si>
  <si>
    <t>00029955</t>
  </si>
  <si>
    <t>0010505</t>
  </si>
  <si>
    <t>11073151</t>
  </si>
  <si>
    <t>00051835</t>
  </si>
  <si>
    <t>10390904</t>
  </si>
  <si>
    <t>19221416</t>
  </si>
  <si>
    <t>00015179</t>
  </si>
  <si>
    <t>00025024</t>
  </si>
  <si>
    <t>26326732</t>
  </si>
  <si>
    <t>00051818</t>
  </si>
  <si>
    <t>25300972</t>
  </si>
  <si>
    <t>16264211</t>
  </si>
  <si>
    <t>00022063</t>
  </si>
  <si>
    <t>18117592</t>
  </si>
  <si>
    <t>20265757</t>
  </si>
  <si>
    <t>PO 10072197</t>
  </si>
  <si>
    <t>00052677</t>
  </si>
  <si>
    <t>00005480</t>
  </si>
  <si>
    <t>00018187</t>
  </si>
  <si>
    <t>00022070</t>
  </si>
  <si>
    <t>0010597</t>
  </si>
  <si>
    <t>00025036</t>
  </si>
  <si>
    <t>20323365</t>
  </si>
  <si>
    <t>18276107</t>
  </si>
  <si>
    <t>16254901</t>
  </si>
  <si>
    <t>14024299</t>
  </si>
  <si>
    <t>28174298</t>
  </si>
  <si>
    <t>14234201</t>
  </si>
  <si>
    <t>00029349</t>
  </si>
  <si>
    <t>00005503</t>
  </si>
  <si>
    <t>26257359</t>
  </si>
  <si>
    <t>18070252</t>
  </si>
  <si>
    <t>26329743</t>
  </si>
  <si>
    <t>00029360</t>
  </si>
  <si>
    <t>1C22TNT</t>
  </si>
  <si>
    <t>00005466</t>
  </si>
  <si>
    <t>90243741</t>
  </si>
  <si>
    <t>0010633</t>
  </si>
  <si>
    <t>00055049</t>
  </si>
  <si>
    <t>12269202</t>
  </si>
  <si>
    <t>13163889</t>
  </si>
  <si>
    <t>00005513</t>
  </si>
  <si>
    <t>24234427</t>
  </si>
  <si>
    <t>18287564</t>
  </si>
  <si>
    <t>Hàng Trả HD: 91</t>
  </si>
  <si>
    <t>00029337</t>
  </si>
  <si>
    <t>00011566</t>
  </si>
  <si>
    <t>14062094</t>
  </si>
  <si>
    <t>255</t>
  </si>
  <si>
    <t>0015021</t>
  </si>
  <si>
    <t>15270004</t>
  </si>
  <si>
    <t>00037935</t>
  </si>
  <si>
    <t>1K22THA</t>
  </si>
  <si>
    <t>00046813</t>
  </si>
  <si>
    <t>00011522</t>
  </si>
  <si>
    <t>PO 17055434 ( CÓ KM CHÂN 500G)</t>
  </si>
  <si>
    <t>00018227</t>
  </si>
  <si>
    <t>00013720</t>
  </si>
  <si>
    <t>14249825</t>
  </si>
  <si>
    <t>25265548</t>
  </si>
  <si>
    <t>14242823</t>
  </si>
  <si>
    <t>QU/22E</t>
  </si>
  <si>
    <t>10009661</t>
  </si>
  <si>
    <t>22197436</t>
  </si>
  <si>
    <t>00029361</t>
  </si>
  <si>
    <t>00005490</t>
  </si>
  <si>
    <t>00047090</t>
  </si>
  <si>
    <t>00015180</t>
  </si>
  <si>
    <t>00053825</t>
  </si>
  <si>
    <t>00023528</t>
  </si>
  <si>
    <t>17051304</t>
  </si>
  <si>
    <t>14064562</t>
  </si>
  <si>
    <t>22207394</t>
  </si>
  <si>
    <t>00055512</t>
  </si>
  <si>
    <t>90210340</t>
  </si>
  <si>
    <t>00046812</t>
  </si>
  <si>
    <t>00011534</t>
  </si>
  <si>
    <t>19284698</t>
  </si>
  <si>
    <t>00046757</t>
  </si>
  <si>
    <t>23111952</t>
  </si>
  <si>
    <t>HB/22E</t>
  </si>
  <si>
    <t>0007724</t>
  </si>
  <si>
    <t>00029990</t>
  </si>
  <si>
    <t>0014978</t>
  </si>
  <si>
    <t>00005501</t>
  </si>
  <si>
    <t>0007746</t>
  </si>
  <si>
    <t>16338816</t>
  </si>
  <si>
    <t>22295996</t>
  </si>
  <si>
    <t>20330014</t>
  </si>
  <si>
    <t>00005477</t>
  </si>
  <si>
    <t>1K22THU</t>
  </si>
  <si>
    <t>0010511</t>
  </si>
  <si>
    <t>26240948</t>
  </si>
  <si>
    <t>00005525</t>
  </si>
  <si>
    <t>PO 18028938</t>
  </si>
  <si>
    <t>PO 11052396</t>
  </si>
  <si>
    <t>00020610</t>
  </si>
  <si>
    <t>26247555</t>
  </si>
  <si>
    <t>00029952</t>
  </si>
  <si>
    <t>00046762</t>
  </si>
  <si>
    <t>00046795</t>
  </si>
  <si>
    <t>0014973</t>
  </si>
  <si>
    <t>0015011</t>
  </si>
  <si>
    <t>17046865</t>
  </si>
  <si>
    <t>00018232</t>
  </si>
  <si>
    <t>00049477</t>
  </si>
  <si>
    <t>00037915</t>
  </si>
  <si>
    <t>28270471</t>
  </si>
  <si>
    <t>0010613</t>
  </si>
  <si>
    <t>00029334</t>
  </si>
  <si>
    <t>19334802</t>
  </si>
  <si>
    <t>20315838</t>
  </si>
  <si>
    <t>14260000</t>
  </si>
  <si>
    <t>00055509</t>
  </si>
  <si>
    <t>PO 15293495 ( CÓ KM CHÂN 500G VÀ TAI 400G)</t>
  </si>
  <si>
    <t>00046725</t>
  </si>
  <si>
    <t>10083192</t>
  </si>
  <si>
    <t>18011184</t>
  </si>
  <si>
    <t>00057179</t>
  </si>
  <si>
    <t>Hàng Trả HD: 0000038</t>
  </si>
  <si>
    <t>24194437</t>
  </si>
  <si>
    <t>13181292</t>
  </si>
  <si>
    <t>28286254</t>
  </si>
  <si>
    <t>00005512</t>
  </si>
  <si>
    <t>24245205</t>
  </si>
  <si>
    <t>00015095</t>
  </si>
  <si>
    <t>14297060</t>
  </si>
  <si>
    <t>19221142</t>
  </si>
  <si>
    <t>00005469</t>
  </si>
  <si>
    <t>17089953</t>
  </si>
  <si>
    <t>16333360</t>
  </si>
  <si>
    <t>11128753</t>
  </si>
  <si>
    <t>163</t>
  </si>
  <si>
    <t>20210216</t>
  </si>
  <si>
    <t>PO 27232076</t>
  </si>
  <si>
    <t>19342214</t>
  </si>
  <si>
    <t>00022036</t>
  </si>
  <si>
    <t>23111085</t>
  </si>
  <si>
    <t>PO 15004166</t>
  </si>
  <si>
    <t>00011569</t>
  </si>
  <si>
    <t>00018225</t>
  </si>
  <si>
    <t>00046732</t>
  </si>
  <si>
    <t>13130953</t>
  </si>
  <si>
    <t>00055157</t>
  </si>
  <si>
    <t>0010585</t>
  </si>
  <si>
    <t>HL/22E</t>
  </si>
  <si>
    <t>00037924</t>
  </si>
  <si>
    <t>00046817</t>
  </si>
  <si>
    <t>16373949</t>
  </si>
  <si>
    <t>258</t>
  </si>
  <si>
    <t>PO 25245546</t>
  </si>
  <si>
    <t>19332162</t>
  </si>
  <si>
    <t>22188265</t>
  </si>
  <si>
    <t>00018199</t>
  </si>
  <si>
    <t>00057170</t>
  </si>
  <si>
    <t>0010600</t>
  </si>
  <si>
    <t>00015156</t>
  </si>
  <si>
    <t>0010515</t>
  </si>
  <si>
    <t>00055498</t>
  </si>
  <si>
    <t>0010638</t>
  </si>
  <si>
    <t>15040261</t>
  </si>
  <si>
    <t>00049444</t>
  </si>
  <si>
    <t>00011557</t>
  </si>
  <si>
    <t>16313905</t>
  </si>
  <si>
    <t>00029343</t>
  </si>
  <si>
    <t>00046837</t>
  </si>
  <si>
    <t>26291577</t>
  </si>
  <si>
    <t>15010418</t>
  </si>
  <si>
    <t>00037954</t>
  </si>
  <si>
    <t>16333081</t>
  </si>
  <si>
    <t>00029323</t>
  </si>
  <si>
    <t>218</t>
  </si>
  <si>
    <t>24276754</t>
  </si>
  <si>
    <t>18116326</t>
  </si>
  <si>
    <t>00011551</t>
  </si>
  <si>
    <t>00018173</t>
  </si>
  <si>
    <t>20277772</t>
  </si>
  <si>
    <t>17042028</t>
  </si>
  <si>
    <t>0010637</t>
  </si>
  <si>
    <t>19217282</t>
  </si>
  <si>
    <t>139</t>
  </si>
  <si>
    <t>0%</t>
  </si>
  <si>
    <t>297</t>
  </si>
  <si>
    <t>PO 25240544</t>
  </si>
  <si>
    <t>00022028</t>
  </si>
  <si>
    <t>13081819</t>
  </si>
  <si>
    <t>17104900</t>
  </si>
  <si>
    <t>27269162</t>
  </si>
  <si>
    <t>26220082</t>
  </si>
  <si>
    <t>22286716</t>
  </si>
  <si>
    <t>25210957</t>
  </si>
  <si>
    <t>14231998</t>
  </si>
  <si>
    <t>00051822</t>
  </si>
  <si>
    <t>15037697</t>
  </si>
  <si>
    <t>24256725</t>
  </si>
  <si>
    <t>00037929</t>
  </si>
  <si>
    <t>17067554</t>
  </si>
  <si>
    <t>00046784</t>
  </si>
  <si>
    <t>27190113</t>
  </si>
  <si>
    <t>19344902</t>
  </si>
  <si>
    <t>250</t>
  </si>
  <si>
    <t>190</t>
  </si>
  <si>
    <t>00029356</t>
  </si>
  <si>
    <t>16356316</t>
  </si>
  <si>
    <t>134</t>
  </si>
  <si>
    <t>16258642</t>
  </si>
  <si>
    <t>18082222</t>
  </si>
  <si>
    <t>00049474</t>
  </si>
  <si>
    <t>00020620</t>
  </si>
  <si>
    <t>0010608</t>
  </si>
  <si>
    <t>0015010</t>
  </si>
  <si>
    <t>17298663</t>
  </si>
  <si>
    <t>00005474</t>
  </si>
  <si>
    <t>10126949</t>
  </si>
  <si>
    <t>00018237</t>
  </si>
  <si>
    <t>195</t>
  </si>
  <si>
    <t>00022067</t>
  </si>
  <si>
    <t>00018206</t>
  </si>
  <si>
    <t>00056839</t>
  </si>
  <si>
    <t>00023511</t>
  </si>
  <si>
    <t>00046806</t>
  </si>
  <si>
    <t>10053516</t>
  </si>
  <si>
    <t>PO 28225456</t>
  </si>
  <si>
    <t>00057730</t>
  </si>
  <si>
    <t>0000027</t>
  </si>
  <si>
    <t>19215433</t>
  </si>
  <si>
    <t>25250267</t>
  </si>
  <si>
    <t>00029953</t>
  </si>
  <si>
    <t>00018177</t>
  </si>
  <si>
    <t>00030002</t>
  </si>
  <si>
    <t>0015022</t>
  </si>
  <si>
    <t>15242364</t>
  </si>
  <si>
    <t>0014996</t>
  </si>
  <si>
    <t>0010536</t>
  </si>
  <si>
    <t>00015102</t>
  </si>
  <si>
    <t>00053823</t>
  </si>
  <si>
    <t>00055503</t>
  </si>
  <si>
    <t>PO 19263711</t>
  </si>
  <si>
    <t>PO 25235442</t>
  </si>
  <si>
    <t>28261203</t>
  </si>
  <si>
    <t>00052683</t>
  </si>
  <si>
    <t>14052983</t>
  </si>
  <si>
    <t>0010510</t>
  </si>
  <si>
    <t>15056072</t>
  </si>
  <si>
    <t>10077916</t>
  </si>
  <si>
    <t>00029314</t>
  </si>
  <si>
    <t>00056249</t>
  </si>
  <si>
    <t>11084564</t>
  </si>
  <si>
    <t>00029335</t>
  </si>
  <si>
    <t>90200550</t>
  </si>
  <si>
    <t>21194420</t>
  </si>
  <si>
    <t>22224598</t>
  </si>
  <si>
    <t>00029316</t>
  </si>
  <si>
    <t>10171987</t>
  </si>
  <si>
    <t>00030001</t>
  </si>
  <si>
    <t>PO 12024669</t>
  </si>
  <si>
    <t>25253843 ( GIAO THIẾU 5 TÚI CHÂN 500G)</t>
  </si>
  <si>
    <t>00055495</t>
  </si>
  <si>
    <t>27288851</t>
  </si>
  <si>
    <t>00018235</t>
  </si>
  <si>
    <t>00053836</t>
  </si>
  <si>
    <t>00037671</t>
  </si>
  <si>
    <t>17012275</t>
  </si>
  <si>
    <t>28195290</t>
  </si>
  <si>
    <t>00046718</t>
  </si>
  <si>
    <t>12298840</t>
  </si>
  <si>
    <t>00037947</t>
  </si>
  <si>
    <t>23103851</t>
  </si>
  <si>
    <t>25205254</t>
  </si>
  <si>
    <t>00025532</t>
  </si>
  <si>
    <t>00029969</t>
  </si>
  <si>
    <t>0010553</t>
  </si>
  <si>
    <t>16368775</t>
  </si>
  <si>
    <t>00029979</t>
  </si>
  <si>
    <t>CHI NHÁNH CÔNG TY TNHH MM MEGA MARKET (VIỆT NAM) TẠI THÀNH PHỐ NHA TRANG</t>
  </si>
  <si>
    <t>25278679</t>
  </si>
  <si>
    <t>0000035</t>
  </si>
  <si>
    <t>00011559</t>
  </si>
  <si>
    <t>11143637</t>
  </si>
  <si>
    <t>00037953</t>
  </si>
  <si>
    <t>00049710</t>
  </si>
  <si>
    <t>0010538</t>
  </si>
  <si>
    <t>20281903</t>
  </si>
  <si>
    <t>15270949</t>
  </si>
  <si>
    <t>PO 17063241</t>
  </si>
  <si>
    <t>0010626</t>
  </si>
  <si>
    <t>0302249586-009</t>
  </si>
  <si>
    <t>PO 15290930</t>
  </si>
  <si>
    <t>00018180</t>
  </si>
  <si>
    <t>PO 24212694 ( CÓ KM CHÂN GÀ SỐT CAY X20%)</t>
  </si>
  <si>
    <t>00046833</t>
  </si>
  <si>
    <t>11042577</t>
  </si>
  <si>
    <t>00005496</t>
  </si>
  <si>
    <t>00015108</t>
  </si>
  <si>
    <t>18009276</t>
  </si>
  <si>
    <t>00011481</t>
  </si>
  <si>
    <t>29080436</t>
  </si>
  <si>
    <t>13079117</t>
  </si>
  <si>
    <t>20215059</t>
  </si>
  <si>
    <t>16280470</t>
  </si>
  <si>
    <t>PO 18030415</t>
  </si>
  <si>
    <t>17085511</t>
  </si>
  <si>
    <t>25195554</t>
  </si>
  <si>
    <t>Hàng bán trả lại HD: 000021</t>
  </si>
  <si>
    <t>21122284</t>
  </si>
  <si>
    <t>11299173</t>
  </si>
  <si>
    <t>00029957</t>
  </si>
  <si>
    <t>15263554</t>
  </si>
  <si>
    <t>00011564</t>
  </si>
  <si>
    <t>PO 27222467 ( CÓ KM CHÂN 500G )</t>
  </si>
  <si>
    <t>15033303</t>
  </si>
  <si>
    <t>00018191</t>
  </si>
  <si>
    <t>00029359</t>
  </si>
  <si>
    <t>0302249586-007</t>
  </si>
  <si>
    <t>00011483</t>
  </si>
  <si>
    <t>00039</t>
  </si>
  <si>
    <t>PO 20262361</t>
  </si>
  <si>
    <t>20306194</t>
  </si>
  <si>
    <t>20331059</t>
  </si>
  <si>
    <t>18065350</t>
  </si>
  <si>
    <t>26318481</t>
  </si>
  <si>
    <t>22152183</t>
  </si>
  <si>
    <t>Diễn giải</t>
  </si>
  <si>
    <t>262676698</t>
  </si>
  <si>
    <t>00046739</t>
  </si>
  <si>
    <t>20282676</t>
  </si>
  <si>
    <t>0014961</t>
  </si>
  <si>
    <t>15285805</t>
  </si>
  <si>
    <t>22245579</t>
  </si>
  <si>
    <t>00046733</t>
  </si>
  <si>
    <t>00051821</t>
  </si>
  <si>
    <t>00005467</t>
  </si>
  <si>
    <t>00022074</t>
  </si>
  <si>
    <t>90289418</t>
  </si>
  <si>
    <t>00022088</t>
  </si>
  <si>
    <t>00005517</t>
  </si>
  <si>
    <t>00015091</t>
  </si>
  <si>
    <t>16316736</t>
  </si>
  <si>
    <t>17039068</t>
  </si>
  <si>
    <t>00022079</t>
  </si>
  <si>
    <t>00011535</t>
  </si>
  <si>
    <t>00046803</t>
  </si>
  <si>
    <t>17149157</t>
  </si>
  <si>
    <t>13155098</t>
  </si>
  <si>
    <t>22271864</t>
  </si>
  <si>
    <t>12104024</t>
  </si>
  <si>
    <t>0014983</t>
  </si>
  <si>
    <t>21158577</t>
  </si>
  <si>
    <t>PO 22231465</t>
  </si>
  <si>
    <t>14014917</t>
  </si>
  <si>
    <t>PO 16305647</t>
  </si>
  <si>
    <t>00015148</t>
  </si>
  <si>
    <t>19340295</t>
  </si>
  <si>
    <t>Chi nhánh Công ty TNHH MM MEGA MARKET (VIỆT NAM)  tại tỉnh Đắklắk</t>
  </si>
  <si>
    <t>000064</t>
  </si>
  <si>
    <t>00023533</t>
  </si>
  <si>
    <t>24250232</t>
  </si>
  <si>
    <t>00015163</t>
  </si>
  <si>
    <t>00046776</t>
  </si>
  <si>
    <t>21185784</t>
  </si>
  <si>
    <t>00022032</t>
  </si>
  <si>
    <t>14029821</t>
  </si>
  <si>
    <t>00023538</t>
  </si>
  <si>
    <t>12100509</t>
  </si>
  <si>
    <t>Chi nhánh Công ty TNHH MM MEGA MARKET (VIỆT NAM) tại tỉnh Bình Định</t>
  </si>
  <si>
    <t>PO 16295174</t>
  </si>
  <si>
    <t>00029340</t>
  </si>
  <si>
    <t>28281036</t>
  </si>
  <si>
    <t>14293099</t>
  </si>
  <si>
    <t>14010184</t>
  </si>
  <si>
    <t>00025849</t>
  </si>
  <si>
    <t>24247309</t>
  </si>
  <si>
    <t>15053357</t>
  </si>
  <si>
    <t>26226914</t>
  </si>
  <si>
    <t>00013731</t>
  </si>
  <si>
    <t>12001688</t>
  </si>
  <si>
    <t>0007734</t>
  </si>
  <si>
    <t>0015017</t>
  </si>
  <si>
    <t>00049429</t>
  </si>
  <si>
    <t>0010606</t>
  </si>
  <si>
    <t>00055477</t>
  </si>
  <si>
    <t>27198559</t>
  </si>
  <si>
    <t>00015153</t>
  </si>
  <si>
    <t>00018249</t>
  </si>
  <si>
    <t>PO 12030306</t>
  </si>
  <si>
    <t>00052696</t>
  </si>
  <si>
    <t>00005497</t>
  </si>
  <si>
    <t>Bán hàng CÔNG TY TNHH MM MEGA MARKET (VIỆT NAM) theo hóa đơn 0010521</t>
  </si>
  <si>
    <t>0010621</t>
  </si>
  <si>
    <t>0007730</t>
  </si>
  <si>
    <t>25217261</t>
  </si>
  <si>
    <t>14281932</t>
  </si>
  <si>
    <t>PO 20263298</t>
  </si>
  <si>
    <t>00025853</t>
  </si>
  <si>
    <t>00025877</t>
  </si>
  <si>
    <t>12047650</t>
  </si>
  <si>
    <t>000073</t>
  </si>
  <si>
    <t>00018168</t>
  </si>
  <si>
    <t>13030587</t>
  </si>
  <si>
    <t>12257693</t>
  </si>
  <si>
    <t>00011489</t>
  </si>
  <si>
    <t>0000385</t>
  </si>
  <si>
    <t>10123777</t>
  </si>
  <si>
    <t>00046820</t>
  </si>
  <si>
    <t>00055502</t>
  </si>
  <si>
    <t>00005456</t>
  </si>
  <si>
    <t>19260318</t>
  </si>
  <si>
    <t>18106257</t>
  </si>
  <si>
    <t>00025026</t>
  </si>
  <si>
    <t>18085265</t>
  </si>
  <si>
    <t>00018230</t>
  </si>
  <si>
    <t>00046755</t>
  </si>
  <si>
    <t>26352658</t>
  </si>
  <si>
    <t>267</t>
  </si>
  <si>
    <t>18000440</t>
  </si>
  <si>
    <t>00053824</t>
  </si>
  <si>
    <t>00056247</t>
  </si>
  <si>
    <t>Bán hàng CHI NHÁNH CÔNG TY TNHH MM MEGA MARKET (VIỆT NAM) TẠI THÀNH PHỐ HÀ NỘI theo hóa đơn 0007734</t>
  </si>
  <si>
    <t>00020617</t>
  </si>
  <si>
    <t>000069</t>
  </si>
  <si>
    <t>15033557</t>
  </si>
  <si>
    <t>14050359</t>
  </si>
  <si>
    <t>0010519</t>
  </si>
  <si>
    <t>16343705</t>
  </si>
  <si>
    <t>00011515</t>
  </si>
  <si>
    <t>0010607</t>
  </si>
  <si>
    <t>00011563</t>
  </si>
  <si>
    <t>18112152</t>
  </si>
  <si>
    <t>00029342</t>
  </si>
  <si>
    <t>27278720</t>
  </si>
  <si>
    <t>18290833</t>
  </si>
  <si>
    <t>185</t>
  </si>
  <si>
    <t>00050641</t>
  </si>
  <si>
    <t>0000055</t>
  </si>
  <si>
    <t>0010567</t>
  </si>
  <si>
    <t>152</t>
  </si>
  <si>
    <t>103</t>
  </si>
  <si>
    <t>00005549</t>
  </si>
  <si>
    <t>0010594</t>
  </si>
  <si>
    <t>26290469</t>
  </si>
  <si>
    <t>23176083</t>
  </si>
  <si>
    <t>00057872</t>
  </si>
  <si>
    <t>00023520</t>
  </si>
  <si>
    <t>PO 15297150</t>
  </si>
  <si>
    <t>PO 10068436</t>
  </si>
  <si>
    <t>00022075</t>
  </si>
  <si>
    <t>00013609</t>
  </si>
  <si>
    <t>27250831</t>
  </si>
  <si>
    <t>28272981</t>
  </si>
  <si>
    <t>00029995</t>
  </si>
  <si>
    <t>00057794</t>
  </si>
  <si>
    <t>PO 11070210</t>
  </si>
  <si>
    <t>00057788</t>
  </si>
  <si>
    <t>13176406</t>
  </si>
  <si>
    <t>10171704</t>
  </si>
  <si>
    <t>22265300</t>
  </si>
  <si>
    <t>00055156</t>
  </si>
  <si>
    <t>Chi Nhánh Công Ty TNHH MM Mega Market (Việt Nam) Tại Thành Phố Biên Hòa</t>
  </si>
  <si>
    <t>00055268</t>
  </si>
  <si>
    <t>0007747</t>
  </si>
  <si>
    <t>10112770</t>
  </si>
  <si>
    <t>28205118</t>
  </si>
  <si>
    <t>00049460</t>
  </si>
  <si>
    <t>113</t>
  </si>
  <si>
    <t>27271452</t>
  </si>
  <si>
    <t>00011493</t>
  </si>
  <si>
    <t>133</t>
  </si>
  <si>
    <t>13140053</t>
  </si>
  <si>
    <t>0010508</t>
  </si>
  <si>
    <t>61</t>
  </si>
  <si>
    <t>22289290</t>
  </si>
  <si>
    <t>Thành tiền</t>
  </si>
  <si>
    <t>Số tiền KH nhập</t>
  </si>
  <si>
    <t>Chênh lệch</t>
  </si>
  <si>
    <t>Note</t>
  </si>
  <si>
    <t>Hỗ trợ thêm 1%</t>
  </si>
  <si>
    <t>Hỗ trợ tiếp thị 5.3%</t>
  </si>
  <si>
    <t>Hỗ trợ cùng hợp tác 2.25%</t>
  </si>
  <si>
    <t>CTG_Hỗ trợ nhóm hàng trọng điểm 3.5%</t>
  </si>
  <si>
    <t>Hỗ trợ trưng bày sản phẩm 2%</t>
  </si>
  <si>
    <t>Hỗ trợ vận chuyển T12/2021</t>
  </si>
  <si>
    <t>Phí hỗ trợ</t>
  </si>
  <si>
    <t>Hỗ trợ cùng hợp tác</t>
  </si>
  <si>
    <t>CTG_Hỗ trợ nhóm hàng trọng điểm</t>
  </si>
  <si>
    <t>Phí hỗ trợ dịch vụ</t>
  </si>
  <si>
    <t>Phí vận chuyển T01/2022</t>
  </si>
  <si>
    <t>Hỗ trợ trưng bày</t>
  </si>
  <si>
    <t xml:space="preserve">Hỗ trợ cùng hợp tác </t>
  </si>
  <si>
    <t xml:space="preserve">Phí hỗ trợ </t>
  </si>
  <si>
    <t>Hỗ trợ vận chuyển đơn hàng tỉnh</t>
  </si>
  <si>
    <t>ADB - HO TRO THEM 1%</t>
  </si>
  <si>
    <t>ADV - HO TRO TIEP THI 5.3%</t>
  </si>
  <si>
    <t>BUS - HO TRO CUNG HOP TAC 2.25%</t>
  </si>
  <si>
    <t>CTG - HO TRO NHOM HANG TRONG DIEM 3.5%</t>
  </si>
  <si>
    <t>DIS - HO TRO TRUNG BAY SAN PHAM 2%</t>
  </si>
  <si>
    <t>Phi van chuyen T03/2022</t>
  </si>
  <si>
    <t xml:space="preserve">ADB - HO TRO THEM 1% </t>
  </si>
  <si>
    <t>Phi van chuyen T04/2022</t>
  </si>
  <si>
    <t>Ho tro phi van chuyen T05/2022</t>
  </si>
  <si>
    <t>DTS-HO TRO CUNG CAP THONG TIN 0.5%</t>
  </si>
  <si>
    <t>Hỗ trợ phí vận chuyển T6.2022</t>
  </si>
  <si>
    <t xml:space="preserve">Ho tro phi van chuyen T07/2022 </t>
  </si>
  <si>
    <t>SCS-HO TRO HANG MAU (THANG 9/2022)</t>
  </si>
  <si>
    <t>Ho tro phi van chuyen T09/2022</t>
  </si>
  <si>
    <t>HỖ TRỢ THÊM 1%</t>
  </si>
  <si>
    <t>HỖ TRỢ TIẾP THỊ 5.3%</t>
  </si>
  <si>
    <t>HỖ TRỢ CÙNG HỢP TÁC 2.25%</t>
  </si>
  <si>
    <t>Ho tro phi van chuyen T10/2022</t>
  </si>
  <si>
    <t>HỖ TRỢ CÙNG HỢP TAC 2.25%</t>
  </si>
  <si>
    <t>HỖ TRỢ NHÓM HÀNG TRỌNG ĐIÊM 3.5%</t>
  </si>
  <si>
    <t>HỖ TRỢ  TRƯNG BÀY SẢN PHẨM 2%</t>
  </si>
  <si>
    <t>HỖ TRỢ CUNG CẤP THÔNG TIN 0.5%</t>
  </si>
  <si>
    <t>HỖ TRỢ NHÓM HÀNG TRỌNG ĐIỂM 3.5%</t>
  </si>
  <si>
    <t>HỖ TRỢ CÙNG HƠP TÁC 2.25%</t>
  </si>
  <si>
    <t>HỖ TRỢ TRƯNG BÀY SẢN PHẨM 2%</t>
  </si>
  <si>
    <t>Hỗ trợ phí vận chuyển T11/2022</t>
  </si>
  <si>
    <t>10 %</t>
  </si>
  <si>
    <t>8 %</t>
  </si>
  <si>
    <t>HÓA ĐƠN HỦY</t>
  </si>
  <si>
    <t>Đ/C giảm 100% về 0, xem như hủy hóa đơn do DH &gt; 11 tháng không xử lý được nữa</t>
  </si>
  <si>
    <t>Đ/C giảm 100% về 0, xem như hủy hóa đơn do giao nhầm hàng, Mega từ chối nhận giao bổ sung (ko xử lý hóa đơn lúc đó)</t>
  </si>
  <si>
    <t>HĐ xuất sai, đã đ/c về 0</t>
  </si>
  <si>
    <t>Từ ngày 01/01/2023 đến ngày 31/5/2023</t>
  </si>
  <si>
    <t>Nhóm HHDV : 4. Hàng hóa, dịch vụ chịu thuế suất thuế GTGT 10% (716 )</t>
  </si>
  <si>
    <t>1K23TBP</t>
  </si>
  <si>
    <t>00000641</t>
  </si>
  <si>
    <t>16386568</t>
  </si>
  <si>
    <t>00000642</t>
  </si>
  <si>
    <t>21199249</t>
  </si>
  <si>
    <t>00000643</t>
  </si>
  <si>
    <t>24278449</t>
  </si>
  <si>
    <t>00000644</t>
  </si>
  <si>
    <t>12102972</t>
  </si>
  <si>
    <t>00000645</t>
  </si>
  <si>
    <t>Mega Hưng Phú. 29150448</t>
  </si>
  <si>
    <t>00000646</t>
  </si>
  <si>
    <t>Mega An Phú. Food Delivery Service Center. 50984034</t>
  </si>
  <si>
    <t>00000829</t>
  </si>
  <si>
    <t>28295202</t>
  </si>
  <si>
    <t>00000830</t>
  </si>
  <si>
    <t>22307179</t>
  </si>
  <si>
    <t>00000831</t>
  </si>
  <si>
    <t>21199964</t>
  </si>
  <si>
    <t>00000832</t>
  </si>
  <si>
    <t>17151843</t>
  </si>
  <si>
    <t>00000833</t>
  </si>
  <si>
    <t>15076561</t>
  </si>
  <si>
    <t>00000834</t>
  </si>
  <si>
    <t>16387878</t>
  </si>
  <si>
    <t>00000839</t>
  </si>
  <si>
    <t>Bán hàng CHI NHÁNH CÔNG TY TNHH MM MEGA MARKET (VIỆT NAM) TẠI THÀNH PHỐ HÀ NỘI theo hóa đơn 00000839</t>
  </si>
  <si>
    <t>00000840</t>
  </si>
  <si>
    <t>Bán hàng CHI NHÁNH CÔNG TY TNHH MM MEGA MARKET (VIỆT NAM) TẠI THÀNH PHỐ HÀ NỘI theo hóa đơn 00000840</t>
  </si>
  <si>
    <t>00000841</t>
  </si>
  <si>
    <t>Bán hàng CHI NHÁNH CÔNG TY TNHH MM MEGA MARKET (VIỆT NAM) TẠI THÀNH PHỐ HÀ NỘI theo hóa đơn 00000841</t>
  </si>
  <si>
    <t>00000842</t>
  </si>
  <si>
    <t>Bán hàng CHI NHÁNH CÔNG TY TNHH MM MEGA MARKET (VIỆT NAM) TẠI THÀNH PHỐ HÀ NỘI theo hóa đơn 00000842</t>
  </si>
  <si>
    <t>00000843</t>
  </si>
  <si>
    <t>Bán hàng CHI NHÁNH CÔNG TY TNHH MM MEGA MARKET (VIỆT NAM) TẠI THÀNH PHỐ HÀ NỘI theo hóa đơn 00000843</t>
  </si>
  <si>
    <t>00000844</t>
  </si>
  <si>
    <t>Bán hàng CHI NHÁNH CÔNG TY TNHH MM MEGA MARKET (VIỆT NAM) TẠI THÀNH PHỐ HÀ NỘI theo hóa đơn 00000844</t>
  </si>
  <si>
    <t>00000845</t>
  </si>
  <si>
    <t>Bán hàng CHI NHÁNH CÔNG TY TNHH MM MEGA MARKET (VIỆT NAM) TẠI THÀNH PHỐ HÀ NỘI theo hóa đơn 00000845</t>
  </si>
  <si>
    <t>00000846</t>
  </si>
  <si>
    <t>Bán hàng CHI NHÁNH CÔNG TY TNHH MM MEGA MARKET (VIỆT NAM) TẠI THÀNH PHỐ HÀ NỘI theo hóa đơn 00000846</t>
  </si>
  <si>
    <t>00000847</t>
  </si>
  <si>
    <t>Bán hàng CHI NHÁNH CÔNG TY TNHH MM MEGA MARKET (VIỆT NAM) TẠI THÀNH PHỐ HÀ NỘI theo hóa đơn 00000847</t>
  </si>
  <si>
    <t>00000849</t>
  </si>
  <si>
    <t>11147774</t>
  </si>
  <si>
    <t>00000851</t>
  </si>
  <si>
    <t>Bán hàng CHI NHÁNH CÔNG TY TNHH MM MEGA MARKET (VIỆT NAM) TẠI THÀNH PHỐ HÀ NỘI theo hóa đơn 00000851</t>
  </si>
  <si>
    <t>00001368</t>
  </si>
  <si>
    <t>13204346</t>
  </si>
  <si>
    <t>00001369</t>
  </si>
  <si>
    <t>26356515</t>
  </si>
  <si>
    <t>00001370</t>
  </si>
  <si>
    <t>19353021</t>
  </si>
  <si>
    <t>00001371</t>
  </si>
  <si>
    <t>18118684</t>
  </si>
  <si>
    <t>00001372</t>
  </si>
  <si>
    <t>Mega An Phú. 10176136</t>
  </si>
  <si>
    <t>00001373</t>
  </si>
  <si>
    <t>Mega An Phú. Food Delivery Service Center. 50984121</t>
  </si>
  <si>
    <t>00001374</t>
  </si>
  <si>
    <t>10177524</t>
  </si>
  <si>
    <t>00001375</t>
  </si>
  <si>
    <t>10179448</t>
  </si>
  <si>
    <t>00001376</t>
  </si>
  <si>
    <t>17154727</t>
  </si>
  <si>
    <t>00001377</t>
  </si>
  <si>
    <t>20335101</t>
  </si>
  <si>
    <t>00001378</t>
  </si>
  <si>
    <t>22308735</t>
  </si>
  <si>
    <t>00001379</t>
  </si>
  <si>
    <t>24280678</t>
  </si>
  <si>
    <t>00001380</t>
  </si>
  <si>
    <t>25308599</t>
  </si>
  <si>
    <t>00001381</t>
  </si>
  <si>
    <t>27298878</t>
  </si>
  <si>
    <t>00001382</t>
  </si>
  <si>
    <t>16389594</t>
  </si>
  <si>
    <t>00001397</t>
  </si>
  <si>
    <t>18119815</t>
  </si>
  <si>
    <t>00001398</t>
  </si>
  <si>
    <t>12110026</t>
  </si>
  <si>
    <t>00001472</t>
  </si>
  <si>
    <t>11150933</t>
  </si>
  <si>
    <t>00001473</t>
  </si>
  <si>
    <t>50984429</t>
  </si>
  <si>
    <t>00001474</t>
  </si>
  <si>
    <t>18122078</t>
  </si>
  <si>
    <t>00001475</t>
  </si>
  <si>
    <t>19354340</t>
  </si>
  <si>
    <t>00001476</t>
  </si>
  <si>
    <t>28298636</t>
  </si>
  <si>
    <t>00001477</t>
  </si>
  <si>
    <t>28298123</t>
  </si>
  <si>
    <t>00001478</t>
  </si>
  <si>
    <t>28298103</t>
  </si>
  <si>
    <t>00001479</t>
  </si>
  <si>
    <t>25309394</t>
  </si>
  <si>
    <t>00001480</t>
  </si>
  <si>
    <t>16391750</t>
  </si>
  <si>
    <t>00001481</t>
  </si>
  <si>
    <t>16391216</t>
  </si>
  <si>
    <t>00001482</t>
  </si>
  <si>
    <t>15079249</t>
  </si>
  <si>
    <t>00001483</t>
  </si>
  <si>
    <t>16391057</t>
  </si>
  <si>
    <t>00002115</t>
  </si>
  <si>
    <t>18123159</t>
  </si>
  <si>
    <t>00002116</t>
  </si>
  <si>
    <t>16391225</t>
  </si>
  <si>
    <t>00002117</t>
  </si>
  <si>
    <t>15080920</t>
  </si>
  <si>
    <t>00002118</t>
  </si>
  <si>
    <t>16392929</t>
  </si>
  <si>
    <t>00002119</t>
  </si>
  <si>
    <t>17156773</t>
  </si>
  <si>
    <t>00002120</t>
  </si>
  <si>
    <t>22311704</t>
  </si>
  <si>
    <t>00002121</t>
  </si>
  <si>
    <t>10183289</t>
  </si>
  <si>
    <t>00002122</t>
  </si>
  <si>
    <t>10183089</t>
  </si>
  <si>
    <t>00002123</t>
  </si>
  <si>
    <t>10183967</t>
  </si>
  <si>
    <t>00002124</t>
  </si>
  <si>
    <t>18123935</t>
  </si>
  <si>
    <t>00002125</t>
  </si>
  <si>
    <t>10184554</t>
  </si>
  <si>
    <t>00002126</t>
  </si>
  <si>
    <t>10184038</t>
  </si>
  <si>
    <t>00002127</t>
  </si>
  <si>
    <t>11153889</t>
  </si>
  <si>
    <t>00002128</t>
  </si>
  <si>
    <t>10185012</t>
  </si>
  <si>
    <t>00002129</t>
  </si>
  <si>
    <t>18125879</t>
  </si>
  <si>
    <t>00002131</t>
  </si>
  <si>
    <t>14071199</t>
  </si>
  <si>
    <t>00002132</t>
  </si>
  <si>
    <t>90294852</t>
  </si>
  <si>
    <t>00002133</t>
  </si>
  <si>
    <t>13205002</t>
  </si>
  <si>
    <t>00002134</t>
  </si>
  <si>
    <t>13207268</t>
  </si>
  <si>
    <t>00002135</t>
  </si>
  <si>
    <t>13207322</t>
  </si>
  <si>
    <t>00002136</t>
  </si>
  <si>
    <t>14069880</t>
  </si>
  <si>
    <t>00002137</t>
  </si>
  <si>
    <t>26359222</t>
  </si>
  <si>
    <t>00002138</t>
  </si>
  <si>
    <t>Mega Hoàng Mai. 14068906</t>
  </si>
  <si>
    <t>00002139</t>
  </si>
  <si>
    <t>10179940</t>
  </si>
  <si>
    <t>00002181</t>
  </si>
  <si>
    <t>26360918</t>
  </si>
  <si>
    <t>00002182</t>
  </si>
  <si>
    <t>13209920</t>
  </si>
  <si>
    <t>00002183</t>
  </si>
  <si>
    <t>16393469</t>
  </si>
  <si>
    <t>00002184</t>
  </si>
  <si>
    <t>26359891</t>
  </si>
  <si>
    <t>00003517</t>
  </si>
  <si>
    <t>28303644</t>
  </si>
  <si>
    <t>00003518</t>
  </si>
  <si>
    <t>28303613</t>
  </si>
  <si>
    <t>00003519</t>
  </si>
  <si>
    <t>17162293</t>
  </si>
  <si>
    <t>00003520</t>
  </si>
  <si>
    <t>15085577</t>
  </si>
  <si>
    <t>00003521</t>
  </si>
  <si>
    <t>18127794</t>
  </si>
  <si>
    <t>00003522</t>
  </si>
  <si>
    <t>18127779</t>
  </si>
  <si>
    <t>00003849</t>
  </si>
  <si>
    <t>10186805</t>
  </si>
  <si>
    <t>00003850</t>
  </si>
  <si>
    <t>10190881</t>
  </si>
  <si>
    <t>00003901</t>
  </si>
  <si>
    <t>11155152</t>
  </si>
  <si>
    <t>00003902</t>
  </si>
  <si>
    <t>11155838</t>
  </si>
  <si>
    <t>00003903</t>
  </si>
  <si>
    <t>11159414</t>
  </si>
  <si>
    <t>00003904</t>
  </si>
  <si>
    <t>12114274</t>
  </si>
  <si>
    <t>00003905</t>
  </si>
  <si>
    <t>27305466</t>
  </si>
  <si>
    <t>00003906</t>
  </si>
  <si>
    <t>25315910</t>
  </si>
  <si>
    <t>00003907</t>
  </si>
  <si>
    <t>25315469</t>
  </si>
  <si>
    <t>00003908</t>
  </si>
  <si>
    <t>22317031</t>
  </si>
  <si>
    <t>00003909</t>
  </si>
  <si>
    <t>16399033</t>
  </si>
  <si>
    <t>00006270</t>
  </si>
  <si>
    <t>26362655</t>
  </si>
  <si>
    <t>00006271</t>
  </si>
  <si>
    <t>90296715 - Mega Thanh Xuân</t>
  </si>
  <si>
    <t>00006272</t>
  </si>
  <si>
    <t>90296099</t>
  </si>
  <si>
    <t>00006273</t>
  </si>
  <si>
    <t>14073240</t>
  </si>
  <si>
    <t>00006274</t>
  </si>
  <si>
    <t>13212304</t>
  </si>
  <si>
    <t>00006275</t>
  </si>
  <si>
    <t>26365259</t>
  </si>
  <si>
    <t>00006276</t>
  </si>
  <si>
    <t>13217952</t>
  </si>
  <si>
    <t>00006277</t>
  </si>
  <si>
    <t>26363583</t>
  </si>
  <si>
    <t>00006278</t>
  </si>
  <si>
    <t>27307406</t>
  </si>
  <si>
    <t>00006279</t>
  </si>
  <si>
    <t>20344643</t>
  </si>
  <si>
    <t>00006280</t>
  </si>
  <si>
    <t>16400842</t>
  </si>
  <si>
    <t>00006281</t>
  </si>
  <si>
    <t>15088038</t>
  </si>
  <si>
    <t>00006282</t>
  </si>
  <si>
    <t>29155061</t>
  </si>
  <si>
    <t>00006287</t>
  </si>
  <si>
    <t>10190576</t>
  </si>
  <si>
    <t>00006288</t>
  </si>
  <si>
    <t>19361776</t>
  </si>
  <si>
    <t>00006289</t>
  </si>
  <si>
    <t>19361459</t>
  </si>
  <si>
    <t>00000076</t>
  </si>
  <si>
    <t>1K23TLX</t>
  </si>
  <si>
    <t>Hàng trả - phiếu MH000474</t>
  </si>
  <si>
    <t>00008648</t>
  </si>
  <si>
    <t>10194056</t>
  </si>
  <si>
    <t>00008649</t>
  </si>
  <si>
    <t>18133089</t>
  </si>
  <si>
    <t>00008650</t>
  </si>
  <si>
    <t>12121474 - Mega Hiệp Phú</t>
  </si>
  <si>
    <t>00008651</t>
  </si>
  <si>
    <t>25317571</t>
  </si>
  <si>
    <t>00008652</t>
  </si>
  <si>
    <t>24289140</t>
  </si>
  <si>
    <t>00008653</t>
  </si>
  <si>
    <t>22319062</t>
  </si>
  <si>
    <t>00008654</t>
  </si>
  <si>
    <t>20344952</t>
  </si>
  <si>
    <t>00008655</t>
  </si>
  <si>
    <t>16402265</t>
  </si>
  <si>
    <t>00008656</t>
  </si>
  <si>
    <t>15088961</t>
  </si>
  <si>
    <t>00008657</t>
  </si>
  <si>
    <t>25318783</t>
  </si>
  <si>
    <t>00008658</t>
  </si>
  <si>
    <t>24290450</t>
  </si>
  <si>
    <t>00008659</t>
  </si>
  <si>
    <t>23199700</t>
  </si>
  <si>
    <t>00008660</t>
  </si>
  <si>
    <t>17168261</t>
  </si>
  <si>
    <t>00008661</t>
  </si>
  <si>
    <t>16403761</t>
  </si>
  <si>
    <t>00008662</t>
  </si>
  <si>
    <t>15090533</t>
  </si>
  <si>
    <t>00008663</t>
  </si>
  <si>
    <t>14076654</t>
  </si>
  <si>
    <t>00008664</t>
  </si>
  <si>
    <t>14078741</t>
  </si>
  <si>
    <t>00008665</t>
  </si>
  <si>
    <t>26367100</t>
  </si>
  <si>
    <t>00008666</t>
  </si>
  <si>
    <t>13219893</t>
  </si>
  <si>
    <t>00009019</t>
  </si>
  <si>
    <t>25319825</t>
  </si>
  <si>
    <t>00009020</t>
  </si>
  <si>
    <t>15091622</t>
  </si>
  <si>
    <t>00009021</t>
  </si>
  <si>
    <t>12124372 - Mega Hiệp Phú</t>
  </si>
  <si>
    <t>00009022</t>
  </si>
  <si>
    <t>Mega An Phú-10197729</t>
  </si>
  <si>
    <t>00010480</t>
  </si>
  <si>
    <t>29159395 - Mega Hưng Phú</t>
  </si>
  <si>
    <t>00010481</t>
  </si>
  <si>
    <t>17168935</t>
  </si>
  <si>
    <t>00010482</t>
  </si>
  <si>
    <t>27311198</t>
  </si>
  <si>
    <t>00010483</t>
  </si>
  <si>
    <t>25321308</t>
  </si>
  <si>
    <t>00010484</t>
  </si>
  <si>
    <t>22322670</t>
  </si>
  <si>
    <t>00010485</t>
  </si>
  <si>
    <t>21210823</t>
  </si>
  <si>
    <t>00010486</t>
  </si>
  <si>
    <t>20348762</t>
  </si>
  <si>
    <t>00010487</t>
  </si>
  <si>
    <t>17171050</t>
  </si>
  <si>
    <t>00010488</t>
  </si>
  <si>
    <t>16406877</t>
  </si>
  <si>
    <t>00010489</t>
  </si>
  <si>
    <t>15093068</t>
  </si>
  <si>
    <t>00010490</t>
  </si>
  <si>
    <t>28310702</t>
  </si>
  <si>
    <t>00010491</t>
  </si>
  <si>
    <t>27311942</t>
  </si>
  <si>
    <t>00010492</t>
  </si>
  <si>
    <t>19369518</t>
  </si>
  <si>
    <t>00010493</t>
  </si>
  <si>
    <t>11168083 - Mega Bình Phú</t>
  </si>
  <si>
    <t>00010494</t>
  </si>
  <si>
    <t>12127235 - Mega Hiệp Phú</t>
  </si>
  <si>
    <t>00010495</t>
  </si>
  <si>
    <t>14080141 - Mega Hoàng Mai</t>
  </si>
  <si>
    <t>00010496</t>
  </si>
  <si>
    <t>14080913 - Mega Hoàng Mai</t>
  </si>
  <si>
    <t>00010497</t>
  </si>
  <si>
    <t>14078179 - Mega Hoàng Mai</t>
  </si>
  <si>
    <t>00010498</t>
  </si>
  <si>
    <t>13222719 - Mega Thăng Long</t>
  </si>
  <si>
    <t>00010499</t>
  </si>
  <si>
    <t>14080816 - Mega Hoàng Mai</t>
  </si>
  <si>
    <t>00010500</t>
  </si>
  <si>
    <t>26370979 - Mega Hà Đông</t>
  </si>
  <si>
    <t>00010501</t>
  </si>
  <si>
    <t>26370368 - Mega Hà Đông</t>
  </si>
  <si>
    <t>00000021</t>
  </si>
  <si>
    <t>1K23THL</t>
  </si>
  <si>
    <t>00000023</t>
  </si>
  <si>
    <t>00011265</t>
  </si>
  <si>
    <t>16407983</t>
  </si>
  <si>
    <t>00011266</t>
  </si>
  <si>
    <t>22324278 ( ĐON HÀNG ĐẶT NGÀY 01-03-2023 CÓ KM )</t>
  </si>
  <si>
    <t>00011267</t>
  </si>
  <si>
    <t>21211194</t>
  </si>
  <si>
    <t>00011268</t>
  </si>
  <si>
    <t>17172370</t>
  </si>
  <si>
    <t>00013157</t>
  </si>
  <si>
    <t>18141717</t>
  </si>
  <si>
    <t>00013160</t>
  </si>
  <si>
    <t>21211824 ( GIAO QUA CHÀNH XE VÌ KHÁCH ĐẶT)</t>
  </si>
  <si>
    <t>00013161</t>
  </si>
  <si>
    <t>24294867</t>
  </si>
  <si>
    <t>00013162</t>
  </si>
  <si>
    <t>21212486</t>
  </si>
  <si>
    <t>00013163</t>
  </si>
  <si>
    <t>10201289 - Mega An Phú</t>
  </si>
  <si>
    <t>00013164</t>
  </si>
  <si>
    <t>13225152 - Mega Thăng Long</t>
  </si>
  <si>
    <t>00013165</t>
  </si>
  <si>
    <t>90903766 - Mega Thanh Xuân</t>
  </si>
  <si>
    <t>00013166</t>
  </si>
  <si>
    <t>13224751 - Mega Thăng Long</t>
  </si>
  <si>
    <t>00013167</t>
  </si>
  <si>
    <t>13224849 - Mega Thăng Long</t>
  </si>
  <si>
    <t>00013194</t>
  </si>
  <si>
    <t>12129909 - Mega Hiệp Phú</t>
  </si>
  <si>
    <t>00013195</t>
  </si>
  <si>
    <t>27314275</t>
  </si>
  <si>
    <t>00013196</t>
  </si>
  <si>
    <t>28314330</t>
  </si>
  <si>
    <t>00013197</t>
  </si>
  <si>
    <t>25324086</t>
  </si>
  <si>
    <t>00013198</t>
  </si>
  <si>
    <t>20351740</t>
  </si>
  <si>
    <t>00013199</t>
  </si>
  <si>
    <t>17175916</t>
  </si>
  <si>
    <t>00013200</t>
  </si>
  <si>
    <t>16410652</t>
  </si>
  <si>
    <t>00013201</t>
  </si>
  <si>
    <t>15096894</t>
  </si>
  <si>
    <t>00013202</t>
  </si>
  <si>
    <t>15096645</t>
  </si>
  <si>
    <t>00000018</t>
  </si>
  <si>
    <t>1K23TQU</t>
  </si>
  <si>
    <t>00000025</t>
  </si>
  <si>
    <t>1K23TTK</t>
  </si>
  <si>
    <t>00000036</t>
  </si>
  <si>
    <t>1K23TVU</t>
  </si>
  <si>
    <t>00000038</t>
  </si>
  <si>
    <t>00000039</t>
  </si>
  <si>
    <t>1K23TMA</t>
  </si>
  <si>
    <t>00000041</t>
  </si>
  <si>
    <t>1K23TKG</t>
  </si>
  <si>
    <t>00000061</t>
  </si>
  <si>
    <t>1K23TPU</t>
  </si>
  <si>
    <t>Hàng trả - CAN DATE</t>
  </si>
  <si>
    <t>00000073</t>
  </si>
  <si>
    <t>00000462</t>
  </si>
  <si>
    <t>1K23TAP</t>
  </si>
  <si>
    <t>Hàng trả - phiếu MH000591</t>
  </si>
  <si>
    <t>00000490</t>
  </si>
  <si>
    <t>00000683</t>
  </si>
  <si>
    <t>1K23THU</t>
  </si>
  <si>
    <t>Hàng trả - NHƯ ĐÃ THỎA THUẬN</t>
  </si>
  <si>
    <t>00000045</t>
  </si>
  <si>
    <t>1K23TDL</t>
  </si>
  <si>
    <t>00000050</t>
  </si>
  <si>
    <t>00000051</t>
  </si>
  <si>
    <t>00000052</t>
  </si>
  <si>
    <t>1K23TKH</t>
  </si>
  <si>
    <t>00000056</t>
  </si>
  <si>
    <t>1K23TDU</t>
  </si>
  <si>
    <t>00000058</t>
  </si>
  <si>
    <t>00000071</t>
  </si>
  <si>
    <t>1K23THA</t>
  </si>
  <si>
    <t>00000075</t>
  </si>
  <si>
    <t>00000078</t>
  </si>
  <si>
    <t>00000098</t>
  </si>
  <si>
    <t>00000108</t>
  </si>
  <si>
    <t>00000145</t>
  </si>
  <si>
    <t>00000149</t>
  </si>
  <si>
    <t>00013725</t>
  </si>
  <si>
    <t>00000080</t>
  </si>
  <si>
    <t>00014840</t>
  </si>
  <si>
    <t>25325468</t>
  </si>
  <si>
    <t>00014841</t>
  </si>
  <si>
    <t>23205057</t>
  </si>
  <si>
    <t>00014842</t>
  </si>
  <si>
    <t>22327831</t>
  </si>
  <si>
    <t>00014843</t>
  </si>
  <si>
    <t>16412576</t>
  </si>
  <si>
    <t>00014844</t>
  </si>
  <si>
    <t>18143577</t>
  </si>
  <si>
    <t>00014845</t>
  </si>
  <si>
    <t>29162129 - Mega Hưng Phú</t>
  </si>
  <si>
    <t>00014846</t>
  </si>
  <si>
    <t>10204861 - Mega An Phú</t>
  </si>
  <si>
    <t>00014847</t>
  </si>
  <si>
    <t>10206798</t>
  </si>
  <si>
    <t>00014848</t>
  </si>
  <si>
    <t>11173631 - Mega Bình Phú</t>
  </si>
  <si>
    <t>00014849</t>
  </si>
  <si>
    <t>11174198 - Mega Bình Phú</t>
  </si>
  <si>
    <t>00014850</t>
  </si>
  <si>
    <t>11173964 - Mega Bình Phú</t>
  </si>
  <si>
    <t>00014851</t>
  </si>
  <si>
    <t>19373558</t>
  </si>
  <si>
    <t>00014852</t>
  </si>
  <si>
    <t>19373656</t>
  </si>
  <si>
    <t>00014853</t>
  </si>
  <si>
    <t>19373508</t>
  </si>
  <si>
    <t>00014854</t>
  </si>
  <si>
    <t>12132793 - Mega Hiệp Phú</t>
  </si>
  <si>
    <t>00014855</t>
  </si>
  <si>
    <t>12132881 - Mega Hiệp Phú</t>
  </si>
  <si>
    <t>00014856</t>
  </si>
  <si>
    <t>14085814 - Mega Hoàng Mai</t>
  </si>
  <si>
    <t>00014857</t>
  </si>
  <si>
    <t>14085720 - Mega Hoàng Mai</t>
  </si>
  <si>
    <t>00014858</t>
  </si>
  <si>
    <t>13229084 - Mega Thăng Long</t>
  </si>
  <si>
    <t>00014859</t>
  </si>
  <si>
    <t>26376150 - Mega Hà Đông</t>
  </si>
  <si>
    <t>00014860</t>
  </si>
  <si>
    <t>26376419 - Mega Hà Đông</t>
  </si>
  <si>
    <t>00014861</t>
  </si>
  <si>
    <t>26373867 - Mega Hà Đông</t>
  </si>
  <si>
    <t>00015705</t>
  </si>
  <si>
    <t>15099206</t>
  </si>
  <si>
    <t>00015706</t>
  </si>
  <si>
    <t>15099450</t>
  </si>
  <si>
    <t>00015707</t>
  </si>
  <si>
    <t>16413585</t>
  </si>
  <si>
    <t>00015708</t>
  </si>
  <si>
    <t>20354100</t>
  </si>
  <si>
    <t>00015709</t>
  </si>
  <si>
    <t>24297736</t>
  </si>
  <si>
    <t>00015710</t>
  </si>
  <si>
    <t>25326408</t>
  </si>
  <si>
    <t>00015711</t>
  </si>
  <si>
    <t>28316136</t>
  </si>
  <si>
    <t>00015712</t>
  </si>
  <si>
    <t>17179185</t>
  </si>
  <si>
    <t>00015713</t>
  </si>
  <si>
    <t>25231094</t>
  </si>
  <si>
    <t>00015714</t>
  </si>
  <si>
    <t>00015715</t>
  </si>
  <si>
    <t>20252702</t>
  </si>
  <si>
    <t>00015716</t>
  </si>
  <si>
    <t>28256017</t>
  </si>
  <si>
    <t>00015717</t>
  </si>
  <si>
    <t>25269261</t>
  </si>
  <si>
    <t>00015718</t>
  </si>
  <si>
    <t>25269364</t>
  </si>
  <si>
    <t>00015719</t>
  </si>
  <si>
    <t>22277844</t>
  </si>
  <si>
    <t>00015720</t>
  </si>
  <si>
    <t>20293537</t>
  </si>
  <si>
    <t>00015721</t>
  </si>
  <si>
    <t>15012701</t>
  </si>
  <si>
    <t>00015722</t>
  </si>
  <si>
    <t>15043397</t>
  </si>
  <si>
    <t>00015723</t>
  </si>
  <si>
    <t>15043657</t>
  </si>
  <si>
    <t>00015724</t>
  </si>
  <si>
    <t>13129281 - Mega Thăng Long(2022)</t>
  </si>
  <si>
    <t>00015730</t>
  </si>
  <si>
    <t>10208391 - Mega An Phú</t>
  </si>
  <si>
    <t>00015732</t>
  </si>
  <si>
    <t>21215183 ( giao chành xe)</t>
  </si>
  <si>
    <t>00015733</t>
  </si>
  <si>
    <t>16410927</t>
  </si>
  <si>
    <t>00000104</t>
  </si>
  <si>
    <t>00016741</t>
  </si>
  <si>
    <t>14088203</t>
  </si>
  <si>
    <t>00016742</t>
  </si>
  <si>
    <t>14088250</t>
  </si>
  <si>
    <t>00016743</t>
  </si>
  <si>
    <t>14088540</t>
  </si>
  <si>
    <t>00016744</t>
  </si>
  <si>
    <t>26378159</t>
  </si>
  <si>
    <t>00016745</t>
  </si>
  <si>
    <t>14089346</t>
  </si>
  <si>
    <t>00016746</t>
  </si>
  <si>
    <t>18144542</t>
  </si>
  <si>
    <t>00016747</t>
  </si>
  <si>
    <t>20355734</t>
  </si>
  <si>
    <t>00016748</t>
  </si>
  <si>
    <t>16415222</t>
  </si>
  <si>
    <t>00016749</t>
  </si>
  <si>
    <t>21215809</t>
  </si>
  <si>
    <t>00016750</t>
  </si>
  <si>
    <t>22329490</t>
  </si>
  <si>
    <t>00016751</t>
  </si>
  <si>
    <t>28317668</t>
  </si>
  <si>
    <t>00016752</t>
  </si>
  <si>
    <t>25328714</t>
  </si>
  <si>
    <t>00016754</t>
  </si>
  <si>
    <t>22330232</t>
  </si>
  <si>
    <t>00016755</t>
  </si>
  <si>
    <t>27318739</t>
  </si>
  <si>
    <t>00000127</t>
  </si>
  <si>
    <t>Hàng trả - phiếu MH000170</t>
  </si>
  <si>
    <t>00017503</t>
  </si>
  <si>
    <t>19377162</t>
  </si>
  <si>
    <t>00017504</t>
  </si>
  <si>
    <t>12136041</t>
  </si>
  <si>
    <t>00018690</t>
  </si>
  <si>
    <t>50988210</t>
  </si>
  <si>
    <t>00018691</t>
  </si>
  <si>
    <t>29164422</t>
  </si>
  <si>
    <t>00018692</t>
  </si>
  <si>
    <t>11179683</t>
  </si>
  <si>
    <t>00018693</t>
  </si>
  <si>
    <t>11179991</t>
  </si>
  <si>
    <t>00018694</t>
  </si>
  <si>
    <t>18149591</t>
  </si>
  <si>
    <t>00018695</t>
  </si>
  <si>
    <t>15103633</t>
  </si>
  <si>
    <t>00018697</t>
  </si>
  <si>
    <t>15103732</t>
  </si>
  <si>
    <t>00018699</t>
  </si>
  <si>
    <t>17182705</t>
  </si>
  <si>
    <t>00018700</t>
  </si>
  <si>
    <t>28320264</t>
  </si>
  <si>
    <t>00018702</t>
  </si>
  <si>
    <t>20356620</t>
  </si>
  <si>
    <t>00018703</t>
  </si>
  <si>
    <t>20356376</t>
  </si>
  <si>
    <t>00018704</t>
  </si>
  <si>
    <t>16415945</t>
  </si>
  <si>
    <t>00018705</t>
  </si>
  <si>
    <t>10211608</t>
  </si>
  <si>
    <t>00018706</t>
  </si>
  <si>
    <t>10211867</t>
  </si>
  <si>
    <t>00018758</t>
  </si>
  <si>
    <t>10215276</t>
  </si>
  <si>
    <t>00018759</t>
  </si>
  <si>
    <t>10215552 - Mega An Phú</t>
  </si>
  <si>
    <t>00018760</t>
  </si>
  <si>
    <t>16419056</t>
  </si>
  <si>
    <t>00018761</t>
  </si>
  <si>
    <t>20358732</t>
  </si>
  <si>
    <t>00018762</t>
  </si>
  <si>
    <t>25330804</t>
  </si>
  <si>
    <t>00018763</t>
  </si>
  <si>
    <t>27321011</t>
  </si>
  <si>
    <t>00018764</t>
  </si>
  <si>
    <t>28320846</t>
  </si>
  <si>
    <t>00018765</t>
  </si>
  <si>
    <t>18151455</t>
  </si>
  <si>
    <t>00018766</t>
  </si>
  <si>
    <t>13237335</t>
  </si>
  <si>
    <t>00018767</t>
  </si>
  <si>
    <t>13237724</t>
  </si>
  <si>
    <t>00019053</t>
  </si>
  <si>
    <t>90311519</t>
  </si>
  <si>
    <t>00019054</t>
  </si>
  <si>
    <t>14094194</t>
  </si>
  <si>
    <t>00019055</t>
  </si>
  <si>
    <t>14094464</t>
  </si>
  <si>
    <t>1K23TDA</t>
  </si>
  <si>
    <t>Hàng trả - phiếu MH000506</t>
  </si>
  <si>
    <t>00000095</t>
  </si>
  <si>
    <t>1K23TNH</t>
  </si>
  <si>
    <t>Hàng trả - Mega Biên Hòa - phiếu MH000594</t>
  </si>
  <si>
    <t>00000126</t>
  </si>
  <si>
    <t>Hàng trả - Mega Vũng Tàu</t>
  </si>
  <si>
    <t>00000150</t>
  </si>
  <si>
    <t>Hàng trả - phiếu MH000509</t>
  </si>
  <si>
    <t>00000181</t>
  </si>
  <si>
    <t>Hàng trả - Mega Cần Thơ</t>
  </si>
  <si>
    <t>00000185</t>
  </si>
  <si>
    <t>Hàng trả - phiếu MH000507</t>
  </si>
  <si>
    <t>00020177</t>
  </si>
  <si>
    <t>19381406</t>
  </si>
  <si>
    <t>00020178</t>
  </si>
  <si>
    <t>15106479</t>
  </si>
  <si>
    <t>00020179</t>
  </si>
  <si>
    <t>22334926</t>
  </si>
  <si>
    <t>00020180</t>
  </si>
  <si>
    <t>17186942</t>
  </si>
  <si>
    <t>00020181</t>
  </si>
  <si>
    <t>11183065</t>
  </si>
  <si>
    <t>00020182</t>
  </si>
  <si>
    <t>12141800</t>
  </si>
  <si>
    <t>00020183</t>
  </si>
  <si>
    <t>12142203</t>
  </si>
  <si>
    <t>00020184</t>
  </si>
  <si>
    <t>13240084</t>
  </si>
  <si>
    <t>00020185</t>
  </si>
  <si>
    <t>13240965</t>
  </si>
  <si>
    <t>00020186</t>
  </si>
  <si>
    <t>26385892</t>
  </si>
  <si>
    <t>00020479</t>
  </si>
  <si>
    <t>50989153</t>
  </si>
  <si>
    <t>00020480</t>
  </si>
  <si>
    <t>16421862</t>
  </si>
  <si>
    <t>00020481</t>
  </si>
  <si>
    <t>24304654</t>
  </si>
  <si>
    <t>00020482</t>
  </si>
  <si>
    <t>27324142</t>
  </si>
  <si>
    <t>00020483</t>
  </si>
  <si>
    <t>20361443</t>
  </si>
  <si>
    <t>00020484</t>
  </si>
  <si>
    <t>22335483</t>
  </si>
  <si>
    <t>00020498</t>
  </si>
  <si>
    <t>10219221</t>
  </si>
  <si>
    <t>00020499</t>
  </si>
  <si>
    <t>10216418</t>
  </si>
  <si>
    <t>00000154</t>
  </si>
  <si>
    <t>00020604</t>
  </si>
  <si>
    <t>00020605</t>
  </si>
  <si>
    <t>00020606</t>
  </si>
  <si>
    <t>00020607</t>
  </si>
  <si>
    <t>00022033</t>
  </si>
  <si>
    <t>11185117</t>
  </si>
  <si>
    <t>18155630</t>
  </si>
  <si>
    <t>16423396</t>
  </si>
  <si>
    <t>16423557</t>
  </si>
  <si>
    <t>20362920</t>
  </si>
  <si>
    <t>22337327</t>
  </si>
  <si>
    <t>24306056</t>
  </si>
  <si>
    <t>12144845</t>
  </si>
  <si>
    <t>11186045</t>
  </si>
  <si>
    <t>12145211</t>
  </si>
  <si>
    <t>13242151</t>
  </si>
  <si>
    <t>14096121</t>
  </si>
  <si>
    <t>00000116</t>
  </si>
  <si>
    <t>Hàng trả - phiếu MH000517</t>
  </si>
  <si>
    <t>00022180</t>
  </si>
  <si>
    <t>15110161</t>
  </si>
  <si>
    <t>00022181</t>
  </si>
  <si>
    <t>17190462</t>
  </si>
  <si>
    <t>00022182</t>
  </si>
  <si>
    <t>22337887</t>
  </si>
  <si>
    <t>00022183</t>
  </si>
  <si>
    <t>22338310</t>
  </si>
  <si>
    <t>00022184</t>
  </si>
  <si>
    <t>24306895</t>
  </si>
  <si>
    <t>00022185</t>
  </si>
  <si>
    <t>25335484</t>
  </si>
  <si>
    <t>00022186</t>
  </si>
  <si>
    <t>27326618</t>
  </si>
  <si>
    <t>00022187</t>
  </si>
  <si>
    <t>28326076</t>
  </si>
  <si>
    <t>00000117</t>
  </si>
  <si>
    <t>Hàng trả - Mega An Giang</t>
  </si>
  <si>
    <t>00000122</t>
  </si>
  <si>
    <t>Hàng trả - Mega Đắk Lắk</t>
  </si>
  <si>
    <t>00000161</t>
  </si>
  <si>
    <t>Hàng trả - Mega Hà Nội</t>
  </si>
  <si>
    <t>00000234</t>
  </si>
  <si>
    <t>00023404</t>
  </si>
  <si>
    <t>00023405</t>
  </si>
  <si>
    <t>19385051</t>
  </si>
  <si>
    <t>00023406</t>
  </si>
  <si>
    <t>10221235</t>
  </si>
  <si>
    <t>00023407</t>
  </si>
  <si>
    <t>10222868</t>
  </si>
  <si>
    <t>00023408</t>
  </si>
  <si>
    <t>19386605</t>
  </si>
  <si>
    <t>00023409</t>
  </si>
  <si>
    <t>18159296</t>
  </si>
  <si>
    <t>00023410</t>
  </si>
  <si>
    <t>12147912</t>
  </si>
  <si>
    <t>00023411</t>
  </si>
  <si>
    <t>11188732</t>
  </si>
  <si>
    <t>00023412</t>
  </si>
  <si>
    <t>27327514</t>
  </si>
  <si>
    <t>00023413</t>
  </si>
  <si>
    <t>23213768</t>
  </si>
  <si>
    <t>00023414</t>
  </si>
  <si>
    <t>20365332</t>
  </si>
  <si>
    <t>00023415</t>
  </si>
  <si>
    <t>16426394</t>
  </si>
  <si>
    <t>00023416</t>
  </si>
  <si>
    <t>15111840</t>
  </si>
  <si>
    <t>00023417</t>
  </si>
  <si>
    <t>22339889</t>
  </si>
  <si>
    <t>00023420</t>
  </si>
  <si>
    <t>90314340</t>
  </si>
  <si>
    <t>00023421</t>
  </si>
  <si>
    <t>26386858</t>
  </si>
  <si>
    <t>00023422</t>
  </si>
  <si>
    <t>90314767</t>
  </si>
  <si>
    <t>00023423</t>
  </si>
  <si>
    <t>14098662</t>
  </si>
  <si>
    <t>00023424</t>
  </si>
  <si>
    <t>13245693</t>
  </si>
  <si>
    <t>00023425</t>
  </si>
  <si>
    <t>90317029</t>
  </si>
  <si>
    <t>Hàng trả - Mega Kiên Giang - phiếu MH000518</t>
  </si>
  <si>
    <t>00023490</t>
  </si>
  <si>
    <t>00023491</t>
  </si>
  <si>
    <t>00023492</t>
  </si>
  <si>
    <t>00023497</t>
  </si>
  <si>
    <t>00023498</t>
  </si>
  <si>
    <t>00000172</t>
  </si>
  <si>
    <t>Hàng trả - Mega Hà Nội phiếu MH000700</t>
  </si>
  <si>
    <t>00000247</t>
  </si>
  <si>
    <t>00023577</t>
  </si>
  <si>
    <t>10224313</t>
  </si>
  <si>
    <t>00023578</t>
  </si>
  <si>
    <t>10226536</t>
  </si>
  <si>
    <t>00023580</t>
  </si>
  <si>
    <t>12148286</t>
  </si>
  <si>
    <t>00023581</t>
  </si>
  <si>
    <t>50989971</t>
  </si>
  <si>
    <t>00023582</t>
  </si>
  <si>
    <t>11190337</t>
  </si>
  <si>
    <t>00023585</t>
  </si>
  <si>
    <t>12149515</t>
  </si>
  <si>
    <t>00023586</t>
  </si>
  <si>
    <t>19386653</t>
  </si>
  <si>
    <t>00023587</t>
  </si>
  <si>
    <t>19386785</t>
  </si>
  <si>
    <t>00023588</t>
  </si>
  <si>
    <t>19387758</t>
  </si>
  <si>
    <t>00023589</t>
  </si>
  <si>
    <t>19389013</t>
  </si>
  <si>
    <t>00023590</t>
  </si>
  <si>
    <t>19389026</t>
  </si>
  <si>
    <t>00023591</t>
  </si>
  <si>
    <t>16427460</t>
  </si>
  <si>
    <t>00023592</t>
  </si>
  <si>
    <t>17193595</t>
  </si>
  <si>
    <t>00023593</t>
  </si>
  <si>
    <t>20366260</t>
  </si>
  <si>
    <t>00023594</t>
  </si>
  <si>
    <t>20366805</t>
  </si>
  <si>
    <t>00023595</t>
  </si>
  <si>
    <t>22340375</t>
  </si>
  <si>
    <t>00023596</t>
  </si>
  <si>
    <t>27328673</t>
  </si>
  <si>
    <t>00023597</t>
  </si>
  <si>
    <t>25338724</t>
  </si>
  <si>
    <t>00023598</t>
  </si>
  <si>
    <t>17194754</t>
  </si>
  <si>
    <t>00023599</t>
  </si>
  <si>
    <t>28329414</t>
  </si>
  <si>
    <t>00025134</t>
  </si>
  <si>
    <t>Xuất lại hóa đơn thay thế cho hóa đơn số 25846</t>
  </si>
  <si>
    <t>00025135</t>
  </si>
  <si>
    <t>Xuất hóa đơn thay thế cho hóa đơn số 25876</t>
  </si>
  <si>
    <t>00025136</t>
  </si>
  <si>
    <t>Xuất hóa đơn thay thế cho hóa đơn số 25884</t>
  </si>
  <si>
    <t>00025137</t>
  </si>
  <si>
    <t>Xuất hóa đơn thay thế cho hóa đơn số 25879 và 47772</t>
  </si>
  <si>
    <t>00025138</t>
  </si>
  <si>
    <t>Xuất hóa đơn thay thế cho hóa đơn số 37960</t>
  </si>
  <si>
    <t>00025139</t>
  </si>
  <si>
    <t>Xuất hóa đơn thay thế cho hóa đơn số 46731</t>
  </si>
  <si>
    <t>00025140</t>
  </si>
  <si>
    <t>Xuất hóa đơn thay thế cho hóa đơn số 46758</t>
  </si>
  <si>
    <t>00025141</t>
  </si>
  <si>
    <t>Xuất hóa đơn thay thế cho hóa đơn số 46759</t>
  </si>
  <si>
    <t>00025142</t>
  </si>
  <si>
    <t>Xuất hóa đơn thay thế cho hóa đơn số 46768</t>
  </si>
  <si>
    <t>00025143</t>
  </si>
  <si>
    <t>Xuất hóa đơn thay thế cho hóa đơn số 46812</t>
  </si>
  <si>
    <t>00025144</t>
  </si>
  <si>
    <t>Xuất hóa đơn thay thế cho hóa đơn số 46739</t>
  </si>
  <si>
    <t>00025145</t>
  </si>
  <si>
    <t>Xuất hóa đơn thay thế cho hóa đơn số 47585</t>
  </si>
  <si>
    <t>00025146</t>
  </si>
  <si>
    <t>Xuất hóa đơn thay thế cho hóa đơn số 46818</t>
  </si>
  <si>
    <t>00025147</t>
  </si>
  <si>
    <t>Xuất hóa đơn thay thế cho hóa đơn số 47583</t>
  </si>
  <si>
    <t>00025148</t>
  </si>
  <si>
    <t>Xuất hóa đơn thay thế cho hóa đơn số 47586</t>
  </si>
  <si>
    <t>00025149</t>
  </si>
  <si>
    <t>Xuất hóa đơn thay thế cho hóa đơn số 49519</t>
  </si>
  <si>
    <t>00025150</t>
  </si>
  <si>
    <t>Xuất hóa đơn thay thế cho hóa đơn số 50854</t>
  </si>
  <si>
    <t>00025151</t>
  </si>
  <si>
    <t>Xuất hóa đơn thay thế cho hóa đơn số 55510</t>
  </si>
  <si>
    <t>00025152</t>
  </si>
  <si>
    <t>Xuất hóa đơn thay thế cho hóa đơn số 57643</t>
  </si>
  <si>
    <t>00025153</t>
  </si>
  <si>
    <t>Xuất hóa đơn thay thế cho hóa đơn số 57646</t>
  </si>
  <si>
    <t>00025154</t>
  </si>
  <si>
    <t>Xuất hóa đơn thay thế cho hóa đơn số 641</t>
  </si>
  <si>
    <t>00025155</t>
  </si>
  <si>
    <t>Xuất hóa đơn thay thế cho hóa đơn số 1368</t>
  </si>
  <si>
    <t>00025156</t>
  </si>
  <si>
    <t>Xuất hóa đơn thay thế cho hóa đơn số 1371</t>
  </si>
  <si>
    <t>00025157</t>
  </si>
  <si>
    <t>Xuất hóa đơn thay thế cho hóa đơn số 1379</t>
  </si>
  <si>
    <t>00025158</t>
  </si>
  <si>
    <t>Xuất hóa đơn thay thế hóa đơn số 1482</t>
  </si>
  <si>
    <t>00025159</t>
  </si>
  <si>
    <t>Xuất hóa đơn thay thế cho hóa đơn số 37668</t>
  </si>
  <si>
    <t>00025160</t>
  </si>
  <si>
    <t>Xuất hóa đơn thay thế cho hóa đơn số 37672</t>
  </si>
  <si>
    <t>00025161</t>
  </si>
  <si>
    <t>Xuất hóa đơn thay thế cho hóa đơn số 37679</t>
  </si>
  <si>
    <t>00025162</t>
  </si>
  <si>
    <t>Xuất hóa đơn thay thế cho hóa đơn số 37680</t>
  </si>
  <si>
    <t>00025163</t>
  </si>
  <si>
    <t>Xuất hóa đơn thay thế cho hóa đơn số 18241</t>
  </si>
  <si>
    <t>00025220</t>
  </si>
  <si>
    <t>10228155</t>
  </si>
  <si>
    <t>00025223</t>
  </si>
  <si>
    <t>18161462</t>
  </si>
  <si>
    <t>00025224</t>
  </si>
  <si>
    <t>16429120</t>
  </si>
  <si>
    <t>00025225</t>
  </si>
  <si>
    <t>16429158</t>
  </si>
  <si>
    <t>00025226</t>
  </si>
  <si>
    <t>17195217</t>
  </si>
  <si>
    <t>00025227</t>
  </si>
  <si>
    <t>20367862</t>
  </si>
  <si>
    <t>00025228</t>
  </si>
  <si>
    <t>24310643</t>
  </si>
  <si>
    <t>00025229</t>
  </si>
  <si>
    <t>28330662</t>
  </si>
  <si>
    <t>00025230</t>
  </si>
  <si>
    <t>28330711</t>
  </si>
  <si>
    <t>00025231</t>
  </si>
  <si>
    <t>11192367</t>
  </si>
  <si>
    <t>00025232</t>
  </si>
  <si>
    <t>14100190</t>
  </si>
  <si>
    <t>00025241</t>
  </si>
  <si>
    <t>00025242</t>
  </si>
  <si>
    <t>Xuất hóa đơn thay thế cho hóa đơn số 15722</t>
  </si>
  <si>
    <t>00025245</t>
  </si>
  <si>
    <t>16430473</t>
  </si>
  <si>
    <t>00025246</t>
  </si>
  <si>
    <t>24311211</t>
  </si>
  <si>
    <t>00025247</t>
  </si>
  <si>
    <t>24311486</t>
  </si>
  <si>
    <t>00025248</t>
  </si>
  <si>
    <t>22343251</t>
  </si>
  <si>
    <t>00025249</t>
  </si>
  <si>
    <t>27331131</t>
  </si>
  <si>
    <t>00025250</t>
  </si>
  <si>
    <t>15115730</t>
  </si>
  <si>
    <t>00025251</t>
  </si>
  <si>
    <t>25340068</t>
  </si>
  <si>
    <t>00025252</t>
  </si>
  <si>
    <t>21225613</t>
  </si>
  <si>
    <t>00025253</t>
  </si>
  <si>
    <t>26391148</t>
  </si>
  <si>
    <t>00025255</t>
  </si>
  <si>
    <t>26391786</t>
  </si>
  <si>
    <t>00025256</t>
  </si>
  <si>
    <t>26391721</t>
  </si>
  <si>
    <t>00025257</t>
  </si>
  <si>
    <t>14102213</t>
  </si>
  <si>
    <t>00025258</t>
  </si>
  <si>
    <t>26393215</t>
  </si>
  <si>
    <t>00025259</t>
  </si>
  <si>
    <t>13250873</t>
  </si>
  <si>
    <t>00025260</t>
  </si>
  <si>
    <t>14103665</t>
  </si>
  <si>
    <t>00025261</t>
  </si>
  <si>
    <t>26394958</t>
  </si>
  <si>
    <t>00025262</t>
  </si>
  <si>
    <t>13252274</t>
  </si>
  <si>
    <t>00025263</t>
  </si>
  <si>
    <t>13250154</t>
  </si>
  <si>
    <t>00025264</t>
  </si>
  <si>
    <t>90319563</t>
  </si>
  <si>
    <t>00000163</t>
  </si>
  <si>
    <t>Hàng trả - Mega Bình Định</t>
  </si>
  <si>
    <t>00000174</t>
  </si>
  <si>
    <t>1K23THB</t>
  </si>
  <si>
    <t>Hàng trả - Mega Hải Phòng</t>
  </si>
  <si>
    <t>00025353</t>
  </si>
  <si>
    <t>Xuất hóa đơn cho CHI NHÁNH CÔNG TY TNHH MM MEGA MARKET (VIỆT NAM) TẠI THÀNH PHỐ HÀ NỘI</t>
  </si>
  <si>
    <t>00025543</t>
  </si>
  <si>
    <t>00025544</t>
  </si>
  <si>
    <t>00025545</t>
  </si>
  <si>
    <t>00025546</t>
  </si>
  <si>
    <t>00025547</t>
  </si>
  <si>
    <t>00025548</t>
  </si>
  <si>
    <t>00025549</t>
  </si>
  <si>
    <t>00025550</t>
  </si>
  <si>
    <t>00025551</t>
  </si>
  <si>
    <t>00025552</t>
  </si>
  <si>
    <t>00025553</t>
  </si>
  <si>
    <t>00025554</t>
  </si>
  <si>
    <t>00025555</t>
  </si>
  <si>
    <t>00025556</t>
  </si>
  <si>
    <t>00025557</t>
  </si>
  <si>
    <t>00025558</t>
  </si>
  <si>
    <t>00025559</t>
  </si>
  <si>
    <t>00025560</t>
  </si>
  <si>
    <t>00025561</t>
  </si>
  <si>
    <t>00025562</t>
  </si>
  <si>
    <t>00025563</t>
  </si>
  <si>
    <t>00025564</t>
  </si>
  <si>
    <t>00025565</t>
  </si>
  <si>
    <t>00025566</t>
  </si>
  <si>
    <t>00025567</t>
  </si>
  <si>
    <t>00000143</t>
  </si>
  <si>
    <t>00000191</t>
  </si>
  <si>
    <t>Hàng trả - Mega Hà Nội - phiếu MH000739</t>
  </si>
  <si>
    <t>00000199</t>
  </si>
  <si>
    <t>Hàng trả - Mega Bình Dương</t>
  </si>
  <si>
    <t>Hàng trả - Mega Nha Trang - phiếu MH000737</t>
  </si>
  <si>
    <t>00000200</t>
  </si>
  <si>
    <t>Hàng trả - Mega Kiên Giang - phiếu MH000937</t>
  </si>
  <si>
    <t>00000203</t>
  </si>
  <si>
    <t>Hàng trả - Mega Nha Trang</t>
  </si>
  <si>
    <t>00000269</t>
  </si>
  <si>
    <t>Hàng trả - Mega Cần Thơ - phiếu MH000738</t>
  </si>
  <si>
    <t>00025627</t>
  </si>
  <si>
    <t>Xuất hóa đơn thay thế cho hóa đơn số 57898</t>
  </si>
  <si>
    <t>00025628</t>
  </si>
  <si>
    <t>Xuất hóa đơn thay thế cho hóa đơn số 57648</t>
  </si>
  <si>
    <t>00025629</t>
  </si>
  <si>
    <t>Xuất hóa đơn thay thế cho hóa đơn số 41819</t>
  </si>
  <si>
    <t>00025630</t>
  </si>
  <si>
    <t>Xuất hóa đơn thay thế cho hóa đơn số 46817</t>
  </si>
  <si>
    <t>00025631</t>
  </si>
  <si>
    <t>Xuất hóa đơn thay thế cho hóa đơn số 57790</t>
  </si>
  <si>
    <t>00025632</t>
  </si>
  <si>
    <t>Xuất hóa đơn thay thế cho hóa đơn số 46753</t>
  </si>
  <si>
    <t>00025633</t>
  </si>
  <si>
    <t>Xuất hóa đơn thay thế cho hóa đơn số 46764</t>
  </si>
  <si>
    <t>00025634</t>
  </si>
  <si>
    <t>Xuất hóa đơn thay thế cho hóa đơn số 46765</t>
  </si>
  <si>
    <t>00025635</t>
  </si>
  <si>
    <t>Xuất hóa đơn thay thế cho hóa đơn số 49432</t>
  </si>
  <si>
    <t>00025636</t>
  </si>
  <si>
    <t>Xuất hóa đơn thay thế cho hóa đơn số 50330</t>
  </si>
  <si>
    <t>00025637</t>
  </si>
  <si>
    <t>Xuất hóa đơn thay thế cho hóa đơn số 53829</t>
  </si>
  <si>
    <t>00025638</t>
  </si>
  <si>
    <t>Xuất hóa đơn thay thế cho hóa đơn số 55152</t>
  </si>
  <si>
    <t>00025639</t>
  </si>
  <si>
    <t>Xuất hóa đơn thay thế cho hóa đơn số 56893</t>
  </si>
  <si>
    <t>00025640</t>
  </si>
  <si>
    <t>Xuất hóa đơn thay thế cho hóa đơn số 832</t>
  </si>
  <si>
    <t>00025641</t>
  </si>
  <si>
    <t>Xuất hóa đơn thay thế cho hóa đơn số 1370</t>
  </si>
  <si>
    <t>00025642</t>
  </si>
  <si>
    <t>Xuất hóa đơn thay thế cho hóa đơn số 1372</t>
  </si>
  <si>
    <t>00025643</t>
  </si>
  <si>
    <t>Xuất hóa đơn thay thế cho hóa đơn số 1373</t>
  </si>
  <si>
    <t>00025644</t>
  </si>
  <si>
    <t>Xuất hóa đơn thay thế cho hóa đơn số 1374</t>
  </si>
  <si>
    <t>00025645</t>
  </si>
  <si>
    <t>Xuất hóa đơn thay thế cho hóa đơn số 1375</t>
  </si>
  <si>
    <t>00025646</t>
  </si>
  <si>
    <t>Xuất hóa đơn thay thế cho hóa đơn số 1377</t>
  </si>
  <si>
    <t>00025647</t>
  </si>
  <si>
    <t>Xuất hóa đơn thay thế cho hóa đơn số 1378</t>
  </si>
  <si>
    <t>00025648</t>
  </si>
  <si>
    <t>Xuất hóa đơn thay thế cho hóa đơn số 1382</t>
  </si>
  <si>
    <t>00025649</t>
  </si>
  <si>
    <t>Xuất hóa đơn thay thế cho hóa đơn số 1480</t>
  </si>
  <si>
    <t>00025650</t>
  </si>
  <si>
    <t>Xuất hóa đơn thay thế cho hóa đơn số 2115</t>
  </si>
  <si>
    <t>00025651</t>
  </si>
  <si>
    <t>Xuất hóa đơn thay thế cho hóa đơn số 2117</t>
  </si>
  <si>
    <t>00025652</t>
  </si>
  <si>
    <t>Xuất hóa đơn thay thế cho hóa đơn số 2121</t>
  </si>
  <si>
    <t>00025653</t>
  </si>
  <si>
    <t>Xuất hóa đơn thay thế cho hóa đơn số 2124</t>
  </si>
  <si>
    <t>00025654</t>
  </si>
  <si>
    <t>Xuất hóa đơn thay thế cho hóa đơn số 2131</t>
  </si>
  <si>
    <t>00025655</t>
  </si>
  <si>
    <t>Xuất hóa đơn thay thế cho hóa đơn số 2133</t>
  </si>
  <si>
    <t>00025656</t>
  </si>
  <si>
    <t>Xuất hóa đơn thay thế cho hóa đơn số 2134</t>
  </si>
  <si>
    <t>00025657</t>
  </si>
  <si>
    <t>Xuất hóa đơn thay thế chô hóa đơn số 2136</t>
  </si>
  <si>
    <t>00025658</t>
  </si>
  <si>
    <t>Xuất hóa đơn thay thế cho hóa đơn số 2137</t>
  </si>
  <si>
    <t>00025659</t>
  </si>
  <si>
    <t>Xuất hóa đơn thay thế cho hóa đơn số 2138</t>
  </si>
  <si>
    <t>00025660</t>
  </si>
  <si>
    <t>Xuất hóa đơn thay thế cho hóa đơn số 2181</t>
  </si>
  <si>
    <t>00025661</t>
  </si>
  <si>
    <t>Xuất hóa đơn thay thế cho hóa đơn số 2182</t>
  </si>
  <si>
    <t>00025662</t>
  </si>
  <si>
    <t>Xuất hóa đơn thay thế cho hóa đơn số 2183</t>
  </si>
  <si>
    <t>00025663</t>
  </si>
  <si>
    <t>Xuất hóa đơn thay thế cho hóa đơn số 2184</t>
  </si>
  <si>
    <t>00025664</t>
  </si>
  <si>
    <t>Xuất hóa đơn thay thế cho hóa đơn số 8663</t>
  </si>
  <si>
    <t>1K23TAN</t>
  </si>
  <si>
    <t>Hàng trả - phiếu MH000947</t>
  </si>
  <si>
    <t>00000184</t>
  </si>
  <si>
    <t>00000195</t>
  </si>
  <si>
    <t>00000294</t>
  </si>
  <si>
    <t>Hàng trả - phiếu MH000935</t>
  </si>
  <si>
    <t>00000296</t>
  </si>
  <si>
    <t>00000297</t>
  </si>
  <si>
    <t>00028139</t>
  </si>
  <si>
    <t>Xuất lại hóa đơn thay thế cho hóa đơn số 2138 ngày 31/01/2023</t>
  </si>
  <si>
    <t>00028140</t>
  </si>
  <si>
    <t>Xuất lại hóa đơn thay thế cho hóa đơn số 2121 ngày 31/1/23</t>
  </si>
  <si>
    <t>00028241</t>
  </si>
  <si>
    <t>12151469</t>
  </si>
  <si>
    <t>00028242</t>
  </si>
  <si>
    <t>29172360</t>
  </si>
  <si>
    <t>00028243</t>
  </si>
  <si>
    <t>19393307</t>
  </si>
  <si>
    <t>00028244</t>
  </si>
  <si>
    <t>19393403</t>
  </si>
  <si>
    <t>00028245</t>
  </si>
  <si>
    <t>16433164</t>
  </si>
  <si>
    <t>00028246</t>
  </si>
  <si>
    <t>20370361</t>
  </si>
  <si>
    <t>00028247</t>
  </si>
  <si>
    <t>20371268</t>
  </si>
  <si>
    <t>00028248</t>
  </si>
  <si>
    <t>15118282</t>
  </si>
  <si>
    <t>00028249</t>
  </si>
  <si>
    <t>17198705</t>
  </si>
  <si>
    <t>00028250</t>
  </si>
  <si>
    <t>25341759</t>
  </si>
  <si>
    <t>00028251</t>
  </si>
  <si>
    <t>10229295</t>
  </si>
  <si>
    <t>00028252</t>
  </si>
  <si>
    <t>10230526</t>
  </si>
  <si>
    <t>00028253</t>
  </si>
  <si>
    <t>10231436</t>
  </si>
  <si>
    <t>00028254</t>
  </si>
  <si>
    <t>29173686</t>
  </si>
  <si>
    <t>00028255</t>
  </si>
  <si>
    <t>10233736</t>
  </si>
  <si>
    <t>00028256</t>
  </si>
  <si>
    <t>10234016</t>
  </si>
  <si>
    <t>00028257</t>
  </si>
  <si>
    <t>11197866</t>
  </si>
  <si>
    <t>00028258</t>
  </si>
  <si>
    <t>11197928</t>
  </si>
  <si>
    <t>00028259</t>
  </si>
  <si>
    <t>11198197</t>
  </si>
  <si>
    <t>00028260</t>
  </si>
  <si>
    <t>19396177</t>
  </si>
  <si>
    <t>00028261</t>
  </si>
  <si>
    <t>23219022</t>
  </si>
  <si>
    <t>00028262</t>
  </si>
  <si>
    <t>16434624</t>
  </si>
  <si>
    <t>00028263</t>
  </si>
  <si>
    <t>16434733</t>
  </si>
  <si>
    <t>00028264</t>
  </si>
  <si>
    <t>22346700</t>
  </si>
  <si>
    <t>00028265</t>
  </si>
  <si>
    <t>17202067</t>
  </si>
  <si>
    <t>00028266</t>
  </si>
  <si>
    <t>25343619</t>
  </si>
  <si>
    <t>00028267</t>
  </si>
  <si>
    <t>12157014</t>
  </si>
  <si>
    <t>00028268</t>
  </si>
  <si>
    <t>12157285</t>
  </si>
  <si>
    <t>00028269</t>
  </si>
  <si>
    <t>16435456</t>
  </si>
  <si>
    <t>00028270</t>
  </si>
  <si>
    <t>16435752</t>
  </si>
  <si>
    <t>00028271</t>
  </si>
  <si>
    <t>20373305</t>
  </si>
  <si>
    <t>00028272</t>
  </si>
  <si>
    <t>22343678</t>
  </si>
  <si>
    <t>00028273</t>
  </si>
  <si>
    <t>15120466</t>
  </si>
  <si>
    <t>00028274</t>
  </si>
  <si>
    <t>15120731</t>
  </si>
  <si>
    <t>00028275</t>
  </si>
  <si>
    <t>18169555</t>
  </si>
  <si>
    <t>00028276</t>
  </si>
  <si>
    <t>14107421</t>
  </si>
  <si>
    <t>00028277</t>
  </si>
  <si>
    <t>13255443</t>
  </si>
  <si>
    <t>00028278</t>
  </si>
  <si>
    <t>90323119</t>
  </si>
  <si>
    <t>00000175</t>
  </si>
  <si>
    <t>Hàng trả - phiếu MH000906</t>
  </si>
  <si>
    <t>00000217</t>
  </si>
  <si>
    <t>Hàng trả - Mega Kiên Giang</t>
  </si>
  <si>
    <t>00000229</t>
  </si>
  <si>
    <t>Hàng trả - phiếu MH000964</t>
  </si>
  <si>
    <t>00029219</t>
  </si>
  <si>
    <t>00029769</t>
  </si>
  <si>
    <t>10237358</t>
  </si>
  <si>
    <t>00029770</t>
  </si>
  <si>
    <t>10237078</t>
  </si>
  <si>
    <t>00029771</t>
  </si>
  <si>
    <t>11200164</t>
  </si>
  <si>
    <t>00029772</t>
  </si>
  <si>
    <t>19397650</t>
  </si>
  <si>
    <t>00029773</t>
  </si>
  <si>
    <t>19397623</t>
  </si>
  <si>
    <t>00029774</t>
  </si>
  <si>
    <t>27337015</t>
  </si>
  <si>
    <t>00029775</t>
  </si>
  <si>
    <t>23220736</t>
  </si>
  <si>
    <t>00029776</t>
  </si>
  <si>
    <t>24317189</t>
  </si>
  <si>
    <t>00029777</t>
  </si>
  <si>
    <t>25346105</t>
  </si>
  <si>
    <t>00029778</t>
  </si>
  <si>
    <t>27337223</t>
  </si>
  <si>
    <t>00029779</t>
  </si>
  <si>
    <t>20375114</t>
  </si>
  <si>
    <t>00029780</t>
  </si>
  <si>
    <t>17205052</t>
  </si>
  <si>
    <t>00029781</t>
  </si>
  <si>
    <t>17204149</t>
  </si>
  <si>
    <t>00029782</t>
  </si>
  <si>
    <t>15122237</t>
  </si>
  <si>
    <t>00029783</t>
  </si>
  <si>
    <t>16437514</t>
  </si>
  <si>
    <t>00029784</t>
  </si>
  <si>
    <t>22349126</t>
  </si>
  <si>
    <t>00029785</t>
  </si>
  <si>
    <t>28337212</t>
  </si>
  <si>
    <t>00029786</t>
  </si>
  <si>
    <t>12160141</t>
  </si>
  <si>
    <t>00029787</t>
  </si>
  <si>
    <t>28338495</t>
  </si>
  <si>
    <t>00029788</t>
  </si>
  <si>
    <t>28338112</t>
  </si>
  <si>
    <t>00029789</t>
  </si>
  <si>
    <t>25346852</t>
  </si>
  <si>
    <t>00029790</t>
  </si>
  <si>
    <t>24317905</t>
  </si>
  <si>
    <t>00029791</t>
  </si>
  <si>
    <t>24317587</t>
  </si>
  <si>
    <t>00029792</t>
  </si>
  <si>
    <t>20375673</t>
  </si>
  <si>
    <t>00029793</t>
  </si>
  <si>
    <t>16438404</t>
  </si>
  <si>
    <t>00029794</t>
  </si>
  <si>
    <t>16438132</t>
  </si>
  <si>
    <t>00029795</t>
  </si>
  <si>
    <t>15123799</t>
  </si>
  <si>
    <t>00029796</t>
  </si>
  <si>
    <t>18171959</t>
  </si>
  <si>
    <t>00029797</t>
  </si>
  <si>
    <t>14109446</t>
  </si>
  <si>
    <t>00029798</t>
  </si>
  <si>
    <t>14107909</t>
  </si>
  <si>
    <t>00029799</t>
  </si>
  <si>
    <t>26400018</t>
  </si>
  <si>
    <t>00029800</t>
  </si>
  <si>
    <t>13258249</t>
  </si>
  <si>
    <t>00029801</t>
  </si>
  <si>
    <t>14109503</t>
  </si>
  <si>
    <t>00000317</t>
  </si>
  <si>
    <t>Hàng trả - phiếu MH000998</t>
  </si>
  <si>
    <t>00000318</t>
  </si>
  <si>
    <t>Hàng trả - phiếu MH001010</t>
  </si>
  <si>
    <t>00030011</t>
  </si>
  <si>
    <t>00030012</t>
  </si>
  <si>
    <t>00030014</t>
  </si>
  <si>
    <t>00030015</t>
  </si>
  <si>
    <t>00030016</t>
  </si>
  <si>
    <t>00030017</t>
  </si>
  <si>
    <t>00030018</t>
  </si>
  <si>
    <t>00030019</t>
  </si>
  <si>
    <t>00030020</t>
  </si>
  <si>
    <t>00030021</t>
  </si>
  <si>
    <t>00030029</t>
  </si>
  <si>
    <t>Xuất hóa đơn thay thế hóa đơn số 56991</t>
  </si>
  <si>
    <t>00030030</t>
  </si>
  <si>
    <t>Xuất hóa đơn thay thế cho hóa đơn số 56990</t>
  </si>
  <si>
    <t>00030031</t>
  </si>
  <si>
    <t>Xuất hóa đơn thay thế cho hóa đơn số 57172</t>
  </si>
  <si>
    <t>00030032</t>
  </si>
  <si>
    <t>Xuất hóa đơn thay thế cho hóa đơn số 46762</t>
  </si>
  <si>
    <t>00000210</t>
  </si>
  <si>
    <t>Hàng trả - phiếu MH000993</t>
  </si>
  <si>
    <t>00030093</t>
  </si>
  <si>
    <t>Xuất hóa đơn thay thế cho hóa đơn số 5534 ngày 05/04/2022</t>
  </si>
  <si>
    <t>00031425</t>
  </si>
  <si>
    <t>10240540</t>
  </si>
  <si>
    <t>00031426</t>
  </si>
  <si>
    <t>10240795</t>
  </si>
  <si>
    <t>00031427</t>
  </si>
  <si>
    <t>19400179</t>
  </si>
  <si>
    <t>00031428</t>
  </si>
  <si>
    <t>20377251</t>
  </si>
  <si>
    <t>00031430</t>
  </si>
  <si>
    <t>20377348</t>
  </si>
  <si>
    <t>00031431</t>
  </si>
  <si>
    <t>27339950</t>
  </si>
  <si>
    <t>00031433</t>
  </si>
  <si>
    <t>17208034</t>
  </si>
  <si>
    <t>00031434</t>
  </si>
  <si>
    <t>25348123</t>
  </si>
  <si>
    <t>00031436</t>
  </si>
  <si>
    <t>25348218</t>
  </si>
  <si>
    <t>00031437</t>
  </si>
  <si>
    <t>18173792</t>
  </si>
  <si>
    <t>00031440</t>
  </si>
  <si>
    <t>15125495</t>
  </si>
  <si>
    <t>00031442</t>
  </si>
  <si>
    <t>15124285</t>
  </si>
  <si>
    <t>00031443</t>
  </si>
  <si>
    <t>16441544</t>
  </si>
  <si>
    <t>00031444</t>
  </si>
  <si>
    <t>16440702</t>
  </si>
  <si>
    <t>00031445</t>
  </si>
  <si>
    <t>16440980</t>
  </si>
  <si>
    <t>00031446</t>
  </si>
  <si>
    <t>17206642</t>
  </si>
  <si>
    <t>00031447</t>
  </si>
  <si>
    <t>17208494</t>
  </si>
  <si>
    <t>00031448</t>
  </si>
  <si>
    <t>17209450</t>
  </si>
  <si>
    <t>00031449</t>
  </si>
  <si>
    <t>20378013</t>
  </si>
  <si>
    <t>00031451</t>
  </si>
  <si>
    <t>21232369</t>
  </si>
  <si>
    <t>00031452</t>
  </si>
  <si>
    <t>24319960</t>
  </si>
  <si>
    <t>00031453</t>
  </si>
  <si>
    <t>24319707</t>
  </si>
  <si>
    <t>00031454</t>
  </si>
  <si>
    <t>25349075</t>
  </si>
  <si>
    <t>00031457</t>
  </si>
  <si>
    <t>13257407</t>
  </si>
  <si>
    <t>00031458</t>
  </si>
  <si>
    <t>14111337</t>
  </si>
  <si>
    <t>00031459</t>
  </si>
  <si>
    <t>14111528</t>
  </si>
  <si>
    <t>00031460</t>
  </si>
  <si>
    <t>26401718</t>
  </si>
  <si>
    <t>00031461</t>
  </si>
  <si>
    <t>26401619</t>
  </si>
  <si>
    <t>00031462</t>
  </si>
  <si>
    <t>26401522</t>
  </si>
  <si>
    <t>00031463</t>
  </si>
  <si>
    <t>14112312</t>
  </si>
  <si>
    <t>00031464</t>
  </si>
  <si>
    <t>14112056</t>
  </si>
  <si>
    <t>00031465</t>
  </si>
  <si>
    <t>90325901</t>
  </si>
  <si>
    <t>00031466</t>
  </si>
  <si>
    <t>13260751</t>
  </si>
  <si>
    <t>00031469</t>
  </si>
  <si>
    <t>29177701</t>
  </si>
  <si>
    <t>00031470</t>
  </si>
  <si>
    <t>10244067</t>
  </si>
  <si>
    <t>00031471</t>
  </si>
  <si>
    <t>10244328</t>
  </si>
  <si>
    <t>00031608</t>
  </si>
  <si>
    <t>00032080</t>
  </si>
  <si>
    <t>00032123</t>
  </si>
  <si>
    <t>00032200</t>
  </si>
  <si>
    <t>00032220</t>
  </si>
  <si>
    <t>00032221</t>
  </si>
  <si>
    <t>00032240</t>
  </si>
  <si>
    <t>00032652</t>
  </si>
  <si>
    <t>18176008</t>
  </si>
  <si>
    <t>00032653</t>
  </si>
  <si>
    <t>25350439</t>
  </si>
  <si>
    <t>00032654</t>
  </si>
  <si>
    <t>22353983</t>
  </si>
  <si>
    <t>00032655</t>
  </si>
  <si>
    <t>16442542</t>
  </si>
  <si>
    <t>00032656</t>
  </si>
  <si>
    <t>12165991</t>
  </si>
  <si>
    <t>00032657</t>
  </si>
  <si>
    <t>12165737</t>
  </si>
  <si>
    <t>00032658</t>
  </si>
  <si>
    <t>11207034</t>
  </si>
  <si>
    <t>00032659</t>
  </si>
  <si>
    <t>12162830</t>
  </si>
  <si>
    <t>00032660</t>
  </si>
  <si>
    <t>12163086</t>
  </si>
  <si>
    <t>00032661</t>
  </si>
  <si>
    <t>14113728</t>
  </si>
  <si>
    <t>00032662</t>
  </si>
  <si>
    <t>14113899</t>
  </si>
  <si>
    <t>00032663</t>
  </si>
  <si>
    <t>26404095</t>
  </si>
  <si>
    <t>00032664</t>
  </si>
  <si>
    <t>13263686</t>
  </si>
  <si>
    <t>00032665</t>
  </si>
  <si>
    <t>26403996</t>
  </si>
  <si>
    <t>00032666</t>
  </si>
  <si>
    <t>13264820</t>
  </si>
  <si>
    <t>00032667</t>
  </si>
  <si>
    <t>13264550</t>
  </si>
  <si>
    <t>00032668</t>
  </si>
  <si>
    <t>26404995</t>
  </si>
  <si>
    <t>00032669</t>
  </si>
  <si>
    <t>14115734</t>
  </si>
  <si>
    <t>00032670</t>
  </si>
  <si>
    <t>90328199</t>
  </si>
  <si>
    <t>00032672</t>
  </si>
  <si>
    <t>26406428</t>
  </si>
  <si>
    <t>00032673</t>
  </si>
  <si>
    <t>13266471</t>
  </si>
  <si>
    <t>00032674</t>
  </si>
  <si>
    <t>Xuất hóa đơn thay thế cho hóa đơn số 57873</t>
  </si>
  <si>
    <t>00032675</t>
  </si>
  <si>
    <t>Xuất hóa đơn thay thế cho hóa đơn số 57169</t>
  </si>
  <si>
    <t>00032676</t>
  </si>
  <si>
    <t>Xuất hóa đơn thay thế cho hóa đơn số 56277</t>
  </si>
  <si>
    <t>00032677</t>
  </si>
  <si>
    <t>Xuất hóa đơn thay thế cho hóa đơn số 6277</t>
  </si>
  <si>
    <t>00032678</t>
  </si>
  <si>
    <t>Xuất hóa đơn thay thế cho hóa đơn số 1376</t>
  </si>
  <si>
    <t>00032679</t>
  </si>
  <si>
    <t>Xuất hóa đơn thay thế cho hóa đơn số 00002116</t>
  </si>
  <si>
    <t>00032680</t>
  </si>
  <si>
    <t>Xuất hóa đơn thay thế cho hóa đơn số 00002127</t>
  </si>
  <si>
    <t>00032681</t>
  </si>
  <si>
    <t>Xuất hóa đơn thay thế cho hóa đơn số 00015721</t>
  </si>
  <si>
    <t>00032682</t>
  </si>
  <si>
    <t>Xuất hóa đơn thay thế cho hóa đơn số 00001477</t>
  </si>
  <si>
    <t>Số dòng = 716</t>
  </si>
  <si>
    <t>Hỗ trợ nhóm hàng trọng điểm 3.5%</t>
  </si>
  <si>
    <t>Hỗ trợ cung cấp thông tin 0.5%</t>
  </si>
  <si>
    <t xml:space="preserve"> HỖ TRỢ THÊM 1%</t>
  </si>
  <si>
    <t xml:space="preserve"> HỖ TRỢ TIẾP THỊ 5.3%</t>
  </si>
  <si>
    <t>Hỗ trợ phí vận chuyển T12/2022</t>
  </si>
  <si>
    <t xml:space="preserve"> HỖ TRỢ NHÓM HÀNG TRỌNG ĐIỂM 3.5%</t>
  </si>
  <si>
    <t xml:space="preserve"> HỖ TRỢ TRƯNG BÀY SẢN PHẨM 2%</t>
  </si>
  <si>
    <t>Ho tro phi van chuyen T01/2023</t>
  </si>
  <si>
    <t>Hỗ trợ phí vận chuyển T2/2023</t>
  </si>
  <si>
    <t>Hỗ trợ phí vận chuyển T3/2023</t>
  </si>
  <si>
    <t>Hỗ trợ phí vận chuyển theo T4/2023</t>
  </si>
  <si>
    <t>HĐ xuất sai giá/ slg, và đ/c HĐ</t>
  </si>
  <si>
    <t>hóa đơn hủy</t>
  </si>
  <si>
    <t>Chi tiết doanh số T02.2022 chứng từ 30.03.2022</t>
  </si>
  <si>
    <t>Chi tiết doanh số T01.2022 chứng từ 10.02.2022</t>
  </si>
  <si>
    <t>Ngày chứng từ BAS</t>
  </si>
  <si>
    <t>26a</t>
  </si>
  <si>
    <t>39a</t>
  </si>
  <si>
    <t>55a</t>
  </si>
  <si>
    <t>10a</t>
  </si>
  <si>
    <t>32a</t>
  </si>
  <si>
    <t>Chi tiết doanh số T03.2022 chứng từ 06.04.2022</t>
  </si>
  <si>
    <t>Chiết khấu</t>
  </si>
  <si>
    <t>Chi tiết doanh số T04.2022 chứng từ 05,06.05.2022</t>
  </si>
  <si>
    <t>28a</t>
  </si>
  <si>
    <t>Chi tiết doanh số T05.2022 chứng từ 07.06.2022</t>
  </si>
  <si>
    <t>Chi tiết doanh số T06.2022 chứng từ 07.07.2022</t>
  </si>
  <si>
    <t>135a</t>
  </si>
  <si>
    <t>Chi tiết doanh số T07.2022 chứng từ 05.08.2022</t>
  </si>
  <si>
    <t>Chi tiết doanh số T08.2022 chứng từ 07.09.2022</t>
  </si>
  <si>
    <t>160a</t>
  </si>
  <si>
    <t>252a</t>
  </si>
  <si>
    <t>Chi tiết doanh số T10.2022 chứng từ 04.11.2022</t>
  </si>
  <si>
    <t>Chi tiết doanh số T11.2022 chứng từ 05.12.2022</t>
  </si>
  <si>
    <t>Chi tiết doanh số T12.2022 chứng từ 09.01.2023</t>
  </si>
  <si>
    <t>Chi tiết doanh số T01.2023 chứng từ 20.02.2023</t>
  </si>
  <si>
    <t>Chi tiết doanh số T02.2023 chứng từ 06.03.2023</t>
  </si>
  <si>
    <t>56a</t>
  </si>
  <si>
    <t>61a</t>
  </si>
  <si>
    <t>25a</t>
  </si>
  <si>
    <t>Chi tiết doanh số T03.2023 chứng từ 04.04.2023</t>
  </si>
  <si>
    <t>181a</t>
  </si>
  <si>
    <t>Chi tiết doanh số T04.2023 chứng từ 05.05.2023</t>
  </si>
  <si>
    <t>199a</t>
  </si>
  <si>
    <t>199b</t>
  </si>
  <si>
    <t>199c</t>
  </si>
  <si>
    <t>Chi tiết doanh số T05.2023 chứng từ 05.06.2023</t>
  </si>
  <si>
    <t>Hàng trả - Mega Đà Nẵng - phiếu MH001033</t>
  </si>
  <si>
    <t>Hàng trả - Mega Biên Hòa - phiếu MH001130</t>
  </si>
  <si>
    <t>Hàng trả - Mega Bình Định - phiếu MH001016</t>
  </si>
  <si>
    <t>Hàng trả - phiếu MH000595</t>
  </si>
  <si>
    <t>Hàng trả - Mega Kiên Giang - phiếu MH001038</t>
  </si>
  <si>
    <t>Hàng trả - Mega Cần Thơ - phiếu MH001031</t>
  </si>
  <si>
    <t>Hàng trả - Mega Bình Dương - phiếu MH001234</t>
  </si>
  <si>
    <t>Hàng trả - Mega Cần Thơ - phiếu MH001245</t>
  </si>
  <si>
    <t>Hỗ trợ phí vận chuyển T05/2023</t>
  </si>
  <si>
    <t>Hàng trả - Mega Nha Trang - phiếu MH001344</t>
  </si>
  <si>
    <t>Hàng trả - Mega Nha Trang - phiếu MH001415</t>
  </si>
  <si>
    <t>Hàng trả - Mega Bình Định - phiếu MH001343</t>
  </si>
  <si>
    <t>Hàng trả - Mega Nha Trang - phiếu MH001545</t>
  </si>
  <si>
    <t>Hàng trả - Mega Nha Trang - phiếu MH001493</t>
  </si>
  <si>
    <t>Hàng trả - Mega Cần Thơ - phiếu MH001546</t>
  </si>
  <si>
    <t>Hàng trả - Mega An Giang - phiếu MH001417</t>
  </si>
  <si>
    <t>Hàng trả - Mega Hà Đông - phiếu MH001548</t>
  </si>
  <si>
    <t>Hàng trả - Mega Bình Dương - phiếu MH001462</t>
  </si>
  <si>
    <t>Hàng trả - Mega Bình Dương - phiếu MH001461</t>
  </si>
  <si>
    <t>Hàng trả - Mega Kiên Giang - phiếu MH001722</t>
  </si>
  <si>
    <t>15128445</t>
  </si>
  <si>
    <t>16443682</t>
  </si>
  <si>
    <t>17210890</t>
  </si>
  <si>
    <t>23225259</t>
  </si>
  <si>
    <t>21233670</t>
  </si>
  <si>
    <t>21233473</t>
  </si>
  <si>
    <t>22355768</t>
  </si>
  <si>
    <t>22355353</t>
  </si>
  <si>
    <t>24322110</t>
  </si>
  <si>
    <t>25351245</t>
  </si>
  <si>
    <t>10247806</t>
  </si>
  <si>
    <t>10246730</t>
  </si>
  <si>
    <t>12167620</t>
  </si>
  <si>
    <t>11208247</t>
  </si>
  <si>
    <t>11208688</t>
  </si>
  <si>
    <t>18178674</t>
  </si>
  <si>
    <t>29178839</t>
  </si>
  <si>
    <t>19405222</t>
  </si>
  <si>
    <t>28343977</t>
  </si>
  <si>
    <t>16445152</t>
  </si>
  <si>
    <t>28343917</t>
  </si>
  <si>
    <t>27343967</t>
  </si>
  <si>
    <t>24323446</t>
  </si>
  <si>
    <t>22356837</t>
  </si>
  <si>
    <t>17212893</t>
  </si>
  <si>
    <t>17213073</t>
  </si>
  <si>
    <t>16445288</t>
  </si>
  <si>
    <t>18179588</t>
  </si>
  <si>
    <t>12168857</t>
  </si>
  <si>
    <t>20382965</t>
  </si>
  <si>
    <t>27344664</t>
  </si>
  <si>
    <t>17213731</t>
  </si>
  <si>
    <t>16446230</t>
  </si>
  <si>
    <t>15130662</t>
  </si>
  <si>
    <t>15130965</t>
  </si>
  <si>
    <t>10251016</t>
  </si>
  <si>
    <t>10251273</t>
  </si>
  <si>
    <t>11212777</t>
  </si>
  <si>
    <t>16447852</t>
  </si>
  <si>
    <t>16447953</t>
  </si>
  <si>
    <t>28346594</t>
  </si>
  <si>
    <t>24325563</t>
  </si>
  <si>
    <t>24325650</t>
  </si>
  <si>
    <t>25354941</t>
  </si>
  <si>
    <t>10255137</t>
  </si>
  <si>
    <t>12171899</t>
  </si>
  <si>
    <t>12171632</t>
  </si>
  <si>
    <t>19408955</t>
  </si>
  <si>
    <t>23228769</t>
  </si>
  <si>
    <t>16449065</t>
  </si>
  <si>
    <t>16449632</t>
  </si>
  <si>
    <t>28347931</t>
  </si>
  <si>
    <t>28348410</t>
  </si>
  <si>
    <t>24326516</t>
  </si>
  <si>
    <t>20385169</t>
  </si>
  <si>
    <t>20385429</t>
  </si>
  <si>
    <t>22360223</t>
  </si>
  <si>
    <t>21236962</t>
  </si>
  <si>
    <t>27347513</t>
  </si>
  <si>
    <t>27347930</t>
  </si>
  <si>
    <t>17216889</t>
  </si>
  <si>
    <t>17217861</t>
  </si>
  <si>
    <t>25355618</t>
  </si>
  <si>
    <t>25355867</t>
  </si>
  <si>
    <t>14118600</t>
  </si>
  <si>
    <t>26407545</t>
  </si>
  <si>
    <t>13269415</t>
  </si>
  <si>
    <t>14118775</t>
  </si>
  <si>
    <t>26406420</t>
  </si>
  <si>
    <t>26407279</t>
  </si>
  <si>
    <t>14119687</t>
  </si>
  <si>
    <t>14119423</t>
  </si>
  <si>
    <t>13270630</t>
  </si>
  <si>
    <t>13270362</t>
  </si>
  <si>
    <t>Xuất hóa đơn thay thế cho hóa đơn số 14857</t>
  </si>
  <si>
    <t>Xuất hóa đơn thay thế cho hóa đơn số 57730</t>
  </si>
  <si>
    <t>Xuất hóa đơn thay thế cho hóa đơn số 15717</t>
  </si>
  <si>
    <t>Xuất hóa đơn thay thế cho hóa đơn số 10499</t>
  </si>
  <si>
    <t>Xuất hóa đơn thay thế cho hóa đơn số 16743</t>
  </si>
  <si>
    <t>Xuất hóa đơn thay thế cho hóa đơn số 15716</t>
  </si>
  <si>
    <t>Xuất hóa đơn thay thế cho hóa đơn số 15720</t>
  </si>
  <si>
    <t>Xuất hóa đơn thay thế cho hóa đơn số 25248</t>
  </si>
  <si>
    <t>10249806</t>
  </si>
  <si>
    <t>10254872</t>
  </si>
  <si>
    <t>18183438</t>
  </si>
  <si>
    <t>10255621</t>
  </si>
  <si>
    <t>21238342</t>
  </si>
  <si>
    <t>17218910</t>
  </si>
  <si>
    <t>16450772</t>
  </si>
  <si>
    <t>16450595</t>
  </si>
  <si>
    <t>15135255</t>
  </si>
  <si>
    <t>12174919</t>
  </si>
  <si>
    <t>11215746</t>
  </si>
  <si>
    <t>11216187</t>
  </si>
  <si>
    <t>18186358</t>
  </si>
  <si>
    <t>18186319</t>
  </si>
  <si>
    <t>18186431</t>
  </si>
  <si>
    <t>50993255</t>
  </si>
  <si>
    <t>12174650</t>
  </si>
  <si>
    <t>16451871</t>
  </si>
  <si>
    <t>25357982</t>
  </si>
  <si>
    <t>25358234</t>
  </si>
  <si>
    <t>14121232</t>
  </si>
  <si>
    <t>13272625</t>
  </si>
  <si>
    <t>90333334</t>
  </si>
  <si>
    <t>26413286</t>
  </si>
  <si>
    <t>26411759</t>
  </si>
  <si>
    <t>26414192</t>
  </si>
  <si>
    <t>13274402</t>
  </si>
  <si>
    <t>18187362</t>
  </si>
  <si>
    <t>29183693</t>
  </si>
  <si>
    <t>29183716</t>
  </si>
  <si>
    <t>Hàng trả - Mega An Phú - phiếu MH001601</t>
  </si>
  <si>
    <t>14123950</t>
  </si>
  <si>
    <t>14123855</t>
  </si>
  <si>
    <t>14125189</t>
  </si>
  <si>
    <t>13275736</t>
  </si>
  <si>
    <t>13277067</t>
  </si>
  <si>
    <t>13276642</t>
  </si>
  <si>
    <t>90335674</t>
  </si>
  <si>
    <t>14124647</t>
  </si>
  <si>
    <t>26415098</t>
  </si>
  <si>
    <t>14125995</t>
  </si>
  <si>
    <t>14124927</t>
  </si>
  <si>
    <t>26415381</t>
  </si>
  <si>
    <t>13280380</t>
  </si>
  <si>
    <t>14129428</t>
  </si>
  <si>
    <t>10258492</t>
  </si>
  <si>
    <t>28351392</t>
  </si>
  <si>
    <t>16453735</t>
  </si>
  <si>
    <t>24330165</t>
  </si>
  <si>
    <t>17221485</t>
  </si>
  <si>
    <t>23231209</t>
  </si>
  <si>
    <t>20389539</t>
  </si>
  <si>
    <t>20389437</t>
  </si>
  <si>
    <t>20389396</t>
  </si>
  <si>
    <t>15138013</t>
  </si>
  <si>
    <t>19413422</t>
  </si>
  <si>
    <t>19413318</t>
  </si>
  <si>
    <t>12178237</t>
  </si>
  <si>
    <t>12177951</t>
  </si>
  <si>
    <t>11219135</t>
  </si>
  <si>
    <t>50993664</t>
  </si>
  <si>
    <t>15140207</t>
  </si>
  <si>
    <t>16454540</t>
  </si>
  <si>
    <t>16455405</t>
  </si>
  <si>
    <t>17223223</t>
  </si>
  <si>
    <t>21240847</t>
  </si>
  <si>
    <t>24331152</t>
  </si>
  <si>
    <t>25360293</t>
  </si>
  <si>
    <t>25360553</t>
  </si>
  <si>
    <t>28353032</t>
  </si>
  <si>
    <t>Chi tiết doanh số T06.2023 chứng từ 06.07.2023</t>
  </si>
  <si>
    <t>Hỗ trợ thêm</t>
  </si>
  <si>
    <t>Hỗ trợ tiếp thị</t>
  </si>
  <si>
    <t>Hỗ trợ trưng bày sản phẩm</t>
  </si>
  <si>
    <t>Hỗ trợ cung cấp thông tin</t>
  </si>
  <si>
    <t>Hỗ trợ hàng mẫu/ dùng thử</t>
  </si>
  <si>
    <t>Hỗ trợ nhóm hàng trọng điểm</t>
  </si>
  <si>
    <t>PHẦN TRUY THU DO TĂNG TỶ LỆ HỖ TRỢ T01-05.2023</t>
  </si>
  <si>
    <t>Hàng trả - Mega Đà Nẵng</t>
  </si>
  <si>
    <t>Hàng trả - Mega Long Xuyên - MEGA-006</t>
  </si>
  <si>
    <t>Hàng trả - Mega Hải Phòng - phiếu MH001554 - MEGA-003</t>
  </si>
  <si>
    <t>Hàng trả - Mega Bình Dương - phiếu MH001584 - MEGA-008</t>
  </si>
  <si>
    <t>Hàng trả - Mega Nha Trang - phiếu MH001929 - MEGA-011</t>
  </si>
  <si>
    <t>Hàng trả - Mega Cần Thơ - phiếu MH001927 - MEGA-002</t>
  </si>
  <si>
    <t>Hàng trả - Mega Cần Thơ - phiếu MH001937 - MEGA-002</t>
  </si>
  <si>
    <t>Hàng trả - Mega Bình Phú - mega0002</t>
  </si>
  <si>
    <t>Hàng trả - Mega Nha Trang - phiếu MH002035 - MEGA-011</t>
  </si>
  <si>
    <t>Hàng trả - Mega Vũng Tàu - MEGA-009</t>
  </si>
  <si>
    <t>HỖ TRỢ TIẾP THỊ 5.3%  theo HD 30152</t>
  </si>
  <si>
    <t>Hỗ trợ thêm 1% theo HD 30151</t>
  </si>
  <si>
    <t>HỖ TRỢ TRƯNG BÀY SẢN PHẨM 2.3% theo HD 30155</t>
  </si>
  <si>
    <t>Hỗ trợ cung cấp thông tin 0.5% theo HD 30156</t>
  </si>
  <si>
    <t>HỖ TRỢ NHÓM HÀNG TRỌNG ĐIỂM 4% theo HD 30154</t>
  </si>
  <si>
    <t>HỖ TRỢ CÙNG HỢP TÁC 2.25%  theo HD 30153</t>
  </si>
  <si>
    <t>Hỗ trợ hàng mẫu tháng 5/2023 theo HD 31730</t>
  </si>
  <si>
    <t>Hỗ trợ phí vận chuyển tháng 6/2023 theo HD 6480</t>
  </si>
  <si>
    <t>10262265</t>
  </si>
  <si>
    <t>10262985</t>
  </si>
  <si>
    <t>17225309</t>
  </si>
  <si>
    <t>16456573</t>
  </si>
  <si>
    <t>15140789</t>
  </si>
  <si>
    <t>11222472</t>
  </si>
  <si>
    <t>12180963</t>
  </si>
  <si>
    <t>12181245</t>
  </si>
  <si>
    <t>16458624</t>
  </si>
  <si>
    <t>16457349</t>
  </si>
  <si>
    <t>15141499</t>
  </si>
  <si>
    <t>21242618</t>
  </si>
  <si>
    <t>24333430</t>
  </si>
  <si>
    <t>25362602</t>
  </si>
  <si>
    <t>28355849</t>
  </si>
  <si>
    <t>28354547</t>
  </si>
  <si>
    <t>17226286</t>
  </si>
  <si>
    <t>17226231</t>
  </si>
  <si>
    <t>16458164</t>
  </si>
  <si>
    <t>16457647</t>
  </si>
  <si>
    <t>10261977</t>
  </si>
  <si>
    <t>22365749</t>
  </si>
  <si>
    <t>10265841</t>
  </si>
  <si>
    <t>10265556</t>
  </si>
  <si>
    <t>19418323</t>
  </si>
  <si>
    <t>15143349</t>
  </si>
  <si>
    <t>15143456</t>
  </si>
  <si>
    <t>16459244</t>
  </si>
  <si>
    <t>16459352</t>
  </si>
  <si>
    <t>16460007</t>
  </si>
  <si>
    <t>20394381</t>
  </si>
  <si>
    <t>21243731</t>
  </si>
  <si>
    <t>25364327</t>
  </si>
  <si>
    <t>28356993</t>
  </si>
  <si>
    <t>14130008</t>
  </si>
  <si>
    <t>12184389</t>
  </si>
  <si>
    <t>11225603</t>
  </si>
  <si>
    <t>12185052</t>
  </si>
  <si>
    <t>29187067</t>
  </si>
  <si>
    <t>29186913</t>
  </si>
  <si>
    <t>11226309</t>
  </si>
  <si>
    <t>16460554</t>
  </si>
  <si>
    <t>28358398</t>
  </si>
  <si>
    <t>25365404</t>
  </si>
  <si>
    <t>25365151</t>
  </si>
  <si>
    <t>22369904</t>
  </si>
  <si>
    <t>20395439</t>
  </si>
  <si>
    <t>17230969</t>
  </si>
  <si>
    <t>17229441</t>
  </si>
  <si>
    <t>18195543</t>
  </si>
  <si>
    <t>18195549</t>
  </si>
  <si>
    <t>19419928</t>
  </si>
  <si>
    <t>13287128</t>
  </si>
  <si>
    <t>14132770</t>
  </si>
  <si>
    <t>14133049</t>
  </si>
  <si>
    <t>13285554</t>
  </si>
  <si>
    <t>14132015</t>
  </si>
  <si>
    <t>19421522</t>
  </si>
  <si>
    <t>19421721</t>
  </si>
  <si>
    <t>19421615</t>
  </si>
  <si>
    <t>10271464</t>
  </si>
  <si>
    <t>28358443</t>
  </si>
  <si>
    <t>15146381</t>
  </si>
  <si>
    <t>15146030</t>
  </si>
  <si>
    <t>16462026</t>
  </si>
  <si>
    <t>16462234</t>
  </si>
  <si>
    <t>16462338</t>
  </si>
  <si>
    <t>20396717</t>
  </si>
  <si>
    <t>20396780</t>
  </si>
  <si>
    <t>22371083</t>
  </si>
  <si>
    <t>23237262</t>
  </si>
  <si>
    <t>24337016</t>
  </si>
  <si>
    <t>24337186</t>
  </si>
  <si>
    <t>25366838</t>
  </si>
  <si>
    <t>27358471</t>
  </si>
  <si>
    <t>50994666</t>
  </si>
  <si>
    <t>12187496</t>
  </si>
  <si>
    <t>11228410</t>
  </si>
  <si>
    <t>11228681</t>
  </si>
  <si>
    <t>19422675</t>
  </si>
  <si>
    <t>27359357</t>
  </si>
  <si>
    <t>25367478</t>
  </si>
  <si>
    <t>24337755</t>
  </si>
  <si>
    <t>28359647</t>
  </si>
  <si>
    <t>22372829</t>
  </si>
  <si>
    <t>20397618</t>
  </si>
  <si>
    <t>17232538</t>
  </si>
  <si>
    <t>16463285</t>
  </si>
  <si>
    <t>15146966</t>
  </si>
  <si>
    <t>15147231</t>
  </si>
  <si>
    <t>10273130</t>
  </si>
  <si>
    <t>10269546</t>
  </si>
  <si>
    <t>10269266</t>
  </si>
  <si>
    <t>18198556</t>
  </si>
  <si>
    <t>26415098 - Xuất lại cho hóa đơn 00039055 ngày 30/06/2023</t>
  </si>
  <si>
    <t>25370123</t>
  </si>
  <si>
    <t>13288688</t>
  </si>
  <si>
    <t>26425269</t>
  </si>
  <si>
    <t>14134518</t>
  </si>
  <si>
    <t>90340222</t>
  </si>
  <si>
    <t>90342294</t>
  </si>
  <si>
    <t>26427010</t>
  </si>
  <si>
    <t>14134538</t>
  </si>
  <si>
    <t>19424382</t>
  </si>
  <si>
    <t>25370124</t>
  </si>
  <si>
    <t>15148833</t>
  </si>
  <si>
    <t>15148931</t>
  </si>
  <si>
    <t>28362022</t>
  </si>
  <si>
    <t>11231757</t>
  </si>
  <si>
    <t>12190188</t>
  </si>
  <si>
    <t>12190458</t>
  </si>
  <si>
    <t>22374430</t>
  </si>
  <si>
    <t>20400079</t>
  </si>
  <si>
    <t>16465998</t>
  </si>
  <si>
    <t>16465711</t>
  </si>
  <si>
    <t>27362217</t>
  </si>
  <si>
    <t>26425473</t>
  </si>
  <si>
    <t>14135709</t>
  </si>
  <si>
    <t>18202242</t>
  </si>
  <si>
    <t>10276681</t>
  </si>
  <si>
    <t>19426779</t>
  </si>
  <si>
    <t>12192466</t>
  </si>
  <si>
    <t>14137286</t>
  </si>
  <si>
    <t>14138830</t>
  </si>
  <si>
    <t>14137937</t>
  </si>
  <si>
    <t>13292225</t>
  </si>
  <si>
    <t>13290943</t>
  </si>
  <si>
    <t>13292131</t>
  </si>
  <si>
    <t>13293506</t>
  </si>
  <si>
    <t>14139723</t>
  </si>
  <si>
    <t>14138292</t>
  </si>
  <si>
    <t>90346258</t>
  </si>
  <si>
    <t>Doanh số ghi nhận</t>
  </si>
  <si>
    <t>Số tiền (-VAT)</t>
  </si>
  <si>
    <t>Hóa đơn thực nhận (-VAT)</t>
  </si>
  <si>
    <t>Total</t>
  </si>
  <si>
    <t>Chi tiết doanh số T07.2023 chứng từ 07.08.2023</t>
  </si>
  <si>
    <t>25371407</t>
  </si>
  <si>
    <t>25371253</t>
  </si>
  <si>
    <t>17237219</t>
  </si>
  <si>
    <t>16467757</t>
  </si>
  <si>
    <t>16467650</t>
  </si>
  <si>
    <t>15151419</t>
  </si>
  <si>
    <t>11235012</t>
  </si>
  <si>
    <t>19428017</t>
  </si>
  <si>
    <t>19427882</t>
  </si>
  <si>
    <t>28365320</t>
  </si>
  <si>
    <t>28364869</t>
  </si>
  <si>
    <t>25373095</t>
  </si>
  <si>
    <t>24342518</t>
  </si>
  <si>
    <t>20402820</t>
  </si>
  <si>
    <t>20402554</t>
  </si>
  <si>
    <t>17238702</t>
  </si>
  <si>
    <t>16468536</t>
  </si>
  <si>
    <t>15152496</t>
  </si>
  <si>
    <t>18204691</t>
  </si>
  <si>
    <t>12193294</t>
  </si>
  <si>
    <t>12193573</t>
  </si>
  <si>
    <t>Hàng trả - phiếu MH002010 - mega0004</t>
  </si>
  <si>
    <t>Hàng trả - phiếu MH002443 - mega0006</t>
  </si>
  <si>
    <t>Hàng trả - phiếu MH002095 - MEGA-003</t>
  </si>
  <si>
    <t>Hàng trả - phiếu MH002060 - MEGA-008</t>
  </si>
  <si>
    <t>Hàng trả - MEGA-008</t>
  </si>
  <si>
    <t>Hàng trả - phiếu MH002259 - MEGA-002</t>
  </si>
  <si>
    <t>Hàng trả - phiếu MH002328 - MEGA-002</t>
  </si>
  <si>
    <t>Hàng trả - phiếu MH002256 - MEGA-011</t>
  </si>
  <si>
    <t>Hàng trả - phiếu MH002253 - MEGA-014</t>
  </si>
  <si>
    <t>Hàng trả - phiếu MH002041 - MEGA-015</t>
  </si>
  <si>
    <t>10280070</t>
  </si>
  <si>
    <t>10279105</t>
  </si>
  <si>
    <t>10280355</t>
  </si>
  <si>
    <t>16471148</t>
  </si>
  <si>
    <t>17241628</t>
  </si>
  <si>
    <t>28366090</t>
  </si>
  <si>
    <t>17240699</t>
  </si>
  <si>
    <t>29191989</t>
  </si>
  <si>
    <t>12195190</t>
  </si>
  <si>
    <t>12196327</t>
  </si>
  <si>
    <t>11237971</t>
  </si>
  <si>
    <t>10283597</t>
  </si>
  <si>
    <t>18206782</t>
  </si>
  <si>
    <t>27367405</t>
  </si>
  <si>
    <t>11238629</t>
  </si>
  <si>
    <t>19431168</t>
  </si>
  <si>
    <t>12197797</t>
  </si>
  <si>
    <t>28367402</t>
  </si>
  <si>
    <t>27366967</t>
  </si>
  <si>
    <t>25374530</t>
  </si>
  <si>
    <t>25374275</t>
  </si>
  <si>
    <t>20405231</t>
  </si>
  <si>
    <t>20404968</t>
  </si>
  <si>
    <t>16471608</t>
  </si>
  <si>
    <t>16471313</t>
  </si>
  <si>
    <t>10282279</t>
  </si>
  <si>
    <t>10283718</t>
  </si>
  <si>
    <t>10284002</t>
  </si>
  <si>
    <t>14139812</t>
  </si>
  <si>
    <t>14141907</t>
  </si>
  <si>
    <t>13298533</t>
  </si>
  <si>
    <t>14140895</t>
  </si>
  <si>
    <t>Hàng trả - phiếu MH002130 - MEGA-002</t>
  </si>
  <si>
    <t>Hàng trả - phiếu MH001964 - MEGA-014</t>
  </si>
  <si>
    <t>Hàng trả - phiếu MH002336 - MEGA-007</t>
  </si>
  <si>
    <t>Hàng trả - phiếu MH002425 - MEGA-005</t>
  </si>
  <si>
    <t>Hàng trả - phiếu MH002133 - mega0002</t>
  </si>
  <si>
    <t>Hàng trả - Mega Hiệp Phú - mega0004</t>
  </si>
  <si>
    <t>Hàng trả - phiếu MH002412 - MEGA-008</t>
  </si>
  <si>
    <t>Hàng trả - phiếu MH002521 - MEGA-002</t>
  </si>
  <si>
    <t>Hàng trả - phiếu MH002387 - MEGA-002</t>
  </si>
  <si>
    <t>Hàng trả - phiếu MH002255 - mega0003</t>
  </si>
  <si>
    <t>Hàng trả - phiếu MH002254 - mega0001</t>
  </si>
  <si>
    <t>1K23TQN</t>
  </si>
  <si>
    <t>Hàng trả - phiếu MH002417 - MEGA-012</t>
  </si>
  <si>
    <t>Hàng trả - phiếu MH002416 - MEGA-011</t>
  </si>
  <si>
    <t>25375969</t>
  </si>
  <si>
    <t>23243867</t>
  </si>
  <si>
    <t>15156727</t>
  </si>
  <si>
    <t>16473211</t>
  </si>
  <si>
    <t>16473314</t>
  </si>
  <si>
    <t>17243665</t>
  </si>
  <si>
    <t>17244016</t>
  </si>
  <si>
    <t>20406552</t>
  </si>
  <si>
    <t>28368897</t>
  </si>
  <si>
    <t>11240756</t>
  </si>
  <si>
    <t>11241031</t>
  </si>
  <si>
    <t>18209212</t>
  </si>
  <si>
    <t>27369310</t>
  </si>
  <si>
    <t>27369053</t>
  </si>
  <si>
    <t>24347061</t>
  </si>
  <si>
    <t>24346963</t>
  </si>
  <si>
    <t>24346689</t>
  </si>
  <si>
    <t>22382193</t>
  </si>
  <si>
    <t>22381717</t>
  </si>
  <si>
    <t>20407733</t>
  </si>
  <si>
    <t>20407470</t>
  </si>
  <si>
    <t>17246248</t>
  </si>
  <si>
    <t>15158370</t>
  </si>
  <si>
    <t>10287626</t>
  </si>
  <si>
    <t>10287343</t>
  </si>
  <si>
    <t>18210724</t>
  </si>
  <si>
    <t>14142437</t>
  </si>
  <si>
    <t>13298698</t>
  </si>
  <si>
    <t>14143457</t>
  </si>
  <si>
    <t>26434158</t>
  </si>
  <si>
    <t>26434441</t>
  </si>
  <si>
    <t>Hàng trả - Mega Hồng Bàng Hải Phòng - phiếu MH002396 - MEGA-003</t>
  </si>
  <si>
    <t>Hàng trả - Mega Hưng Lợi Cần Thơ - phiếu MH002640 - MEGA-002</t>
  </si>
  <si>
    <t>Hàng trả - Mega An Phú - phiếu MH002742 - mega0001</t>
  </si>
  <si>
    <t>19434321</t>
  </si>
  <si>
    <t>21254261</t>
  </si>
  <si>
    <t>24348272</t>
  </si>
  <si>
    <t>16476100</t>
  </si>
  <si>
    <t>50996415</t>
  </si>
  <si>
    <t>29195078</t>
  </si>
  <si>
    <t>19435955</t>
  </si>
  <si>
    <t>11244144</t>
  </si>
  <si>
    <t>12202739</t>
  </si>
  <si>
    <t>18213711</t>
  </si>
  <si>
    <t>16477245</t>
  </si>
  <si>
    <t>16476951</t>
  </si>
  <si>
    <t>17247945</t>
  </si>
  <si>
    <t>17249476</t>
  </si>
  <si>
    <t>20410217</t>
  </si>
  <si>
    <t>22384255</t>
  </si>
  <si>
    <t>25379063</t>
  </si>
  <si>
    <t>28372345</t>
  </si>
  <si>
    <t>14145107</t>
  </si>
  <si>
    <t>90350855</t>
  </si>
  <si>
    <t>26436814</t>
  </si>
  <si>
    <t>26437097</t>
  </si>
  <si>
    <t>13003012</t>
  </si>
  <si>
    <t>10291308</t>
  </si>
  <si>
    <t>10291027</t>
  </si>
  <si>
    <t>28373587</t>
  </si>
  <si>
    <t>27373436</t>
  </si>
  <si>
    <t>16478944</t>
  </si>
  <si>
    <t>15162063</t>
  </si>
  <si>
    <t>12205714</t>
  </si>
  <si>
    <t>12205439</t>
  </si>
  <si>
    <t>29196423</t>
  </si>
  <si>
    <t>13005411</t>
  </si>
  <si>
    <t>26439822</t>
  </si>
  <si>
    <t>14148439</t>
  </si>
  <si>
    <t>14148714</t>
  </si>
  <si>
    <t>14150354</t>
  </si>
  <si>
    <t>90355736</t>
  </si>
  <si>
    <t>90355519</t>
  </si>
  <si>
    <t>13010039</t>
  </si>
  <si>
    <t>13010325</t>
  </si>
  <si>
    <t>14151304</t>
  </si>
  <si>
    <t>14151030</t>
  </si>
  <si>
    <t>26442481</t>
  </si>
  <si>
    <t>26442203</t>
  </si>
  <si>
    <t>Chi tiết doanh số T08.2023 chứng từ 08.09.2023</t>
  </si>
  <si>
    <t>đ/c giảm 100%, PO tháng 5/2022 đã bị delete trên HT sau 11 tháng rồi nhé.không xử lý thanh toán được nữa.</t>
  </si>
  <si>
    <t>đ/c giảm 100%, có khả năng sẽ không được thanh toán, do quá 11 tháng để mở PO làm thanh toán</t>
  </si>
  <si>
    <t>hủy hóa đơn</t>
  </si>
  <si>
    <t>2022, bỏ qua</t>
  </si>
  <si>
    <t>hàng trả, bỏ qua</t>
  </si>
  <si>
    <t>Hàng trả - phiếu MH002757 - MEGA-004</t>
  </si>
  <si>
    <t>Hàng trả - phiếu MH002748 - MEGA-007</t>
  </si>
  <si>
    <t>Hàng trả - phiếu MH002744 - MEGA-002</t>
  </si>
  <si>
    <t>Hàng trả - phiếu MH002735 - MEGA-002</t>
  </si>
  <si>
    <t>Hàng trả - phiếu MH002755 - MEGA-011</t>
  </si>
  <si>
    <t>Hàng trả - phiếu MH002931 - MEGA-002</t>
  </si>
  <si>
    <t>Hàng trả - phiếu MH002978 - MEGA-004</t>
  </si>
  <si>
    <t>11246287</t>
  </si>
  <si>
    <t>11246876</t>
  </si>
  <si>
    <t>11247027</t>
  </si>
  <si>
    <t>11247300</t>
  </si>
  <si>
    <t>10294398</t>
  </si>
  <si>
    <t>25381510</t>
  </si>
  <si>
    <t>20412752</t>
  </si>
  <si>
    <t>17252704</t>
  </si>
  <si>
    <t>17250907</t>
  </si>
  <si>
    <t>16480046</t>
  </si>
  <si>
    <t>15163263</t>
  </si>
  <si>
    <t>15162998</t>
  </si>
  <si>
    <t>15162247</t>
  </si>
  <si>
    <t>15162148</t>
  </si>
  <si>
    <t>10294673</t>
  </si>
  <si>
    <t>10294953</t>
  </si>
  <si>
    <t>29197682</t>
  </si>
  <si>
    <t>19441230</t>
  </si>
  <si>
    <t>28377632</t>
  </si>
  <si>
    <t>27376838</t>
  </si>
  <si>
    <t>25383773</t>
  </si>
  <si>
    <t>24353886</t>
  </si>
  <si>
    <t>23249378</t>
  </si>
  <si>
    <t>17254737</t>
  </si>
  <si>
    <t>21258559</t>
  </si>
  <si>
    <t>21257783</t>
  </si>
  <si>
    <t>16482905</t>
  </si>
  <si>
    <t>10298329</t>
  </si>
  <si>
    <t>10298539</t>
  </si>
  <si>
    <t>Hàng trả - phiếu MH002897 - mega0007</t>
  </si>
  <si>
    <t>Hàng trả - phiếu MH002823 - mega0006</t>
  </si>
  <si>
    <t>Hàng trả - phiếu MH003083 - MEGA-011</t>
  </si>
  <si>
    <t>Hàng trả - phiếu MH002822 - MEGA-014</t>
  </si>
  <si>
    <t>Hàng trả - phiếu MH002983 - MEGA-008</t>
  </si>
  <si>
    <t>18219239</t>
  </si>
  <si>
    <t>19443075</t>
  </si>
  <si>
    <t>19443009</t>
  </si>
  <si>
    <t>12211848</t>
  </si>
  <si>
    <t>11253643</t>
  </si>
  <si>
    <t>27379391</t>
  </si>
  <si>
    <t>25386169</t>
  </si>
  <si>
    <t>24356194</t>
  </si>
  <si>
    <t>17258276</t>
  </si>
  <si>
    <t>16484595</t>
  </si>
  <si>
    <t>22391608</t>
  </si>
  <si>
    <t>90357001</t>
  </si>
  <si>
    <t>26445220</t>
  </si>
  <si>
    <t>14153902</t>
  </si>
  <si>
    <t>13013953</t>
  </si>
  <si>
    <t>14154902</t>
  </si>
  <si>
    <t>Hàng trả - phiếu MH003084 - MEGA-015</t>
  </si>
  <si>
    <t>Hàng trả - phiếu MH003087 - MEGA-004</t>
  </si>
  <si>
    <t>10302142</t>
  </si>
  <si>
    <t>10301931</t>
  </si>
  <si>
    <t>50997861</t>
  </si>
  <si>
    <t>15170334</t>
  </si>
  <si>
    <t>17260250</t>
  </si>
  <si>
    <t>25387590</t>
  </si>
  <si>
    <t>16487470</t>
  </si>
  <si>
    <t>50998171</t>
  </si>
  <si>
    <t>28382615</t>
  </si>
  <si>
    <t>25388611</t>
  </si>
  <si>
    <t>24358556</t>
  </si>
  <si>
    <t>17261362</t>
  </si>
  <si>
    <t>15171324</t>
  </si>
  <si>
    <t>10305669</t>
  </si>
  <si>
    <t>10305878</t>
  </si>
  <si>
    <t>13017096</t>
  </si>
  <si>
    <t>26447958</t>
  </si>
  <si>
    <t>14157569</t>
  </si>
  <si>
    <t>90359764</t>
  </si>
  <si>
    <t>Hàng trả - phiếu MH003086 - MEGA-003</t>
  </si>
  <si>
    <t>Hàng trả - phiếu MH003185 - MEGA-011</t>
  </si>
  <si>
    <t>Hàng trả - phiếu MH003182 - MEGA-002</t>
  </si>
  <si>
    <t>18225721</t>
  </si>
  <si>
    <t>20421909</t>
  </si>
  <si>
    <t>17262692</t>
  </si>
  <si>
    <t>25390042</t>
  </si>
  <si>
    <t>50998587</t>
  </si>
  <si>
    <t>12217864</t>
  </si>
  <si>
    <t>12217657</t>
  </si>
  <si>
    <t>11261015</t>
  </si>
  <si>
    <t>16491396</t>
  </si>
  <si>
    <t>17263863</t>
  </si>
  <si>
    <t>17264807</t>
  </si>
  <si>
    <t>20422839</t>
  </si>
  <si>
    <t>21263837</t>
  </si>
  <si>
    <t>22396940</t>
  </si>
  <si>
    <t>25390897</t>
  </si>
  <si>
    <t>26450687</t>
  </si>
  <si>
    <t>90361829</t>
  </si>
  <si>
    <t>14160829</t>
  </si>
  <si>
    <t>14160759</t>
  </si>
  <si>
    <t>13023180</t>
  </si>
  <si>
    <t>26453101</t>
  </si>
  <si>
    <t>26453310</t>
  </si>
  <si>
    <t>10309289</t>
  </si>
  <si>
    <t>10309499</t>
  </si>
  <si>
    <t>13024770</t>
  </si>
  <si>
    <t>14163450</t>
  </si>
  <si>
    <t>388a</t>
  </si>
  <si>
    <t>Chi tiết doanh số T09.2023 chứng từ 05.10.2023</t>
  </si>
  <si>
    <t>Chi tiết doanh số T09.2023 chứng từ 05.10.2023 (đơn tháng 6, 10%)</t>
  </si>
  <si>
    <t>Hàng trả - Mega Hải Phòng - phiếu MH003358 - MEGA-003</t>
  </si>
  <si>
    <t>Hàng trả - Mega Cần Thơ - phiếu MH003325 - MEGA-002</t>
  </si>
  <si>
    <t>Hàng trả - Mega Cần Thơ - phiếu MH003362 - MEGA-002</t>
  </si>
  <si>
    <t>Hàng trả - Mega Cần Thơ - phiếu MH003363 - MEGA-002</t>
  </si>
  <si>
    <t>Hàng trả - Mega An Giang - phiếu MH003125 - MEGA-006</t>
  </si>
  <si>
    <t>Hàng trả - Mega Biên Hòa - phiếu MH003497 - MEGA-005</t>
  </si>
  <si>
    <t>Hàng trả - Mega Hà Đông - phiếu MH003442 - mega0007</t>
  </si>
  <si>
    <t>Hàng trả - Mega Vũng Tàu - phiếu MH003360 - MEGA-009</t>
  </si>
  <si>
    <t>Hàng trả - Mega Nha Trang - phiếu MH003433 - MEGA-011</t>
  </si>
  <si>
    <t>Hàng trả - Mega Bình Dương - phiếu MH003126 - MEGA-008</t>
  </si>
  <si>
    <t>Hàng trả - Mega Bình Dương - phiếu MH003443 - MEGA-008</t>
  </si>
  <si>
    <t>18228563</t>
  </si>
  <si>
    <t>12220864</t>
  </si>
  <si>
    <t>29203025</t>
  </si>
  <si>
    <t>28387077</t>
  </si>
  <si>
    <t>27386566</t>
  </si>
  <si>
    <t>25393167</t>
  </si>
  <si>
    <t>25392322</t>
  </si>
  <si>
    <t>24362240</t>
  </si>
  <si>
    <t>22398827</t>
  </si>
  <si>
    <t>20425319</t>
  </si>
  <si>
    <t>16494142</t>
  </si>
  <si>
    <t>29203991</t>
  </si>
  <si>
    <t>10313161</t>
  </si>
  <si>
    <t>Hàng trả - Mega Đắk Lắk - phiếu MH003439 - MEGA-014</t>
  </si>
  <si>
    <t>Hàng trả - Mega Hải Phòng - phiếu MH003555 - MEGA-003</t>
  </si>
  <si>
    <t>18232054</t>
  </si>
  <si>
    <t>19453896</t>
  </si>
  <si>
    <t>19454077</t>
  </si>
  <si>
    <t>27387844</t>
  </si>
  <si>
    <t>24364446</t>
  </si>
  <si>
    <t>17268333</t>
  </si>
  <si>
    <t>16495850</t>
  </si>
  <si>
    <t>15178297</t>
  </si>
  <si>
    <t>28388337</t>
  </si>
  <si>
    <t>25394596</t>
  </si>
  <si>
    <t>18233524</t>
  </si>
  <si>
    <t>11266059</t>
  </si>
  <si>
    <t>12223890</t>
  </si>
  <si>
    <t>50999476</t>
  </si>
  <si>
    <t>29204596</t>
  </si>
  <si>
    <t>28389950</t>
  </si>
  <si>
    <t>27388593</t>
  </si>
  <si>
    <t>25395468</t>
  </si>
  <si>
    <t>22402406</t>
  </si>
  <si>
    <t>20427807</t>
  </si>
  <si>
    <t>16496939</t>
  </si>
  <si>
    <t>15179326</t>
  </si>
  <si>
    <t>90366476</t>
  </si>
  <si>
    <t>13028055</t>
  </si>
  <si>
    <t>26455999</t>
  </si>
  <si>
    <t>10316803</t>
  </si>
  <si>
    <t>16498558</t>
  </si>
  <si>
    <t>22402465</t>
  </si>
  <si>
    <t>22403069</t>
  </si>
  <si>
    <t>24366702</t>
  </si>
  <si>
    <t>10319830</t>
  </si>
  <si>
    <t>11269137</t>
  </si>
  <si>
    <t>29205973</t>
  </si>
  <si>
    <t>12226853</t>
  </si>
  <si>
    <t>19458318</t>
  </si>
  <si>
    <t>27391393</t>
  </si>
  <si>
    <t>22404820</t>
  </si>
  <si>
    <t>20430301</t>
  </si>
  <si>
    <t>17272416</t>
  </si>
  <si>
    <t>18237517</t>
  </si>
  <si>
    <t>18238068</t>
  </si>
  <si>
    <t>14166019</t>
  </si>
  <si>
    <t>14165899</t>
  </si>
  <si>
    <t>14167000</t>
  </si>
  <si>
    <t>13031308</t>
  </si>
  <si>
    <t>26458721</t>
  </si>
  <si>
    <t>Hàng trả - Mega Cần Thơ - phiếu MH003752 - MEGA-002</t>
  </si>
  <si>
    <t>Hàng trả - Mega Cần Thơ - phiếu MH003528 - MEGA-002</t>
  </si>
  <si>
    <t>Hàng trả - Mega Vũng Tàu - phiếu MH003566 - MEGA-009</t>
  </si>
  <si>
    <t>10319885</t>
  </si>
  <si>
    <t>10320387</t>
  </si>
  <si>
    <t>17274846</t>
  </si>
  <si>
    <t>17274387</t>
  </si>
  <si>
    <t>16501385</t>
  </si>
  <si>
    <t>18239532</t>
  </si>
  <si>
    <t>12230020</t>
  </si>
  <si>
    <t>27393811</t>
  </si>
  <si>
    <t>22407232</t>
  </si>
  <si>
    <t>26460373</t>
  </si>
  <si>
    <t>14168610</t>
  </si>
  <si>
    <t>26461451</t>
  </si>
  <si>
    <t>14170168</t>
  </si>
  <si>
    <t>90369641</t>
  </si>
  <si>
    <t>13034621</t>
  </si>
  <si>
    <t>10323989</t>
  </si>
  <si>
    <t>19462227</t>
  </si>
  <si>
    <t>18242217</t>
  </si>
  <si>
    <t>25401495</t>
  </si>
  <si>
    <t>24371250</t>
  </si>
  <si>
    <t>16504369</t>
  </si>
  <si>
    <t>15186550</t>
  </si>
  <si>
    <t>17277149</t>
  </si>
  <si>
    <t>11275520</t>
  </si>
  <si>
    <t>14171178</t>
  </si>
  <si>
    <t>13036732</t>
  </si>
  <si>
    <t>14173118</t>
  </si>
  <si>
    <t>14173292</t>
  </si>
  <si>
    <t>26465888</t>
  </si>
  <si>
    <t>14173897</t>
  </si>
  <si>
    <t>cũ, bỏ qua</t>
  </si>
  <si>
    <t>Chi tiết doanh số T10.2023 chứng từ 07.11.2023</t>
  </si>
  <si>
    <t>Hàng trả - Mega Đà Nẵng - phiếu MH003857 - MEGA-004</t>
  </si>
  <si>
    <t>Hàng trả - Mega Kiên Giang - phiếu MH003762 - MEGA-015</t>
  </si>
  <si>
    <t>Hàng trả - Mega Vũng Tàu - phiếu MH003908 - MEGA-009</t>
  </si>
  <si>
    <t>Hàng trả - Mega Nha Trang - phiếu MH003954 - MEGA-011</t>
  </si>
  <si>
    <t>Hàng trả - Mega An Phú - mega0001</t>
  </si>
  <si>
    <t>15187593</t>
  </si>
  <si>
    <t>17278858</t>
  </si>
  <si>
    <t>20435372</t>
  </si>
  <si>
    <t>22408487</t>
  </si>
  <si>
    <t>22409788</t>
  </si>
  <si>
    <t>21272319</t>
  </si>
  <si>
    <t>27396069</t>
  </si>
  <si>
    <t>29208594</t>
  </si>
  <si>
    <t>18244243</t>
  </si>
  <si>
    <t>10327778</t>
  </si>
  <si>
    <t>11138160 (xuất lại đơn đặt hàng 13.12.2022 chị Liễu báo mail)</t>
  </si>
  <si>
    <t>24373537</t>
  </si>
  <si>
    <t>20436969</t>
  </si>
  <si>
    <t>17281740</t>
  </si>
  <si>
    <t>11278716</t>
  </si>
  <si>
    <t>25404875</t>
  </si>
  <si>
    <t>28399610</t>
  </si>
  <si>
    <t>21274024</t>
  </si>
  <si>
    <t>17282500</t>
  </si>
  <si>
    <t>16508422</t>
  </si>
  <si>
    <t>15190334</t>
  </si>
  <si>
    <t>12236362</t>
  </si>
  <si>
    <t>18245645</t>
  </si>
  <si>
    <t>29210018</t>
  </si>
  <si>
    <t>Hàng trả - Mega Bình Dương - phiếu MH004076 - MEGA-008</t>
  </si>
  <si>
    <t>10331508</t>
  </si>
  <si>
    <t>19465923</t>
  </si>
  <si>
    <t>25406410</t>
  </si>
  <si>
    <t>23266938</t>
  </si>
  <si>
    <t>17283948</t>
  </si>
  <si>
    <t>16510183</t>
  </si>
  <si>
    <t>12239646</t>
  </si>
  <si>
    <t>27401045</t>
  </si>
  <si>
    <t>24376698</t>
  </si>
  <si>
    <t>25407328</t>
  </si>
  <si>
    <t>14177320</t>
  </si>
  <si>
    <t>90375647</t>
  </si>
  <si>
    <t>13044882</t>
  </si>
  <si>
    <t>26468568</t>
  </si>
  <si>
    <t>26469585</t>
  </si>
  <si>
    <t>14176676</t>
  </si>
  <si>
    <t>Hàng trả - Mega Bình Phú - phiếu MH004080 - mega0002</t>
  </si>
  <si>
    <t>Hàng trả - Mega Đắk Lắk - MEGA-014</t>
  </si>
  <si>
    <t>Hàng trả - Mega Kiên Giang - phiếu MH004148 - MEGA-015</t>
  </si>
  <si>
    <t>Hàng trả - Mega Nha Trang - phiếu MH004221 - MEGA-011</t>
  </si>
  <si>
    <t>10335163</t>
  </si>
  <si>
    <t>18249934</t>
  </si>
  <si>
    <t>18250845</t>
  </si>
  <si>
    <t>19469153</t>
  </si>
  <si>
    <t>19470356</t>
  </si>
  <si>
    <t>17287163</t>
  </si>
  <si>
    <t>16513071</t>
  </si>
  <si>
    <t>27402788</t>
  </si>
  <si>
    <t>11285081</t>
  </si>
  <si>
    <t>12242865</t>
  </si>
  <si>
    <t>22416916</t>
  </si>
  <si>
    <t>25409636</t>
  </si>
  <si>
    <t>28404620</t>
  </si>
  <si>
    <t>21278206</t>
  </si>
  <si>
    <t>20443065</t>
  </si>
  <si>
    <t>15195782</t>
  </si>
  <si>
    <t>14180398</t>
  </si>
  <si>
    <t>90378293</t>
  </si>
  <si>
    <t>90378360</t>
  </si>
  <si>
    <t>10338925</t>
  </si>
  <si>
    <t>15197595</t>
  </si>
  <si>
    <t>25411164</t>
  </si>
  <si>
    <t>17289873</t>
  </si>
  <si>
    <t>12246110</t>
  </si>
  <si>
    <t>11288374</t>
  </si>
  <si>
    <t>14180924</t>
  </si>
  <si>
    <t>13049678</t>
  </si>
  <si>
    <t>13050273</t>
  </si>
  <si>
    <t>13050565</t>
  </si>
  <si>
    <t>14182726</t>
  </si>
  <si>
    <t>26474984</t>
  </si>
  <si>
    <t>14184491</t>
  </si>
  <si>
    <t>Chi tiết doanh số T11.2023 chứng từ 08.12.2023</t>
  </si>
  <si>
    <t>50902688</t>
  </si>
  <si>
    <t>20445698</t>
  </si>
  <si>
    <t>16517237</t>
  </si>
  <si>
    <t>17291456</t>
  </si>
  <si>
    <t>24381377</t>
  </si>
  <si>
    <t>25412093</t>
  </si>
  <si>
    <t>27406184</t>
  </si>
  <si>
    <t>21279712</t>
  </si>
  <si>
    <t>Hàng trả - Mega Bình Định - phiếu MH004403 - MEGA-007</t>
  </si>
  <si>
    <t>Hàng trả - Mega Long Xuyên - phiếu MH004038 - MEGA-006</t>
  </si>
  <si>
    <t>Hàng trả - Mega Hà Đông - phiếu MH004356 - mega0007</t>
  </si>
  <si>
    <t>Hàng trả - Mega Hưng Lợi Cần Thơ - phiếu MH004346 - MEGA-002</t>
  </si>
  <si>
    <t>Hàng trả - Mega Hưng Lợi Cần Thơ - phiếu MH004402 - MEGA-002</t>
  </si>
  <si>
    <t>Hàng trả - Mega Hưng Lợi Cần Thơ - phiếu MH004061 - MEGA-002</t>
  </si>
  <si>
    <t>10342767</t>
  </si>
  <si>
    <t>17294581</t>
  </si>
  <si>
    <t>17293247</t>
  </si>
  <si>
    <t>20447362</t>
  </si>
  <si>
    <t>19475931</t>
  </si>
  <si>
    <t>12249397</t>
  </si>
  <si>
    <t>18258350</t>
  </si>
  <si>
    <t>28409357</t>
  </si>
  <si>
    <t>25414535</t>
  </si>
  <si>
    <t>22422271</t>
  </si>
  <si>
    <t>17296235</t>
  </si>
  <si>
    <t>16520216</t>
  </si>
  <si>
    <t>29213198</t>
  </si>
  <si>
    <t>29213183</t>
  </si>
  <si>
    <t>29214078</t>
  </si>
  <si>
    <t>Hàng trả - Mega Cần Thơ - phiếu MH004561 - MEGA-002</t>
  </si>
  <si>
    <t>Hàng trả - Mega Đà Nẵng - phiếu MH004395 - MEGA-004</t>
  </si>
  <si>
    <t>Hàng trả - Mega Kiên Giang - phiếu MH004554 - MEGA-015</t>
  </si>
  <si>
    <t>15201544</t>
  </si>
  <si>
    <t>50903208</t>
  </si>
  <si>
    <t>10346495</t>
  </si>
  <si>
    <t>25416133</t>
  </si>
  <si>
    <t>17296392</t>
  </si>
  <si>
    <t>16521819</t>
  </si>
  <si>
    <t>17296923</t>
  </si>
  <si>
    <t>25416030</t>
  </si>
  <si>
    <t>25417272</t>
  </si>
  <si>
    <t>18259865</t>
  </si>
  <si>
    <t>12251187</t>
  </si>
  <si>
    <t>12252750</t>
  </si>
  <si>
    <t>18260787</t>
  </si>
  <si>
    <t>18261284</t>
  </si>
  <si>
    <t>19479418</t>
  </si>
  <si>
    <t>19479359</t>
  </si>
  <si>
    <t>11295682</t>
  </si>
  <si>
    <t>11294946</t>
  </si>
  <si>
    <t>50903533</t>
  </si>
  <si>
    <t>29216826</t>
  </si>
  <si>
    <t>16522859</t>
  </si>
  <si>
    <t>17297875</t>
  </si>
  <si>
    <t>17299034</t>
  </si>
  <si>
    <t>20450988</t>
  </si>
  <si>
    <t>21282905</t>
  </si>
  <si>
    <t>22423477</t>
  </si>
  <si>
    <t>27411393</t>
  </si>
  <si>
    <t>28411932</t>
  </si>
  <si>
    <t>28411970</t>
  </si>
  <si>
    <t>16523256</t>
  </si>
  <si>
    <t>14186959</t>
  </si>
  <si>
    <t>13056726</t>
  </si>
  <si>
    <t>14187590</t>
  </si>
  <si>
    <t>14188592</t>
  </si>
  <si>
    <t>26480552</t>
  </si>
  <si>
    <t>10350401</t>
  </si>
  <si>
    <t>10348598</t>
  </si>
  <si>
    <t>Hàng trả - Mega Kiên Giang - phiếu MH004695 - MEGA-015</t>
  </si>
  <si>
    <t>Hàng trả - Mega Bình Dương - phiếu MH004712 - MEGA-008</t>
  </si>
  <si>
    <t>19481627</t>
  </si>
  <si>
    <t>12255083</t>
  </si>
  <si>
    <t>11298087</t>
  </si>
  <si>
    <t>28414120</t>
  </si>
  <si>
    <t>27412673</t>
  </si>
  <si>
    <t>25418757</t>
  </si>
  <si>
    <t>24387627</t>
  </si>
  <si>
    <t>16525170</t>
  </si>
  <si>
    <t>15206960</t>
  </si>
  <si>
    <t>15206315</t>
  </si>
  <si>
    <t>15206206</t>
  </si>
  <si>
    <t>15206002</t>
  </si>
  <si>
    <t>18264221</t>
  </si>
  <si>
    <t>12256232</t>
  </si>
  <si>
    <t>11298462</t>
  </si>
  <si>
    <t>22427429</t>
  </si>
  <si>
    <t>20454065</t>
  </si>
  <si>
    <t>16526393</t>
  </si>
  <si>
    <t>25419376</t>
  </si>
  <si>
    <t>25419635</t>
  </si>
  <si>
    <t>28415232</t>
  </si>
  <si>
    <t>27414079</t>
  </si>
  <si>
    <t>10354445</t>
  </si>
  <si>
    <t>90384649</t>
  </si>
  <si>
    <t>14190342</t>
  </si>
  <si>
    <t>14191859</t>
  </si>
  <si>
    <t>14191416</t>
  </si>
  <si>
    <t>14192296</t>
  </si>
  <si>
    <t>90385536</t>
  </si>
  <si>
    <t>13061156</t>
  </si>
  <si>
    <t>26483358</t>
  </si>
  <si>
    <t>26483543</t>
  </si>
  <si>
    <t>14192836</t>
  </si>
  <si>
    <t>14193107</t>
  </si>
  <si>
    <t>14193004</t>
  </si>
  <si>
    <t>Hàng trả - Mega Bình Dương - phiếu MH004393 - MEGA-008</t>
  </si>
  <si>
    <t>Hàng trả - Mega Bình Dương - phiếu MH004711 - MEGA-008</t>
  </si>
  <si>
    <t>Hàng trả - Mega Cần Thơ - phiếu MH004894 - MEGA-002</t>
  </si>
  <si>
    <t>Hàng trả - Mega Cần Thơ - phiếu MH004693 - MEGA-002</t>
  </si>
  <si>
    <t>Hàng trả - Mega Buôn Ma Thuột - phiếu MH004299 - MEGA-014</t>
  </si>
  <si>
    <t>29219534</t>
  </si>
  <si>
    <t>29218234</t>
  </si>
  <si>
    <t>29218084</t>
  </si>
  <si>
    <t>11000578</t>
  </si>
  <si>
    <t>17004433</t>
  </si>
  <si>
    <t>18267985</t>
  </si>
  <si>
    <t>18267911</t>
  </si>
  <si>
    <t>18266686</t>
  </si>
  <si>
    <t>11001874</t>
  </si>
  <si>
    <t>12259549</t>
  </si>
  <si>
    <t>12259015</t>
  </si>
  <si>
    <t>12259298</t>
  </si>
  <si>
    <t>27416841</t>
  </si>
  <si>
    <t>27417366</t>
  </si>
  <si>
    <t>27417109</t>
  </si>
  <si>
    <t>27416781</t>
  </si>
  <si>
    <t>28417652</t>
  </si>
  <si>
    <t>15209842</t>
  </si>
  <si>
    <t>15210361</t>
  </si>
  <si>
    <t>15210123</t>
  </si>
  <si>
    <t>16529296</t>
  </si>
  <si>
    <t>16529535</t>
  </si>
  <si>
    <t>16528996</t>
  </si>
  <si>
    <t>17005227</t>
  </si>
  <si>
    <t>17006341</t>
  </si>
  <si>
    <t>20456587</t>
  </si>
  <si>
    <t>20456397</t>
  </si>
  <si>
    <t>22429528</t>
  </si>
  <si>
    <t>24390427</t>
  </si>
  <si>
    <t>24391650</t>
  </si>
  <si>
    <t>25421877</t>
  </si>
  <si>
    <t>13066562</t>
  </si>
  <si>
    <t>26486065</t>
  </si>
  <si>
    <t>14196009</t>
  </si>
  <si>
    <t>26486361</t>
  </si>
  <si>
    <t>13065735</t>
  </si>
  <si>
    <t>13070110</t>
  </si>
  <si>
    <t>25422072</t>
  </si>
  <si>
    <t>19485666</t>
  </si>
  <si>
    <t>19485164</t>
  </si>
  <si>
    <t>19485437</t>
  </si>
  <si>
    <t>14197566</t>
  </si>
  <si>
    <t>26489233</t>
  </si>
  <si>
    <t>13070309</t>
  </si>
  <si>
    <t>14198013</t>
  </si>
  <si>
    <t>1C24TNN</t>
  </si>
  <si>
    <t>Chi tiết doanh số T12.2023 chứng từ 15.01.2024</t>
  </si>
  <si>
    <t>lệch</t>
  </si>
  <si>
    <t>xuất lại đơn 2022, bỏ qua</t>
  </si>
  <si>
    <t>1K24TDA</t>
  </si>
  <si>
    <t>Hàng trả - Mega Đà Nẵng - MEGA-004</t>
  </si>
  <si>
    <t>1K24THB</t>
  </si>
  <si>
    <t>Hàng trả - Mega Hải Phòng - MEGA-003</t>
  </si>
  <si>
    <t>1K24TNH</t>
  </si>
  <si>
    <t>Hàng trả - Mega Biên Hòa - MEGA-005</t>
  </si>
  <si>
    <t>11004681</t>
  </si>
  <si>
    <t>28419309</t>
  </si>
  <si>
    <t>27420173</t>
  </si>
  <si>
    <t>25423486</t>
  </si>
  <si>
    <t>25423384</t>
  </si>
  <si>
    <t>22431635</t>
  </si>
  <si>
    <t>22432547</t>
  </si>
  <si>
    <t>20458862</t>
  </si>
  <si>
    <t>17007899</t>
  </si>
  <si>
    <t>16532043</t>
  </si>
  <si>
    <t>16532359</t>
  </si>
  <si>
    <t>15213698</t>
  </si>
  <si>
    <t>50904781</t>
  </si>
  <si>
    <t>13072532</t>
  </si>
  <si>
    <t>26491730</t>
  </si>
  <si>
    <t>13073981</t>
  </si>
  <si>
    <t>26492033</t>
  </si>
  <si>
    <t>90390537</t>
  </si>
  <si>
    <t>18271690</t>
  </si>
  <si>
    <t>10361950</t>
  </si>
  <si>
    <t>24394405</t>
  </si>
  <si>
    <t>25425715</t>
  </si>
  <si>
    <t>18274052</t>
  </si>
  <si>
    <t>18273776</t>
  </si>
  <si>
    <t>11008088</t>
  </si>
  <si>
    <t>50905147</t>
  </si>
  <si>
    <t>28423228</t>
  </si>
  <si>
    <t>27422279</t>
  </si>
  <si>
    <t>27422106</t>
  </si>
  <si>
    <t>25426579</t>
  </si>
  <si>
    <t>25427104</t>
  </si>
  <si>
    <t>22434842</t>
  </si>
  <si>
    <t>21289621</t>
  </si>
  <si>
    <t>17011030</t>
  </si>
  <si>
    <t>16535226</t>
  </si>
  <si>
    <t>15216790</t>
  </si>
  <si>
    <t>15215769</t>
  </si>
  <si>
    <t>10365809</t>
  </si>
  <si>
    <t>50905264</t>
  </si>
  <si>
    <t>19491675</t>
  </si>
  <si>
    <t>18275826</t>
  </si>
  <si>
    <t>18274769</t>
  </si>
  <si>
    <t>16536814</t>
  </si>
  <si>
    <t>17014597</t>
  </si>
  <si>
    <t>28424300</t>
  </si>
  <si>
    <t>11011297</t>
  </si>
  <si>
    <t>11011660</t>
  </si>
  <si>
    <t>14202976</t>
  </si>
  <si>
    <t>14203853</t>
  </si>
  <si>
    <t>14201169</t>
  </si>
  <si>
    <t>26493659</t>
  </si>
  <si>
    <t>13078112</t>
  </si>
  <si>
    <t>13076966</t>
  </si>
  <si>
    <t>14203934</t>
  </si>
  <si>
    <t>1C24TNF</t>
  </si>
  <si>
    <t>29223324</t>
  </si>
  <si>
    <t>16538245</t>
  </si>
  <si>
    <t>16538865</t>
  </si>
  <si>
    <t>17015947</t>
  </si>
  <si>
    <t>20464189</t>
  </si>
  <si>
    <t>20464454</t>
  </si>
  <si>
    <t>20464995</t>
  </si>
  <si>
    <t>25429039</t>
  </si>
  <si>
    <t>25429847</t>
  </si>
  <si>
    <t>28425990</t>
  </si>
  <si>
    <t>13075927</t>
  </si>
  <si>
    <t>10369565</t>
  </si>
  <si>
    <t>10366719</t>
  </si>
  <si>
    <t>10369853</t>
  </si>
  <si>
    <t>12270342</t>
  </si>
  <si>
    <t>18278162</t>
  </si>
  <si>
    <t>19494579</t>
  </si>
  <si>
    <t>19495028</t>
  </si>
  <si>
    <t>19495693</t>
  </si>
  <si>
    <t>19493975</t>
  </si>
  <si>
    <t>17016478</t>
  </si>
  <si>
    <t>17017997</t>
  </si>
  <si>
    <t>50905958</t>
  </si>
  <si>
    <t>11014554</t>
  </si>
  <si>
    <t>18280730</t>
  </si>
  <si>
    <t>18281004</t>
  </si>
  <si>
    <t>14206186</t>
  </si>
  <si>
    <t>14206235</t>
  </si>
  <si>
    <t>26495782</t>
  </si>
  <si>
    <t>26496492</t>
  </si>
  <si>
    <t>14206281</t>
  </si>
  <si>
    <t>28428232</t>
  </si>
  <si>
    <t>27427568</t>
  </si>
  <si>
    <t>27427001</t>
  </si>
  <si>
    <t>25432820</t>
  </si>
  <si>
    <t>25432040</t>
  </si>
  <si>
    <t>24399667</t>
  </si>
  <si>
    <t>22439633</t>
  </si>
  <si>
    <t>22439101</t>
  </si>
  <si>
    <t>17018770</t>
  </si>
  <si>
    <t>16541417</t>
  </si>
  <si>
    <t>19496846</t>
  </si>
  <si>
    <t>19497037</t>
  </si>
  <si>
    <t>14206638</t>
  </si>
  <si>
    <t>26500529</t>
  </si>
  <si>
    <t>26500329</t>
  </si>
  <si>
    <t>13083128</t>
  </si>
  <si>
    <t>14207481</t>
  </si>
  <si>
    <t>14204794</t>
  </si>
  <si>
    <t>90395058</t>
  </si>
  <si>
    <t>26497524</t>
  </si>
  <si>
    <t>26498114</t>
  </si>
  <si>
    <t>26498531</t>
  </si>
  <si>
    <t>29224784</t>
  </si>
  <si>
    <t>10373643</t>
  </si>
  <si>
    <t>10370756</t>
  </si>
  <si>
    <t>10373961</t>
  </si>
  <si>
    <t>19498652</t>
  </si>
  <si>
    <t>19498756</t>
  </si>
  <si>
    <t>20468747</t>
  </si>
  <si>
    <t>17020810</t>
  </si>
  <si>
    <t>16543217</t>
  </si>
  <si>
    <t>16543106</t>
  </si>
  <si>
    <t>21294103</t>
  </si>
  <si>
    <t>21294027</t>
  </si>
  <si>
    <t>22440041</t>
  </si>
  <si>
    <t>22441701</t>
  </si>
  <si>
    <t>14208577</t>
  </si>
  <si>
    <t>14208099</t>
  </si>
  <si>
    <t>13079132</t>
  </si>
  <si>
    <t>13084688</t>
  </si>
  <si>
    <t>13078634</t>
  </si>
  <si>
    <t>18283819</t>
  </si>
  <si>
    <t>Chi tiết doanh số T01.2024 chứng từ 05.02.2024</t>
  </si>
  <si>
    <t>18284111</t>
  </si>
  <si>
    <t>16544140</t>
  </si>
  <si>
    <t>16544448</t>
  </si>
  <si>
    <t>20469809</t>
  </si>
  <si>
    <t>24401726</t>
  </si>
  <si>
    <t>25434238</t>
  </si>
  <si>
    <t>27430187</t>
  </si>
  <si>
    <t>28430396</t>
  </si>
  <si>
    <t>14211435</t>
  </si>
  <si>
    <t>26503303</t>
  </si>
  <si>
    <t>26503007</t>
  </si>
  <si>
    <t>26503442</t>
  </si>
  <si>
    <t>13087750</t>
  </si>
  <si>
    <t>13084008</t>
  </si>
  <si>
    <t>14208975</t>
  </si>
  <si>
    <t>14207546</t>
  </si>
  <si>
    <t>50906438</t>
  </si>
  <si>
    <t>12276353</t>
  </si>
  <si>
    <t>10378790</t>
  </si>
  <si>
    <t>10377836</t>
  </si>
  <si>
    <t>11019348</t>
  </si>
  <si>
    <t>11018888</t>
  </si>
  <si>
    <t>18286274</t>
  </si>
  <si>
    <t>18284328</t>
  </si>
  <si>
    <t>26504982</t>
  </si>
  <si>
    <t>14211951</t>
  </si>
  <si>
    <t>14213276</t>
  </si>
  <si>
    <t>26505088</t>
  </si>
  <si>
    <t>13091561</t>
  </si>
  <si>
    <t>26505193</t>
  </si>
  <si>
    <t>14213227</t>
  </si>
  <si>
    <t>26505757</t>
  </si>
  <si>
    <t>11018363</t>
  </si>
  <si>
    <t>11021756</t>
  </si>
  <si>
    <t>11018656</t>
  </si>
  <si>
    <t>19502305</t>
  </si>
  <si>
    <t>27431271</t>
  </si>
  <si>
    <t>25435626</t>
  </si>
  <si>
    <t>22443007</t>
  </si>
  <si>
    <t>17022809</t>
  </si>
  <si>
    <t>17024463</t>
  </si>
  <si>
    <t>15226222</t>
  </si>
  <si>
    <t>11022157</t>
  </si>
  <si>
    <t>10381418</t>
  </si>
  <si>
    <t>10381706</t>
  </si>
  <si>
    <t>14214192</t>
  </si>
  <si>
    <t>14213843</t>
  </si>
  <si>
    <t>13096323</t>
  </si>
  <si>
    <t>17029900</t>
  </si>
  <si>
    <t>25439445</t>
  </si>
  <si>
    <t>15231171</t>
  </si>
  <si>
    <t>25440217</t>
  </si>
  <si>
    <t>27437292</t>
  </si>
  <si>
    <t>21299234</t>
  </si>
  <si>
    <t>10388376</t>
  </si>
  <si>
    <t>12288359</t>
  </si>
  <si>
    <t>15233637</t>
  </si>
  <si>
    <t>16555270</t>
  </si>
  <si>
    <t>17033051</t>
  </si>
  <si>
    <t>17034276</t>
  </si>
  <si>
    <t>20479081</t>
  </si>
  <si>
    <t>21300697</t>
  </si>
  <si>
    <t>22450565</t>
  </si>
  <si>
    <t>24410068</t>
  </si>
  <si>
    <t>25442575</t>
  </si>
  <si>
    <t>28440836</t>
  </si>
  <si>
    <t>18296815</t>
  </si>
  <si>
    <t>10391743</t>
  </si>
  <si>
    <t>11030994</t>
  </si>
  <si>
    <t>28441354</t>
  </si>
  <si>
    <t>28440910</t>
  </si>
  <si>
    <t>27440693</t>
  </si>
  <si>
    <t>27440267</t>
  </si>
  <si>
    <t>25443838</t>
  </si>
  <si>
    <t>20480387</t>
  </si>
  <si>
    <t>24411462</t>
  </si>
  <si>
    <t>24411394</t>
  </si>
  <si>
    <t>24410878</t>
  </si>
  <si>
    <t>16556328</t>
  </si>
  <si>
    <t>19510830</t>
  </si>
  <si>
    <t>90405808</t>
  </si>
  <si>
    <t>26514849</t>
  </si>
  <si>
    <t>14223104</t>
  </si>
  <si>
    <t>14217302</t>
  </si>
  <si>
    <t>14219852</t>
  </si>
  <si>
    <t>26513373</t>
  </si>
  <si>
    <t>14218434</t>
  </si>
  <si>
    <t>14217449</t>
  </si>
  <si>
    <t>13088853</t>
  </si>
  <si>
    <t>14214732</t>
  </si>
  <si>
    <t>25444714</t>
  </si>
  <si>
    <t>15237109</t>
  </si>
  <si>
    <t>17036638</t>
  </si>
  <si>
    <t>17039778</t>
  </si>
  <si>
    <t>29229217</t>
  </si>
  <si>
    <t>10395262</t>
  </si>
  <si>
    <t>29230973</t>
  </si>
  <si>
    <t>18296834</t>
  </si>
  <si>
    <t>28443748</t>
  </si>
  <si>
    <t>15238831</t>
  </si>
  <si>
    <t>27443789</t>
  </si>
  <si>
    <t>17039918</t>
  </si>
  <si>
    <t>16559809</t>
  </si>
  <si>
    <t>12293804</t>
  </si>
  <si>
    <t>19514322</t>
  </si>
  <si>
    <t>19514597</t>
  </si>
  <si>
    <t>25446865</t>
  </si>
  <si>
    <t>22456217</t>
  </si>
  <si>
    <t>15239809</t>
  </si>
  <si>
    <t>15239529</t>
  </si>
  <si>
    <t>10398866</t>
  </si>
  <si>
    <t>10398566</t>
  </si>
  <si>
    <t>12294863</t>
  </si>
  <si>
    <t>13107787</t>
  </si>
  <si>
    <t>13109278</t>
  </si>
  <si>
    <t>13110410</t>
  </si>
  <si>
    <t>14225663</t>
  </si>
  <si>
    <t>14225110</t>
  </si>
  <si>
    <t>14225011</t>
  </si>
  <si>
    <t>14223438</t>
  </si>
  <si>
    <t>14222455</t>
  </si>
  <si>
    <t>26514991</t>
  </si>
  <si>
    <t>16562819</t>
  </si>
  <si>
    <t>21304916</t>
  </si>
  <si>
    <t>12296985</t>
  </si>
  <si>
    <t>12295281</t>
  </si>
  <si>
    <t>12296813</t>
  </si>
  <si>
    <t>12297495</t>
  </si>
  <si>
    <t>25448900</t>
  </si>
  <si>
    <t>24416676</t>
  </si>
  <si>
    <t>23275475</t>
  </si>
  <si>
    <t>29234704</t>
  </si>
  <si>
    <t>10402256</t>
  </si>
  <si>
    <t>10402559</t>
  </si>
  <si>
    <t>Chi tiết doanh số T02.2024 chứng từ 08.03.2024</t>
  </si>
  <si>
    <t>Chi tiết doanh số T03.2024 chứng từ 04.04.2024</t>
  </si>
  <si>
    <t>đã TT</t>
  </si>
  <si>
    <t>26520205</t>
  </si>
  <si>
    <t>14227602</t>
  </si>
  <si>
    <t>14230419</t>
  </si>
  <si>
    <t>14228751</t>
  </si>
  <si>
    <t>14229325</t>
  </si>
  <si>
    <t>24418011</t>
  </si>
  <si>
    <t>25450684</t>
  </si>
  <si>
    <t>29235899</t>
  </si>
  <si>
    <t>11043519</t>
  </si>
  <si>
    <t>25451585</t>
  </si>
  <si>
    <t>25451328</t>
  </si>
  <si>
    <t>24418961</t>
  </si>
  <si>
    <t>21307169</t>
  </si>
  <si>
    <t>17046333</t>
  </si>
  <si>
    <t>16566940</t>
  </si>
  <si>
    <t>16566633</t>
  </si>
  <si>
    <t>10406211</t>
  </si>
  <si>
    <t>13116866</t>
  </si>
  <si>
    <t>90413563</t>
  </si>
  <si>
    <t>22462145</t>
  </si>
  <si>
    <t>16568715</t>
  </si>
  <si>
    <t>24420352</t>
  </si>
  <si>
    <t>19522759</t>
  </si>
  <si>
    <t>29237369</t>
  </si>
  <si>
    <t>11046647</t>
  </si>
  <si>
    <t>29226047</t>
  </si>
  <si>
    <t>17050038</t>
  </si>
  <si>
    <t>22463428</t>
  </si>
  <si>
    <t>22463448</t>
  </si>
  <si>
    <t>27451477</t>
  </si>
  <si>
    <t>28452625</t>
  </si>
  <si>
    <t>10409797</t>
  </si>
  <si>
    <t>50910257</t>
  </si>
  <si>
    <t>25455451</t>
  </si>
  <si>
    <t>22463488</t>
  </si>
  <si>
    <t>17051723</t>
  </si>
  <si>
    <t>15249625</t>
  </si>
  <si>
    <t>14233803</t>
  </si>
  <si>
    <t>26526571</t>
  </si>
  <si>
    <t>90415468</t>
  </si>
  <si>
    <t>26526869</t>
  </si>
  <si>
    <t>14233212</t>
  </si>
  <si>
    <t>14231561</t>
  </si>
  <si>
    <t>19525535</t>
  </si>
  <si>
    <t>14237089</t>
  </si>
  <si>
    <t>14235709</t>
  </si>
  <si>
    <t>14235320</t>
  </si>
  <si>
    <t>14234256</t>
  </si>
  <si>
    <t>14233963</t>
  </si>
  <si>
    <t>14236806</t>
  </si>
  <si>
    <t>10413575</t>
  </si>
  <si>
    <t>10413274</t>
  </si>
  <si>
    <t>28456578</t>
  </si>
  <si>
    <t>25457645</t>
  </si>
  <si>
    <t>22466997</t>
  </si>
  <si>
    <t>17055829</t>
  </si>
  <si>
    <t>17054469</t>
  </si>
  <si>
    <t>12309676</t>
  </si>
  <si>
    <t>20496776</t>
  </si>
  <si>
    <t>25458399</t>
  </si>
  <si>
    <t>25458658</t>
  </si>
  <si>
    <t>27457563</t>
  </si>
  <si>
    <t>27456618</t>
  </si>
  <si>
    <t>15253439</t>
  </si>
  <si>
    <t>15253155</t>
  </si>
  <si>
    <t>29239792</t>
  </si>
  <si>
    <t>10417245</t>
  </si>
  <si>
    <t>10416941</t>
  </si>
  <si>
    <t>Chi tiết doanh số T04.2024 chứng từ 03.05.2024</t>
  </si>
  <si>
    <t>19530058</t>
  </si>
  <si>
    <t>19529961</t>
  </si>
  <si>
    <t>18318391</t>
  </si>
  <si>
    <t>27459168</t>
  </si>
  <si>
    <t>25461013</t>
  </si>
  <si>
    <t>25460754</t>
  </si>
  <si>
    <t>22470388</t>
  </si>
  <si>
    <t>17059774</t>
  </si>
  <si>
    <t>11056332</t>
  </si>
  <si>
    <t>11056028</t>
  </si>
  <si>
    <t>29241420</t>
  </si>
  <si>
    <t>13126617</t>
  </si>
  <si>
    <t>13122803</t>
  </si>
  <si>
    <t>14238161</t>
  </si>
  <si>
    <t>14239854</t>
  </si>
  <si>
    <t>14240005</t>
  </si>
  <si>
    <t>14239568</t>
  </si>
  <si>
    <t>14238682</t>
  </si>
  <si>
    <t>10421096</t>
  </si>
  <si>
    <t>10418688</t>
  </si>
  <si>
    <t>10420786</t>
  </si>
  <si>
    <t>14241434</t>
  </si>
  <si>
    <t>26532518</t>
  </si>
  <si>
    <t>16574684</t>
  </si>
  <si>
    <t>16580583</t>
  </si>
  <si>
    <t>16580480</t>
  </si>
  <si>
    <t>22471179</t>
  </si>
  <si>
    <t>24429243</t>
  </si>
  <si>
    <t>28461892</t>
  </si>
  <si>
    <t>11059393</t>
  </si>
  <si>
    <t>18321984</t>
  </si>
  <si>
    <t>18323334</t>
  </si>
  <si>
    <t>18323035</t>
  </si>
  <si>
    <t>15258622</t>
  </si>
  <si>
    <t>16581821</t>
  </si>
  <si>
    <t>19533371</t>
  </si>
  <si>
    <t>10424568</t>
  </si>
  <si>
    <t>10424260</t>
  </si>
  <si>
    <t>26535342</t>
  </si>
  <si>
    <t>13135338</t>
  </si>
  <si>
    <t>14244861</t>
  </si>
  <si>
    <t>16583724</t>
  </si>
  <si>
    <t>17064097</t>
  </si>
  <si>
    <t>24431684</t>
  </si>
  <si>
    <t>28463847</t>
  </si>
  <si>
    <t>11061211</t>
  </si>
  <si>
    <t>12318727</t>
  </si>
  <si>
    <t>12319326</t>
  </si>
  <si>
    <t>50912098</t>
  </si>
  <si>
    <t>15261735</t>
  </si>
  <si>
    <t>17066577</t>
  </si>
  <si>
    <t>20504608</t>
  </si>
  <si>
    <t>22475599</t>
  </si>
  <si>
    <t>27464142</t>
  </si>
  <si>
    <t>18324697</t>
  </si>
  <si>
    <t>12320259</t>
  </si>
  <si>
    <t>10428304</t>
  </si>
  <si>
    <t>10427996</t>
  </si>
  <si>
    <t>13140970</t>
  </si>
  <si>
    <t>14248037</t>
  </si>
  <si>
    <t>14249493</t>
  </si>
  <si>
    <t>14246240</t>
  </si>
  <si>
    <t>14247742</t>
  </si>
  <si>
    <t>16586704</t>
  </si>
  <si>
    <t>28467467</t>
  </si>
  <si>
    <t>11065771</t>
  </si>
  <si>
    <t>22477243</t>
  </si>
  <si>
    <t>23285811</t>
  </si>
  <si>
    <t>24434807</t>
  </si>
  <si>
    <t>25467657</t>
  </si>
  <si>
    <t>27466647</t>
  </si>
  <si>
    <t>10431917</t>
  </si>
  <si>
    <t>26542522</t>
  </si>
  <si>
    <t>90426862</t>
  </si>
  <si>
    <t>20508635</t>
  </si>
  <si>
    <t>21319699</t>
  </si>
  <si>
    <t>24436210</t>
  </si>
  <si>
    <t>25469102</t>
  </si>
  <si>
    <t>Chi tiết doanh số T05.2024 chứng từ 04.06.2024</t>
  </si>
  <si>
    <t>24437099</t>
  </si>
  <si>
    <t>19541905</t>
  </si>
  <si>
    <t>15267119</t>
  </si>
  <si>
    <t>18334538</t>
  </si>
  <si>
    <t>90429458</t>
  </si>
  <si>
    <t>13147742</t>
  </si>
  <si>
    <t>14253929</t>
  </si>
  <si>
    <t>14253353</t>
  </si>
  <si>
    <t>26545255</t>
  </si>
  <si>
    <t>26546305</t>
  </si>
  <si>
    <t>10435703</t>
  </si>
  <si>
    <t>16592607</t>
  </si>
  <si>
    <t>24438526</t>
  </si>
  <si>
    <t>22481546</t>
  </si>
  <si>
    <t>15268987</t>
  </si>
  <si>
    <t>17073490</t>
  </si>
  <si>
    <t>25471345</t>
  </si>
  <si>
    <t>19544653</t>
  </si>
  <si>
    <t>11072060</t>
  </si>
  <si>
    <t>12329201</t>
  </si>
  <si>
    <t>16593695</t>
  </si>
  <si>
    <t>20512217</t>
  </si>
  <si>
    <t>27471818</t>
  </si>
  <si>
    <t>17075610</t>
  </si>
  <si>
    <t>25472201</t>
  </si>
  <si>
    <t>10439408</t>
  </si>
  <si>
    <t>28473827</t>
  </si>
  <si>
    <t>13153048</t>
  </si>
  <si>
    <t>26549082</t>
  </si>
  <si>
    <t>26548627</t>
  </si>
  <si>
    <t>14256596</t>
  </si>
  <si>
    <t>14255079</t>
  </si>
  <si>
    <t>26548048</t>
  </si>
  <si>
    <t>28475814</t>
  </si>
  <si>
    <t>24441553</t>
  </si>
  <si>
    <t>17078864</t>
  </si>
  <si>
    <t>10442999</t>
  </si>
  <si>
    <t>12333791</t>
  </si>
  <si>
    <t>16598750</t>
  </si>
  <si>
    <t>16598647</t>
  </si>
  <si>
    <t>28477086</t>
  </si>
  <si>
    <t>20516536</t>
  </si>
  <si>
    <t>20516361</t>
  </si>
  <si>
    <t>22486000</t>
  </si>
  <si>
    <t>22485330</t>
  </si>
  <si>
    <t>27476030</t>
  </si>
  <si>
    <t>15275149</t>
  </si>
  <si>
    <t>25476165</t>
  </si>
  <si>
    <t>11078453</t>
  </si>
  <si>
    <t>11078160</t>
  </si>
  <si>
    <t>18339356</t>
  </si>
  <si>
    <t>14257145</t>
  </si>
  <si>
    <t>90433252</t>
  </si>
  <si>
    <t>26550720</t>
  </si>
  <si>
    <t>12333876</t>
  </si>
  <si>
    <t>12335701</t>
  </si>
  <si>
    <t>19549045</t>
  </si>
  <si>
    <t>16599818</t>
  </si>
  <si>
    <t>16600852</t>
  </si>
  <si>
    <t>28478128</t>
  </si>
  <si>
    <t>21325443</t>
  </si>
  <si>
    <t>25477061</t>
  </si>
  <si>
    <t>29251039</t>
  </si>
  <si>
    <t>10446980</t>
  </si>
  <si>
    <t>10446682</t>
  </si>
  <si>
    <t>10445630</t>
  </si>
  <si>
    <t>20518994</t>
  </si>
  <si>
    <t>15277106</t>
  </si>
  <si>
    <t>17084141</t>
  </si>
  <si>
    <t>25478471</t>
  </si>
  <si>
    <t>14260568</t>
  </si>
  <si>
    <t>26553549</t>
  </si>
  <si>
    <t>90433816</t>
  </si>
  <si>
    <t>14259759</t>
  </si>
  <si>
    <t>13156932</t>
  </si>
  <si>
    <t>11081329</t>
  </si>
  <si>
    <t>12338930</t>
  </si>
  <si>
    <t>12337939</t>
  </si>
  <si>
    <t>29251712</t>
  </si>
  <si>
    <t>29251859</t>
  </si>
  <si>
    <t>11082711</t>
  </si>
  <si>
    <t>24445818</t>
  </si>
  <si>
    <t>24446530</t>
  </si>
  <si>
    <t>22489898</t>
  </si>
  <si>
    <t>15278249</t>
  </si>
  <si>
    <t>25479342</t>
  </si>
  <si>
    <t>10450605</t>
  </si>
  <si>
    <t>10450301</t>
  </si>
  <si>
    <t>18344704</t>
  </si>
  <si>
    <t>18345007</t>
  </si>
  <si>
    <t>18344533</t>
  </si>
  <si>
    <t>Chi tiết doanh số T06.2024 chứng từ 02.07.2024</t>
  </si>
  <si>
    <t>10453027</t>
  </si>
  <si>
    <t>29252393</t>
  </si>
  <si>
    <t>90436220</t>
  </si>
  <si>
    <t>90436440</t>
  </si>
  <si>
    <t>13162924</t>
  </si>
  <si>
    <t>13162344</t>
  </si>
  <si>
    <t>14263990</t>
  </si>
  <si>
    <t>14262595</t>
  </si>
  <si>
    <t>14264775</t>
  </si>
  <si>
    <t>25480604</t>
  </si>
  <si>
    <t>24447443</t>
  </si>
  <si>
    <t>17087488</t>
  </si>
  <si>
    <t>27481137</t>
  </si>
  <si>
    <t>11084758</t>
  </si>
  <si>
    <t>11084472</t>
  </si>
  <si>
    <t>19555415</t>
  </si>
  <si>
    <t>15280670</t>
  </si>
  <si>
    <t>20522430</t>
  </si>
  <si>
    <t>23294202</t>
  </si>
  <si>
    <t>25482435</t>
  </si>
  <si>
    <t>18347638</t>
  </si>
  <si>
    <t>10454237</t>
  </si>
  <si>
    <t>10453944</t>
  </si>
  <si>
    <t>12342473</t>
  </si>
  <si>
    <t>26559097</t>
  </si>
  <si>
    <t>14265686</t>
  </si>
  <si>
    <t>14265684</t>
  </si>
  <si>
    <t>13165197</t>
  </si>
  <si>
    <t>26560089</t>
  </si>
  <si>
    <t>13168064</t>
  </si>
  <si>
    <t>14267999</t>
  </si>
  <si>
    <t>26561084</t>
  </si>
  <si>
    <t>26559797</t>
  </si>
  <si>
    <t>13165410</t>
  </si>
  <si>
    <t>14264866</t>
  </si>
  <si>
    <t>15282485</t>
  </si>
  <si>
    <t>15282388</t>
  </si>
  <si>
    <t>27483522</t>
  </si>
  <si>
    <t>22493229</t>
  </si>
  <si>
    <t>25482832</t>
  </si>
  <si>
    <t>21329647</t>
  </si>
  <si>
    <t>17090269</t>
  </si>
  <si>
    <t>20523751</t>
  </si>
  <si>
    <t>16607159</t>
  </si>
  <si>
    <t>20522157</t>
  </si>
  <si>
    <t>11087443</t>
  </si>
  <si>
    <t>18349659</t>
  </si>
  <si>
    <t>19557687</t>
  </si>
  <si>
    <t>19557960</t>
  </si>
  <si>
    <t>25483517</t>
  </si>
  <si>
    <t>25483770</t>
  </si>
  <si>
    <t>22494186</t>
  </si>
  <si>
    <t>24450182</t>
  </si>
  <si>
    <t>10457609</t>
  </si>
  <si>
    <t>12345453</t>
  </si>
  <si>
    <t>18352442</t>
  </si>
  <si>
    <t>16609929</t>
  </si>
  <si>
    <t>22495319</t>
  </si>
  <si>
    <t>25484928</t>
  </si>
  <si>
    <t>16610030</t>
  </si>
  <si>
    <t>10457318</t>
  </si>
  <si>
    <t>12343990</t>
  </si>
  <si>
    <t>50915024</t>
  </si>
  <si>
    <t>14270955</t>
  </si>
  <si>
    <t>26562391</t>
  </si>
  <si>
    <t>14268467</t>
  </si>
  <si>
    <t>14268643</t>
  </si>
  <si>
    <t>18353643</t>
  </si>
  <si>
    <t>11090720</t>
  </si>
  <si>
    <t>15285650</t>
  </si>
  <si>
    <t>15285925</t>
  </si>
  <si>
    <t>17094181</t>
  </si>
  <si>
    <t>20527122</t>
  </si>
  <si>
    <t>21331769</t>
  </si>
  <si>
    <t>24452367</t>
  </si>
  <si>
    <t>25485018</t>
  </si>
  <si>
    <t>25485849</t>
  </si>
  <si>
    <t>10460662</t>
  </si>
  <si>
    <t>10460951</t>
  </si>
  <si>
    <t>12347884</t>
  </si>
  <si>
    <t>50915369</t>
  </si>
  <si>
    <t>14272277</t>
  </si>
  <si>
    <t>14273196</t>
  </si>
  <si>
    <t>13172903</t>
  </si>
  <si>
    <t>14270623</t>
  </si>
  <si>
    <t>29255637</t>
  </si>
  <si>
    <t>25487115</t>
  </si>
  <si>
    <t>25487205</t>
  </si>
  <si>
    <t>20528490</t>
  </si>
  <si>
    <t>17096196</t>
  </si>
  <si>
    <t>16612853</t>
  </si>
  <si>
    <t>19562337</t>
  </si>
  <si>
    <t>11093577</t>
  </si>
  <si>
    <t>11093864</t>
  </si>
  <si>
    <t>25487854</t>
  </si>
  <si>
    <t>27489458</t>
  </si>
  <si>
    <t>17098376</t>
  </si>
  <si>
    <t>16614020</t>
  </si>
  <si>
    <t>18357767</t>
  </si>
  <si>
    <t>19564751</t>
  </si>
  <si>
    <t>10464423</t>
  </si>
  <si>
    <t>10464131</t>
  </si>
  <si>
    <t>25488102</t>
  </si>
  <si>
    <t>17097195</t>
  </si>
  <si>
    <t>12351952</t>
  </si>
  <si>
    <t>12353511</t>
  </si>
  <si>
    <t>27490981</t>
  </si>
  <si>
    <t>25489448</t>
  </si>
  <si>
    <t>15289936</t>
  </si>
  <si>
    <t>14275482</t>
  </si>
  <si>
    <t>Chi tiết doanh số T07.2024 chứng từ 02.08.2024</t>
  </si>
  <si>
    <t>18359665</t>
  </si>
  <si>
    <t>29258156</t>
  </si>
  <si>
    <t>11096911</t>
  </si>
  <si>
    <t>15291085</t>
  </si>
  <si>
    <t>22501954</t>
  </si>
  <si>
    <t>17100409</t>
  </si>
  <si>
    <t>28492178</t>
  </si>
  <si>
    <t>24457778</t>
  </si>
  <si>
    <t>13180095</t>
  </si>
  <si>
    <t>26567998</t>
  </si>
  <si>
    <t>26567710</t>
  </si>
  <si>
    <t>13175740</t>
  </si>
  <si>
    <t>10467819</t>
  </si>
  <si>
    <t>19568723</t>
  </si>
  <si>
    <t>15292642</t>
  </si>
  <si>
    <t>17102726</t>
  </si>
  <si>
    <t>20533370</t>
  </si>
  <si>
    <t>21336185</t>
  </si>
  <si>
    <t>24458276</t>
  </si>
  <si>
    <t>25491672</t>
  </si>
  <si>
    <t>28494122</t>
  </si>
  <si>
    <t>12354236</t>
  </si>
  <si>
    <t>12357363</t>
  </si>
  <si>
    <t>29259822</t>
  </si>
  <si>
    <t>29259345</t>
  </si>
  <si>
    <t>17104560</t>
  </si>
  <si>
    <t>22503931</t>
  </si>
  <si>
    <t>10471369</t>
  </si>
  <si>
    <t>19570295</t>
  </si>
  <si>
    <t>14274873</t>
  </si>
  <si>
    <t>14279703</t>
  </si>
  <si>
    <t>26573231</t>
  </si>
  <si>
    <t>90447360</t>
  </si>
  <si>
    <t>23302109</t>
  </si>
  <si>
    <t>16621259</t>
  </si>
  <si>
    <t>12360785</t>
  </si>
  <si>
    <t>17106529</t>
  </si>
  <si>
    <t>21338403</t>
  </si>
  <si>
    <t>15296148</t>
  </si>
  <si>
    <t>22506560</t>
  </si>
  <si>
    <t>22506637</t>
  </si>
  <si>
    <t>17108073</t>
  </si>
  <si>
    <t>11103099</t>
  </si>
  <si>
    <t>13186842</t>
  </si>
  <si>
    <t>14281781</t>
  </si>
  <si>
    <t>14282454</t>
  </si>
  <si>
    <t>14280167</t>
  </si>
  <si>
    <t>25496149</t>
  </si>
  <si>
    <t>22507797</t>
  </si>
  <si>
    <t>18365577</t>
  </si>
  <si>
    <t>10474672</t>
  </si>
  <si>
    <t>19572959</t>
  </si>
  <si>
    <t>11106327</t>
  </si>
  <si>
    <t>25496853</t>
  </si>
  <si>
    <t>15298790</t>
  </si>
  <si>
    <t>20539402</t>
  </si>
  <si>
    <t>27499468</t>
  </si>
  <si>
    <t>10478188</t>
  </si>
  <si>
    <t>24463408</t>
  </si>
  <si>
    <t>16625267</t>
  </si>
  <si>
    <t>13189054</t>
  </si>
  <si>
    <t>26577456</t>
  </si>
  <si>
    <t>14285636</t>
  </si>
  <si>
    <t>14284329</t>
  </si>
  <si>
    <t>18370402</t>
  </si>
  <si>
    <t>25498381</t>
  </si>
  <si>
    <t>25498472</t>
  </si>
  <si>
    <t>27500910</t>
  </si>
  <si>
    <t>17111433</t>
  </si>
  <si>
    <t>16626946</t>
  </si>
  <si>
    <t>11109164</t>
  </si>
  <si>
    <t>12365503</t>
  </si>
  <si>
    <t>14284167</t>
  </si>
  <si>
    <t>29263203</t>
  </si>
  <si>
    <t>50917752</t>
  </si>
  <si>
    <t>29263063</t>
  </si>
  <si>
    <t>15301457</t>
  </si>
  <si>
    <t>15301185</t>
  </si>
  <si>
    <t>20541776</t>
  </si>
  <si>
    <t>17113035</t>
  </si>
  <si>
    <t>10483421</t>
  </si>
  <si>
    <t>10481315</t>
  </si>
  <si>
    <t>10481595</t>
  </si>
  <si>
    <t>bỏ qua</t>
  </si>
  <si>
    <t>Chi tiết doanh số T08.2024 chứng từ 06.09.2024</t>
  </si>
  <si>
    <t>90452524</t>
  </si>
  <si>
    <t>90452423</t>
  </si>
  <si>
    <t>14288164</t>
  </si>
  <si>
    <t>14287723</t>
  </si>
  <si>
    <t>13193179</t>
  </si>
  <si>
    <t>19578133</t>
  </si>
  <si>
    <t>19578341</t>
  </si>
  <si>
    <t>12368387</t>
  </si>
  <si>
    <t>11112328</t>
  </si>
  <si>
    <t>11112613</t>
  </si>
  <si>
    <t>10485146</t>
  </si>
  <si>
    <t>10484856</t>
  </si>
  <si>
    <t>22513100</t>
  </si>
  <si>
    <t>20543950</t>
  </si>
  <si>
    <t>15304465</t>
  </si>
  <si>
    <t>25502296</t>
  </si>
  <si>
    <t>14289565</t>
  </si>
  <si>
    <t>12370361</t>
  </si>
  <si>
    <t>17116256</t>
  </si>
  <si>
    <t>28505869</t>
  </si>
  <si>
    <t>25503864</t>
  </si>
  <si>
    <t>10486272</t>
  </si>
  <si>
    <t>10488467</t>
  </si>
  <si>
    <t>10486921</t>
  </si>
  <si>
    <t>10488174</t>
  </si>
  <si>
    <t>17118739</t>
  </si>
  <si>
    <t>24469040</t>
  </si>
  <si>
    <t>16632526</t>
  </si>
  <si>
    <t>18376194</t>
  </si>
  <si>
    <t>18377504</t>
  </si>
  <si>
    <t>11115569</t>
  </si>
  <si>
    <t>12370393</t>
  </si>
  <si>
    <t>25503553</t>
  </si>
  <si>
    <t>15306565</t>
  </si>
  <si>
    <t>15306283</t>
  </si>
  <si>
    <t>28506680</t>
  </si>
  <si>
    <t>28507218</t>
  </si>
  <si>
    <t>22515806</t>
  </si>
  <si>
    <t>16633351</t>
  </si>
  <si>
    <t>16633653</t>
  </si>
  <si>
    <t>11115281</t>
  </si>
  <si>
    <t>18379234</t>
  </si>
  <si>
    <t>14292309</t>
  </si>
  <si>
    <t>26585367</t>
  </si>
  <si>
    <t>13197136</t>
  </si>
  <si>
    <t>13195462</t>
  </si>
  <si>
    <t>13198720</t>
  </si>
  <si>
    <t>14292443</t>
  </si>
  <si>
    <t>14294613</t>
  </si>
  <si>
    <t>25505127</t>
  </si>
  <si>
    <t>22517082</t>
  </si>
  <si>
    <t>21346199</t>
  </si>
  <si>
    <t>20548178</t>
  </si>
  <si>
    <t>17122033</t>
  </si>
  <si>
    <t>15308216</t>
  </si>
  <si>
    <t>19584765</t>
  </si>
  <si>
    <t>18380516</t>
  </si>
  <si>
    <t>11118738</t>
  </si>
  <si>
    <t>24472256</t>
  </si>
  <si>
    <t>25505962</t>
  </si>
  <si>
    <t>11119813</t>
  </si>
  <si>
    <t>16636876</t>
  </si>
  <si>
    <t>10493833</t>
  </si>
  <si>
    <t>10492018</t>
  </si>
  <si>
    <t>26586572</t>
  </si>
  <si>
    <t>13205180</t>
  </si>
  <si>
    <t>26590498</t>
  </si>
  <si>
    <t>26586290</t>
  </si>
  <si>
    <t>90457061</t>
  </si>
  <si>
    <t>13201626</t>
  </si>
  <si>
    <t>29267426</t>
  </si>
  <si>
    <t>12378064</t>
  </si>
  <si>
    <t>15310125</t>
  </si>
  <si>
    <t>20550680</t>
  </si>
  <si>
    <t>20550082</t>
  </si>
  <si>
    <t>20550160</t>
  </si>
  <si>
    <t>22518627</t>
  </si>
  <si>
    <t>21347389</t>
  </si>
  <si>
    <t>28510287</t>
  </si>
  <si>
    <t>27510357</t>
  </si>
  <si>
    <t>25506753</t>
  </si>
  <si>
    <t>16637867</t>
  </si>
  <si>
    <t>24473016</t>
  </si>
  <si>
    <t>17124135</t>
  </si>
  <si>
    <t>17124762</t>
  </si>
  <si>
    <t>19586422</t>
  </si>
  <si>
    <t>19587401</t>
  </si>
  <si>
    <t>15311763</t>
  </si>
  <si>
    <t>25508178</t>
  </si>
  <si>
    <t>14297388</t>
  </si>
  <si>
    <t>26592170</t>
  </si>
  <si>
    <t>14299002</t>
  </si>
  <si>
    <t>14299542</t>
  </si>
  <si>
    <t>90461245</t>
  </si>
  <si>
    <t>12375522</t>
  </si>
  <si>
    <t>18381569</t>
  </si>
  <si>
    <t>10496733</t>
  </si>
  <si>
    <t>19585698</t>
  </si>
  <si>
    <t>Chi tiết doanh số T09.2024 chứng từ 02.10.2024</t>
  </si>
  <si>
    <t>10498556</t>
  </si>
  <si>
    <t>25509624</t>
  </si>
  <si>
    <t>22520849</t>
  </si>
  <si>
    <t>23311823</t>
  </si>
  <si>
    <t>16641523</t>
  </si>
  <si>
    <t>17128869</t>
  </si>
  <si>
    <t>18385589</t>
  </si>
  <si>
    <t>18385414</t>
  </si>
  <si>
    <t>11124999</t>
  </si>
  <si>
    <t>11125243</t>
  </si>
  <si>
    <t>14300655</t>
  </si>
  <si>
    <t>10499088</t>
  </si>
  <si>
    <t>22522668</t>
  </si>
  <si>
    <t>15314563</t>
  </si>
  <si>
    <t>16642678</t>
  </si>
  <si>
    <t>22523010</t>
  </si>
  <si>
    <t>25510471</t>
  </si>
  <si>
    <t>25510605</t>
  </si>
  <si>
    <t>27514628</t>
  </si>
  <si>
    <t>28514052</t>
  </si>
  <si>
    <t>13210894</t>
  </si>
  <si>
    <t>14302094</t>
  </si>
  <si>
    <t>13210667</t>
  </si>
  <si>
    <t>25511746</t>
  </si>
  <si>
    <t>20555637</t>
  </si>
  <si>
    <t>13210245</t>
  </si>
  <si>
    <t>12383606</t>
  </si>
  <si>
    <t>12384056</t>
  </si>
  <si>
    <t>12384243</t>
  </si>
  <si>
    <t>11128008</t>
  </si>
  <si>
    <t>11127815</t>
  </si>
  <si>
    <t>13214006</t>
  </si>
  <si>
    <t>14303513</t>
  </si>
  <si>
    <t>26596599</t>
  </si>
  <si>
    <t>26596532</t>
  </si>
  <si>
    <t>50920199</t>
  </si>
  <si>
    <t>19592810</t>
  </si>
  <si>
    <t>16645458</t>
  </si>
  <si>
    <t>16645253</t>
  </si>
  <si>
    <t>15316924</t>
  </si>
  <si>
    <t>15317111</t>
  </si>
  <si>
    <t>28516927</t>
  </si>
  <si>
    <t>27517225</t>
  </si>
  <si>
    <t>27517038</t>
  </si>
  <si>
    <t>10502646</t>
  </si>
  <si>
    <t>19594410</t>
  </si>
  <si>
    <t>29270588</t>
  </si>
  <si>
    <t>28518293</t>
  </si>
  <si>
    <t>27518576</t>
  </si>
  <si>
    <t>25513881</t>
  </si>
  <si>
    <t>20557879</t>
  </si>
  <si>
    <t>17134201</t>
  </si>
  <si>
    <t>17134002</t>
  </si>
  <si>
    <t>18392445</t>
  </si>
  <si>
    <t>15319643</t>
  </si>
  <si>
    <t>16648283</t>
  </si>
  <si>
    <t>17135579</t>
  </si>
  <si>
    <t>20558766</t>
  </si>
  <si>
    <t>20558943</t>
  </si>
  <si>
    <t>27519516</t>
  </si>
  <si>
    <t>22527954</t>
  </si>
  <si>
    <t>10506599</t>
  </si>
  <si>
    <t>10508314</t>
  </si>
  <si>
    <t>10505666</t>
  </si>
  <si>
    <t>50920632</t>
  </si>
  <si>
    <t>29272417</t>
  </si>
  <si>
    <t>14308547</t>
  </si>
  <si>
    <t>14308177</t>
  </si>
  <si>
    <t>14308089</t>
  </si>
  <si>
    <t>90466489</t>
  </si>
  <si>
    <t>26600068</t>
  </si>
  <si>
    <t>26600260</t>
  </si>
  <si>
    <t>90466160</t>
  </si>
  <si>
    <t>13216620</t>
  </si>
  <si>
    <t>14306169</t>
  </si>
  <si>
    <t>26599226</t>
  </si>
  <si>
    <t>90465798</t>
  </si>
  <si>
    <t>20560287</t>
  </si>
  <si>
    <t>16649976</t>
  </si>
  <si>
    <t>25516552</t>
  </si>
  <si>
    <t>18394316</t>
  </si>
  <si>
    <t>18397268</t>
  </si>
  <si>
    <t>10509449</t>
  </si>
  <si>
    <t>10509000</t>
  </si>
  <si>
    <t>22529951</t>
  </si>
  <si>
    <t>21354456</t>
  </si>
  <si>
    <t>17139592</t>
  </si>
  <si>
    <t>15322295</t>
  </si>
  <si>
    <t>28522040</t>
  </si>
  <si>
    <t>13217331</t>
  </si>
  <si>
    <t>13217936</t>
  </si>
  <si>
    <t>13220455</t>
  </si>
  <si>
    <t>13219272</t>
  </si>
  <si>
    <t>14309844</t>
  </si>
  <si>
    <t>26601217</t>
  </si>
  <si>
    <t>25518322</t>
  </si>
  <si>
    <t>15324018</t>
  </si>
  <si>
    <t>17141124</t>
  </si>
  <si>
    <t>17140593</t>
  </si>
  <si>
    <t>24484441</t>
  </si>
  <si>
    <t>16652874</t>
  </si>
  <si>
    <t>11137142</t>
  </si>
  <si>
    <t>11136773</t>
  </si>
  <si>
    <t>19600825</t>
  </si>
  <si>
    <t>19599799</t>
  </si>
  <si>
    <t>Chi tiết doanh số T10.2024 chứng từ 04.11.2024</t>
  </si>
  <si>
    <t>26604671</t>
  </si>
  <si>
    <t>14313055</t>
  </si>
  <si>
    <t>27524655</t>
  </si>
  <si>
    <t>28523767</t>
  </si>
  <si>
    <t>25519675</t>
  </si>
  <si>
    <t>25519172</t>
  </si>
  <si>
    <t>17142231</t>
  </si>
  <si>
    <t>16654015</t>
  </si>
  <si>
    <t>15324952</t>
  </si>
  <si>
    <t>12395839</t>
  </si>
  <si>
    <t>25520628</t>
  </si>
  <si>
    <t>15326581</t>
  </si>
  <si>
    <t>16655867</t>
  </si>
  <si>
    <t>11140223</t>
  </si>
  <si>
    <t>14311549</t>
  </si>
  <si>
    <t>10516409</t>
  </si>
  <si>
    <t>12396402</t>
  </si>
  <si>
    <t>19603479</t>
  </si>
  <si>
    <t>15327579</t>
  </si>
  <si>
    <t>20566203</t>
  </si>
  <si>
    <t>22534844</t>
  </si>
  <si>
    <t>25521579</t>
  </si>
  <si>
    <t>27527218</t>
  </si>
  <si>
    <t>17145153</t>
  </si>
  <si>
    <t>17146188</t>
  </si>
  <si>
    <t>24487430</t>
  </si>
  <si>
    <t>11143310</t>
  </si>
  <si>
    <t>25523088</t>
  </si>
  <si>
    <t>23319983</t>
  </si>
  <si>
    <t>22535941</t>
  </si>
  <si>
    <t>21358723</t>
  </si>
  <si>
    <t>17146264</t>
  </si>
  <si>
    <t>13228831</t>
  </si>
  <si>
    <t>13226364</t>
  </si>
  <si>
    <t>26608398</t>
  </si>
  <si>
    <t>14315814</t>
  </si>
  <si>
    <t>14313604</t>
  </si>
  <si>
    <t>14316336</t>
  </si>
  <si>
    <t>18404539</t>
  </si>
  <si>
    <t>15330243</t>
  </si>
  <si>
    <t>16659791</t>
  </si>
  <si>
    <t>22537666</t>
  </si>
  <si>
    <t>24489358</t>
  </si>
  <si>
    <t>19604974</t>
  </si>
  <si>
    <t>10519921</t>
  </si>
  <si>
    <t>12000657</t>
  </si>
  <si>
    <t>13230354</t>
  </si>
  <si>
    <t>26611209</t>
  </si>
  <si>
    <t>13231142</t>
  </si>
  <si>
    <t>14319006</t>
  </si>
  <si>
    <t>22537763</t>
  </si>
  <si>
    <t>22538447</t>
  </si>
  <si>
    <t>25525474</t>
  </si>
  <si>
    <t>27531508</t>
  </si>
  <si>
    <t>28530551</t>
  </si>
  <si>
    <t>17150052</t>
  </si>
  <si>
    <t>16661628</t>
  </si>
  <si>
    <t>18407751</t>
  </si>
  <si>
    <t>19609021</t>
  </si>
  <si>
    <t>22540220</t>
  </si>
  <si>
    <t>17152835</t>
  </si>
  <si>
    <t>15333033</t>
  </si>
  <si>
    <t>10523613</t>
  </si>
  <si>
    <t>26612873</t>
  </si>
  <si>
    <t>13233989</t>
  </si>
  <si>
    <t>90475996</t>
  </si>
  <si>
    <t>14319075</t>
  </si>
  <si>
    <t>14319730</t>
  </si>
  <si>
    <t>10525743</t>
  </si>
  <si>
    <t>11146618</t>
  </si>
  <si>
    <t>19610746</t>
  </si>
  <si>
    <t>12002301</t>
  </si>
  <si>
    <t>29279253</t>
  </si>
  <si>
    <t>16664690</t>
  </si>
  <si>
    <t>25527953</t>
  </si>
  <si>
    <t>Chi tiết doanh số T11.2024 chứng từ 03.12.2024</t>
  </si>
  <si>
    <t>ĐC giảm về 0 do xuất sai</t>
  </si>
  <si>
    <t>26615739</t>
  </si>
  <si>
    <t>13237965</t>
  </si>
  <si>
    <t>13235185</t>
  </si>
  <si>
    <t>14324150</t>
  </si>
  <si>
    <t>16665825</t>
  </si>
  <si>
    <t>15335789</t>
  </si>
  <si>
    <t>24494140</t>
  </si>
  <si>
    <t>27535171</t>
  </si>
  <si>
    <t>28533974</t>
  </si>
  <si>
    <t>12006749</t>
  </si>
  <si>
    <t>11151596</t>
  </si>
  <si>
    <t>11149476</t>
  </si>
  <si>
    <t>18409820</t>
  </si>
  <si>
    <t>10527284</t>
  </si>
  <si>
    <t>12007704</t>
  </si>
  <si>
    <t>22543922</t>
  </si>
  <si>
    <t>25530414</t>
  </si>
  <si>
    <t>17156668</t>
  </si>
  <si>
    <t>10530538</t>
  </si>
  <si>
    <t>19614502</t>
  </si>
  <si>
    <t>19614218</t>
  </si>
  <si>
    <t>19614745</t>
  </si>
  <si>
    <t>18414105</t>
  </si>
  <si>
    <t>18412820</t>
  </si>
  <si>
    <t>18414447</t>
  </si>
  <si>
    <t>11153104</t>
  </si>
  <si>
    <t>11152802</t>
  </si>
  <si>
    <t>11153448</t>
  </si>
  <si>
    <t>25531283</t>
  </si>
  <si>
    <t>14328069</t>
  </si>
  <si>
    <t>14327480</t>
  </si>
  <si>
    <t>26620001</t>
  </si>
  <si>
    <t>26618672</t>
  </si>
  <si>
    <t>26618574</t>
  </si>
  <si>
    <t>15338897</t>
  </si>
  <si>
    <t>16669212</t>
  </si>
  <si>
    <t>17157978</t>
  </si>
  <si>
    <t>17158740</t>
  </si>
  <si>
    <t>20576675</t>
  </si>
  <si>
    <t>24496658</t>
  </si>
  <si>
    <t>27537951</t>
  </si>
  <si>
    <t>28537144</t>
  </si>
  <si>
    <t>25532846</t>
  </si>
  <si>
    <t>15340384</t>
  </si>
  <si>
    <t>24497400</t>
  </si>
  <si>
    <t>24497924</t>
  </si>
  <si>
    <t>10530987</t>
  </si>
  <si>
    <t>10531440</t>
  </si>
  <si>
    <t>11156406</t>
  </si>
  <si>
    <t>11158249</t>
  </si>
  <si>
    <t>15341428</t>
  </si>
  <si>
    <t>16671973</t>
  </si>
  <si>
    <t>17161205</t>
  </si>
  <si>
    <t>22547414</t>
  </si>
  <si>
    <t>24498836</t>
  </si>
  <si>
    <t>27540591</t>
  </si>
  <si>
    <t>28540129</t>
  </si>
  <si>
    <t>90481846</t>
  </si>
  <si>
    <t>90481630</t>
  </si>
  <si>
    <t>13243788</t>
  </si>
  <si>
    <t>13242105</t>
  </si>
  <si>
    <t>13241055</t>
  </si>
  <si>
    <t>26622645</t>
  </si>
  <si>
    <t>29283421</t>
  </si>
  <si>
    <t>10537159</t>
  </si>
  <si>
    <t>10534714</t>
  </si>
  <si>
    <t>12012168</t>
  </si>
  <si>
    <t>12012587</t>
  </si>
  <si>
    <t>18419831</t>
  </si>
  <si>
    <t>20580611</t>
  </si>
  <si>
    <t>27542358</t>
  </si>
  <si>
    <t>25535498</t>
  </si>
  <si>
    <t>25535260</t>
  </si>
  <si>
    <t>22548665</t>
  </si>
  <si>
    <t>15343082</t>
  </si>
  <si>
    <t>15343040</t>
  </si>
  <si>
    <t>16673911</t>
  </si>
  <si>
    <t>16673716</t>
  </si>
  <si>
    <t>12015842</t>
  </si>
  <si>
    <t>11159703</t>
  </si>
  <si>
    <t>10537195</t>
  </si>
  <si>
    <t>19620225</t>
  </si>
  <si>
    <t>22550195</t>
  </si>
  <si>
    <t>15344239</t>
  </si>
  <si>
    <t>15343944</t>
  </si>
  <si>
    <t>20581455</t>
  </si>
  <si>
    <t>17164535</t>
  </si>
  <si>
    <t>17166327</t>
  </si>
  <si>
    <t>16674989</t>
  </si>
  <si>
    <t>16674676</t>
  </si>
  <si>
    <t>14331133</t>
  </si>
  <si>
    <t>14330434</t>
  </si>
  <si>
    <t>14331227</t>
  </si>
  <si>
    <t>13247760</t>
  </si>
  <si>
    <t>13247450</t>
  </si>
  <si>
    <t>28543916</t>
  </si>
  <si>
    <t>16676706</t>
  </si>
  <si>
    <t>10538168</t>
  </si>
  <si>
    <t>10538475</t>
  </si>
  <si>
    <t>18420927</t>
  </si>
  <si>
    <t>18424312</t>
  </si>
  <si>
    <t>18423999</t>
  </si>
  <si>
    <t>12017058</t>
  </si>
  <si>
    <t>50924929</t>
  </si>
  <si>
    <t>11161539</t>
  </si>
  <si>
    <t>15346704</t>
  </si>
  <si>
    <t>25538517</t>
  </si>
  <si>
    <t>20584355</t>
  </si>
  <si>
    <t>27546121</t>
  </si>
  <si>
    <t>22552691</t>
  </si>
  <si>
    <t>16677991</t>
  </si>
  <si>
    <t>17168035</t>
  </si>
  <si>
    <t>21369777</t>
  </si>
  <si>
    <t>10542149</t>
  </si>
  <si>
    <t>13250760</t>
  </si>
  <si>
    <t>26627236</t>
  </si>
  <si>
    <t>14336547</t>
  </si>
  <si>
    <t>13249977</t>
  </si>
  <si>
    <t>Chi tiết doanh số T12.2024 chứng từ 06.01.2025</t>
  </si>
  <si>
    <t>1C25TNN</t>
  </si>
  <si>
    <t>12019326</t>
  </si>
  <si>
    <t>10541698</t>
  </si>
  <si>
    <t>10541834</t>
  </si>
  <si>
    <t>18426240</t>
  </si>
  <si>
    <t>10545406</t>
  </si>
  <si>
    <t>20585898</t>
  </si>
  <si>
    <t>25540085</t>
  </si>
  <si>
    <t>25540237</t>
  </si>
  <si>
    <t>25540289</t>
  </si>
  <si>
    <t>13254036</t>
  </si>
  <si>
    <t>13254947</t>
  </si>
  <si>
    <t>1C25TNF</t>
  </si>
  <si>
    <t>25536515</t>
  </si>
  <si>
    <t>Hỗ trợ bán hàng</t>
  </si>
  <si>
    <t>Hỗ trợ sản phẩm mới</t>
  </si>
  <si>
    <t>16679130</t>
  </si>
  <si>
    <t>16679815</t>
  </si>
  <si>
    <t>23330867</t>
  </si>
  <si>
    <t>24504990</t>
  </si>
  <si>
    <t>19624955</t>
  </si>
  <si>
    <t>10545608</t>
  </si>
  <si>
    <t>10545801</t>
  </si>
  <si>
    <t>11167512</t>
  </si>
  <si>
    <t>12022494</t>
  </si>
  <si>
    <t>12024218</t>
  </si>
  <si>
    <t>29286854</t>
  </si>
  <si>
    <t>27549119</t>
  </si>
  <si>
    <t>25541714</t>
  </si>
  <si>
    <t>25541187</t>
  </si>
  <si>
    <t>25541020</t>
  </si>
  <si>
    <t>24505855</t>
  </si>
  <si>
    <t>22554930</t>
  </si>
  <si>
    <t>17171943</t>
  </si>
  <si>
    <t>16680988</t>
  </si>
  <si>
    <t>16680787</t>
  </si>
  <si>
    <t>12019898</t>
  </si>
  <si>
    <t>90487912</t>
  </si>
  <si>
    <t>14339353</t>
  </si>
  <si>
    <t>14338983</t>
  </si>
  <si>
    <t>19628808</t>
  </si>
  <si>
    <t>19627573</t>
  </si>
  <si>
    <t>18430825</t>
  </si>
  <si>
    <t>29287359</t>
  </si>
  <si>
    <t>28549796</t>
  </si>
  <si>
    <t>28548836</t>
  </si>
  <si>
    <t>27550652</t>
  </si>
  <si>
    <t>25543636</t>
  </si>
  <si>
    <t>22556284</t>
  </si>
  <si>
    <t>20588606</t>
  </si>
  <si>
    <t>20588550</t>
  </si>
  <si>
    <t>17174620</t>
  </si>
  <si>
    <t>16683635</t>
  </si>
  <si>
    <t>15351483</t>
  </si>
  <si>
    <t>11169202</t>
  </si>
  <si>
    <t>16684089</t>
  </si>
  <si>
    <t>21373235</t>
  </si>
  <si>
    <t>17176434</t>
  </si>
  <si>
    <t>27552010</t>
  </si>
  <si>
    <t>25543930</t>
  </si>
  <si>
    <t>22557818</t>
  </si>
  <si>
    <t>50926412</t>
  </si>
  <si>
    <t>50926197</t>
  </si>
  <si>
    <t>18432141</t>
  </si>
  <si>
    <t>13257592</t>
  </si>
  <si>
    <t>26633657</t>
  </si>
  <si>
    <t>14340349</t>
  </si>
  <si>
    <t>26632855</t>
  </si>
  <si>
    <t>26632915</t>
  </si>
  <si>
    <t>26634115</t>
  </si>
  <si>
    <t>14342377</t>
  </si>
  <si>
    <t>14341385</t>
  </si>
  <si>
    <t>13258921</t>
  </si>
  <si>
    <t>28551643</t>
  </si>
  <si>
    <t>27554190</t>
  </si>
  <si>
    <t>25545291</t>
  </si>
  <si>
    <t>22559457</t>
  </si>
  <si>
    <t>20591192</t>
  </si>
  <si>
    <t>17177456</t>
  </si>
  <si>
    <t>10549420</t>
  </si>
  <si>
    <t>10549611</t>
  </si>
  <si>
    <t>13261394</t>
  </si>
  <si>
    <t>13263049</t>
  </si>
  <si>
    <t>26637016</t>
  </si>
  <si>
    <t>26635968</t>
  </si>
  <si>
    <t>14343353</t>
  </si>
  <si>
    <t>18434037</t>
  </si>
  <si>
    <t>18434318</t>
  </si>
  <si>
    <t>18432158</t>
  </si>
  <si>
    <t>19630535</t>
  </si>
  <si>
    <t>19633675</t>
  </si>
  <si>
    <t>10553525</t>
  </si>
  <si>
    <t>10553238</t>
  </si>
  <si>
    <t>29289191</t>
  </si>
  <si>
    <t>29290069</t>
  </si>
  <si>
    <t>50926795</t>
  </si>
  <si>
    <t>27554720</t>
  </si>
  <si>
    <t>25546352</t>
  </si>
  <si>
    <t>25546109</t>
  </si>
  <si>
    <t>22560602</t>
  </si>
  <si>
    <t>20591970</t>
  </si>
  <si>
    <t>17179363</t>
  </si>
  <si>
    <t>17178216</t>
  </si>
  <si>
    <t>16687172</t>
  </si>
  <si>
    <t>16686883</t>
  </si>
  <si>
    <t>15355461</t>
  </si>
  <si>
    <t>15355191</t>
  </si>
  <si>
    <t>14346534</t>
  </si>
  <si>
    <t>14346117</t>
  </si>
  <si>
    <t>26638862</t>
  </si>
  <si>
    <t>26638757</t>
  </si>
  <si>
    <t>14347697</t>
  </si>
  <si>
    <t>Chi tiết doanh số T01.2025 chứng từ 06.02.2025</t>
  </si>
  <si>
    <t>10556967</t>
  </si>
  <si>
    <t>12032813</t>
  </si>
  <si>
    <t>12032596</t>
  </si>
  <si>
    <t>17180714</t>
  </si>
  <si>
    <t>17181641</t>
  </si>
  <si>
    <t>25548025</t>
  </si>
  <si>
    <t>25547933</t>
  </si>
  <si>
    <t>22562225</t>
  </si>
  <si>
    <t>22563208</t>
  </si>
  <si>
    <t>21376000</t>
  </si>
  <si>
    <t>24511918</t>
  </si>
  <si>
    <t>16689220</t>
  </si>
  <si>
    <t>16689114</t>
  </si>
  <si>
    <t>28554677</t>
  </si>
  <si>
    <t>14348923</t>
  </si>
  <si>
    <t>14348332</t>
  </si>
  <si>
    <t>14348323</t>
  </si>
  <si>
    <t>13266652</t>
  </si>
  <si>
    <t>13267160</t>
  </si>
  <si>
    <t>13267156</t>
  </si>
  <si>
    <t>26639682</t>
  </si>
  <si>
    <t>26639957</t>
  </si>
  <si>
    <t>26641652</t>
  </si>
  <si>
    <t>11177812</t>
  </si>
  <si>
    <t>29290697</t>
  </si>
  <si>
    <t>29290565</t>
  </si>
  <si>
    <t>10557534</t>
  </si>
  <si>
    <t>10557134</t>
  </si>
  <si>
    <t>10557247</t>
  </si>
  <si>
    <t>18437727</t>
  </si>
  <si>
    <t>18437446</t>
  </si>
  <si>
    <t>10560092</t>
  </si>
  <si>
    <t>18440969</t>
  </si>
  <si>
    <t>11180108</t>
  </si>
  <si>
    <t>10561929</t>
  </si>
  <si>
    <t>12036108</t>
  </si>
  <si>
    <t>12036504</t>
  </si>
  <si>
    <t>27560095</t>
  </si>
  <si>
    <t>25551349</t>
  </si>
  <si>
    <t>24515088</t>
  </si>
  <si>
    <t>23337853</t>
  </si>
  <si>
    <t>22565623</t>
  </si>
  <si>
    <t>16693608</t>
  </si>
  <si>
    <t>15361333</t>
  </si>
  <si>
    <t>14348981</t>
  </si>
  <si>
    <t>26642944</t>
  </si>
  <si>
    <t>90493379</t>
  </si>
  <si>
    <t>90494441</t>
  </si>
  <si>
    <t>29292288</t>
  </si>
  <si>
    <t>29292076</t>
  </si>
  <si>
    <t>29293474</t>
  </si>
  <si>
    <t>19640219</t>
  </si>
  <si>
    <t>19639321</t>
  </si>
  <si>
    <t>19637686</t>
  </si>
  <si>
    <t>28559726</t>
  </si>
  <si>
    <t>28558814</t>
  </si>
  <si>
    <t>24516446</t>
  </si>
  <si>
    <t>24516414</t>
  </si>
  <si>
    <t>20599399</t>
  </si>
  <si>
    <t>20598283</t>
  </si>
  <si>
    <t>17186205</t>
  </si>
  <si>
    <t>16694243</t>
  </si>
  <si>
    <t>16696434</t>
  </si>
  <si>
    <t>17189511</t>
  </si>
  <si>
    <t>28560407</t>
  </si>
  <si>
    <t>18443644</t>
  </si>
  <si>
    <t>10565344</t>
  </si>
  <si>
    <t>90497170</t>
  </si>
  <si>
    <t>13268483</t>
  </si>
  <si>
    <t>14349512</t>
  </si>
  <si>
    <t>14353123</t>
  </si>
  <si>
    <t>14352216</t>
  </si>
  <si>
    <t>13273438</t>
  </si>
  <si>
    <t>25555078</t>
  </si>
  <si>
    <t>16698063</t>
  </si>
  <si>
    <t>17190560</t>
  </si>
  <si>
    <t>21381486</t>
  </si>
  <si>
    <t>22569197</t>
  </si>
  <si>
    <t>11183158</t>
  </si>
  <si>
    <t>12040634</t>
  </si>
  <si>
    <t>29294042</t>
  </si>
  <si>
    <t>19642286</t>
  </si>
  <si>
    <t>19641457</t>
  </si>
  <si>
    <t>16699123</t>
  </si>
  <si>
    <t>20602587</t>
  </si>
  <si>
    <t>22570842</t>
  </si>
  <si>
    <t>24519230</t>
  </si>
  <si>
    <t>25555884</t>
  </si>
  <si>
    <t>11186035</t>
  </si>
  <si>
    <t>10568566</t>
  </si>
  <si>
    <t>29295489</t>
  </si>
  <si>
    <t>26645666</t>
  </si>
  <si>
    <t>14356353</t>
  </si>
  <si>
    <t>18450267</t>
  </si>
  <si>
    <t>18449112</t>
  </si>
  <si>
    <t>16000766</t>
  </si>
  <si>
    <t>17193747</t>
  </si>
  <si>
    <t>20604065</t>
  </si>
  <si>
    <t>22571418</t>
  </si>
  <si>
    <t>25557002</t>
  </si>
  <si>
    <t>25557174</t>
  </si>
  <si>
    <t>Chi tiết doanh số T02.2025 chứng từ 04.03.2025</t>
  </si>
  <si>
    <t>15369029</t>
  </si>
  <si>
    <t>11188978</t>
  </si>
  <si>
    <t>19645283</t>
  </si>
  <si>
    <t>13277367</t>
  </si>
  <si>
    <t>14357816</t>
  </si>
  <si>
    <t>29296511</t>
  </si>
  <si>
    <t>10571925</t>
  </si>
  <si>
    <t>22573736</t>
  </si>
  <si>
    <t>20606365</t>
  </si>
  <si>
    <t>16003523</t>
  </si>
  <si>
    <t>12048225</t>
  </si>
  <si>
    <t>14361237</t>
  </si>
  <si>
    <t>14360391</t>
  </si>
  <si>
    <t>26653577</t>
  </si>
  <si>
    <t>14358720</t>
  </si>
  <si>
    <t>14359483</t>
  </si>
  <si>
    <t>90501208</t>
  </si>
  <si>
    <t>13281748</t>
  </si>
  <si>
    <t>11191977</t>
  </si>
  <si>
    <t>10575319</t>
  </si>
  <si>
    <t>29297052</t>
  </si>
  <si>
    <t>18453261</t>
  </si>
  <si>
    <t>27569809</t>
  </si>
  <si>
    <t>25560112</t>
  </si>
  <si>
    <t>22575018</t>
  </si>
  <si>
    <t>19649584</t>
  </si>
  <si>
    <t>16006284</t>
  </si>
  <si>
    <t>17199270</t>
  </si>
  <si>
    <t>17200205</t>
  </si>
  <si>
    <t>20608799</t>
  </si>
  <si>
    <t>22576492</t>
  </si>
  <si>
    <t>24524809</t>
  </si>
  <si>
    <t>25561494</t>
  </si>
  <si>
    <t>27571584</t>
  </si>
  <si>
    <t>12051621</t>
  </si>
  <si>
    <t>12051126</t>
  </si>
  <si>
    <t>19650732</t>
  </si>
  <si>
    <t>18455617</t>
  </si>
  <si>
    <t>10578693</t>
  </si>
  <si>
    <t>11194998</t>
  </si>
  <si>
    <t>12052249</t>
  </si>
  <si>
    <t>24525662</t>
  </si>
  <si>
    <t>25563106</t>
  </si>
  <si>
    <t>25562357</t>
  </si>
  <si>
    <t>17200968</t>
  </si>
  <si>
    <t>14363961</t>
  </si>
  <si>
    <t>14363156</t>
  </si>
  <si>
    <t>14363574</t>
  </si>
  <si>
    <t>14362587</t>
  </si>
  <si>
    <t>13285366</t>
  </si>
  <si>
    <t>13285088</t>
  </si>
  <si>
    <t>11197621</t>
  </si>
  <si>
    <t>19652832</t>
  </si>
  <si>
    <t>29298887</t>
  </si>
  <si>
    <t>25563672</t>
  </si>
  <si>
    <t>28572244</t>
  </si>
  <si>
    <t>15376399</t>
  </si>
  <si>
    <t>16010138</t>
  </si>
  <si>
    <t>17203396</t>
  </si>
  <si>
    <t>22580032</t>
  </si>
  <si>
    <t>24527847</t>
  </si>
  <si>
    <t>25564553</t>
  </si>
  <si>
    <t>10582114</t>
  </si>
  <si>
    <t>26659050</t>
  </si>
  <si>
    <t>90506057</t>
  </si>
  <si>
    <t>14364221</t>
  </si>
  <si>
    <t>13288441</t>
  </si>
  <si>
    <t>12054853</t>
  </si>
  <si>
    <t>12055867</t>
  </si>
  <si>
    <t>10583414</t>
  </si>
  <si>
    <t>28573994</t>
  </si>
  <si>
    <t>20614265</t>
  </si>
  <si>
    <t>17205596</t>
  </si>
  <si>
    <t>16011907</t>
  </si>
  <si>
    <t>17205474</t>
  </si>
  <si>
    <t>11201142</t>
  </si>
  <si>
    <t>10585789</t>
  </si>
  <si>
    <t>18460687</t>
  </si>
  <si>
    <t>18460840</t>
  </si>
  <si>
    <t>19654932</t>
  </si>
  <si>
    <t>19655960</t>
  </si>
  <si>
    <t>14369483</t>
  </si>
  <si>
    <t>26661785</t>
  </si>
  <si>
    <t>14367124</t>
  </si>
  <si>
    <t>14366826</t>
  </si>
  <si>
    <t>12059003</t>
  </si>
  <si>
    <t>24530074</t>
  </si>
  <si>
    <t>21390069</t>
  </si>
  <si>
    <t>20614630</t>
  </si>
  <si>
    <t>25566838</t>
  </si>
  <si>
    <t>Chi tiết doanh số T03.2025 chứng từ 03.04.2025</t>
  </si>
  <si>
    <t>12059417</t>
  </si>
  <si>
    <t>25568216</t>
  </si>
  <si>
    <t>24531322</t>
  </si>
  <si>
    <t>17209018</t>
  </si>
  <si>
    <t>16014655</t>
  </si>
  <si>
    <t>28577743</t>
  </si>
  <si>
    <t>27580046</t>
  </si>
  <si>
    <t>22584711</t>
  </si>
  <si>
    <t>22584319</t>
  </si>
  <si>
    <t>17210322</t>
  </si>
  <si>
    <t>16015890</t>
  </si>
  <si>
    <t>16015590</t>
  </si>
  <si>
    <t>15382193</t>
  </si>
  <si>
    <t>15381642</t>
  </si>
  <si>
    <t>12061147</t>
  </si>
  <si>
    <t>12060911</t>
  </si>
  <si>
    <t>12062897</t>
  </si>
  <si>
    <t>10589065</t>
  </si>
  <si>
    <t>10589384</t>
  </si>
  <si>
    <t>10588771</t>
  </si>
  <si>
    <t>19660359</t>
  </si>
  <si>
    <t>18465681</t>
  </si>
  <si>
    <t>27581985</t>
  </si>
  <si>
    <t>22586132</t>
  </si>
  <si>
    <t>16017587</t>
  </si>
  <si>
    <t>90510616</t>
  </si>
  <si>
    <t>14369572</t>
  </si>
  <si>
    <t>14370804</t>
  </si>
  <si>
    <t>13294716</t>
  </si>
  <si>
    <t>13295399</t>
  </si>
  <si>
    <t>14372238</t>
  </si>
  <si>
    <t>13296922</t>
  </si>
  <si>
    <t>11207440</t>
  </si>
  <si>
    <t>12063999</t>
  </si>
  <si>
    <t>25571123</t>
  </si>
  <si>
    <t>17214286</t>
  </si>
  <si>
    <t>17212860</t>
  </si>
  <si>
    <t>11207268</t>
  </si>
  <si>
    <t>16018724</t>
  </si>
  <si>
    <t>13298430</t>
  </si>
  <si>
    <t>14374916</t>
  </si>
  <si>
    <t>10594010</t>
  </si>
  <si>
    <t>10593927</t>
  </si>
  <si>
    <t>19662920</t>
  </si>
  <si>
    <t>15386199</t>
  </si>
  <si>
    <t>20620890</t>
  </si>
  <si>
    <t>20620984</t>
  </si>
  <si>
    <t>22587932</t>
  </si>
  <si>
    <t>25572636</t>
  </si>
  <si>
    <t>27584337</t>
  </si>
  <si>
    <t>28580965</t>
  </si>
  <si>
    <t>25572754</t>
  </si>
  <si>
    <t>17215016</t>
  </si>
  <si>
    <t>17215247</t>
  </si>
  <si>
    <t>11210017</t>
  </si>
  <si>
    <t>18471512</t>
  </si>
  <si>
    <t>11210394</t>
  </si>
  <si>
    <t>29304575</t>
  </si>
  <si>
    <t>15387018</t>
  </si>
  <si>
    <t>16021307</t>
  </si>
  <si>
    <t>23351959</t>
  </si>
  <si>
    <t>21394696</t>
  </si>
  <si>
    <t>25573517</t>
  </si>
  <si>
    <t>28582694</t>
  </si>
  <si>
    <t>13300316</t>
  </si>
  <si>
    <t>14375809</t>
  </si>
  <si>
    <t>14375023</t>
  </si>
  <si>
    <t>90513393</t>
  </si>
  <si>
    <t>14377808</t>
  </si>
  <si>
    <t>26667169</t>
  </si>
  <si>
    <t>17216757</t>
  </si>
  <si>
    <t>17217219</t>
  </si>
  <si>
    <t>10596106</t>
  </si>
  <si>
    <t>10596410</t>
  </si>
  <si>
    <t>12067366</t>
  </si>
  <si>
    <t>10599167</t>
  </si>
  <si>
    <t>12069761</t>
  </si>
  <si>
    <t>25575272</t>
  </si>
  <si>
    <t>16023319</t>
  </si>
  <si>
    <t>28584106</t>
  </si>
  <si>
    <t>16023452</t>
  </si>
  <si>
    <t>11213719</t>
  </si>
  <si>
    <t>14377904</t>
  </si>
  <si>
    <t>13303576</t>
  </si>
  <si>
    <t>14378608</t>
  </si>
  <si>
    <t>14378688</t>
  </si>
  <si>
    <t>14377738</t>
  </si>
  <si>
    <t>26672425</t>
  </si>
  <si>
    <t>26672719</t>
  </si>
  <si>
    <t>28584686</t>
  </si>
  <si>
    <t>25576171</t>
  </si>
  <si>
    <t>24538943</t>
  </si>
  <si>
    <t>22592484</t>
  </si>
  <si>
    <t>20624489</t>
  </si>
  <si>
    <t>15390002</t>
  </si>
  <si>
    <t>15389717</t>
  </si>
  <si>
    <t>16024165</t>
  </si>
  <si>
    <t>22591699</t>
  </si>
  <si>
    <t>25575914</t>
  </si>
  <si>
    <t>27588289</t>
  </si>
  <si>
    <t>10599568</t>
  </si>
  <si>
    <t>10601602</t>
  </si>
  <si>
    <t>19666693</t>
  </si>
  <si>
    <t>19666967</t>
  </si>
  <si>
    <t>Chi tiết doanh số T04.2025 chứng từ 05.05.2025</t>
  </si>
  <si>
    <t>18476499</t>
  </si>
  <si>
    <t>29306912</t>
  </si>
  <si>
    <t>10602610</t>
  </si>
  <si>
    <t>11216346</t>
  </si>
  <si>
    <t>18476431</t>
  </si>
  <si>
    <t>16026149</t>
  </si>
  <si>
    <t>16026252</t>
  </si>
  <si>
    <t>21397337</t>
  </si>
  <si>
    <t>22593332</t>
  </si>
  <si>
    <t>25577613</t>
  </si>
  <si>
    <t>28586123</t>
  </si>
  <si>
    <t>17219948</t>
  </si>
  <si>
    <t>14381687</t>
  </si>
  <si>
    <t>13307204</t>
  </si>
  <si>
    <t>29307184</t>
  </si>
  <si>
    <t>10603167</t>
  </si>
  <si>
    <t>25579781</t>
  </si>
  <si>
    <t>24542442</t>
  </si>
  <si>
    <t>17224122</t>
  </si>
  <si>
    <t>22596189</t>
  </si>
  <si>
    <t>24542360</t>
  </si>
  <si>
    <t>25580473</t>
  </si>
  <si>
    <t>22597350</t>
  </si>
  <si>
    <t>17226080</t>
  </si>
  <si>
    <t>16030065</t>
  </si>
  <si>
    <t>16029771</t>
  </si>
  <si>
    <t>15395244</t>
  </si>
  <si>
    <t>15394965</t>
  </si>
  <si>
    <t>11219657</t>
  </si>
  <si>
    <t>11218634</t>
  </si>
  <si>
    <t>10606237</t>
  </si>
  <si>
    <t>10606526</t>
  </si>
  <si>
    <t>18481280</t>
  </si>
  <si>
    <t>18481719</t>
  </si>
  <si>
    <t>14383248</t>
  </si>
  <si>
    <t>14383163</t>
  </si>
  <si>
    <t>13312660</t>
  </si>
  <si>
    <t>11222183</t>
  </si>
  <si>
    <t>11222535</t>
  </si>
  <si>
    <t>12078365</t>
  </si>
  <si>
    <t>17227897</t>
  </si>
  <si>
    <t>25582008</t>
  </si>
  <si>
    <t>29309854</t>
  </si>
  <si>
    <t>19676445</t>
  </si>
  <si>
    <t>19673866</t>
  </si>
  <si>
    <t>15397667</t>
  </si>
  <si>
    <t>25582925</t>
  </si>
  <si>
    <t>17230020</t>
  </si>
  <si>
    <t>10609836</t>
  </si>
  <si>
    <t>90519683</t>
  </si>
  <si>
    <t>90521879</t>
  </si>
  <si>
    <t>90517845</t>
  </si>
  <si>
    <t>26680599</t>
  </si>
  <si>
    <t>16034302</t>
  </si>
  <si>
    <t>17230610</t>
  </si>
  <si>
    <t>24546604</t>
  </si>
  <si>
    <t>18486330</t>
  </si>
  <si>
    <t>19677254</t>
  </si>
  <si>
    <t>12082535</t>
  </si>
  <si>
    <t>12082189</t>
  </si>
  <si>
    <t>11225305</t>
  </si>
  <si>
    <t>11225654</t>
  </si>
  <si>
    <t>16035179</t>
  </si>
  <si>
    <t>20633950</t>
  </si>
  <si>
    <t>20634215</t>
  </si>
  <si>
    <t>22600917</t>
  </si>
  <si>
    <t>25584800</t>
  </si>
  <si>
    <t>27597931</t>
  </si>
  <si>
    <t>27598379</t>
  </si>
  <si>
    <t>90523352</t>
  </si>
  <si>
    <t>14388988</t>
  </si>
  <si>
    <t>14388229</t>
  </si>
  <si>
    <t>13317392</t>
  </si>
  <si>
    <t>14388897</t>
  </si>
  <si>
    <t>26682912</t>
  </si>
  <si>
    <t>14386927</t>
  </si>
  <si>
    <t>12084468</t>
  </si>
  <si>
    <t>11228233</t>
  </si>
  <si>
    <t>19680259</t>
  </si>
  <si>
    <t>28596122</t>
  </si>
  <si>
    <t>25586423</t>
  </si>
  <si>
    <t>24548876</t>
  </si>
  <si>
    <t>23359486</t>
  </si>
  <si>
    <t>17234032</t>
  </si>
  <si>
    <t>16037265</t>
  </si>
  <si>
    <t>26682118</t>
  </si>
  <si>
    <t>15003050</t>
  </si>
  <si>
    <t>16038284</t>
  </si>
  <si>
    <t>20636570</t>
  </si>
  <si>
    <t>21404976</t>
  </si>
  <si>
    <t>22603745</t>
  </si>
  <si>
    <t>25587335</t>
  </si>
  <si>
    <t>25587488</t>
  </si>
  <si>
    <t>18489871</t>
  </si>
  <si>
    <t>29311979</t>
  </si>
  <si>
    <t>10616667</t>
  </si>
  <si>
    <t>10615519</t>
  </si>
  <si>
    <t>10616961</t>
  </si>
  <si>
    <t>10616381</t>
  </si>
  <si>
    <t>12085579</t>
  </si>
  <si>
    <t>11228721</t>
  </si>
  <si>
    <t>11228748</t>
  </si>
  <si>
    <t>12087465</t>
  </si>
  <si>
    <t>Chi tiết doanh số T05.2025 chứng từ 03.06.2025</t>
  </si>
  <si>
    <t>OK, do hđ đc xuất sai, xuất lại cho khớp</t>
  </si>
  <si>
    <t>14390873</t>
  </si>
  <si>
    <t>14393636</t>
  </si>
  <si>
    <t>14392117</t>
  </si>
  <si>
    <t>14391014</t>
  </si>
  <si>
    <t>11231592</t>
  </si>
  <si>
    <t>29312924</t>
  </si>
  <si>
    <t>24550954</t>
  </si>
  <si>
    <t>16039967</t>
  </si>
  <si>
    <t>22606910</t>
  </si>
  <si>
    <t>20639015</t>
  </si>
  <si>
    <t>17238927</t>
  </si>
  <si>
    <t>15005504</t>
  </si>
  <si>
    <t>10620224</t>
  </si>
  <si>
    <t>10620448</t>
  </si>
  <si>
    <t>15005213</t>
  </si>
  <si>
    <t>28600389</t>
  </si>
  <si>
    <t>20640409</t>
  </si>
  <si>
    <t>16042732</t>
  </si>
  <si>
    <t>25590842</t>
  </si>
  <si>
    <t>10623319</t>
  </si>
  <si>
    <t>10623619</t>
  </si>
  <si>
    <t>18497740</t>
  </si>
  <si>
    <t>16043619</t>
  </si>
  <si>
    <t>20641097</t>
  </si>
  <si>
    <t>20641380</t>
  </si>
  <si>
    <t>22608960</t>
  </si>
  <si>
    <t>24553669</t>
  </si>
  <si>
    <t>14396129</t>
  </si>
  <si>
    <t>26690160</t>
  </si>
  <si>
    <t>11237358</t>
  </si>
  <si>
    <t>11237653</t>
  </si>
  <si>
    <t>10625865</t>
  </si>
  <si>
    <t>29315236</t>
  </si>
  <si>
    <t>15009580</t>
  </si>
  <si>
    <t>22610076</t>
  </si>
  <si>
    <t>25593233</t>
  </si>
  <si>
    <t>14395542</t>
  </si>
  <si>
    <t>16045460</t>
  </si>
  <si>
    <t>16045686</t>
  </si>
  <si>
    <t>24555383</t>
  </si>
  <si>
    <t>17243025</t>
  </si>
  <si>
    <t>17243333</t>
  </si>
  <si>
    <t>18497477</t>
  </si>
  <si>
    <t>18497577</t>
  </si>
  <si>
    <t>19687981</t>
  </si>
  <si>
    <t>19688317</t>
  </si>
  <si>
    <t>19687164</t>
  </si>
  <si>
    <t>10627091</t>
  </si>
  <si>
    <t>10626788</t>
  </si>
  <si>
    <t>12094619</t>
  </si>
  <si>
    <t>29316066</t>
  </si>
  <si>
    <t>15010403</t>
  </si>
  <si>
    <t>16046725</t>
  </si>
  <si>
    <t>21409394</t>
  </si>
  <si>
    <t>24556236</t>
  </si>
  <si>
    <t>25594071</t>
  </si>
  <si>
    <t>25594338</t>
  </si>
  <si>
    <t>27608331</t>
  </si>
  <si>
    <t>28604050</t>
  </si>
  <si>
    <t>11240676</t>
  </si>
  <si>
    <t>11240233</t>
  </si>
  <si>
    <t>17246180</t>
  </si>
  <si>
    <t>15012331</t>
  </si>
  <si>
    <t>13329565</t>
  </si>
  <si>
    <t>13327482</t>
  </si>
  <si>
    <t>14000017</t>
  </si>
  <si>
    <t>14398563</t>
  </si>
  <si>
    <t>14398650</t>
  </si>
  <si>
    <t>26693603</t>
  </si>
  <si>
    <t>13314662</t>
  </si>
  <si>
    <t>13314515</t>
  </si>
  <si>
    <t>13332672</t>
  </si>
  <si>
    <t>26695519</t>
  </si>
  <si>
    <t>14003824</t>
  </si>
  <si>
    <t>14001309</t>
  </si>
  <si>
    <t>14003378</t>
  </si>
  <si>
    <t>14003432</t>
  </si>
  <si>
    <t>11243354</t>
  </si>
  <si>
    <t>12100823</t>
  </si>
  <si>
    <t>18501942</t>
  </si>
  <si>
    <t>19691029</t>
  </si>
  <si>
    <t>10629944</t>
  </si>
  <si>
    <t>10630220</t>
  </si>
  <si>
    <t>10631815</t>
  </si>
  <si>
    <t>15013619</t>
  </si>
  <si>
    <t>16049287</t>
  </si>
  <si>
    <t>17247179</t>
  </si>
  <si>
    <t>Chi tiết doanh số T06.2025 chứng từ 02&amp;03.07.2025</t>
  </si>
  <si>
    <t>Thưởng KH thân thiết</t>
  </si>
  <si>
    <t>GBN</t>
  </si>
  <si>
    <t>18505898</t>
  </si>
  <si>
    <t>18508102</t>
  </si>
  <si>
    <t>18507091</t>
  </si>
  <si>
    <t>11247191</t>
  </si>
  <si>
    <t>11247018</t>
  </si>
  <si>
    <t>11246712</t>
  </si>
  <si>
    <t>12104594</t>
  </si>
  <si>
    <t>12104061</t>
  </si>
  <si>
    <t>15017669</t>
  </si>
  <si>
    <t>16053144</t>
  </si>
  <si>
    <t>16054181</t>
  </si>
  <si>
    <t>17253265</t>
  </si>
  <si>
    <t>23367633</t>
  </si>
  <si>
    <t>25600514</t>
  </si>
  <si>
    <t>25600607</t>
  </si>
  <si>
    <t>27615788</t>
  </si>
  <si>
    <t>29318950</t>
  </si>
  <si>
    <t>10634966</t>
  </si>
  <si>
    <t>10633788</t>
  </si>
  <si>
    <t>10634094</t>
  </si>
  <si>
    <t>19694562</t>
  </si>
  <si>
    <t>19694587</t>
  </si>
  <si>
    <t>11243829</t>
  </si>
  <si>
    <t>11243527</t>
  </si>
  <si>
    <t>12103327</t>
  </si>
  <si>
    <t>10633511</t>
  </si>
  <si>
    <t>22617156</t>
  </si>
  <si>
    <t>21412497</t>
  </si>
  <si>
    <t>20648920</t>
  </si>
  <si>
    <t>16052220</t>
  </si>
  <si>
    <t>13335479</t>
  </si>
  <si>
    <t>26698197</t>
  </si>
  <si>
    <t>26698295</t>
  </si>
  <si>
    <t>26698949</t>
  </si>
  <si>
    <t>90525986</t>
  </si>
  <si>
    <t>14004753</t>
  </si>
  <si>
    <t>14004078</t>
  </si>
  <si>
    <t>90532848</t>
  </si>
  <si>
    <t>90533368</t>
  </si>
  <si>
    <t>29318030</t>
  </si>
  <si>
    <t>12100813</t>
  </si>
  <si>
    <t>19693518</t>
  </si>
  <si>
    <t>19693668</t>
  </si>
  <si>
    <t>19693951</t>
  </si>
  <si>
    <t>28609007</t>
  </si>
  <si>
    <t>25598808</t>
  </si>
  <si>
    <t>25598132</t>
  </si>
  <si>
    <t>24560389</t>
  </si>
  <si>
    <t>22615789</t>
  </si>
  <si>
    <t>20648510</t>
  </si>
  <si>
    <t>17250525</t>
  </si>
  <si>
    <t>17249606</t>
  </si>
  <si>
    <t>16052050</t>
  </si>
  <si>
    <t>15015727</t>
  </si>
  <si>
    <t>Điều chỉnh giảm số lượng do khách hàng hoàn trả lại hàng</t>
  </si>
  <si>
    <t>14006632</t>
  </si>
  <si>
    <t>14007428</t>
  </si>
  <si>
    <t>14004721</t>
  </si>
  <si>
    <t>14006872</t>
  </si>
  <si>
    <t>14003987</t>
  </si>
  <si>
    <t>13342275</t>
  </si>
  <si>
    <t>14008089</t>
  </si>
  <si>
    <t>26002223</t>
  </si>
  <si>
    <t>13339951</t>
  </si>
  <si>
    <t>13339632</t>
  </si>
  <si>
    <t>26001916</t>
  </si>
  <si>
    <t>14008907</t>
  </si>
  <si>
    <t>18508067</t>
  </si>
  <si>
    <t>19697348</t>
  </si>
  <si>
    <t>19698498</t>
  </si>
  <si>
    <t>24562775</t>
  </si>
  <si>
    <t>16055113</t>
  </si>
  <si>
    <t>16055191</t>
  </si>
  <si>
    <t>16056020</t>
  </si>
  <si>
    <t>17254694</t>
  </si>
  <si>
    <t>22618440</t>
  </si>
  <si>
    <t>24562724</t>
  </si>
  <si>
    <t>10638519</t>
  </si>
  <si>
    <t>10637350</t>
  </si>
  <si>
    <t>10637660</t>
  </si>
  <si>
    <t>11247707</t>
  </si>
  <si>
    <t>24563062</t>
  </si>
  <si>
    <t>27616463</t>
  </si>
  <si>
    <t>28612472</t>
  </si>
  <si>
    <t>27617390</t>
  </si>
  <si>
    <t>25602154</t>
  </si>
  <si>
    <t>24563539</t>
  </si>
  <si>
    <t>22619314</t>
  </si>
  <si>
    <t>20652084</t>
  </si>
  <si>
    <t>17255134</t>
  </si>
  <si>
    <t>15019462</t>
  </si>
  <si>
    <t>24564398</t>
  </si>
  <si>
    <t>15020610</t>
  </si>
  <si>
    <t>16057330</t>
  </si>
  <si>
    <t>18511723</t>
  </si>
  <si>
    <t>18511354</t>
  </si>
  <si>
    <t>16058011</t>
  </si>
  <si>
    <t>17256490</t>
  </si>
  <si>
    <t>20653070</t>
  </si>
  <si>
    <t>28613270</t>
  </si>
  <si>
    <t>25603099</t>
  </si>
  <si>
    <t>25603872</t>
  </si>
  <si>
    <t>25604149</t>
  </si>
  <si>
    <t>12109639</t>
  </si>
  <si>
    <t>11250185</t>
  </si>
  <si>
    <t>10640898</t>
  </si>
  <si>
    <t>10641210</t>
  </si>
  <si>
    <t>15021672</t>
  </si>
  <si>
    <t>16058498</t>
  </si>
  <si>
    <t>17258332</t>
  </si>
  <si>
    <t>20653159</t>
  </si>
  <si>
    <t>26002780</t>
  </si>
  <si>
    <t>90534995</t>
  </si>
  <si>
    <t>90539380</t>
  </si>
  <si>
    <t>13346068</t>
  </si>
  <si>
    <t>14009728</t>
  </si>
  <si>
    <t>14009625</t>
  </si>
  <si>
    <t>14011292</t>
  </si>
  <si>
    <t>18513704</t>
  </si>
  <si>
    <t>12111171</t>
  </si>
  <si>
    <t>12111354</t>
  </si>
  <si>
    <t>10644487</t>
  </si>
  <si>
    <t>10644798</t>
  </si>
  <si>
    <t>11253077</t>
  </si>
  <si>
    <t>11253383</t>
  </si>
  <si>
    <t>25605622</t>
  </si>
  <si>
    <t>22623152</t>
  </si>
  <si>
    <t>90535248</t>
  </si>
  <si>
    <t>14008500</t>
  </si>
  <si>
    <t>16060117</t>
  </si>
  <si>
    <t>16060214</t>
  </si>
  <si>
    <t>17259549</t>
  </si>
  <si>
    <t>21417142</t>
  </si>
  <si>
    <t>24566746</t>
  </si>
  <si>
    <t>29322147</t>
  </si>
  <si>
    <t>12113194</t>
  </si>
  <si>
    <t>27622269</t>
  </si>
  <si>
    <t>25606616</t>
  </si>
  <si>
    <t>20656529</t>
  </si>
  <si>
    <t>15024402</t>
  </si>
  <si>
    <t>25606338</t>
  </si>
  <si>
    <t>13346586</t>
  </si>
  <si>
    <t>14012373</t>
  </si>
  <si>
    <t>14011706</t>
  </si>
  <si>
    <t>14013077</t>
  </si>
  <si>
    <t>14013697</t>
  </si>
  <si>
    <t>14011742</t>
  </si>
  <si>
    <t>28617597</t>
  </si>
  <si>
    <t>22624729</t>
  </si>
  <si>
    <t>1C25TKG</t>
  </si>
  <si>
    <t>Hàng trả - phiếu HT0009948 - MEGA-015</t>
  </si>
  <si>
    <t>11256501</t>
  </si>
  <si>
    <t>17263154</t>
  </si>
  <si>
    <t>24569224</t>
  </si>
  <si>
    <t>16063197</t>
  </si>
  <si>
    <t>28617705</t>
  </si>
  <si>
    <t>19004268</t>
  </si>
  <si>
    <t>19004208</t>
  </si>
  <si>
    <t>18516974</t>
  </si>
  <si>
    <t>18518069</t>
  </si>
  <si>
    <t>26010785</t>
  </si>
  <si>
    <t>14017354</t>
  </si>
  <si>
    <t>14017283</t>
  </si>
  <si>
    <t>14016233</t>
  </si>
  <si>
    <t>13347828</t>
  </si>
  <si>
    <t>13350251</t>
  </si>
  <si>
    <t>Chi tiết doanh số T07.2025 chứng từ 04&amp;05.08.2025</t>
  </si>
  <si>
    <t>19005319</t>
  </si>
  <si>
    <t>22627924</t>
  </si>
  <si>
    <t>22627568</t>
  </si>
  <si>
    <t>15027141</t>
  </si>
  <si>
    <t>1C25TKC</t>
  </si>
  <si>
    <t>Hàng trả - mega0003</t>
  </si>
  <si>
    <t>25609911</t>
  </si>
  <si>
    <t>27624569</t>
  </si>
  <si>
    <t>25609004</t>
  </si>
  <si>
    <t>24570102</t>
  </si>
  <si>
    <t>16064382</t>
  </si>
  <si>
    <t>1C25TKH</t>
  </si>
  <si>
    <t>10648302</t>
  </si>
  <si>
    <t>28621134</t>
  </si>
  <si>
    <t>25610422</t>
  </si>
  <si>
    <t>25610254</t>
  </si>
  <si>
    <t>17266956</t>
  </si>
  <si>
    <t>Hàng trả - phiếu HCM/HT0010052 - MEGA-011</t>
  </si>
  <si>
    <t>29324557</t>
  </si>
  <si>
    <t>12117737</t>
  </si>
  <si>
    <t>90541983</t>
  </si>
  <si>
    <t>90542763</t>
  </si>
  <si>
    <t>13353592</t>
  </si>
  <si>
    <t>14020080</t>
  </si>
  <si>
    <t>14019170</t>
  </si>
  <si>
    <t>1C25TNH</t>
  </si>
  <si>
    <t>1C25TDU</t>
  </si>
  <si>
    <t>Hàng trả - phiếu HCM/HT0010086 - MEGA-008</t>
  </si>
  <si>
    <t>1C25THL</t>
  </si>
  <si>
    <t>20664311</t>
  </si>
  <si>
    <t>10651657</t>
  </si>
  <si>
    <t>11259698</t>
  </si>
  <si>
    <t>10651876</t>
  </si>
  <si>
    <t>11261644</t>
  </si>
  <si>
    <t>11261759</t>
  </si>
  <si>
    <t>12119744</t>
  </si>
  <si>
    <t>15029662</t>
  </si>
  <si>
    <t>15029877</t>
  </si>
  <si>
    <t>17268258</t>
  </si>
  <si>
    <t>20661728</t>
  </si>
  <si>
    <t>22630517</t>
  </si>
  <si>
    <t>24572246</t>
  </si>
  <si>
    <t>29325600</t>
  </si>
  <si>
    <t>1C25TDL</t>
  </si>
  <si>
    <t>11262821</t>
  </si>
  <si>
    <t>19009976</t>
  </si>
  <si>
    <t>10655726</t>
  </si>
  <si>
    <t>10654130</t>
  </si>
  <si>
    <t>19009801</t>
  </si>
  <si>
    <t>25611588</t>
  </si>
  <si>
    <t>16069154</t>
  </si>
  <si>
    <t>17269585</t>
  </si>
  <si>
    <t>27629402</t>
  </si>
  <si>
    <t>25612982</t>
  </si>
  <si>
    <t>15031599</t>
  </si>
  <si>
    <t>16068975</t>
  </si>
  <si>
    <t>15032301</t>
  </si>
  <si>
    <t>15032781</t>
  </si>
  <si>
    <t>16070279</t>
  </si>
  <si>
    <t>20665679</t>
  </si>
  <si>
    <t>10655460</t>
  </si>
  <si>
    <t>23376020</t>
  </si>
  <si>
    <t>15032602</t>
  </si>
  <si>
    <t>17271025</t>
  </si>
  <si>
    <t>28624948</t>
  </si>
  <si>
    <t>12123202</t>
  </si>
  <si>
    <t>18523572</t>
  </si>
  <si>
    <t>18527052</t>
  </si>
  <si>
    <t>18523670</t>
  </si>
  <si>
    <t>14021830</t>
  </si>
  <si>
    <t>13357449</t>
  </si>
  <si>
    <t>14022948</t>
  </si>
  <si>
    <t>14022544</t>
  </si>
  <si>
    <t>26015328</t>
  </si>
  <si>
    <t>14020762</t>
  </si>
  <si>
    <t>90545450</t>
  </si>
  <si>
    <t>14021996</t>
  </si>
  <si>
    <t>13357550</t>
  </si>
  <si>
    <t>14023576</t>
  </si>
  <si>
    <t>26015407</t>
  </si>
  <si>
    <t>17272553</t>
  </si>
  <si>
    <t>16072074</t>
  </si>
  <si>
    <t>12120649</t>
  </si>
  <si>
    <t>19014044</t>
  </si>
  <si>
    <t>26019203</t>
  </si>
  <si>
    <t>26019507</t>
  </si>
  <si>
    <t>12125725</t>
  </si>
  <si>
    <t>12125297</t>
  </si>
  <si>
    <t>27633498</t>
  </si>
  <si>
    <t>Hàng trả - phiếu HCM/HT0010322 - MEGA-002</t>
  </si>
  <si>
    <t>17274693</t>
  </si>
  <si>
    <t>15035534</t>
  </si>
  <si>
    <t>24577147</t>
  </si>
  <si>
    <t>13362635</t>
  </si>
  <si>
    <t>10658922</t>
  </si>
  <si>
    <t>18530459</t>
  </si>
  <si>
    <t>18531860</t>
  </si>
  <si>
    <t>18531424</t>
  </si>
  <si>
    <t>17276655</t>
  </si>
  <si>
    <t>17276694</t>
  </si>
  <si>
    <t>15037167</t>
  </si>
  <si>
    <t>10659234</t>
  </si>
  <si>
    <t>10661648</t>
  </si>
  <si>
    <t>10663278</t>
  </si>
  <si>
    <t>10662631</t>
  </si>
  <si>
    <t>10662943</t>
  </si>
  <si>
    <t>18530594</t>
  </si>
  <si>
    <t>18531553</t>
  </si>
  <si>
    <t>15037398</t>
  </si>
  <si>
    <t>15038110</t>
  </si>
  <si>
    <t>15038411</t>
  </si>
  <si>
    <t>15038617</t>
  </si>
  <si>
    <t>15039077</t>
  </si>
  <si>
    <t>16075289</t>
  </si>
  <si>
    <t>16076157</t>
  </si>
  <si>
    <t>16076472</t>
  </si>
  <si>
    <t>16076681</t>
  </si>
  <si>
    <t>22637919</t>
  </si>
  <si>
    <t>22638706</t>
  </si>
  <si>
    <t>17276679</t>
  </si>
  <si>
    <t>21425739</t>
  </si>
  <si>
    <t>22636639</t>
  </si>
  <si>
    <t>23378213</t>
  </si>
  <si>
    <t>23378493</t>
  </si>
  <si>
    <t>24578630</t>
  </si>
  <si>
    <t>24579521</t>
  </si>
  <si>
    <t>25618054</t>
  </si>
  <si>
    <t>25619150</t>
  </si>
  <si>
    <t>27635148</t>
  </si>
  <si>
    <t>27635852</t>
  </si>
  <si>
    <t>27637452</t>
  </si>
  <si>
    <t>20669192</t>
  </si>
  <si>
    <t>Chi tiết doanh số T08.2025 chứng từ 04&amp;05.09.2025</t>
  </si>
  <si>
    <t>1C25THB</t>
  </si>
  <si>
    <t>Hàng trả - MEGA-003 - MEGA Hải Phòng</t>
  </si>
  <si>
    <t>1C25TDA</t>
  </si>
  <si>
    <t>Hàng trả - MEGA-004 - MEGA Đà Nẵng</t>
  </si>
  <si>
    <t>25619507</t>
  </si>
  <si>
    <t>29328259</t>
  </si>
  <si>
    <t>11269624</t>
  </si>
  <si>
    <t>11268450</t>
  </si>
  <si>
    <t>10665305</t>
  </si>
  <si>
    <t>11269315</t>
  </si>
  <si>
    <t>11269875</t>
  </si>
  <si>
    <t>12130094</t>
  </si>
  <si>
    <t>18532136</t>
  </si>
  <si>
    <t>29328578</t>
  </si>
  <si>
    <t>26022755</t>
  </si>
  <si>
    <t>13363528</t>
  </si>
  <si>
    <t>14029108</t>
  </si>
  <si>
    <t>14026547</t>
  </si>
  <si>
    <t>26021406</t>
  </si>
  <si>
    <t>14027831</t>
  </si>
  <si>
    <t>13366594</t>
  </si>
  <si>
    <t>14027168</t>
  </si>
  <si>
    <t>14024664</t>
  </si>
  <si>
    <t>14026473</t>
  </si>
  <si>
    <t>90547906</t>
  </si>
  <si>
    <t>Hàng trả - MEGA-015 - Mega Rạch Giá</t>
  </si>
  <si>
    <t>19015876</t>
  </si>
  <si>
    <t>19018893</t>
  </si>
  <si>
    <t>19018769</t>
  </si>
  <si>
    <t>12131807</t>
  </si>
  <si>
    <t>27639114</t>
  </si>
  <si>
    <t>27638128</t>
  </si>
  <si>
    <t>25620603</t>
  </si>
  <si>
    <t>22639978</t>
  </si>
  <si>
    <t>22639420</t>
  </si>
  <si>
    <t>21427329</t>
  </si>
  <si>
    <t>20672826</t>
  </si>
  <si>
    <t>17280691</t>
  </si>
  <si>
    <t>17280006</t>
  </si>
  <si>
    <t>16079429</t>
  </si>
  <si>
    <t>18535208</t>
  </si>
  <si>
    <t>12133934</t>
  </si>
  <si>
    <t>12134388</t>
  </si>
  <si>
    <t>11275571</t>
  </si>
  <si>
    <t>11275952</t>
  </si>
  <si>
    <t>11272863</t>
  </si>
  <si>
    <t>24583011</t>
  </si>
  <si>
    <t>16080926</t>
  </si>
  <si>
    <t>16080977</t>
  </si>
  <si>
    <t>20674333</t>
  </si>
  <si>
    <t>20675400</t>
  </si>
  <si>
    <t>27640589</t>
  </si>
  <si>
    <t>25623755</t>
  </si>
  <si>
    <t>16082298</t>
  </si>
  <si>
    <t>17283217</t>
  </si>
  <si>
    <t>28634341</t>
  </si>
  <si>
    <t>11275444</t>
  </si>
  <si>
    <t>16081079</t>
  </si>
  <si>
    <t>27642882</t>
  </si>
  <si>
    <t>19022675</t>
  </si>
  <si>
    <t>14031723</t>
  </si>
  <si>
    <t>13370684</t>
  </si>
  <si>
    <t>14031979</t>
  </si>
  <si>
    <t>14033488</t>
  </si>
  <si>
    <t>14032964</t>
  </si>
  <si>
    <t>14034622</t>
  </si>
  <si>
    <t>14031738</t>
  </si>
  <si>
    <t>26027055</t>
  </si>
  <si>
    <t>90553724</t>
  </si>
  <si>
    <t>10670040</t>
  </si>
  <si>
    <t>10668462</t>
  </si>
  <si>
    <t>Hàng trả - MEGA-014 - MEGA Buôn Ma Thuột</t>
  </si>
  <si>
    <t>1C25TQU</t>
  </si>
  <si>
    <t>Hàng trả - MEGA-007 - Mega Bình Định</t>
  </si>
  <si>
    <t>1C25THD</t>
  </si>
  <si>
    <t>Hàng trả - mega0007 - Mega Hà Đông</t>
  </si>
  <si>
    <t>Hàng trả - phiếu HCM/HT0010432 - MEGA-002 - MEGA Cần Thơ</t>
  </si>
  <si>
    <t>Hàng trả - MEGA-002 - MEGA Cần Thơ</t>
  </si>
  <si>
    <t>18540322</t>
  </si>
  <si>
    <t>17286198</t>
  </si>
  <si>
    <t>24585458</t>
  </si>
  <si>
    <t>25625271</t>
  </si>
  <si>
    <t>28636884</t>
  </si>
  <si>
    <t>25625366</t>
  </si>
  <si>
    <t>29332389</t>
  </si>
  <si>
    <t>1C25TAN</t>
  </si>
  <si>
    <t>Hàng trả - MEGA-013</t>
  </si>
  <si>
    <t>Hàng trả - MEGA-011</t>
  </si>
  <si>
    <t>1C25TLX</t>
  </si>
  <si>
    <t>Hàng trả - MEGA-006</t>
  </si>
  <si>
    <t>24584942</t>
  </si>
  <si>
    <t>23381970</t>
  </si>
  <si>
    <t>20678041</t>
  </si>
  <si>
    <t>17288981</t>
  </si>
  <si>
    <t>27644684</t>
  </si>
  <si>
    <t>17285242</t>
  </si>
  <si>
    <t>16084981</t>
  </si>
  <si>
    <t>16084037</t>
  </si>
  <si>
    <t>15047718</t>
  </si>
  <si>
    <t>15046307</t>
  </si>
  <si>
    <t>14032527</t>
  </si>
  <si>
    <t>14035572</t>
  </si>
  <si>
    <t>90555660</t>
  </si>
  <si>
    <t>10674408</t>
  </si>
  <si>
    <t>18542933</t>
  </si>
  <si>
    <t>27642939</t>
  </si>
  <si>
    <t>25627877</t>
  </si>
  <si>
    <t>25627761</t>
  </si>
  <si>
    <t>16087808</t>
  </si>
  <si>
    <t>20679473</t>
  </si>
  <si>
    <t>Hàng trả - mega0003 - Mega Hưng Phú</t>
  </si>
  <si>
    <t>Hàng trả - MEGA-008 - MEGA Bình Dương</t>
  </si>
  <si>
    <t>14038591</t>
  </si>
  <si>
    <t>14037397</t>
  </si>
  <si>
    <t>14040061</t>
  </si>
  <si>
    <t>14039589</t>
  </si>
  <si>
    <t>14038298</t>
  </si>
  <si>
    <t>13379746</t>
  </si>
  <si>
    <t>26034184</t>
  </si>
  <si>
    <t>13380559</t>
  </si>
  <si>
    <t>18543526</t>
  </si>
  <si>
    <t>18543629</t>
  </si>
  <si>
    <t>19028130</t>
  </si>
  <si>
    <t>TC25628580</t>
  </si>
  <si>
    <t>TC24588691</t>
  </si>
  <si>
    <t>Hàng trả - MEGA-014</t>
  </si>
  <si>
    <t>TC22649139</t>
  </si>
  <si>
    <t>TC17291722</t>
  </si>
  <si>
    <t>TC16088289</t>
  </si>
  <si>
    <t>10680095 - Mega An Phú</t>
  </si>
  <si>
    <t>18544498</t>
  </si>
  <si>
    <t>TC16090101</t>
  </si>
  <si>
    <t>TC24590125</t>
  </si>
  <si>
    <t>TC22650486</t>
  </si>
  <si>
    <t>TC25630354</t>
  </si>
  <si>
    <t>11282360 - Mega Bình Phú</t>
  </si>
  <si>
    <t>12143122 - Mega Hiệp Phú</t>
  </si>
  <si>
    <t>147a</t>
  </si>
  <si>
    <t>124a</t>
  </si>
  <si>
    <t>Chi tiết doanh số T09.2025 chứng từ 02.10.2025</t>
  </si>
  <si>
    <t>11285625 - Mega Bình Phú</t>
  </si>
  <si>
    <t>Hàng trả - MEGA-015</t>
  </si>
  <si>
    <t>10686093 - Mega An Phú</t>
  </si>
  <si>
    <t>Hàng trả - MEGA-003 - MEGA HẢI PHÒNG</t>
  </si>
  <si>
    <t>26035995</t>
  </si>
  <si>
    <t>90560175</t>
  </si>
  <si>
    <t>TC28642652</t>
  </si>
  <si>
    <t>TC25631341</t>
  </si>
  <si>
    <t>TC20683247</t>
  </si>
  <si>
    <t>TC16091474</t>
  </si>
  <si>
    <t>TC16091327</t>
  </si>
  <si>
    <t>TC15052959</t>
  </si>
  <si>
    <t>TC15052288</t>
  </si>
  <si>
    <t>18547097</t>
  </si>
  <si>
    <t>19030940</t>
  </si>
  <si>
    <t>12145073 - Mega Hiệp Phú</t>
  </si>
  <si>
    <t>12146580 - Mega Hiệp Phú</t>
  </si>
  <si>
    <t>12146270 - Mega Hiệp Phú</t>
  </si>
  <si>
    <t>Hàng trả - mega0004 - Mega Hiệp Phú</t>
  </si>
  <si>
    <t>Hàng trả - MEGA-015 - MEGA KIÊN GIANG</t>
  </si>
  <si>
    <t>ĐÃ NHẬP -Hàng Trả - CHI NHÁNH CÔNG TY TNHH MM MEGA MARKET (VIỆT NAM) TẠI THÀNH PHỐ NHA TRANG</t>
  </si>
  <si>
    <t>Hàng trả - MEGA-003 - Mega Hải Phòng</t>
  </si>
  <si>
    <t>ĐÃ NHẬP - HÀNG TRẢ -CHI NHÁNH CÔNG TY TNHH MM MEGA MARKET (VIỆT NAM) TẠI THÀNH PHỐ CẦN THƠ</t>
  </si>
  <si>
    <t>TC17294680</t>
  </si>
  <si>
    <t>TC16093283</t>
  </si>
  <si>
    <t>TC24592480</t>
  </si>
  <si>
    <t>TC27651468</t>
  </si>
  <si>
    <t>TC28645236</t>
  </si>
  <si>
    <t>19032699</t>
  </si>
  <si>
    <t>19033832</t>
  </si>
  <si>
    <t>11288872 - Mega Bình Phú</t>
  </si>
  <si>
    <t>12147699 - Mega Hiệp Phú</t>
  </si>
  <si>
    <t>Hàng trả - mega0002 - Mega Bình Phú</t>
  </si>
  <si>
    <t>Hàng trả - mega0005 - Mega Hoàng Mai</t>
  </si>
  <si>
    <t>Hàng trả - mega0001 - Mega An Phú</t>
  </si>
  <si>
    <t>12149043 - Mega Hiệp Phú</t>
  </si>
  <si>
    <t>12148793 - Mega Hiệp Phú</t>
  </si>
  <si>
    <t>12149091 - Mega Hiệp Phú</t>
  </si>
  <si>
    <t>10692170 - Mega An Phú</t>
  </si>
  <si>
    <t>10691458 - Mega An Phú</t>
  </si>
  <si>
    <t>TC27652993</t>
  </si>
  <si>
    <t>TC25634785</t>
  </si>
  <si>
    <t>TC25633976</t>
  </si>
  <si>
    <t>TC24593372</t>
  </si>
  <si>
    <t>TC22654610</t>
  </si>
  <si>
    <t>TC22654548</t>
  </si>
  <si>
    <t>TC22654503</t>
  </si>
  <si>
    <t>TC17298443</t>
  </si>
  <si>
    <t>TC17297301</t>
  </si>
  <si>
    <t>Hàng trả - MEGA-005 - MEGA BIÊN HÒA</t>
  </si>
  <si>
    <t>Hàng trả - MEGA-002 - MEGA CẦN THƠ</t>
  </si>
  <si>
    <t>1C25TVU</t>
  </si>
  <si>
    <t>Hàng trả - MEGA-009 - MEGA VŨNG TÀU</t>
  </si>
  <si>
    <t>11290296 - Mega Bình Phú</t>
  </si>
  <si>
    <t>11289597 - Mega Bình Phú</t>
  </si>
  <si>
    <t>14043186</t>
  </si>
  <si>
    <t>14042086</t>
  </si>
  <si>
    <t>13388611</t>
  </si>
  <si>
    <t>13382368</t>
  </si>
  <si>
    <t>TC28647863</t>
  </si>
  <si>
    <t>TC27654141</t>
  </si>
  <si>
    <t>TC25634938</t>
  </si>
  <si>
    <t>TC25634815</t>
  </si>
  <si>
    <t>TC24594631</t>
  </si>
  <si>
    <t>TC16096217</t>
  </si>
  <si>
    <t>TC16096111</t>
  </si>
  <si>
    <t>11291929 - Mega Bình Phú</t>
  </si>
  <si>
    <t>18553619</t>
  </si>
  <si>
    <t>18553512</t>
  </si>
  <si>
    <t>TC27655854</t>
  </si>
  <si>
    <t>TC24595514</t>
  </si>
  <si>
    <t>TC23389111</t>
  </si>
  <si>
    <t>TC20688567</t>
  </si>
  <si>
    <t>TC15058968</t>
  </si>
  <si>
    <t>TC17301850</t>
  </si>
  <si>
    <t>Hàng trả - mega0008 - Mega Thanh Xuân</t>
  </si>
  <si>
    <t>Hàng trả - MEGA-002 - MEGA Hưng Lợi Cần Thơ</t>
  </si>
  <si>
    <t>10698953 - Mega An Phú</t>
  </si>
  <si>
    <t>10698653 - Mega An Phú</t>
  </si>
  <si>
    <t>19038370</t>
  </si>
  <si>
    <t>19036356</t>
  </si>
  <si>
    <t>19035731</t>
  </si>
  <si>
    <t>14044252</t>
  </si>
  <si>
    <t>14046087</t>
  </si>
  <si>
    <t>13390014</t>
  </si>
  <si>
    <t>13391841</t>
  </si>
  <si>
    <t>14046024</t>
  </si>
  <si>
    <t>26041790</t>
  </si>
  <si>
    <t>26041138</t>
  </si>
  <si>
    <t>13390820</t>
  </si>
  <si>
    <t>13391699</t>
  </si>
  <si>
    <t>TC17302335</t>
  </si>
  <si>
    <t>10003873 - Mega An Phú</t>
  </si>
  <si>
    <t>10006240 - Mega An Phú</t>
  </si>
  <si>
    <t>10006545 - Mega An Phú</t>
  </si>
  <si>
    <t>10007360 - Mega An Phú</t>
  </si>
  <si>
    <t>18557826</t>
  </si>
  <si>
    <t>19039602</t>
  </si>
  <si>
    <t>19039145</t>
  </si>
  <si>
    <t>29338561 - Mega Hưng Phú</t>
  </si>
  <si>
    <t>11295808 - Mega Bình Phú</t>
  </si>
  <si>
    <t>11295093 - Mega Bình Phú</t>
  </si>
  <si>
    <t>11295565 - Mega Bình Phú</t>
  </si>
  <si>
    <t>TC27658012</t>
  </si>
  <si>
    <t>TC25638801</t>
  </si>
  <si>
    <t>TC24598076</t>
  </si>
  <si>
    <t>TC22659751</t>
  </si>
  <si>
    <t>TC17304002</t>
  </si>
  <si>
    <t>TC16100665</t>
  </si>
  <si>
    <t>TC15060396</t>
  </si>
  <si>
    <t>TC25637782</t>
  </si>
  <si>
    <t>TC20689992</t>
  </si>
  <si>
    <t>TC16099111</t>
  </si>
  <si>
    <t>TC16099219</t>
  </si>
  <si>
    <t>TC17303200</t>
  </si>
  <si>
    <t>TC20690087</t>
  </si>
  <si>
    <t>TC21439086</t>
  </si>
  <si>
    <t>TC21439224</t>
  </si>
  <si>
    <t>TC23389832</t>
  </si>
  <si>
    <t>TC23389997</t>
  </si>
  <si>
    <t>TC25637881</t>
  </si>
  <si>
    <t>13395449</t>
  </si>
  <si>
    <t>90565011</t>
  </si>
  <si>
    <t>14048812</t>
  </si>
  <si>
    <t>14047727</t>
  </si>
  <si>
    <t>14046765</t>
  </si>
  <si>
    <t>14048225</t>
  </si>
  <si>
    <t>26042647</t>
  </si>
  <si>
    <t>90565465</t>
  </si>
  <si>
    <t>14040981</t>
  </si>
  <si>
    <t>Hàng trả - Mega Kiên Giang - MEGA-015</t>
  </si>
  <si>
    <t>Hàng trả - MEGA BÌNH DƯƠNG - MEGA-008</t>
  </si>
  <si>
    <t>TC28651649</t>
  </si>
  <si>
    <t>TC24599415</t>
  </si>
  <si>
    <t>TC22661125</t>
  </si>
  <si>
    <t>TC20692714</t>
  </si>
  <si>
    <t>TC17306751</t>
  </si>
  <si>
    <t>TC17306642</t>
  </si>
  <si>
    <t>TC16102329</t>
  </si>
  <si>
    <t>TC15062301</t>
  </si>
  <si>
    <t>12154060 - Mega Hiệp Phú</t>
  </si>
  <si>
    <t>12157545 - Mega Hiệp Phú</t>
  </si>
  <si>
    <t>11298441 - Mega Bình Phú</t>
  </si>
  <si>
    <t>11298526 - Mega Bình Phú</t>
  </si>
  <si>
    <t>19041245</t>
  </si>
  <si>
    <t>18560179</t>
  </si>
  <si>
    <t>TC28653024</t>
  </si>
  <si>
    <t>TC15063529</t>
  </si>
  <si>
    <t>TC16103235</t>
  </si>
  <si>
    <t>TC16103545</t>
  </si>
  <si>
    <t>TC17308651</t>
  </si>
  <si>
    <t>TC20693597</t>
  </si>
  <si>
    <t>TC25641331</t>
  </si>
  <si>
    <t>TC27661386</t>
  </si>
  <si>
    <t>192a</t>
  </si>
  <si>
    <t>Chi tiết doanh số T10.2025 chứng từ 05.11.2025</t>
  </si>
  <si>
    <t>11300140 - Mega Bình Phú</t>
  </si>
  <si>
    <t>10014578 - Mega An Phú</t>
  </si>
  <si>
    <t>10014272 - Mega An Phú</t>
  </si>
  <si>
    <t>TC15063237</t>
  </si>
  <si>
    <t>14053830</t>
  </si>
  <si>
    <t>14052839</t>
  </si>
  <si>
    <t>14051689</t>
  </si>
  <si>
    <t>14051593</t>
  </si>
  <si>
    <t>13396838</t>
  </si>
  <si>
    <t>13398850</t>
  </si>
  <si>
    <t>13399461</t>
  </si>
  <si>
    <t>26047586</t>
  </si>
  <si>
    <t>14051407</t>
  </si>
  <si>
    <t>TC16105281</t>
  </si>
  <si>
    <t>TC17309853</t>
  </si>
  <si>
    <t>TC27663541</t>
  </si>
  <si>
    <t>19044016</t>
  </si>
  <si>
    <t>18564579</t>
  </si>
  <si>
    <t>18563705</t>
  </si>
  <si>
    <t>18564970</t>
  </si>
  <si>
    <t>11301806 - Mega Bình Phú</t>
  </si>
  <si>
    <t>11302107 - Mega Bình Phú</t>
  </si>
  <si>
    <t>Hàng trả - Mega Bà Rịa Vũng Tàu - MEGA-009</t>
  </si>
  <si>
    <t>Hàng trả - Mega Bình Định - MEGA-007</t>
  </si>
  <si>
    <t>Hàng trả - Mega Nghệ An - MEGA-013</t>
  </si>
  <si>
    <t>Hàng trả - Mega Cần Thơ - MEGA-002</t>
  </si>
  <si>
    <t>Hàng trả - Mega An Giang - MEGA-006</t>
  </si>
  <si>
    <t>1C25TAP</t>
  </si>
  <si>
    <t>ĐÃ KIỂM TRA - HÀNG TRẢ - Mega An Phú - mega0001</t>
  </si>
  <si>
    <t>10022748 - Mega An Phú</t>
  </si>
  <si>
    <t>10023054 - Mega An Phú</t>
  </si>
  <si>
    <t>19044997</t>
  </si>
  <si>
    <t>TC91003446 - Trung tâm thương mại MM Mega Market Đà Nẵng</t>
  </si>
  <si>
    <t>TC27664045</t>
  </si>
  <si>
    <t>TC22665247</t>
  </si>
  <si>
    <t>TC22663837</t>
  </si>
  <si>
    <t>TC21443843</t>
  </si>
  <si>
    <t>TC21443838</t>
  </si>
  <si>
    <t>TC20696699</t>
  </si>
  <si>
    <t>TC20696547</t>
  </si>
  <si>
    <t>TC20696262</t>
  </si>
  <si>
    <t>TC15066335</t>
  </si>
  <si>
    <t>TC15066042</t>
  </si>
  <si>
    <t>12163115 - Mega Hiệp Phú</t>
  </si>
  <si>
    <t>12163013 - Mega Hiệp Phú</t>
  </si>
  <si>
    <t>90568649</t>
  </si>
  <si>
    <t>14050505</t>
  </si>
  <si>
    <t>90569615</t>
  </si>
  <si>
    <t>Hàng trả - Mega Hưng Phú - mega0003</t>
  </si>
  <si>
    <t>Hàng trả - Mega Nha Trang - MEGA-011</t>
  </si>
  <si>
    <t>TC15071837 - xuất sai giá, đc giảm hóa đơn về 0 ngày 02/12/2025</t>
  </si>
  <si>
    <t>TC17313279</t>
  </si>
  <si>
    <t>TC17313446</t>
  </si>
  <si>
    <t>TC24604321</t>
  </si>
  <si>
    <t>TC25645506</t>
  </si>
  <si>
    <t>TC28659485</t>
  </si>
  <si>
    <t>TC27667488</t>
  </si>
  <si>
    <t>TC25647386</t>
  </si>
  <si>
    <t>TC24605231</t>
  </si>
  <si>
    <t>TC16110639</t>
  </si>
  <si>
    <t>TC16109591</t>
  </si>
  <si>
    <t>TC15069206</t>
  </si>
  <si>
    <t>18568308</t>
  </si>
  <si>
    <t>18566945</t>
  </si>
  <si>
    <t>12165366 - Mega Hiệp Phú</t>
  </si>
  <si>
    <t>19049883</t>
  </si>
  <si>
    <t>TC16111305</t>
  </si>
  <si>
    <t>TC27668440</t>
  </si>
  <si>
    <t>TC28659992</t>
  </si>
  <si>
    <t>TC28660077</t>
  </si>
  <si>
    <t>19049984</t>
  </si>
  <si>
    <t>26053393</t>
  </si>
  <si>
    <t>14058315</t>
  </si>
  <si>
    <t>14057258</t>
  </si>
  <si>
    <t>26050347</t>
  </si>
  <si>
    <t>90569970</t>
  </si>
  <si>
    <t>14055255</t>
  </si>
  <si>
    <t>26050448</t>
  </si>
  <si>
    <t>14055540</t>
  </si>
  <si>
    <t>13002664</t>
  </si>
  <si>
    <t>26054553</t>
  </si>
  <si>
    <t>14058898</t>
  </si>
  <si>
    <t>11305369 - Mega Bình Phú</t>
  </si>
  <si>
    <t>18571734</t>
  </si>
  <si>
    <t>29343201 - Mega Hưng Phú</t>
  </si>
  <si>
    <t>12168059 - Mega Hiệp Phú</t>
  </si>
  <si>
    <t>Hàng trả - MEGA-008 - Mega Bình Dương</t>
  </si>
  <si>
    <t>Hàng trả - MEGA-004 - Mega Đà Nẵng</t>
  </si>
  <si>
    <t>10040117 - Mega An Phú</t>
  </si>
  <si>
    <t>10038636 - Mega An Phú</t>
  </si>
  <si>
    <t>TC15072139</t>
  </si>
  <si>
    <t>TC23396725</t>
  </si>
  <si>
    <t>TC17317833</t>
  </si>
  <si>
    <t>TC17318448</t>
  </si>
  <si>
    <t>TC17319536</t>
  </si>
  <si>
    <t>TC91005263 - Trung tâm thương mại MM Mega Market Đà Nẵng</t>
  </si>
  <si>
    <t>TC91005406 - Trung tâm thương mại MM Mega Market Đà Nẵng</t>
  </si>
  <si>
    <t>13008165</t>
  </si>
  <si>
    <t>14059926</t>
  </si>
  <si>
    <t>14060023</t>
  </si>
  <si>
    <t>14059899</t>
  </si>
  <si>
    <t>TC91005934 - Trung tâm thương mại MM Mega Market Đà Nẵng</t>
  </si>
  <si>
    <t>TC91005608 - Trung tâm thương mại MM Mega Market Đà Nẵng</t>
  </si>
  <si>
    <t>TC27671275</t>
  </si>
  <si>
    <t>TC24609093</t>
  </si>
  <si>
    <t>TC24608980</t>
  </si>
  <si>
    <t>TC22671479</t>
  </si>
  <si>
    <t>TC20003767</t>
  </si>
  <si>
    <t>TC20003634</t>
  </si>
  <si>
    <t>TC16115186</t>
  </si>
  <si>
    <t>TC16114483</t>
  </si>
  <si>
    <t>19053077</t>
  </si>
  <si>
    <t>19055386</t>
  </si>
  <si>
    <t>18575330</t>
  </si>
  <si>
    <t>18573789</t>
  </si>
  <si>
    <t>TC91006527 - Trung tâm thương mại MM Mega Market Đà Nẵng</t>
  </si>
  <si>
    <t>TC27673163</t>
  </si>
  <si>
    <t>TC27672167</t>
  </si>
  <si>
    <t>TC21447840</t>
  </si>
  <si>
    <t>TC17321932</t>
  </si>
  <si>
    <t>TC16115687</t>
  </si>
  <si>
    <t>TC15075628</t>
  </si>
  <si>
    <t>11311802 - Mega Bình Phú</t>
  </si>
  <si>
    <t>11311915 - Mega Bình Phú</t>
  </si>
  <si>
    <t>11312214 - Mega Bình Phú</t>
  </si>
  <si>
    <t>10051026 - Mega An Phú</t>
  </si>
  <si>
    <t>10048758 - Mega An Phú</t>
  </si>
  <si>
    <t>10048452 - Mega An Phú</t>
  </si>
  <si>
    <t>12173877 - Mega Hiệp Phú</t>
  </si>
  <si>
    <t>12172856 - Mega Hiệp Phú</t>
  </si>
  <si>
    <t>Chi tiết doanh số T11.2025 chứng từ 03.12.2025</t>
  </si>
  <si>
    <t>Điều chỉnh giảm hóa đơn 00076834 18/11/2025 về 0 do xuất sai giá</t>
  </si>
  <si>
    <t>15071837, hóa đơn 00076834 18/11/2025 xuất sai giá, đã đc về 0, xuất lại hđ mới</t>
  </si>
  <si>
    <t>ĐÃ KIỂM TRA - HÀNG TRẢ - MEGA BUÔN MA THUỘT - PHIẾU NGÀY: 17/11/2025</t>
  </si>
  <si>
    <t>ĐÃ KIỂM TRA - HÀNG TRẢ - MEGA BÌNH DƯƠNG - MEGA-008</t>
  </si>
  <si>
    <t>26059313</t>
  </si>
  <si>
    <t>14062772</t>
  </si>
  <si>
    <t>14062809</t>
  </si>
  <si>
    <t>13013437</t>
  </si>
  <si>
    <t>14063579</t>
  </si>
  <si>
    <t>14061179</t>
  </si>
  <si>
    <t>14062190</t>
  </si>
  <si>
    <t>26057447</t>
  </si>
  <si>
    <t>26060383</t>
  </si>
  <si>
    <t>14062903</t>
  </si>
  <si>
    <t>TC24611688</t>
  </si>
  <si>
    <t>TC27674461</t>
  </si>
  <si>
    <t>TC17324525</t>
  </si>
  <si>
    <t>TC20006771</t>
  </si>
  <si>
    <t>ĐÃ KIỂM TRA - HÀNG TRẢ - MEGA BIÊN HÒA</t>
  </si>
  <si>
    <t>1C25THP</t>
  </si>
  <si>
    <t>12174889 - Mega Hiệp Phú</t>
  </si>
  <si>
    <t>12176016 - Mega Hiệp Phú</t>
  </si>
  <si>
    <t>12176124 - Mega Hiệp Phú</t>
  </si>
  <si>
    <t>12174043 - Mega Hiệp Phú</t>
  </si>
  <si>
    <t>11315667 - Mega Bình Phú</t>
  </si>
  <si>
    <t>18577796</t>
  </si>
  <si>
    <t>18577534</t>
  </si>
  <si>
    <t>18577664</t>
  </si>
  <si>
    <t>18578472</t>
  </si>
  <si>
    <t>19057134</t>
  </si>
  <si>
    <t>TC91007969 - Trung tâm thương mại MM Mega Market Đà Nẵng</t>
  </si>
  <si>
    <t>TC28666429</t>
  </si>
  <si>
    <t>TC28665027</t>
  </si>
  <si>
    <t>TC27676355</t>
  </si>
  <si>
    <t>TC27675199</t>
  </si>
  <si>
    <t>TC24612570</t>
  </si>
  <si>
    <t>TC24612279</t>
  </si>
  <si>
    <t>TC22676182</t>
  </si>
  <si>
    <t>TC22675642</t>
  </si>
  <si>
    <t>TC22673742</t>
  </si>
  <si>
    <t>TC20007757</t>
  </si>
  <si>
    <t>TC17326496</t>
  </si>
  <si>
    <t>TC17326018</t>
  </si>
  <si>
    <t>TC16119643</t>
  </si>
  <si>
    <t>TC16118824</t>
  </si>
  <si>
    <t>TC15078097</t>
  </si>
  <si>
    <t>TC15078918</t>
  </si>
  <si>
    <t>TC15077794</t>
  </si>
  <si>
    <t>13015207</t>
  </si>
  <si>
    <t>13015804</t>
  </si>
  <si>
    <t>13014144</t>
  </si>
  <si>
    <t>13017215</t>
  </si>
  <si>
    <t>26063138</t>
  </si>
  <si>
    <t>14065572</t>
  </si>
  <si>
    <t>26062091</t>
  </si>
  <si>
    <t>26060969</t>
  </si>
  <si>
    <t>26062188</t>
  </si>
  <si>
    <t>10057510 - Mega An Phú</t>
  </si>
  <si>
    <t>10057192 - Mega An Phú</t>
  </si>
  <si>
    <t>TC25652587</t>
  </si>
  <si>
    <t>TC17327303</t>
  </si>
  <si>
    <t>TC16120738</t>
  </si>
  <si>
    <t>10061073 - Mega An Phú</t>
  </si>
  <si>
    <t>18581326</t>
  </si>
  <si>
    <t>19059434</t>
  </si>
  <si>
    <t>12178770 - Mega Hiệp Phú</t>
  </si>
  <si>
    <t>12179073 - Mega Hiệp Phú</t>
  </si>
  <si>
    <t>29347086 - Mega Hưng Phú</t>
  </si>
  <si>
    <t>29347663 - Mega Hưng Phú</t>
  </si>
  <si>
    <t>29347798 - Mega Hưng Phú</t>
  </si>
  <si>
    <t>TC15080813</t>
  </si>
  <si>
    <t>TC15081116</t>
  </si>
  <si>
    <t>TC17328795</t>
  </si>
  <si>
    <t>TC20010939</t>
  </si>
  <si>
    <t>TC20011334</t>
  </si>
  <si>
    <t>TC22679034</t>
  </si>
  <si>
    <t>TC27679369</t>
  </si>
  <si>
    <t>ĐÃ KIỂM TRA - HÀNG TRẢ - MEGA HƯNG LỢI</t>
  </si>
  <si>
    <t>18583424</t>
  </si>
  <si>
    <t>10066124 - Mega An Phú</t>
  </si>
  <si>
    <t>10065506 - Mega An Phú</t>
  </si>
  <si>
    <t>10065805 - Mega An Phú</t>
  </si>
  <si>
    <t>10065210 - Mega An Phú</t>
  </si>
  <si>
    <t>12180119 - Mega Hiệp Phú</t>
  </si>
  <si>
    <t>26063443</t>
  </si>
  <si>
    <t>TC16123800</t>
  </si>
  <si>
    <t>TC16123903</t>
  </si>
  <si>
    <t>TC22680723</t>
  </si>
  <si>
    <t>TC24616524</t>
  </si>
  <si>
    <t>TC91009189 - Trung tâm thương mại MM Mega Market Đà Nẵng</t>
  </si>
  <si>
    <t>18584673</t>
  </si>
  <si>
    <t>TC20013431</t>
  </si>
  <si>
    <t>TC20013140</t>
  </si>
  <si>
    <t>10074550 - Mega An Phú</t>
  </si>
  <si>
    <t>TC27683277</t>
  </si>
  <si>
    <t>TC24619003</t>
  </si>
  <si>
    <t>TC23403421</t>
  </si>
  <si>
    <t>TC22683431</t>
  </si>
  <si>
    <t>TC21453875</t>
  </si>
  <si>
    <t>TC17333236</t>
  </si>
  <si>
    <t>TC15085562</t>
  </si>
  <si>
    <t>Hàng trả - Mega Bình Dương - MEGA-008</t>
  </si>
  <si>
    <t>bỏ qua, do xuất đc về 0</t>
  </si>
  <si>
    <t>Chi tiết doanh số T12.2025 chứng từ 08.01.2026</t>
  </si>
  <si>
    <t>1C26TTN</t>
  </si>
  <si>
    <t>12188845 - Mega Hiệp Phú</t>
  </si>
  <si>
    <t>19071619</t>
  </si>
  <si>
    <t>TC15090054</t>
  </si>
  <si>
    <t>TC16133050</t>
  </si>
  <si>
    <t>TC16133149</t>
  </si>
  <si>
    <t>TC16133333</t>
  </si>
  <si>
    <t>TC17340834</t>
  </si>
  <si>
    <t>TC17341892</t>
  </si>
  <si>
    <t>TC20018949</t>
  </si>
  <si>
    <t>TC20020598</t>
  </si>
  <si>
    <t>TC20020689</t>
  </si>
  <si>
    <t>TC22688667</t>
  </si>
  <si>
    <t>TC24626042</t>
  </si>
  <si>
    <t>TC27689316</t>
  </si>
  <si>
    <t>TC91013600 - Trung tâm thương mại MM Mega Market Đà Nẵng</t>
  </si>
  <si>
    <t>12191912 - Mega Hiệp Phú</t>
  </si>
  <si>
    <t>12191162 - Mega Hiệp Phú</t>
  </si>
  <si>
    <t>12192329 - Mega Hiệp Phú</t>
  </si>
  <si>
    <t>11332341 - Mega Bình Phú</t>
  </si>
  <si>
    <t>13034895</t>
  </si>
  <si>
    <t>13035209</t>
  </si>
  <si>
    <t>13032425</t>
  </si>
  <si>
    <t>14083035</t>
  </si>
  <si>
    <t>14083300</t>
  </si>
  <si>
    <t>14082737</t>
  </si>
  <si>
    <t>19072447</t>
  </si>
  <si>
    <t>TC27690068</t>
  </si>
  <si>
    <t>TC23407000</t>
  </si>
  <si>
    <t>TC22690353</t>
  </si>
  <si>
    <t>TC17342774</t>
  </si>
  <si>
    <t>TC17342134</t>
  </si>
  <si>
    <t>TC16134493</t>
  </si>
  <si>
    <t>TC15092871</t>
  </si>
  <si>
    <t>TC15092568</t>
  </si>
  <si>
    <t>19074701</t>
  </si>
  <si>
    <t>19074800</t>
  </si>
  <si>
    <t>12193045 - Mega Hiệp Phú</t>
  </si>
  <si>
    <t>10100092 - Mega An Phú</t>
  </si>
  <si>
    <t>10099774 - Mega An Phú</t>
  </si>
  <si>
    <t>10098630 - Mega An Phú</t>
  </si>
  <si>
    <t>26077864</t>
  </si>
  <si>
    <t>26078244</t>
  </si>
  <si>
    <t>26077944</t>
  </si>
  <si>
    <t>14081573</t>
  </si>
  <si>
    <t>14081476</t>
  </si>
  <si>
    <t>14085030</t>
  </si>
  <si>
    <t>14081832</t>
  </si>
  <si>
    <t>13033831</t>
  </si>
  <si>
    <t>TC15095014</t>
  </si>
  <si>
    <t>TC15094832</t>
  </si>
  <si>
    <t>TC91016035 - Trung tâm thương mại MM Mega Market Đà Nẵng</t>
  </si>
  <si>
    <t>TC28683121</t>
  </si>
  <si>
    <t>TC28682538</t>
  </si>
  <si>
    <t>TC27692404</t>
  </si>
  <si>
    <t>TC27692334</t>
  </si>
  <si>
    <t>TC24629550</t>
  </si>
  <si>
    <t>TC20023634</t>
  </si>
  <si>
    <t>TC17345073</t>
  </si>
  <si>
    <t>12195319 - Mega Hiệp Phú</t>
  </si>
  <si>
    <t>18599874</t>
  </si>
  <si>
    <t>18600192</t>
  </si>
  <si>
    <t>18597836</t>
  </si>
  <si>
    <t>19076074</t>
  </si>
  <si>
    <t>26080096</t>
  </si>
  <si>
    <t>26080201</t>
  </si>
  <si>
    <t>11336976 - Mega Bình Phú</t>
  </si>
  <si>
    <t>11337456 - Mega Bình Phú</t>
  </si>
  <si>
    <t>29352849 - Mega Hưng Phú</t>
  </si>
  <si>
    <t>29353935 - Mega Hưng Phú</t>
  </si>
  <si>
    <t>TC91016973 - Trung tâm thương mại MM Mega Market Đà Nẵng</t>
  </si>
  <si>
    <t>TC91016383 - Trung tâm thương mại MM Mega Market Đà Nẵng</t>
  </si>
  <si>
    <t>TC24630893</t>
  </si>
  <si>
    <t>TC22693440</t>
  </si>
  <si>
    <t>TC22693419</t>
  </si>
  <si>
    <t>TC17345915</t>
  </si>
  <si>
    <t>TC16139718</t>
  </si>
  <si>
    <t>TC16138061</t>
  </si>
  <si>
    <t>TC15096287</t>
  </si>
  <si>
    <t>10108549 - Mega An Phú</t>
  </si>
  <si>
    <t>10108874 - Mega An Phú</t>
  </si>
  <si>
    <t>13037850</t>
  </si>
  <si>
    <t>26081442</t>
  </si>
  <si>
    <t>TC16140576</t>
  </si>
  <si>
    <t>TC16140684</t>
  </si>
  <si>
    <t>TC21460994</t>
  </si>
  <si>
    <t>TC22694776</t>
  </si>
  <si>
    <t>TC22695316</t>
  </si>
  <si>
    <t>TC25669520</t>
  </si>
  <si>
    <t>TC28685165</t>
  </si>
  <si>
    <t>19078194</t>
  </si>
  <si>
    <t>18602539</t>
  </si>
  <si>
    <t>18602508</t>
  </si>
  <si>
    <t>18603379</t>
  </si>
  <si>
    <t>18602524</t>
  </si>
  <si>
    <t>TC25668644</t>
  </si>
  <si>
    <t>90589832</t>
  </si>
  <si>
    <t>90588067</t>
  </si>
  <si>
    <t>14086185</t>
  </si>
  <si>
    <t>14086329</t>
  </si>
  <si>
    <t>TC28687048</t>
  </si>
  <si>
    <t>TC27696642</t>
  </si>
  <si>
    <t>TC25671588</t>
  </si>
  <si>
    <t>TC23410727</t>
  </si>
  <si>
    <t>TC23410449</t>
  </si>
  <si>
    <t>TC22696912</t>
  </si>
  <si>
    <t>TC20027379</t>
  </si>
  <si>
    <t>TC17350724</t>
  </si>
  <si>
    <t>TC17349481</t>
  </si>
  <si>
    <t>TC16143806</t>
  </si>
  <si>
    <t>TC16142255</t>
  </si>
  <si>
    <t>TC16141931</t>
  </si>
  <si>
    <t>TC15100079</t>
  </si>
  <si>
    <t>12199675 - Mega Hiệp Phú</t>
  </si>
  <si>
    <t>12201444</t>
  </si>
  <si>
    <t>12199752 - Mega Hiệp Phú</t>
  </si>
  <si>
    <t>11338627 - Mega Bình Phú</t>
  </si>
  <si>
    <t>11339809 - Mega Bình Phú</t>
  </si>
  <si>
    <t>11339487 - Mega Bình Phú</t>
  </si>
  <si>
    <t>10115894 - Mega An Phú</t>
  </si>
  <si>
    <t>10117215 - Mega An Phú</t>
  </si>
  <si>
    <t>10117545 - Mega An Phú</t>
  </si>
  <si>
    <t>TC16142963</t>
  </si>
  <si>
    <t>13043028</t>
  </si>
  <si>
    <t>14090742</t>
  </si>
  <si>
    <t>14086812</t>
  </si>
  <si>
    <t>14091180</t>
  </si>
  <si>
    <t>26085179</t>
  </si>
  <si>
    <t>13044646</t>
  </si>
  <si>
    <t>14091183</t>
  </si>
  <si>
    <t>14090159</t>
  </si>
  <si>
    <t>19082711</t>
  </si>
  <si>
    <t>19082178</t>
  </si>
  <si>
    <t>11343009 - Mega Bình Phú</t>
  </si>
  <si>
    <t>11344165 - Mega Bình Phú</t>
  </si>
  <si>
    <t>18606928</t>
  </si>
  <si>
    <t>18607246</t>
  </si>
  <si>
    <t>TC91019807 - Trung tâm thương mại MM Mega Market Đà Nẵng</t>
  </si>
  <si>
    <t>TC91019586 - Trung tâm thương mại MM Mega Market Đà Nẵng</t>
  </si>
  <si>
    <t>TC28688375</t>
  </si>
  <si>
    <t>TC24637414</t>
  </si>
  <si>
    <t>TC24637316</t>
  </si>
  <si>
    <t>TC22697721</t>
  </si>
  <si>
    <t>TC20029466</t>
  </si>
  <si>
    <t>TC20029323</t>
  </si>
  <si>
    <t>TC16144686</t>
  </si>
  <si>
    <t>TC16144578</t>
  </si>
  <si>
    <t>TC15101328</t>
  </si>
  <si>
    <t>TC15101228</t>
  </si>
  <si>
    <t>TC15100643</t>
  </si>
  <si>
    <t>90591470</t>
  </si>
  <si>
    <t>14093951</t>
  </si>
  <si>
    <t>13045773</t>
  </si>
  <si>
    <t>14090469</t>
  </si>
  <si>
    <t>90593042</t>
  </si>
  <si>
    <t>13042895</t>
  </si>
  <si>
    <t>13042565</t>
  </si>
  <si>
    <t>26088051</t>
  </si>
  <si>
    <t>26087829</t>
  </si>
  <si>
    <t>14093952</t>
  </si>
  <si>
    <t>10121231 - Mega An Phú</t>
  </si>
  <si>
    <t>10126381 - Mega An Phú</t>
  </si>
  <si>
    <t>29355228 - Mega Hưng Phú</t>
  </si>
  <si>
    <t>11344613 - Mega Bình Phú</t>
  </si>
  <si>
    <t>12204378 - Mega Hiệp Phú</t>
  </si>
  <si>
    <t>12203135 - Mega Hiệp Phú</t>
  </si>
  <si>
    <t>50956570 - Mega An Phú. Food Delivery Service Center</t>
  </si>
  <si>
    <t>19084522</t>
  </si>
  <si>
    <t>TC27699612</t>
  </si>
  <si>
    <t>TC22699341</t>
  </si>
  <si>
    <t>TC20030393</t>
  </si>
  <si>
    <t>TC17353249</t>
  </si>
  <si>
    <t>TC16146228</t>
  </si>
  <si>
    <t>TC16145911</t>
  </si>
  <si>
    <t>Hàng trả - Mega Bình Định - MEGA-GLI-00--007</t>
  </si>
  <si>
    <t>Hàng trả - Mega Nghệ An - MEGA-NAN-01--013</t>
  </si>
  <si>
    <t>Hàng trả - Mega Bình Dương - MEGA-HCM-00--008</t>
  </si>
  <si>
    <t>Hàng trả - Mega Nha Trang - MEGA-KHA-00--011</t>
  </si>
  <si>
    <t>Hàng trả - Mega Vũng Tàu - MEGA-HCM-00--009</t>
  </si>
  <si>
    <t>Hàng trả - Mega Hưng Phú - MEGA-HCM-TDC-0003</t>
  </si>
  <si>
    <t>Hàng trả - Mega Cần Thơ - MEGA-CTO-00--002</t>
  </si>
  <si>
    <t>Hàng trả - Mega Đắk Lắk - MEGA-DLK-00--014</t>
  </si>
  <si>
    <t>Hàng trả - Mega Hà Đông - MEGA-HNI-HDG-0007</t>
  </si>
  <si>
    <t>Hàng trả - Mega Hải Phòng - MEGA-HPG-01--003</t>
  </si>
  <si>
    <t>Hàng trả - Mega Thăng Long - MEGA-HNI-BTL-0006</t>
  </si>
  <si>
    <t>Hàng trả - Mega Kiên Giang - MEGA-AGG-00--015</t>
  </si>
  <si>
    <t>Hàng trả - Mega Hiệp Phú - MEGA-HCM-Q12-0004</t>
  </si>
  <si>
    <t>Mega Hiệp Phú</t>
  </si>
  <si>
    <t>1C26TNN</t>
  </si>
  <si>
    <t>13367813</t>
  </si>
  <si>
    <t>13366764</t>
  </si>
  <si>
    <t>40a</t>
  </si>
  <si>
    <t>Chi tiết doanh số T01.2026 chứng từ 04-05.02.2026</t>
  </si>
  <si>
    <t>26087520</t>
  </si>
  <si>
    <t>TC25675225</t>
  </si>
  <si>
    <t>TC24641012</t>
  </si>
  <si>
    <t>TC24640792</t>
  </si>
  <si>
    <t>TC20032231</t>
  </si>
  <si>
    <t>TC17356642</t>
  </si>
  <si>
    <t>TC17355889</t>
  </si>
  <si>
    <t>TC16148431</t>
  </si>
  <si>
    <t>TC16148320</t>
  </si>
  <si>
    <t>TC15105522</t>
  </si>
  <si>
    <t>TC15105345</t>
  </si>
  <si>
    <t>TC15104384</t>
  </si>
  <si>
    <t>TC15104487</t>
  </si>
  <si>
    <t>13051123</t>
  </si>
  <si>
    <t>14098321</t>
  </si>
  <si>
    <t>14096953</t>
  </si>
  <si>
    <t>19085808</t>
  </si>
  <si>
    <t>19085499</t>
  </si>
  <si>
    <t>10129717 - Mega An Phú</t>
  </si>
  <si>
    <t>10131792 - Mega An Phú</t>
  </si>
  <si>
    <t>26089573</t>
  </si>
  <si>
    <t>12206932 - Mega Hiệp Phú</t>
  </si>
  <si>
    <t>19086026</t>
  </si>
  <si>
    <t>TC28692986</t>
  </si>
  <si>
    <t>TC28692984</t>
  </si>
  <si>
    <t>TC25677309</t>
  </si>
  <si>
    <t>TC27003529</t>
  </si>
  <si>
    <t>TC27002864</t>
  </si>
  <si>
    <t>TC24642986</t>
  </si>
  <si>
    <t>TC23413878</t>
  </si>
  <si>
    <t>TC20033553</t>
  </si>
  <si>
    <t>TC17357524</t>
  </si>
  <si>
    <t>TC16150826</t>
  </si>
  <si>
    <t>TC16150020</t>
  </si>
  <si>
    <t>TC16149694</t>
  </si>
  <si>
    <t>26090922</t>
  </si>
  <si>
    <t>14099215</t>
  </si>
  <si>
    <t>14101254</t>
  </si>
  <si>
    <t>14100478</t>
  </si>
  <si>
    <t>10135133</t>
  </si>
  <si>
    <t>18610852</t>
  </si>
  <si>
    <t>18611162</t>
  </si>
  <si>
    <t>18612315</t>
  </si>
  <si>
    <t>13051459</t>
  </si>
  <si>
    <t>50957293</t>
  </si>
  <si>
    <t>50957292 - Mega An Phú. Food Delivery Service Center</t>
  </si>
  <si>
    <t>26092706</t>
  </si>
  <si>
    <t>TC91023326 - Trung tâm thương mại MM Mega Market Đà Nẵng</t>
  </si>
  <si>
    <t>TC28694003</t>
  </si>
  <si>
    <t>TC22003665</t>
  </si>
  <si>
    <t>TC22004593</t>
  </si>
  <si>
    <t>TC22003577</t>
  </si>
  <si>
    <t>TC20035302</t>
  </si>
  <si>
    <t>TC20034789</t>
  </si>
  <si>
    <t>TC17359349</t>
  </si>
  <si>
    <t>TC16152406</t>
  </si>
  <si>
    <t>TC15108354</t>
  </si>
  <si>
    <t>13054371</t>
  </si>
  <si>
    <t>13051748</t>
  </si>
  <si>
    <t>11350289 - Mega Bình Phú</t>
  </si>
  <si>
    <t>11350509 - Mega Bình Phú</t>
  </si>
  <si>
    <t>10144297 - Mega An Phú</t>
  </si>
  <si>
    <t>10138584 - Mega An Phú</t>
  </si>
  <si>
    <t>26093895</t>
  </si>
  <si>
    <t>26092815</t>
  </si>
  <si>
    <t>26089683</t>
  </si>
  <si>
    <t>14103197</t>
  </si>
  <si>
    <t>14102767</t>
  </si>
  <si>
    <t>18614820</t>
  </si>
  <si>
    <t>18616241</t>
  </si>
  <si>
    <t>12210539 - Mega Hiệp Phú</t>
  </si>
  <si>
    <t>TC91024042 - Trung tâm thương mại MM Mega Market Đà Nẵng</t>
  </si>
  <si>
    <t>TC21467610</t>
  </si>
  <si>
    <t>TC17361031</t>
  </si>
  <si>
    <t>18616903</t>
  </si>
  <si>
    <t>11351873 - Mega Bình Phú</t>
  </si>
  <si>
    <t>12212326 - Mega Hiệp Phú</t>
  </si>
  <si>
    <t>12212491 - Mega Hiệp Phú</t>
  </si>
  <si>
    <t>11352695 - Mega Bình Phú</t>
  </si>
  <si>
    <t>TC91025411 - Trung tâm thương mại MM Mega Market Đà Nẵng</t>
  </si>
  <si>
    <t>TC28697126</t>
  </si>
  <si>
    <t>TC27007649</t>
  </si>
  <si>
    <t>TC25681108</t>
  </si>
  <si>
    <t>TC24650640</t>
  </si>
  <si>
    <t>TC23416103</t>
  </si>
  <si>
    <t>TC22008112</t>
  </si>
  <si>
    <t>TC22006824</t>
  </si>
  <si>
    <t>TC17364089</t>
  </si>
  <si>
    <t>TC16157534</t>
  </si>
  <si>
    <t>TC16156795</t>
  </si>
  <si>
    <t>10156709 - Mega An Phú</t>
  </si>
  <si>
    <t>19092728</t>
  </si>
  <si>
    <t>11353359 - Mega Bình Phú</t>
  </si>
  <si>
    <t>18617495</t>
  </si>
  <si>
    <t>18617391</t>
  </si>
  <si>
    <t>Hàng trả - Mega An Giang - MEGA-AGG-00--006</t>
  </si>
  <si>
    <t>Hàng trả - Mega Hoàng Mai - MEGA-HNI-HMI-0005</t>
  </si>
  <si>
    <t>Hàng trả - Mega Đà Nẵng - MEGA-DNG-00--004</t>
  </si>
  <si>
    <t>Hàng trả - Mega Thanh Xuân - MEGA-HNI-TXN-0008</t>
  </si>
  <si>
    <t>Chi tiết doanh số T02.2026 chứng từ 03.03.2026</t>
  </si>
  <si>
    <t>12214965 - Mega Hiệp Phú</t>
  </si>
  <si>
    <t>12213482 - Mega Hiệp Phú</t>
  </si>
  <si>
    <t>12212939 - Mega Hiệp Phú</t>
  </si>
  <si>
    <t>29359797 - Mega Hưng Phú</t>
  </si>
  <si>
    <t>26094112</t>
  </si>
  <si>
    <t>90599441</t>
  </si>
  <si>
    <t>14110122</t>
  </si>
  <si>
    <t>90599389</t>
  </si>
  <si>
    <t>13061673</t>
  </si>
  <si>
    <t>26096504</t>
  </si>
  <si>
    <t>14107261</t>
  </si>
  <si>
    <t>14107060</t>
  </si>
  <si>
    <t>TC91026772 - Trung tâm thương mại MM Mega Market Đà Nẵng</t>
  </si>
  <si>
    <t>TC28699159</t>
  </si>
  <si>
    <t>TC27009555</t>
  </si>
  <si>
    <t>TC24652882</t>
  </si>
  <si>
    <t>TC22008785</t>
  </si>
  <si>
    <t>TC21469336</t>
  </si>
  <si>
    <t>TC20040354</t>
  </si>
  <si>
    <t>TC17365407</t>
  </si>
  <si>
    <t>TC16159142</t>
  </si>
  <si>
    <t>18619444</t>
  </si>
  <si>
    <t>19093421</t>
  </si>
  <si>
    <t>10160128 - Mega An Phú</t>
  </si>
  <si>
    <t>29360603 - Mega Hưng Phú</t>
  </si>
  <si>
    <t>29360424 - Mega Hưng Phú</t>
  </si>
  <si>
    <t>14113023</t>
  </si>
  <si>
    <t>14109561</t>
  </si>
  <si>
    <t>13059134</t>
  </si>
  <si>
    <t>12216816 - Mega Hiệp Phú</t>
  </si>
  <si>
    <t>TC15116500</t>
  </si>
  <si>
    <t>TC15116584</t>
  </si>
  <si>
    <t>TC17368374</t>
  </si>
  <si>
    <t>TC20041272</t>
  </si>
  <si>
    <t>TC22010019</t>
  </si>
  <si>
    <t>TC24654452</t>
  </si>
  <si>
    <t>TC91027293 - Trung tâm thương mại MM Mega Market Đà Nẵng</t>
  </si>
  <si>
    <t>11356927 - Mega Bình Phú</t>
  </si>
  <si>
    <t>26100655</t>
  </si>
  <si>
    <t>26099797</t>
  </si>
  <si>
    <t>13064651</t>
  </si>
  <si>
    <t>19096494</t>
  </si>
  <si>
    <t>19094480</t>
  </si>
  <si>
    <t>10165444 - Mega An Phú</t>
  </si>
  <si>
    <t>10165142 - Mega An Phú</t>
  </si>
  <si>
    <t>18623627</t>
  </si>
  <si>
    <t>TC17369429</t>
  </si>
  <si>
    <t>TC17370484</t>
  </si>
  <si>
    <t>TC24656222</t>
  </si>
  <si>
    <t>TC24656368</t>
  </si>
  <si>
    <t>11359992 - Mega Bình Phú</t>
  </si>
  <si>
    <t>11359696 - Mega Bình Phú</t>
  </si>
  <si>
    <t>26099299 - Mega Hà Đông</t>
  </si>
  <si>
    <t>10173607 - Mega An Phú</t>
  </si>
  <si>
    <t>10173305 - Mega An Phú</t>
  </si>
  <si>
    <t>10169885 - Mega An Phú</t>
  </si>
  <si>
    <t>TC25687387</t>
  </si>
  <si>
    <t>TC24657953</t>
  </si>
  <si>
    <t>TC22014075</t>
  </si>
  <si>
    <t>TC17371240</t>
  </si>
  <si>
    <t>13066346 - Mega Thăng Long</t>
  </si>
  <si>
    <t>TC17372642</t>
  </si>
  <si>
    <t>TC22015402</t>
  </si>
  <si>
    <t>14118101</t>
  </si>
  <si>
    <t>11362775 - Mega Bình Phú</t>
  </si>
  <si>
    <t>11363073 - Mega Bình Phú</t>
  </si>
  <si>
    <t>19100098</t>
  </si>
  <si>
    <t>13070406</t>
  </si>
  <si>
    <t>13071785</t>
  </si>
  <si>
    <t>13072253</t>
  </si>
  <si>
    <t>90603384</t>
  </si>
  <si>
    <t>26105283</t>
  </si>
  <si>
    <t>26104986</t>
  </si>
  <si>
    <t>Điều chỉnh giảm hóa đơn 00012069 12/02/2026 về 0 do xuất sai số lượng</t>
  </si>
  <si>
    <t>TC91030690 - Trung tâm thương mại MM Mega Market Đà Nẵng</t>
  </si>
  <si>
    <t>TC91030553 - Trung tâm thương mại MM Mega Market Đà Nẵng</t>
  </si>
  <si>
    <t>TC91030418 - Trung tâm thương mại MM Mega Market Đà Nẵng</t>
  </si>
  <si>
    <t>TC28005831</t>
  </si>
  <si>
    <t>TC27016583</t>
  </si>
  <si>
    <t>TC24661191</t>
  </si>
  <si>
    <t>TC16169432</t>
  </si>
  <si>
    <t>TC15123560</t>
  </si>
  <si>
    <t>12224398 - Mega Hiệp Phú</t>
  </si>
  <si>
    <t>12223717 - Mega Hiệp Phú</t>
  </si>
  <si>
    <t>18628217</t>
  </si>
  <si>
    <t>26105931</t>
  </si>
  <si>
    <t>10181454 - Mega An Phú</t>
  </si>
  <si>
    <t>10181761 - Mega An Phú</t>
  </si>
  <si>
    <t>TC25690280</t>
  </si>
  <si>
    <t>TC22018002</t>
  </si>
  <si>
    <t>TC20048239</t>
  </si>
  <si>
    <t>26107073</t>
  </si>
  <si>
    <t>26106973</t>
  </si>
  <si>
    <t>19103563</t>
  </si>
  <si>
    <t>11366216 - Mega Bình Phú</t>
  </si>
  <si>
    <t>11365832 - Mega Bình Phú</t>
  </si>
  <si>
    <t>14123439</t>
  </si>
  <si>
    <t>14123441</t>
  </si>
  <si>
    <t>14122431</t>
  </si>
  <si>
    <t>14124419</t>
  </si>
  <si>
    <t>TC24665177</t>
  </si>
  <si>
    <t>TC91032234 - Trung tâm thương mại MM Mega Market Đà Nẵng</t>
  </si>
  <si>
    <t>TC28009137</t>
  </si>
  <si>
    <t>TC27019350</t>
  </si>
  <si>
    <t>TC24664885</t>
  </si>
  <si>
    <t>TC23422510</t>
  </si>
  <si>
    <t>TC22019366</t>
  </si>
  <si>
    <t>TC20049351</t>
  </si>
  <si>
    <t>TC20049067</t>
  </si>
  <si>
    <t>TC16174467</t>
  </si>
  <si>
    <t>TC16174163</t>
  </si>
  <si>
    <t>TC17377858</t>
  </si>
  <si>
    <t>TC17377750</t>
  </si>
  <si>
    <t>12227518 - Mega Hiệp Phú</t>
  </si>
  <si>
    <t>12227218 - Mega Hiệp Phú</t>
  </si>
  <si>
    <t>19105229</t>
  </si>
  <si>
    <t>18630038</t>
  </si>
  <si>
    <t>18629923</t>
  </si>
  <si>
    <t>18631710</t>
  </si>
  <si>
    <t>10189697 - Mega An Phú</t>
  </si>
  <si>
    <t>TC21476525</t>
  </si>
  <si>
    <t>TC17379368</t>
  </si>
  <si>
    <t>TC17378745</t>
  </si>
  <si>
    <t>TC16177178</t>
  </si>
  <si>
    <t>TC16177081</t>
  </si>
  <si>
    <t>11368958 - Mega Bình Phú</t>
  </si>
  <si>
    <t>11369263 - Mega Bình Phú</t>
  </si>
  <si>
    <t>Hàng trả - Mega An Phú - MEGA-HCM-Q2-0001</t>
  </si>
  <si>
    <t>Hàng trả - Mega Bình Phú - MEGA-HCM-Q6-0002</t>
  </si>
  <si>
    <t>106a</t>
  </si>
  <si>
    <t>Chi tiết doanh số T03.2026 chứng từ 03-06.04.2026</t>
  </si>
  <si>
    <t>đc giảm về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</si>
</sst>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₫_-;\-* #,##0.00\ _₫_-;_-* &quot;-&quot;??\ _₫_-;_-@_-"/>
    <numFmt numFmtId="165" formatCode="_-* #,##0\ _₫_-;\-* #,##0\ _₫_-;_-* &quot;-&quot;??\ _₫_-;_-@_-"/>
    <numFmt numFmtId="166" formatCode="0.0%"/>
  </numFmts>
  <fonts count="10" x14ac:knownFonts="1">
    <font>
      <sz val="11"/>
      <color theme="1"/>
      <name val="Arial"/>
      <family val="2"/>
      <scheme val="minor"/>
    </font>
    <font>
      <b/>
      <sz val="11"/>
      <color theme="1"/>
      <name val="Times New Roman"/>
      <family val="1"/>
    </font>
    <font>
      <b/>
      <sz val="14"/>
      <color theme="1"/>
      <name val="Times New Roman"/>
      <family val="1"/>
    </font>
    <font>
      <sz val="8"/>
      <name val="Microsoft Sans Serif"/>
      <family val="2"/>
    </font>
    <font>
      <sz val="8"/>
      <color rgb="FF000000"/>
      <name val="Microsoft Sans Serif"/>
      <family val="2"/>
    </font>
    <font>
      <b/>
      <sz val="8"/>
      <name val="Microsoft Sans Serif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9"/>
      <color theme="1"/>
      <name val="Arial"/>
      <family val="2"/>
      <scheme val="minor"/>
    </font>
    <font>
      <sz val="8"/>
      <color rgb="FF008000"/>
      <name val="Microsoft Sans Serif"/>
      <family val="2"/>
    </font>
  </fonts>
  <fills count="5">
    <fill>
      <patternFill patternType="none"/>
    </fill>
    <fill>
      <patternFill patternType="gray125"/>
    </fill>
    <fill>
      <patternFill patternType="solid">
        <fgColor rgb="FFC2CFF8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 style="thin">
        <color rgb="FF8DA1DE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8DA1DE"/>
      </left>
      <right style="thin">
        <color rgb="FF8DA1DE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46">
    <xf numFmtId="0" fontId="0" fillId="0" borderId="0" xfId="0"/>
    <xf numFmtId="38" fontId="3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left" vertical="center"/>
    </xf>
    <xf numFmtId="14" fontId="4" fillId="2" borderId="2" xfId="0" applyNumberFormat="1" applyFont="1" applyFill="1" applyBorder="1" applyAlignment="1">
      <alignment horizontal="center" vertical="center" wrapText="1"/>
    </xf>
    <xf numFmtId="14" fontId="0" fillId="0" borderId="0" xfId="0" applyNumberFormat="1"/>
    <xf numFmtId="38" fontId="3" fillId="3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center" vertical="center"/>
    </xf>
    <xf numFmtId="38" fontId="0" fillId="0" borderId="0" xfId="0" applyNumberFormat="1"/>
    <xf numFmtId="0" fontId="3" fillId="0" borderId="1" xfId="0" applyFont="1" applyBorder="1" applyAlignment="1">
      <alignment horizontal="right" vertical="center"/>
    </xf>
    <xf numFmtId="14" fontId="3" fillId="3" borderId="1" xfId="0" applyNumberFormat="1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/>
    </xf>
    <xf numFmtId="38" fontId="4" fillId="2" borderId="3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165" fontId="4" fillId="2" borderId="4" xfId="1" applyNumberFormat="1" applyFont="1" applyFill="1" applyBorder="1" applyAlignment="1">
      <alignment horizontal="center" vertical="center" wrapText="1"/>
    </xf>
    <xf numFmtId="165" fontId="0" fillId="0" borderId="0" xfId="1" applyNumberFormat="1" applyFont="1"/>
    <xf numFmtId="0" fontId="3" fillId="0" borderId="0" xfId="0" applyFont="1" applyAlignment="1">
      <alignment horizontal="left" vertical="center"/>
    </xf>
    <xf numFmtId="0" fontId="0" fillId="0" borderId="1" xfId="0" applyBorder="1"/>
    <xf numFmtId="10" fontId="0" fillId="0" borderId="0" xfId="0" applyNumberFormat="1"/>
    <xf numFmtId="1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38" fontId="4" fillId="0" borderId="1" xfId="0" applyNumberFormat="1" applyFont="1" applyBorder="1" applyAlignment="1">
      <alignment horizontal="right" vertical="center"/>
    </xf>
    <xf numFmtId="9" fontId="3" fillId="0" borderId="1" xfId="2" applyFont="1" applyBorder="1" applyAlignment="1">
      <alignment horizontal="right" vertical="center"/>
    </xf>
    <xf numFmtId="0" fontId="0" fillId="0" borderId="5" xfId="0" applyBorder="1"/>
    <xf numFmtId="165" fontId="7" fillId="0" borderId="5" xfId="1" applyNumberFormat="1" applyFont="1" applyBorder="1"/>
    <xf numFmtId="165" fontId="0" fillId="0" borderId="5" xfId="1" applyNumberFormat="1" applyFont="1" applyBorder="1"/>
    <xf numFmtId="9" fontId="0" fillId="0" borderId="5" xfId="2" applyFont="1" applyBorder="1"/>
    <xf numFmtId="166" fontId="0" fillId="0" borderId="5" xfId="2" applyNumberFormat="1" applyFont="1" applyBorder="1"/>
    <xf numFmtId="10" fontId="0" fillId="0" borderId="5" xfId="2" applyNumberFormat="1" applyFont="1" applyBorder="1"/>
    <xf numFmtId="9" fontId="0" fillId="0" borderId="0" xfId="2" applyFont="1"/>
    <xf numFmtId="165" fontId="8" fillId="0" borderId="0" xfId="1" applyNumberFormat="1" applyFont="1"/>
    <xf numFmtId="14" fontId="3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38" fontId="3" fillId="0" borderId="0" xfId="0" applyNumberFormat="1" applyFont="1" applyAlignment="1">
      <alignment horizontal="right" vertical="center"/>
    </xf>
    <xf numFmtId="165" fontId="0" fillId="0" borderId="0" xfId="1" applyNumberFormat="1" applyFont="1" applyFill="1"/>
    <xf numFmtId="1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" fontId="0" fillId="0" borderId="0" xfId="1" applyNumberFormat="1" applyFont="1"/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1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38" fontId="4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1" xfId="0" applyNumberFormat="1" applyFont="1" applyBorder="1" applyAlignment="1">
      <alignment horizontal="left" vertical="center"/>
    </xf>
  </cellXfs>
  <cellStyles count="4">
    <cellStyle name="Comma" xfId="1" builtinId="3"/>
    <cellStyle name="Comma 2" xfId="3" xr:uid="{00000000-0005-0000-0000-000001000000}"/>
    <cellStyle name="Normal" xfId="0" builtinId="0"/>
    <cellStyle name="Percent" xfId="2" builtinId="5"/>
  </cellStyles>
  <dxfs count="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theme" Target="theme/theme1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styles" Target="styles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ONG%20NO%20MEGA/CHECK%20CHI&#7870;T%20KH&#7844;U%20MEGA/BAS/Code%2025790%20BAS-Chi%20tiet%20doanh%20so%20thang%20012022%20chung%20tu%20ngay%2010022022.xlsx" TargetMode="External"/><Relationship Id="rId1" Type="http://schemas.openxmlformats.org/officeDocument/2006/relationships/externalLinkPath" Target="/06%20VU/CONG%20NO/CONG%20NO%20MEGA/CHECK%20CHI&#7870;T%20KH&#7844;U%20MEGA/BAS/Code%2025790%20BAS-Chi%20tiet%20doanh%20so%20thang%20012022%20chung%20tu%20ngay%2010022022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ONG%20NO%20MEGA/CHECK%20CHI&#7870;T%20KH&#7844;U%20MEGA/BAS/Code%2025790%20BAS-Chi%20tiet%20doanh%20so%20thang%2072022%20chung%20tu%20ngay%205082022.xlsx" TargetMode="External"/><Relationship Id="rId1" Type="http://schemas.openxmlformats.org/officeDocument/2006/relationships/externalLinkPath" Target="/06%20VU/CONG%20NO/CONG%20NO%20MEGA/CHECK%20CHI&#7870;T%20KH&#7844;U%20MEGA/BAS/Code%2025790%20BAS-Chi%20tiet%20doanh%20so%20thang%2072022%20chung%20tu%20ngay%205082022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ONG%20NO%20MEGA/CHECK%20CHI&#7870;T%20KH&#7844;U%20MEGA/BAS/Code%2025790%20BAS-Chi%20tiet%20doanh%20so%20thang%2082022%20chung%20tu%20ngay%207092022.xlsx" TargetMode="External"/><Relationship Id="rId1" Type="http://schemas.openxmlformats.org/officeDocument/2006/relationships/externalLinkPath" Target="/06%20VU/CONG%20NO/CONG%20NO%20MEGA/CHECK%20CHI&#7870;T%20KH&#7844;U%20MEGA/BAS/Code%2025790%20BAS-Chi%20tiet%20doanh%20so%20thang%2082022%20chung%20tu%20ngay%207092022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ONG%20NO%20MEGA/CHECK%20CHI&#7870;T%20KH&#7844;U%20MEGA/BAS/Code%2025790%20BAS-Chi%20tiet%20doanh%20so%20thang%20122022%20chung%20tu%20ngay%209012023.xlsx" TargetMode="External"/><Relationship Id="rId1" Type="http://schemas.openxmlformats.org/officeDocument/2006/relationships/externalLinkPath" Target="/06%20VU/CONG%20NO/CONG%20NO%20MEGA/CHECK%20CHI&#7870;T%20KH&#7844;U%20MEGA/BAS/Code%2025790%20BAS-Chi%20tiet%20doanh%20so%20thang%20122022%20chung%20tu%20ngay%209012023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ONG%20NO%20MEGA/CHECK%20CHI&#7870;T%20KH&#7844;U%20MEGA/Code%2025790%20BAS-Chi%20tiet%20doanh%20so%20thang%2004.2023%20chung%20tu%20ngay%2005052023%20OK.xlsx" TargetMode="External"/><Relationship Id="rId1" Type="http://schemas.openxmlformats.org/officeDocument/2006/relationships/externalLinkPath" Target="/06%20VU/CONG%20NO/CONG%20NO%20MEGA/CHECK%20CHI&#7870;T%20KH&#7844;U%20MEGA/Code%2025790%20BAS-Chi%20tiet%20doanh%20so%20thang%2004.2023%20chung%20tu%20ngay%2005052023%20OK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ONG%20NO%20MEGA/CHECK%20CHI&#7870;T%20KH&#7844;U%20MEGA/Code%2025790%20BAS-Chi%20tiet%20doanh%20so%20thang%2001.2023%20chung%20tu%20ngay%202022023%20OK.xlsx" TargetMode="External"/><Relationship Id="rId1" Type="http://schemas.openxmlformats.org/officeDocument/2006/relationships/externalLinkPath" Target="/06%20VU/CONG%20NO/CONG%20NO%20MEGA/CHECK%20CHI&#7870;T%20KH&#7844;U%20MEGA/Code%2025790%20BAS-Chi%20tiet%20doanh%20so%20thang%2001.2023%20chung%20tu%20ngay%202022023%20OK.xlsx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ONG%20NO%20MEGA/CHECK%20CHI&#7870;T%20KH&#7844;U%20MEGA/Code%2025790%20BAS-Chi%20tiet%20doanh%20so%20thang%2002.2023%20chung%20tu%20ngay%2006032023%20OK.xlsx" TargetMode="External"/><Relationship Id="rId1" Type="http://schemas.openxmlformats.org/officeDocument/2006/relationships/externalLinkPath" Target="/06%20VU/CONG%20NO/CONG%20NO%20MEGA/CHECK%20CHI&#7870;T%20KH&#7844;U%20MEGA/Code%2025790%20BAS-Chi%20tiet%20doanh%20so%20thang%2002.2023%20chung%20tu%20ngay%2006032023%20OK.xlsx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ONG%20NO%20MEGA/CHECK%20CHI&#7870;T%20KH&#7844;U%20MEGA/Code%2025790%20BAS-Chi%20tiet%20doanh%20so%20thang%2005.2023%20chung%20tu%20ngay%2005062023.xlsx" TargetMode="External"/><Relationship Id="rId1" Type="http://schemas.openxmlformats.org/officeDocument/2006/relationships/externalLinkPath" Target="/06%20VU/CONG%20NO/CONG%20NO%20MEGA/CHECK%20CHI&#7870;T%20KH&#7844;U%20MEGA/Code%2025790%20BAS-Chi%20tiet%20doanh%20so%20thang%2005.2023%20chung%20tu%20ngay%2005062023.xlsx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ONG%20NO%20MEGA/CHECK%20CHI&#7870;T%20KH&#7844;U%20MEGA/Code%2025790%20BAS-Chi%20tiet%20doanh%20so%20thang%2003.2023%20chung%20tu%20ngay%2004042023%20OK.xlsx" TargetMode="External"/><Relationship Id="rId1" Type="http://schemas.openxmlformats.org/officeDocument/2006/relationships/externalLinkPath" Target="/06%20VU/CONG%20NO/CONG%20NO%20MEGA/CHECK%20CHI&#7870;T%20KH&#7844;U%20MEGA/Code%2025790%20BAS-Chi%20tiet%20doanh%20so%20thang%2003.2023%20chung%20tu%20ngay%2004042023%20OK.xlsx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ONG%20NO%20MEGA/CHECK%20CHI&#7870;T%20KH&#7844;U%20MEGA/BAS%202023/Code%2025790%20BAS-Chi%20tiet%20doanh%20so%20thang%2006.2023%20chung%20tu%20ngay%2006072023.xlsx" TargetMode="External"/><Relationship Id="rId1" Type="http://schemas.openxmlformats.org/officeDocument/2006/relationships/externalLinkPath" Target="/06%20VU/CONG%20NO/CONG%20NO%20MEGA/CHECK%20CHI&#7870;T%20KH&#7844;U%20MEGA/BAS%202023/Code%2025790%20BAS-Chi%20tiet%20doanh%20so%20thang%2006.2023%20chung%20tu%20ngay%2006072023.xlsx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ONG%20NO%20MEGA/CHECK%20CHI&#7870;T%20KH&#7844;U%20MEGA/BAS%202023/Code%2025790%20BAS-Chi%20tiet%20doanh%20so%20thang%2007.2023%20chung%20tu%20ngay%2007082023.xlsx" TargetMode="External"/><Relationship Id="rId1" Type="http://schemas.openxmlformats.org/officeDocument/2006/relationships/externalLinkPath" Target="/06%20VU/CONG%20NO/CONG%20NO%20MEGA/CHECK%20CHI&#7870;T%20KH&#7844;U%20MEGA/BAS%202023/Code%2025790%20BAS-Chi%20tiet%20doanh%20so%20thang%2007.2023%20chung%20tu%20ngay%20070820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ONG%20NO%20MEGA/CHECK%20CHI&#7870;T%20KH&#7844;U%20MEGA/BAS/Code%2025790%20BAS-Chi%20tiet%20doanh%20so%20thang%2032022%20chung%20tu%20ngay%206042022.xlsx" TargetMode="External"/><Relationship Id="rId1" Type="http://schemas.openxmlformats.org/officeDocument/2006/relationships/externalLinkPath" Target="/06%20VU/CONG%20NO/CONG%20NO%20MEGA/CHECK%20CHI&#7870;T%20KH&#7844;U%20MEGA/BAS/Code%2025790%20BAS-Chi%20tiet%20doanh%20so%20thang%2032022%20chung%20tu%20ngay%206042022.xlsx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ONG%20NO%20MEGA/CHECK%20CHI&#7870;T%20KH&#7844;U%20MEGA/BAS%202023/Code%2025790%20BAS-Chi%20tiet%20doanh%20so%20thang%2009.2023%20chung%20tu%20ngay%2005102023.xlsx" TargetMode="External"/><Relationship Id="rId1" Type="http://schemas.openxmlformats.org/officeDocument/2006/relationships/externalLinkPath" Target="/06%20VU/CONG%20NO/CONG%20NO%20MEGA/CHECK%20CHI&#7870;T%20KH&#7844;U%20MEGA/BAS%202023/Code%2025790%20BAS-Chi%20tiet%20doanh%20so%20thang%2009.2023%20chung%20tu%20ngay%2005102023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3/Code%2025790%20BAS-Chi%20tiet%20doanh%20so%20thang%2010.2023%20chung%20tu%20ngay%2007112023%20R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3/Code%2025790%20BAS(NF)-Chi%20ti&#7871;t%20doanh%20s&#7889;%20th&#225;ng%2011.2023%20ch&#7913;ng%20t&#7915;%20ng&#224;y%200812202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3/Code%2025790%20BAS(NF)-Chi%20ti&#7871;t%20doanh%20s&#7889;%20th&#225;ng%2012.2023%20ch&#7913;ng%20t&#7915;%20ng&#224;y12&amp;1501202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4/Code%2025790%20BAS(NF)-Chi%20ti&#7871;t%20doanh%20s&#7889;%20th&#225;ng%201.2024%20ch&#7913;ng%20t&#7915;%20ng&#224;y%2005.02.2024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4/Code%2025790%20BAS(NF)-Chi%20ti&#7871;t%20doanh%20s&#7889;%20th&#225;ng%20122024%20ch&#7913;ng%20t&#7915;%20ng&#224;y%2006.01.2025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4/Code%2025790%20BAS(NF)-Chi%20ti&#7871;t%20doanh%20s&#7889;%20th&#225;ng%2003.2024%20ch&#7913;ng%20t&#7915;%20ng&#224;y%2004.04.2024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4/Code%2025790%20BAS(NF)-Chi%20ti&#7871;t%20doanh%20s&#7889;%20th&#225;ng%2092024%20ch&#7913;ng%20t&#7915;%20ng&#224;y%2002.10.2024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4/Code%2025790%20BAS(NF)-Chi%20ti&#7871;t%20doanh%20s&#7889;%20th&#225;ng%2002.2024%20ch&#7913;ng%20t&#7915;%20ng&#224;y%2008.03.2024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4/Code%2025790%20BAS(NF)-Chi%20ti&#7871;t%20doanh%20s&#7889;%20th&#225;ng%2042024%20ch&#7913;ng%20t&#7915;%20ng&#224;y%2003.05.2024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ONG%20NO%20MEGA/CHECK%20CHI&#7870;T%20KH&#7844;U%20MEGA/BAS%202023/Code%2025790%20BAS-Chi%20tiet%20doanh%20so%20thang%2008.2023%20chung%20tu%20ngay%2008092023.xlsx" TargetMode="External"/><Relationship Id="rId1" Type="http://schemas.openxmlformats.org/officeDocument/2006/relationships/externalLinkPath" Target="/06%20VU/CONG%20NO/CONG%20NO%20MEGA/CHECK%20CHI&#7870;T%20KH&#7844;U%20MEGA/BAS%202023/Code%2025790%20BAS-Chi%20tiet%20doanh%20so%20thang%2008.2023%20chung%20tu%20ngay%2008092023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4/Code%2025790%20BAS(NF)-Chi%20ti&#7871;t%20doanh%20s&#7889;%20th&#225;ng%2052024%20ch&#7913;ng%20t&#7915;%20ng&#224;y%2004.06.2024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4/Code%2025790%20BAS(NF)-Chi%20ti&#7871;t%20doanh%20s&#7889;%20th&#225;ng%2062024%20ch&#7913;ng%20t&#7915;%20ng&#224;y%2002.07.2024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4/Code%2025790%20BAS(NF)-Chi%20ti&#7871;t%20doanh%20s&#7889;%20th&#225;ng%2072024%20ch&#7913;ng%20t&#7915;%20ng&#224;y%2002.08.2024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4/Code%2025790%20BAS(NF)-Chi%20ti&#7871;t%20doanh%20s&#7889;%20th&#225;ng%2082024%20ch&#7913;ng%20t&#7915;%20ng&#224;y%2006.09.2024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4/Code%2025790%20BAS(NF)-Chi%20ti&#7871;t%20doanh%20s&#7889;%20th&#225;ng%20102024%20ch&#7913;ng%20t&#7915;%20ng&#224;y%2004.11.2024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4/Code%2025790%20BAS(NF)-Chi%20ti&#7871;t%20doanh%20s&#7889;%20th&#225;ng%20112024%20ch&#7913;ng%20t&#7915;%20ng&#224;y%2003.12.2024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5/Code%2025790%20BAS(NF)-Chi%20ti&#7871;t%20doanh%20s&#7889;%20th&#225;ng%2001.2025%20ch&#7913;ng%20t&#7915;%20ng&#224;y%2006.02.2025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5/Code%2025790%20BAS(NF)-Chi%20ti&#7871;t%20doanh%20s&#7889;%20th&#225;ng%2002.2025%20ch&#7913;ng%20t&#7915;%20ng&#224;y%2004.03.2025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5/Code%2025790%20BAS-Chi%20ti&#7871;t%20doanh%20s&#7889;%20th&#225;ng%2004.2025%20ch&#7913;ng%20t&#7915;%20ng&#224;y%2005.05.2025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5/Code%2025790%20BAS(NF)-Chi%20ti&#7871;t%20doanh%20s&#7889;%20th&#225;ng%2003.2025%20ch&#7913;ng%20t&#7915;%20ng&#224;y%2003.04.2025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ONG%20NO%20MEGA/CHECK%20CHI&#7870;T%20KH&#7844;U%20MEGA/BAS/Code%2025790%20BAS-Chi%20tiet%20doanh%20so%20thang%20022022%20chung%20tu%20ngay%203032022.xlsx" TargetMode="External"/><Relationship Id="rId1" Type="http://schemas.openxmlformats.org/officeDocument/2006/relationships/externalLinkPath" Target="/06%20VU/CONG%20NO/CONG%20NO%20MEGA/CHECK%20CHI&#7870;T%20KH&#7844;U%20MEGA/BAS/Code%2025790%20BAS-Chi%20tiet%20doanh%20so%20thang%20022022%20chung%20tu%20ngay%203032022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5/Code%2025790%20BAS-Chi%20ti&#7871;t%20doanh%20s&#7889;%20th&#225;ng%2005.2025%20ch&#7913;ng%20t&#7915;%20ng&#224;y%2003.06.2025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5/Code%2025790%20BAS-Chi%20ti&#7871;t%20doanh%20s&#7889;%20th&#225;ng%2006.2025%20ch&#7913;ng%20t&#7915;%20ng&#224;y%2002&amp;03.07.2025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5/Code%2025790%20BAS-Chi%20ti&#7871;t%20doanh%20s&#7889;%20th&#225;ng%2007.2025%20ch&#7913;ng%20t&#7915;%20ng&#224;y%2004&amp;05.08.2025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5/Code%2025790%20BAS-Chi%20ti&#7871;t%20doanh%20s&#7889;%20th&#225;ng%2008.2025%20ch&#7913;ng%20t&#7915;%20ng&#224;y%2004&amp;05.09.2025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BAS%202025/Code%2025790%20BAS-Chi%20ti&#7871;t%20doanh%20s&#7889;%20th&#225;ng%2009.2025%20ch&#7913;ng%20t&#7915;%20ng&#224;y%2002.10.2025.xlsx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AYCHUDELL\PKT%20-%20Copy%202\06%20VU\CONG%20NO\MEGA\CHECK%20CHI&#7870;T%20KH&#7844;U%20MEGA\BAS%202025\Code%2025790%20BAS-Chi%20ti&#7871;t%20doanh%20s&#7889;%20th&#225;ng%2010.2025%20ch&#7913;ng%20t&#7915;%20ng&#224;y%2005.11.2025.xlsx" TargetMode="External"/><Relationship Id="rId1" Type="http://schemas.openxmlformats.org/officeDocument/2006/relationships/externalLinkPath" Target="BAS%202025/Code%2025790%20BAS-Chi%20ti&#7871;t%20doanh%20s&#7889;%20th&#225;ng%2010.2025%20ch&#7913;ng%20t&#7915;%20ng&#224;y%2005.11.2025.xlsx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AYCHUDELL\PKT%20-%20Copy%202\06%20VU\CONG%20NO\MEGA\CHECK%20CHI&#7870;T%20KH&#7844;U%20MEGA\BAS%202025\Code%2025790%20BAS-Chi%20ti&#7871;t%20doanh%20s&#7889;%20th&#225;ng%2011.2025%20ch&#7913;ng%20t&#7915;%20ng&#224;y%2003.12.2025.xlsx" TargetMode="External"/><Relationship Id="rId1" Type="http://schemas.openxmlformats.org/officeDocument/2006/relationships/externalLinkPath" Target="BAS%202025/Code%2025790%20BAS-Chi%20ti&#7871;t%20doanh%20s&#7889;%20th&#225;ng%2011.2025%20ch&#7913;ng%20t&#7915;%20ng&#224;y%2003.12.2025.xlsx" TargetMode="External"/></Relationships>
</file>

<file path=xl/externalLinks/_rels/externalLink4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AYCHUDELL\PKT%20-%20Copy%202\06%20VU\CONG%20NO\MEGA\CHECK%20CHI&#7870;T%20KH&#7844;U%20MEGA\BAS%202025\Code%2025790%20BAS-Chi%20ti&#7871;t%20doanh%20s&#7889;%20th&#225;ng%2012%20VA&#768;%20FY2025%20ch&#7913;ng%20t&#7915;%20ng&#224;y%2008012026.xlsx" TargetMode="External"/><Relationship Id="rId1" Type="http://schemas.openxmlformats.org/officeDocument/2006/relationships/externalLinkPath" Target="BAS%202025/Code%2025790%20BAS-Chi%20ti&#7871;t%20doanh%20s&#7889;%20th&#225;ng%2012%20VA&#768;%20FY2025%20ch&#7913;ng%20t&#7915;%20ng&#224;y%2008012026.xlsx" TargetMode="External"/></Relationships>
</file>

<file path=xl/externalLinks/_rels/externalLink4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AYCHUDELL\PKT%20-%20Copy%202\06%20VU\CONG%20NO\MEGA\CHECK%20CHI&#7870;T%20KH&#7844;U%20MEGA\BAS%202026\Code%2025790%20BAS-Chi%20ti&#7871;t%20doanh%20s&#7889;%20th&#225;ng%2012026%20ch&#7913;ng%20t&#7915;%20ng&#224;y%2004-05022026.xlsx" TargetMode="External"/><Relationship Id="rId1" Type="http://schemas.openxmlformats.org/officeDocument/2006/relationships/externalLinkPath" Target="BAS%202026/Code%2025790%20BAS-Chi%20ti&#7871;t%20doanh%20s&#7889;%20th&#225;ng%2012026%20ch&#7913;ng%20t&#7915;%20ng&#224;y%2004-05022026.xlsx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AYCHUDELL\PKT%20-%20Copy%202\06%20VU\CONG%20NO\MEGA\CHECK%20CHI&#7870;T%20KH&#7844;U%20MEGA\BAS%202026\Code%2025790%20BAS-Chi%20ti&#7871;t%20doanh%20s&#7889;%20th&#225;ng%2022026%20ch&#7913;ng%20t&#7915;%20ng&#224;y%2003032026.xlsx" TargetMode="External"/><Relationship Id="rId1" Type="http://schemas.openxmlformats.org/officeDocument/2006/relationships/externalLinkPath" Target="BAS%202026/Code%2025790%20BAS-Chi%20ti&#7871;t%20doanh%20s&#7889;%20th&#225;ng%2022026%20ch&#7913;ng%20t&#7915;%20ng&#224;y%2003032026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ONG%20NO%20MEGA/CHECK%20CHI&#7870;T%20KH&#7844;U%20MEGA/BAS/Code%2025790%20BAS-Chi%20tiet%20doanh%20so%20thang%2042022%20chung%20tu%20ngay%20552022%20&amp;%20652022.xlsx" TargetMode="External"/><Relationship Id="rId1" Type="http://schemas.openxmlformats.org/officeDocument/2006/relationships/externalLinkPath" Target="/06%20VU/CONG%20NO/CONG%20NO%20MEGA/CHECK%20CHI&#7870;T%20KH&#7844;U%20MEGA/BAS/Code%2025790%20BAS-Chi%20tiet%20doanh%20so%20thang%2042022%20chung%20tu%20ngay%20552022%20&amp;%20652022.xlsx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AYCHUDELL\PKT%20-%20Copy%202\06%20VU\CONG%20NO\MEGA\CHECK%20CHI&#7870;T%20KH&#7844;U%20MEGA\BAS%202026\Code%2025790%20BAS-Chi%20ti&#7871;t%20doanh%20s&#7889;%20th&#225;ng%2032026%20ch&#7913;ng%20t&#7915;%20ng&#224;y%2003-06042026.xlsx" TargetMode="External"/><Relationship Id="rId1" Type="http://schemas.openxmlformats.org/officeDocument/2006/relationships/externalLinkPath" Target="BAS%202026/Code%2025790%20BAS-Chi%20ti&#7871;t%20doanh%20s&#7889;%20th&#225;ng%2032026%20ch&#7913;ng%20t&#7915;%20ng&#224;y%2003-06042026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ONG%20NO%20MEGA/CHECK%20CHI&#7870;T%20KH&#7844;U%20MEGA/BAS/Code%2025790%20BAS-Chi%20tiet%20doanh%20so%20thang%20102022%20chung%20tu%20ngay%204112022.xlsx" TargetMode="External"/><Relationship Id="rId1" Type="http://schemas.openxmlformats.org/officeDocument/2006/relationships/externalLinkPath" Target="/06%20VU/CONG%20NO/CONG%20NO%20MEGA/CHECK%20CHI&#7870;T%20KH&#7844;U%20MEGA/BAS/Code%2025790%20BAS-Chi%20tiet%20doanh%20so%20thang%20102022%20chung%20tu%20ngay%204112022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ONG%20NO%20MEGA/CHECK%20CHI&#7870;T%20KH&#7844;U%20MEGA/BAS/Code%2025790%20BAS-Chi%20tiet%20doanh%20so%20thang%20112022%20chung%20tu%20ngay%205122022.xlsx" TargetMode="External"/><Relationship Id="rId1" Type="http://schemas.openxmlformats.org/officeDocument/2006/relationships/externalLinkPath" Target="/06%20VU/CONG%20NO/CONG%20NO%20MEGA/CHECK%20CHI&#7870;T%20KH&#7844;U%20MEGA/BAS/Code%2025790%20BAS-Chi%20tiet%20doanh%20so%20thang%20112022%20chung%20tu%20ngay%205122022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ONG%20NO%20MEGA/CHECK%20CHI&#7870;T%20KH&#7844;U%20MEGA/BAS/Code%2025790%20BAS-Chi%20tiet%20doanh%20so%20thang%2052022%20chung%20tu%20ngay%207062022.xlsx" TargetMode="External"/><Relationship Id="rId1" Type="http://schemas.openxmlformats.org/officeDocument/2006/relationships/externalLinkPath" Target="/06%20VU/CONG%20NO/CONG%20NO%20MEGA/CHECK%20CHI&#7870;T%20KH&#7844;U%20MEGA/BAS/Code%2025790%20BAS-Chi%20tiet%20doanh%20so%20thang%2052022%20chung%20tu%20ngay%207062022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ONG%20NO%20MEGA/CHECK%20CHI&#7870;T%20KH&#7844;U%20MEGA/BAS/Code%2025790%20BAS-Chi%20tiet%20doanh%20so%20thang%2062022%20chung%20tu%20ngay%207072022.xlsx" TargetMode="External"/><Relationship Id="rId1" Type="http://schemas.openxmlformats.org/officeDocument/2006/relationships/externalLinkPath" Target="/06%20VU/CONG%20NO/CONG%20NO%20MEGA/CHECK%20CHI&#7870;T%20KH&#7844;U%20MEGA/BAS/Code%2025790%20BAS-Chi%20tiet%20doanh%20so%20thang%2062022%20chung%20tu%20ngay%20707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>
        <row r="2">
          <cell r="A2">
            <v>350</v>
          </cell>
          <cell r="B2">
            <v>510018</v>
          </cell>
          <cell r="C2">
            <v>25790</v>
          </cell>
          <cell r="D2">
            <v>0</v>
          </cell>
          <cell r="E2" t="str">
            <v>BH/20E 0000350</v>
          </cell>
          <cell r="F2">
            <v>-654610</v>
          </cell>
          <cell r="G2">
            <v>44566</v>
          </cell>
          <cell r="H2">
            <v>44602</v>
          </cell>
        </row>
        <row r="3">
          <cell r="A3">
            <v>335</v>
          </cell>
          <cell r="B3">
            <v>510015</v>
          </cell>
          <cell r="C3">
            <v>25790</v>
          </cell>
          <cell r="D3">
            <v>0</v>
          </cell>
          <cell r="E3" t="str">
            <v>CT/20E 0000335</v>
          </cell>
          <cell r="F3">
            <v>-2588124</v>
          </cell>
          <cell r="G3">
            <v>44573</v>
          </cell>
          <cell r="H3">
            <v>44602</v>
          </cell>
        </row>
        <row r="4">
          <cell r="A4">
            <v>358</v>
          </cell>
          <cell r="B4">
            <v>510015</v>
          </cell>
          <cell r="C4">
            <v>25790</v>
          </cell>
          <cell r="D4">
            <v>0</v>
          </cell>
          <cell r="E4" t="str">
            <v>CT/20E 0000358</v>
          </cell>
          <cell r="F4">
            <v>-2376076</v>
          </cell>
          <cell r="G4">
            <v>44588</v>
          </cell>
          <cell r="H4">
            <v>44602</v>
          </cell>
        </row>
        <row r="5">
          <cell r="A5">
            <v>351</v>
          </cell>
          <cell r="B5">
            <v>510026</v>
          </cell>
          <cell r="C5">
            <v>25790</v>
          </cell>
          <cell r="D5">
            <v>0</v>
          </cell>
          <cell r="E5" t="str">
            <v>HD/20E 0000351</v>
          </cell>
          <cell r="F5">
            <v>-3004501</v>
          </cell>
          <cell r="G5">
            <v>44572</v>
          </cell>
          <cell r="H5">
            <v>44602</v>
          </cell>
        </row>
        <row r="6">
          <cell r="A6">
            <v>176</v>
          </cell>
          <cell r="B6">
            <v>510024</v>
          </cell>
          <cell r="C6">
            <v>25790</v>
          </cell>
          <cell r="D6">
            <v>0</v>
          </cell>
          <cell r="E6" t="str">
            <v>HL/20E 0000176</v>
          </cell>
          <cell r="F6">
            <v>-785532</v>
          </cell>
          <cell r="G6">
            <v>44571</v>
          </cell>
          <cell r="H6">
            <v>44602</v>
          </cell>
        </row>
        <row r="7">
          <cell r="A7">
            <v>385</v>
          </cell>
          <cell r="B7">
            <v>510016</v>
          </cell>
          <cell r="C7">
            <v>25790</v>
          </cell>
          <cell r="D7">
            <v>0</v>
          </cell>
          <cell r="E7" t="str">
            <v>HP/20E 0000385</v>
          </cell>
          <cell r="F7">
            <v>-215677</v>
          </cell>
          <cell r="G7">
            <v>44566</v>
          </cell>
          <cell r="H7">
            <v>44602</v>
          </cell>
        </row>
        <row r="8">
          <cell r="A8">
            <v>6082</v>
          </cell>
          <cell r="B8">
            <v>510016</v>
          </cell>
          <cell r="C8">
            <v>25790</v>
          </cell>
          <cell r="D8">
            <v>0</v>
          </cell>
          <cell r="E8" t="str">
            <v>NT/21E 0006082</v>
          </cell>
          <cell r="F8">
            <v>6931980</v>
          </cell>
          <cell r="G8">
            <v>44562</v>
          </cell>
          <cell r="H8">
            <v>44602</v>
          </cell>
        </row>
        <row r="9">
          <cell r="A9">
            <v>6083</v>
          </cell>
          <cell r="B9">
            <v>510016</v>
          </cell>
          <cell r="C9">
            <v>25790</v>
          </cell>
          <cell r="D9">
            <v>0</v>
          </cell>
          <cell r="E9" t="str">
            <v>NT/21E 0006083</v>
          </cell>
          <cell r="F9">
            <v>5870740</v>
          </cell>
          <cell r="G9">
            <v>44562</v>
          </cell>
          <cell r="H9">
            <v>44602</v>
          </cell>
        </row>
        <row r="10">
          <cell r="A10">
            <v>6213</v>
          </cell>
          <cell r="B10">
            <v>510028</v>
          </cell>
          <cell r="C10">
            <v>25790</v>
          </cell>
          <cell r="D10">
            <v>0</v>
          </cell>
          <cell r="E10" t="str">
            <v>NT/21E 0006213</v>
          </cell>
          <cell r="F10">
            <v>1003640</v>
          </cell>
          <cell r="G10">
            <v>44562</v>
          </cell>
          <cell r="H10">
            <v>44602</v>
          </cell>
        </row>
        <row r="11">
          <cell r="A11">
            <v>6214</v>
          </cell>
          <cell r="B11">
            <v>510025</v>
          </cell>
          <cell r="C11">
            <v>25790</v>
          </cell>
          <cell r="D11">
            <v>0</v>
          </cell>
          <cell r="E11" t="str">
            <v>NT/21E 0006214</v>
          </cell>
          <cell r="F11">
            <v>1769712</v>
          </cell>
          <cell r="G11">
            <v>44563</v>
          </cell>
          <cell r="H11">
            <v>44602</v>
          </cell>
        </row>
        <row r="12">
          <cell r="A12">
            <v>6215</v>
          </cell>
          <cell r="B12">
            <v>510025</v>
          </cell>
          <cell r="C12">
            <v>25790</v>
          </cell>
          <cell r="D12">
            <v>0</v>
          </cell>
          <cell r="E12" t="str">
            <v>NT/21E 0006215</v>
          </cell>
          <cell r="F12">
            <v>2024120</v>
          </cell>
          <cell r="G12">
            <v>44563</v>
          </cell>
          <cell r="H12">
            <v>44602</v>
          </cell>
        </row>
        <row r="13">
          <cell r="A13">
            <v>6216</v>
          </cell>
          <cell r="B13">
            <v>510022</v>
          </cell>
          <cell r="C13">
            <v>25790</v>
          </cell>
          <cell r="D13">
            <v>0</v>
          </cell>
          <cell r="E13" t="str">
            <v>NT/21E 0006216</v>
          </cell>
          <cell r="F13">
            <v>1468620</v>
          </cell>
          <cell r="G13">
            <v>44563</v>
          </cell>
          <cell r="H13">
            <v>44602</v>
          </cell>
        </row>
        <row r="14">
          <cell r="A14">
            <v>6217</v>
          </cell>
          <cell r="B14">
            <v>510022</v>
          </cell>
          <cell r="C14">
            <v>25790</v>
          </cell>
          <cell r="D14">
            <v>0</v>
          </cell>
          <cell r="E14" t="str">
            <v>NT/21E 0006217</v>
          </cell>
          <cell r="F14">
            <v>943990</v>
          </cell>
          <cell r="G14">
            <v>44563</v>
          </cell>
          <cell r="H14">
            <v>44602</v>
          </cell>
        </row>
        <row r="15">
          <cell r="A15">
            <v>6225</v>
          </cell>
          <cell r="B15">
            <v>510017</v>
          </cell>
          <cell r="C15">
            <v>25790</v>
          </cell>
          <cell r="D15">
            <v>0</v>
          </cell>
          <cell r="E15" t="str">
            <v>NT/21E 0006225</v>
          </cell>
          <cell r="F15">
            <v>2038526</v>
          </cell>
          <cell r="G15">
            <v>44562</v>
          </cell>
          <cell r="H15">
            <v>44602</v>
          </cell>
        </row>
        <row r="16">
          <cell r="A16">
            <v>6226</v>
          </cell>
          <cell r="B16">
            <v>510016</v>
          </cell>
          <cell r="C16">
            <v>25790</v>
          </cell>
          <cell r="D16">
            <v>0</v>
          </cell>
          <cell r="E16" t="str">
            <v>NT/21E 0006226</v>
          </cell>
          <cell r="F16">
            <v>2070804</v>
          </cell>
          <cell r="G16">
            <v>44564</v>
          </cell>
          <cell r="H16">
            <v>44602</v>
          </cell>
        </row>
        <row r="17">
          <cell r="A17">
            <v>261</v>
          </cell>
          <cell r="B17">
            <v>510021</v>
          </cell>
          <cell r="C17">
            <v>25790</v>
          </cell>
          <cell r="D17">
            <v>0</v>
          </cell>
          <cell r="E17" t="str">
            <v>QN/20E 0000261</v>
          </cell>
          <cell r="F17">
            <v>-214410</v>
          </cell>
          <cell r="G17">
            <v>44588</v>
          </cell>
          <cell r="H17">
            <v>44602</v>
          </cell>
        </row>
        <row r="18">
          <cell r="A18">
            <v>262</v>
          </cell>
          <cell r="B18">
            <v>510021</v>
          </cell>
          <cell r="C18">
            <v>25790</v>
          </cell>
          <cell r="D18">
            <v>0</v>
          </cell>
          <cell r="E18" t="str">
            <v>QN/20E 0000262</v>
          </cell>
          <cell r="F18">
            <v>-862708</v>
          </cell>
          <cell r="G18">
            <v>44588</v>
          </cell>
          <cell r="H18">
            <v>44602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>
        <row r="2">
          <cell r="A2">
            <v>22072</v>
          </cell>
          <cell r="B2">
            <v>510011</v>
          </cell>
          <cell r="C2">
            <v>25790</v>
          </cell>
          <cell r="D2" t="str">
            <v>10011I1206001886</v>
          </cell>
          <cell r="E2" t="str">
            <v>1C22THT 00022072</v>
          </cell>
          <cell r="F2">
            <v>3120260</v>
          </cell>
          <cell r="G2">
            <v>44734</v>
          </cell>
          <cell r="H2">
            <v>44778</v>
          </cell>
        </row>
        <row r="3">
          <cell r="A3">
            <v>15129</v>
          </cell>
          <cell r="B3">
            <v>510014</v>
          </cell>
          <cell r="C3">
            <v>25790</v>
          </cell>
          <cell r="D3" t="str">
            <v>10014I1205001256</v>
          </cell>
          <cell r="E3" t="str">
            <v>1C22TNT 00015129</v>
          </cell>
          <cell r="F3">
            <v>460000</v>
          </cell>
          <cell r="G3">
            <v>44692</v>
          </cell>
          <cell r="H3">
            <v>44778</v>
          </cell>
        </row>
        <row r="4">
          <cell r="A4">
            <v>18167</v>
          </cell>
          <cell r="B4">
            <v>510016</v>
          </cell>
          <cell r="C4">
            <v>25790</v>
          </cell>
          <cell r="D4" t="str">
            <v>10016I1206000798</v>
          </cell>
          <cell r="E4" t="str">
            <v>1C22TNT 00018167</v>
          </cell>
          <cell r="F4">
            <v>2872140</v>
          </cell>
          <cell r="G4">
            <v>44716</v>
          </cell>
          <cell r="H4">
            <v>44778</v>
          </cell>
        </row>
        <row r="5">
          <cell r="A5">
            <v>18168</v>
          </cell>
          <cell r="B5">
            <v>510016</v>
          </cell>
          <cell r="C5">
            <v>25790</v>
          </cell>
          <cell r="D5" t="str">
            <v>10016I1206000654</v>
          </cell>
          <cell r="E5" t="str">
            <v>1C22TNT 00018168</v>
          </cell>
          <cell r="F5">
            <v>1822485</v>
          </cell>
          <cell r="G5">
            <v>44716</v>
          </cell>
          <cell r="H5">
            <v>44778</v>
          </cell>
        </row>
        <row r="6">
          <cell r="A6">
            <v>18169</v>
          </cell>
          <cell r="B6">
            <v>510015</v>
          </cell>
          <cell r="C6">
            <v>25790</v>
          </cell>
          <cell r="D6" t="str">
            <v>10015I1205001554</v>
          </cell>
          <cell r="E6" t="str">
            <v>1C22TNT 00018169</v>
          </cell>
          <cell r="F6">
            <v>1293750</v>
          </cell>
          <cell r="G6">
            <v>44712</v>
          </cell>
          <cell r="H6">
            <v>44778</v>
          </cell>
        </row>
        <row r="7">
          <cell r="A7">
            <v>18173</v>
          </cell>
          <cell r="B7">
            <v>510015</v>
          </cell>
          <cell r="C7">
            <v>25790</v>
          </cell>
          <cell r="D7" t="str">
            <v>10015I1205001501</v>
          </cell>
          <cell r="E7" t="str">
            <v>1C22TNT 00018173</v>
          </cell>
          <cell r="F7">
            <v>3847372</v>
          </cell>
          <cell r="G7">
            <v>44712</v>
          </cell>
          <cell r="H7">
            <v>44778</v>
          </cell>
        </row>
        <row r="8">
          <cell r="A8">
            <v>18174</v>
          </cell>
          <cell r="B8">
            <v>510025</v>
          </cell>
          <cell r="C8">
            <v>25790</v>
          </cell>
          <cell r="D8" t="str">
            <v>10025I1206000460</v>
          </cell>
          <cell r="E8" t="str">
            <v>1C22TNT 00018174</v>
          </cell>
          <cell r="F8">
            <v>1110580</v>
          </cell>
          <cell r="G8">
            <v>44713</v>
          </cell>
          <cell r="H8">
            <v>44778</v>
          </cell>
        </row>
        <row r="9">
          <cell r="A9">
            <v>18175</v>
          </cell>
          <cell r="B9">
            <v>510025</v>
          </cell>
          <cell r="C9">
            <v>25790</v>
          </cell>
          <cell r="D9" t="str">
            <v>10025I1206000461</v>
          </cell>
          <cell r="E9" t="str">
            <v>1C22TNT 00018175</v>
          </cell>
          <cell r="F9">
            <v>4048240</v>
          </cell>
          <cell r="G9">
            <v>44713</v>
          </cell>
          <cell r="H9">
            <v>44778</v>
          </cell>
        </row>
        <row r="10">
          <cell r="A10">
            <v>18176</v>
          </cell>
          <cell r="B10">
            <v>510022</v>
          </cell>
          <cell r="C10">
            <v>25790</v>
          </cell>
          <cell r="D10" t="str">
            <v>10022I1205001000</v>
          </cell>
          <cell r="E10" t="str">
            <v>1C22TNT 00018176</v>
          </cell>
          <cell r="F10">
            <v>1544660</v>
          </cell>
          <cell r="G10">
            <v>44712</v>
          </cell>
          <cell r="H10">
            <v>44778</v>
          </cell>
        </row>
        <row r="11">
          <cell r="A11">
            <v>18177</v>
          </cell>
          <cell r="B11">
            <v>510020</v>
          </cell>
          <cell r="C11">
            <v>25790</v>
          </cell>
          <cell r="D11" t="str">
            <v>10020I1205001360</v>
          </cell>
          <cell r="E11" t="str">
            <v>1C22TNT 00018177</v>
          </cell>
          <cell r="F11">
            <v>363000</v>
          </cell>
          <cell r="G11">
            <v>44712</v>
          </cell>
          <cell r="H11">
            <v>44778</v>
          </cell>
        </row>
        <row r="12">
          <cell r="A12">
            <v>18178</v>
          </cell>
          <cell r="B12">
            <v>510017</v>
          </cell>
          <cell r="C12">
            <v>25790</v>
          </cell>
          <cell r="D12" t="str">
            <v>10017I1206000903</v>
          </cell>
          <cell r="E12" t="str">
            <v>1C22TNT 00018178</v>
          </cell>
          <cell r="F12">
            <v>11528790</v>
          </cell>
          <cell r="G12">
            <v>44713</v>
          </cell>
          <cell r="H12">
            <v>44778</v>
          </cell>
        </row>
        <row r="13">
          <cell r="A13">
            <v>18180</v>
          </cell>
          <cell r="B13">
            <v>510028</v>
          </cell>
          <cell r="C13">
            <v>25790</v>
          </cell>
          <cell r="D13" t="str">
            <v>10028I1205000923</v>
          </cell>
          <cell r="E13" t="str">
            <v>1C22TNT 00018180</v>
          </cell>
          <cell r="F13">
            <v>2584160</v>
          </cell>
          <cell r="G13">
            <v>44709</v>
          </cell>
          <cell r="H13">
            <v>44778</v>
          </cell>
        </row>
        <row r="14">
          <cell r="A14">
            <v>18181</v>
          </cell>
          <cell r="B14">
            <v>510025</v>
          </cell>
          <cell r="C14">
            <v>25790</v>
          </cell>
          <cell r="D14" t="str">
            <v>10025I1205000874</v>
          </cell>
          <cell r="E14" t="str">
            <v>1C22TNT 00018181</v>
          </cell>
          <cell r="F14">
            <v>2024120</v>
          </cell>
          <cell r="G14">
            <v>44709</v>
          </cell>
          <cell r="H14">
            <v>44778</v>
          </cell>
        </row>
        <row r="15">
          <cell r="A15">
            <v>18182</v>
          </cell>
          <cell r="B15">
            <v>510022</v>
          </cell>
          <cell r="C15">
            <v>25790</v>
          </cell>
          <cell r="D15" t="str">
            <v>10022I1205000996</v>
          </cell>
          <cell r="E15" t="str">
            <v>1C22TNT 00018182</v>
          </cell>
          <cell r="F15">
            <v>2024120</v>
          </cell>
          <cell r="G15">
            <v>44708</v>
          </cell>
          <cell r="H15">
            <v>44778</v>
          </cell>
        </row>
        <row r="16">
          <cell r="A16">
            <v>18183</v>
          </cell>
          <cell r="B16">
            <v>510020</v>
          </cell>
          <cell r="C16">
            <v>25790</v>
          </cell>
          <cell r="D16" t="str">
            <v>10020I1205001361</v>
          </cell>
          <cell r="E16" t="str">
            <v>1C22TNT 00018183</v>
          </cell>
          <cell r="F16">
            <v>1468620</v>
          </cell>
          <cell r="G16">
            <v>44709</v>
          </cell>
          <cell r="H16">
            <v>44778</v>
          </cell>
        </row>
        <row r="17">
          <cell r="A17">
            <v>18184</v>
          </cell>
          <cell r="B17">
            <v>510017</v>
          </cell>
          <cell r="C17">
            <v>25790</v>
          </cell>
          <cell r="D17" t="str">
            <v>10017I1205002045</v>
          </cell>
          <cell r="E17" t="str">
            <v>1C22TNT 00018184</v>
          </cell>
          <cell r="F17">
            <v>4601414</v>
          </cell>
          <cell r="G17">
            <v>44709</v>
          </cell>
          <cell r="H17">
            <v>44778</v>
          </cell>
        </row>
        <row r="18">
          <cell r="A18">
            <v>18187</v>
          </cell>
          <cell r="B18">
            <v>510020</v>
          </cell>
          <cell r="C18">
            <v>25790</v>
          </cell>
          <cell r="D18" t="str">
            <v>10020I1206000602</v>
          </cell>
          <cell r="E18" t="str">
            <v>1C22TNT 00018187</v>
          </cell>
          <cell r="F18">
            <v>2423764</v>
          </cell>
          <cell r="G18">
            <v>44726</v>
          </cell>
          <cell r="H18">
            <v>44778</v>
          </cell>
        </row>
        <row r="19">
          <cell r="A19">
            <v>18188</v>
          </cell>
          <cell r="B19">
            <v>510025</v>
          </cell>
          <cell r="C19">
            <v>25790</v>
          </cell>
          <cell r="D19" t="str">
            <v>10025I1206000462</v>
          </cell>
          <cell r="E19" t="str">
            <v>1C22TNT 00018188</v>
          </cell>
          <cell r="F19">
            <v>4313540</v>
          </cell>
          <cell r="G19">
            <v>44728</v>
          </cell>
          <cell r="H19">
            <v>44778</v>
          </cell>
        </row>
        <row r="20">
          <cell r="A20">
            <v>18189</v>
          </cell>
          <cell r="B20">
            <v>510028</v>
          </cell>
          <cell r="C20">
            <v>25790</v>
          </cell>
          <cell r="D20" t="str">
            <v>10028I1206000343</v>
          </cell>
          <cell r="E20" t="str">
            <v>1C22TNT 00018189</v>
          </cell>
          <cell r="F20">
            <v>11330099</v>
          </cell>
          <cell r="G20">
            <v>44726</v>
          </cell>
          <cell r="H20">
            <v>44778</v>
          </cell>
        </row>
        <row r="21">
          <cell r="A21">
            <v>18190</v>
          </cell>
          <cell r="B21">
            <v>510027</v>
          </cell>
          <cell r="C21">
            <v>25790</v>
          </cell>
          <cell r="D21" t="str">
            <v>10027I1206000339</v>
          </cell>
          <cell r="E21" t="str">
            <v>1C22TNT 00018190</v>
          </cell>
          <cell r="F21">
            <v>1907660</v>
          </cell>
          <cell r="G21">
            <v>44726</v>
          </cell>
          <cell r="H21">
            <v>44778</v>
          </cell>
        </row>
        <row r="22">
          <cell r="A22">
            <v>18191</v>
          </cell>
          <cell r="B22">
            <v>510025</v>
          </cell>
          <cell r="C22">
            <v>25790</v>
          </cell>
          <cell r="D22" t="str">
            <v>10025I1206000500</v>
          </cell>
          <cell r="E22" t="str">
            <v>1C22TNT 00018191</v>
          </cell>
          <cell r="F22">
            <v>8096480</v>
          </cell>
          <cell r="G22">
            <v>44728</v>
          </cell>
          <cell r="H22">
            <v>44778</v>
          </cell>
        </row>
        <row r="23">
          <cell r="A23">
            <v>18199</v>
          </cell>
          <cell r="B23">
            <v>510018</v>
          </cell>
          <cell r="C23">
            <v>25790</v>
          </cell>
          <cell r="D23" t="str">
            <v>10018I1206001032</v>
          </cell>
          <cell r="E23" t="str">
            <v>1C22TNT 00018199</v>
          </cell>
          <cell r="F23">
            <v>3940690</v>
          </cell>
          <cell r="G23">
            <v>44715</v>
          </cell>
          <cell r="H23">
            <v>44778</v>
          </cell>
        </row>
        <row r="24">
          <cell r="A24">
            <v>18201</v>
          </cell>
          <cell r="B24">
            <v>510018</v>
          </cell>
          <cell r="C24">
            <v>25790</v>
          </cell>
          <cell r="D24" t="str">
            <v>10018I1206001033</v>
          </cell>
          <cell r="E24" t="str">
            <v>1C22TNT 00018201</v>
          </cell>
          <cell r="F24">
            <v>6700660</v>
          </cell>
          <cell r="G24">
            <v>44716</v>
          </cell>
          <cell r="H24">
            <v>44778</v>
          </cell>
        </row>
        <row r="25">
          <cell r="A25">
            <v>18202</v>
          </cell>
          <cell r="B25">
            <v>510018</v>
          </cell>
          <cell r="C25">
            <v>25790</v>
          </cell>
          <cell r="D25" t="str">
            <v>10018I1206001034</v>
          </cell>
          <cell r="E25" t="str">
            <v>1C22TNT 00018202</v>
          </cell>
          <cell r="F25">
            <v>363000</v>
          </cell>
          <cell r="G25">
            <v>44716</v>
          </cell>
          <cell r="H25">
            <v>44778</v>
          </cell>
        </row>
        <row r="26">
          <cell r="A26">
            <v>18203</v>
          </cell>
          <cell r="B26">
            <v>510018</v>
          </cell>
          <cell r="C26">
            <v>25790</v>
          </cell>
          <cell r="D26" t="str">
            <v>10018I1206001174</v>
          </cell>
          <cell r="E26" t="str">
            <v>1C22TNT 00018203</v>
          </cell>
          <cell r="F26">
            <v>1293750</v>
          </cell>
          <cell r="G26">
            <v>44716</v>
          </cell>
          <cell r="H26">
            <v>44778</v>
          </cell>
        </row>
        <row r="27">
          <cell r="A27">
            <v>18204</v>
          </cell>
          <cell r="B27">
            <v>510019</v>
          </cell>
          <cell r="C27">
            <v>25790</v>
          </cell>
          <cell r="D27" t="str">
            <v>10019I1206000781</v>
          </cell>
          <cell r="E27" t="str">
            <v>1C22TNT 00018204</v>
          </cell>
          <cell r="F27">
            <v>2720240</v>
          </cell>
          <cell r="G27">
            <v>44723</v>
          </cell>
          <cell r="H27">
            <v>44778</v>
          </cell>
        </row>
        <row r="28">
          <cell r="A28">
            <v>18205</v>
          </cell>
          <cell r="B28">
            <v>510018</v>
          </cell>
          <cell r="C28">
            <v>25790</v>
          </cell>
          <cell r="D28" t="str">
            <v>10018I1206001175</v>
          </cell>
          <cell r="E28" t="str">
            <v>1C22TNT 00018205</v>
          </cell>
          <cell r="F28">
            <v>2562580</v>
          </cell>
          <cell r="G28">
            <v>44723</v>
          </cell>
          <cell r="H28">
            <v>44778</v>
          </cell>
        </row>
        <row r="29">
          <cell r="A29">
            <v>18206</v>
          </cell>
          <cell r="B29">
            <v>510010</v>
          </cell>
          <cell r="C29">
            <v>25790</v>
          </cell>
          <cell r="D29" t="str">
            <v>10010I1206001609</v>
          </cell>
          <cell r="E29" t="str">
            <v>1C22TNT 00018206</v>
          </cell>
          <cell r="F29">
            <v>4468368</v>
          </cell>
          <cell r="G29">
            <v>44720</v>
          </cell>
          <cell r="H29">
            <v>44778</v>
          </cell>
        </row>
        <row r="30">
          <cell r="A30">
            <v>18207</v>
          </cell>
          <cell r="B30">
            <v>510010</v>
          </cell>
          <cell r="C30">
            <v>25790</v>
          </cell>
          <cell r="D30" t="str">
            <v>10010I1206001610</v>
          </cell>
          <cell r="E30" t="str">
            <v>1C22TNT 00018207</v>
          </cell>
          <cell r="F30">
            <v>1720502</v>
          </cell>
          <cell r="G30">
            <v>44720</v>
          </cell>
          <cell r="H30">
            <v>44778</v>
          </cell>
        </row>
        <row r="31">
          <cell r="A31">
            <v>18208</v>
          </cell>
          <cell r="B31">
            <v>510010</v>
          </cell>
          <cell r="C31">
            <v>25790</v>
          </cell>
          <cell r="D31" t="str">
            <v>10010I1206001611</v>
          </cell>
          <cell r="E31" t="str">
            <v>1C22TNT 00018208</v>
          </cell>
          <cell r="F31">
            <v>1161600</v>
          </cell>
          <cell r="G31">
            <v>44720</v>
          </cell>
          <cell r="H31">
            <v>44778</v>
          </cell>
        </row>
        <row r="32">
          <cell r="A32">
            <v>18209</v>
          </cell>
          <cell r="B32">
            <v>510011</v>
          </cell>
          <cell r="C32">
            <v>25790</v>
          </cell>
          <cell r="D32" t="str">
            <v>10011I1206000859</v>
          </cell>
          <cell r="E32" t="str">
            <v>1C22TNT 00018209</v>
          </cell>
          <cell r="F32">
            <v>5552900</v>
          </cell>
          <cell r="G32">
            <v>44719</v>
          </cell>
          <cell r="H32">
            <v>44778</v>
          </cell>
        </row>
        <row r="33">
          <cell r="A33">
            <v>18213</v>
          </cell>
          <cell r="B33">
            <v>510018</v>
          </cell>
          <cell r="C33">
            <v>25790</v>
          </cell>
          <cell r="D33" t="str">
            <v>10018I1206001035</v>
          </cell>
          <cell r="E33" t="str">
            <v>1C22TNT 00018213</v>
          </cell>
          <cell r="F33">
            <v>2221160</v>
          </cell>
          <cell r="G33">
            <v>44719</v>
          </cell>
          <cell r="H33">
            <v>44778</v>
          </cell>
        </row>
        <row r="34">
          <cell r="A34">
            <v>18214</v>
          </cell>
          <cell r="B34">
            <v>510020</v>
          </cell>
          <cell r="C34">
            <v>25790</v>
          </cell>
          <cell r="D34" t="str">
            <v>10020I1206000575</v>
          </cell>
          <cell r="E34" t="str">
            <v>1C22TNT 00018214</v>
          </cell>
          <cell r="F34">
            <v>2024120</v>
          </cell>
          <cell r="G34">
            <v>44716</v>
          </cell>
          <cell r="H34">
            <v>44778</v>
          </cell>
        </row>
        <row r="35">
          <cell r="A35">
            <v>18215</v>
          </cell>
          <cell r="B35">
            <v>510020</v>
          </cell>
          <cell r="C35">
            <v>25790</v>
          </cell>
          <cell r="D35" t="str">
            <v>10020I1206000545</v>
          </cell>
          <cell r="E35" t="str">
            <v>1C22TNT 00018215</v>
          </cell>
          <cell r="F35">
            <v>1361490</v>
          </cell>
          <cell r="G35">
            <v>44716</v>
          </cell>
          <cell r="H35">
            <v>44778</v>
          </cell>
        </row>
        <row r="36">
          <cell r="A36">
            <v>18216</v>
          </cell>
          <cell r="B36">
            <v>510022</v>
          </cell>
          <cell r="C36">
            <v>25790</v>
          </cell>
          <cell r="D36" t="str">
            <v>10022I1206000477</v>
          </cell>
          <cell r="E36" t="str">
            <v>1C22TNT 00018216</v>
          </cell>
          <cell r="F36">
            <v>1468620</v>
          </cell>
          <cell r="G36">
            <v>44715</v>
          </cell>
          <cell r="H36">
            <v>44778</v>
          </cell>
        </row>
        <row r="37">
          <cell r="A37">
            <v>18217</v>
          </cell>
          <cell r="B37">
            <v>510024</v>
          </cell>
          <cell r="C37">
            <v>25790</v>
          </cell>
          <cell r="D37" t="str">
            <v>10024I1206000566</v>
          </cell>
          <cell r="E37" t="str">
            <v>1C22TNT 00018217</v>
          </cell>
          <cell r="F37">
            <v>2024120</v>
          </cell>
          <cell r="G37">
            <v>44718</v>
          </cell>
          <cell r="H37">
            <v>44778</v>
          </cell>
        </row>
        <row r="38">
          <cell r="A38">
            <v>18218</v>
          </cell>
          <cell r="B38">
            <v>510025</v>
          </cell>
          <cell r="C38">
            <v>25790</v>
          </cell>
          <cell r="D38" t="str">
            <v>10025I1206000463</v>
          </cell>
          <cell r="E38" t="str">
            <v>1C22TNT 00018218</v>
          </cell>
          <cell r="F38">
            <v>6018260</v>
          </cell>
          <cell r="G38">
            <v>44715</v>
          </cell>
          <cell r="H38">
            <v>44778</v>
          </cell>
        </row>
        <row r="39">
          <cell r="A39">
            <v>18219</v>
          </cell>
          <cell r="B39">
            <v>510025</v>
          </cell>
          <cell r="C39">
            <v>25790</v>
          </cell>
          <cell r="D39" t="str">
            <v>10025I1206000464</v>
          </cell>
          <cell r="E39" t="str">
            <v>1C22TNT 00018219</v>
          </cell>
          <cell r="F39">
            <v>6144960</v>
          </cell>
          <cell r="G39">
            <v>44715</v>
          </cell>
          <cell r="H39">
            <v>44778</v>
          </cell>
        </row>
        <row r="40">
          <cell r="A40">
            <v>18220</v>
          </cell>
          <cell r="B40">
            <v>510029</v>
          </cell>
          <cell r="C40">
            <v>25790</v>
          </cell>
          <cell r="D40" t="str">
            <v>10029I1206000299</v>
          </cell>
          <cell r="E40" t="str">
            <v>1C22TNT 00018220</v>
          </cell>
          <cell r="F40">
            <v>1612400</v>
          </cell>
          <cell r="G40">
            <v>44714</v>
          </cell>
          <cell r="H40">
            <v>44778</v>
          </cell>
        </row>
        <row r="41">
          <cell r="A41">
            <v>18223</v>
          </cell>
          <cell r="B41">
            <v>510012</v>
          </cell>
          <cell r="C41">
            <v>25790</v>
          </cell>
          <cell r="D41" t="str">
            <v>10012I1206001168</v>
          </cell>
          <cell r="E41" t="str">
            <v>1C22TNT 00018223</v>
          </cell>
          <cell r="F41">
            <v>1742400</v>
          </cell>
          <cell r="G41">
            <v>44720</v>
          </cell>
          <cell r="H41">
            <v>44778</v>
          </cell>
        </row>
        <row r="42">
          <cell r="A42">
            <v>18224</v>
          </cell>
          <cell r="B42">
            <v>510012</v>
          </cell>
          <cell r="C42">
            <v>25790</v>
          </cell>
          <cell r="D42" t="str">
            <v>10012I1206001169</v>
          </cell>
          <cell r="E42" t="str">
            <v>1C22TNT 00018224</v>
          </cell>
          <cell r="F42">
            <v>8616362</v>
          </cell>
          <cell r="G42">
            <v>44720</v>
          </cell>
          <cell r="H42">
            <v>44778</v>
          </cell>
        </row>
        <row r="43">
          <cell r="A43">
            <v>18225</v>
          </cell>
          <cell r="B43">
            <v>510011</v>
          </cell>
          <cell r="C43">
            <v>25790</v>
          </cell>
          <cell r="D43" t="str">
            <v>10011I1206000860</v>
          </cell>
          <cell r="E43" t="str">
            <v>1C22TNT 00018225</v>
          </cell>
          <cell r="F43">
            <v>1822480</v>
          </cell>
          <cell r="G43">
            <v>44713</v>
          </cell>
          <cell r="H43">
            <v>44778</v>
          </cell>
        </row>
        <row r="44">
          <cell r="A44">
            <v>18226</v>
          </cell>
          <cell r="B44">
            <v>510019</v>
          </cell>
          <cell r="C44">
            <v>25790</v>
          </cell>
          <cell r="D44" t="str">
            <v>10019I1206000640</v>
          </cell>
          <cell r="E44" t="str">
            <v>1C22TNT 00018226</v>
          </cell>
          <cell r="F44">
            <v>1110580</v>
          </cell>
          <cell r="G44">
            <v>44713</v>
          </cell>
          <cell r="H44">
            <v>44778</v>
          </cell>
        </row>
        <row r="45">
          <cell r="A45">
            <v>18227</v>
          </cell>
          <cell r="B45">
            <v>510019</v>
          </cell>
          <cell r="C45">
            <v>25790</v>
          </cell>
          <cell r="D45" t="str">
            <v>10019I1206000641</v>
          </cell>
          <cell r="E45" t="str">
            <v>1C22TNT 00018227</v>
          </cell>
          <cell r="F45">
            <v>2024120</v>
          </cell>
          <cell r="G45">
            <v>44713</v>
          </cell>
          <cell r="H45">
            <v>44778</v>
          </cell>
        </row>
        <row r="46">
          <cell r="A46">
            <v>18228</v>
          </cell>
          <cell r="B46">
            <v>510015</v>
          </cell>
          <cell r="C46">
            <v>25790</v>
          </cell>
          <cell r="D46" t="str">
            <v>10015I1206000593</v>
          </cell>
          <cell r="E46" t="str">
            <v>1C22TNT 00018228</v>
          </cell>
          <cell r="F46">
            <v>501820</v>
          </cell>
          <cell r="G46">
            <v>44722</v>
          </cell>
          <cell r="H46">
            <v>44778</v>
          </cell>
        </row>
        <row r="47">
          <cell r="A47">
            <v>18229</v>
          </cell>
          <cell r="B47">
            <v>510020</v>
          </cell>
          <cell r="C47">
            <v>25790</v>
          </cell>
          <cell r="D47" t="str">
            <v>10020I1206000546</v>
          </cell>
          <cell r="E47" t="str">
            <v>1C22TNT 00018229</v>
          </cell>
          <cell r="F47">
            <v>1110580</v>
          </cell>
          <cell r="G47">
            <v>44723</v>
          </cell>
          <cell r="H47">
            <v>44778</v>
          </cell>
        </row>
        <row r="48">
          <cell r="A48">
            <v>18230</v>
          </cell>
          <cell r="B48">
            <v>510025</v>
          </cell>
          <cell r="C48">
            <v>25790</v>
          </cell>
          <cell r="D48" t="str">
            <v>10025I1206000465</v>
          </cell>
          <cell r="E48" t="str">
            <v>1C22TNT 00018230</v>
          </cell>
          <cell r="F48">
            <v>1261126</v>
          </cell>
          <cell r="G48">
            <v>44723</v>
          </cell>
          <cell r="H48">
            <v>44778</v>
          </cell>
        </row>
        <row r="49">
          <cell r="A49">
            <v>18231</v>
          </cell>
          <cell r="B49">
            <v>510025</v>
          </cell>
          <cell r="C49">
            <v>25790</v>
          </cell>
          <cell r="D49" t="str">
            <v>10025I1206000466</v>
          </cell>
          <cell r="E49" t="str">
            <v>1C22TNT 00018231</v>
          </cell>
          <cell r="F49">
            <v>10178690</v>
          </cell>
          <cell r="G49">
            <v>44723</v>
          </cell>
          <cell r="H49">
            <v>44778</v>
          </cell>
        </row>
        <row r="50">
          <cell r="A50">
            <v>18232</v>
          </cell>
          <cell r="B50">
            <v>510012</v>
          </cell>
          <cell r="C50">
            <v>25790</v>
          </cell>
          <cell r="D50" t="str">
            <v>10012I1206001170</v>
          </cell>
          <cell r="E50" t="str">
            <v>1C22TNT 00018232</v>
          </cell>
          <cell r="F50">
            <v>2762370</v>
          </cell>
          <cell r="G50">
            <v>44718</v>
          </cell>
          <cell r="H50">
            <v>44778</v>
          </cell>
        </row>
        <row r="51">
          <cell r="A51">
            <v>18233</v>
          </cell>
          <cell r="B51">
            <v>510027</v>
          </cell>
          <cell r="C51">
            <v>25790</v>
          </cell>
          <cell r="D51" t="str">
            <v>10027I1206000319</v>
          </cell>
          <cell r="E51" t="str">
            <v>1C22TNT 00018233</v>
          </cell>
          <cell r="F51">
            <v>1822480</v>
          </cell>
          <cell r="G51">
            <v>44720</v>
          </cell>
          <cell r="H51">
            <v>44778</v>
          </cell>
        </row>
        <row r="52">
          <cell r="A52">
            <v>18234</v>
          </cell>
          <cell r="B52">
            <v>510024</v>
          </cell>
          <cell r="C52">
            <v>25790</v>
          </cell>
          <cell r="D52" t="str">
            <v>10024I1206000567</v>
          </cell>
          <cell r="E52" t="str">
            <v>1C22TNT 00018234</v>
          </cell>
          <cell r="F52">
            <v>3689780</v>
          </cell>
          <cell r="G52">
            <v>44723</v>
          </cell>
          <cell r="H52">
            <v>44778</v>
          </cell>
        </row>
        <row r="53">
          <cell r="A53">
            <v>18235</v>
          </cell>
          <cell r="B53">
            <v>510024</v>
          </cell>
          <cell r="C53">
            <v>25790</v>
          </cell>
          <cell r="D53" t="str">
            <v>10024I1206000568</v>
          </cell>
          <cell r="E53" t="str">
            <v>1C22TNT 00018235</v>
          </cell>
          <cell r="F53">
            <v>363000</v>
          </cell>
          <cell r="G53">
            <v>44723</v>
          </cell>
          <cell r="H53">
            <v>44778</v>
          </cell>
        </row>
        <row r="54">
          <cell r="A54">
            <v>18236</v>
          </cell>
          <cell r="B54">
            <v>510022</v>
          </cell>
          <cell r="C54">
            <v>25790</v>
          </cell>
          <cell r="D54" t="str">
            <v>10022I1206000501</v>
          </cell>
          <cell r="E54" t="str">
            <v>1C22TNT 00018236</v>
          </cell>
          <cell r="F54">
            <v>1293750</v>
          </cell>
          <cell r="G54">
            <v>44719</v>
          </cell>
          <cell r="H54">
            <v>44778</v>
          </cell>
        </row>
        <row r="55">
          <cell r="A55">
            <v>18238</v>
          </cell>
          <cell r="B55">
            <v>510020</v>
          </cell>
          <cell r="C55">
            <v>25790</v>
          </cell>
          <cell r="D55" t="str">
            <v>10020I1206000547</v>
          </cell>
          <cell r="E55" t="str">
            <v>1C22TNT 00018238</v>
          </cell>
          <cell r="F55">
            <v>1110580</v>
          </cell>
          <cell r="G55">
            <v>44719</v>
          </cell>
          <cell r="H55">
            <v>44778</v>
          </cell>
        </row>
        <row r="56">
          <cell r="A56">
            <v>18239</v>
          </cell>
          <cell r="B56">
            <v>510018</v>
          </cell>
          <cell r="C56">
            <v>25790</v>
          </cell>
          <cell r="D56" t="str">
            <v>10018I1205001946</v>
          </cell>
          <cell r="E56" t="str">
            <v>1C22TNT 00018239</v>
          </cell>
          <cell r="F56">
            <v>2221160</v>
          </cell>
          <cell r="G56">
            <v>44705</v>
          </cell>
          <cell r="H56">
            <v>44778</v>
          </cell>
        </row>
        <row r="57">
          <cell r="A57">
            <v>18240</v>
          </cell>
          <cell r="B57">
            <v>510018</v>
          </cell>
          <cell r="C57">
            <v>25790</v>
          </cell>
          <cell r="D57" t="str">
            <v>10018I1205001947</v>
          </cell>
          <cell r="E57" t="str">
            <v>1C22TNT 00018240</v>
          </cell>
          <cell r="F57">
            <v>1468620</v>
          </cell>
          <cell r="G57">
            <v>44705</v>
          </cell>
          <cell r="H57">
            <v>44778</v>
          </cell>
        </row>
        <row r="58">
          <cell r="A58">
            <v>18242</v>
          </cell>
          <cell r="B58">
            <v>510015</v>
          </cell>
          <cell r="C58">
            <v>25790</v>
          </cell>
          <cell r="D58" t="str">
            <v>10015I1206000594</v>
          </cell>
          <cell r="E58" t="str">
            <v>1C22TNT 00018242</v>
          </cell>
          <cell r="F58">
            <v>8003320</v>
          </cell>
          <cell r="G58">
            <v>44719</v>
          </cell>
          <cell r="H58">
            <v>44778</v>
          </cell>
        </row>
        <row r="59">
          <cell r="A59">
            <v>18243</v>
          </cell>
          <cell r="B59">
            <v>510015</v>
          </cell>
          <cell r="C59">
            <v>25790</v>
          </cell>
          <cell r="D59" t="str">
            <v>10015I1206000595</v>
          </cell>
          <cell r="E59" t="str">
            <v>1C22TNT 00018243</v>
          </cell>
          <cell r="F59">
            <v>2169320</v>
          </cell>
          <cell r="G59">
            <v>44719</v>
          </cell>
          <cell r="H59">
            <v>44778</v>
          </cell>
        </row>
        <row r="60">
          <cell r="A60">
            <v>18244</v>
          </cell>
          <cell r="B60">
            <v>510016</v>
          </cell>
          <cell r="C60">
            <v>25790</v>
          </cell>
          <cell r="D60" t="str">
            <v>10016I1205001729</v>
          </cell>
          <cell r="E60" t="str">
            <v>1C22TNT 00018244</v>
          </cell>
          <cell r="F60">
            <v>3689780</v>
          </cell>
          <cell r="G60">
            <v>44711</v>
          </cell>
          <cell r="H60">
            <v>44778</v>
          </cell>
        </row>
        <row r="61">
          <cell r="A61">
            <v>18245</v>
          </cell>
          <cell r="B61">
            <v>510012</v>
          </cell>
          <cell r="C61">
            <v>25790</v>
          </cell>
          <cell r="D61" t="str">
            <v>10012I1205002173</v>
          </cell>
          <cell r="E61" t="str">
            <v>1C22TNT 00018245</v>
          </cell>
          <cell r="F61">
            <v>1822480</v>
          </cell>
          <cell r="G61">
            <v>44705</v>
          </cell>
          <cell r="H61">
            <v>44778</v>
          </cell>
        </row>
        <row r="62">
          <cell r="A62">
            <v>18249</v>
          </cell>
          <cell r="B62">
            <v>510012</v>
          </cell>
          <cell r="C62">
            <v>25790</v>
          </cell>
          <cell r="D62" t="str">
            <v>10012I1205002174</v>
          </cell>
          <cell r="E62" t="str">
            <v>1C22TNT 00018249</v>
          </cell>
          <cell r="F62">
            <v>7021520</v>
          </cell>
          <cell r="G62">
            <v>44705</v>
          </cell>
          <cell r="H62">
            <v>44778</v>
          </cell>
        </row>
        <row r="63">
          <cell r="A63">
            <v>18250</v>
          </cell>
          <cell r="B63">
            <v>510018</v>
          </cell>
          <cell r="C63">
            <v>25790</v>
          </cell>
          <cell r="D63" t="str">
            <v>10018I1205001948</v>
          </cell>
          <cell r="E63" t="str">
            <v>1C22TNT 00018250</v>
          </cell>
          <cell r="F63">
            <v>2221160</v>
          </cell>
          <cell r="G63">
            <v>44712</v>
          </cell>
          <cell r="H63">
            <v>44778</v>
          </cell>
        </row>
        <row r="64">
          <cell r="A64">
            <v>18251</v>
          </cell>
          <cell r="B64">
            <v>510018</v>
          </cell>
          <cell r="C64">
            <v>25790</v>
          </cell>
          <cell r="D64" t="str">
            <v>10018I1205001949</v>
          </cell>
          <cell r="E64" t="str">
            <v>1C22TNT 00018251</v>
          </cell>
          <cell r="F64">
            <v>2221160</v>
          </cell>
          <cell r="G64">
            <v>44712</v>
          </cell>
          <cell r="H64">
            <v>44778</v>
          </cell>
        </row>
        <row r="65">
          <cell r="A65">
            <v>18252</v>
          </cell>
          <cell r="B65">
            <v>510018</v>
          </cell>
          <cell r="C65">
            <v>25790</v>
          </cell>
          <cell r="D65" t="str">
            <v>10018I1205001950</v>
          </cell>
          <cell r="E65" t="str">
            <v>1C22TNT 00018252</v>
          </cell>
          <cell r="F65">
            <v>363000</v>
          </cell>
          <cell r="G65">
            <v>44712</v>
          </cell>
          <cell r="H65">
            <v>44778</v>
          </cell>
        </row>
        <row r="66">
          <cell r="A66">
            <v>18253</v>
          </cell>
          <cell r="B66">
            <v>510019</v>
          </cell>
          <cell r="C66">
            <v>25790</v>
          </cell>
          <cell r="D66" t="str">
            <v>10019I1205001486</v>
          </cell>
          <cell r="E66" t="str">
            <v>1C22TNT 00018253</v>
          </cell>
          <cell r="F66">
            <v>1110580</v>
          </cell>
          <cell r="G66">
            <v>44708</v>
          </cell>
          <cell r="H66">
            <v>44778</v>
          </cell>
        </row>
        <row r="67">
          <cell r="A67">
            <v>18254</v>
          </cell>
          <cell r="B67">
            <v>510011</v>
          </cell>
          <cell r="C67">
            <v>25790</v>
          </cell>
          <cell r="D67" t="str">
            <v>10011I1205002289</v>
          </cell>
          <cell r="E67" t="str">
            <v>1C22TNT 00018254</v>
          </cell>
          <cell r="F67">
            <v>7934220</v>
          </cell>
          <cell r="G67">
            <v>44692</v>
          </cell>
          <cell r="H67">
            <v>44778</v>
          </cell>
        </row>
        <row r="68">
          <cell r="A68">
            <v>18255</v>
          </cell>
          <cell r="B68">
            <v>510011</v>
          </cell>
          <cell r="C68">
            <v>25790</v>
          </cell>
          <cell r="D68" t="str">
            <v>10011I1205002388</v>
          </cell>
          <cell r="E68" t="str">
            <v>1C22TNT 00018255</v>
          </cell>
          <cell r="F68">
            <v>2762370</v>
          </cell>
          <cell r="G68">
            <v>44705</v>
          </cell>
          <cell r="H68">
            <v>44778</v>
          </cell>
        </row>
        <row r="69">
          <cell r="A69">
            <v>19075</v>
          </cell>
          <cell r="B69">
            <v>510014</v>
          </cell>
          <cell r="C69">
            <v>25790</v>
          </cell>
          <cell r="D69" t="str">
            <v>10014I1205001255</v>
          </cell>
          <cell r="E69" t="str">
            <v>1C22TNT 00019075</v>
          </cell>
          <cell r="F69">
            <v>280704</v>
          </cell>
          <cell r="G69">
            <v>44692</v>
          </cell>
          <cell r="H69">
            <v>44778</v>
          </cell>
        </row>
        <row r="70">
          <cell r="A70">
            <v>22016</v>
          </cell>
          <cell r="B70">
            <v>510015</v>
          </cell>
          <cell r="C70">
            <v>25790</v>
          </cell>
          <cell r="D70" t="str">
            <v>10015I1206001195</v>
          </cell>
          <cell r="E70" t="str">
            <v>1C22TNT 00022016</v>
          </cell>
          <cell r="F70">
            <v>5713900</v>
          </cell>
          <cell r="G70">
            <v>44736</v>
          </cell>
          <cell r="H70">
            <v>44778</v>
          </cell>
        </row>
        <row r="71">
          <cell r="A71">
            <v>22018</v>
          </cell>
          <cell r="B71">
            <v>510020</v>
          </cell>
          <cell r="C71">
            <v>25790</v>
          </cell>
          <cell r="D71" t="str">
            <v>10020I1206001127</v>
          </cell>
          <cell r="E71" t="str">
            <v>1C22TNT 00022018</v>
          </cell>
          <cell r="F71">
            <v>290400</v>
          </cell>
          <cell r="G71">
            <v>44737</v>
          </cell>
          <cell r="H71">
            <v>44778</v>
          </cell>
        </row>
        <row r="72">
          <cell r="A72">
            <v>22019</v>
          </cell>
          <cell r="B72">
            <v>510025</v>
          </cell>
          <cell r="C72">
            <v>25790</v>
          </cell>
          <cell r="D72" t="str">
            <v>10025I1206000956</v>
          </cell>
          <cell r="E72" t="str">
            <v>1C22TNT 00022019</v>
          </cell>
          <cell r="F72">
            <v>5259184</v>
          </cell>
          <cell r="G72">
            <v>44736</v>
          </cell>
          <cell r="H72">
            <v>44778</v>
          </cell>
        </row>
        <row r="73">
          <cell r="A73">
            <v>22020</v>
          </cell>
          <cell r="B73">
            <v>510020</v>
          </cell>
          <cell r="C73">
            <v>25790</v>
          </cell>
          <cell r="D73" t="str">
            <v>10020I1206001128</v>
          </cell>
          <cell r="E73" t="str">
            <v>1C22TNT 00022020</v>
          </cell>
          <cell r="F73">
            <v>1110580</v>
          </cell>
          <cell r="G73">
            <v>44737</v>
          </cell>
          <cell r="H73">
            <v>44778</v>
          </cell>
        </row>
        <row r="74">
          <cell r="A74">
            <v>22022</v>
          </cell>
          <cell r="B74">
            <v>510017</v>
          </cell>
          <cell r="C74">
            <v>25790</v>
          </cell>
          <cell r="D74" t="str">
            <v>10017I1206001583</v>
          </cell>
          <cell r="E74" t="str">
            <v>1C22TNT 00022022</v>
          </cell>
          <cell r="F74">
            <v>4245280</v>
          </cell>
          <cell r="G74">
            <v>44737</v>
          </cell>
          <cell r="H74">
            <v>44778</v>
          </cell>
        </row>
        <row r="75">
          <cell r="A75">
            <v>22023</v>
          </cell>
          <cell r="B75">
            <v>510015</v>
          </cell>
          <cell r="C75">
            <v>25790</v>
          </cell>
          <cell r="D75" t="str">
            <v>10015I1207000045</v>
          </cell>
          <cell r="E75" t="str">
            <v>1C22TNT 00022023</v>
          </cell>
          <cell r="F75">
            <v>7220920</v>
          </cell>
          <cell r="G75">
            <v>44743</v>
          </cell>
          <cell r="H75">
            <v>44778</v>
          </cell>
        </row>
        <row r="76">
          <cell r="A76">
            <v>22024</v>
          </cell>
          <cell r="B76">
            <v>510016</v>
          </cell>
          <cell r="C76">
            <v>25790</v>
          </cell>
          <cell r="D76" t="str">
            <v>10016I1207000074</v>
          </cell>
          <cell r="E76" t="str">
            <v>1C22TNT 00022024</v>
          </cell>
          <cell r="F76">
            <v>1468620</v>
          </cell>
          <cell r="G76">
            <v>44746</v>
          </cell>
          <cell r="H76">
            <v>44778</v>
          </cell>
        </row>
        <row r="77">
          <cell r="A77">
            <v>22025</v>
          </cell>
          <cell r="B77">
            <v>510020</v>
          </cell>
          <cell r="C77">
            <v>25790</v>
          </cell>
          <cell r="D77" t="str">
            <v>10020I1207000073</v>
          </cell>
          <cell r="E77" t="str">
            <v>1C22TNT 00022025</v>
          </cell>
          <cell r="F77">
            <v>1110580</v>
          </cell>
          <cell r="G77">
            <v>44744</v>
          </cell>
          <cell r="H77">
            <v>44778</v>
          </cell>
        </row>
        <row r="78">
          <cell r="A78">
            <v>22026</v>
          </cell>
          <cell r="B78">
            <v>510022</v>
          </cell>
          <cell r="C78">
            <v>25790</v>
          </cell>
          <cell r="D78" t="str">
            <v>10022I1207000060</v>
          </cell>
          <cell r="E78" t="str">
            <v>1C22TNT 00022026</v>
          </cell>
          <cell r="F78">
            <v>1110580</v>
          </cell>
          <cell r="G78">
            <v>44743</v>
          </cell>
          <cell r="H78">
            <v>44778</v>
          </cell>
        </row>
        <row r="79">
          <cell r="A79">
            <v>22027</v>
          </cell>
          <cell r="B79">
            <v>510022</v>
          </cell>
          <cell r="C79">
            <v>25790</v>
          </cell>
          <cell r="D79" t="str">
            <v>10022I1207000061</v>
          </cell>
          <cell r="E79" t="str">
            <v>1C22TNT 00022027</v>
          </cell>
          <cell r="F79">
            <v>1468620</v>
          </cell>
          <cell r="G79">
            <v>44743</v>
          </cell>
          <cell r="H79">
            <v>44778</v>
          </cell>
        </row>
        <row r="80">
          <cell r="A80">
            <v>22028</v>
          </cell>
          <cell r="B80">
            <v>510024</v>
          </cell>
          <cell r="C80">
            <v>25790</v>
          </cell>
          <cell r="D80" t="str">
            <v>10024I1207000127</v>
          </cell>
          <cell r="E80" t="str">
            <v>1C22TNT 00022028</v>
          </cell>
          <cell r="F80">
            <v>2514100</v>
          </cell>
          <cell r="G80">
            <v>44746</v>
          </cell>
          <cell r="H80">
            <v>44778</v>
          </cell>
        </row>
        <row r="81">
          <cell r="A81">
            <v>22029</v>
          </cell>
          <cell r="B81">
            <v>510025</v>
          </cell>
          <cell r="C81">
            <v>25790</v>
          </cell>
          <cell r="D81" t="str">
            <v>10025I1207000068</v>
          </cell>
          <cell r="E81" t="str">
            <v>1C22TNT 00022029</v>
          </cell>
          <cell r="F81">
            <v>4953754</v>
          </cell>
          <cell r="G81">
            <v>44744</v>
          </cell>
          <cell r="H81">
            <v>44778</v>
          </cell>
        </row>
        <row r="82">
          <cell r="A82">
            <v>22030</v>
          </cell>
          <cell r="B82">
            <v>510027</v>
          </cell>
          <cell r="C82">
            <v>25790</v>
          </cell>
          <cell r="D82" t="str">
            <v>10027I1207000061</v>
          </cell>
          <cell r="E82" t="str">
            <v>1C22TNT 00022030</v>
          </cell>
          <cell r="F82">
            <v>2381320</v>
          </cell>
          <cell r="G82">
            <v>44744</v>
          </cell>
          <cell r="H82">
            <v>44778</v>
          </cell>
        </row>
        <row r="83">
          <cell r="A83">
            <v>22031</v>
          </cell>
          <cell r="B83">
            <v>510012</v>
          </cell>
          <cell r="C83">
            <v>25790</v>
          </cell>
          <cell r="D83" t="str">
            <v>10012I1206001959</v>
          </cell>
          <cell r="E83" t="str">
            <v>1C22TNT 00022031</v>
          </cell>
          <cell r="F83">
            <v>5552900</v>
          </cell>
          <cell r="G83">
            <v>44742</v>
          </cell>
          <cell r="H83">
            <v>44778</v>
          </cell>
        </row>
        <row r="84">
          <cell r="A84">
            <v>22032</v>
          </cell>
          <cell r="B84">
            <v>510010</v>
          </cell>
          <cell r="C84">
            <v>25790</v>
          </cell>
          <cell r="D84" t="str">
            <v>10010I1206002998</v>
          </cell>
          <cell r="E84" t="str">
            <v>1C22TNT 00022032</v>
          </cell>
          <cell r="F84">
            <v>6071100</v>
          </cell>
          <cell r="G84">
            <v>44741</v>
          </cell>
          <cell r="H84">
            <v>44778</v>
          </cell>
        </row>
        <row r="85">
          <cell r="A85">
            <v>22034</v>
          </cell>
          <cell r="B85">
            <v>510029</v>
          </cell>
          <cell r="C85">
            <v>25790</v>
          </cell>
          <cell r="D85" t="str">
            <v>10029I1206000552</v>
          </cell>
          <cell r="E85" t="str">
            <v>1C22TNT 00022034</v>
          </cell>
          <cell r="F85">
            <v>3465990</v>
          </cell>
          <cell r="G85">
            <v>44738</v>
          </cell>
          <cell r="H85">
            <v>44778</v>
          </cell>
        </row>
        <row r="86">
          <cell r="A86">
            <v>22035</v>
          </cell>
          <cell r="B86">
            <v>510011</v>
          </cell>
          <cell r="C86">
            <v>25790</v>
          </cell>
          <cell r="D86" t="str">
            <v>10011I1206001887</v>
          </cell>
          <cell r="E86" t="str">
            <v>1C22TNT 00022035</v>
          </cell>
          <cell r="F86">
            <v>1409320</v>
          </cell>
          <cell r="G86">
            <v>44740</v>
          </cell>
          <cell r="H86">
            <v>44778</v>
          </cell>
        </row>
        <row r="87">
          <cell r="A87">
            <v>22036</v>
          </cell>
          <cell r="B87">
            <v>510018</v>
          </cell>
          <cell r="C87">
            <v>25790</v>
          </cell>
          <cell r="D87" t="str">
            <v>10018I1206001696</v>
          </cell>
          <cell r="E87" t="str">
            <v>1C22TNT 00022036</v>
          </cell>
          <cell r="F87">
            <v>2722980</v>
          </cell>
          <cell r="G87">
            <v>44737</v>
          </cell>
          <cell r="H87">
            <v>44778</v>
          </cell>
        </row>
        <row r="88">
          <cell r="A88">
            <v>22037</v>
          </cell>
          <cell r="B88">
            <v>510017</v>
          </cell>
          <cell r="C88">
            <v>25790</v>
          </cell>
          <cell r="D88" t="str">
            <v>10017I1206001494</v>
          </cell>
          <cell r="E88" t="str">
            <v>1C22TNT 00022037</v>
          </cell>
          <cell r="F88">
            <v>3491900</v>
          </cell>
          <cell r="G88">
            <v>44741</v>
          </cell>
          <cell r="H88">
            <v>44778</v>
          </cell>
        </row>
        <row r="89">
          <cell r="A89">
            <v>22038</v>
          </cell>
          <cell r="B89">
            <v>510015</v>
          </cell>
          <cell r="C89">
            <v>25790</v>
          </cell>
          <cell r="D89" t="str">
            <v>10015I1206001196</v>
          </cell>
          <cell r="E89" t="str">
            <v>1C22TNT 00022038</v>
          </cell>
          <cell r="F89">
            <v>1403520</v>
          </cell>
          <cell r="G89">
            <v>44740</v>
          </cell>
          <cell r="H89">
            <v>44778</v>
          </cell>
        </row>
        <row r="90">
          <cell r="A90">
            <v>22039</v>
          </cell>
          <cell r="B90">
            <v>510022</v>
          </cell>
          <cell r="C90">
            <v>25790</v>
          </cell>
          <cell r="D90" t="str">
            <v>10022I1206000926</v>
          </cell>
          <cell r="E90" t="str">
            <v>1C22TNT 00022039</v>
          </cell>
          <cell r="F90">
            <v>2381320</v>
          </cell>
          <cell r="G90">
            <v>44740</v>
          </cell>
          <cell r="H90">
            <v>44778</v>
          </cell>
        </row>
        <row r="91">
          <cell r="A91">
            <v>22040</v>
          </cell>
          <cell r="B91">
            <v>510025</v>
          </cell>
          <cell r="C91">
            <v>25790</v>
          </cell>
          <cell r="D91" t="str">
            <v>10025I1206000913</v>
          </cell>
          <cell r="E91" t="str">
            <v>1C22TNT 00022040</v>
          </cell>
          <cell r="F91">
            <v>5417250</v>
          </cell>
          <cell r="G91">
            <v>44741</v>
          </cell>
          <cell r="H91">
            <v>44778</v>
          </cell>
        </row>
        <row r="92">
          <cell r="A92">
            <v>22041</v>
          </cell>
          <cell r="B92">
            <v>510018</v>
          </cell>
          <cell r="C92">
            <v>25790</v>
          </cell>
          <cell r="D92" t="str">
            <v>10018I1206001697</v>
          </cell>
          <cell r="E92" t="str">
            <v>1C22TNT 00022041</v>
          </cell>
          <cell r="F92">
            <v>2221160</v>
          </cell>
          <cell r="G92">
            <v>44739</v>
          </cell>
          <cell r="H92">
            <v>44778</v>
          </cell>
        </row>
        <row r="93">
          <cell r="A93">
            <v>22042</v>
          </cell>
          <cell r="B93">
            <v>510028</v>
          </cell>
          <cell r="C93">
            <v>25790</v>
          </cell>
          <cell r="D93" t="str">
            <v>10028I1206000710</v>
          </cell>
          <cell r="E93" t="str">
            <v>1C22TNT 00022042</v>
          </cell>
          <cell r="F93">
            <v>2221160</v>
          </cell>
          <cell r="G93">
            <v>44740</v>
          </cell>
          <cell r="H93">
            <v>44778</v>
          </cell>
        </row>
        <row r="94">
          <cell r="A94">
            <v>22043</v>
          </cell>
          <cell r="B94">
            <v>510016</v>
          </cell>
          <cell r="C94">
            <v>25790</v>
          </cell>
          <cell r="D94" t="str">
            <v>10016I1206001269</v>
          </cell>
          <cell r="E94" t="str">
            <v>1C22TNT 00022043</v>
          </cell>
          <cell r="F94">
            <v>8884640</v>
          </cell>
          <cell r="G94">
            <v>44734</v>
          </cell>
          <cell r="H94">
            <v>44778</v>
          </cell>
        </row>
        <row r="95">
          <cell r="A95">
            <v>22044</v>
          </cell>
          <cell r="B95">
            <v>510010</v>
          </cell>
          <cell r="C95">
            <v>25790</v>
          </cell>
          <cell r="D95" t="str">
            <v>10010I1206003121</v>
          </cell>
          <cell r="E95" t="str">
            <v>1C22TNT 00022044</v>
          </cell>
          <cell r="F95">
            <v>2049420</v>
          </cell>
          <cell r="G95">
            <v>44725</v>
          </cell>
          <cell r="H95">
            <v>44778</v>
          </cell>
        </row>
        <row r="96">
          <cell r="A96">
            <v>22045</v>
          </cell>
          <cell r="B96">
            <v>510012</v>
          </cell>
          <cell r="C96">
            <v>25790</v>
          </cell>
          <cell r="D96" t="str">
            <v>10012I1206002019</v>
          </cell>
          <cell r="E96" t="str">
            <v>1C22TNT 00022045</v>
          </cell>
          <cell r="F96">
            <v>4735260</v>
          </cell>
          <cell r="G96">
            <v>44726</v>
          </cell>
          <cell r="H96">
            <v>44778</v>
          </cell>
        </row>
        <row r="97">
          <cell r="A97">
            <v>22046</v>
          </cell>
          <cell r="B97">
            <v>510010</v>
          </cell>
          <cell r="C97">
            <v>25790</v>
          </cell>
          <cell r="D97" t="str">
            <v>10010I1205003678</v>
          </cell>
          <cell r="E97" t="str">
            <v>1C22TNT 00022046</v>
          </cell>
          <cell r="F97">
            <v>16080760</v>
          </cell>
          <cell r="G97">
            <v>44712</v>
          </cell>
          <cell r="H97">
            <v>44778</v>
          </cell>
        </row>
        <row r="98">
          <cell r="A98">
            <v>22048</v>
          </cell>
          <cell r="B98">
            <v>510011</v>
          </cell>
          <cell r="C98">
            <v>25790</v>
          </cell>
          <cell r="D98" t="str">
            <v>10011I1206001981</v>
          </cell>
          <cell r="E98" t="str">
            <v>1C22TNT 00022048</v>
          </cell>
          <cell r="F98">
            <v>8587426</v>
          </cell>
          <cell r="G98">
            <v>44727</v>
          </cell>
          <cell r="H98">
            <v>44778</v>
          </cell>
        </row>
        <row r="99">
          <cell r="A99">
            <v>22049</v>
          </cell>
          <cell r="B99">
            <v>510027</v>
          </cell>
          <cell r="C99">
            <v>25790</v>
          </cell>
          <cell r="D99" t="str">
            <v>10027I1206000599</v>
          </cell>
          <cell r="E99" t="str">
            <v>1C22TNT 00022049</v>
          </cell>
          <cell r="F99">
            <v>4603320</v>
          </cell>
          <cell r="G99">
            <v>44719</v>
          </cell>
          <cell r="H99">
            <v>44778</v>
          </cell>
        </row>
        <row r="100">
          <cell r="A100">
            <v>22050</v>
          </cell>
          <cell r="B100">
            <v>510022</v>
          </cell>
          <cell r="C100">
            <v>25790</v>
          </cell>
          <cell r="D100" t="str">
            <v>10022I1206000927</v>
          </cell>
          <cell r="E100" t="str">
            <v>1C22TNT 00022050</v>
          </cell>
          <cell r="F100">
            <v>1970440</v>
          </cell>
          <cell r="G100">
            <v>44729</v>
          </cell>
          <cell r="H100">
            <v>44778</v>
          </cell>
        </row>
        <row r="101">
          <cell r="A101">
            <v>22051</v>
          </cell>
          <cell r="B101">
            <v>510024</v>
          </cell>
          <cell r="C101">
            <v>25790</v>
          </cell>
          <cell r="D101" t="str">
            <v>10024I1206000966</v>
          </cell>
          <cell r="E101" t="str">
            <v>1C22TNT 00022051</v>
          </cell>
          <cell r="F101">
            <v>1544660</v>
          </cell>
          <cell r="G101">
            <v>44732</v>
          </cell>
          <cell r="H101">
            <v>44778</v>
          </cell>
        </row>
        <row r="102">
          <cell r="A102">
            <v>22052</v>
          </cell>
          <cell r="B102">
            <v>510020</v>
          </cell>
          <cell r="C102">
            <v>25790</v>
          </cell>
          <cell r="D102" t="str">
            <v>10020I1206001129</v>
          </cell>
          <cell r="E102" t="str">
            <v>1C22TNT 00022052</v>
          </cell>
          <cell r="F102">
            <v>1110580</v>
          </cell>
          <cell r="G102">
            <v>44730</v>
          </cell>
          <cell r="H102">
            <v>44778</v>
          </cell>
        </row>
        <row r="103">
          <cell r="A103">
            <v>22053</v>
          </cell>
          <cell r="B103">
            <v>510015</v>
          </cell>
          <cell r="C103">
            <v>25790</v>
          </cell>
          <cell r="D103" t="str">
            <v>10015I1206001197</v>
          </cell>
          <cell r="E103" t="str">
            <v>1C22TNT 00022053</v>
          </cell>
          <cell r="F103">
            <v>8118230</v>
          </cell>
          <cell r="G103">
            <v>44729</v>
          </cell>
          <cell r="H103">
            <v>44778</v>
          </cell>
        </row>
        <row r="104">
          <cell r="A104">
            <v>22054</v>
          </cell>
          <cell r="B104">
            <v>510015</v>
          </cell>
          <cell r="C104">
            <v>25790</v>
          </cell>
          <cell r="D104" t="str">
            <v>10015I1206001198</v>
          </cell>
          <cell r="E104" t="str">
            <v>1C22TNT 00022054</v>
          </cell>
          <cell r="F104">
            <v>290400</v>
          </cell>
          <cell r="G104">
            <v>44729</v>
          </cell>
          <cell r="H104">
            <v>44778</v>
          </cell>
        </row>
        <row r="105">
          <cell r="A105">
            <v>22055</v>
          </cell>
          <cell r="B105">
            <v>510010</v>
          </cell>
          <cell r="C105">
            <v>25790</v>
          </cell>
          <cell r="D105" t="str">
            <v>10010I1206003122</v>
          </cell>
          <cell r="E105" t="str">
            <v>1C22TNT 00022055</v>
          </cell>
          <cell r="F105">
            <v>9292560</v>
          </cell>
          <cell r="G105">
            <v>44728</v>
          </cell>
          <cell r="H105">
            <v>44778</v>
          </cell>
        </row>
        <row r="106">
          <cell r="A106">
            <v>22056</v>
          </cell>
          <cell r="B106">
            <v>510016</v>
          </cell>
          <cell r="C106">
            <v>25790</v>
          </cell>
          <cell r="D106" t="str">
            <v>10016I1206001357</v>
          </cell>
          <cell r="E106" t="str">
            <v>1C22TNT 00022056</v>
          </cell>
          <cell r="F106">
            <v>290400</v>
          </cell>
          <cell r="G106">
            <v>44736</v>
          </cell>
          <cell r="H106">
            <v>44778</v>
          </cell>
        </row>
        <row r="107">
          <cell r="A107">
            <v>22057</v>
          </cell>
          <cell r="B107">
            <v>510020</v>
          </cell>
          <cell r="C107">
            <v>25790</v>
          </cell>
          <cell r="D107" t="str">
            <v>10020I1206001130</v>
          </cell>
          <cell r="E107" t="str">
            <v>1C22TNT 00022057</v>
          </cell>
          <cell r="F107">
            <v>1518802</v>
          </cell>
          <cell r="G107">
            <v>44733</v>
          </cell>
          <cell r="H107">
            <v>44778</v>
          </cell>
        </row>
        <row r="108">
          <cell r="A108">
            <v>22058</v>
          </cell>
          <cell r="B108">
            <v>510022</v>
          </cell>
          <cell r="C108">
            <v>25790</v>
          </cell>
          <cell r="D108" t="str">
            <v>10022I1206001016</v>
          </cell>
          <cell r="E108" t="str">
            <v>1C22TNT 00022058</v>
          </cell>
          <cell r="F108">
            <v>3134700</v>
          </cell>
          <cell r="G108">
            <v>44733</v>
          </cell>
          <cell r="H108">
            <v>44778</v>
          </cell>
        </row>
        <row r="109">
          <cell r="A109">
            <v>22059</v>
          </cell>
          <cell r="B109">
            <v>510022</v>
          </cell>
          <cell r="C109">
            <v>25790</v>
          </cell>
          <cell r="D109" t="str">
            <v>10022I1206001017</v>
          </cell>
          <cell r="E109" t="str">
            <v>1C22TNT 00022059</v>
          </cell>
          <cell r="F109">
            <v>2697270</v>
          </cell>
          <cell r="G109">
            <v>44733</v>
          </cell>
          <cell r="H109">
            <v>44778</v>
          </cell>
        </row>
        <row r="110">
          <cell r="A110">
            <v>22061</v>
          </cell>
          <cell r="B110">
            <v>510027</v>
          </cell>
          <cell r="C110">
            <v>25790</v>
          </cell>
          <cell r="D110" t="str">
            <v>10027I1206000600</v>
          </cell>
          <cell r="E110" t="str">
            <v>1C22TNT 00022061</v>
          </cell>
          <cell r="F110">
            <v>1110580</v>
          </cell>
          <cell r="G110">
            <v>44733</v>
          </cell>
          <cell r="H110">
            <v>44778</v>
          </cell>
        </row>
        <row r="111">
          <cell r="A111">
            <v>22063</v>
          </cell>
          <cell r="B111">
            <v>510025</v>
          </cell>
          <cell r="C111">
            <v>25790</v>
          </cell>
          <cell r="D111" t="str">
            <v>10025I1206000957</v>
          </cell>
          <cell r="E111" t="str">
            <v>1C22TNT 00022063</v>
          </cell>
          <cell r="F111">
            <v>8096480</v>
          </cell>
          <cell r="G111">
            <v>44734</v>
          </cell>
          <cell r="H111">
            <v>44778</v>
          </cell>
        </row>
        <row r="112">
          <cell r="A112">
            <v>22064</v>
          </cell>
          <cell r="B112">
            <v>510016</v>
          </cell>
          <cell r="C112">
            <v>25790</v>
          </cell>
          <cell r="D112" t="str">
            <v>10016I1206001358</v>
          </cell>
          <cell r="E112" t="str">
            <v>1C22TNT 00022064</v>
          </cell>
          <cell r="F112">
            <v>8583250</v>
          </cell>
          <cell r="G112">
            <v>44736</v>
          </cell>
          <cell r="H112">
            <v>44778</v>
          </cell>
        </row>
        <row r="113">
          <cell r="A113">
            <v>22065</v>
          </cell>
          <cell r="B113">
            <v>510010</v>
          </cell>
          <cell r="C113">
            <v>25790</v>
          </cell>
          <cell r="D113" t="str">
            <v>10010I1206003123</v>
          </cell>
          <cell r="E113" t="str">
            <v>1C22TNT 00022065</v>
          </cell>
          <cell r="F113">
            <v>21402648</v>
          </cell>
          <cell r="G113">
            <v>44730</v>
          </cell>
          <cell r="H113">
            <v>44778</v>
          </cell>
        </row>
        <row r="114">
          <cell r="A114">
            <v>22066</v>
          </cell>
          <cell r="B114">
            <v>510018</v>
          </cell>
          <cell r="C114">
            <v>25790</v>
          </cell>
          <cell r="D114" t="str">
            <v>10018I1206001778</v>
          </cell>
          <cell r="E114" t="str">
            <v>1C22TNT 00022066</v>
          </cell>
          <cell r="F114">
            <v>2872140</v>
          </cell>
          <cell r="G114">
            <v>44732</v>
          </cell>
          <cell r="H114">
            <v>44778</v>
          </cell>
        </row>
        <row r="115">
          <cell r="A115">
            <v>22068</v>
          </cell>
          <cell r="B115">
            <v>510019</v>
          </cell>
          <cell r="C115">
            <v>25790</v>
          </cell>
          <cell r="D115" t="str">
            <v>10019I1206001360</v>
          </cell>
          <cell r="E115" t="str">
            <v>1C22TNT 00022068</v>
          </cell>
          <cell r="F115">
            <v>2935360</v>
          </cell>
          <cell r="G115">
            <v>44733</v>
          </cell>
          <cell r="H115">
            <v>44778</v>
          </cell>
        </row>
        <row r="116">
          <cell r="A116">
            <v>22069</v>
          </cell>
          <cell r="B116">
            <v>510019</v>
          </cell>
          <cell r="C116">
            <v>25790</v>
          </cell>
          <cell r="D116" t="str">
            <v>10019I1206001361</v>
          </cell>
          <cell r="E116" t="str">
            <v>1C22TNT 00022069</v>
          </cell>
          <cell r="F116">
            <v>290400</v>
          </cell>
          <cell r="G116">
            <v>44733</v>
          </cell>
          <cell r="H116">
            <v>44778</v>
          </cell>
        </row>
        <row r="117">
          <cell r="A117">
            <v>22070</v>
          </cell>
          <cell r="B117">
            <v>510010</v>
          </cell>
          <cell r="C117">
            <v>25790</v>
          </cell>
          <cell r="D117" t="str">
            <v>10010I1206003124</v>
          </cell>
          <cell r="E117" t="str">
            <v>1C22TNT 00022070</v>
          </cell>
          <cell r="F117">
            <v>3492740</v>
          </cell>
          <cell r="G117">
            <v>44735</v>
          </cell>
          <cell r="H117">
            <v>44778</v>
          </cell>
        </row>
        <row r="118">
          <cell r="A118">
            <v>22073</v>
          </cell>
          <cell r="B118">
            <v>510014</v>
          </cell>
          <cell r="C118">
            <v>25790</v>
          </cell>
          <cell r="D118" t="str">
            <v>10014I1206001031</v>
          </cell>
          <cell r="E118" t="str">
            <v>1C22TNT 00022073</v>
          </cell>
          <cell r="F118">
            <v>4442320</v>
          </cell>
          <cell r="G118">
            <v>44728</v>
          </cell>
          <cell r="H118">
            <v>44778</v>
          </cell>
        </row>
        <row r="119">
          <cell r="A119">
            <v>22074</v>
          </cell>
          <cell r="B119">
            <v>520090</v>
          </cell>
          <cell r="C119">
            <v>25790</v>
          </cell>
          <cell r="D119" t="str">
            <v>20090I1206000578</v>
          </cell>
          <cell r="E119" t="str">
            <v>1C22TNT 00022074</v>
          </cell>
          <cell r="F119">
            <v>4178590</v>
          </cell>
          <cell r="G119">
            <v>44727</v>
          </cell>
          <cell r="H119">
            <v>44778</v>
          </cell>
        </row>
        <row r="120">
          <cell r="A120">
            <v>22075</v>
          </cell>
          <cell r="B120">
            <v>510013</v>
          </cell>
          <cell r="C120">
            <v>25790</v>
          </cell>
          <cell r="D120" t="str">
            <v>10013I1206002085</v>
          </cell>
          <cell r="E120" t="str">
            <v>1C22TNT 00022075</v>
          </cell>
          <cell r="F120">
            <v>3168830</v>
          </cell>
          <cell r="G120">
            <v>44726</v>
          </cell>
          <cell r="H120">
            <v>44778</v>
          </cell>
        </row>
        <row r="121">
          <cell r="A121">
            <v>22077</v>
          </cell>
          <cell r="B121">
            <v>510026</v>
          </cell>
          <cell r="C121">
            <v>25790</v>
          </cell>
          <cell r="D121" t="str">
            <v>10026I1206001248</v>
          </cell>
          <cell r="E121" t="str">
            <v>1C22TNT 00022077</v>
          </cell>
          <cell r="F121">
            <v>2188965</v>
          </cell>
          <cell r="G121">
            <v>44723</v>
          </cell>
          <cell r="H121">
            <v>44778</v>
          </cell>
        </row>
        <row r="122">
          <cell r="A122">
            <v>22078</v>
          </cell>
          <cell r="B122">
            <v>510014</v>
          </cell>
          <cell r="C122">
            <v>25790</v>
          </cell>
          <cell r="D122" t="str">
            <v>10014I1206001032</v>
          </cell>
          <cell r="E122" t="str">
            <v>1C22TNT 00022078</v>
          </cell>
          <cell r="F122">
            <v>862708</v>
          </cell>
          <cell r="G122">
            <v>44725</v>
          </cell>
          <cell r="H122">
            <v>44778</v>
          </cell>
        </row>
        <row r="123">
          <cell r="A123">
            <v>22079</v>
          </cell>
          <cell r="B123">
            <v>510014</v>
          </cell>
          <cell r="C123">
            <v>25790</v>
          </cell>
          <cell r="D123" t="str">
            <v>10014I1206001033</v>
          </cell>
          <cell r="E123" t="str">
            <v>1C22TNT 00022079</v>
          </cell>
          <cell r="F123">
            <v>3432104</v>
          </cell>
          <cell r="G123">
            <v>44726</v>
          </cell>
          <cell r="H123">
            <v>44778</v>
          </cell>
        </row>
        <row r="124">
          <cell r="A124">
            <v>22080</v>
          </cell>
          <cell r="B124">
            <v>510026</v>
          </cell>
          <cell r="C124">
            <v>25790</v>
          </cell>
          <cell r="D124" t="str">
            <v>10026I1205001453</v>
          </cell>
          <cell r="E124" t="str">
            <v>1C22TNT 00022080</v>
          </cell>
          <cell r="F124">
            <v>1468620</v>
          </cell>
          <cell r="G124">
            <v>44706</v>
          </cell>
          <cell r="H124">
            <v>44778</v>
          </cell>
        </row>
        <row r="125">
          <cell r="A125">
            <v>22081</v>
          </cell>
          <cell r="B125">
            <v>510013</v>
          </cell>
          <cell r="C125">
            <v>25790</v>
          </cell>
          <cell r="D125" t="str">
            <v>10013I1205002631</v>
          </cell>
          <cell r="E125" t="str">
            <v>1C22TNT 00022081</v>
          </cell>
          <cell r="F125">
            <v>3331740</v>
          </cell>
          <cell r="G125">
            <v>44706</v>
          </cell>
          <cell r="H125">
            <v>44778</v>
          </cell>
        </row>
        <row r="126">
          <cell r="A126">
            <v>22082</v>
          </cell>
          <cell r="B126">
            <v>520090</v>
          </cell>
          <cell r="C126">
            <v>25790</v>
          </cell>
          <cell r="D126" t="str">
            <v>20090I1205000681</v>
          </cell>
          <cell r="E126" t="str">
            <v>1C22TNT 00022082</v>
          </cell>
          <cell r="F126">
            <v>1321380</v>
          </cell>
          <cell r="G126">
            <v>44702</v>
          </cell>
          <cell r="H126">
            <v>44778</v>
          </cell>
        </row>
        <row r="127">
          <cell r="A127">
            <v>22083</v>
          </cell>
          <cell r="B127">
            <v>510013</v>
          </cell>
          <cell r="C127">
            <v>25790</v>
          </cell>
          <cell r="D127" t="str">
            <v>10013I1205002632</v>
          </cell>
          <cell r="E127" t="str">
            <v>1C22TNT 00022083</v>
          </cell>
          <cell r="F127">
            <v>4245280</v>
          </cell>
          <cell r="G127">
            <v>44705</v>
          </cell>
          <cell r="H127">
            <v>44778</v>
          </cell>
        </row>
        <row r="128">
          <cell r="A128">
            <v>22084</v>
          </cell>
          <cell r="B128">
            <v>510014</v>
          </cell>
          <cell r="C128">
            <v>25790</v>
          </cell>
          <cell r="D128" t="str">
            <v>10014I1205001299</v>
          </cell>
          <cell r="E128" t="str">
            <v>1C22TNT 00022084</v>
          </cell>
          <cell r="F128">
            <v>2544965</v>
          </cell>
          <cell r="G128">
            <v>44705</v>
          </cell>
          <cell r="H128">
            <v>44778</v>
          </cell>
        </row>
        <row r="129">
          <cell r="A129">
            <v>22085</v>
          </cell>
          <cell r="B129">
            <v>510014</v>
          </cell>
          <cell r="C129">
            <v>25790</v>
          </cell>
          <cell r="D129" t="str">
            <v>10014I1205001295</v>
          </cell>
          <cell r="E129" t="str">
            <v>1C22TNT 00022085</v>
          </cell>
          <cell r="F129">
            <v>1568984</v>
          </cell>
          <cell r="G129">
            <v>44712</v>
          </cell>
          <cell r="H129">
            <v>44778</v>
          </cell>
        </row>
        <row r="130">
          <cell r="A130">
            <v>22086</v>
          </cell>
          <cell r="B130">
            <v>510026</v>
          </cell>
          <cell r="C130">
            <v>25790</v>
          </cell>
          <cell r="D130" t="str">
            <v>10026I1205001465</v>
          </cell>
          <cell r="E130" t="str">
            <v>1C22TNT 00022086</v>
          </cell>
          <cell r="F130">
            <v>3008079</v>
          </cell>
          <cell r="G130">
            <v>44712</v>
          </cell>
          <cell r="H130">
            <v>44778</v>
          </cell>
        </row>
        <row r="131">
          <cell r="A131">
            <v>22087</v>
          </cell>
          <cell r="B131">
            <v>510026</v>
          </cell>
          <cell r="C131">
            <v>25790</v>
          </cell>
          <cell r="D131" t="str">
            <v>10026I1205001454</v>
          </cell>
          <cell r="E131" t="str">
            <v>1C22TNT 00022087</v>
          </cell>
          <cell r="F131">
            <v>455620</v>
          </cell>
          <cell r="G131">
            <v>44712</v>
          </cell>
          <cell r="H131">
            <v>44778</v>
          </cell>
        </row>
        <row r="132">
          <cell r="A132">
            <v>22088</v>
          </cell>
          <cell r="B132">
            <v>510013</v>
          </cell>
          <cell r="C132">
            <v>25790</v>
          </cell>
          <cell r="D132" t="str">
            <v>10013I1205002633</v>
          </cell>
          <cell r="E132" t="str">
            <v>1C22TNT 00022088</v>
          </cell>
          <cell r="F132">
            <v>6824480</v>
          </cell>
          <cell r="G132">
            <v>44712</v>
          </cell>
          <cell r="H132">
            <v>44778</v>
          </cell>
        </row>
        <row r="133">
          <cell r="A133">
            <v>22513</v>
          </cell>
          <cell r="B133">
            <v>510014</v>
          </cell>
          <cell r="C133">
            <v>25790</v>
          </cell>
          <cell r="D133" t="str">
            <v>10014I1206001034</v>
          </cell>
          <cell r="E133" t="str">
            <v>1C22TNT 00022513</v>
          </cell>
          <cell r="F133">
            <v>145200</v>
          </cell>
          <cell r="G133">
            <v>44726</v>
          </cell>
          <cell r="H133">
            <v>44778</v>
          </cell>
        </row>
        <row r="134">
          <cell r="A134">
            <v>25844</v>
          </cell>
          <cell r="B134">
            <v>510027</v>
          </cell>
          <cell r="C134">
            <v>25790</v>
          </cell>
          <cell r="D134" t="str">
            <v>10027I1207000262</v>
          </cell>
          <cell r="E134" t="str">
            <v>1C22TNT 00025844</v>
          </cell>
          <cell r="F134">
            <v>2830110</v>
          </cell>
          <cell r="G134">
            <v>44751</v>
          </cell>
          <cell r="H134">
            <v>44778</v>
          </cell>
        </row>
        <row r="135">
          <cell r="A135">
            <v>25845</v>
          </cell>
          <cell r="B135">
            <v>510017</v>
          </cell>
          <cell r="C135">
            <v>25790</v>
          </cell>
          <cell r="D135" t="str">
            <v>10017I1207000589</v>
          </cell>
          <cell r="E135" t="str">
            <v>1C22TNT 00025845</v>
          </cell>
          <cell r="F135">
            <v>2221160</v>
          </cell>
          <cell r="G135">
            <v>44751</v>
          </cell>
          <cell r="H135">
            <v>44778</v>
          </cell>
        </row>
        <row r="136">
          <cell r="A136">
            <v>25846</v>
          </cell>
          <cell r="B136">
            <v>510015</v>
          </cell>
          <cell r="C136">
            <v>25790</v>
          </cell>
          <cell r="D136" t="str">
            <v>10015I1207000471</v>
          </cell>
          <cell r="E136" t="str">
            <v>1C22TNT 00025846</v>
          </cell>
          <cell r="F136">
            <v>6071100</v>
          </cell>
          <cell r="G136">
            <v>44750</v>
          </cell>
          <cell r="H136">
            <v>44778</v>
          </cell>
        </row>
        <row r="137">
          <cell r="A137">
            <v>25848</v>
          </cell>
          <cell r="B137">
            <v>510018</v>
          </cell>
          <cell r="C137">
            <v>25790</v>
          </cell>
          <cell r="D137" t="str">
            <v>10018I1207000736</v>
          </cell>
          <cell r="E137" t="str">
            <v>1C22TNT 00025848</v>
          </cell>
          <cell r="F137">
            <v>2858080</v>
          </cell>
          <cell r="G137">
            <v>44747</v>
          </cell>
          <cell r="H137">
            <v>44778</v>
          </cell>
        </row>
        <row r="138">
          <cell r="A138">
            <v>25851</v>
          </cell>
          <cell r="B138">
            <v>510017</v>
          </cell>
          <cell r="C138">
            <v>25790</v>
          </cell>
          <cell r="D138" t="str">
            <v>10017I1207000665</v>
          </cell>
          <cell r="E138" t="str">
            <v>1C22TNT 00025851</v>
          </cell>
          <cell r="F138">
            <v>5602588</v>
          </cell>
          <cell r="G138">
            <v>44755</v>
          </cell>
          <cell r="H138">
            <v>44778</v>
          </cell>
        </row>
        <row r="139">
          <cell r="A139">
            <v>25852</v>
          </cell>
          <cell r="B139">
            <v>510017</v>
          </cell>
          <cell r="C139">
            <v>25790</v>
          </cell>
          <cell r="D139" t="str">
            <v>10017I1207000666</v>
          </cell>
          <cell r="E139" t="str">
            <v>1C22TNT 00025852</v>
          </cell>
          <cell r="F139">
            <v>4245280</v>
          </cell>
          <cell r="G139">
            <v>44755</v>
          </cell>
          <cell r="H139">
            <v>44778</v>
          </cell>
        </row>
        <row r="140">
          <cell r="A140">
            <v>25853</v>
          </cell>
          <cell r="B140">
            <v>510025</v>
          </cell>
          <cell r="C140">
            <v>25790</v>
          </cell>
          <cell r="D140" t="str">
            <v>10025I1207000387</v>
          </cell>
          <cell r="E140" t="str">
            <v>1C22TNT 00025853</v>
          </cell>
          <cell r="F140">
            <v>2697270</v>
          </cell>
          <cell r="G140">
            <v>44755</v>
          </cell>
          <cell r="H140">
            <v>44778</v>
          </cell>
        </row>
        <row r="141">
          <cell r="A141">
            <v>25854</v>
          </cell>
          <cell r="B141">
            <v>510025</v>
          </cell>
          <cell r="C141">
            <v>25790</v>
          </cell>
          <cell r="D141" t="str">
            <v>10025I1207000339</v>
          </cell>
          <cell r="E141" t="str">
            <v>1C22TNT 00025854</v>
          </cell>
          <cell r="F141">
            <v>3785490</v>
          </cell>
          <cell r="G141">
            <v>44755</v>
          </cell>
          <cell r="H141">
            <v>44778</v>
          </cell>
        </row>
        <row r="142">
          <cell r="A142">
            <v>25855</v>
          </cell>
          <cell r="B142">
            <v>510025</v>
          </cell>
          <cell r="C142">
            <v>25790</v>
          </cell>
          <cell r="D142" t="str">
            <v>10025I1207000340</v>
          </cell>
          <cell r="E142" t="str">
            <v>1C22TNT 00025855</v>
          </cell>
          <cell r="F142">
            <v>4853390</v>
          </cell>
          <cell r="G142">
            <v>44755</v>
          </cell>
          <cell r="H142">
            <v>44778</v>
          </cell>
        </row>
        <row r="143">
          <cell r="A143">
            <v>25856</v>
          </cell>
          <cell r="B143">
            <v>510023</v>
          </cell>
          <cell r="C143">
            <v>25790</v>
          </cell>
          <cell r="D143" t="str">
            <v>10023I1207000123</v>
          </cell>
          <cell r="E143" t="str">
            <v>1C22TNT 00025856</v>
          </cell>
          <cell r="F143">
            <v>7926260</v>
          </cell>
          <cell r="G143">
            <v>44757</v>
          </cell>
          <cell r="H143">
            <v>44778</v>
          </cell>
        </row>
        <row r="144">
          <cell r="A144">
            <v>25857</v>
          </cell>
          <cell r="B144">
            <v>510022</v>
          </cell>
          <cell r="C144">
            <v>25790</v>
          </cell>
          <cell r="D144" t="str">
            <v>10022I1207000315</v>
          </cell>
          <cell r="E144" t="str">
            <v>1C22TNT 00025857</v>
          </cell>
          <cell r="F144">
            <v>453750</v>
          </cell>
          <cell r="G144">
            <v>44754</v>
          </cell>
          <cell r="H144">
            <v>44778</v>
          </cell>
        </row>
        <row r="145">
          <cell r="A145">
            <v>25858</v>
          </cell>
          <cell r="B145">
            <v>510021</v>
          </cell>
          <cell r="C145">
            <v>25790</v>
          </cell>
          <cell r="D145" t="str">
            <v>10021I1207000238</v>
          </cell>
          <cell r="E145" t="str">
            <v>1C22TNT 00025858</v>
          </cell>
          <cell r="F145">
            <v>1468620</v>
          </cell>
          <cell r="G145">
            <v>44756</v>
          </cell>
          <cell r="H145">
            <v>44778</v>
          </cell>
        </row>
        <row r="146">
          <cell r="A146">
            <v>25860</v>
          </cell>
          <cell r="B146">
            <v>510018</v>
          </cell>
          <cell r="C146">
            <v>25790</v>
          </cell>
          <cell r="D146" t="str">
            <v>10018I1207000627</v>
          </cell>
          <cell r="E146" t="str">
            <v>1C22TNT 00025860</v>
          </cell>
          <cell r="F146">
            <v>8215200</v>
          </cell>
          <cell r="G146">
            <v>44751</v>
          </cell>
          <cell r="H146">
            <v>44778</v>
          </cell>
        </row>
        <row r="147">
          <cell r="A147">
            <v>25861</v>
          </cell>
          <cell r="B147">
            <v>510010</v>
          </cell>
          <cell r="C147">
            <v>25790</v>
          </cell>
          <cell r="D147" t="str">
            <v>10010I1207001151</v>
          </cell>
          <cell r="E147" t="str">
            <v>1C22TNT 00025861</v>
          </cell>
          <cell r="F147">
            <v>1003640</v>
          </cell>
          <cell r="G147">
            <v>44750</v>
          </cell>
          <cell r="H147">
            <v>44778</v>
          </cell>
        </row>
        <row r="148">
          <cell r="A148">
            <v>25862</v>
          </cell>
          <cell r="B148">
            <v>510010</v>
          </cell>
          <cell r="C148">
            <v>25790</v>
          </cell>
          <cell r="D148" t="str">
            <v>10010I1207001290</v>
          </cell>
          <cell r="E148" t="str">
            <v>1C22TNT 00025862</v>
          </cell>
          <cell r="F148">
            <v>7390690</v>
          </cell>
          <cell r="G148">
            <v>44750</v>
          </cell>
          <cell r="H148">
            <v>44778</v>
          </cell>
        </row>
        <row r="149">
          <cell r="A149">
            <v>25863</v>
          </cell>
          <cell r="B149">
            <v>510017</v>
          </cell>
          <cell r="C149">
            <v>25790</v>
          </cell>
          <cell r="D149" t="str">
            <v>10017I1207000590</v>
          </cell>
          <cell r="E149" t="str">
            <v>1C22TNT 00025863</v>
          </cell>
          <cell r="F149">
            <v>2553206</v>
          </cell>
          <cell r="G149">
            <v>44748</v>
          </cell>
          <cell r="H149">
            <v>44778</v>
          </cell>
        </row>
        <row r="150">
          <cell r="A150">
            <v>25865</v>
          </cell>
          <cell r="B150">
            <v>510023</v>
          </cell>
          <cell r="C150">
            <v>25790</v>
          </cell>
          <cell r="D150" t="str">
            <v>10023I1207000142</v>
          </cell>
          <cell r="E150" t="str">
            <v>1C22TNT 00025865</v>
          </cell>
          <cell r="F150">
            <v>1293750</v>
          </cell>
          <cell r="G150">
            <v>44749</v>
          </cell>
          <cell r="H150">
            <v>44778</v>
          </cell>
        </row>
        <row r="151">
          <cell r="A151">
            <v>25866</v>
          </cell>
          <cell r="B151">
            <v>510028</v>
          </cell>
          <cell r="C151">
            <v>25790</v>
          </cell>
          <cell r="D151" t="str">
            <v>10028I1207000281</v>
          </cell>
          <cell r="E151" t="str">
            <v>1C22TNT 00025866</v>
          </cell>
          <cell r="F151">
            <v>3849940</v>
          </cell>
          <cell r="G151">
            <v>44748</v>
          </cell>
          <cell r="H151">
            <v>44778</v>
          </cell>
        </row>
        <row r="152">
          <cell r="A152">
            <v>25867</v>
          </cell>
          <cell r="B152">
            <v>510028</v>
          </cell>
          <cell r="C152">
            <v>25790</v>
          </cell>
          <cell r="D152" t="str">
            <v>10028I1207000302</v>
          </cell>
          <cell r="E152" t="str">
            <v>1C22TNT 00025867</v>
          </cell>
          <cell r="F152">
            <v>1544660</v>
          </cell>
          <cell r="G152">
            <v>44748</v>
          </cell>
          <cell r="H152">
            <v>44778</v>
          </cell>
        </row>
        <row r="153">
          <cell r="A153">
            <v>25869</v>
          </cell>
          <cell r="B153">
            <v>510019</v>
          </cell>
          <cell r="C153">
            <v>25790</v>
          </cell>
          <cell r="D153" t="str">
            <v>10019I1207000425</v>
          </cell>
          <cell r="E153" t="str">
            <v>1C22TNT 00025869</v>
          </cell>
          <cell r="F153">
            <v>4563950</v>
          </cell>
          <cell r="G153">
            <v>44744</v>
          </cell>
          <cell r="H153">
            <v>44778</v>
          </cell>
        </row>
        <row r="154">
          <cell r="A154">
            <v>25871</v>
          </cell>
          <cell r="B154">
            <v>510019</v>
          </cell>
          <cell r="C154">
            <v>25790</v>
          </cell>
          <cell r="D154" t="str">
            <v>10019I1207000509</v>
          </cell>
          <cell r="E154" t="str">
            <v>1C22TNT 00025871</v>
          </cell>
          <cell r="F154">
            <v>682160</v>
          </cell>
          <cell r="G154">
            <v>44747</v>
          </cell>
          <cell r="H154">
            <v>44778</v>
          </cell>
        </row>
        <row r="155">
          <cell r="A155">
            <v>25873</v>
          </cell>
          <cell r="B155">
            <v>510013</v>
          </cell>
          <cell r="C155">
            <v>25790</v>
          </cell>
          <cell r="D155" t="str">
            <v>10013I1206002380</v>
          </cell>
          <cell r="E155" t="str">
            <v>1C22TNT 00025873</v>
          </cell>
          <cell r="F155">
            <v>3768620</v>
          </cell>
          <cell r="G155">
            <v>44736</v>
          </cell>
          <cell r="H155">
            <v>44778</v>
          </cell>
        </row>
        <row r="156">
          <cell r="A156">
            <v>25874</v>
          </cell>
          <cell r="B156">
            <v>510016</v>
          </cell>
          <cell r="C156">
            <v>25790</v>
          </cell>
          <cell r="D156" t="str">
            <v>10016I1207000694</v>
          </cell>
          <cell r="E156" t="str">
            <v>1C22TNT 00025874</v>
          </cell>
          <cell r="F156">
            <v>8582410</v>
          </cell>
          <cell r="G156">
            <v>44750</v>
          </cell>
          <cell r="H156">
            <v>44778</v>
          </cell>
        </row>
        <row r="157">
          <cell r="A157">
            <v>25882</v>
          </cell>
          <cell r="B157">
            <v>510013</v>
          </cell>
          <cell r="C157">
            <v>25790</v>
          </cell>
          <cell r="D157" t="str">
            <v>10013I1207000773</v>
          </cell>
          <cell r="E157" t="str">
            <v>1C22TNT 00025882</v>
          </cell>
          <cell r="F157">
            <v>3689780</v>
          </cell>
          <cell r="G157">
            <v>44750</v>
          </cell>
          <cell r="H157">
            <v>44778</v>
          </cell>
        </row>
        <row r="158">
          <cell r="A158">
            <v>25883</v>
          </cell>
          <cell r="B158">
            <v>510013</v>
          </cell>
          <cell r="C158">
            <v>25790</v>
          </cell>
          <cell r="D158" t="str">
            <v>10013I1207000774</v>
          </cell>
          <cell r="E158" t="str">
            <v>1C22TNT 00025883</v>
          </cell>
          <cell r="F158">
            <v>4404290</v>
          </cell>
          <cell r="G158">
            <v>44757</v>
          </cell>
          <cell r="H158">
            <v>44778</v>
          </cell>
        </row>
        <row r="159">
          <cell r="A159">
            <v>25885</v>
          </cell>
          <cell r="B159">
            <v>510013</v>
          </cell>
          <cell r="C159">
            <v>25790</v>
          </cell>
          <cell r="D159" t="str">
            <v>10013I1207000894</v>
          </cell>
          <cell r="E159" t="str">
            <v>1C22TNT 00025885</v>
          </cell>
          <cell r="F159">
            <v>5789940</v>
          </cell>
          <cell r="G159">
            <v>44753</v>
          </cell>
          <cell r="H159">
            <v>44778</v>
          </cell>
        </row>
        <row r="160">
          <cell r="A160">
            <v>25978</v>
          </cell>
          <cell r="B160">
            <v>510016</v>
          </cell>
          <cell r="C160">
            <v>25790</v>
          </cell>
          <cell r="D160" t="str">
            <v>10016I1206001705</v>
          </cell>
          <cell r="E160" t="str">
            <v>1C22TNT 00025978</v>
          </cell>
          <cell r="F160">
            <v>1110580</v>
          </cell>
          <cell r="G160">
            <v>44739</v>
          </cell>
          <cell r="H160">
            <v>44778</v>
          </cell>
        </row>
        <row r="161">
          <cell r="A161">
            <v>135</v>
          </cell>
          <cell r="B161">
            <v>510011</v>
          </cell>
          <cell r="C161">
            <v>25790</v>
          </cell>
          <cell r="D161" t="str">
            <v>10011R1207000016</v>
          </cell>
          <cell r="E161" t="str">
            <v>K22TBP 135</v>
          </cell>
          <cell r="F161">
            <v>-5546109</v>
          </cell>
          <cell r="G161">
            <v>44763</v>
          </cell>
          <cell r="H161">
            <v>44778</v>
          </cell>
        </row>
        <row r="162">
          <cell r="A162">
            <v>51</v>
          </cell>
          <cell r="B162">
            <v>510027</v>
          </cell>
          <cell r="C162">
            <v>25790</v>
          </cell>
          <cell r="D162" t="str">
            <v>10027R1207000007</v>
          </cell>
          <cell r="E162" t="str">
            <v>K22TDL 51</v>
          </cell>
          <cell r="F162">
            <v>-2178669</v>
          </cell>
          <cell r="G162">
            <v>44757</v>
          </cell>
          <cell r="H162">
            <v>44778</v>
          </cell>
        </row>
        <row r="163">
          <cell r="A163">
            <v>117</v>
          </cell>
          <cell r="B163">
            <v>510015</v>
          </cell>
          <cell r="C163">
            <v>25790</v>
          </cell>
          <cell r="D163" t="str">
            <v>10015R1207000019</v>
          </cell>
          <cell r="E163" t="str">
            <v>K22THL 117</v>
          </cell>
          <cell r="F163">
            <v>-2559651</v>
          </cell>
          <cell r="G163">
            <v>44758</v>
          </cell>
          <cell r="H163">
            <v>44778</v>
          </cell>
        </row>
        <row r="164">
          <cell r="A164">
            <v>58</v>
          </cell>
          <cell r="B164">
            <v>510028</v>
          </cell>
          <cell r="C164">
            <v>25790</v>
          </cell>
          <cell r="D164" t="str">
            <v>10028R1207000012</v>
          </cell>
          <cell r="E164" t="str">
            <v>K22TKG 58</v>
          </cell>
          <cell r="F164">
            <v>-1073247</v>
          </cell>
          <cell r="G164">
            <v>44757</v>
          </cell>
          <cell r="H164">
            <v>44778</v>
          </cell>
        </row>
        <row r="165">
          <cell r="A165">
            <v>70</v>
          </cell>
          <cell r="B165">
            <v>510028</v>
          </cell>
          <cell r="C165">
            <v>25790</v>
          </cell>
          <cell r="D165" t="str">
            <v>10028R1207000020</v>
          </cell>
          <cell r="E165" t="str">
            <v>K22TKG 70</v>
          </cell>
          <cell r="F165">
            <v>-2342834</v>
          </cell>
          <cell r="G165">
            <v>44769</v>
          </cell>
          <cell r="H165">
            <v>44778</v>
          </cell>
        </row>
        <row r="166">
          <cell r="A166">
            <v>101</v>
          </cell>
          <cell r="B166">
            <v>510025</v>
          </cell>
          <cell r="C166">
            <v>25790</v>
          </cell>
          <cell r="D166" t="str">
            <v>10025R1207000021</v>
          </cell>
          <cell r="E166" t="str">
            <v>K22TKH 101</v>
          </cell>
          <cell r="F166">
            <v>-1489955</v>
          </cell>
          <cell r="G166">
            <v>44770</v>
          </cell>
          <cell r="H166">
            <v>44778</v>
          </cell>
        </row>
        <row r="167">
          <cell r="A167">
            <v>102</v>
          </cell>
          <cell r="B167">
            <v>510025</v>
          </cell>
          <cell r="C167">
            <v>25790</v>
          </cell>
          <cell r="D167" t="str">
            <v>10025R1207000022</v>
          </cell>
          <cell r="E167" t="str">
            <v>K22TKH 102</v>
          </cell>
          <cell r="F167">
            <v>-734310</v>
          </cell>
          <cell r="G167">
            <v>44770</v>
          </cell>
          <cell r="H167">
            <v>44778</v>
          </cell>
        </row>
        <row r="168">
          <cell r="A168">
            <v>103</v>
          </cell>
          <cell r="B168">
            <v>510014</v>
          </cell>
          <cell r="C168">
            <v>25790</v>
          </cell>
          <cell r="D168" t="str">
            <v>10014R1207000003</v>
          </cell>
          <cell r="E168" t="str">
            <v>K22TMA 103</v>
          </cell>
          <cell r="F168">
            <v>-172500</v>
          </cell>
          <cell r="G168">
            <v>44744</v>
          </cell>
          <cell r="H168">
            <v>44778</v>
          </cell>
        </row>
        <row r="169">
          <cell r="A169">
            <v>133</v>
          </cell>
          <cell r="B169">
            <v>510014</v>
          </cell>
          <cell r="C169">
            <v>25790</v>
          </cell>
          <cell r="D169" t="str">
            <v>10014R1207000029</v>
          </cell>
          <cell r="E169" t="str">
            <v>K22TMA 133</v>
          </cell>
          <cell r="F169">
            <v>-478213</v>
          </cell>
          <cell r="G169">
            <v>44770</v>
          </cell>
          <cell r="H169">
            <v>44778</v>
          </cell>
        </row>
        <row r="170">
          <cell r="A170" t="str">
            <v>135a</v>
          </cell>
          <cell r="B170">
            <v>510014</v>
          </cell>
          <cell r="C170">
            <v>25790</v>
          </cell>
          <cell r="D170" t="str">
            <v>10014R1207000031</v>
          </cell>
          <cell r="E170" t="str">
            <v>K22TMA 135</v>
          </cell>
          <cell r="F170">
            <v>-203978</v>
          </cell>
          <cell r="G170">
            <v>44770</v>
          </cell>
          <cell r="H170">
            <v>44778</v>
          </cell>
        </row>
        <row r="171">
          <cell r="A171">
            <v>74</v>
          </cell>
          <cell r="B171">
            <v>510018</v>
          </cell>
          <cell r="C171">
            <v>25790</v>
          </cell>
          <cell r="D171" t="str">
            <v>10018R1207000009</v>
          </cell>
          <cell r="E171" t="str">
            <v>K22TNH 74</v>
          </cell>
          <cell r="F171">
            <v>-2891254</v>
          </cell>
          <cell r="G171">
            <v>44760</v>
          </cell>
          <cell r="H171">
            <v>44778</v>
          </cell>
        </row>
        <row r="172">
          <cell r="A172">
            <v>22</v>
          </cell>
          <cell r="B172">
            <v>510012</v>
          </cell>
          <cell r="C172">
            <v>25790</v>
          </cell>
          <cell r="D172" t="str">
            <v>10012R1207000015</v>
          </cell>
          <cell r="E172" t="str">
            <v>K22TPU 22</v>
          </cell>
          <cell r="F172">
            <v>-9272552</v>
          </cell>
          <cell r="G172">
            <v>44755</v>
          </cell>
          <cell r="H172">
            <v>44778</v>
          </cell>
        </row>
        <row r="173">
          <cell r="A173">
            <v>31</v>
          </cell>
          <cell r="B173">
            <v>510012</v>
          </cell>
          <cell r="C173">
            <v>25790</v>
          </cell>
          <cell r="D173" t="str">
            <v>10012R1207000024</v>
          </cell>
          <cell r="E173" t="str">
            <v>K22TPU 31</v>
          </cell>
          <cell r="F173">
            <v>-1510080</v>
          </cell>
          <cell r="G173">
            <v>44756</v>
          </cell>
          <cell r="H173">
            <v>44778</v>
          </cell>
        </row>
        <row r="174">
          <cell r="A174">
            <v>86</v>
          </cell>
          <cell r="B174">
            <v>510021</v>
          </cell>
          <cell r="C174">
            <v>25790</v>
          </cell>
          <cell r="D174" t="str">
            <v>10021R1207000015</v>
          </cell>
          <cell r="E174" t="str">
            <v>K22TQU 86</v>
          </cell>
          <cell r="F174">
            <v>-2545273</v>
          </cell>
          <cell r="G174">
            <v>44762</v>
          </cell>
          <cell r="H174">
            <v>44778</v>
          </cell>
        </row>
        <row r="175">
          <cell r="A175">
            <v>93</v>
          </cell>
          <cell r="B175">
            <v>510021</v>
          </cell>
          <cell r="C175">
            <v>25790</v>
          </cell>
          <cell r="D175" t="str">
            <v>10021R1207000020</v>
          </cell>
          <cell r="E175" t="str">
            <v>K22TQU 93</v>
          </cell>
          <cell r="F175">
            <v>-1078385</v>
          </cell>
          <cell r="G175">
            <v>44769</v>
          </cell>
          <cell r="H175">
            <v>44778</v>
          </cell>
        </row>
        <row r="176">
          <cell r="A176">
            <v>53</v>
          </cell>
          <cell r="B176">
            <v>510022</v>
          </cell>
          <cell r="C176">
            <v>25790</v>
          </cell>
          <cell r="D176" t="str">
            <v>10022R1207000004</v>
          </cell>
          <cell r="E176" t="str">
            <v>K22TVU 53</v>
          </cell>
          <cell r="F176">
            <v>-544500</v>
          </cell>
          <cell r="G176">
            <v>44750</v>
          </cell>
          <cell r="H176">
            <v>44778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>
        <row r="2">
          <cell r="A2">
            <v>25847</v>
          </cell>
          <cell r="B2">
            <v>510029</v>
          </cell>
          <cell r="C2">
            <v>25790</v>
          </cell>
          <cell r="D2" t="str">
            <v>10029I1207000231</v>
          </cell>
          <cell r="E2" t="str">
            <v>1C22TNT 00025847</v>
          </cell>
          <cell r="F2">
            <v>10030487</v>
          </cell>
          <cell r="G2">
            <v>44747</v>
          </cell>
          <cell r="H2">
            <v>44811</v>
          </cell>
        </row>
        <row r="3">
          <cell r="A3">
            <v>25849</v>
          </cell>
          <cell r="B3">
            <v>510011</v>
          </cell>
          <cell r="C3">
            <v>25790</v>
          </cell>
          <cell r="D3" t="str">
            <v>10011I1207001005</v>
          </cell>
          <cell r="E3" t="str">
            <v>1C22TNT 00025849</v>
          </cell>
          <cell r="F3">
            <v>9309400</v>
          </cell>
          <cell r="G3">
            <v>44748</v>
          </cell>
          <cell r="H3">
            <v>44811</v>
          </cell>
        </row>
        <row r="4">
          <cell r="A4">
            <v>25859</v>
          </cell>
          <cell r="B4">
            <v>510012</v>
          </cell>
          <cell r="C4">
            <v>25790</v>
          </cell>
          <cell r="D4" t="str">
            <v>10012I1207000775</v>
          </cell>
          <cell r="E4" t="str">
            <v>1C22TNT 00025859</v>
          </cell>
          <cell r="F4">
            <v>4351780</v>
          </cell>
          <cell r="G4">
            <v>44747</v>
          </cell>
          <cell r="H4">
            <v>44811</v>
          </cell>
        </row>
        <row r="5">
          <cell r="A5">
            <v>25868</v>
          </cell>
          <cell r="B5">
            <v>510012</v>
          </cell>
          <cell r="C5">
            <v>25790</v>
          </cell>
          <cell r="D5" t="str">
            <v>10012I1207000776</v>
          </cell>
          <cell r="E5" t="str">
            <v>1C22TNT 00025868</v>
          </cell>
          <cell r="F5">
            <v>501820</v>
          </cell>
          <cell r="G5">
            <v>44746</v>
          </cell>
          <cell r="H5">
            <v>44811</v>
          </cell>
        </row>
        <row r="6">
          <cell r="A6">
            <v>25870</v>
          </cell>
          <cell r="B6">
            <v>510012</v>
          </cell>
          <cell r="C6">
            <v>25790</v>
          </cell>
          <cell r="D6" t="str">
            <v>10012I1206002180</v>
          </cell>
          <cell r="E6" t="str">
            <v>1C22TNT 00025870</v>
          </cell>
          <cell r="F6">
            <v>7860979</v>
          </cell>
          <cell r="G6">
            <v>44734</v>
          </cell>
          <cell r="H6">
            <v>44811</v>
          </cell>
        </row>
        <row r="7">
          <cell r="A7">
            <v>25875</v>
          </cell>
          <cell r="B7">
            <v>510014</v>
          </cell>
          <cell r="C7">
            <v>25790</v>
          </cell>
          <cell r="D7" t="str">
            <v>10014I1206001180</v>
          </cell>
          <cell r="E7" t="str">
            <v>1C22TNT 00025875</v>
          </cell>
          <cell r="F7">
            <v>3331740</v>
          </cell>
          <cell r="G7">
            <v>44735</v>
          </cell>
          <cell r="H7">
            <v>44811</v>
          </cell>
        </row>
        <row r="8">
          <cell r="A8">
            <v>25877</v>
          </cell>
          <cell r="B8">
            <v>510014</v>
          </cell>
          <cell r="C8">
            <v>25790</v>
          </cell>
          <cell r="D8" t="str">
            <v>10014I1206001181</v>
          </cell>
          <cell r="E8" t="str">
            <v>1C22TNT 00025877</v>
          </cell>
          <cell r="F8">
            <v>1309220</v>
          </cell>
          <cell r="G8">
            <v>44722</v>
          </cell>
          <cell r="H8">
            <v>44811</v>
          </cell>
        </row>
        <row r="9">
          <cell r="A9">
            <v>25878</v>
          </cell>
          <cell r="B9">
            <v>510014</v>
          </cell>
          <cell r="C9">
            <v>25790</v>
          </cell>
          <cell r="D9" t="str">
            <v>10014I1206001182</v>
          </cell>
          <cell r="E9" t="str">
            <v>1C22TNT 00025878</v>
          </cell>
          <cell r="F9">
            <v>3331740</v>
          </cell>
          <cell r="G9">
            <v>44714</v>
          </cell>
          <cell r="H9">
            <v>44811</v>
          </cell>
        </row>
        <row r="10">
          <cell r="A10">
            <v>25880</v>
          </cell>
          <cell r="B10">
            <v>510014</v>
          </cell>
          <cell r="C10">
            <v>25790</v>
          </cell>
          <cell r="D10" t="str">
            <v>10014I1206001183</v>
          </cell>
          <cell r="E10" t="str">
            <v>1C22TNT 00025880</v>
          </cell>
          <cell r="F10">
            <v>3331740</v>
          </cell>
          <cell r="G10">
            <v>44719</v>
          </cell>
          <cell r="H10">
            <v>44811</v>
          </cell>
        </row>
        <row r="11">
          <cell r="A11">
            <v>25881</v>
          </cell>
          <cell r="B11">
            <v>510026</v>
          </cell>
          <cell r="C11">
            <v>25790</v>
          </cell>
          <cell r="D11" t="str">
            <v>10026I1207000681</v>
          </cell>
          <cell r="E11" t="str">
            <v>1C22TNT 00025881</v>
          </cell>
          <cell r="F11">
            <v>4381590</v>
          </cell>
          <cell r="G11">
            <v>44747</v>
          </cell>
          <cell r="H11">
            <v>44811</v>
          </cell>
        </row>
        <row r="12">
          <cell r="A12">
            <v>25886</v>
          </cell>
          <cell r="B12">
            <v>510014</v>
          </cell>
          <cell r="C12">
            <v>25790</v>
          </cell>
          <cell r="D12" t="str">
            <v>10014I1206001184</v>
          </cell>
          <cell r="E12" t="str">
            <v>1C22TNT 00025886</v>
          </cell>
          <cell r="F12">
            <v>367155</v>
          </cell>
          <cell r="G12">
            <v>44735</v>
          </cell>
          <cell r="H12">
            <v>44811</v>
          </cell>
        </row>
        <row r="13">
          <cell r="A13">
            <v>139</v>
          </cell>
          <cell r="B13">
            <v>510017</v>
          </cell>
          <cell r="C13">
            <v>25790</v>
          </cell>
          <cell r="D13" t="str">
            <v>10017R1207000018</v>
          </cell>
          <cell r="E13" t="str">
            <v>K22TDA 139</v>
          </cell>
          <cell r="F13">
            <v>-7375896</v>
          </cell>
          <cell r="G13">
            <v>44773</v>
          </cell>
          <cell r="H13">
            <v>44811</v>
          </cell>
        </row>
        <row r="14">
          <cell r="A14">
            <v>154</v>
          </cell>
          <cell r="B14">
            <v>510017</v>
          </cell>
          <cell r="C14">
            <v>25790</v>
          </cell>
          <cell r="D14" t="str">
            <v>10017R1208000006</v>
          </cell>
          <cell r="E14" t="str">
            <v>K22TDA 154</v>
          </cell>
          <cell r="F14">
            <v>-816620</v>
          </cell>
          <cell r="G14">
            <v>44783</v>
          </cell>
          <cell r="H14">
            <v>44811</v>
          </cell>
        </row>
        <row r="15">
          <cell r="A15">
            <v>61</v>
          </cell>
          <cell r="B15">
            <v>510027</v>
          </cell>
          <cell r="C15">
            <v>25790</v>
          </cell>
          <cell r="D15" t="str">
            <v>10027R1208000003</v>
          </cell>
          <cell r="E15" t="str">
            <v>K22TDL 61</v>
          </cell>
          <cell r="F15">
            <v>-647031</v>
          </cell>
          <cell r="G15">
            <v>44775</v>
          </cell>
          <cell r="H15">
            <v>44811</v>
          </cell>
        </row>
        <row r="16">
          <cell r="A16">
            <v>124</v>
          </cell>
          <cell r="B16">
            <v>510026</v>
          </cell>
          <cell r="C16">
            <v>25790</v>
          </cell>
          <cell r="D16" t="str">
            <v>10026R1208000007</v>
          </cell>
          <cell r="E16" t="str">
            <v>K22THA 124</v>
          </cell>
          <cell r="F16">
            <v>-839244</v>
          </cell>
          <cell r="G16">
            <v>44783</v>
          </cell>
          <cell r="H16">
            <v>44811</v>
          </cell>
        </row>
        <row r="17">
          <cell r="A17">
            <v>126</v>
          </cell>
          <cell r="B17">
            <v>510016</v>
          </cell>
          <cell r="C17">
            <v>25790</v>
          </cell>
          <cell r="D17" t="str">
            <v>10016R1208000007</v>
          </cell>
          <cell r="E17" t="str">
            <v>K22THB 126</v>
          </cell>
          <cell r="F17">
            <v>-758240</v>
          </cell>
          <cell r="G17">
            <v>44775</v>
          </cell>
          <cell r="H17">
            <v>44811</v>
          </cell>
        </row>
        <row r="18">
          <cell r="A18">
            <v>152</v>
          </cell>
          <cell r="B18">
            <v>510015</v>
          </cell>
          <cell r="C18">
            <v>25790</v>
          </cell>
          <cell r="D18" t="str">
            <v>10015R1208000019</v>
          </cell>
          <cell r="E18" t="str">
            <v>K22THL 152</v>
          </cell>
          <cell r="F18">
            <v>-771098</v>
          </cell>
          <cell r="G18">
            <v>44792</v>
          </cell>
          <cell r="H18">
            <v>44811</v>
          </cell>
        </row>
        <row r="19">
          <cell r="A19">
            <v>91</v>
          </cell>
          <cell r="B19">
            <v>510028</v>
          </cell>
          <cell r="C19">
            <v>25790</v>
          </cell>
          <cell r="D19" t="str">
            <v>10028R1208000012</v>
          </cell>
          <cell r="E19" t="str">
            <v>K22TKG 91</v>
          </cell>
          <cell r="F19">
            <v>-1990569</v>
          </cell>
          <cell r="G19">
            <v>44785</v>
          </cell>
          <cell r="H19">
            <v>44811</v>
          </cell>
        </row>
        <row r="20">
          <cell r="A20">
            <v>127</v>
          </cell>
          <cell r="B20">
            <v>510025</v>
          </cell>
          <cell r="C20">
            <v>25790</v>
          </cell>
          <cell r="D20" t="str">
            <v>10025R1208000017</v>
          </cell>
          <cell r="E20" t="str">
            <v>K22TKH 127</v>
          </cell>
          <cell r="F20">
            <v>-1979680</v>
          </cell>
          <cell r="G20">
            <v>44788</v>
          </cell>
          <cell r="H20">
            <v>44811</v>
          </cell>
        </row>
        <row r="21">
          <cell r="A21">
            <v>134</v>
          </cell>
          <cell r="B21">
            <v>510025</v>
          </cell>
          <cell r="C21">
            <v>25790</v>
          </cell>
          <cell r="D21" t="str">
            <v>10025R1208000023</v>
          </cell>
          <cell r="E21" t="str">
            <v>K22TKH 134</v>
          </cell>
          <cell r="F21">
            <v>-363000</v>
          </cell>
          <cell r="G21">
            <v>44792</v>
          </cell>
          <cell r="H21">
            <v>44811</v>
          </cell>
        </row>
        <row r="22">
          <cell r="A22">
            <v>103</v>
          </cell>
          <cell r="B22">
            <v>510018</v>
          </cell>
          <cell r="C22">
            <v>25790</v>
          </cell>
          <cell r="D22" t="str">
            <v>10018R1208000018</v>
          </cell>
          <cell r="E22" t="str">
            <v>K22TNH 103</v>
          </cell>
          <cell r="F22">
            <v>-4148881</v>
          </cell>
          <cell r="G22">
            <v>44786</v>
          </cell>
          <cell r="H22">
            <v>44811</v>
          </cell>
        </row>
        <row r="23">
          <cell r="A23">
            <v>88</v>
          </cell>
          <cell r="B23">
            <v>510018</v>
          </cell>
          <cell r="C23">
            <v>25790</v>
          </cell>
          <cell r="D23" t="str">
            <v>10018R1208000002</v>
          </cell>
          <cell r="E23" t="str">
            <v>K22TNH 88</v>
          </cell>
          <cell r="F23">
            <v>-1953988</v>
          </cell>
          <cell r="G23">
            <v>44779</v>
          </cell>
          <cell r="H23">
            <v>44811</v>
          </cell>
        </row>
        <row r="24">
          <cell r="A24">
            <v>42</v>
          </cell>
          <cell r="B24">
            <v>510012</v>
          </cell>
          <cell r="C24">
            <v>25790</v>
          </cell>
          <cell r="D24" t="str">
            <v>10012R1207000033</v>
          </cell>
          <cell r="E24" t="str">
            <v>K22TPU 42</v>
          </cell>
          <cell r="F24">
            <v>-7933538</v>
          </cell>
          <cell r="G24">
            <v>44771</v>
          </cell>
          <cell r="H24">
            <v>44811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 refreshError="1">
        <row r="2">
          <cell r="A2">
            <v>29328</v>
          </cell>
          <cell r="B2">
            <v>510015</v>
          </cell>
          <cell r="C2">
            <v>25790</v>
          </cell>
          <cell r="D2" t="str">
            <v>10015I1207001809</v>
          </cell>
          <cell r="E2" t="str">
            <v>1C22TNT_00029328</v>
          </cell>
          <cell r="F2">
            <v>5896238</v>
          </cell>
          <cell r="G2">
            <v>5896238</v>
          </cell>
          <cell r="H2">
            <v>44757</v>
          </cell>
          <cell r="I2">
            <v>44935</v>
          </cell>
        </row>
        <row r="3">
          <cell r="A3">
            <v>29330</v>
          </cell>
          <cell r="B3">
            <v>510022</v>
          </cell>
          <cell r="C3">
            <v>25790</v>
          </cell>
          <cell r="D3" t="str">
            <v>10022I1207001225</v>
          </cell>
          <cell r="E3" t="str">
            <v>1C22TNT_00029330</v>
          </cell>
          <cell r="F3">
            <v>1293750</v>
          </cell>
          <cell r="G3">
            <v>1293750</v>
          </cell>
          <cell r="H3">
            <v>44757</v>
          </cell>
          <cell r="I3">
            <v>44935</v>
          </cell>
        </row>
        <row r="4">
          <cell r="A4">
            <v>29350</v>
          </cell>
          <cell r="B4">
            <v>510013</v>
          </cell>
          <cell r="C4">
            <v>25790</v>
          </cell>
          <cell r="D4" t="str">
            <v>10013I1207003034</v>
          </cell>
          <cell r="E4" t="str">
            <v>1C22TNT_00029350</v>
          </cell>
          <cell r="F4">
            <v>1403525</v>
          </cell>
          <cell r="G4">
            <v>1403525</v>
          </cell>
          <cell r="H4">
            <v>44764</v>
          </cell>
          <cell r="I4">
            <v>44935</v>
          </cell>
        </row>
        <row r="5">
          <cell r="A5">
            <v>29362</v>
          </cell>
          <cell r="B5">
            <v>510026</v>
          </cell>
          <cell r="C5">
            <v>25790</v>
          </cell>
          <cell r="D5" t="str">
            <v>10026I1207001695</v>
          </cell>
          <cell r="E5" t="str">
            <v>1C22TNT_00029362</v>
          </cell>
          <cell r="F5">
            <v>1541825</v>
          </cell>
          <cell r="G5">
            <v>1541825</v>
          </cell>
          <cell r="H5">
            <v>44761</v>
          </cell>
          <cell r="I5">
            <v>44935</v>
          </cell>
        </row>
        <row r="6">
          <cell r="A6">
            <v>47574</v>
          </cell>
          <cell r="B6">
            <v>510021</v>
          </cell>
          <cell r="C6">
            <v>25790</v>
          </cell>
          <cell r="D6" t="str">
            <v>10021I1207000768</v>
          </cell>
          <cell r="E6" t="str">
            <v>1C22TNT_00047574</v>
          </cell>
          <cell r="F6">
            <v>3232688</v>
          </cell>
          <cell r="G6">
            <v>3232688</v>
          </cell>
          <cell r="H6">
            <v>44765</v>
          </cell>
          <cell r="I6">
            <v>44935</v>
          </cell>
        </row>
        <row r="7">
          <cell r="A7">
            <v>53813</v>
          </cell>
          <cell r="B7">
            <v>510027</v>
          </cell>
          <cell r="C7">
            <v>25790</v>
          </cell>
          <cell r="D7" t="str">
            <v>10027I1211000703</v>
          </cell>
          <cell r="E7" t="str">
            <v>1C22TNT_00053813</v>
          </cell>
          <cell r="F7">
            <v>3742813</v>
          </cell>
          <cell r="G7">
            <v>3742813</v>
          </cell>
          <cell r="H7">
            <v>44891</v>
          </cell>
          <cell r="I7">
            <v>44935</v>
          </cell>
        </row>
        <row r="8">
          <cell r="A8">
            <v>53814</v>
          </cell>
          <cell r="B8">
            <v>510016</v>
          </cell>
          <cell r="C8">
            <v>25790</v>
          </cell>
          <cell r="D8" t="str">
            <v>10016I1211001457</v>
          </cell>
          <cell r="E8" t="str">
            <v>1C22TNT_00053814</v>
          </cell>
          <cell r="F8">
            <v>4087063</v>
          </cell>
          <cell r="G8">
            <v>4087063</v>
          </cell>
          <cell r="H8">
            <v>44893</v>
          </cell>
          <cell r="I8">
            <v>44935</v>
          </cell>
        </row>
        <row r="9">
          <cell r="A9">
            <v>53815</v>
          </cell>
          <cell r="B9">
            <v>510020</v>
          </cell>
          <cell r="C9">
            <v>25790</v>
          </cell>
          <cell r="D9" t="str">
            <v>10020I1211001127</v>
          </cell>
          <cell r="E9" t="str">
            <v>1C22TNT_00053815</v>
          </cell>
          <cell r="F9">
            <v>1110575</v>
          </cell>
          <cell r="G9">
            <v>1110575</v>
          </cell>
          <cell r="H9">
            <v>44891</v>
          </cell>
          <cell r="I9">
            <v>44935</v>
          </cell>
        </row>
        <row r="10">
          <cell r="A10">
            <v>53816</v>
          </cell>
          <cell r="B10">
            <v>510028</v>
          </cell>
          <cell r="C10">
            <v>25790</v>
          </cell>
          <cell r="D10" t="str">
            <v>10028I1211000793</v>
          </cell>
          <cell r="E10" t="str">
            <v>1C22TNT_00053816</v>
          </cell>
          <cell r="F10">
            <v>3689775</v>
          </cell>
          <cell r="G10">
            <v>3689775</v>
          </cell>
          <cell r="H10">
            <v>44891</v>
          </cell>
          <cell r="I10">
            <v>44935</v>
          </cell>
        </row>
        <row r="11">
          <cell r="A11">
            <v>53817</v>
          </cell>
          <cell r="B11">
            <v>510011</v>
          </cell>
          <cell r="C11">
            <v>25790</v>
          </cell>
          <cell r="D11" t="str">
            <v>10011I1211001823</v>
          </cell>
          <cell r="E11" t="str">
            <v>1C22TNT_00053817</v>
          </cell>
          <cell r="F11">
            <v>2381325</v>
          </cell>
          <cell r="G11">
            <v>2381325</v>
          </cell>
          <cell r="H11">
            <v>44890</v>
          </cell>
          <cell r="I11">
            <v>44935</v>
          </cell>
        </row>
        <row r="12">
          <cell r="A12">
            <v>53818</v>
          </cell>
          <cell r="B12">
            <v>510010</v>
          </cell>
          <cell r="C12">
            <v>25790</v>
          </cell>
          <cell r="D12" t="str">
            <v>10010I1211002697</v>
          </cell>
          <cell r="E12" t="str">
            <v>1C22TNT_00053818</v>
          </cell>
          <cell r="F12">
            <v>10629038</v>
          </cell>
          <cell r="G12">
            <v>10629038</v>
          </cell>
          <cell r="H12">
            <v>44890</v>
          </cell>
          <cell r="I12">
            <v>44935</v>
          </cell>
        </row>
        <row r="13">
          <cell r="A13">
            <v>53819</v>
          </cell>
          <cell r="B13">
            <v>510028</v>
          </cell>
          <cell r="C13">
            <v>25790</v>
          </cell>
          <cell r="D13" t="str">
            <v>10028I1211000794</v>
          </cell>
          <cell r="E13" t="str">
            <v>1C22TNT_00053819</v>
          </cell>
          <cell r="F13">
            <v>5069925</v>
          </cell>
          <cell r="G13">
            <v>5069925</v>
          </cell>
          <cell r="H13">
            <v>44894</v>
          </cell>
          <cell r="I13">
            <v>44935</v>
          </cell>
        </row>
        <row r="14">
          <cell r="A14">
            <v>53820</v>
          </cell>
          <cell r="B14">
            <v>510016</v>
          </cell>
          <cell r="C14">
            <v>25790</v>
          </cell>
          <cell r="D14" t="str">
            <v>10016I1211001458</v>
          </cell>
          <cell r="E14" t="str">
            <v>1C22TNT_00053820</v>
          </cell>
          <cell r="F14">
            <v>7774063</v>
          </cell>
          <cell r="G14">
            <v>7774063</v>
          </cell>
          <cell r="H14">
            <v>44892</v>
          </cell>
          <cell r="I14">
            <v>44935</v>
          </cell>
        </row>
        <row r="15">
          <cell r="A15">
            <v>53821</v>
          </cell>
          <cell r="B15">
            <v>510017</v>
          </cell>
          <cell r="C15">
            <v>25790</v>
          </cell>
          <cell r="D15" t="str">
            <v>10017I1211001249</v>
          </cell>
          <cell r="E15" t="str">
            <v>1C22TNT_00053821</v>
          </cell>
          <cell r="F15">
            <v>2070800</v>
          </cell>
          <cell r="G15">
            <v>2070800</v>
          </cell>
          <cell r="H15">
            <v>44895</v>
          </cell>
          <cell r="I15">
            <v>44935</v>
          </cell>
        </row>
        <row r="16">
          <cell r="A16">
            <v>53822</v>
          </cell>
          <cell r="B16">
            <v>510022</v>
          </cell>
          <cell r="C16">
            <v>25790</v>
          </cell>
          <cell r="D16" t="str">
            <v>10022I1211000863</v>
          </cell>
          <cell r="E16" t="str">
            <v>1C22TNT_00053822</v>
          </cell>
          <cell r="F16">
            <v>3085975</v>
          </cell>
          <cell r="G16">
            <v>3085975</v>
          </cell>
          <cell r="H16">
            <v>44894</v>
          </cell>
          <cell r="I16">
            <v>44935</v>
          </cell>
        </row>
        <row r="17">
          <cell r="A17">
            <v>53823</v>
          </cell>
          <cell r="B17">
            <v>510024</v>
          </cell>
          <cell r="C17">
            <v>25790</v>
          </cell>
          <cell r="D17" t="str">
            <v>10024I1212000043</v>
          </cell>
          <cell r="E17" t="str">
            <v>1C22TNT_00053823</v>
          </cell>
          <cell r="F17">
            <v>1780750</v>
          </cell>
          <cell r="G17">
            <v>1780750</v>
          </cell>
          <cell r="H17">
            <v>44897</v>
          </cell>
          <cell r="I17">
            <v>44935</v>
          </cell>
        </row>
        <row r="18">
          <cell r="A18">
            <v>53825</v>
          </cell>
          <cell r="B18">
            <v>510018</v>
          </cell>
          <cell r="C18">
            <v>25790</v>
          </cell>
          <cell r="D18" t="str">
            <v>10018I1211001653</v>
          </cell>
          <cell r="E18" t="str">
            <v>1C22TNT_00053825</v>
          </cell>
          <cell r="F18">
            <v>2066150</v>
          </cell>
          <cell r="G18">
            <v>2066150</v>
          </cell>
          <cell r="H18">
            <v>44894</v>
          </cell>
          <cell r="I18">
            <v>44935</v>
          </cell>
        </row>
        <row r="19">
          <cell r="A19">
            <v>53827</v>
          </cell>
          <cell r="B19">
            <v>520090</v>
          </cell>
          <cell r="C19">
            <v>25790</v>
          </cell>
          <cell r="D19" t="str">
            <v>20090I1211000580</v>
          </cell>
          <cell r="E19" t="str">
            <v>1C22TNT_00053827</v>
          </cell>
          <cell r="F19">
            <v>1110575</v>
          </cell>
          <cell r="G19">
            <v>1110575</v>
          </cell>
          <cell r="H19">
            <v>44881</v>
          </cell>
          <cell r="I19">
            <v>44935</v>
          </cell>
        </row>
        <row r="20">
          <cell r="A20">
            <v>53828</v>
          </cell>
          <cell r="B20">
            <v>510014</v>
          </cell>
          <cell r="C20">
            <v>25790</v>
          </cell>
          <cell r="D20" t="str">
            <v>10014I1211001203</v>
          </cell>
          <cell r="E20" t="str">
            <v>1C22TNT_00053828</v>
          </cell>
          <cell r="F20">
            <v>2875775</v>
          </cell>
          <cell r="G20">
            <v>2875775</v>
          </cell>
          <cell r="H20">
            <v>44881</v>
          </cell>
          <cell r="I20">
            <v>44935</v>
          </cell>
        </row>
        <row r="21">
          <cell r="A21">
            <v>53830</v>
          </cell>
          <cell r="B21">
            <v>510013</v>
          </cell>
          <cell r="C21">
            <v>25790</v>
          </cell>
          <cell r="D21" t="str">
            <v>10013I1211001962</v>
          </cell>
          <cell r="E21" t="str">
            <v>1C22TNT_00053830</v>
          </cell>
          <cell r="F21">
            <v>3849938</v>
          </cell>
          <cell r="G21">
            <v>3849938</v>
          </cell>
          <cell r="H21">
            <v>44884</v>
          </cell>
          <cell r="I21">
            <v>44935</v>
          </cell>
        </row>
        <row r="22">
          <cell r="A22">
            <v>53831</v>
          </cell>
          <cell r="B22">
            <v>510013</v>
          </cell>
          <cell r="C22">
            <v>25790</v>
          </cell>
          <cell r="D22" t="str">
            <v>10013I1211001963</v>
          </cell>
          <cell r="E22" t="str">
            <v>1C22TNT_00053831</v>
          </cell>
          <cell r="F22">
            <v>1072050</v>
          </cell>
          <cell r="G22">
            <v>1072050</v>
          </cell>
          <cell r="H22">
            <v>44884</v>
          </cell>
          <cell r="I22">
            <v>44935</v>
          </cell>
        </row>
        <row r="23">
          <cell r="A23">
            <v>53832</v>
          </cell>
          <cell r="B23">
            <v>510026</v>
          </cell>
          <cell r="C23">
            <v>25790</v>
          </cell>
          <cell r="D23" t="str">
            <v>10026I1211001222</v>
          </cell>
          <cell r="E23" t="str">
            <v>1C22TNT_00053832</v>
          </cell>
          <cell r="F23">
            <v>3849938</v>
          </cell>
          <cell r="G23">
            <v>3849938</v>
          </cell>
          <cell r="H23">
            <v>44887</v>
          </cell>
          <cell r="I23">
            <v>44935</v>
          </cell>
        </row>
        <row r="24">
          <cell r="A24">
            <v>53833</v>
          </cell>
          <cell r="B24">
            <v>510014</v>
          </cell>
          <cell r="C24">
            <v>25790</v>
          </cell>
          <cell r="D24" t="str">
            <v>10014I1211001204</v>
          </cell>
          <cell r="E24" t="str">
            <v>1C22TNT_00053833</v>
          </cell>
          <cell r="F24">
            <v>1477738</v>
          </cell>
          <cell r="G24">
            <v>1477738</v>
          </cell>
          <cell r="H24">
            <v>44886</v>
          </cell>
          <cell r="I24">
            <v>44935</v>
          </cell>
        </row>
        <row r="25">
          <cell r="A25">
            <v>53834</v>
          </cell>
          <cell r="B25">
            <v>510013</v>
          </cell>
          <cell r="C25">
            <v>25790</v>
          </cell>
          <cell r="D25" t="str">
            <v>10013I1211002272</v>
          </cell>
          <cell r="E25" t="str">
            <v>1C22TNT_00053834</v>
          </cell>
          <cell r="F25">
            <v>1361488</v>
          </cell>
          <cell r="G25">
            <v>1361488</v>
          </cell>
          <cell r="H25">
            <v>44888</v>
          </cell>
          <cell r="I25">
            <v>44935</v>
          </cell>
        </row>
        <row r="26">
          <cell r="A26">
            <v>53836</v>
          </cell>
          <cell r="B26">
            <v>510026</v>
          </cell>
          <cell r="C26">
            <v>25790</v>
          </cell>
          <cell r="D26" t="str">
            <v>10026I1211001294</v>
          </cell>
          <cell r="E26" t="str">
            <v>1C22TNT_00053836</v>
          </cell>
          <cell r="F26">
            <v>3365175</v>
          </cell>
          <cell r="G26">
            <v>3365175</v>
          </cell>
          <cell r="H26">
            <v>44882</v>
          </cell>
          <cell r="I26">
            <v>44935</v>
          </cell>
        </row>
        <row r="27">
          <cell r="A27">
            <v>55044</v>
          </cell>
          <cell r="B27">
            <v>510012</v>
          </cell>
          <cell r="C27">
            <v>25790</v>
          </cell>
          <cell r="D27" t="str">
            <v>10012I1211002076</v>
          </cell>
          <cell r="E27" t="str">
            <v>1C22TNT_00055044</v>
          </cell>
          <cell r="F27">
            <v>7181675</v>
          </cell>
          <cell r="G27">
            <v>7181675</v>
          </cell>
          <cell r="H27">
            <v>44895</v>
          </cell>
          <cell r="I27">
            <v>44935</v>
          </cell>
        </row>
        <row r="28">
          <cell r="A28">
            <v>55045</v>
          </cell>
          <cell r="B28">
            <v>510011</v>
          </cell>
          <cell r="C28">
            <v>25790</v>
          </cell>
          <cell r="D28" t="str">
            <v>10011I1211002050</v>
          </cell>
          <cell r="E28" t="str">
            <v>1C22TNT_00055045</v>
          </cell>
          <cell r="F28">
            <v>5833875</v>
          </cell>
          <cell r="G28">
            <v>5833875</v>
          </cell>
          <cell r="H28">
            <v>44895</v>
          </cell>
          <cell r="I28">
            <v>44935</v>
          </cell>
        </row>
        <row r="29">
          <cell r="A29">
            <v>55046</v>
          </cell>
          <cell r="B29">
            <v>510022</v>
          </cell>
          <cell r="C29">
            <v>25790</v>
          </cell>
          <cell r="D29" t="str">
            <v>10022I1212000177</v>
          </cell>
          <cell r="E29" t="str">
            <v>1C22TNT_00055046</v>
          </cell>
          <cell r="F29">
            <v>1110575</v>
          </cell>
          <cell r="G29">
            <v>1110575</v>
          </cell>
          <cell r="H29">
            <v>44897</v>
          </cell>
          <cell r="I29">
            <v>44935</v>
          </cell>
        </row>
        <row r="30">
          <cell r="A30">
            <v>55047</v>
          </cell>
          <cell r="B30">
            <v>510016</v>
          </cell>
          <cell r="C30">
            <v>25790</v>
          </cell>
          <cell r="D30" t="str">
            <v>10016I1212000467</v>
          </cell>
          <cell r="E30" t="str">
            <v>1C22TNT_00055047</v>
          </cell>
          <cell r="F30">
            <v>453750</v>
          </cell>
          <cell r="G30">
            <v>453750</v>
          </cell>
          <cell r="H30">
            <v>44900</v>
          </cell>
          <cell r="I30">
            <v>44935</v>
          </cell>
        </row>
        <row r="31">
          <cell r="A31">
            <v>55048</v>
          </cell>
          <cell r="B31">
            <v>510025</v>
          </cell>
          <cell r="C31">
            <v>25790</v>
          </cell>
          <cell r="D31" t="str">
            <v>10025I1212000191</v>
          </cell>
          <cell r="E31" t="str">
            <v>1C22TNT_00055048</v>
          </cell>
          <cell r="F31">
            <v>1110575</v>
          </cell>
          <cell r="G31">
            <v>1110575</v>
          </cell>
          <cell r="H31">
            <v>44899</v>
          </cell>
          <cell r="I31">
            <v>44935</v>
          </cell>
        </row>
        <row r="32">
          <cell r="A32">
            <v>55049</v>
          </cell>
          <cell r="B32">
            <v>510028</v>
          </cell>
          <cell r="C32">
            <v>25790</v>
          </cell>
          <cell r="D32" t="str">
            <v>10028I1212000213</v>
          </cell>
          <cell r="E32" t="str">
            <v>1C22TNT_00055049</v>
          </cell>
          <cell r="F32">
            <v>6468375</v>
          </cell>
          <cell r="G32">
            <v>6468375</v>
          </cell>
          <cell r="H32">
            <v>44900</v>
          </cell>
          <cell r="I32">
            <v>44935</v>
          </cell>
        </row>
        <row r="33">
          <cell r="A33">
            <v>55050</v>
          </cell>
          <cell r="B33">
            <v>510028</v>
          </cell>
          <cell r="C33">
            <v>25790</v>
          </cell>
          <cell r="D33" t="str">
            <v>10028I1212000214</v>
          </cell>
          <cell r="E33" t="str">
            <v>1C22TNT_00055050</v>
          </cell>
          <cell r="F33">
            <v>1223863</v>
          </cell>
          <cell r="G33">
            <v>1223863</v>
          </cell>
          <cell r="H33">
            <v>44900</v>
          </cell>
          <cell r="I33">
            <v>44935</v>
          </cell>
        </row>
        <row r="34">
          <cell r="A34">
            <v>55153</v>
          </cell>
          <cell r="B34">
            <v>510013</v>
          </cell>
          <cell r="C34">
            <v>25790</v>
          </cell>
          <cell r="D34" t="str">
            <v>10013I1211002313</v>
          </cell>
          <cell r="E34" t="str">
            <v>1C22TNT_00055153</v>
          </cell>
          <cell r="F34">
            <v>937900</v>
          </cell>
          <cell r="G34">
            <v>937900</v>
          </cell>
          <cell r="H34">
            <v>44894</v>
          </cell>
          <cell r="I34">
            <v>44935</v>
          </cell>
        </row>
        <row r="35">
          <cell r="A35">
            <v>55154</v>
          </cell>
          <cell r="B35">
            <v>510026</v>
          </cell>
          <cell r="C35">
            <v>25790</v>
          </cell>
          <cell r="D35" t="str">
            <v>10026I1211001390</v>
          </cell>
          <cell r="E35" t="str">
            <v>1C22TNT_00055154</v>
          </cell>
          <cell r="F35">
            <v>3721100</v>
          </cell>
          <cell r="G35">
            <v>3721100</v>
          </cell>
          <cell r="H35">
            <v>44895</v>
          </cell>
          <cell r="I35">
            <v>44935</v>
          </cell>
        </row>
        <row r="36">
          <cell r="A36">
            <v>55155</v>
          </cell>
          <cell r="B36">
            <v>510026</v>
          </cell>
          <cell r="C36">
            <v>25790</v>
          </cell>
          <cell r="D36" t="str">
            <v>10026I1211001391</v>
          </cell>
          <cell r="E36" t="str">
            <v>1C22TNT_00055155</v>
          </cell>
          <cell r="F36">
            <v>2004650</v>
          </cell>
          <cell r="G36">
            <v>2004650</v>
          </cell>
          <cell r="H36">
            <v>44895</v>
          </cell>
          <cell r="I36">
            <v>44935</v>
          </cell>
        </row>
        <row r="37">
          <cell r="A37">
            <v>55268</v>
          </cell>
          <cell r="B37">
            <v>510014</v>
          </cell>
          <cell r="C37">
            <v>25790</v>
          </cell>
          <cell r="D37" t="str">
            <v>10014I1211001353</v>
          </cell>
          <cell r="E37" t="str">
            <v>1C22TNT_00055268</v>
          </cell>
          <cell r="F37">
            <v>3331738</v>
          </cell>
          <cell r="G37">
            <v>3331738</v>
          </cell>
          <cell r="H37">
            <v>44889</v>
          </cell>
          <cell r="I37">
            <v>44935</v>
          </cell>
        </row>
        <row r="38">
          <cell r="A38">
            <v>55269</v>
          </cell>
          <cell r="B38">
            <v>510013</v>
          </cell>
          <cell r="C38">
            <v>25790</v>
          </cell>
          <cell r="D38" t="str">
            <v>10013I1211002303</v>
          </cell>
          <cell r="E38" t="str">
            <v>1C22TNT_00055269</v>
          </cell>
          <cell r="F38">
            <v>3465988</v>
          </cell>
          <cell r="G38">
            <v>3465988</v>
          </cell>
          <cell r="H38">
            <v>44879</v>
          </cell>
          <cell r="I38">
            <v>44935</v>
          </cell>
        </row>
        <row r="39">
          <cell r="A39">
            <v>55275</v>
          </cell>
          <cell r="B39">
            <v>510013</v>
          </cell>
          <cell r="C39">
            <v>25790</v>
          </cell>
          <cell r="D39" t="str">
            <v>10013I1209002752</v>
          </cell>
          <cell r="E39" t="str">
            <v>1C22TNT_00055275</v>
          </cell>
          <cell r="F39">
            <v>1022288</v>
          </cell>
          <cell r="G39">
            <v>1022288</v>
          </cell>
          <cell r="H39">
            <v>44816</v>
          </cell>
          <cell r="I39">
            <v>44935</v>
          </cell>
        </row>
        <row r="40">
          <cell r="A40">
            <v>55476</v>
          </cell>
          <cell r="B40">
            <v>510013</v>
          </cell>
          <cell r="C40">
            <v>25790</v>
          </cell>
          <cell r="D40" t="str">
            <v>10013I1212000796</v>
          </cell>
          <cell r="E40" t="str">
            <v>1C22TNT_00055476</v>
          </cell>
          <cell r="F40">
            <v>1468625</v>
          </cell>
          <cell r="G40">
            <v>1468625</v>
          </cell>
          <cell r="H40">
            <v>44898</v>
          </cell>
          <cell r="I40">
            <v>44935</v>
          </cell>
        </row>
        <row r="41">
          <cell r="A41">
            <v>55477</v>
          </cell>
          <cell r="B41">
            <v>510014</v>
          </cell>
          <cell r="C41">
            <v>25790</v>
          </cell>
          <cell r="D41" t="str">
            <v>10014I1212000466</v>
          </cell>
          <cell r="E41" t="str">
            <v>1C22TNT_00055477</v>
          </cell>
          <cell r="F41">
            <v>3331738</v>
          </cell>
          <cell r="G41">
            <v>3331738</v>
          </cell>
          <cell r="H41">
            <v>44900</v>
          </cell>
          <cell r="I41">
            <v>44935</v>
          </cell>
        </row>
        <row r="42">
          <cell r="A42">
            <v>55478</v>
          </cell>
          <cell r="B42">
            <v>510028</v>
          </cell>
          <cell r="C42">
            <v>25790</v>
          </cell>
          <cell r="D42" t="str">
            <v>10028I1212000351</v>
          </cell>
          <cell r="E42" t="str">
            <v>1C22TNT_00055478</v>
          </cell>
          <cell r="F42">
            <v>486050</v>
          </cell>
          <cell r="G42">
            <v>486050</v>
          </cell>
          <cell r="H42">
            <v>44905</v>
          </cell>
          <cell r="I42">
            <v>44935</v>
          </cell>
        </row>
        <row r="43">
          <cell r="A43">
            <v>55479</v>
          </cell>
          <cell r="B43">
            <v>510019</v>
          </cell>
          <cell r="C43">
            <v>25790</v>
          </cell>
          <cell r="D43" t="str">
            <v>10019I1212000508</v>
          </cell>
          <cell r="E43" t="str">
            <v>1C22TNT_00055479</v>
          </cell>
          <cell r="F43">
            <v>2264138</v>
          </cell>
          <cell r="G43">
            <v>2264138</v>
          </cell>
          <cell r="H43">
            <v>44902</v>
          </cell>
          <cell r="I43">
            <v>44935</v>
          </cell>
        </row>
        <row r="44">
          <cell r="A44">
            <v>55480</v>
          </cell>
          <cell r="B44">
            <v>510028</v>
          </cell>
          <cell r="C44">
            <v>25790</v>
          </cell>
          <cell r="D44" t="str">
            <v>10028I1212000352</v>
          </cell>
          <cell r="E44" t="str">
            <v>1C22TNT_00055480</v>
          </cell>
          <cell r="F44">
            <v>5053488</v>
          </cell>
          <cell r="G44">
            <v>5053488</v>
          </cell>
          <cell r="H44">
            <v>44905</v>
          </cell>
          <cell r="I44">
            <v>44935</v>
          </cell>
        </row>
        <row r="45">
          <cell r="A45">
            <v>55481</v>
          </cell>
          <cell r="B45">
            <v>510027</v>
          </cell>
          <cell r="C45">
            <v>25790</v>
          </cell>
          <cell r="D45" t="str">
            <v>10027I1212000222</v>
          </cell>
          <cell r="E45" t="str">
            <v>1C22TNT_00055481</v>
          </cell>
          <cell r="F45">
            <v>3398400</v>
          </cell>
          <cell r="G45">
            <v>3398400</v>
          </cell>
          <cell r="H45">
            <v>44908</v>
          </cell>
          <cell r="I45">
            <v>44935</v>
          </cell>
        </row>
        <row r="46">
          <cell r="A46">
            <v>55482</v>
          </cell>
          <cell r="B46">
            <v>510020</v>
          </cell>
          <cell r="C46">
            <v>25790</v>
          </cell>
          <cell r="D46" t="str">
            <v>10020I1212000472</v>
          </cell>
          <cell r="E46" t="str">
            <v>1C22TNT_00055482</v>
          </cell>
          <cell r="F46">
            <v>2548800</v>
          </cell>
          <cell r="G46">
            <v>2548800</v>
          </cell>
          <cell r="H46">
            <v>44908</v>
          </cell>
          <cell r="I46">
            <v>44935</v>
          </cell>
        </row>
        <row r="47">
          <cell r="A47">
            <v>55483</v>
          </cell>
          <cell r="B47">
            <v>510016</v>
          </cell>
          <cell r="C47">
            <v>25790</v>
          </cell>
          <cell r="D47" t="str">
            <v>10016I1212000779</v>
          </cell>
          <cell r="E47" t="str">
            <v>1C22TNT_00055483</v>
          </cell>
          <cell r="F47">
            <v>2144100</v>
          </cell>
          <cell r="G47">
            <v>2144100</v>
          </cell>
          <cell r="H47">
            <v>44912</v>
          </cell>
          <cell r="I47">
            <v>44935</v>
          </cell>
        </row>
        <row r="48">
          <cell r="A48">
            <v>55484</v>
          </cell>
          <cell r="B48">
            <v>510016</v>
          </cell>
          <cell r="C48">
            <v>25790</v>
          </cell>
          <cell r="D48" t="str">
            <v>10016I1212000780</v>
          </cell>
          <cell r="E48" t="str">
            <v>1C22TNT_00055484</v>
          </cell>
          <cell r="F48">
            <v>2024125</v>
          </cell>
          <cell r="G48">
            <v>2024125</v>
          </cell>
          <cell r="H48">
            <v>44912</v>
          </cell>
          <cell r="I48">
            <v>44935</v>
          </cell>
        </row>
        <row r="49">
          <cell r="A49">
            <v>55486</v>
          </cell>
          <cell r="B49">
            <v>510022</v>
          </cell>
          <cell r="C49">
            <v>25790</v>
          </cell>
          <cell r="D49" t="str">
            <v>10022I1212000346</v>
          </cell>
          <cell r="E49" t="str">
            <v>1C22TNT_00055486</v>
          </cell>
          <cell r="F49">
            <v>3398400</v>
          </cell>
          <cell r="G49">
            <v>3398400</v>
          </cell>
          <cell r="H49">
            <v>44908</v>
          </cell>
          <cell r="I49">
            <v>44935</v>
          </cell>
        </row>
        <row r="50">
          <cell r="A50">
            <v>55487</v>
          </cell>
          <cell r="B50">
            <v>510024</v>
          </cell>
          <cell r="C50">
            <v>25790</v>
          </cell>
          <cell r="D50" t="str">
            <v>10024I1212000422</v>
          </cell>
          <cell r="E50" t="str">
            <v>1C22TNT_00055487</v>
          </cell>
          <cell r="F50">
            <v>3398400</v>
          </cell>
          <cell r="G50">
            <v>3398400</v>
          </cell>
          <cell r="H50">
            <v>44912</v>
          </cell>
          <cell r="I50">
            <v>44935</v>
          </cell>
        </row>
        <row r="51">
          <cell r="A51">
            <v>55488</v>
          </cell>
          <cell r="B51">
            <v>510028</v>
          </cell>
          <cell r="C51">
            <v>25790</v>
          </cell>
          <cell r="D51" t="str">
            <v>10028I1212000353</v>
          </cell>
          <cell r="E51" t="str">
            <v>1C22TNT_00055488</v>
          </cell>
          <cell r="F51">
            <v>3398400</v>
          </cell>
          <cell r="G51">
            <v>3398400</v>
          </cell>
          <cell r="H51">
            <v>44908</v>
          </cell>
          <cell r="I51">
            <v>44935</v>
          </cell>
        </row>
        <row r="52">
          <cell r="A52">
            <v>55489</v>
          </cell>
          <cell r="B52">
            <v>510025</v>
          </cell>
          <cell r="C52">
            <v>25790</v>
          </cell>
          <cell r="D52" t="str">
            <v>10025I1212000427</v>
          </cell>
          <cell r="E52" t="str">
            <v>1C22TNT_00055489</v>
          </cell>
          <cell r="F52">
            <v>3398400</v>
          </cell>
          <cell r="G52">
            <v>3398400</v>
          </cell>
          <cell r="H52">
            <v>44909</v>
          </cell>
          <cell r="I52">
            <v>44935</v>
          </cell>
        </row>
        <row r="53">
          <cell r="A53">
            <v>55490</v>
          </cell>
          <cell r="B53">
            <v>510015</v>
          </cell>
          <cell r="C53">
            <v>25790</v>
          </cell>
          <cell r="D53" t="str">
            <v>10015I1212000395</v>
          </cell>
          <cell r="E53" t="str">
            <v>1C22TNT_00055490</v>
          </cell>
          <cell r="F53">
            <v>3790150</v>
          </cell>
          <cell r="G53">
            <v>3790150</v>
          </cell>
          <cell r="H53">
            <v>44908</v>
          </cell>
          <cell r="I53">
            <v>44935</v>
          </cell>
        </row>
        <row r="54">
          <cell r="A54">
            <v>55491</v>
          </cell>
          <cell r="B54">
            <v>510015</v>
          </cell>
          <cell r="C54">
            <v>25790</v>
          </cell>
          <cell r="D54" t="str">
            <v>10015I1212000396</v>
          </cell>
          <cell r="E54" t="str">
            <v>1C22TNT_00055491</v>
          </cell>
          <cell r="F54">
            <v>2024125</v>
          </cell>
          <cell r="G54">
            <v>2024125</v>
          </cell>
          <cell r="H54">
            <v>44908</v>
          </cell>
          <cell r="I54">
            <v>44935</v>
          </cell>
        </row>
        <row r="55">
          <cell r="A55">
            <v>55492</v>
          </cell>
          <cell r="B55">
            <v>510015</v>
          </cell>
          <cell r="C55">
            <v>25790</v>
          </cell>
          <cell r="D55" t="str">
            <v>10015I1212000397</v>
          </cell>
          <cell r="E55" t="str">
            <v>1C22TNT_00055492</v>
          </cell>
          <cell r="F55">
            <v>3398400</v>
          </cell>
          <cell r="G55">
            <v>3398400</v>
          </cell>
          <cell r="H55">
            <v>44908</v>
          </cell>
          <cell r="I55">
            <v>44935</v>
          </cell>
        </row>
        <row r="56">
          <cell r="A56">
            <v>55493</v>
          </cell>
          <cell r="B56">
            <v>510017</v>
          </cell>
          <cell r="C56">
            <v>25790</v>
          </cell>
          <cell r="D56" t="str">
            <v>10017I1212000481</v>
          </cell>
          <cell r="E56" t="str">
            <v>1C22TNT_00055493</v>
          </cell>
          <cell r="F56">
            <v>5051275</v>
          </cell>
          <cell r="G56">
            <v>5051275</v>
          </cell>
          <cell r="H56">
            <v>44909</v>
          </cell>
          <cell r="I56">
            <v>44935</v>
          </cell>
        </row>
        <row r="57">
          <cell r="A57">
            <v>55494</v>
          </cell>
          <cell r="B57">
            <v>510016</v>
          </cell>
          <cell r="C57">
            <v>25790</v>
          </cell>
          <cell r="D57" t="str">
            <v>10016I1212000575</v>
          </cell>
          <cell r="E57" t="str">
            <v>1C22TNT_00055494</v>
          </cell>
          <cell r="F57">
            <v>3840325</v>
          </cell>
          <cell r="G57">
            <v>3840325</v>
          </cell>
          <cell r="H57">
            <v>44901</v>
          </cell>
          <cell r="I57">
            <v>44935</v>
          </cell>
        </row>
        <row r="58">
          <cell r="A58">
            <v>55496</v>
          </cell>
          <cell r="B58">
            <v>510024</v>
          </cell>
          <cell r="C58">
            <v>25790</v>
          </cell>
          <cell r="D58" t="str">
            <v>10024I1212000285</v>
          </cell>
          <cell r="E58" t="str">
            <v>1C22TNT_00055496</v>
          </cell>
          <cell r="F58">
            <v>1110575</v>
          </cell>
          <cell r="G58">
            <v>1110575</v>
          </cell>
          <cell r="H58">
            <v>44908</v>
          </cell>
          <cell r="I58">
            <v>44935</v>
          </cell>
        </row>
        <row r="59">
          <cell r="A59">
            <v>55497</v>
          </cell>
          <cell r="B59">
            <v>510015</v>
          </cell>
          <cell r="C59">
            <v>25790</v>
          </cell>
          <cell r="D59" t="str">
            <v>10015I1212000398</v>
          </cell>
          <cell r="E59" t="str">
            <v>1C22TNT_00055497</v>
          </cell>
          <cell r="F59">
            <v>3689775</v>
          </cell>
          <cell r="G59">
            <v>3689775</v>
          </cell>
          <cell r="H59">
            <v>44904</v>
          </cell>
          <cell r="I59">
            <v>44935</v>
          </cell>
        </row>
        <row r="60">
          <cell r="A60">
            <v>55498</v>
          </cell>
          <cell r="B60">
            <v>510020</v>
          </cell>
          <cell r="C60">
            <v>25790</v>
          </cell>
          <cell r="D60" t="str">
            <v>10020I1212000473</v>
          </cell>
          <cell r="E60" t="str">
            <v>1C22TNT_00055498</v>
          </cell>
          <cell r="F60">
            <v>100363</v>
          </cell>
          <cell r="G60">
            <v>100363</v>
          </cell>
          <cell r="H60">
            <v>44901</v>
          </cell>
          <cell r="I60">
            <v>44935</v>
          </cell>
        </row>
        <row r="61">
          <cell r="A61">
            <v>55499</v>
          </cell>
          <cell r="B61">
            <v>510025</v>
          </cell>
          <cell r="C61">
            <v>25790</v>
          </cell>
          <cell r="D61" t="str">
            <v>10025I1212000354</v>
          </cell>
          <cell r="E61" t="str">
            <v>1C22TNT_00055499</v>
          </cell>
          <cell r="F61">
            <v>2618438</v>
          </cell>
          <cell r="G61">
            <v>2618438</v>
          </cell>
          <cell r="H61">
            <v>44903</v>
          </cell>
          <cell r="I61">
            <v>44935</v>
          </cell>
        </row>
        <row r="62">
          <cell r="A62">
            <v>55500</v>
          </cell>
          <cell r="B62">
            <v>510012</v>
          </cell>
          <cell r="C62">
            <v>25790</v>
          </cell>
          <cell r="D62" t="str">
            <v>10012I1212000787</v>
          </cell>
          <cell r="E62" t="str">
            <v>1C22TNT_00055500</v>
          </cell>
          <cell r="F62">
            <v>10711300</v>
          </cell>
          <cell r="G62">
            <v>10711300</v>
          </cell>
          <cell r="H62">
            <v>44903</v>
          </cell>
          <cell r="I62">
            <v>44935</v>
          </cell>
        </row>
        <row r="63">
          <cell r="A63">
            <v>55501</v>
          </cell>
          <cell r="B63">
            <v>510011</v>
          </cell>
          <cell r="C63">
            <v>25790</v>
          </cell>
          <cell r="D63" t="str">
            <v>10011I1212000757</v>
          </cell>
          <cell r="E63" t="str">
            <v>1C22TNT_00055501</v>
          </cell>
          <cell r="F63">
            <v>3398400</v>
          </cell>
          <cell r="G63">
            <v>3398400</v>
          </cell>
          <cell r="H63">
            <v>44905</v>
          </cell>
          <cell r="I63">
            <v>44935</v>
          </cell>
        </row>
        <row r="64">
          <cell r="A64">
            <v>55502</v>
          </cell>
          <cell r="B64">
            <v>510029</v>
          </cell>
          <cell r="C64">
            <v>25790</v>
          </cell>
          <cell r="D64" t="str">
            <v>10029I1212000201</v>
          </cell>
          <cell r="E64" t="str">
            <v>1C22TNT_00055502</v>
          </cell>
          <cell r="F64">
            <v>1110575</v>
          </cell>
          <cell r="G64">
            <v>1110575</v>
          </cell>
          <cell r="H64">
            <v>44902</v>
          </cell>
          <cell r="I64">
            <v>44935</v>
          </cell>
        </row>
        <row r="65">
          <cell r="A65">
            <v>55503</v>
          </cell>
          <cell r="B65">
            <v>510010</v>
          </cell>
          <cell r="C65">
            <v>25790</v>
          </cell>
          <cell r="D65" t="str">
            <v>10010I1212001084</v>
          </cell>
          <cell r="E65" t="str">
            <v>1C22TNT_00055503</v>
          </cell>
          <cell r="F65">
            <v>6796800</v>
          </cell>
          <cell r="G65">
            <v>6796800</v>
          </cell>
          <cell r="H65">
            <v>44908</v>
          </cell>
          <cell r="I65">
            <v>44935</v>
          </cell>
        </row>
        <row r="66">
          <cell r="A66">
            <v>55511</v>
          </cell>
          <cell r="B66">
            <v>510019</v>
          </cell>
          <cell r="C66">
            <v>25790</v>
          </cell>
          <cell r="D66" t="str">
            <v>10019I1212000509</v>
          </cell>
          <cell r="E66" t="str">
            <v>1C22TNT_00055511</v>
          </cell>
          <cell r="F66">
            <v>3398400</v>
          </cell>
          <cell r="G66">
            <v>3398400</v>
          </cell>
          <cell r="H66">
            <v>44908</v>
          </cell>
          <cell r="I66">
            <v>44935</v>
          </cell>
        </row>
        <row r="67">
          <cell r="A67">
            <v>55512</v>
          </cell>
          <cell r="B67">
            <v>510019</v>
          </cell>
          <cell r="C67">
            <v>25790</v>
          </cell>
          <cell r="D67" t="str">
            <v>10019I1212000510</v>
          </cell>
          <cell r="E67" t="str">
            <v>1C22TNT_00055512</v>
          </cell>
          <cell r="F67">
            <v>301088</v>
          </cell>
          <cell r="G67">
            <v>301088</v>
          </cell>
          <cell r="H67">
            <v>44908</v>
          </cell>
          <cell r="I67">
            <v>44935</v>
          </cell>
        </row>
        <row r="68">
          <cell r="A68">
            <v>55513</v>
          </cell>
          <cell r="B68">
            <v>510012</v>
          </cell>
          <cell r="C68">
            <v>25790</v>
          </cell>
          <cell r="D68" t="str">
            <v>10012I1212000788</v>
          </cell>
          <cell r="E68" t="str">
            <v>1C22TNT_00055513</v>
          </cell>
          <cell r="F68">
            <v>4048250</v>
          </cell>
          <cell r="G68">
            <v>4048250</v>
          </cell>
          <cell r="H68">
            <v>44908</v>
          </cell>
          <cell r="I68">
            <v>44935</v>
          </cell>
        </row>
        <row r="69">
          <cell r="A69">
            <v>55992</v>
          </cell>
          <cell r="B69">
            <v>510027</v>
          </cell>
          <cell r="C69">
            <v>25790</v>
          </cell>
          <cell r="D69" t="str">
            <v>10027I1212000340</v>
          </cell>
          <cell r="E69" t="str">
            <v>1C22TNT_00055992</v>
          </cell>
          <cell r="F69">
            <v>23109838</v>
          </cell>
          <cell r="G69">
            <v>23109838</v>
          </cell>
          <cell r="H69">
            <v>44912</v>
          </cell>
          <cell r="I69">
            <v>44935</v>
          </cell>
        </row>
        <row r="70">
          <cell r="A70">
            <v>55993</v>
          </cell>
          <cell r="B70">
            <v>510022</v>
          </cell>
          <cell r="C70">
            <v>25790</v>
          </cell>
          <cell r="D70" t="str">
            <v>10022I1212000434</v>
          </cell>
          <cell r="E70" t="str">
            <v>1C22TNT_00055993</v>
          </cell>
          <cell r="F70">
            <v>5516863</v>
          </cell>
          <cell r="G70">
            <v>5516863</v>
          </cell>
          <cell r="H70">
            <v>44912</v>
          </cell>
          <cell r="I70">
            <v>44935</v>
          </cell>
        </row>
        <row r="71">
          <cell r="A71">
            <v>55994</v>
          </cell>
          <cell r="B71">
            <v>510022</v>
          </cell>
          <cell r="C71">
            <v>25790</v>
          </cell>
          <cell r="D71" t="str">
            <v>10022I1212000435</v>
          </cell>
          <cell r="E71" t="str">
            <v>1C22TNT_00055994</v>
          </cell>
          <cell r="F71">
            <v>3492738</v>
          </cell>
          <cell r="G71">
            <v>3492738</v>
          </cell>
          <cell r="H71">
            <v>44912</v>
          </cell>
          <cell r="I71">
            <v>44935</v>
          </cell>
        </row>
        <row r="72">
          <cell r="A72">
            <v>55995</v>
          </cell>
          <cell r="B72">
            <v>510022</v>
          </cell>
          <cell r="C72">
            <v>25790</v>
          </cell>
          <cell r="D72" t="str">
            <v>10022I1212000474</v>
          </cell>
          <cell r="E72" t="str">
            <v>1C22TNT_00055995</v>
          </cell>
          <cell r="F72">
            <v>1410200</v>
          </cell>
          <cell r="G72">
            <v>1410200</v>
          </cell>
          <cell r="H72">
            <v>44912</v>
          </cell>
          <cell r="I72">
            <v>44935</v>
          </cell>
        </row>
        <row r="73">
          <cell r="A73">
            <v>55996</v>
          </cell>
          <cell r="B73">
            <v>510022</v>
          </cell>
          <cell r="C73">
            <v>25790</v>
          </cell>
          <cell r="D73" t="str">
            <v>10022I1212000475</v>
          </cell>
          <cell r="E73" t="str">
            <v>1C22TNT_00055996</v>
          </cell>
          <cell r="F73">
            <v>3434325</v>
          </cell>
          <cell r="G73">
            <v>3434325</v>
          </cell>
          <cell r="H73">
            <v>44912</v>
          </cell>
          <cell r="I73">
            <v>44935</v>
          </cell>
        </row>
        <row r="74">
          <cell r="A74">
            <v>55997</v>
          </cell>
          <cell r="B74">
            <v>510021</v>
          </cell>
          <cell r="C74">
            <v>25790</v>
          </cell>
          <cell r="D74" t="str">
            <v>10021I1212000331</v>
          </cell>
          <cell r="E74" t="str">
            <v>1C22TNT_00055997</v>
          </cell>
          <cell r="F74">
            <v>1468625</v>
          </cell>
          <cell r="G74">
            <v>1468625</v>
          </cell>
          <cell r="H74">
            <v>44912</v>
          </cell>
          <cell r="I74">
            <v>44935</v>
          </cell>
        </row>
        <row r="75">
          <cell r="A75">
            <v>55998</v>
          </cell>
          <cell r="B75">
            <v>510017</v>
          </cell>
          <cell r="C75">
            <v>25790</v>
          </cell>
          <cell r="D75" t="str">
            <v>10017I1212000710</v>
          </cell>
          <cell r="E75" t="str">
            <v>1C22TNT_00055998</v>
          </cell>
          <cell r="F75">
            <v>2548800</v>
          </cell>
          <cell r="G75">
            <v>2548800</v>
          </cell>
          <cell r="H75">
            <v>44914</v>
          </cell>
          <cell r="I75">
            <v>44935</v>
          </cell>
        </row>
        <row r="76">
          <cell r="A76">
            <v>55999</v>
          </cell>
          <cell r="B76">
            <v>510016</v>
          </cell>
          <cell r="C76">
            <v>25790</v>
          </cell>
          <cell r="D76" t="str">
            <v>10016I1212000878</v>
          </cell>
          <cell r="E76" t="str">
            <v>1C22TNT_00055999</v>
          </cell>
          <cell r="F76">
            <v>4313538</v>
          </cell>
          <cell r="G76">
            <v>4313538</v>
          </cell>
          <cell r="H76">
            <v>44914</v>
          </cell>
          <cell r="I76">
            <v>44935</v>
          </cell>
        </row>
        <row r="77">
          <cell r="A77">
            <v>56000</v>
          </cell>
          <cell r="B77">
            <v>510016</v>
          </cell>
          <cell r="C77">
            <v>25790</v>
          </cell>
          <cell r="D77" t="str">
            <v>10016I1212000900</v>
          </cell>
          <cell r="E77" t="str">
            <v>1C22TNT_00056000</v>
          </cell>
          <cell r="F77">
            <v>2024125</v>
          </cell>
          <cell r="G77">
            <v>2024125</v>
          </cell>
          <cell r="H77">
            <v>44914</v>
          </cell>
          <cell r="I77">
            <v>44935</v>
          </cell>
        </row>
        <row r="78">
          <cell r="A78">
            <v>56001</v>
          </cell>
          <cell r="B78">
            <v>510012</v>
          </cell>
          <cell r="C78">
            <v>25790</v>
          </cell>
          <cell r="D78" t="str">
            <v>10012I1212001018</v>
          </cell>
          <cell r="E78" t="str">
            <v>1C22TNT_00056001</v>
          </cell>
          <cell r="F78">
            <v>1699200</v>
          </cell>
          <cell r="G78">
            <v>1699200</v>
          </cell>
          <cell r="H78">
            <v>44905</v>
          </cell>
          <cell r="I78">
            <v>44935</v>
          </cell>
        </row>
        <row r="79">
          <cell r="A79">
            <v>56002</v>
          </cell>
          <cell r="B79">
            <v>510012</v>
          </cell>
          <cell r="C79">
            <v>25790</v>
          </cell>
          <cell r="D79" t="str">
            <v>10012I1212001019</v>
          </cell>
          <cell r="E79" t="str">
            <v>1C22TNT_00056002</v>
          </cell>
          <cell r="F79">
            <v>10681863</v>
          </cell>
          <cell r="G79">
            <v>10681863</v>
          </cell>
          <cell r="H79">
            <v>44909</v>
          </cell>
          <cell r="I79">
            <v>44935</v>
          </cell>
        </row>
        <row r="80">
          <cell r="A80">
            <v>56016</v>
          </cell>
          <cell r="B80">
            <v>510010</v>
          </cell>
          <cell r="C80">
            <v>25790</v>
          </cell>
          <cell r="D80" t="str">
            <v>10010I1212001526</v>
          </cell>
          <cell r="E80" t="str">
            <v>1C22TNT_00056016</v>
          </cell>
          <cell r="F80">
            <v>8508263</v>
          </cell>
          <cell r="G80">
            <v>8508263</v>
          </cell>
          <cell r="H80">
            <v>44911</v>
          </cell>
          <cell r="I80">
            <v>44935</v>
          </cell>
        </row>
        <row r="81">
          <cell r="A81">
            <v>56017</v>
          </cell>
          <cell r="B81">
            <v>510010</v>
          </cell>
          <cell r="C81">
            <v>25790</v>
          </cell>
          <cell r="D81" t="str">
            <v>10010I1212001527</v>
          </cell>
          <cell r="E81" t="str">
            <v>1C22TNT_00056017</v>
          </cell>
          <cell r="F81">
            <v>2024125</v>
          </cell>
          <cell r="G81">
            <v>2024125</v>
          </cell>
          <cell r="H81">
            <v>44911</v>
          </cell>
          <cell r="I81">
            <v>44935</v>
          </cell>
        </row>
        <row r="82">
          <cell r="A82">
            <v>56104</v>
          </cell>
          <cell r="B82">
            <v>510022</v>
          </cell>
          <cell r="C82">
            <v>25790</v>
          </cell>
          <cell r="D82" t="str">
            <v>10022I1212000509</v>
          </cell>
          <cell r="E82" t="str">
            <v>1C22TNT_00056104</v>
          </cell>
          <cell r="F82">
            <v>1468625</v>
          </cell>
          <cell r="G82">
            <v>1468625</v>
          </cell>
          <cell r="H82">
            <v>44902</v>
          </cell>
          <cell r="I82">
            <v>44935</v>
          </cell>
        </row>
        <row r="83">
          <cell r="A83">
            <v>56105</v>
          </cell>
          <cell r="B83">
            <v>510017</v>
          </cell>
          <cell r="C83">
            <v>25790</v>
          </cell>
          <cell r="D83" t="str">
            <v>10017I1212000719</v>
          </cell>
          <cell r="E83" t="str">
            <v>1C22TNT_00056105</v>
          </cell>
          <cell r="F83">
            <v>3492738</v>
          </cell>
          <cell r="G83">
            <v>3492738</v>
          </cell>
          <cell r="H83">
            <v>44902</v>
          </cell>
          <cell r="I83">
            <v>44935</v>
          </cell>
        </row>
        <row r="84">
          <cell r="A84">
            <v>56106</v>
          </cell>
          <cell r="B84">
            <v>510025</v>
          </cell>
          <cell r="C84">
            <v>25790</v>
          </cell>
          <cell r="D84" t="str">
            <v>10025I1212000577</v>
          </cell>
          <cell r="E84" t="str">
            <v>1C22TNT_00056106</v>
          </cell>
          <cell r="F84">
            <v>1468625</v>
          </cell>
          <cell r="G84">
            <v>1468625</v>
          </cell>
          <cell r="H84">
            <v>44902</v>
          </cell>
          <cell r="I84">
            <v>44935</v>
          </cell>
        </row>
        <row r="85">
          <cell r="A85">
            <v>56107</v>
          </cell>
          <cell r="B85">
            <v>510020</v>
          </cell>
          <cell r="C85">
            <v>25790</v>
          </cell>
          <cell r="D85" t="str">
            <v>10020I1212000726</v>
          </cell>
          <cell r="E85" t="str">
            <v>1C22TNT_00056107</v>
          </cell>
          <cell r="F85">
            <v>2024125</v>
          </cell>
          <cell r="G85">
            <v>2024125</v>
          </cell>
          <cell r="H85">
            <v>44901</v>
          </cell>
          <cell r="I85">
            <v>44935</v>
          </cell>
        </row>
        <row r="86">
          <cell r="A86">
            <v>56257</v>
          </cell>
          <cell r="B86">
            <v>510015</v>
          </cell>
          <cell r="C86">
            <v>25790</v>
          </cell>
          <cell r="D86" t="str">
            <v>10015I1212000738</v>
          </cell>
          <cell r="E86" t="str">
            <v>1C22TNT_00056257</v>
          </cell>
          <cell r="F86">
            <v>3190938</v>
          </cell>
          <cell r="G86">
            <v>3190938</v>
          </cell>
          <cell r="H86">
            <v>44915</v>
          </cell>
          <cell r="I86">
            <v>44935</v>
          </cell>
        </row>
        <row r="87">
          <cell r="A87">
            <v>56811</v>
          </cell>
          <cell r="B87">
            <v>510019</v>
          </cell>
          <cell r="C87">
            <v>25790</v>
          </cell>
          <cell r="D87" t="str">
            <v>10019I1212001038</v>
          </cell>
          <cell r="E87" t="str">
            <v>1C22TNT_00056811</v>
          </cell>
          <cell r="F87">
            <v>2024125</v>
          </cell>
          <cell r="G87">
            <v>2024125</v>
          </cell>
          <cell r="H87">
            <v>44916</v>
          </cell>
          <cell r="I87">
            <v>44935</v>
          </cell>
        </row>
        <row r="88">
          <cell r="A88">
            <v>56812</v>
          </cell>
          <cell r="B88">
            <v>510019</v>
          </cell>
          <cell r="C88">
            <v>25790</v>
          </cell>
          <cell r="D88" t="str">
            <v>10019I1212001039</v>
          </cell>
          <cell r="E88" t="str">
            <v>1C22TNT_00056812</v>
          </cell>
          <cell r="F88">
            <v>4723300</v>
          </cell>
          <cell r="G88">
            <v>4723300</v>
          </cell>
          <cell r="H88">
            <v>44916</v>
          </cell>
          <cell r="I88">
            <v>44935</v>
          </cell>
        </row>
        <row r="89">
          <cell r="A89">
            <v>56832</v>
          </cell>
          <cell r="B89">
            <v>510025</v>
          </cell>
          <cell r="C89">
            <v>25790</v>
          </cell>
          <cell r="D89" t="str">
            <v>10025I1212000838</v>
          </cell>
          <cell r="E89" t="str">
            <v>1C22TNT_00056832</v>
          </cell>
          <cell r="F89">
            <v>3331738</v>
          </cell>
          <cell r="G89">
            <v>3331738</v>
          </cell>
          <cell r="H89">
            <v>44919</v>
          </cell>
          <cell r="I89">
            <v>44935</v>
          </cell>
        </row>
        <row r="90">
          <cell r="A90">
            <v>56833</v>
          </cell>
          <cell r="B90">
            <v>510022</v>
          </cell>
          <cell r="C90">
            <v>25790</v>
          </cell>
          <cell r="D90" t="str">
            <v>10022I1212000752</v>
          </cell>
          <cell r="E90" t="str">
            <v>1C22TNT_00056833</v>
          </cell>
          <cell r="F90">
            <v>1110575</v>
          </cell>
          <cell r="G90">
            <v>1110575</v>
          </cell>
          <cell r="H90">
            <v>44918</v>
          </cell>
          <cell r="I90">
            <v>44935</v>
          </cell>
        </row>
        <row r="91">
          <cell r="A91">
            <v>56834</v>
          </cell>
          <cell r="B91">
            <v>510020</v>
          </cell>
          <cell r="C91">
            <v>25790</v>
          </cell>
          <cell r="D91" t="str">
            <v>10020I1212001099</v>
          </cell>
          <cell r="E91" t="str">
            <v>1C22TNT_00056834</v>
          </cell>
          <cell r="F91">
            <v>1110575</v>
          </cell>
          <cell r="G91">
            <v>1110575</v>
          </cell>
          <cell r="H91">
            <v>44919</v>
          </cell>
          <cell r="I91">
            <v>44935</v>
          </cell>
        </row>
        <row r="92">
          <cell r="A92">
            <v>56835</v>
          </cell>
          <cell r="B92">
            <v>510016</v>
          </cell>
          <cell r="C92">
            <v>25790</v>
          </cell>
          <cell r="D92" t="str">
            <v>10016I1212001277</v>
          </cell>
          <cell r="E92" t="str">
            <v>1C22TNT_00056835</v>
          </cell>
          <cell r="F92">
            <v>5867800</v>
          </cell>
          <cell r="G92">
            <v>5867800</v>
          </cell>
          <cell r="H92">
            <v>44921</v>
          </cell>
          <cell r="I92">
            <v>44935</v>
          </cell>
        </row>
        <row r="93">
          <cell r="A93">
            <v>56836</v>
          </cell>
          <cell r="B93">
            <v>510016</v>
          </cell>
          <cell r="C93">
            <v>25790</v>
          </cell>
          <cell r="D93" t="str">
            <v>10016I1212001278</v>
          </cell>
          <cell r="E93" t="str">
            <v>1C22TNT_00056836</v>
          </cell>
          <cell r="F93">
            <v>2024125</v>
          </cell>
          <cell r="G93">
            <v>2024125</v>
          </cell>
          <cell r="H93">
            <v>44921</v>
          </cell>
          <cell r="I93">
            <v>44935</v>
          </cell>
        </row>
        <row r="94">
          <cell r="A94">
            <v>56837</v>
          </cell>
          <cell r="B94">
            <v>510016</v>
          </cell>
          <cell r="C94">
            <v>25790</v>
          </cell>
          <cell r="D94" t="str">
            <v>10016I1212001279</v>
          </cell>
          <cell r="E94" t="str">
            <v>1C22TNT_00056837</v>
          </cell>
          <cell r="F94">
            <v>3398400</v>
          </cell>
          <cell r="G94">
            <v>3398400</v>
          </cell>
          <cell r="H94">
            <v>44921</v>
          </cell>
          <cell r="I94">
            <v>44935</v>
          </cell>
        </row>
        <row r="95">
          <cell r="A95">
            <v>56839</v>
          </cell>
          <cell r="B95">
            <v>510018</v>
          </cell>
          <cell r="C95">
            <v>25790</v>
          </cell>
          <cell r="D95" t="str">
            <v>10018I1212001216</v>
          </cell>
          <cell r="E95" t="str">
            <v>1C22TNT_00056839</v>
          </cell>
          <cell r="F95">
            <v>2024125</v>
          </cell>
          <cell r="G95">
            <v>2024125</v>
          </cell>
          <cell r="H95">
            <v>44917</v>
          </cell>
          <cell r="I95">
            <v>44935</v>
          </cell>
        </row>
        <row r="96">
          <cell r="A96">
            <v>56840</v>
          </cell>
          <cell r="B96">
            <v>510018</v>
          </cell>
          <cell r="C96">
            <v>25790</v>
          </cell>
          <cell r="D96" t="str">
            <v>10018I1212001217</v>
          </cell>
          <cell r="E96" t="str">
            <v>1C22TNT_00056840</v>
          </cell>
          <cell r="F96">
            <v>2431513</v>
          </cell>
          <cell r="G96">
            <v>2431513</v>
          </cell>
          <cell r="H96">
            <v>44917</v>
          </cell>
          <cell r="I96">
            <v>44935</v>
          </cell>
        </row>
        <row r="97">
          <cell r="A97">
            <v>56889</v>
          </cell>
          <cell r="B97">
            <v>510010</v>
          </cell>
          <cell r="C97">
            <v>25790</v>
          </cell>
          <cell r="D97" t="str">
            <v>10010I1212002481</v>
          </cell>
          <cell r="E97" t="str">
            <v>1C22TNT_00056889</v>
          </cell>
          <cell r="F97">
            <v>2024125</v>
          </cell>
          <cell r="G97">
            <v>2024125</v>
          </cell>
          <cell r="H97">
            <v>44918</v>
          </cell>
          <cell r="I97">
            <v>44935</v>
          </cell>
        </row>
        <row r="98">
          <cell r="A98">
            <v>56890</v>
          </cell>
          <cell r="B98">
            <v>510010</v>
          </cell>
          <cell r="C98">
            <v>25790</v>
          </cell>
          <cell r="D98" t="str">
            <v>10010I1212002482</v>
          </cell>
          <cell r="E98" t="str">
            <v>1C22TNT_00056890</v>
          </cell>
          <cell r="F98">
            <v>8749538</v>
          </cell>
          <cell r="G98">
            <v>8749538</v>
          </cell>
          <cell r="H98">
            <v>44918</v>
          </cell>
          <cell r="I98">
            <v>44935</v>
          </cell>
        </row>
        <row r="99">
          <cell r="A99">
            <v>56891</v>
          </cell>
          <cell r="B99">
            <v>510026</v>
          </cell>
          <cell r="C99">
            <v>25790</v>
          </cell>
          <cell r="D99" t="str">
            <v>10026I1212001121</v>
          </cell>
          <cell r="E99" t="str">
            <v>1C22TNT_00056891</v>
          </cell>
          <cell r="F99">
            <v>3134700</v>
          </cell>
          <cell r="G99">
            <v>3134700</v>
          </cell>
          <cell r="H99">
            <v>44914</v>
          </cell>
          <cell r="I99">
            <v>44935</v>
          </cell>
        </row>
        <row r="100">
          <cell r="A100">
            <v>56892</v>
          </cell>
          <cell r="B100">
            <v>510014</v>
          </cell>
          <cell r="C100">
            <v>25790</v>
          </cell>
          <cell r="D100" t="str">
            <v>10014I1212000996</v>
          </cell>
          <cell r="E100" t="str">
            <v>1C22TNT_00056892</v>
          </cell>
          <cell r="F100">
            <v>1696450</v>
          </cell>
          <cell r="G100">
            <v>1696450</v>
          </cell>
          <cell r="H100">
            <v>44917</v>
          </cell>
          <cell r="I100">
            <v>44935</v>
          </cell>
        </row>
        <row r="101">
          <cell r="A101">
            <v>56894</v>
          </cell>
          <cell r="B101">
            <v>510026</v>
          </cell>
          <cell r="C101">
            <v>25790</v>
          </cell>
          <cell r="D101" t="str">
            <v>10026I1212001130</v>
          </cell>
          <cell r="E101" t="str">
            <v>1C22TNT_00056894</v>
          </cell>
          <cell r="F101">
            <v>2868625</v>
          </cell>
          <cell r="G101">
            <v>2868625</v>
          </cell>
          <cell r="H101">
            <v>44917</v>
          </cell>
          <cell r="I101">
            <v>44935</v>
          </cell>
        </row>
        <row r="102">
          <cell r="A102">
            <v>56895</v>
          </cell>
          <cell r="B102">
            <v>510014</v>
          </cell>
          <cell r="C102">
            <v>25790</v>
          </cell>
          <cell r="D102" t="str">
            <v>10014I1212000997</v>
          </cell>
          <cell r="E102" t="str">
            <v>1C22TNT_00056895</v>
          </cell>
          <cell r="F102">
            <v>849600</v>
          </cell>
          <cell r="G102">
            <v>849600</v>
          </cell>
          <cell r="H102">
            <v>44918</v>
          </cell>
          <cell r="I102">
            <v>44935</v>
          </cell>
        </row>
        <row r="103">
          <cell r="A103">
            <v>57175</v>
          </cell>
          <cell r="B103">
            <v>510017</v>
          </cell>
          <cell r="C103">
            <v>25790</v>
          </cell>
          <cell r="D103" t="str">
            <v>10017I1212001305</v>
          </cell>
          <cell r="E103" t="str">
            <v>1C22TNT_00057175</v>
          </cell>
          <cell r="F103">
            <v>16118288</v>
          </cell>
          <cell r="G103">
            <v>16118288</v>
          </cell>
          <cell r="H103">
            <v>44924</v>
          </cell>
          <cell r="I103">
            <v>44935</v>
          </cell>
        </row>
        <row r="104">
          <cell r="A104">
            <v>57176</v>
          </cell>
          <cell r="B104">
            <v>510020</v>
          </cell>
          <cell r="C104">
            <v>25790</v>
          </cell>
          <cell r="D104" t="str">
            <v>10020I1212001270</v>
          </cell>
          <cell r="E104" t="str">
            <v>1C22TNT_00057176</v>
          </cell>
          <cell r="F104">
            <v>2024125</v>
          </cell>
          <cell r="G104">
            <v>2024125</v>
          </cell>
          <cell r="H104">
            <v>44922</v>
          </cell>
          <cell r="I104">
            <v>44935</v>
          </cell>
        </row>
        <row r="105">
          <cell r="A105">
            <v>57178</v>
          </cell>
          <cell r="B105">
            <v>510024</v>
          </cell>
          <cell r="C105">
            <v>25790</v>
          </cell>
          <cell r="D105" t="str">
            <v>10024I1212000839</v>
          </cell>
          <cell r="E105" t="str">
            <v>1C22TNT_00057178</v>
          </cell>
          <cell r="F105">
            <v>2579200</v>
          </cell>
          <cell r="G105">
            <v>2579200</v>
          </cell>
          <cell r="H105">
            <v>44925</v>
          </cell>
          <cell r="I105">
            <v>44935</v>
          </cell>
        </row>
        <row r="106">
          <cell r="A106">
            <v>57636</v>
          </cell>
          <cell r="B106">
            <v>510015</v>
          </cell>
          <cell r="C106">
            <v>25790</v>
          </cell>
          <cell r="D106" t="str">
            <v>10015I1212001163</v>
          </cell>
          <cell r="E106" t="str">
            <v>1C22TNT_00057636</v>
          </cell>
          <cell r="F106">
            <v>2024125</v>
          </cell>
          <cell r="G106">
            <v>2024125</v>
          </cell>
          <cell r="H106">
            <v>44925</v>
          </cell>
          <cell r="I106">
            <v>44935</v>
          </cell>
        </row>
        <row r="107">
          <cell r="A107">
            <v>57637</v>
          </cell>
          <cell r="B107">
            <v>510015</v>
          </cell>
          <cell r="C107">
            <v>25790</v>
          </cell>
          <cell r="D107" t="str">
            <v>10015I1212001164</v>
          </cell>
          <cell r="E107" t="str">
            <v>1C22TNT_00057637</v>
          </cell>
          <cell r="F107">
            <v>7272425</v>
          </cell>
          <cell r="G107">
            <v>7272425</v>
          </cell>
          <cell r="H107">
            <v>44925</v>
          </cell>
          <cell r="I107">
            <v>44935</v>
          </cell>
        </row>
        <row r="108">
          <cell r="A108">
            <v>257</v>
          </cell>
          <cell r="B108">
            <v>510017</v>
          </cell>
          <cell r="C108">
            <v>25790</v>
          </cell>
          <cell r="D108" t="str">
            <v>10017R1211000031</v>
          </cell>
          <cell r="E108" t="str">
            <v>K22TDA 257</v>
          </cell>
          <cell r="F108">
            <v>-1442250</v>
          </cell>
          <cell r="G108">
            <v>-1442250</v>
          </cell>
          <cell r="H108">
            <v>44895</v>
          </cell>
          <cell r="I108">
            <v>44935</v>
          </cell>
        </row>
        <row r="109">
          <cell r="A109">
            <v>218</v>
          </cell>
          <cell r="B109">
            <v>510027</v>
          </cell>
          <cell r="C109">
            <v>25790</v>
          </cell>
          <cell r="D109" t="str">
            <v>10027R1212000021</v>
          </cell>
          <cell r="E109" t="str">
            <v>K22TDL 218</v>
          </cell>
          <cell r="F109">
            <v>-1454514</v>
          </cell>
          <cell r="G109">
            <v>-1454514</v>
          </cell>
          <cell r="H109">
            <v>44914</v>
          </cell>
          <cell r="I109">
            <v>44935</v>
          </cell>
        </row>
        <row r="110">
          <cell r="A110">
            <v>301</v>
          </cell>
          <cell r="B110">
            <v>510026</v>
          </cell>
          <cell r="C110">
            <v>25790</v>
          </cell>
          <cell r="D110" t="str">
            <v>10026R1212000005</v>
          </cell>
          <cell r="E110" t="str">
            <v>K22THA 301</v>
          </cell>
          <cell r="F110">
            <v>-1599559</v>
          </cell>
          <cell r="G110">
            <v>-1599559</v>
          </cell>
          <cell r="H110">
            <v>44897</v>
          </cell>
          <cell r="I110">
            <v>44935</v>
          </cell>
        </row>
        <row r="111">
          <cell r="A111">
            <v>284</v>
          </cell>
          <cell r="B111">
            <v>510016</v>
          </cell>
          <cell r="C111">
            <v>25790</v>
          </cell>
          <cell r="D111" t="str">
            <v>10016R1212000029</v>
          </cell>
          <cell r="E111" t="str">
            <v>K22THB 284</v>
          </cell>
          <cell r="F111">
            <v>-4595470</v>
          </cell>
          <cell r="G111">
            <v>-4595470</v>
          </cell>
          <cell r="H111">
            <v>44924</v>
          </cell>
          <cell r="I111">
            <v>44935</v>
          </cell>
        </row>
        <row r="112">
          <cell r="A112">
            <v>346</v>
          </cell>
          <cell r="B112">
            <v>510015</v>
          </cell>
          <cell r="C112">
            <v>25790</v>
          </cell>
          <cell r="D112" t="str">
            <v>10015R1212000020</v>
          </cell>
          <cell r="E112" t="str">
            <v>K22THL 346</v>
          </cell>
          <cell r="F112">
            <v>-1666401</v>
          </cell>
          <cell r="G112">
            <v>-1666401</v>
          </cell>
          <cell r="H112">
            <v>44908</v>
          </cell>
          <cell r="I112">
            <v>44935</v>
          </cell>
        </row>
        <row r="113">
          <cell r="A113">
            <v>347</v>
          </cell>
          <cell r="B113">
            <v>510015</v>
          </cell>
          <cell r="C113">
            <v>25790</v>
          </cell>
          <cell r="D113" t="str">
            <v>10015R1212000021</v>
          </cell>
          <cell r="E113" t="str">
            <v>K22THL 347</v>
          </cell>
          <cell r="F113">
            <v>-1592846</v>
          </cell>
          <cell r="G113">
            <v>-1592846</v>
          </cell>
          <cell r="H113">
            <v>44908</v>
          </cell>
          <cell r="I113">
            <v>44935</v>
          </cell>
        </row>
        <row r="114">
          <cell r="A114">
            <v>287</v>
          </cell>
          <cell r="B114">
            <v>510025</v>
          </cell>
          <cell r="C114">
            <v>25790</v>
          </cell>
          <cell r="D114" t="str">
            <v>10025R1212000006</v>
          </cell>
          <cell r="E114" t="str">
            <v>K22TKH 287</v>
          </cell>
          <cell r="F114">
            <v>-452829</v>
          </cell>
          <cell r="G114">
            <v>-452829</v>
          </cell>
          <cell r="H114">
            <v>44905</v>
          </cell>
          <cell r="I114">
            <v>44935</v>
          </cell>
        </row>
        <row r="115">
          <cell r="A115">
            <v>297</v>
          </cell>
          <cell r="B115">
            <v>510025</v>
          </cell>
          <cell r="C115">
            <v>25790</v>
          </cell>
          <cell r="D115" t="str">
            <v>10025R1212000016</v>
          </cell>
          <cell r="E115" t="str">
            <v>K22TKH 297</v>
          </cell>
          <cell r="F115">
            <v>-4074433</v>
          </cell>
          <cell r="G115">
            <v>-4074433</v>
          </cell>
          <cell r="H115">
            <v>44909</v>
          </cell>
          <cell r="I115">
            <v>44935</v>
          </cell>
        </row>
        <row r="116">
          <cell r="A116">
            <v>298</v>
          </cell>
          <cell r="B116">
            <v>510025</v>
          </cell>
          <cell r="C116">
            <v>25790</v>
          </cell>
          <cell r="D116" t="str">
            <v>10025R1212000017</v>
          </cell>
          <cell r="E116" t="str">
            <v>K22TKH 298</v>
          </cell>
          <cell r="F116">
            <v>-169920</v>
          </cell>
          <cell r="G116">
            <v>-169920</v>
          </cell>
          <cell r="H116">
            <v>44914</v>
          </cell>
          <cell r="I116">
            <v>44935</v>
          </cell>
        </row>
        <row r="117">
          <cell r="A117">
            <v>322</v>
          </cell>
          <cell r="B117">
            <v>510025</v>
          </cell>
          <cell r="C117">
            <v>25790</v>
          </cell>
          <cell r="D117" t="str">
            <v>10025R1212000038</v>
          </cell>
          <cell r="E117" t="str">
            <v>K22TKH 322</v>
          </cell>
          <cell r="F117">
            <v>-2800564</v>
          </cell>
          <cell r="G117">
            <v>-2800564</v>
          </cell>
          <cell r="H117">
            <v>44923</v>
          </cell>
          <cell r="I117">
            <v>44935</v>
          </cell>
        </row>
        <row r="118">
          <cell r="A118">
            <v>155</v>
          </cell>
          <cell r="B118">
            <v>510024</v>
          </cell>
          <cell r="C118">
            <v>25790</v>
          </cell>
          <cell r="D118" t="str">
            <v>10024R1212000018</v>
          </cell>
          <cell r="E118" t="str">
            <v>K22TQN 155</v>
          </cell>
          <cell r="F118">
            <v>-1882779</v>
          </cell>
          <cell r="G118">
            <v>-1882779</v>
          </cell>
          <cell r="H118">
            <v>44921</v>
          </cell>
          <cell r="I118">
            <v>44935</v>
          </cell>
        </row>
        <row r="119">
          <cell r="A119">
            <v>255</v>
          </cell>
          <cell r="B119">
            <v>510021</v>
          </cell>
          <cell r="C119">
            <v>25790</v>
          </cell>
          <cell r="D119" t="str">
            <v>10021R1212000018</v>
          </cell>
          <cell r="E119" t="str">
            <v>K22TQU 255</v>
          </cell>
          <cell r="F119">
            <v>-940130</v>
          </cell>
          <cell r="G119">
            <v>-940130</v>
          </cell>
          <cell r="H119">
            <v>44922</v>
          </cell>
          <cell r="I119">
            <v>44935</v>
          </cell>
        </row>
        <row r="120">
          <cell r="A120">
            <v>15724</v>
          </cell>
          <cell r="B120">
            <v>10013</v>
          </cell>
          <cell r="C120">
            <v>25790</v>
          </cell>
          <cell r="D120">
            <v>0</v>
          </cell>
          <cell r="E120">
            <v>13129281</v>
          </cell>
          <cell r="F120">
            <v>4096600</v>
          </cell>
          <cell r="G120">
            <v>4096600</v>
          </cell>
          <cell r="H120">
            <v>44767</v>
          </cell>
          <cell r="I120">
            <v>44935</v>
          </cell>
        </row>
        <row r="121">
          <cell r="A121">
            <v>15717</v>
          </cell>
          <cell r="B121">
            <v>10025</v>
          </cell>
          <cell r="C121">
            <v>25790</v>
          </cell>
          <cell r="D121">
            <v>0</v>
          </cell>
          <cell r="E121">
            <v>25269261</v>
          </cell>
          <cell r="F121">
            <v>2024120</v>
          </cell>
          <cell r="G121">
            <v>2101258</v>
          </cell>
          <cell r="H121">
            <v>44818</v>
          </cell>
          <cell r="I121">
            <v>44935</v>
          </cell>
        </row>
        <row r="122">
          <cell r="A122">
            <v>0</v>
          </cell>
          <cell r="B122">
            <v>10025</v>
          </cell>
          <cell r="C122">
            <v>25790</v>
          </cell>
          <cell r="D122">
            <v>0</v>
          </cell>
          <cell r="E122">
            <v>25269261</v>
          </cell>
          <cell r="F122">
            <v>77138</v>
          </cell>
          <cell r="G122">
            <v>2101258</v>
          </cell>
          <cell r="H122">
            <v>44818</v>
          </cell>
          <cell r="I122">
            <v>44935</v>
          </cell>
        </row>
        <row r="123">
          <cell r="A123">
            <v>55509</v>
          </cell>
          <cell r="B123">
            <v>10010</v>
          </cell>
          <cell r="C123">
            <v>25790</v>
          </cell>
          <cell r="D123">
            <v>0</v>
          </cell>
          <cell r="E123">
            <v>10160177</v>
          </cell>
          <cell r="F123">
            <v>771370</v>
          </cell>
          <cell r="G123">
            <v>2795490</v>
          </cell>
          <cell r="H123">
            <v>44904</v>
          </cell>
          <cell r="I123">
            <v>44935</v>
          </cell>
        </row>
        <row r="124">
          <cell r="A124">
            <v>0</v>
          </cell>
          <cell r="B124">
            <v>10010</v>
          </cell>
          <cell r="C124">
            <v>25790</v>
          </cell>
          <cell r="D124">
            <v>0</v>
          </cell>
          <cell r="E124">
            <v>10160177</v>
          </cell>
          <cell r="F124">
            <v>2024120</v>
          </cell>
          <cell r="G124">
            <v>2795490</v>
          </cell>
          <cell r="H124">
            <v>44904</v>
          </cell>
          <cell r="I124">
            <v>44935</v>
          </cell>
        </row>
        <row r="125">
          <cell r="A125">
            <v>0</v>
          </cell>
          <cell r="B125">
            <v>10010</v>
          </cell>
          <cell r="C125">
            <v>25790</v>
          </cell>
          <cell r="D125">
            <v>0</v>
          </cell>
          <cell r="E125">
            <v>10171704</v>
          </cell>
          <cell r="F125">
            <v>3304865</v>
          </cell>
          <cell r="G125">
            <v>21441891</v>
          </cell>
          <cell r="H125">
            <v>44920</v>
          </cell>
          <cell r="I125">
            <v>44935</v>
          </cell>
        </row>
        <row r="126">
          <cell r="A126">
            <v>30030</v>
          </cell>
          <cell r="B126">
            <v>10010</v>
          </cell>
          <cell r="C126">
            <v>25790</v>
          </cell>
          <cell r="D126">
            <v>0</v>
          </cell>
          <cell r="E126">
            <v>10171704</v>
          </cell>
          <cell r="F126">
            <v>18137026</v>
          </cell>
          <cell r="G126">
            <v>21441891</v>
          </cell>
          <cell r="H126">
            <v>44920</v>
          </cell>
          <cell r="I126">
            <v>44935</v>
          </cell>
        </row>
        <row r="127">
          <cell r="A127">
            <v>57171</v>
          </cell>
          <cell r="B127">
            <v>10014</v>
          </cell>
          <cell r="C127">
            <v>25790</v>
          </cell>
          <cell r="D127">
            <v>0</v>
          </cell>
          <cell r="E127">
            <v>14063776</v>
          </cell>
          <cell r="F127">
            <v>3331740</v>
          </cell>
          <cell r="G127">
            <v>3331740</v>
          </cell>
          <cell r="H127">
            <v>44921</v>
          </cell>
          <cell r="I127">
            <v>44935</v>
          </cell>
        </row>
        <row r="128">
          <cell r="A128">
            <v>30093</v>
          </cell>
          <cell r="B128">
            <v>10020</v>
          </cell>
          <cell r="C128">
            <v>25790</v>
          </cell>
          <cell r="D128">
            <v>0</v>
          </cell>
          <cell r="E128">
            <v>20228086</v>
          </cell>
          <cell r="F128">
            <v>2262254</v>
          </cell>
          <cell r="G128">
            <v>2262254</v>
          </cell>
          <cell r="H128">
            <v>44625</v>
          </cell>
          <cell r="I128">
            <v>44935</v>
          </cell>
        </row>
        <row r="129">
          <cell r="A129">
            <v>25163</v>
          </cell>
          <cell r="B129">
            <v>10018</v>
          </cell>
          <cell r="C129">
            <v>25790</v>
          </cell>
          <cell r="D129">
            <v>0</v>
          </cell>
          <cell r="E129">
            <v>18025802</v>
          </cell>
          <cell r="F129">
            <v>2024120</v>
          </cell>
          <cell r="G129">
            <v>2024120</v>
          </cell>
          <cell r="H129">
            <v>44705</v>
          </cell>
          <cell r="I129">
            <v>44935</v>
          </cell>
        </row>
        <row r="130">
          <cell r="A130">
            <v>25138</v>
          </cell>
          <cell r="B130">
            <v>10017</v>
          </cell>
          <cell r="C130">
            <v>25790</v>
          </cell>
          <cell r="D130">
            <v>0</v>
          </cell>
          <cell r="E130">
            <v>17093151</v>
          </cell>
          <cell r="F130">
            <v>5355860</v>
          </cell>
          <cell r="G130">
            <v>5355860</v>
          </cell>
          <cell r="H130">
            <v>44797</v>
          </cell>
          <cell r="I130">
            <v>44935</v>
          </cell>
        </row>
        <row r="131">
          <cell r="A131">
            <v>51820</v>
          </cell>
          <cell r="B131">
            <v>10029</v>
          </cell>
          <cell r="C131">
            <v>25790</v>
          </cell>
          <cell r="D131">
            <v>0</v>
          </cell>
          <cell r="E131">
            <v>29138428</v>
          </cell>
          <cell r="F131">
            <v>1468620</v>
          </cell>
          <cell r="G131">
            <v>1468620</v>
          </cell>
          <cell r="H131">
            <v>44877</v>
          </cell>
          <cell r="I131">
            <v>44935</v>
          </cell>
        </row>
        <row r="132">
          <cell r="A132">
            <v>845</v>
          </cell>
          <cell r="B132">
            <v>10014</v>
          </cell>
          <cell r="C132">
            <v>25790</v>
          </cell>
          <cell r="D132">
            <v>0</v>
          </cell>
          <cell r="E132">
            <v>14059930</v>
          </cell>
          <cell r="F132">
            <v>3331740</v>
          </cell>
          <cell r="G132">
            <v>3331740</v>
          </cell>
          <cell r="H132">
            <v>44911</v>
          </cell>
          <cell r="I132">
            <v>44935</v>
          </cell>
        </row>
        <row r="133">
          <cell r="A133">
            <v>56247</v>
          </cell>
          <cell r="B133">
            <v>10020</v>
          </cell>
          <cell r="C133">
            <v>25790</v>
          </cell>
          <cell r="D133">
            <v>0</v>
          </cell>
          <cell r="E133">
            <v>20327532</v>
          </cell>
          <cell r="F133">
            <v>2579200</v>
          </cell>
          <cell r="G133">
            <v>2579200</v>
          </cell>
          <cell r="H133">
            <v>44915</v>
          </cell>
          <cell r="I133">
            <v>44935</v>
          </cell>
        </row>
        <row r="134">
          <cell r="A134">
            <v>57730</v>
          </cell>
          <cell r="B134">
            <v>10014</v>
          </cell>
          <cell r="C134">
            <v>25790</v>
          </cell>
          <cell r="D134">
            <v>0</v>
          </cell>
          <cell r="E134">
            <v>14064562</v>
          </cell>
          <cell r="F134">
            <v>385685</v>
          </cell>
          <cell r="G134">
            <v>2409805</v>
          </cell>
          <cell r="H134">
            <v>44923</v>
          </cell>
          <cell r="I134">
            <v>44935</v>
          </cell>
        </row>
        <row r="135">
          <cell r="A135">
            <v>0</v>
          </cell>
          <cell r="B135">
            <v>10014</v>
          </cell>
          <cell r="C135">
            <v>25790</v>
          </cell>
          <cell r="D135">
            <v>0</v>
          </cell>
          <cell r="E135">
            <v>14064562</v>
          </cell>
          <cell r="F135">
            <v>2024120</v>
          </cell>
          <cell r="G135">
            <v>2409805</v>
          </cell>
          <cell r="H135">
            <v>44923</v>
          </cell>
          <cell r="I135">
            <v>44935</v>
          </cell>
        </row>
        <row r="136">
          <cell r="A136">
            <v>0</v>
          </cell>
          <cell r="B136">
            <v>10010</v>
          </cell>
          <cell r="C136">
            <v>25790</v>
          </cell>
          <cell r="D136">
            <v>0</v>
          </cell>
          <cell r="E136">
            <v>10172252</v>
          </cell>
          <cell r="F136">
            <v>5353885</v>
          </cell>
          <cell r="G136">
            <v>12694915</v>
          </cell>
          <cell r="H136">
            <v>44925</v>
          </cell>
          <cell r="I136">
            <v>44935</v>
          </cell>
        </row>
        <row r="137">
          <cell r="A137">
            <v>57664</v>
          </cell>
          <cell r="B137">
            <v>10010</v>
          </cell>
          <cell r="C137">
            <v>25790</v>
          </cell>
          <cell r="D137">
            <v>0</v>
          </cell>
          <cell r="E137">
            <v>10172252</v>
          </cell>
          <cell r="F137">
            <v>7341030</v>
          </cell>
          <cell r="G137">
            <v>12694915</v>
          </cell>
          <cell r="H137">
            <v>44925</v>
          </cell>
          <cell r="I137">
            <v>44935</v>
          </cell>
        </row>
        <row r="138">
          <cell r="A138">
            <v>50639</v>
          </cell>
          <cell r="B138">
            <v>10026</v>
          </cell>
          <cell r="C138">
            <v>25790</v>
          </cell>
          <cell r="D138">
            <v>0</v>
          </cell>
          <cell r="E138">
            <v>26331387</v>
          </cell>
          <cell r="F138">
            <v>2579200</v>
          </cell>
          <cell r="G138">
            <v>3089145</v>
          </cell>
          <cell r="H138">
            <v>44865</v>
          </cell>
          <cell r="I138">
            <v>44935</v>
          </cell>
        </row>
        <row r="139">
          <cell r="A139">
            <v>0</v>
          </cell>
          <cell r="B139">
            <v>10026</v>
          </cell>
          <cell r="C139">
            <v>25790</v>
          </cell>
          <cell r="D139">
            <v>0</v>
          </cell>
          <cell r="E139">
            <v>26331387</v>
          </cell>
          <cell r="F139">
            <v>509945</v>
          </cell>
          <cell r="G139">
            <v>3089145</v>
          </cell>
          <cell r="H139">
            <v>44865</v>
          </cell>
          <cell r="I139">
            <v>44935</v>
          </cell>
        </row>
        <row r="140">
          <cell r="A140">
            <v>0</v>
          </cell>
          <cell r="B140">
            <v>10013</v>
          </cell>
          <cell r="C140">
            <v>25790</v>
          </cell>
          <cell r="D140">
            <v>0</v>
          </cell>
          <cell r="E140">
            <v>13197255</v>
          </cell>
          <cell r="F140">
            <v>3036180</v>
          </cell>
          <cell r="G140">
            <v>4193235</v>
          </cell>
          <cell r="H140">
            <v>44913</v>
          </cell>
          <cell r="I140">
            <v>44935</v>
          </cell>
        </row>
        <row r="141">
          <cell r="A141">
            <v>30031</v>
          </cell>
          <cell r="B141">
            <v>10013</v>
          </cell>
          <cell r="C141">
            <v>25790</v>
          </cell>
          <cell r="D141">
            <v>0</v>
          </cell>
          <cell r="E141">
            <v>13197255</v>
          </cell>
          <cell r="F141">
            <v>1157055</v>
          </cell>
          <cell r="G141">
            <v>4193235</v>
          </cell>
          <cell r="H141">
            <v>44913</v>
          </cell>
          <cell r="I141">
            <v>44935</v>
          </cell>
        </row>
        <row r="142">
          <cell r="A142">
            <v>37673</v>
          </cell>
          <cell r="B142">
            <v>10014</v>
          </cell>
          <cell r="C142">
            <v>25790</v>
          </cell>
          <cell r="D142">
            <v>0</v>
          </cell>
          <cell r="E142">
            <v>14009199</v>
          </cell>
          <cell r="F142">
            <v>470065</v>
          </cell>
          <cell r="G142">
            <v>470065</v>
          </cell>
          <cell r="H142">
            <v>44770</v>
          </cell>
          <cell r="I142">
            <v>44935</v>
          </cell>
        </row>
        <row r="143">
          <cell r="A143">
            <v>25143</v>
          </cell>
          <cell r="B143">
            <v>10022</v>
          </cell>
          <cell r="C143">
            <v>25790</v>
          </cell>
          <cell r="D143">
            <v>0</v>
          </cell>
          <cell r="E143">
            <v>22265300</v>
          </cell>
          <cell r="F143">
            <v>1110580</v>
          </cell>
          <cell r="G143">
            <v>1110580</v>
          </cell>
          <cell r="H143">
            <v>44813</v>
          </cell>
          <cell r="I143">
            <v>44935</v>
          </cell>
        </row>
        <row r="144">
          <cell r="A144">
            <v>56263</v>
          </cell>
          <cell r="B144">
            <v>10022</v>
          </cell>
          <cell r="C144">
            <v>25790</v>
          </cell>
          <cell r="D144">
            <v>0</v>
          </cell>
          <cell r="E144">
            <v>22296637</v>
          </cell>
          <cell r="F144">
            <v>3134700</v>
          </cell>
          <cell r="G144">
            <v>3134700</v>
          </cell>
          <cell r="H144">
            <v>44904</v>
          </cell>
          <cell r="I144">
            <v>44935</v>
          </cell>
        </row>
        <row r="145">
          <cell r="A145">
            <v>32681</v>
          </cell>
          <cell r="B145">
            <v>10015</v>
          </cell>
          <cell r="C145">
            <v>25790</v>
          </cell>
          <cell r="D145">
            <v>0</v>
          </cell>
          <cell r="E145">
            <v>15012701</v>
          </cell>
          <cell r="F145">
            <v>451650</v>
          </cell>
          <cell r="G145">
            <v>451650</v>
          </cell>
          <cell r="H145">
            <v>44764</v>
          </cell>
          <cell r="I145">
            <v>44935</v>
          </cell>
        </row>
        <row r="146">
          <cell r="A146">
            <v>25635</v>
          </cell>
          <cell r="B146">
            <v>10014</v>
          </cell>
          <cell r="C146">
            <v>25790</v>
          </cell>
          <cell r="D146">
            <v>0</v>
          </cell>
          <cell r="E146">
            <v>14037412</v>
          </cell>
          <cell r="F146">
            <v>4294225</v>
          </cell>
          <cell r="G146">
            <v>4294225</v>
          </cell>
          <cell r="H146">
            <v>44851</v>
          </cell>
          <cell r="I146">
            <v>44935</v>
          </cell>
        </row>
        <row r="147">
          <cell r="A147">
            <v>49478</v>
          </cell>
          <cell r="B147">
            <v>10024</v>
          </cell>
          <cell r="C147">
            <v>25790</v>
          </cell>
          <cell r="D147">
            <v>0</v>
          </cell>
          <cell r="E147">
            <v>24256725</v>
          </cell>
          <cell r="F147">
            <v>1110580</v>
          </cell>
          <cell r="G147">
            <v>1342263</v>
          </cell>
          <cell r="H147">
            <v>44865</v>
          </cell>
          <cell r="I147">
            <v>44935</v>
          </cell>
        </row>
        <row r="148">
          <cell r="A148">
            <v>0</v>
          </cell>
          <cell r="B148">
            <v>10024</v>
          </cell>
          <cell r="C148">
            <v>25790</v>
          </cell>
          <cell r="D148">
            <v>0</v>
          </cell>
          <cell r="E148">
            <v>24256725</v>
          </cell>
          <cell r="F148">
            <v>231683</v>
          </cell>
          <cell r="G148">
            <v>1342263</v>
          </cell>
          <cell r="H148">
            <v>44865</v>
          </cell>
          <cell r="I148">
            <v>44935</v>
          </cell>
        </row>
        <row r="149">
          <cell r="A149">
            <v>0</v>
          </cell>
          <cell r="B149">
            <v>10010</v>
          </cell>
          <cell r="C149">
            <v>25790</v>
          </cell>
          <cell r="D149">
            <v>0</v>
          </cell>
          <cell r="E149">
            <v>10160456</v>
          </cell>
          <cell r="F149">
            <v>3035325</v>
          </cell>
          <cell r="G149">
            <v>8869205</v>
          </cell>
          <cell r="H149">
            <v>44904</v>
          </cell>
          <cell r="I149">
            <v>44935</v>
          </cell>
        </row>
        <row r="150">
          <cell r="A150">
            <v>25151</v>
          </cell>
          <cell r="B150">
            <v>10010</v>
          </cell>
          <cell r="C150">
            <v>25790</v>
          </cell>
          <cell r="D150">
            <v>0</v>
          </cell>
          <cell r="E150">
            <v>10160456</v>
          </cell>
          <cell r="F150">
            <v>5833880</v>
          </cell>
          <cell r="G150">
            <v>8869205</v>
          </cell>
          <cell r="H150">
            <v>44904</v>
          </cell>
          <cell r="I150">
            <v>44935</v>
          </cell>
        </row>
        <row r="151">
          <cell r="A151">
            <v>25639</v>
          </cell>
          <cell r="B151">
            <v>10014</v>
          </cell>
          <cell r="C151">
            <v>25790</v>
          </cell>
          <cell r="D151">
            <v>0</v>
          </cell>
          <cell r="E151">
            <v>14061825</v>
          </cell>
          <cell r="F151">
            <v>506030</v>
          </cell>
          <cell r="G151">
            <v>506030</v>
          </cell>
          <cell r="H151">
            <v>44917</v>
          </cell>
          <cell r="I151">
            <v>44935</v>
          </cell>
        </row>
        <row r="152">
          <cell r="A152">
            <v>57729</v>
          </cell>
          <cell r="B152">
            <v>10014</v>
          </cell>
          <cell r="C152">
            <v>25790</v>
          </cell>
          <cell r="D152">
            <v>0</v>
          </cell>
          <cell r="E152">
            <v>14064818</v>
          </cell>
          <cell r="F152">
            <v>1468620</v>
          </cell>
          <cell r="G152">
            <v>1468620</v>
          </cell>
          <cell r="H152">
            <v>44923</v>
          </cell>
          <cell r="I152">
            <v>44935</v>
          </cell>
        </row>
        <row r="153">
          <cell r="A153">
            <v>25152</v>
          </cell>
          <cell r="B153">
            <v>10021</v>
          </cell>
          <cell r="C153">
            <v>25790</v>
          </cell>
          <cell r="D153">
            <v>0</v>
          </cell>
          <cell r="E153">
            <v>21198773</v>
          </cell>
          <cell r="F153">
            <v>1468620</v>
          </cell>
          <cell r="G153">
            <v>2667285</v>
          </cell>
          <cell r="H153">
            <v>44926</v>
          </cell>
          <cell r="I153">
            <v>44935</v>
          </cell>
        </row>
        <row r="154">
          <cell r="A154">
            <v>0</v>
          </cell>
          <cell r="B154">
            <v>10021</v>
          </cell>
          <cell r="C154">
            <v>25790</v>
          </cell>
          <cell r="D154">
            <v>0</v>
          </cell>
          <cell r="E154">
            <v>21198773</v>
          </cell>
          <cell r="F154">
            <v>1198665</v>
          </cell>
          <cell r="G154">
            <v>2667285</v>
          </cell>
          <cell r="H154">
            <v>44926</v>
          </cell>
          <cell r="I154">
            <v>44935</v>
          </cell>
        </row>
        <row r="155">
          <cell r="A155">
            <v>0</v>
          </cell>
          <cell r="B155">
            <v>10013</v>
          </cell>
          <cell r="C155">
            <v>25790</v>
          </cell>
          <cell r="D155">
            <v>0</v>
          </cell>
          <cell r="E155">
            <v>13194511</v>
          </cell>
          <cell r="F155">
            <v>1397460</v>
          </cell>
          <cell r="G155">
            <v>2866080</v>
          </cell>
          <cell r="H155">
            <v>44910</v>
          </cell>
          <cell r="I155">
            <v>44935</v>
          </cell>
        </row>
        <row r="156">
          <cell r="A156">
            <v>851</v>
          </cell>
          <cell r="B156">
            <v>10013</v>
          </cell>
          <cell r="C156">
            <v>25790</v>
          </cell>
          <cell r="D156">
            <v>0</v>
          </cell>
          <cell r="E156">
            <v>13194511</v>
          </cell>
          <cell r="F156">
            <v>1468620</v>
          </cell>
          <cell r="G156">
            <v>2866080</v>
          </cell>
          <cell r="H156">
            <v>44910</v>
          </cell>
          <cell r="I156">
            <v>44935</v>
          </cell>
        </row>
        <row r="157">
          <cell r="A157">
            <v>56258</v>
          </cell>
          <cell r="B157">
            <v>10021</v>
          </cell>
          <cell r="C157">
            <v>25790</v>
          </cell>
          <cell r="D157">
            <v>0</v>
          </cell>
          <cell r="E157">
            <v>21194829</v>
          </cell>
          <cell r="F157">
            <v>2937240</v>
          </cell>
          <cell r="G157">
            <v>2937240</v>
          </cell>
          <cell r="H157">
            <v>44911</v>
          </cell>
          <cell r="I157">
            <v>44935</v>
          </cell>
        </row>
        <row r="158">
          <cell r="A158">
            <v>57667</v>
          </cell>
          <cell r="B158">
            <v>10026</v>
          </cell>
          <cell r="C158">
            <v>25790</v>
          </cell>
          <cell r="D158">
            <v>0</v>
          </cell>
          <cell r="E158">
            <v>26353878</v>
          </cell>
          <cell r="F158">
            <v>674043</v>
          </cell>
          <cell r="G158">
            <v>3253243</v>
          </cell>
          <cell r="H158">
            <v>44924</v>
          </cell>
          <cell r="I158">
            <v>44935</v>
          </cell>
        </row>
        <row r="159">
          <cell r="A159">
            <v>0</v>
          </cell>
          <cell r="B159">
            <v>10026</v>
          </cell>
          <cell r="C159">
            <v>25790</v>
          </cell>
          <cell r="D159">
            <v>0</v>
          </cell>
          <cell r="E159">
            <v>26353878</v>
          </cell>
          <cell r="F159">
            <v>2579200</v>
          </cell>
          <cell r="G159">
            <v>3253243</v>
          </cell>
          <cell r="H159">
            <v>44924</v>
          </cell>
          <cell r="I159">
            <v>44935</v>
          </cell>
        </row>
        <row r="160">
          <cell r="A160">
            <v>0</v>
          </cell>
          <cell r="B160">
            <v>10018</v>
          </cell>
          <cell r="C160">
            <v>25790</v>
          </cell>
          <cell r="D160">
            <v>0</v>
          </cell>
          <cell r="E160">
            <v>18114601</v>
          </cell>
          <cell r="F160">
            <v>2413855</v>
          </cell>
          <cell r="G160">
            <v>9238335</v>
          </cell>
          <cell r="H160">
            <v>44922</v>
          </cell>
          <cell r="I160">
            <v>44935</v>
          </cell>
        </row>
        <row r="161">
          <cell r="A161">
            <v>57168</v>
          </cell>
          <cell r="B161">
            <v>10018</v>
          </cell>
          <cell r="C161">
            <v>25790</v>
          </cell>
          <cell r="D161">
            <v>0</v>
          </cell>
          <cell r="E161">
            <v>18114601</v>
          </cell>
          <cell r="F161">
            <v>6824480</v>
          </cell>
          <cell r="G161">
            <v>9238335</v>
          </cell>
          <cell r="H161">
            <v>44922</v>
          </cell>
          <cell r="I161">
            <v>44935</v>
          </cell>
        </row>
        <row r="162">
          <cell r="A162">
            <v>25150</v>
          </cell>
          <cell r="B162">
            <v>10028</v>
          </cell>
          <cell r="C162">
            <v>25790</v>
          </cell>
          <cell r="D162">
            <v>0</v>
          </cell>
          <cell r="E162">
            <v>28276097</v>
          </cell>
          <cell r="F162">
            <v>1110580</v>
          </cell>
          <cell r="G162">
            <v>1110580</v>
          </cell>
          <cell r="H162">
            <v>44881</v>
          </cell>
          <cell r="I162">
            <v>44935</v>
          </cell>
        </row>
        <row r="163">
          <cell r="A163">
            <v>841</v>
          </cell>
          <cell r="B163">
            <v>10014</v>
          </cell>
          <cell r="C163">
            <v>25790</v>
          </cell>
          <cell r="D163">
            <v>0</v>
          </cell>
          <cell r="E163">
            <v>14058402</v>
          </cell>
          <cell r="F163">
            <v>3331740</v>
          </cell>
          <cell r="G163">
            <v>3331740</v>
          </cell>
          <cell r="H163">
            <v>44908</v>
          </cell>
          <cell r="I163">
            <v>44935</v>
          </cell>
        </row>
        <row r="164">
          <cell r="A164">
            <v>57666</v>
          </cell>
          <cell r="B164">
            <v>10014</v>
          </cell>
          <cell r="C164">
            <v>25790</v>
          </cell>
          <cell r="D164">
            <v>0</v>
          </cell>
          <cell r="E164">
            <v>14064502</v>
          </cell>
          <cell r="F164">
            <v>1205250</v>
          </cell>
          <cell r="G164">
            <v>1205250</v>
          </cell>
          <cell r="H164">
            <v>44924</v>
          </cell>
          <cell r="I164">
            <v>44935</v>
          </cell>
        </row>
        <row r="165">
          <cell r="A165">
            <v>25631</v>
          </cell>
          <cell r="B165">
            <v>10018</v>
          </cell>
          <cell r="C165">
            <v>25790</v>
          </cell>
          <cell r="D165">
            <v>0</v>
          </cell>
          <cell r="E165">
            <v>18117255</v>
          </cell>
          <cell r="F165">
            <v>943990</v>
          </cell>
          <cell r="G165">
            <v>943990</v>
          </cell>
          <cell r="H165">
            <v>44925</v>
          </cell>
          <cell r="I165">
            <v>44935</v>
          </cell>
        </row>
        <row r="166">
          <cell r="A166">
            <v>57647</v>
          </cell>
          <cell r="B166">
            <v>10027</v>
          </cell>
          <cell r="C166">
            <v>25790</v>
          </cell>
          <cell r="D166">
            <v>0</v>
          </cell>
          <cell r="E166">
            <v>27294600</v>
          </cell>
          <cell r="F166">
            <v>1003660</v>
          </cell>
          <cell r="G166">
            <v>39471450</v>
          </cell>
          <cell r="H166">
            <v>44926</v>
          </cell>
          <cell r="I166">
            <v>44935</v>
          </cell>
        </row>
        <row r="167">
          <cell r="A167">
            <v>0</v>
          </cell>
          <cell r="B167">
            <v>10027</v>
          </cell>
          <cell r="C167">
            <v>25790</v>
          </cell>
          <cell r="D167">
            <v>0</v>
          </cell>
          <cell r="E167">
            <v>27294600</v>
          </cell>
          <cell r="F167">
            <v>38467790</v>
          </cell>
          <cell r="G167">
            <v>39471450</v>
          </cell>
          <cell r="H167">
            <v>44926</v>
          </cell>
          <cell r="I167">
            <v>44935</v>
          </cell>
        </row>
        <row r="168">
          <cell r="A168">
            <v>50644</v>
          </cell>
          <cell r="B168">
            <v>10016</v>
          </cell>
          <cell r="C168">
            <v>25790</v>
          </cell>
          <cell r="D168">
            <v>0</v>
          </cell>
          <cell r="E168">
            <v>16359388</v>
          </cell>
          <cell r="F168">
            <v>3491900</v>
          </cell>
          <cell r="G168">
            <v>3491900</v>
          </cell>
          <cell r="H168">
            <v>44872</v>
          </cell>
          <cell r="I168">
            <v>44935</v>
          </cell>
        </row>
        <row r="169">
          <cell r="A169">
            <v>840</v>
          </cell>
          <cell r="B169">
            <v>10013</v>
          </cell>
          <cell r="C169">
            <v>25790</v>
          </cell>
          <cell r="D169">
            <v>0</v>
          </cell>
          <cell r="E169">
            <v>13193192</v>
          </cell>
          <cell r="F169">
            <v>6796800</v>
          </cell>
          <cell r="G169">
            <v>6796800</v>
          </cell>
          <cell r="H169">
            <v>44910</v>
          </cell>
          <cell r="I169">
            <v>44935</v>
          </cell>
        </row>
        <row r="170">
          <cell r="A170">
            <v>0</v>
          </cell>
          <cell r="B170">
            <v>10028</v>
          </cell>
          <cell r="C170">
            <v>25790</v>
          </cell>
          <cell r="D170">
            <v>0</v>
          </cell>
          <cell r="E170">
            <v>28256017</v>
          </cell>
          <cell r="F170">
            <v>1863945</v>
          </cell>
          <cell r="G170">
            <v>10196285</v>
          </cell>
          <cell r="H170">
            <v>44819</v>
          </cell>
          <cell r="I170">
            <v>44935</v>
          </cell>
        </row>
        <row r="171">
          <cell r="A171">
            <v>15716</v>
          </cell>
          <cell r="B171">
            <v>10028</v>
          </cell>
          <cell r="C171">
            <v>25790</v>
          </cell>
          <cell r="D171">
            <v>0</v>
          </cell>
          <cell r="E171">
            <v>28256017</v>
          </cell>
          <cell r="F171">
            <v>8332340</v>
          </cell>
          <cell r="G171">
            <v>10196285</v>
          </cell>
          <cell r="H171">
            <v>44819</v>
          </cell>
          <cell r="I171">
            <v>44935</v>
          </cell>
        </row>
        <row r="172">
          <cell r="A172">
            <v>0</v>
          </cell>
          <cell r="B172">
            <v>10015</v>
          </cell>
          <cell r="C172">
            <v>25790</v>
          </cell>
          <cell r="D172">
            <v>0</v>
          </cell>
          <cell r="E172">
            <v>15048104</v>
          </cell>
          <cell r="F172">
            <v>2221160</v>
          </cell>
          <cell r="G172">
            <v>2402660</v>
          </cell>
          <cell r="H172">
            <v>44859</v>
          </cell>
          <cell r="I172">
            <v>44935</v>
          </cell>
        </row>
        <row r="173">
          <cell r="A173">
            <v>49469</v>
          </cell>
          <cell r="B173">
            <v>10015</v>
          </cell>
          <cell r="C173">
            <v>25790</v>
          </cell>
          <cell r="D173">
            <v>0</v>
          </cell>
          <cell r="E173">
            <v>15048104</v>
          </cell>
          <cell r="F173">
            <v>181500</v>
          </cell>
          <cell r="G173">
            <v>2402660</v>
          </cell>
          <cell r="H173">
            <v>44859</v>
          </cell>
          <cell r="I173">
            <v>44935</v>
          </cell>
        </row>
        <row r="174">
          <cell r="A174">
            <v>57177</v>
          </cell>
          <cell r="B174">
            <v>10020</v>
          </cell>
          <cell r="C174">
            <v>25790</v>
          </cell>
          <cell r="D174">
            <v>0</v>
          </cell>
          <cell r="E174">
            <v>20330109</v>
          </cell>
          <cell r="F174">
            <v>1110580</v>
          </cell>
          <cell r="G174">
            <v>1110580</v>
          </cell>
          <cell r="H174">
            <v>44922</v>
          </cell>
          <cell r="I174">
            <v>44935</v>
          </cell>
        </row>
        <row r="175">
          <cell r="A175">
            <v>29304</v>
          </cell>
          <cell r="B175">
            <v>10025</v>
          </cell>
          <cell r="C175">
            <v>25790</v>
          </cell>
          <cell r="D175">
            <v>0</v>
          </cell>
          <cell r="E175">
            <v>25252537</v>
          </cell>
          <cell r="F175">
            <v>14287920</v>
          </cell>
          <cell r="G175">
            <v>14287920</v>
          </cell>
          <cell r="H175">
            <v>44762</v>
          </cell>
          <cell r="I175">
            <v>44935</v>
          </cell>
        </row>
        <row r="176">
          <cell r="A176">
            <v>25633</v>
          </cell>
          <cell r="B176">
            <v>20090</v>
          </cell>
          <cell r="C176">
            <v>25790</v>
          </cell>
          <cell r="D176">
            <v>0</v>
          </cell>
          <cell r="E176">
            <v>90261713</v>
          </cell>
          <cell r="F176">
            <v>3023910</v>
          </cell>
          <cell r="G176">
            <v>3023910</v>
          </cell>
          <cell r="H176">
            <v>44826</v>
          </cell>
          <cell r="I176">
            <v>44935</v>
          </cell>
        </row>
        <row r="177">
          <cell r="A177">
            <v>46775</v>
          </cell>
          <cell r="B177">
            <v>10029</v>
          </cell>
          <cell r="C177">
            <v>25790</v>
          </cell>
          <cell r="D177">
            <v>0</v>
          </cell>
          <cell r="E177">
            <v>29129812</v>
          </cell>
          <cell r="F177">
            <v>4313540</v>
          </cell>
          <cell r="G177">
            <v>4313540</v>
          </cell>
          <cell r="H177">
            <v>44830</v>
          </cell>
          <cell r="I177">
            <v>44935</v>
          </cell>
        </row>
        <row r="178">
          <cell r="A178">
            <v>55158</v>
          </cell>
          <cell r="B178">
            <v>10010</v>
          </cell>
          <cell r="C178">
            <v>25790</v>
          </cell>
          <cell r="D178">
            <v>0</v>
          </cell>
          <cell r="E178">
            <v>10156532</v>
          </cell>
          <cell r="F178">
            <v>9537090</v>
          </cell>
          <cell r="G178">
            <v>9537090</v>
          </cell>
          <cell r="H178">
            <v>44897</v>
          </cell>
          <cell r="I178">
            <v>44935</v>
          </cell>
        </row>
        <row r="179">
          <cell r="A179">
            <v>15715</v>
          </cell>
          <cell r="B179">
            <v>10020</v>
          </cell>
          <cell r="C179">
            <v>25790</v>
          </cell>
          <cell r="D179">
            <v>0</v>
          </cell>
          <cell r="E179">
            <v>20252702</v>
          </cell>
          <cell r="F179">
            <v>3729020</v>
          </cell>
          <cell r="G179">
            <v>3729020</v>
          </cell>
          <cell r="H179">
            <v>44698</v>
          </cell>
          <cell r="I179">
            <v>44935</v>
          </cell>
        </row>
        <row r="180">
          <cell r="A180" t="e">
            <v>#N/A</v>
          </cell>
          <cell r="B180">
            <v>10010</v>
          </cell>
          <cell r="C180">
            <v>25790</v>
          </cell>
          <cell r="D180">
            <v>0</v>
          </cell>
          <cell r="E180">
            <v>10010899</v>
          </cell>
          <cell r="F180">
            <v>1825913</v>
          </cell>
          <cell r="G180">
            <v>2277560</v>
          </cell>
          <cell r="H180">
            <v>44617</v>
          </cell>
          <cell r="I180">
            <v>44935</v>
          </cell>
        </row>
        <row r="181">
          <cell r="A181" t="e">
            <v>#N/A</v>
          </cell>
          <cell r="B181">
            <v>10010</v>
          </cell>
          <cell r="C181">
            <v>25790</v>
          </cell>
          <cell r="D181">
            <v>0</v>
          </cell>
          <cell r="E181">
            <v>10010899</v>
          </cell>
          <cell r="F181">
            <v>451647</v>
          </cell>
          <cell r="G181">
            <v>2277560</v>
          </cell>
          <cell r="H181">
            <v>44617</v>
          </cell>
          <cell r="I181">
            <v>44935</v>
          </cell>
        </row>
        <row r="182">
          <cell r="A182">
            <v>25142</v>
          </cell>
          <cell r="B182">
            <v>10013</v>
          </cell>
          <cell r="C182">
            <v>25790</v>
          </cell>
          <cell r="D182">
            <v>0</v>
          </cell>
          <cell r="E182">
            <v>13157990</v>
          </cell>
          <cell r="F182">
            <v>600118</v>
          </cell>
          <cell r="G182">
            <v>4631968</v>
          </cell>
          <cell r="H182">
            <v>44828</v>
          </cell>
          <cell r="I182">
            <v>44935</v>
          </cell>
        </row>
        <row r="183">
          <cell r="A183">
            <v>0</v>
          </cell>
          <cell r="B183">
            <v>10013</v>
          </cell>
          <cell r="C183">
            <v>25790</v>
          </cell>
          <cell r="D183">
            <v>0</v>
          </cell>
          <cell r="E183">
            <v>13157990</v>
          </cell>
          <cell r="F183">
            <v>4031850</v>
          </cell>
          <cell r="G183">
            <v>4631968</v>
          </cell>
          <cell r="H183">
            <v>44828</v>
          </cell>
          <cell r="I183">
            <v>44935</v>
          </cell>
        </row>
        <row r="184">
          <cell r="A184">
            <v>57899</v>
          </cell>
          <cell r="B184">
            <v>10018</v>
          </cell>
          <cell r="C184">
            <v>25790</v>
          </cell>
          <cell r="D184">
            <v>0</v>
          </cell>
          <cell r="E184">
            <v>18104991</v>
          </cell>
          <cell r="F184">
            <v>2024120</v>
          </cell>
          <cell r="G184">
            <v>2024120</v>
          </cell>
          <cell r="H184">
            <v>44900</v>
          </cell>
          <cell r="I184">
            <v>44935</v>
          </cell>
        </row>
        <row r="185">
          <cell r="A185">
            <v>842</v>
          </cell>
          <cell r="B185">
            <v>10026</v>
          </cell>
          <cell r="C185">
            <v>25790</v>
          </cell>
          <cell r="D185">
            <v>0</v>
          </cell>
          <cell r="E185">
            <v>26348398</v>
          </cell>
          <cell r="F185">
            <v>1468620</v>
          </cell>
          <cell r="G185">
            <v>2229480</v>
          </cell>
          <cell r="H185">
            <v>44909</v>
          </cell>
          <cell r="I185">
            <v>44935</v>
          </cell>
        </row>
        <row r="186">
          <cell r="A186">
            <v>0</v>
          </cell>
          <cell r="B186">
            <v>10026</v>
          </cell>
          <cell r="C186">
            <v>25790</v>
          </cell>
          <cell r="D186">
            <v>0</v>
          </cell>
          <cell r="E186">
            <v>26348398</v>
          </cell>
          <cell r="F186">
            <v>760860</v>
          </cell>
          <cell r="G186">
            <v>2229480</v>
          </cell>
          <cell r="H186">
            <v>44909</v>
          </cell>
          <cell r="I186">
            <v>44935</v>
          </cell>
        </row>
        <row r="187">
          <cell r="A187">
            <v>32676</v>
          </cell>
          <cell r="B187">
            <v>10015</v>
          </cell>
          <cell r="C187">
            <v>25790</v>
          </cell>
          <cell r="D187">
            <v>0</v>
          </cell>
          <cell r="E187">
            <v>15069804</v>
          </cell>
          <cell r="F187">
            <v>154274</v>
          </cell>
          <cell r="G187">
            <v>154274</v>
          </cell>
          <cell r="H187">
            <v>44915</v>
          </cell>
          <cell r="I187">
            <v>44935</v>
          </cell>
        </row>
        <row r="188">
          <cell r="A188">
            <v>25637</v>
          </cell>
          <cell r="B188">
            <v>10014</v>
          </cell>
          <cell r="C188">
            <v>25790</v>
          </cell>
          <cell r="D188">
            <v>0</v>
          </cell>
          <cell r="E188">
            <v>14049209</v>
          </cell>
          <cell r="F188">
            <v>3927070</v>
          </cell>
          <cell r="G188">
            <v>3927070</v>
          </cell>
          <cell r="H188">
            <v>44881</v>
          </cell>
          <cell r="I188">
            <v>44935</v>
          </cell>
        </row>
        <row r="189">
          <cell r="A189" t="e">
            <v>#N/A</v>
          </cell>
          <cell r="B189">
            <v>10011</v>
          </cell>
          <cell r="C189">
            <v>25790</v>
          </cell>
          <cell r="D189">
            <v>0</v>
          </cell>
          <cell r="E189">
            <v>11138160</v>
          </cell>
          <cell r="F189">
            <v>1003660</v>
          </cell>
          <cell r="G189">
            <v>1003660</v>
          </cell>
          <cell r="H189">
            <v>44908</v>
          </cell>
          <cell r="I189">
            <v>44935</v>
          </cell>
        </row>
        <row r="190">
          <cell r="A190">
            <v>57896</v>
          </cell>
          <cell r="B190">
            <v>10019</v>
          </cell>
          <cell r="C190">
            <v>25790</v>
          </cell>
          <cell r="D190">
            <v>0</v>
          </cell>
          <cell r="E190">
            <v>19350495</v>
          </cell>
          <cell r="F190">
            <v>100366</v>
          </cell>
          <cell r="G190">
            <v>2481686</v>
          </cell>
          <cell r="H190">
            <v>44926</v>
          </cell>
          <cell r="I190">
            <v>44935</v>
          </cell>
        </row>
        <row r="191">
          <cell r="A191">
            <v>0</v>
          </cell>
          <cell r="B191">
            <v>10019</v>
          </cell>
          <cell r="C191">
            <v>25790</v>
          </cell>
          <cell r="D191">
            <v>0</v>
          </cell>
          <cell r="E191">
            <v>19350495</v>
          </cell>
          <cell r="F191">
            <v>2381320</v>
          </cell>
          <cell r="G191">
            <v>2481686</v>
          </cell>
          <cell r="H191">
            <v>44926</v>
          </cell>
          <cell r="I191">
            <v>44935</v>
          </cell>
        </row>
        <row r="192">
          <cell r="A192">
            <v>25135</v>
          </cell>
          <cell r="B192">
            <v>10026</v>
          </cell>
          <cell r="C192">
            <v>25790</v>
          </cell>
          <cell r="D192">
            <v>0</v>
          </cell>
          <cell r="E192">
            <v>26277702</v>
          </cell>
          <cell r="F192">
            <v>911240</v>
          </cell>
          <cell r="G192">
            <v>911240</v>
          </cell>
          <cell r="H192">
            <v>44716</v>
          </cell>
          <cell r="I192">
            <v>44935</v>
          </cell>
        </row>
        <row r="193">
          <cell r="A193">
            <v>25144</v>
          </cell>
          <cell r="B193">
            <v>10010</v>
          </cell>
          <cell r="C193">
            <v>25790</v>
          </cell>
          <cell r="D193">
            <v>0</v>
          </cell>
          <cell r="E193">
            <v>10101618</v>
          </cell>
          <cell r="F193">
            <v>5279338</v>
          </cell>
          <cell r="G193">
            <v>7496678</v>
          </cell>
          <cell r="H193">
            <v>44792</v>
          </cell>
          <cell r="I193">
            <v>44935</v>
          </cell>
        </row>
        <row r="194">
          <cell r="A194">
            <v>0</v>
          </cell>
          <cell r="B194">
            <v>10010</v>
          </cell>
          <cell r="C194">
            <v>25790</v>
          </cell>
          <cell r="D194">
            <v>0</v>
          </cell>
          <cell r="E194">
            <v>10101618</v>
          </cell>
          <cell r="F194">
            <v>2217340</v>
          </cell>
          <cell r="G194">
            <v>7496678</v>
          </cell>
          <cell r="H194">
            <v>44792</v>
          </cell>
          <cell r="I194">
            <v>44935</v>
          </cell>
        </row>
        <row r="195">
          <cell r="A195">
            <v>25139</v>
          </cell>
          <cell r="B195">
            <v>10026</v>
          </cell>
          <cell r="C195">
            <v>25790</v>
          </cell>
          <cell r="D195">
            <v>0</v>
          </cell>
          <cell r="E195">
            <v>26298800</v>
          </cell>
          <cell r="F195">
            <v>1178300</v>
          </cell>
          <cell r="G195">
            <v>1178300</v>
          </cell>
          <cell r="H195">
            <v>44777</v>
          </cell>
          <cell r="I195">
            <v>44935</v>
          </cell>
        </row>
        <row r="196">
          <cell r="A196">
            <v>25153</v>
          </cell>
          <cell r="B196">
            <v>10025</v>
          </cell>
          <cell r="C196">
            <v>25790</v>
          </cell>
          <cell r="D196">
            <v>0</v>
          </cell>
          <cell r="E196">
            <v>25305106</v>
          </cell>
          <cell r="F196">
            <v>4137830</v>
          </cell>
          <cell r="G196">
            <v>12980990</v>
          </cell>
          <cell r="H196">
            <v>44926</v>
          </cell>
          <cell r="I196">
            <v>44935</v>
          </cell>
        </row>
        <row r="197">
          <cell r="A197">
            <v>0</v>
          </cell>
          <cell r="B197">
            <v>10025</v>
          </cell>
          <cell r="C197">
            <v>25790</v>
          </cell>
          <cell r="D197">
            <v>0</v>
          </cell>
          <cell r="E197">
            <v>25305106</v>
          </cell>
          <cell r="F197">
            <v>8843160</v>
          </cell>
          <cell r="G197">
            <v>12980990</v>
          </cell>
          <cell r="H197">
            <v>44926</v>
          </cell>
          <cell r="I197">
            <v>44935</v>
          </cell>
        </row>
        <row r="198">
          <cell r="A198">
            <v>29306</v>
          </cell>
          <cell r="B198">
            <v>10024</v>
          </cell>
          <cell r="C198">
            <v>25790</v>
          </cell>
          <cell r="D198">
            <v>0</v>
          </cell>
          <cell r="E198">
            <v>24225825</v>
          </cell>
          <cell r="F198">
            <v>1110580</v>
          </cell>
          <cell r="G198">
            <v>1110580</v>
          </cell>
          <cell r="H198">
            <v>44764</v>
          </cell>
          <cell r="I198">
            <v>44935</v>
          </cell>
        </row>
        <row r="199">
          <cell r="A199">
            <v>46824</v>
          </cell>
          <cell r="B199">
            <v>10019</v>
          </cell>
          <cell r="C199">
            <v>25790</v>
          </cell>
          <cell r="D199">
            <v>0</v>
          </cell>
          <cell r="E199">
            <v>19304778</v>
          </cell>
          <cell r="F199">
            <v>3310585</v>
          </cell>
          <cell r="G199">
            <v>3310585</v>
          </cell>
          <cell r="H199">
            <v>44809</v>
          </cell>
          <cell r="I199">
            <v>44935</v>
          </cell>
        </row>
        <row r="200">
          <cell r="A200">
            <v>15718</v>
          </cell>
          <cell r="B200">
            <v>10025</v>
          </cell>
          <cell r="C200">
            <v>25790</v>
          </cell>
          <cell r="D200">
            <v>0</v>
          </cell>
          <cell r="E200">
            <v>25269364</v>
          </cell>
          <cell r="F200">
            <v>3391677</v>
          </cell>
          <cell r="G200">
            <v>6010117</v>
          </cell>
          <cell r="H200">
            <v>44818</v>
          </cell>
          <cell r="I200">
            <v>44935</v>
          </cell>
        </row>
        <row r="201">
          <cell r="A201">
            <v>0</v>
          </cell>
          <cell r="B201">
            <v>10025</v>
          </cell>
          <cell r="C201">
            <v>25790</v>
          </cell>
          <cell r="D201">
            <v>0</v>
          </cell>
          <cell r="E201">
            <v>25269364</v>
          </cell>
          <cell r="F201">
            <v>2618440</v>
          </cell>
          <cell r="G201">
            <v>6010117</v>
          </cell>
          <cell r="H201">
            <v>44818</v>
          </cell>
          <cell r="I201">
            <v>44935</v>
          </cell>
        </row>
        <row r="202">
          <cell r="A202">
            <v>0</v>
          </cell>
          <cell r="B202">
            <v>10015</v>
          </cell>
          <cell r="C202">
            <v>25790</v>
          </cell>
          <cell r="D202">
            <v>0</v>
          </cell>
          <cell r="E202">
            <v>15043657</v>
          </cell>
          <cell r="F202">
            <v>1912025</v>
          </cell>
          <cell r="G202">
            <v>6514505</v>
          </cell>
          <cell r="H202">
            <v>44849</v>
          </cell>
          <cell r="I202">
            <v>44935</v>
          </cell>
        </row>
        <row r="203">
          <cell r="A203">
            <v>15723</v>
          </cell>
          <cell r="B203">
            <v>10015</v>
          </cell>
          <cell r="C203">
            <v>25790</v>
          </cell>
          <cell r="D203">
            <v>0</v>
          </cell>
          <cell r="E203">
            <v>15043657</v>
          </cell>
          <cell r="F203">
            <v>4602480</v>
          </cell>
          <cell r="G203">
            <v>6514505</v>
          </cell>
          <cell r="H203">
            <v>44849</v>
          </cell>
          <cell r="I203">
            <v>44935</v>
          </cell>
        </row>
        <row r="204">
          <cell r="A204">
            <v>0</v>
          </cell>
          <cell r="B204">
            <v>10018</v>
          </cell>
          <cell r="C204">
            <v>25790</v>
          </cell>
          <cell r="D204">
            <v>0</v>
          </cell>
          <cell r="E204">
            <v>18090876</v>
          </cell>
          <cell r="F204">
            <v>4960520</v>
          </cell>
          <cell r="G204">
            <v>5462350</v>
          </cell>
          <cell r="H204">
            <v>44866</v>
          </cell>
          <cell r="I204">
            <v>44935</v>
          </cell>
        </row>
        <row r="205">
          <cell r="A205">
            <v>49708</v>
          </cell>
          <cell r="B205">
            <v>10018</v>
          </cell>
          <cell r="C205">
            <v>25790</v>
          </cell>
          <cell r="D205">
            <v>0</v>
          </cell>
          <cell r="E205">
            <v>18090876</v>
          </cell>
          <cell r="F205">
            <v>501830</v>
          </cell>
          <cell r="G205">
            <v>5462350</v>
          </cell>
          <cell r="H205">
            <v>44866</v>
          </cell>
          <cell r="I205">
            <v>44935</v>
          </cell>
        </row>
        <row r="206">
          <cell r="A206">
            <v>55495</v>
          </cell>
          <cell r="B206">
            <v>10027</v>
          </cell>
          <cell r="C206">
            <v>25790</v>
          </cell>
          <cell r="D206">
            <v>0</v>
          </cell>
          <cell r="E206">
            <v>27288851</v>
          </cell>
          <cell r="F206">
            <v>3090579</v>
          </cell>
          <cell r="G206">
            <v>4201159</v>
          </cell>
          <cell r="H206">
            <v>44908</v>
          </cell>
          <cell r="I206">
            <v>44935</v>
          </cell>
        </row>
        <row r="207">
          <cell r="A207">
            <v>0</v>
          </cell>
          <cell r="B207">
            <v>10027</v>
          </cell>
          <cell r="C207">
            <v>25790</v>
          </cell>
          <cell r="D207">
            <v>0</v>
          </cell>
          <cell r="E207">
            <v>27288851</v>
          </cell>
          <cell r="F207">
            <v>1110580</v>
          </cell>
          <cell r="G207">
            <v>4201159</v>
          </cell>
          <cell r="H207">
            <v>44908</v>
          </cell>
          <cell r="I207">
            <v>44935</v>
          </cell>
        </row>
        <row r="208">
          <cell r="A208">
            <v>0</v>
          </cell>
          <cell r="B208">
            <v>10017</v>
          </cell>
          <cell r="C208">
            <v>25790</v>
          </cell>
          <cell r="D208">
            <v>0</v>
          </cell>
          <cell r="E208">
            <v>17149157</v>
          </cell>
          <cell r="F208">
            <v>41050620</v>
          </cell>
          <cell r="G208">
            <v>45690280</v>
          </cell>
          <cell r="H208">
            <v>44926</v>
          </cell>
          <cell r="I208">
            <v>44935</v>
          </cell>
        </row>
        <row r="209">
          <cell r="A209">
            <v>57641</v>
          </cell>
          <cell r="B209">
            <v>10017</v>
          </cell>
          <cell r="C209">
            <v>25790</v>
          </cell>
          <cell r="D209">
            <v>0</v>
          </cell>
          <cell r="E209">
            <v>17149157</v>
          </cell>
          <cell r="F209">
            <v>4639660</v>
          </cell>
          <cell r="G209">
            <v>45690280</v>
          </cell>
          <cell r="H209">
            <v>44926</v>
          </cell>
          <cell r="I209">
            <v>44935</v>
          </cell>
        </row>
        <row r="210">
          <cell r="A210">
            <v>57794</v>
          </cell>
          <cell r="B210">
            <v>10050</v>
          </cell>
          <cell r="C210">
            <v>25790</v>
          </cell>
          <cell r="D210">
            <v>0</v>
          </cell>
          <cell r="E210">
            <v>50983772</v>
          </cell>
          <cell r="F210">
            <v>2221160</v>
          </cell>
          <cell r="G210">
            <v>2221160</v>
          </cell>
          <cell r="H210">
            <v>44925</v>
          </cell>
          <cell r="I210">
            <v>44935</v>
          </cell>
        </row>
        <row r="211">
          <cell r="A211">
            <v>25632</v>
          </cell>
          <cell r="B211">
            <v>10013</v>
          </cell>
          <cell r="C211">
            <v>25790</v>
          </cell>
          <cell r="D211">
            <v>0</v>
          </cell>
          <cell r="E211">
            <v>13149857</v>
          </cell>
          <cell r="F211">
            <v>2024120</v>
          </cell>
          <cell r="G211">
            <v>2024120</v>
          </cell>
          <cell r="H211">
            <v>44811</v>
          </cell>
          <cell r="I211">
            <v>44935</v>
          </cell>
        </row>
        <row r="212">
          <cell r="A212">
            <v>25146</v>
          </cell>
          <cell r="B212">
            <v>10025</v>
          </cell>
          <cell r="C212">
            <v>25790</v>
          </cell>
          <cell r="D212">
            <v>0</v>
          </cell>
          <cell r="E212">
            <v>25265548</v>
          </cell>
          <cell r="F212">
            <v>4048240</v>
          </cell>
          <cell r="G212">
            <v>4048240</v>
          </cell>
          <cell r="H212">
            <v>44807</v>
          </cell>
          <cell r="I212">
            <v>44935</v>
          </cell>
        </row>
        <row r="213">
          <cell r="A213">
            <v>49473</v>
          </cell>
          <cell r="B213">
            <v>10022</v>
          </cell>
          <cell r="C213">
            <v>25790</v>
          </cell>
          <cell r="D213">
            <v>0</v>
          </cell>
          <cell r="E213">
            <v>22281860</v>
          </cell>
          <cell r="F213">
            <v>2579200</v>
          </cell>
          <cell r="G213">
            <v>2579200</v>
          </cell>
          <cell r="H213">
            <v>44863</v>
          </cell>
          <cell r="I213">
            <v>44935</v>
          </cell>
        </row>
        <row r="214">
          <cell r="A214">
            <v>49510</v>
          </cell>
          <cell r="B214">
            <v>10010</v>
          </cell>
          <cell r="C214">
            <v>25790</v>
          </cell>
          <cell r="D214">
            <v>0</v>
          </cell>
          <cell r="E214">
            <v>10138239</v>
          </cell>
          <cell r="F214">
            <v>2221160</v>
          </cell>
          <cell r="G214">
            <v>2221160</v>
          </cell>
          <cell r="H214">
            <v>44862</v>
          </cell>
          <cell r="I214">
            <v>44935</v>
          </cell>
        </row>
        <row r="215">
          <cell r="A215">
            <v>51815</v>
          </cell>
          <cell r="B215">
            <v>10014</v>
          </cell>
          <cell r="C215">
            <v>25790</v>
          </cell>
          <cell r="D215">
            <v>0</v>
          </cell>
          <cell r="E215">
            <v>14045138</v>
          </cell>
          <cell r="F215">
            <v>903180</v>
          </cell>
          <cell r="G215">
            <v>903180</v>
          </cell>
          <cell r="H215">
            <v>44872</v>
          </cell>
          <cell r="I215">
            <v>44935</v>
          </cell>
        </row>
        <row r="216">
          <cell r="A216">
            <v>56831</v>
          </cell>
          <cell r="B216">
            <v>10027</v>
          </cell>
          <cell r="C216">
            <v>25790</v>
          </cell>
          <cell r="D216">
            <v>0</v>
          </cell>
          <cell r="E216">
            <v>27292070</v>
          </cell>
          <cell r="F216">
            <v>1369841</v>
          </cell>
          <cell r="G216">
            <v>1369841</v>
          </cell>
          <cell r="H216">
            <v>44919</v>
          </cell>
          <cell r="I216">
            <v>44935</v>
          </cell>
        </row>
        <row r="217">
          <cell r="A217">
            <v>57792</v>
          </cell>
          <cell r="B217">
            <v>10012</v>
          </cell>
          <cell r="C217">
            <v>25790</v>
          </cell>
          <cell r="D217">
            <v>0</v>
          </cell>
          <cell r="E217">
            <v>12104024</v>
          </cell>
          <cell r="F217">
            <v>5567260</v>
          </cell>
          <cell r="G217">
            <v>41631409</v>
          </cell>
          <cell r="H217">
            <v>44925</v>
          </cell>
          <cell r="I217">
            <v>44935</v>
          </cell>
        </row>
        <row r="218">
          <cell r="A218">
            <v>0</v>
          </cell>
          <cell r="B218">
            <v>10012</v>
          </cell>
          <cell r="C218">
            <v>25790</v>
          </cell>
          <cell r="D218">
            <v>0</v>
          </cell>
          <cell r="E218">
            <v>12104024</v>
          </cell>
          <cell r="F218">
            <v>36064149</v>
          </cell>
          <cell r="G218">
            <v>41631409</v>
          </cell>
          <cell r="H218">
            <v>44925</v>
          </cell>
          <cell r="I218">
            <v>44935</v>
          </cell>
        </row>
        <row r="219">
          <cell r="A219">
            <v>0</v>
          </cell>
          <cell r="B219">
            <v>10013</v>
          </cell>
          <cell r="C219">
            <v>25790</v>
          </cell>
          <cell r="D219">
            <v>0</v>
          </cell>
          <cell r="E219">
            <v>13109905</v>
          </cell>
          <cell r="F219">
            <v>7298570</v>
          </cell>
          <cell r="G219">
            <v>7737511</v>
          </cell>
          <cell r="H219">
            <v>44719</v>
          </cell>
          <cell r="I219">
            <v>44935</v>
          </cell>
        </row>
        <row r="220">
          <cell r="A220">
            <v>25137</v>
          </cell>
          <cell r="B220">
            <v>10013</v>
          </cell>
          <cell r="C220">
            <v>25790</v>
          </cell>
          <cell r="D220">
            <v>0</v>
          </cell>
          <cell r="E220">
            <v>13109905</v>
          </cell>
          <cell r="F220">
            <v>438941</v>
          </cell>
          <cell r="G220">
            <v>7737511</v>
          </cell>
          <cell r="H220">
            <v>44719</v>
          </cell>
          <cell r="I220">
            <v>44935</v>
          </cell>
        </row>
        <row r="221">
          <cell r="A221">
            <v>25162</v>
          </cell>
          <cell r="B221">
            <v>20090</v>
          </cell>
          <cell r="C221">
            <v>25790</v>
          </cell>
          <cell r="D221">
            <v>0</v>
          </cell>
          <cell r="E221">
            <v>90245552</v>
          </cell>
          <cell r="F221">
            <v>1178300</v>
          </cell>
          <cell r="G221">
            <v>1178300</v>
          </cell>
          <cell r="H221">
            <v>44767</v>
          </cell>
          <cell r="I221">
            <v>44935</v>
          </cell>
        </row>
        <row r="222">
          <cell r="A222">
            <v>56264</v>
          </cell>
          <cell r="B222">
            <v>10020</v>
          </cell>
          <cell r="C222">
            <v>25790</v>
          </cell>
          <cell r="D222">
            <v>0</v>
          </cell>
          <cell r="E222">
            <v>20323365</v>
          </cell>
          <cell r="F222">
            <v>1110580</v>
          </cell>
          <cell r="G222">
            <v>1110580</v>
          </cell>
          <cell r="H222">
            <v>44905</v>
          </cell>
          <cell r="I222">
            <v>44935</v>
          </cell>
        </row>
        <row r="223">
          <cell r="A223">
            <v>56246</v>
          </cell>
          <cell r="B223">
            <v>10025</v>
          </cell>
          <cell r="C223">
            <v>25790</v>
          </cell>
          <cell r="D223">
            <v>0</v>
          </cell>
          <cell r="E223">
            <v>25300972</v>
          </cell>
          <cell r="F223">
            <v>2937240</v>
          </cell>
          <cell r="G223">
            <v>2937240</v>
          </cell>
          <cell r="H223">
            <v>44917</v>
          </cell>
          <cell r="I223">
            <v>44935</v>
          </cell>
        </row>
        <row r="224">
          <cell r="A224">
            <v>57793</v>
          </cell>
          <cell r="B224">
            <v>10018</v>
          </cell>
          <cell r="C224">
            <v>25790</v>
          </cell>
          <cell r="D224">
            <v>0</v>
          </cell>
          <cell r="E224">
            <v>18116326</v>
          </cell>
          <cell r="F224">
            <v>3398400</v>
          </cell>
          <cell r="G224">
            <v>3398400</v>
          </cell>
          <cell r="H224">
            <v>44922</v>
          </cell>
          <cell r="I224">
            <v>44935</v>
          </cell>
        </row>
        <row r="225">
          <cell r="A225">
            <v>57787</v>
          </cell>
          <cell r="B225">
            <v>10013</v>
          </cell>
          <cell r="C225">
            <v>25790</v>
          </cell>
          <cell r="D225">
            <v>0</v>
          </cell>
          <cell r="E225">
            <v>13201021</v>
          </cell>
          <cell r="F225">
            <v>3689780</v>
          </cell>
          <cell r="G225">
            <v>3689780</v>
          </cell>
          <cell r="H225">
            <v>44922</v>
          </cell>
          <cell r="I225">
            <v>44935</v>
          </cell>
        </row>
        <row r="226">
          <cell r="A226">
            <v>57179</v>
          </cell>
          <cell r="B226">
            <v>10011</v>
          </cell>
          <cell r="C226">
            <v>25790</v>
          </cell>
          <cell r="D226">
            <v>0</v>
          </cell>
          <cell r="E226">
            <v>11143637</v>
          </cell>
          <cell r="F226">
            <v>5880060</v>
          </cell>
          <cell r="G226">
            <v>34138316</v>
          </cell>
          <cell r="H226">
            <v>44921</v>
          </cell>
          <cell r="I226">
            <v>44935</v>
          </cell>
        </row>
        <row r="227">
          <cell r="A227">
            <v>0</v>
          </cell>
          <cell r="B227">
            <v>10011</v>
          </cell>
          <cell r="C227">
            <v>25790</v>
          </cell>
          <cell r="D227">
            <v>0</v>
          </cell>
          <cell r="E227">
            <v>11143637</v>
          </cell>
          <cell r="F227">
            <v>28258256</v>
          </cell>
          <cell r="G227">
            <v>34138316</v>
          </cell>
          <cell r="H227">
            <v>44921</v>
          </cell>
          <cell r="I227">
            <v>44935</v>
          </cell>
        </row>
        <row r="228">
          <cell r="A228">
            <v>57907</v>
          </cell>
          <cell r="B228">
            <v>10018</v>
          </cell>
          <cell r="C228">
            <v>25790</v>
          </cell>
          <cell r="D228">
            <v>0</v>
          </cell>
          <cell r="E228">
            <v>18117592</v>
          </cell>
          <cell r="F228">
            <v>2381320</v>
          </cell>
          <cell r="G228">
            <v>2381320</v>
          </cell>
          <cell r="H228">
            <v>44926</v>
          </cell>
          <cell r="I228">
            <v>44935</v>
          </cell>
        </row>
        <row r="229">
          <cell r="A229">
            <v>25161</v>
          </cell>
          <cell r="B229">
            <v>10013</v>
          </cell>
          <cell r="C229">
            <v>25790</v>
          </cell>
          <cell r="D229">
            <v>0</v>
          </cell>
          <cell r="E229">
            <v>13118607</v>
          </cell>
          <cell r="F229">
            <v>4483870</v>
          </cell>
          <cell r="G229">
            <v>4483870</v>
          </cell>
          <cell r="H229">
            <v>44741</v>
          </cell>
          <cell r="I229">
            <v>44935</v>
          </cell>
        </row>
        <row r="230">
          <cell r="A230">
            <v>37950</v>
          </cell>
          <cell r="B230">
            <v>10011</v>
          </cell>
          <cell r="C230">
            <v>25790</v>
          </cell>
          <cell r="D230">
            <v>0</v>
          </cell>
          <cell r="E230">
            <v>11090483</v>
          </cell>
          <cell r="F230">
            <v>3441860</v>
          </cell>
          <cell r="G230">
            <v>3441860</v>
          </cell>
          <cell r="H230">
            <v>44798</v>
          </cell>
          <cell r="I230">
            <v>44935</v>
          </cell>
        </row>
        <row r="231">
          <cell r="A231" t="e">
            <v>#N/A</v>
          </cell>
          <cell r="B231">
            <v>10014</v>
          </cell>
          <cell r="C231">
            <v>25790</v>
          </cell>
          <cell r="D231">
            <v>0</v>
          </cell>
          <cell r="E231">
            <v>14250357</v>
          </cell>
          <cell r="F231">
            <v>1049519</v>
          </cell>
          <cell r="G231">
            <v>1613597</v>
          </cell>
          <cell r="H231">
            <v>44604</v>
          </cell>
          <cell r="I231">
            <v>44935</v>
          </cell>
        </row>
        <row r="232">
          <cell r="A232" t="e">
            <v>#N/A</v>
          </cell>
          <cell r="B232">
            <v>10014</v>
          </cell>
          <cell r="C232">
            <v>25790</v>
          </cell>
          <cell r="D232">
            <v>0</v>
          </cell>
          <cell r="E232">
            <v>14250357</v>
          </cell>
          <cell r="F232">
            <v>564078</v>
          </cell>
          <cell r="G232">
            <v>1613597</v>
          </cell>
          <cell r="H232">
            <v>44604</v>
          </cell>
          <cell r="I232">
            <v>44935</v>
          </cell>
        </row>
        <row r="233">
          <cell r="A233">
            <v>49466</v>
          </cell>
          <cell r="B233">
            <v>10027</v>
          </cell>
          <cell r="C233">
            <v>25790</v>
          </cell>
          <cell r="D233">
            <v>0</v>
          </cell>
          <cell r="E233">
            <v>27271452</v>
          </cell>
          <cell r="F233">
            <v>2021820</v>
          </cell>
          <cell r="G233">
            <v>2021820</v>
          </cell>
          <cell r="H233">
            <v>44859</v>
          </cell>
          <cell r="I233">
            <v>44935</v>
          </cell>
        </row>
        <row r="234">
          <cell r="A234">
            <v>49474</v>
          </cell>
          <cell r="B234">
            <v>10028</v>
          </cell>
          <cell r="C234">
            <v>25790</v>
          </cell>
          <cell r="D234">
            <v>0</v>
          </cell>
          <cell r="E234">
            <v>28270471</v>
          </cell>
          <cell r="F234">
            <v>1529835</v>
          </cell>
          <cell r="G234">
            <v>1529835</v>
          </cell>
          <cell r="H234">
            <v>44865</v>
          </cell>
          <cell r="I234">
            <v>44935</v>
          </cell>
        </row>
        <row r="235">
          <cell r="A235">
            <v>55515</v>
          </cell>
          <cell r="B235">
            <v>10019</v>
          </cell>
          <cell r="C235">
            <v>25790</v>
          </cell>
          <cell r="D235">
            <v>0</v>
          </cell>
          <cell r="E235">
            <v>19342809</v>
          </cell>
          <cell r="F235">
            <v>462822</v>
          </cell>
          <cell r="G235">
            <v>462822</v>
          </cell>
          <cell r="H235">
            <v>44908</v>
          </cell>
          <cell r="I235">
            <v>44935</v>
          </cell>
        </row>
        <row r="236">
          <cell r="A236">
            <v>57663</v>
          </cell>
          <cell r="B236">
            <v>10010</v>
          </cell>
          <cell r="C236">
            <v>25790</v>
          </cell>
          <cell r="D236">
            <v>0</v>
          </cell>
          <cell r="E236">
            <v>10172615</v>
          </cell>
          <cell r="F236">
            <v>1003660</v>
          </cell>
          <cell r="G236">
            <v>10405168</v>
          </cell>
          <cell r="H236">
            <v>44924</v>
          </cell>
          <cell r="I236">
            <v>44935</v>
          </cell>
        </row>
        <row r="237">
          <cell r="A237">
            <v>0</v>
          </cell>
          <cell r="B237">
            <v>10010</v>
          </cell>
          <cell r="C237">
            <v>25790</v>
          </cell>
          <cell r="D237">
            <v>0</v>
          </cell>
          <cell r="E237">
            <v>10172615</v>
          </cell>
          <cell r="F237">
            <v>9401508</v>
          </cell>
          <cell r="G237">
            <v>10405168</v>
          </cell>
          <cell r="H237">
            <v>44924</v>
          </cell>
          <cell r="I237">
            <v>44935</v>
          </cell>
        </row>
        <row r="238">
          <cell r="A238">
            <v>57665</v>
          </cell>
          <cell r="B238">
            <v>10010</v>
          </cell>
          <cell r="C238">
            <v>25790</v>
          </cell>
          <cell r="D238">
            <v>0</v>
          </cell>
          <cell r="E238">
            <v>10171987</v>
          </cell>
          <cell r="F238">
            <v>6072360</v>
          </cell>
          <cell r="G238">
            <v>6072360</v>
          </cell>
          <cell r="H238">
            <v>44925</v>
          </cell>
          <cell r="I238">
            <v>44935</v>
          </cell>
        </row>
        <row r="239">
          <cell r="A239">
            <v>32674</v>
          </cell>
          <cell r="B239">
            <v>10014</v>
          </cell>
          <cell r="C239">
            <v>25790</v>
          </cell>
          <cell r="D239">
            <v>0</v>
          </cell>
          <cell r="E239">
            <v>14066526</v>
          </cell>
          <cell r="F239">
            <v>2831970</v>
          </cell>
          <cell r="G239">
            <v>2831970</v>
          </cell>
          <cell r="H239">
            <v>44926</v>
          </cell>
          <cell r="I239">
            <v>44935</v>
          </cell>
        </row>
        <row r="240">
          <cell r="A240">
            <v>25140</v>
          </cell>
          <cell r="B240">
            <v>20090</v>
          </cell>
          <cell r="C240">
            <v>25790</v>
          </cell>
          <cell r="D240">
            <v>0</v>
          </cell>
          <cell r="E240">
            <v>90257413</v>
          </cell>
          <cell r="F240">
            <v>1012060</v>
          </cell>
          <cell r="G240">
            <v>1012060</v>
          </cell>
          <cell r="H240">
            <v>44811</v>
          </cell>
          <cell r="I240">
            <v>44935</v>
          </cell>
        </row>
        <row r="241">
          <cell r="A241">
            <v>25141</v>
          </cell>
          <cell r="B241">
            <v>10014</v>
          </cell>
          <cell r="C241">
            <v>25790</v>
          </cell>
          <cell r="D241">
            <v>0</v>
          </cell>
          <cell r="E241">
            <v>14024299</v>
          </cell>
          <cell r="F241">
            <v>4343800</v>
          </cell>
          <cell r="G241">
            <v>4343800</v>
          </cell>
          <cell r="H241">
            <v>44817</v>
          </cell>
          <cell r="I241">
            <v>44935</v>
          </cell>
        </row>
        <row r="242">
          <cell r="A242">
            <v>49468</v>
          </cell>
          <cell r="B242">
            <v>10016</v>
          </cell>
          <cell r="C242">
            <v>25790</v>
          </cell>
          <cell r="D242">
            <v>0</v>
          </cell>
          <cell r="E242">
            <v>16355101</v>
          </cell>
          <cell r="F242">
            <v>4960520</v>
          </cell>
          <cell r="G242">
            <v>6621630</v>
          </cell>
          <cell r="H242">
            <v>44863</v>
          </cell>
          <cell r="I242">
            <v>44935</v>
          </cell>
        </row>
        <row r="243">
          <cell r="A243">
            <v>0</v>
          </cell>
          <cell r="B243">
            <v>10016</v>
          </cell>
          <cell r="C243">
            <v>25790</v>
          </cell>
          <cell r="D243">
            <v>0</v>
          </cell>
          <cell r="E243">
            <v>16355101</v>
          </cell>
          <cell r="F243">
            <v>1661110</v>
          </cell>
          <cell r="G243">
            <v>6621630</v>
          </cell>
          <cell r="H243">
            <v>44863</v>
          </cell>
          <cell r="I243">
            <v>44935</v>
          </cell>
        </row>
        <row r="244">
          <cell r="A244">
            <v>0</v>
          </cell>
          <cell r="B244">
            <v>10017</v>
          </cell>
          <cell r="C244">
            <v>25790</v>
          </cell>
          <cell r="D244">
            <v>0</v>
          </cell>
          <cell r="E244">
            <v>17122555</v>
          </cell>
          <cell r="F244">
            <v>8003320</v>
          </cell>
          <cell r="G244">
            <v>10166260</v>
          </cell>
          <cell r="H244">
            <v>44867</v>
          </cell>
          <cell r="I244">
            <v>44935</v>
          </cell>
        </row>
        <row r="245">
          <cell r="A245">
            <v>49716</v>
          </cell>
          <cell r="B245">
            <v>10017</v>
          </cell>
          <cell r="C245">
            <v>25790</v>
          </cell>
          <cell r="D245">
            <v>0</v>
          </cell>
          <cell r="E245">
            <v>17122555</v>
          </cell>
          <cell r="F245">
            <v>2162940</v>
          </cell>
          <cell r="G245">
            <v>10166260</v>
          </cell>
          <cell r="H245">
            <v>44867</v>
          </cell>
          <cell r="I245">
            <v>44935</v>
          </cell>
        </row>
        <row r="246">
          <cell r="A246">
            <v>57649</v>
          </cell>
          <cell r="B246">
            <v>10029</v>
          </cell>
          <cell r="C246">
            <v>25790</v>
          </cell>
          <cell r="D246">
            <v>0</v>
          </cell>
          <cell r="E246">
            <v>29149778</v>
          </cell>
          <cell r="F246">
            <v>1468620</v>
          </cell>
          <cell r="G246">
            <v>1468620</v>
          </cell>
          <cell r="H246">
            <v>44924</v>
          </cell>
          <cell r="I246">
            <v>44935</v>
          </cell>
        </row>
        <row r="247">
          <cell r="A247">
            <v>25864</v>
          </cell>
          <cell r="B247">
            <v>10020</v>
          </cell>
          <cell r="C247">
            <v>25790</v>
          </cell>
          <cell r="D247">
            <v>0</v>
          </cell>
          <cell r="E247">
            <v>20269760</v>
          </cell>
          <cell r="F247">
            <v>4841454</v>
          </cell>
          <cell r="G247">
            <v>4932204</v>
          </cell>
          <cell r="H247">
            <v>44747</v>
          </cell>
          <cell r="I247">
            <v>44935</v>
          </cell>
        </row>
        <row r="248">
          <cell r="A248">
            <v>0</v>
          </cell>
          <cell r="B248">
            <v>10020</v>
          </cell>
          <cell r="C248">
            <v>25790</v>
          </cell>
          <cell r="D248">
            <v>0</v>
          </cell>
          <cell r="E248">
            <v>20269760</v>
          </cell>
          <cell r="F248">
            <v>90750</v>
          </cell>
          <cell r="G248">
            <v>4932204</v>
          </cell>
          <cell r="H248">
            <v>44747</v>
          </cell>
          <cell r="I248">
            <v>44935</v>
          </cell>
        </row>
        <row r="249">
          <cell r="A249">
            <v>15719</v>
          </cell>
          <cell r="B249">
            <v>10022</v>
          </cell>
          <cell r="C249">
            <v>25790</v>
          </cell>
          <cell r="D249">
            <v>0</v>
          </cell>
          <cell r="E249">
            <v>22277844</v>
          </cell>
          <cell r="F249">
            <v>4762640</v>
          </cell>
          <cell r="G249">
            <v>4762640</v>
          </cell>
          <cell r="H249">
            <v>44848</v>
          </cell>
          <cell r="I249">
            <v>44935</v>
          </cell>
        </row>
        <row r="250">
          <cell r="A250">
            <v>49465</v>
          </cell>
          <cell r="B250">
            <v>10025</v>
          </cell>
          <cell r="C250">
            <v>25790</v>
          </cell>
          <cell r="D250">
            <v>0</v>
          </cell>
          <cell r="E250">
            <v>25282324</v>
          </cell>
          <cell r="F250">
            <v>3849940</v>
          </cell>
          <cell r="G250">
            <v>3849940</v>
          </cell>
          <cell r="H250">
            <v>44860</v>
          </cell>
          <cell r="I250">
            <v>44935</v>
          </cell>
        </row>
        <row r="251">
          <cell r="A251">
            <v>25627</v>
          </cell>
          <cell r="B251">
            <v>10011</v>
          </cell>
          <cell r="C251">
            <v>25790</v>
          </cell>
          <cell r="D251">
            <v>0</v>
          </cell>
          <cell r="E251">
            <v>11147300</v>
          </cell>
          <cell r="F251">
            <v>17533435</v>
          </cell>
          <cell r="G251">
            <v>17533435</v>
          </cell>
          <cell r="H251">
            <v>44926</v>
          </cell>
          <cell r="I251">
            <v>44935</v>
          </cell>
        </row>
        <row r="252">
          <cell r="A252">
            <v>57662</v>
          </cell>
          <cell r="B252">
            <v>10011</v>
          </cell>
          <cell r="C252">
            <v>25790</v>
          </cell>
          <cell r="D252">
            <v>0</v>
          </cell>
          <cell r="E252">
            <v>11144821</v>
          </cell>
          <cell r="F252">
            <v>31056670</v>
          </cell>
          <cell r="G252">
            <v>33063990</v>
          </cell>
          <cell r="H252">
            <v>44925</v>
          </cell>
          <cell r="I252">
            <v>44935</v>
          </cell>
        </row>
        <row r="253">
          <cell r="A253">
            <v>0</v>
          </cell>
          <cell r="B253">
            <v>10011</v>
          </cell>
          <cell r="C253">
            <v>25790</v>
          </cell>
          <cell r="D253">
            <v>0</v>
          </cell>
          <cell r="E253">
            <v>11144821</v>
          </cell>
          <cell r="F253">
            <v>2007320</v>
          </cell>
          <cell r="G253">
            <v>33063990</v>
          </cell>
          <cell r="H253">
            <v>44925</v>
          </cell>
          <cell r="I253">
            <v>44935</v>
          </cell>
        </row>
        <row r="254">
          <cell r="A254">
            <v>46785</v>
          </cell>
          <cell r="B254">
            <v>10011</v>
          </cell>
          <cell r="C254">
            <v>25790</v>
          </cell>
          <cell r="D254">
            <v>0</v>
          </cell>
          <cell r="E254">
            <v>11103325</v>
          </cell>
          <cell r="F254">
            <v>6931980</v>
          </cell>
          <cell r="G254">
            <v>6931980</v>
          </cell>
          <cell r="H254">
            <v>44828</v>
          </cell>
          <cell r="I254">
            <v>44935</v>
          </cell>
        </row>
        <row r="255">
          <cell r="A255">
            <v>56243</v>
          </cell>
          <cell r="B255">
            <v>10025</v>
          </cell>
          <cell r="C255">
            <v>25790</v>
          </cell>
          <cell r="D255">
            <v>0</v>
          </cell>
          <cell r="E255">
            <v>25300872</v>
          </cell>
          <cell r="F255">
            <v>6072360</v>
          </cell>
          <cell r="G255">
            <v>6072360</v>
          </cell>
          <cell r="H255">
            <v>44917</v>
          </cell>
          <cell r="I255">
            <v>44935</v>
          </cell>
        </row>
        <row r="256">
          <cell r="A256">
            <v>30029</v>
          </cell>
          <cell r="B256">
            <v>10012</v>
          </cell>
          <cell r="C256">
            <v>25790</v>
          </cell>
          <cell r="D256">
            <v>0</v>
          </cell>
          <cell r="E256">
            <v>12100509</v>
          </cell>
          <cell r="F256">
            <v>694233</v>
          </cell>
          <cell r="G256">
            <v>694233</v>
          </cell>
          <cell r="H256">
            <v>44919</v>
          </cell>
          <cell r="I256">
            <v>44935</v>
          </cell>
        </row>
        <row r="257">
          <cell r="A257">
            <v>57170</v>
          </cell>
          <cell r="B257">
            <v>10026</v>
          </cell>
          <cell r="C257">
            <v>25790</v>
          </cell>
          <cell r="D257">
            <v>0</v>
          </cell>
          <cell r="E257">
            <v>26352658</v>
          </cell>
          <cell r="F257">
            <v>3398400</v>
          </cell>
          <cell r="G257">
            <v>3398400</v>
          </cell>
          <cell r="H257">
            <v>44919</v>
          </cell>
          <cell r="I257">
            <v>44935</v>
          </cell>
        </row>
        <row r="258">
          <cell r="A258">
            <v>57872</v>
          </cell>
          <cell r="B258">
            <v>10014</v>
          </cell>
          <cell r="C258">
            <v>25790</v>
          </cell>
          <cell r="D258">
            <v>0</v>
          </cell>
          <cell r="E258">
            <v>14067120</v>
          </cell>
          <cell r="F258">
            <v>2618440</v>
          </cell>
          <cell r="G258">
            <v>2618440</v>
          </cell>
          <cell r="H258">
            <v>44926</v>
          </cell>
          <cell r="I258">
            <v>44935</v>
          </cell>
        </row>
        <row r="259">
          <cell r="A259">
            <v>25147</v>
          </cell>
          <cell r="B259">
            <v>10025</v>
          </cell>
          <cell r="C259">
            <v>25790</v>
          </cell>
          <cell r="D259">
            <v>0</v>
          </cell>
          <cell r="E259">
            <v>25254485</v>
          </cell>
          <cell r="F259">
            <v>135495</v>
          </cell>
          <cell r="G259">
            <v>135495</v>
          </cell>
          <cell r="H259">
            <v>44772</v>
          </cell>
          <cell r="I259">
            <v>44935</v>
          </cell>
        </row>
        <row r="260">
          <cell r="A260">
            <v>49475</v>
          </cell>
          <cell r="B260">
            <v>10017</v>
          </cell>
          <cell r="C260">
            <v>25790</v>
          </cell>
          <cell r="D260">
            <v>0</v>
          </cell>
          <cell r="E260">
            <v>17115312</v>
          </cell>
          <cell r="F260">
            <v>4602480</v>
          </cell>
          <cell r="G260">
            <v>4853395</v>
          </cell>
          <cell r="H260">
            <v>44849</v>
          </cell>
          <cell r="I260">
            <v>44935</v>
          </cell>
        </row>
        <row r="261">
          <cell r="A261">
            <v>0</v>
          </cell>
          <cell r="B261">
            <v>10017</v>
          </cell>
          <cell r="C261">
            <v>25790</v>
          </cell>
          <cell r="D261">
            <v>0</v>
          </cell>
          <cell r="E261">
            <v>17115312</v>
          </cell>
          <cell r="F261">
            <v>250915</v>
          </cell>
          <cell r="G261">
            <v>4853395</v>
          </cell>
          <cell r="H261">
            <v>44849</v>
          </cell>
          <cell r="I261">
            <v>44935</v>
          </cell>
        </row>
        <row r="262">
          <cell r="A262">
            <v>0</v>
          </cell>
          <cell r="B262">
            <v>10013</v>
          </cell>
          <cell r="C262">
            <v>25790</v>
          </cell>
          <cell r="D262">
            <v>0</v>
          </cell>
          <cell r="E262">
            <v>13140053</v>
          </cell>
          <cell r="F262">
            <v>1019890</v>
          </cell>
          <cell r="G262">
            <v>2091940</v>
          </cell>
          <cell r="H262">
            <v>44789</v>
          </cell>
          <cell r="I262">
            <v>44935</v>
          </cell>
        </row>
        <row r="263">
          <cell r="A263">
            <v>37681</v>
          </cell>
          <cell r="B263">
            <v>10013</v>
          </cell>
          <cell r="C263">
            <v>25790</v>
          </cell>
          <cell r="D263">
            <v>0</v>
          </cell>
          <cell r="E263">
            <v>13140053</v>
          </cell>
          <cell r="F263">
            <v>1072050</v>
          </cell>
          <cell r="G263">
            <v>2091940</v>
          </cell>
          <cell r="H263">
            <v>44789</v>
          </cell>
          <cell r="I263">
            <v>44935</v>
          </cell>
        </row>
        <row r="264">
          <cell r="A264">
            <v>47575</v>
          </cell>
          <cell r="B264">
            <v>10027</v>
          </cell>
          <cell r="C264">
            <v>25790</v>
          </cell>
          <cell r="D264">
            <v>0</v>
          </cell>
          <cell r="E264">
            <v>27241058</v>
          </cell>
          <cell r="F264">
            <v>3254680</v>
          </cell>
          <cell r="G264">
            <v>3764625</v>
          </cell>
          <cell r="H264">
            <v>44765</v>
          </cell>
          <cell r="I264">
            <v>44935</v>
          </cell>
        </row>
        <row r="265">
          <cell r="A265">
            <v>0</v>
          </cell>
          <cell r="B265">
            <v>10027</v>
          </cell>
          <cell r="C265">
            <v>25790</v>
          </cell>
          <cell r="D265">
            <v>0</v>
          </cell>
          <cell r="E265">
            <v>27241058</v>
          </cell>
          <cell r="F265">
            <v>509945</v>
          </cell>
          <cell r="G265">
            <v>3764625</v>
          </cell>
          <cell r="H265">
            <v>44765</v>
          </cell>
          <cell r="I265">
            <v>44935</v>
          </cell>
        </row>
        <row r="266">
          <cell r="A266">
            <v>0</v>
          </cell>
          <cell r="B266">
            <v>10020</v>
          </cell>
          <cell r="C266">
            <v>25790</v>
          </cell>
          <cell r="D266">
            <v>0</v>
          </cell>
          <cell r="E266">
            <v>20308600</v>
          </cell>
          <cell r="F266">
            <v>1110580</v>
          </cell>
          <cell r="G266">
            <v>2520775</v>
          </cell>
          <cell r="H266">
            <v>44863</v>
          </cell>
          <cell r="I266">
            <v>44935</v>
          </cell>
        </row>
        <row r="267">
          <cell r="A267">
            <v>49471</v>
          </cell>
          <cell r="B267">
            <v>10020</v>
          </cell>
          <cell r="C267">
            <v>25790</v>
          </cell>
          <cell r="D267">
            <v>0</v>
          </cell>
          <cell r="E267">
            <v>20308600</v>
          </cell>
          <cell r="F267">
            <v>1410195</v>
          </cell>
          <cell r="G267">
            <v>2520775</v>
          </cell>
          <cell r="H267">
            <v>44863</v>
          </cell>
          <cell r="I267">
            <v>44935</v>
          </cell>
        </row>
        <row r="268">
          <cell r="A268">
            <v>50861</v>
          </cell>
          <cell r="B268">
            <v>10023</v>
          </cell>
          <cell r="C268">
            <v>25790</v>
          </cell>
          <cell r="D268">
            <v>0</v>
          </cell>
          <cell r="E268">
            <v>23176083</v>
          </cell>
          <cell r="F268">
            <v>2144100</v>
          </cell>
          <cell r="G268">
            <v>3554295</v>
          </cell>
          <cell r="H268">
            <v>44876</v>
          </cell>
          <cell r="I268">
            <v>44935</v>
          </cell>
        </row>
        <row r="269">
          <cell r="A269">
            <v>0</v>
          </cell>
          <cell r="B269">
            <v>10023</v>
          </cell>
          <cell r="C269">
            <v>25790</v>
          </cell>
          <cell r="D269">
            <v>0</v>
          </cell>
          <cell r="E269">
            <v>23176083</v>
          </cell>
          <cell r="F269">
            <v>1410195</v>
          </cell>
          <cell r="G269">
            <v>3554295</v>
          </cell>
          <cell r="H269">
            <v>44876</v>
          </cell>
          <cell r="I269">
            <v>44935</v>
          </cell>
        </row>
        <row r="270">
          <cell r="A270">
            <v>0</v>
          </cell>
          <cell r="B270">
            <v>10014</v>
          </cell>
          <cell r="C270">
            <v>25790</v>
          </cell>
          <cell r="D270">
            <v>0</v>
          </cell>
          <cell r="E270">
            <v>14052983</v>
          </cell>
          <cell r="F270">
            <v>946120</v>
          </cell>
          <cell r="G270">
            <v>3019185</v>
          </cell>
          <cell r="H270">
            <v>44893</v>
          </cell>
          <cell r="I270">
            <v>44935</v>
          </cell>
        </row>
        <row r="271">
          <cell r="A271">
            <v>25638</v>
          </cell>
          <cell r="B271">
            <v>10014</v>
          </cell>
          <cell r="C271">
            <v>25790</v>
          </cell>
          <cell r="D271">
            <v>0</v>
          </cell>
          <cell r="E271">
            <v>14052983</v>
          </cell>
          <cell r="F271">
            <v>2073065</v>
          </cell>
          <cell r="G271">
            <v>3019185</v>
          </cell>
          <cell r="H271">
            <v>44893</v>
          </cell>
          <cell r="I271">
            <v>44935</v>
          </cell>
        </row>
        <row r="272">
          <cell r="A272">
            <v>57791</v>
          </cell>
          <cell r="B272">
            <v>10012</v>
          </cell>
          <cell r="C272">
            <v>25790</v>
          </cell>
          <cell r="D272">
            <v>0</v>
          </cell>
          <cell r="E272">
            <v>12103768</v>
          </cell>
          <cell r="F272">
            <v>10120600</v>
          </cell>
          <cell r="G272">
            <v>10120600</v>
          </cell>
          <cell r="H272">
            <v>44925</v>
          </cell>
          <cell r="I272">
            <v>44935</v>
          </cell>
        </row>
        <row r="273">
          <cell r="A273">
            <v>49477</v>
          </cell>
          <cell r="B273">
            <v>10016</v>
          </cell>
          <cell r="C273">
            <v>25790</v>
          </cell>
          <cell r="D273">
            <v>0</v>
          </cell>
          <cell r="E273">
            <v>16356316</v>
          </cell>
          <cell r="F273">
            <v>1110580</v>
          </cell>
          <cell r="G273">
            <v>1110580</v>
          </cell>
          <cell r="H273">
            <v>44865</v>
          </cell>
          <cell r="I273">
            <v>44935</v>
          </cell>
        </row>
        <row r="274">
          <cell r="A274">
            <v>839</v>
          </cell>
          <cell r="B274">
            <v>10014</v>
          </cell>
          <cell r="C274">
            <v>25790</v>
          </cell>
          <cell r="D274">
            <v>0</v>
          </cell>
          <cell r="E274">
            <v>14056774</v>
          </cell>
          <cell r="F274">
            <v>1110580</v>
          </cell>
          <cell r="G274">
            <v>1298606</v>
          </cell>
          <cell r="H274">
            <v>44908</v>
          </cell>
          <cell r="I274">
            <v>44935</v>
          </cell>
        </row>
        <row r="275">
          <cell r="A275">
            <v>0</v>
          </cell>
          <cell r="B275">
            <v>10014</v>
          </cell>
          <cell r="C275">
            <v>25790</v>
          </cell>
          <cell r="D275">
            <v>0</v>
          </cell>
          <cell r="E275">
            <v>14056774</v>
          </cell>
          <cell r="F275">
            <v>188026</v>
          </cell>
          <cell r="G275">
            <v>1298606</v>
          </cell>
          <cell r="H275">
            <v>44908</v>
          </cell>
          <cell r="I275">
            <v>44935</v>
          </cell>
        </row>
        <row r="276">
          <cell r="A276">
            <v>56249</v>
          </cell>
          <cell r="B276">
            <v>10020</v>
          </cell>
          <cell r="C276">
            <v>25790</v>
          </cell>
          <cell r="D276">
            <v>0</v>
          </cell>
          <cell r="E276">
            <v>20327432</v>
          </cell>
          <cell r="F276">
            <v>2024120</v>
          </cell>
          <cell r="G276">
            <v>2024120</v>
          </cell>
          <cell r="H276">
            <v>44915</v>
          </cell>
          <cell r="I276">
            <v>44935</v>
          </cell>
        </row>
        <row r="277">
          <cell r="A277">
            <v>49467</v>
          </cell>
          <cell r="B277">
            <v>10020</v>
          </cell>
          <cell r="C277">
            <v>25790</v>
          </cell>
          <cell r="D277">
            <v>0</v>
          </cell>
          <cell r="E277">
            <v>20307571</v>
          </cell>
          <cell r="F277">
            <v>1822480</v>
          </cell>
          <cell r="G277">
            <v>1822480</v>
          </cell>
          <cell r="H277">
            <v>44859</v>
          </cell>
          <cell r="I277">
            <v>44935</v>
          </cell>
        </row>
        <row r="278">
          <cell r="A278">
            <v>56250</v>
          </cell>
          <cell r="B278">
            <v>10015</v>
          </cell>
          <cell r="C278">
            <v>25790</v>
          </cell>
          <cell r="D278">
            <v>0</v>
          </cell>
          <cell r="E278">
            <v>15070063</v>
          </cell>
          <cell r="F278">
            <v>12538380</v>
          </cell>
          <cell r="G278">
            <v>12538380</v>
          </cell>
          <cell r="H278">
            <v>44915</v>
          </cell>
          <cell r="I278">
            <v>44935</v>
          </cell>
        </row>
        <row r="279">
          <cell r="A279">
            <v>57642</v>
          </cell>
          <cell r="B279">
            <v>10020</v>
          </cell>
          <cell r="C279">
            <v>25790</v>
          </cell>
          <cell r="D279">
            <v>0</v>
          </cell>
          <cell r="E279">
            <v>20331059</v>
          </cell>
          <cell r="F279">
            <v>9511180</v>
          </cell>
          <cell r="G279">
            <v>9511180</v>
          </cell>
          <cell r="H279">
            <v>44926</v>
          </cell>
          <cell r="I279">
            <v>44935</v>
          </cell>
        </row>
        <row r="280">
          <cell r="A280">
            <v>29352</v>
          </cell>
          <cell r="B280">
            <v>10014</v>
          </cell>
          <cell r="C280">
            <v>25790</v>
          </cell>
          <cell r="D280">
            <v>0</v>
          </cell>
          <cell r="E280">
            <v>14003792</v>
          </cell>
          <cell r="F280">
            <v>1773630</v>
          </cell>
          <cell r="G280">
            <v>1960766</v>
          </cell>
          <cell r="H280">
            <v>44756</v>
          </cell>
          <cell r="I280">
            <v>44935</v>
          </cell>
        </row>
        <row r="281">
          <cell r="A281">
            <v>0</v>
          </cell>
          <cell r="B281">
            <v>10014</v>
          </cell>
          <cell r="C281">
            <v>25790</v>
          </cell>
          <cell r="D281">
            <v>0</v>
          </cell>
          <cell r="E281">
            <v>14003792</v>
          </cell>
          <cell r="F281">
            <v>187136</v>
          </cell>
          <cell r="G281">
            <v>1960766</v>
          </cell>
          <cell r="H281">
            <v>44756</v>
          </cell>
          <cell r="I281">
            <v>44935</v>
          </cell>
        </row>
        <row r="282">
          <cell r="A282">
            <v>32675</v>
          </cell>
          <cell r="B282">
            <v>10018</v>
          </cell>
          <cell r="C282">
            <v>25790</v>
          </cell>
          <cell r="D282">
            <v>0</v>
          </cell>
          <cell r="E282">
            <v>18115377</v>
          </cell>
          <cell r="F282">
            <v>771370</v>
          </cell>
          <cell r="G282">
            <v>771370</v>
          </cell>
          <cell r="H282">
            <v>44922</v>
          </cell>
          <cell r="I282">
            <v>44935</v>
          </cell>
        </row>
        <row r="283">
          <cell r="A283">
            <v>15713</v>
          </cell>
          <cell r="B283">
            <v>10025</v>
          </cell>
          <cell r="C283">
            <v>25790</v>
          </cell>
          <cell r="D283">
            <v>0</v>
          </cell>
          <cell r="E283">
            <v>25231094</v>
          </cell>
          <cell r="F283">
            <v>501830</v>
          </cell>
          <cell r="G283">
            <v>501830</v>
          </cell>
          <cell r="H283">
            <v>44699</v>
          </cell>
          <cell r="I283">
            <v>44935</v>
          </cell>
        </row>
        <row r="284">
          <cell r="A284">
            <v>37915</v>
          </cell>
          <cell r="B284">
            <v>10012</v>
          </cell>
          <cell r="C284">
            <v>25790</v>
          </cell>
          <cell r="D284">
            <v>0</v>
          </cell>
          <cell r="E284">
            <v>12042142</v>
          </cell>
          <cell r="F284">
            <v>2940030</v>
          </cell>
          <cell r="G284">
            <v>5096800</v>
          </cell>
          <cell r="H284">
            <v>44775</v>
          </cell>
          <cell r="I284">
            <v>44935</v>
          </cell>
        </row>
        <row r="285">
          <cell r="A285">
            <v>0</v>
          </cell>
          <cell r="B285">
            <v>10012</v>
          </cell>
          <cell r="C285">
            <v>25790</v>
          </cell>
          <cell r="D285">
            <v>0</v>
          </cell>
          <cell r="E285">
            <v>12042142</v>
          </cell>
          <cell r="F285">
            <v>2156770</v>
          </cell>
          <cell r="G285">
            <v>5096800</v>
          </cell>
          <cell r="H285">
            <v>44775</v>
          </cell>
          <cell r="I285">
            <v>44935</v>
          </cell>
        </row>
        <row r="286">
          <cell r="A286">
            <v>0</v>
          </cell>
          <cell r="B286">
            <v>10019</v>
          </cell>
          <cell r="C286">
            <v>25790</v>
          </cell>
          <cell r="D286">
            <v>0</v>
          </cell>
          <cell r="E286">
            <v>19263977</v>
          </cell>
          <cell r="F286">
            <v>815912</v>
          </cell>
          <cell r="G286">
            <v>1926492</v>
          </cell>
          <cell r="H286">
            <v>44698</v>
          </cell>
          <cell r="I286">
            <v>44935</v>
          </cell>
        </row>
        <row r="287">
          <cell r="A287">
            <v>13738</v>
          </cell>
          <cell r="B287">
            <v>10019</v>
          </cell>
          <cell r="C287">
            <v>25790</v>
          </cell>
          <cell r="D287">
            <v>0</v>
          </cell>
          <cell r="E287">
            <v>19263977</v>
          </cell>
          <cell r="F287">
            <v>1110580</v>
          </cell>
          <cell r="G287">
            <v>1926492</v>
          </cell>
          <cell r="H287">
            <v>44698</v>
          </cell>
          <cell r="I287">
            <v>44935</v>
          </cell>
        </row>
        <row r="288">
          <cell r="A288">
            <v>30032</v>
          </cell>
          <cell r="B288">
            <v>10014</v>
          </cell>
          <cell r="C288">
            <v>25790</v>
          </cell>
          <cell r="D288">
            <v>0</v>
          </cell>
          <cell r="E288">
            <v>14026511</v>
          </cell>
          <cell r="F288">
            <v>845754</v>
          </cell>
          <cell r="G288">
            <v>845754</v>
          </cell>
          <cell r="H288">
            <v>44820</v>
          </cell>
          <cell r="I288">
            <v>44935</v>
          </cell>
        </row>
        <row r="289">
          <cell r="A289">
            <v>55157</v>
          </cell>
          <cell r="B289">
            <v>10018</v>
          </cell>
          <cell r="C289">
            <v>25790</v>
          </cell>
          <cell r="D289">
            <v>0</v>
          </cell>
          <cell r="E289">
            <v>18106257</v>
          </cell>
          <cell r="F289">
            <v>301098</v>
          </cell>
          <cell r="G289">
            <v>2880298</v>
          </cell>
          <cell r="H289">
            <v>44901</v>
          </cell>
          <cell r="I289">
            <v>44935</v>
          </cell>
        </row>
        <row r="290">
          <cell r="A290">
            <v>0</v>
          </cell>
          <cell r="B290">
            <v>10018</v>
          </cell>
          <cell r="C290">
            <v>25790</v>
          </cell>
          <cell r="D290">
            <v>0</v>
          </cell>
          <cell r="E290">
            <v>18106257</v>
          </cell>
          <cell r="F290">
            <v>2579200</v>
          </cell>
          <cell r="G290">
            <v>2880298</v>
          </cell>
          <cell r="H290">
            <v>44901</v>
          </cell>
          <cell r="I290">
            <v>44935</v>
          </cell>
        </row>
        <row r="291">
          <cell r="A291">
            <v>844</v>
          </cell>
          <cell r="B291">
            <v>10026</v>
          </cell>
          <cell r="C291">
            <v>25790</v>
          </cell>
          <cell r="D291">
            <v>0</v>
          </cell>
          <cell r="E291">
            <v>26347517</v>
          </cell>
          <cell r="F291">
            <v>3398400</v>
          </cell>
          <cell r="G291">
            <v>3398400</v>
          </cell>
          <cell r="H291">
            <v>44909</v>
          </cell>
          <cell r="I291">
            <v>44935</v>
          </cell>
        </row>
        <row r="292">
          <cell r="A292">
            <v>55485</v>
          </cell>
          <cell r="B292">
            <v>10017</v>
          </cell>
          <cell r="C292">
            <v>25790</v>
          </cell>
          <cell r="D292">
            <v>0</v>
          </cell>
          <cell r="E292">
            <v>17140992</v>
          </cell>
          <cell r="F292">
            <v>3398400</v>
          </cell>
          <cell r="G292">
            <v>3398400</v>
          </cell>
          <cell r="H292">
            <v>44909</v>
          </cell>
          <cell r="I292">
            <v>44935</v>
          </cell>
        </row>
        <row r="293">
          <cell r="A293">
            <v>57173</v>
          </cell>
          <cell r="B293">
            <v>10013</v>
          </cell>
          <cell r="C293">
            <v>25790</v>
          </cell>
          <cell r="D293">
            <v>0</v>
          </cell>
          <cell r="E293">
            <v>13199846</v>
          </cell>
          <cell r="F293">
            <v>771370</v>
          </cell>
          <cell r="G293">
            <v>7893090</v>
          </cell>
          <cell r="H293">
            <v>44920</v>
          </cell>
          <cell r="I293">
            <v>44935</v>
          </cell>
        </row>
        <row r="294">
          <cell r="A294">
            <v>0</v>
          </cell>
          <cell r="B294">
            <v>10013</v>
          </cell>
          <cell r="C294">
            <v>25790</v>
          </cell>
          <cell r="D294">
            <v>0</v>
          </cell>
          <cell r="E294">
            <v>13199846</v>
          </cell>
          <cell r="F294">
            <v>7121720</v>
          </cell>
          <cell r="G294">
            <v>7893090</v>
          </cell>
          <cell r="H294">
            <v>44920</v>
          </cell>
          <cell r="I294">
            <v>44935</v>
          </cell>
        </row>
        <row r="295">
          <cell r="A295">
            <v>0</v>
          </cell>
          <cell r="B295">
            <v>10014</v>
          </cell>
          <cell r="C295">
            <v>25790</v>
          </cell>
          <cell r="D295">
            <v>0</v>
          </cell>
          <cell r="E295">
            <v>14042643</v>
          </cell>
          <cell r="F295">
            <v>203978</v>
          </cell>
          <cell r="G295">
            <v>5241628</v>
          </cell>
          <cell r="H295">
            <v>44863</v>
          </cell>
          <cell r="I295">
            <v>44935</v>
          </cell>
        </row>
        <row r="296">
          <cell r="A296">
            <v>25636</v>
          </cell>
          <cell r="B296">
            <v>10014</v>
          </cell>
          <cell r="C296">
            <v>25790</v>
          </cell>
          <cell r="D296">
            <v>0</v>
          </cell>
          <cell r="E296">
            <v>14042643</v>
          </cell>
          <cell r="F296">
            <v>5037650</v>
          </cell>
          <cell r="G296">
            <v>5241628</v>
          </cell>
          <cell r="H296">
            <v>44863</v>
          </cell>
          <cell r="I296">
            <v>44935</v>
          </cell>
        </row>
        <row r="297">
          <cell r="A297">
            <v>25149</v>
          </cell>
          <cell r="B297">
            <v>10025</v>
          </cell>
          <cell r="C297">
            <v>25790</v>
          </cell>
          <cell r="D297">
            <v>0</v>
          </cell>
          <cell r="E297">
            <v>25284108</v>
          </cell>
          <cell r="F297">
            <v>2381320</v>
          </cell>
          <cell r="G297">
            <v>3361330</v>
          </cell>
          <cell r="H297">
            <v>44864</v>
          </cell>
          <cell r="I297">
            <v>44935</v>
          </cell>
        </row>
        <row r="298">
          <cell r="A298">
            <v>0</v>
          </cell>
          <cell r="B298">
            <v>10025</v>
          </cell>
          <cell r="C298">
            <v>25790</v>
          </cell>
          <cell r="D298">
            <v>0</v>
          </cell>
          <cell r="E298">
            <v>25284108</v>
          </cell>
          <cell r="F298">
            <v>980010</v>
          </cell>
          <cell r="G298">
            <v>3361330</v>
          </cell>
          <cell r="H298">
            <v>44864</v>
          </cell>
          <cell r="I298">
            <v>44935</v>
          </cell>
        </row>
        <row r="299">
          <cell r="A299">
            <v>0</v>
          </cell>
          <cell r="B299">
            <v>10027</v>
          </cell>
          <cell r="C299">
            <v>25790</v>
          </cell>
          <cell r="D299">
            <v>0</v>
          </cell>
          <cell r="E299">
            <v>27238722</v>
          </cell>
          <cell r="F299">
            <v>1529835</v>
          </cell>
          <cell r="G299">
            <v>4784515</v>
          </cell>
          <cell r="H299">
            <v>44761</v>
          </cell>
          <cell r="I299">
            <v>44935</v>
          </cell>
        </row>
        <row r="300">
          <cell r="A300">
            <v>29303</v>
          </cell>
          <cell r="B300">
            <v>10027</v>
          </cell>
          <cell r="C300">
            <v>25790</v>
          </cell>
          <cell r="D300">
            <v>0</v>
          </cell>
          <cell r="E300">
            <v>27238722</v>
          </cell>
          <cell r="F300">
            <v>3254680</v>
          </cell>
          <cell r="G300">
            <v>4784515</v>
          </cell>
          <cell r="H300">
            <v>44761</v>
          </cell>
          <cell r="I300">
            <v>44935</v>
          </cell>
        </row>
        <row r="301">
          <cell r="A301">
            <v>25630</v>
          </cell>
          <cell r="B301">
            <v>10022</v>
          </cell>
          <cell r="C301">
            <v>25790</v>
          </cell>
          <cell r="D301">
            <v>0</v>
          </cell>
          <cell r="E301">
            <v>22263799</v>
          </cell>
          <cell r="F301">
            <v>2024120</v>
          </cell>
          <cell r="G301">
            <v>2024120</v>
          </cell>
          <cell r="H301">
            <v>44807</v>
          </cell>
          <cell r="I301">
            <v>44935</v>
          </cell>
        </row>
        <row r="302">
          <cell r="A302">
            <v>25160</v>
          </cell>
          <cell r="B302">
            <v>10013</v>
          </cell>
          <cell r="C302">
            <v>25790</v>
          </cell>
          <cell r="D302">
            <v>0</v>
          </cell>
          <cell r="E302">
            <v>13132668</v>
          </cell>
          <cell r="F302">
            <v>907500</v>
          </cell>
          <cell r="G302">
            <v>3566780</v>
          </cell>
          <cell r="H302">
            <v>44767</v>
          </cell>
          <cell r="I302">
            <v>44935</v>
          </cell>
        </row>
        <row r="303">
          <cell r="A303">
            <v>0</v>
          </cell>
          <cell r="B303">
            <v>10013</v>
          </cell>
          <cell r="C303">
            <v>25790</v>
          </cell>
          <cell r="D303">
            <v>0</v>
          </cell>
          <cell r="E303">
            <v>13132668</v>
          </cell>
          <cell r="F303">
            <v>2659280</v>
          </cell>
          <cell r="G303">
            <v>3566780</v>
          </cell>
          <cell r="H303">
            <v>44767</v>
          </cell>
          <cell r="I303">
            <v>44935</v>
          </cell>
        </row>
        <row r="304">
          <cell r="A304" t="e">
            <v>#N/A</v>
          </cell>
          <cell r="B304">
            <v>10015</v>
          </cell>
          <cell r="C304">
            <v>25790</v>
          </cell>
          <cell r="D304">
            <v>0</v>
          </cell>
          <cell r="E304">
            <v>15032591</v>
          </cell>
          <cell r="F304">
            <v>3689780</v>
          </cell>
          <cell r="G304">
            <v>6629810</v>
          </cell>
          <cell r="H304">
            <v>44817</v>
          </cell>
          <cell r="I304">
            <v>44935</v>
          </cell>
        </row>
        <row r="305">
          <cell r="A305" t="e">
            <v>#N/A</v>
          </cell>
          <cell r="B305">
            <v>10015</v>
          </cell>
          <cell r="C305">
            <v>25790</v>
          </cell>
          <cell r="D305">
            <v>0</v>
          </cell>
          <cell r="E305">
            <v>15032591</v>
          </cell>
          <cell r="F305">
            <v>2940030</v>
          </cell>
          <cell r="G305">
            <v>6629810</v>
          </cell>
          <cell r="H305">
            <v>44817</v>
          </cell>
          <cell r="I305">
            <v>44935</v>
          </cell>
        </row>
        <row r="306">
          <cell r="A306">
            <v>46819</v>
          </cell>
          <cell r="B306">
            <v>10016</v>
          </cell>
          <cell r="C306">
            <v>25790</v>
          </cell>
          <cell r="D306">
            <v>0</v>
          </cell>
          <cell r="E306">
            <v>16333081</v>
          </cell>
          <cell r="F306">
            <v>2024120</v>
          </cell>
          <cell r="G306">
            <v>2024120</v>
          </cell>
          <cell r="H306">
            <v>44809</v>
          </cell>
          <cell r="I306">
            <v>44935</v>
          </cell>
        </row>
        <row r="307">
          <cell r="A307">
            <v>25634</v>
          </cell>
          <cell r="B307">
            <v>10014</v>
          </cell>
          <cell r="C307">
            <v>25790</v>
          </cell>
          <cell r="D307">
            <v>0</v>
          </cell>
          <cell r="E307">
            <v>14029821</v>
          </cell>
          <cell r="F307">
            <v>4236820</v>
          </cell>
          <cell r="G307">
            <v>4236820</v>
          </cell>
          <cell r="H307">
            <v>44827</v>
          </cell>
          <cell r="I307">
            <v>44935</v>
          </cell>
        </row>
        <row r="308">
          <cell r="A308">
            <v>25242</v>
          </cell>
          <cell r="B308">
            <v>10015</v>
          </cell>
          <cell r="C308">
            <v>25790</v>
          </cell>
          <cell r="D308">
            <v>0</v>
          </cell>
          <cell r="E308">
            <v>15043397</v>
          </cell>
          <cell r="F308">
            <v>1822480</v>
          </cell>
          <cell r="G308">
            <v>1822480</v>
          </cell>
          <cell r="H308">
            <v>44849</v>
          </cell>
          <cell r="I308">
            <v>44935</v>
          </cell>
        </row>
        <row r="309">
          <cell r="A309">
            <v>847</v>
          </cell>
          <cell r="B309">
            <v>10014</v>
          </cell>
          <cell r="C309">
            <v>25790</v>
          </cell>
          <cell r="D309">
            <v>0</v>
          </cell>
          <cell r="E309">
            <v>14060853</v>
          </cell>
          <cell r="F309">
            <v>4442320</v>
          </cell>
          <cell r="G309">
            <v>4442320</v>
          </cell>
          <cell r="H309">
            <v>44911</v>
          </cell>
          <cell r="I309">
            <v>44935</v>
          </cell>
        </row>
        <row r="310">
          <cell r="A310">
            <v>846</v>
          </cell>
          <cell r="B310">
            <v>10013</v>
          </cell>
          <cell r="C310">
            <v>25790</v>
          </cell>
          <cell r="D310">
            <v>0</v>
          </cell>
          <cell r="E310">
            <v>13195567</v>
          </cell>
          <cell r="F310">
            <v>3530380</v>
          </cell>
          <cell r="G310">
            <v>3530380</v>
          </cell>
          <cell r="H310">
            <v>44910</v>
          </cell>
          <cell r="I310">
            <v>44935</v>
          </cell>
        </row>
        <row r="311">
          <cell r="A311">
            <v>57668</v>
          </cell>
          <cell r="B311">
            <v>10026</v>
          </cell>
          <cell r="C311">
            <v>25790</v>
          </cell>
          <cell r="D311">
            <v>0</v>
          </cell>
          <cell r="E311">
            <v>26353618</v>
          </cell>
          <cell r="F311">
            <v>2024120</v>
          </cell>
          <cell r="G311">
            <v>2024120</v>
          </cell>
          <cell r="H311">
            <v>44924</v>
          </cell>
          <cell r="I311">
            <v>44935</v>
          </cell>
        </row>
        <row r="312">
          <cell r="A312">
            <v>57897</v>
          </cell>
          <cell r="B312">
            <v>10011</v>
          </cell>
          <cell r="C312">
            <v>25790</v>
          </cell>
          <cell r="D312">
            <v>0</v>
          </cell>
          <cell r="E312">
            <v>11142127</v>
          </cell>
          <cell r="F312">
            <v>964200</v>
          </cell>
          <cell r="G312">
            <v>964200</v>
          </cell>
          <cell r="H312">
            <v>44926</v>
          </cell>
          <cell r="I312">
            <v>44935</v>
          </cell>
        </row>
        <row r="313">
          <cell r="A313">
            <v>25628</v>
          </cell>
          <cell r="B313">
            <v>10028</v>
          </cell>
          <cell r="C313">
            <v>25790</v>
          </cell>
          <cell r="D313">
            <v>0</v>
          </cell>
          <cell r="E313">
            <v>28293930</v>
          </cell>
          <cell r="F313">
            <v>1887980</v>
          </cell>
          <cell r="G313">
            <v>1887980</v>
          </cell>
          <cell r="H313">
            <v>44926</v>
          </cell>
          <cell r="I313">
            <v>44935</v>
          </cell>
        </row>
        <row r="314">
          <cell r="A314">
            <v>25159</v>
          </cell>
          <cell r="B314">
            <v>10014</v>
          </cell>
          <cell r="C314">
            <v>25790</v>
          </cell>
          <cell r="D314">
            <v>0</v>
          </cell>
          <cell r="E314">
            <v>14000793</v>
          </cell>
          <cell r="F314">
            <v>5166673</v>
          </cell>
          <cell r="G314">
            <v>5354699</v>
          </cell>
          <cell r="H314">
            <v>44747</v>
          </cell>
          <cell r="I314">
            <v>44935</v>
          </cell>
        </row>
        <row r="315">
          <cell r="A315">
            <v>0</v>
          </cell>
          <cell r="B315">
            <v>10014</v>
          </cell>
          <cell r="C315">
            <v>25790</v>
          </cell>
          <cell r="D315">
            <v>0</v>
          </cell>
          <cell r="E315">
            <v>14000793</v>
          </cell>
          <cell r="F315">
            <v>188026</v>
          </cell>
          <cell r="G315">
            <v>5354699</v>
          </cell>
          <cell r="H315">
            <v>44747</v>
          </cell>
          <cell r="I315">
            <v>44935</v>
          </cell>
        </row>
        <row r="316">
          <cell r="A316">
            <v>15720</v>
          </cell>
          <cell r="B316">
            <v>10020</v>
          </cell>
          <cell r="C316">
            <v>25790</v>
          </cell>
          <cell r="D316">
            <v>0</v>
          </cell>
          <cell r="E316">
            <v>20293537</v>
          </cell>
          <cell r="F316">
            <v>2024120</v>
          </cell>
          <cell r="G316">
            <v>2024120</v>
          </cell>
          <cell r="H316">
            <v>44817</v>
          </cell>
          <cell r="I316">
            <v>44935</v>
          </cell>
        </row>
        <row r="317">
          <cell r="A317">
            <v>843</v>
          </cell>
          <cell r="B317">
            <v>10026</v>
          </cell>
          <cell r="C317">
            <v>25790</v>
          </cell>
          <cell r="D317">
            <v>0</v>
          </cell>
          <cell r="E317">
            <v>26348124</v>
          </cell>
          <cell r="F317">
            <v>2024120</v>
          </cell>
          <cell r="G317">
            <v>2024120</v>
          </cell>
          <cell r="H317">
            <v>44909</v>
          </cell>
          <cell r="I317">
            <v>44935</v>
          </cell>
        </row>
        <row r="318">
          <cell r="A318">
            <v>25145</v>
          </cell>
          <cell r="B318">
            <v>10020</v>
          </cell>
          <cell r="C318">
            <v>25790</v>
          </cell>
          <cell r="D318">
            <v>0</v>
          </cell>
          <cell r="E318">
            <v>20277772</v>
          </cell>
          <cell r="F318">
            <v>225825</v>
          </cell>
          <cell r="G318">
            <v>225825</v>
          </cell>
          <cell r="H318">
            <v>44772</v>
          </cell>
          <cell r="I318">
            <v>44935</v>
          </cell>
        </row>
        <row r="319">
          <cell r="A319">
            <v>25136</v>
          </cell>
          <cell r="B319">
            <v>10013</v>
          </cell>
          <cell r="C319">
            <v>25790</v>
          </cell>
          <cell r="D319">
            <v>0</v>
          </cell>
          <cell r="E319">
            <v>13124739</v>
          </cell>
          <cell r="F319">
            <v>2356600</v>
          </cell>
          <cell r="G319">
            <v>2356600</v>
          </cell>
          <cell r="H319">
            <v>44757</v>
          </cell>
          <cell r="I319">
            <v>44935</v>
          </cell>
        </row>
        <row r="320">
          <cell r="A320">
            <v>25148</v>
          </cell>
          <cell r="B320">
            <v>10017</v>
          </cell>
          <cell r="C320">
            <v>25790</v>
          </cell>
          <cell r="D320">
            <v>0</v>
          </cell>
          <cell r="E320">
            <v>17080514</v>
          </cell>
          <cell r="F320">
            <v>1110580</v>
          </cell>
          <cell r="G320">
            <v>1336405</v>
          </cell>
          <cell r="H320">
            <v>44765</v>
          </cell>
          <cell r="I320">
            <v>44935</v>
          </cell>
        </row>
        <row r="321">
          <cell r="A321">
            <v>0</v>
          </cell>
          <cell r="B321">
            <v>10017</v>
          </cell>
          <cell r="C321">
            <v>25790</v>
          </cell>
          <cell r="D321">
            <v>0</v>
          </cell>
          <cell r="E321">
            <v>17080514</v>
          </cell>
          <cell r="F321">
            <v>225825</v>
          </cell>
          <cell r="G321">
            <v>1336405</v>
          </cell>
          <cell r="H321">
            <v>44765</v>
          </cell>
          <cell r="I321">
            <v>44935</v>
          </cell>
        </row>
        <row r="322">
          <cell r="A322">
            <v>56992</v>
          </cell>
          <cell r="B322">
            <v>10012</v>
          </cell>
          <cell r="C322">
            <v>25790</v>
          </cell>
          <cell r="D322">
            <v>0</v>
          </cell>
          <cell r="E322">
            <v>12100778</v>
          </cell>
          <cell r="F322">
            <v>1608075</v>
          </cell>
          <cell r="G322">
            <v>1608075</v>
          </cell>
          <cell r="H322">
            <v>44919</v>
          </cell>
          <cell r="I322">
            <v>44935</v>
          </cell>
        </row>
        <row r="323">
          <cell r="A323">
            <v>57757</v>
          </cell>
          <cell r="B323">
            <v>20090</v>
          </cell>
          <cell r="C323">
            <v>25790</v>
          </cell>
          <cell r="D323">
            <v>0</v>
          </cell>
          <cell r="E323">
            <v>90289418</v>
          </cell>
          <cell r="F323">
            <v>14036600</v>
          </cell>
          <cell r="G323">
            <v>14036600</v>
          </cell>
          <cell r="H323">
            <v>44923</v>
          </cell>
          <cell r="I323">
            <v>44935</v>
          </cell>
        </row>
        <row r="324">
          <cell r="A324">
            <v>56108</v>
          </cell>
          <cell r="B324">
            <v>10027</v>
          </cell>
          <cell r="C324">
            <v>25790</v>
          </cell>
          <cell r="D324">
            <v>0</v>
          </cell>
          <cell r="E324">
            <v>27286446</v>
          </cell>
          <cell r="F324">
            <v>1110580</v>
          </cell>
          <cell r="G324">
            <v>1110580</v>
          </cell>
          <cell r="H324">
            <v>44901</v>
          </cell>
          <cell r="I324">
            <v>44935</v>
          </cell>
        </row>
        <row r="325">
          <cell r="A325">
            <v>57788</v>
          </cell>
          <cell r="B325">
            <v>10013</v>
          </cell>
          <cell r="C325">
            <v>25790</v>
          </cell>
          <cell r="D325">
            <v>0</v>
          </cell>
          <cell r="E325">
            <v>13197372</v>
          </cell>
          <cell r="F325">
            <v>1072050</v>
          </cell>
          <cell r="G325">
            <v>1072050</v>
          </cell>
          <cell r="H325">
            <v>44922</v>
          </cell>
          <cell r="I325">
            <v>44935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 refreshError="1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GRT No &amp; Gor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chứng từ</v>
          </cell>
        </row>
        <row r="2">
          <cell r="A2">
            <v>57638</v>
          </cell>
          <cell r="B2">
            <v>510016</v>
          </cell>
          <cell r="C2">
            <v>25790</v>
          </cell>
          <cell r="D2" t="str">
            <v>10016I1301001642</v>
          </cell>
          <cell r="E2" t="str">
            <v>1C22TNT 00057638</v>
          </cell>
          <cell r="F2">
            <v>1740870</v>
          </cell>
          <cell r="G2">
            <v>44928</v>
          </cell>
          <cell r="H2">
            <v>45051</v>
          </cell>
        </row>
        <row r="3">
          <cell r="A3">
            <v>57644</v>
          </cell>
          <cell r="B3">
            <v>510024</v>
          </cell>
          <cell r="C3">
            <v>25790</v>
          </cell>
          <cell r="D3" t="str">
            <v>10024I1301000706</v>
          </cell>
          <cell r="E3" t="str">
            <v>1C22TNT_00057644</v>
          </cell>
          <cell r="F3">
            <v>2024125</v>
          </cell>
          <cell r="G3">
            <v>44929</v>
          </cell>
          <cell r="H3">
            <v>45051</v>
          </cell>
        </row>
        <row r="4">
          <cell r="A4">
            <v>57645</v>
          </cell>
          <cell r="B4">
            <v>510024</v>
          </cell>
          <cell r="C4">
            <v>25790</v>
          </cell>
          <cell r="D4" t="str">
            <v>10024I1301000707</v>
          </cell>
          <cell r="E4" t="str">
            <v>1C22TNT_00057645</v>
          </cell>
          <cell r="F4">
            <v>250913</v>
          </cell>
          <cell r="G4">
            <v>44929</v>
          </cell>
          <cell r="H4">
            <v>45051</v>
          </cell>
        </row>
        <row r="5">
          <cell r="A5">
            <v>16748</v>
          </cell>
          <cell r="B5">
            <v>510016</v>
          </cell>
          <cell r="C5">
            <v>25790</v>
          </cell>
          <cell r="D5" t="str">
            <v>10016I1304000368</v>
          </cell>
          <cell r="E5" t="str">
            <v>1C23TNN_00016748</v>
          </cell>
          <cell r="F5">
            <v>2144100</v>
          </cell>
          <cell r="G5">
            <v>45028</v>
          </cell>
          <cell r="H5">
            <v>45051</v>
          </cell>
        </row>
        <row r="6">
          <cell r="A6">
            <v>18692</v>
          </cell>
          <cell r="B6">
            <v>510011</v>
          </cell>
          <cell r="C6">
            <v>25790</v>
          </cell>
          <cell r="D6" t="str">
            <v>10011I1303001851</v>
          </cell>
          <cell r="E6" t="str">
            <v>1C23TNN_00018692</v>
          </cell>
          <cell r="F6">
            <v>2507100</v>
          </cell>
          <cell r="G6">
            <v>45014</v>
          </cell>
          <cell r="H6">
            <v>45051</v>
          </cell>
        </row>
        <row r="7">
          <cell r="A7">
            <v>18693</v>
          </cell>
          <cell r="B7">
            <v>510011</v>
          </cell>
          <cell r="C7">
            <v>25790</v>
          </cell>
          <cell r="D7" t="str">
            <v>10011I1303001815</v>
          </cell>
          <cell r="E7" t="str">
            <v>1C23TNN_00018693</v>
          </cell>
          <cell r="F7">
            <v>2937240</v>
          </cell>
          <cell r="G7">
            <v>45014</v>
          </cell>
          <cell r="H7">
            <v>45051</v>
          </cell>
        </row>
        <row r="8">
          <cell r="A8">
            <v>18694</v>
          </cell>
          <cell r="B8">
            <v>510018</v>
          </cell>
          <cell r="C8">
            <v>25790</v>
          </cell>
          <cell r="D8" t="str">
            <v>10018I1303001291</v>
          </cell>
          <cell r="E8" t="str">
            <v>1C23TNN_00018694</v>
          </cell>
          <cell r="F8">
            <v>3849940</v>
          </cell>
          <cell r="G8">
            <v>45012</v>
          </cell>
          <cell r="H8">
            <v>45051</v>
          </cell>
        </row>
        <row r="9">
          <cell r="A9">
            <v>18695</v>
          </cell>
          <cell r="B9">
            <v>510015</v>
          </cell>
          <cell r="C9">
            <v>25790</v>
          </cell>
          <cell r="D9" t="str">
            <v>10015I1303001146</v>
          </cell>
          <cell r="E9" t="str">
            <v>1C23TNN_00018695</v>
          </cell>
          <cell r="F9">
            <v>943990</v>
          </cell>
          <cell r="G9">
            <v>45013</v>
          </cell>
          <cell r="H9">
            <v>45051</v>
          </cell>
        </row>
        <row r="10">
          <cell r="A10">
            <v>18697</v>
          </cell>
          <cell r="B10">
            <v>510015</v>
          </cell>
          <cell r="C10">
            <v>25790</v>
          </cell>
          <cell r="D10" t="str">
            <v>10015I1303001147</v>
          </cell>
          <cell r="E10" t="str">
            <v>1C23TNN_00018697</v>
          </cell>
          <cell r="F10">
            <v>7404240</v>
          </cell>
          <cell r="G10">
            <v>45013</v>
          </cell>
          <cell r="H10">
            <v>45051</v>
          </cell>
        </row>
        <row r="11">
          <cell r="A11">
            <v>18699</v>
          </cell>
          <cell r="B11">
            <v>510017</v>
          </cell>
          <cell r="C11">
            <v>25790</v>
          </cell>
          <cell r="D11" t="str">
            <v>10017I1303001310</v>
          </cell>
          <cell r="E11" t="str">
            <v>1C23TNN_00018699</v>
          </cell>
          <cell r="F11">
            <v>13709200</v>
          </cell>
          <cell r="G11">
            <v>45014</v>
          </cell>
          <cell r="H11">
            <v>45051</v>
          </cell>
        </row>
        <row r="12">
          <cell r="A12">
            <v>18700</v>
          </cell>
          <cell r="B12">
            <v>510028</v>
          </cell>
          <cell r="C12">
            <v>25790</v>
          </cell>
          <cell r="D12" t="str">
            <v>10028I1303000852</v>
          </cell>
          <cell r="E12" t="str">
            <v>1C23TNN_00018700</v>
          </cell>
          <cell r="F12">
            <v>5469410</v>
          </cell>
          <cell r="G12">
            <v>45014</v>
          </cell>
          <cell r="H12">
            <v>45051</v>
          </cell>
        </row>
        <row r="13">
          <cell r="A13">
            <v>18702</v>
          </cell>
          <cell r="B13">
            <v>510020</v>
          </cell>
          <cell r="C13">
            <v>25790</v>
          </cell>
          <cell r="D13" t="str">
            <v>10020I1303001071</v>
          </cell>
          <cell r="E13" t="str">
            <v>1C23TNN_00018702</v>
          </cell>
          <cell r="F13">
            <v>3612720</v>
          </cell>
          <cell r="G13">
            <v>45010</v>
          </cell>
          <cell r="H13">
            <v>45051</v>
          </cell>
        </row>
        <row r="14">
          <cell r="A14">
            <v>18703</v>
          </cell>
          <cell r="B14">
            <v>510020</v>
          </cell>
          <cell r="C14">
            <v>25790</v>
          </cell>
          <cell r="D14" t="str">
            <v>10020I1303001072</v>
          </cell>
          <cell r="E14" t="str">
            <v>1C23TNN_00018703</v>
          </cell>
          <cell r="F14">
            <v>943990</v>
          </cell>
          <cell r="G14">
            <v>45010</v>
          </cell>
          <cell r="H14">
            <v>45051</v>
          </cell>
        </row>
        <row r="15">
          <cell r="A15">
            <v>18704</v>
          </cell>
          <cell r="B15">
            <v>510016</v>
          </cell>
          <cell r="C15">
            <v>25790</v>
          </cell>
          <cell r="D15" t="str">
            <v>10016I1303001415</v>
          </cell>
          <cell r="E15" t="str">
            <v>1C23TNN_00018704</v>
          </cell>
          <cell r="F15">
            <v>1887980</v>
          </cell>
          <cell r="G15">
            <v>45012</v>
          </cell>
          <cell r="H15">
            <v>45051</v>
          </cell>
        </row>
        <row r="16">
          <cell r="A16">
            <v>18705</v>
          </cell>
          <cell r="B16">
            <v>510010</v>
          </cell>
          <cell r="C16">
            <v>25790</v>
          </cell>
          <cell r="D16" t="str">
            <v>10010I1303002587</v>
          </cell>
          <cell r="E16" t="str">
            <v>1C23TNN_00018705</v>
          </cell>
          <cell r="F16">
            <v>943990</v>
          </cell>
          <cell r="G16">
            <v>45010</v>
          </cell>
          <cell r="H16">
            <v>45051</v>
          </cell>
        </row>
        <row r="17">
          <cell r="A17">
            <v>18758</v>
          </cell>
          <cell r="B17">
            <v>510010</v>
          </cell>
          <cell r="C17">
            <v>25790</v>
          </cell>
          <cell r="D17" t="str">
            <v>10010I1303002688</v>
          </cell>
          <cell r="E17" t="str">
            <v>1C23TNN_00018758</v>
          </cell>
          <cell r="F17">
            <v>943990</v>
          </cell>
          <cell r="G17">
            <v>45015</v>
          </cell>
          <cell r="H17">
            <v>45051</v>
          </cell>
        </row>
        <row r="18">
          <cell r="A18">
            <v>18759</v>
          </cell>
          <cell r="B18">
            <v>510010</v>
          </cell>
          <cell r="C18">
            <v>25790</v>
          </cell>
          <cell r="D18" t="str">
            <v>10010I1303002689</v>
          </cell>
          <cell r="E18" t="str">
            <v>1C23TNN_00018759</v>
          </cell>
          <cell r="F18">
            <v>3439060</v>
          </cell>
          <cell r="G18">
            <v>45015</v>
          </cell>
          <cell r="H18">
            <v>45051</v>
          </cell>
        </row>
        <row r="19">
          <cell r="A19">
            <v>18760</v>
          </cell>
          <cell r="B19">
            <v>510016</v>
          </cell>
          <cell r="C19">
            <v>25790</v>
          </cell>
          <cell r="D19" t="str">
            <v>10016I1304000064</v>
          </cell>
          <cell r="E19" t="str">
            <v>1C23TNN_00018760</v>
          </cell>
          <cell r="F19">
            <v>2381320</v>
          </cell>
          <cell r="G19">
            <v>45019</v>
          </cell>
          <cell r="H19">
            <v>45051</v>
          </cell>
        </row>
        <row r="20">
          <cell r="A20">
            <v>18761</v>
          </cell>
          <cell r="B20">
            <v>510020</v>
          </cell>
          <cell r="C20">
            <v>25790</v>
          </cell>
          <cell r="D20" t="str">
            <v>10020I1304000020</v>
          </cell>
          <cell r="E20" t="str">
            <v>1C23TNN_00018761</v>
          </cell>
          <cell r="F20">
            <v>943990</v>
          </cell>
          <cell r="G20">
            <v>45017</v>
          </cell>
          <cell r="H20">
            <v>45051</v>
          </cell>
        </row>
        <row r="21">
          <cell r="A21">
            <v>18762</v>
          </cell>
          <cell r="B21">
            <v>510025</v>
          </cell>
          <cell r="C21">
            <v>25790</v>
          </cell>
          <cell r="D21" t="str">
            <v>10025I1303000794</v>
          </cell>
          <cell r="E21" t="str">
            <v>1C23TNN_00018762</v>
          </cell>
          <cell r="F21">
            <v>2156770</v>
          </cell>
          <cell r="G21">
            <v>45016</v>
          </cell>
          <cell r="H21">
            <v>45051</v>
          </cell>
        </row>
        <row r="22">
          <cell r="A22">
            <v>18763</v>
          </cell>
          <cell r="B22">
            <v>510027</v>
          </cell>
          <cell r="C22">
            <v>25790</v>
          </cell>
          <cell r="D22" t="str">
            <v>10027I1304000025</v>
          </cell>
          <cell r="E22" t="str">
            <v>1C23TNN_00018763</v>
          </cell>
          <cell r="F22">
            <v>3849940</v>
          </cell>
          <cell r="G22">
            <v>45017</v>
          </cell>
          <cell r="H22">
            <v>45051</v>
          </cell>
        </row>
        <row r="23">
          <cell r="A23">
            <v>18764</v>
          </cell>
          <cell r="B23">
            <v>510028</v>
          </cell>
          <cell r="C23">
            <v>25790</v>
          </cell>
          <cell r="D23" t="str">
            <v>10028I1304000034</v>
          </cell>
          <cell r="E23" t="str">
            <v>1C23TNN_00018764</v>
          </cell>
          <cell r="F23">
            <v>1661110</v>
          </cell>
          <cell r="G23">
            <v>45017</v>
          </cell>
          <cell r="H23">
            <v>45051</v>
          </cell>
        </row>
        <row r="24">
          <cell r="A24">
            <v>18765</v>
          </cell>
          <cell r="B24">
            <v>510018</v>
          </cell>
          <cell r="C24">
            <v>25790</v>
          </cell>
          <cell r="D24" t="str">
            <v>10018I1303001333</v>
          </cell>
          <cell r="E24" t="str">
            <v>1C23TNN_00018765</v>
          </cell>
          <cell r="F24">
            <v>453750</v>
          </cell>
          <cell r="G24">
            <v>45015</v>
          </cell>
          <cell r="H24">
            <v>45051</v>
          </cell>
        </row>
        <row r="25">
          <cell r="A25">
            <v>18766</v>
          </cell>
          <cell r="B25">
            <v>510013</v>
          </cell>
          <cell r="C25">
            <v>25790</v>
          </cell>
          <cell r="D25" t="str">
            <v>10013I1303002017</v>
          </cell>
          <cell r="E25" t="str">
            <v>1C23TNN_00018766</v>
          </cell>
          <cell r="F25">
            <v>2091940</v>
          </cell>
          <cell r="G25">
            <v>45014</v>
          </cell>
          <cell r="H25">
            <v>45051</v>
          </cell>
        </row>
        <row r="26">
          <cell r="A26">
            <v>18767</v>
          </cell>
          <cell r="B26">
            <v>510013</v>
          </cell>
          <cell r="C26">
            <v>25790</v>
          </cell>
          <cell r="D26" t="str">
            <v>10013I1303002018</v>
          </cell>
          <cell r="E26" t="str">
            <v>1C23TNN_00018767</v>
          </cell>
          <cell r="F26">
            <v>470070</v>
          </cell>
          <cell r="G26">
            <v>45014</v>
          </cell>
          <cell r="H26">
            <v>45051</v>
          </cell>
        </row>
        <row r="27">
          <cell r="A27">
            <v>19054</v>
          </cell>
          <cell r="B27">
            <v>510014</v>
          </cell>
          <cell r="C27">
            <v>25790</v>
          </cell>
          <cell r="D27" t="str">
            <v>10014I1303001059</v>
          </cell>
          <cell r="E27" t="str">
            <v>1C23TNN_00019054</v>
          </cell>
          <cell r="F27">
            <v>1887980</v>
          </cell>
          <cell r="G27">
            <v>45014</v>
          </cell>
          <cell r="H27">
            <v>45051</v>
          </cell>
        </row>
        <row r="28">
          <cell r="A28">
            <v>20177</v>
          </cell>
          <cell r="B28">
            <v>510019</v>
          </cell>
          <cell r="C28">
            <v>25790</v>
          </cell>
          <cell r="D28" t="str">
            <v>10019I1304000129</v>
          </cell>
          <cell r="E28" t="str">
            <v>1C23TNN_00020177</v>
          </cell>
          <cell r="F28">
            <v>1110580</v>
          </cell>
          <cell r="G28">
            <v>45017</v>
          </cell>
          <cell r="H28">
            <v>45051</v>
          </cell>
        </row>
        <row r="29">
          <cell r="A29">
            <v>20178</v>
          </cell>
          <cell r="B29">
            <v>510015</v>
          </cell>
          <cell r="C29">
            <v>25790</v>
          </cell>
          <cell r="D29" t="str">
            <v>10015I1304000125</v>
          </cell>
          <cell r="E29" t="str">
            <v>1C23TNN_00020178</v>
          </cell>
          <cell r="F29">
            <v>1780750</v>
          </cell>
          <cell r="G29">
            <v>45020</v>
          </cell>
          <cell r="H29">
            <v>45051</v>
          </cell>
        </row>
        <row r="30">
          <cell r="A30">
            <v>20179</v>
          </cell>
          <cell r="B30">
            <v>510022</v>
          </cell>
          <cell r="C30">
            <v>25790</v>
          </cell>
          <cell r="D30" t="str">
            <v>10022I1304000077</v>
          </cell>
          <cell r="E30" t="str">
            <v>1C23TNN_00020179</v>
          </cell>
          <cell r="F30">
            <v>3644690</v>
          </cell>
          <cell r="G30">
            <v>45020</v>
          </cell>
          <cell r="H30">
            <v>45051</v>
          </cell>
        </row>
        <row r="31">
          <cell r="A31">
            <v>20180</v>
          </cell>
          <cell r="B31">
            <v>510017</v>
          </cell>
          <cell r="C31">
            <v>25790</v>
          </cell>
          <cell r="D31" t="str">
            <v>10017I1304000188</v>
          </cell>
          <cell r="E31" t="str">
            <v>1C23TNN_00020180</v>
          </cell>
          <cell r="F31">
            <v>3330500</v>
          </cell>
          <cell r="G31">
            <v>45021</v>
          </cell>
          <cell r="H31">
            <v>45051</v>
          </cell>
        </row>
        <row r="32">
          <cell r="A32">
            <v>20181</v>
          </cell>
          <cell r="B32">
            <v>510011</v>
          </cell>
          <cell r="C32">
            <v>25790</v>
          </cell>
          <cell r="D32" t="str">
            <v>10011I1304000188</v>
          </cell>
          <cell r="E32" t="str">
            <v>1C23TNN_00020181</v>
          </cell>
          <cell r="F32">
            <v>3849940</v>
          </cell>
          <cell r="G32">
            <v>45020</v>
          </cell>
          <cell r="H32">
            <v>45051</v>
          </cell>
        </row>
        <row r="33">
          <cell r="A33">
            <v>20184</v>
          </cell>
          <cell r="B33">
            <v>510013</v>
          </cell>
          <cell r="C33">
            <v>25790</v>
          </cell>
          <cell r="D33" t="str">
            <v>10013I1303002234</v>
          </cell>
          <cell r="E33" t="str">
            <v>1C23TNN_00020184</v>
          </cell>
          <cell r="F33">
            <v>3534770</v>
          </cell>
          <cell r="G33">
            <v>45016</v>
          </cell>
          <cell r="H33">
            <v>45051</v>
          </cell>
        </row>
        <row r="34">
          <cell r="A34">
            <v>20185</v>
          </cell>
          <cell r="B34">
            <v>510013</v>
          </cell>
          <cell r="C34">
            <v>25790</v>
          </cell>
          <cell r="D34" t="str">
            <v>10013I1304000220</v>
          </cell>
          <cell r="E34" t="str">
            <v>1C23TNN_00020185</v>
          </cell>
          <cell r="F34">
            <v>3491900</v>
          </cell>
          <cell r="G34">
            <v>45017</v>
          </cell>
          <cell r="H34">
            <v>45051</v>
          </cell>
        </row>
        <row r="35">
          <cell r="A35">
            <v>20186</v>
          </cell>
          <cell r="B35">
            <v>510026</v>
          </cell>
          <cell r="C35">
            <v>25790</v>
          </cell>
          <cell r="D35" t="str">
            <v>10026I1304000117</v>
          </cell>
          <cell r="E35" t="str">
            <v>1C23TNN_00020186</v>
          </cell>
          <cell r="F35">
            <v>3742810</v>
          </cell>
          <cell r="G35">
            <v>45019</v>
          </cell>
          <cell r="H35">
            <v>45051</v>
          </cell>
        </row>
        <row r="36">
          <cell r="A36">
            <v>22180</v>
          </cell>
          <cell r="B36">
            <v>510015</v>
          </cell>
          <cell r="C36">
            <v>25790</v>
          </cell>
          <cell r="D36" t="str">
            <v>10015I1304000366</v>
          </cell>
          <cell r="E36" t="str">
            <v>1C23TNN_00022180</v>
          </cell>
          <cell r="F36">
            <v>888460</v>
          </cell>
          <cell r="G36">
            <v>45030</v>
          </cell>
          <cell r="H36">
            <v>45051</v>
          </cell>
        </row>
        <row r="37">
          <cell r="A37">
            <v>22181</v>
          </cell>
          <cell r="B37">
            <v>510017</v>
          </cell>
          <cell r="C37">
            <v>25790</v>
          </cell>
          <cell r="D37" t="str">
            <v>10017I1304000522</v>
          </cell>
          <cell r="E37" t="str">
            <v>1C23TNN_00022181</v>
          </cell>
          <cell r="F37">
            <v>4223930</v>
          </cell>
          <cell r="G37">
            <v>45031</v>
          </cell>
          <cell r="H37">
            <v>45051</v>
          </cell>
        </row>
        <row r="38">
          <cell r="A38">
            <v>22182</v>
          </cell>
          <cell r="B38">
            <v>510022</v>
          </cell>
          <cell r="C38">
            <v>25790</v>
          </cell>
          <cell r="D38" t="str">
            <v>10022I1304000301</v>
          </cell>
          <cell r="E38" t="str">
            <v>1C23TNN_00022182</v>
          </cell>
          <cell r="F38">
            <v>1189560</v>
          </cell>
          <cell r="G38">
            <v>45030</v>
          </cell>
          <cell r="H38">
            <v>45051</v>
          </cell>
        </row>
        <row r="39">
          <cell r="A39">
            <v>22183</v>
          </cell>
          <cell r="B39">
            <v>510022</v>
          </cell>
          <cell r="C39">
            <v>25790</v>
          </cell>
          <cell r="D39" t="str">
            <v>10022I1304000302</v>
          </cell>
          <cell r="E39" t="str">
            <v>1C23TNN_00022183</v>
          </cell>
          <cell r="F39">
            <v>888460</v>
          </cell>
          <cell r="G39">
            <v>45030</v>
          </cell>
          <cell r="H39">
            <v>45051</v>
          </cell>
        </row>
        <row r="40">
          <cell r="A40">
            <v>22184</v>
          </cell>
          <cell r="B40">
            <v>510024</v>
          </cell>
          <cell r="C40">
            <v>25790</v>
          </cell>
          <cell r="D40" t="str">
            <v>10024I1304000380</v>
          </cell>
          <cell r="E40" t="str">
            <v>1C23TNN_00022184</v>
          </cell>
          <cell r="F40">
            <v>1780750</v>
          </cell>
          <cell r="G40">
            <v>45033</v>
          </cell>
          <cell r="H40">
            <v>45051</v>
          </cell>
        </row>
        <row r="41">
          <cell r="A41">
            <v>22185</v>
          </cell>
          <cell r="B41">
            <v>510025</v>
          </cell>
          <cell r="C41">
            <v>25790</v>
          </cell>
          <cell r="D41" t="str">
            <v>10025I1304000290</v>
          </cell>
          <cell r="E41" t="str">
            <v>1C23TNN_00022185</v>
          </cell>
          <cell r="F41">
            <v>2632240</v>
          </cell>
          <cell r="G41">
            <v>45030</v>
          </cell>
          <cell r="H41">
            <v>45051</v>
          </cell>
        </row>
        <row r="42">
          <cell r="A42">
            <v>22186</v>
          </cell>
          <cell r="B42">
            <v>510027</v>
          </cell>
          <cell r="C42">
            <v>25790</v>
          </cell>
          <cell r="D42" t="str">
            <v>10027I1304000248</v>
          </cell>
          <cell r="E42" t="str">
            <v>1C23TNN_00022186</v>
          </cell>
          <cell r="F42">
            <v>501830</v>
          </cell>
          <cell r="G42">
            <v>45031</v>
          </cell>
          <cell r="H42">
            <v>45051</v>
          </cell>
        </row>
        <row r="43">
          <cell r="A43">
            <v>22187</v>
          </cell>
          <cell r="B43">
            <v>510028</v>
          </cell>
          <cell r="C43">
            <v>25790</v>
          </cell>
          <cell r="D43" t="str">
            <v>10028I1304000337</v>
          </cell>
          <cell r="E43" t="str">
            <v>1C23TNN_00022187</v>
          </cell>
          <cell r="F43">
            <v>3245540</v>
          </cell>
          <cell r="G43">
            <v>45031</v>
          </cell>
          <cell r="H43">
            <v>45051</v>
          </cell>
        </row>
        <row r="44">
          <cell r="A44">
            <v>23405</v>
          </cell>
          <cell r="B44">
            <v>510019</v>
          </cell>
          <cell r="C44">
            <v>25790</v>
          </cell>
          <cell r="D44" t="str">
            <v>10019I1304000772</v>
          </cell>
          <cell r="E44" t="str">
            <v>1C23TNN_00023405</v>
          </cell>
          <cell r="F44">
            <v>5179240</v>
          </cell>
          <cell r="G44">
            <v>45030</v>
          </cell>
          <cell r="H44">
            <v>45051</v>
          </cell>
        </row>
        <row r="45">
          <cell r="A45">
            <v>23406</v>
          </cell>
          <cell r="B45">
            <v>510010</v>
          </cell>
          <cell r="C45">
            <v>25790</v>
          </cell>
          <cell r="D45" t="str">
            <v>10010I1304001505</v>
          </cell>
          <cell r="E45" t="str">
            <v>1C23TNN_00023406</v>
          </cell>
          <cell r="F45">
            <v>1776920</v>
          </cell>
          <cell r="G45">
            <v>45030</v>
          </cell>
          <cell r="H45">
            <v>45051</v>
          </cell>
        </row>
        <row r="46">
          <cell r="A46">
            <v>23407</v>
          </cell>
          <cell r="B46">
            <v>510010</v>
          </cell>
          <cell r="C46">
            <v>25790</v>
          </cell>
          <cell r="D46" t="str">
            <v>10010I1304001470</v>
          </cell>
          <cell r="E46" t="str">
            <v>1C23TNN_00023407</v>
          </cell>
          <cell r="F46">
            <v>2858910</v>
          </cell>
          <cell r="G46">
            <v>45030</v>
          </cell>
          <cell r="H46">
            <v>45051</v>
          </cell>
        </row>
        <row r="47">
          <cell r="A47">
            <v>23408</v>
          </cell>
          <cell r="B47">
            <v>510019</v>
          </cell>
          <cell r="C47">
            <v>25790</v>
          </cell>
          <cell r="D47" t="str">
            <v>10019I1304000753</v>
          </cell>
          <cell r="E47" t="str">
            <v>1C23TNN_00023408</v>
          </cell>
          <cell r="F47">
            <v>2654050</v>
          </cell>
          <cell r="G47">
            <v>45030</v>
          </cell>
          <cell r="H47">
            <v>45051</v>
          </cell>
        </row>
        <row r="48">
          <cell r="A48">
            <v>23409</v>
          </cell>
          <cell r="B48">
            <v>510018</v>
          </cell>
          <cell r="C48">
            <v>25790</v>
          </cell>
          <cell r="D48" t="str">
            <v>10018I1304000691</v>
          </cell>
          <cell r="E48" t="str">
            <v>1C23TNN_00023409</v>
          </cell>
          <cell r="F48">
            <v>5022920</v>
          </cell>
          <cell r="G48">
            <v>45034</v>
          </cell>
          <cell r="H48">
            <v>45051</v>
          </cell>
        </row>
        <row r="49">
          <cell r="A49">
            <v>23411</v>
          </cell>
          <cell r="B49">
            <v>510011</v>
          </cell>
          <cell r="C49">
            <v>25790</v>
          </cell>
          <cell r="D49" t="str">
            <v>10011I1304001004</v>
          </cell>
          <cell r="E49" t="str">
            <v>1C23TNN_00023411</v>
          </cell>
          <cell r="F49">
            <v>708000</v>
          </cell>
          <cell r="G49">
            <v>45033</v>
          </cell>
          <cell r="H49">
            <v>45051</v>
          </cell>
        </row>
        <row r="50">
          <cell r="A50">
            <v>23412</v>
          </cell>
          <cell r="B50">
            <v>510027</v>
          </cell>
          <cell r="C50">
            <v>25790</v>
          </cell>
          <cell r="D50" t="str">
            <v>10027I1304000350</v>
          </cell>
          <cell r="E50" t="str">
            <v>1C23TNN_00023412</v>
          </cell>
          <cell r="F50">
            <v>3696830</v>
          </cell>
          <cell r="G50">
            <v>45034</v>
          </cell>
          <cell r="H50">
            <v>45051</v>
          </cell>
        </row>
        <row r="51">
          <cell r="A51">
            <v>23413</v>
          </cell>
          <cell r="B51">
            <v>510023</v>
          </cell>
          <cell r="C51">
            <v>25790</v>
          </cell>
          <cell r="D51" t="str">
            <v>10023I1304000178</v>
          </cell>
          <cell r="E51" t="str">
            <v>1C23TNN_00023413</v>
          </cell>
          <cell r="F51">
            <v>1468620</v>
          </cell>
          <cell r="G51">
            <v>45037</v>
          </cell>
          <cell r="H51">
            <v>45051</v>
          </cell>
        </row>
        <row r="52">
          <cell r="A52">
            <v>23414</v>
          </cell>
          <cell r="B52">
            <v>510020</v>
          </cell>
          <cell r="C52">
            <v>25790</v>
          </cell>
          <cell r="D52" t="str">
            <v>10020I1304000672</v>
          </cell>
          <cell r="E52" t="str">
            <v>1C23TNN_00023414</v>
          </cell>
          <cell r="F52">
            <v>5207390</v>
          </cell>
          <cell r="G52">
            <v>45034</v>
          </cell>
          <cell r="H52">
            <v>45051</v>
          </cell>
        </row>
        <row r="53">
          <cell r="A53">
            <v>23415</v>
          </cell>
          <cell r="B53">
            <v>510016</v>
          </cell>
          <cell r="C53">
            <v>25790</v>
          </cell>
          <cell r="D53" t="str">
            <v>10016I1304001063</v>
          </cell>
          <cell r="E53" t="str">
            <v>1C23TNN_00023415</v>
          </cell>
          <cell r="F53">
            <v>3450830</v>
          </cell>
          <cell r="G53">
            <v>45037</v>
          </cell>
          <cell r="H53">
            <v>45051</v>
          </cell>
        </row>
        <row r="54">
          <cell r="A54">
            <v>23416</v>
          </cell>
          <cell r="B54">
            <v>510015</v>
          </cell>
          <cell r="C54">
            <v>25790</v>
          </cell>
          <cell r="D54" t="str">
            <v>10015I1304000648</v>
          </cell>
          <cell r="E54" t="str">
            <v>1C23TNN_00023416</v>
          </cell>
          <cell r="F54">
            <v>888460</v>
          </cell>
          <cell r="G54">
            <v>45034</v>
          </cell>
          <cell r="H54">
            <v>45051</v>
          </cell>
        </row>
        <row r="55">
          <cell r="A55">
            <v>23417</v>
          </cell>
          <cell r="B55">
            <v>510022</v>
          </cell>
          <cell r="C55">
            <v>25790</v>
          </cell>
          <cell r="D55" t="str">
            <v>10022I1304000464</v>
          </cell>
          <cell r="E55" t="str">
            <v>1C23TNN_00023417</v>
          </cell>
          <cell r="F55">
            <v>2124000</v>
          </cell>
          <cell r="G55">
            <v>45034</v>
          </cell>
          <cell r="H55">
            <v>45051</v>
          </cell>
        </row>
        <row r="56">
          <cell r="A56">
            <v>23420</v>
          </cell>
          <cell r="B56">
            <v>520090</v>
          </cell>
          <cell r="C56">
            <v>25790</v>
          </cell>
          <cell r="D56" t="str">
            <v>20090I1304000274</v>
          </cell>
          <cell r="E56" t="str">
            <v>1C23TNN_00023420</v>
          </cell>
          <cell r="F56">
            <v>734310</v>
          </cell>
          <cell r="G56">
            <v>45024</v>
          </cell>
          <cell r="H56">
            <v>45051</v>
          </cell>
        </row>
        <row r="57">
          <cell r="A57">
            <v>23421</v>
          </cell>
          <cell r="B57">
            <v>510026</v>
          </cell>
          <cell r="C57">
            <v>25790</v>
          </cell>
          <cell r="D57" t="str">
            <v>10026I1304001048</v>
          </cell>
          <cell r="E57" t="str">
            <v>1C23TNN_00023421</v>
          </cell>
          <cell r="F57">
            <v>2351190</v>
          </cell>
          <cell r="G57">
            <v>45028</v>
          </cell>
          <cell r="H57">
            <v>45051</v>
          </cell>
        </row>
        <row r="58">
          <cell r="A58">
            <v>23422</v>
          </cell>
          <cell r="B58">
            <v>520090</v>
          </cell>
          <cell r="C58">
            <v>25790</v>
          </cell>
          <cell r="D58" t="str">
            <v>20090I1304000275</v>
          </cell>
          <cell r="E58" t="str">
            <v>1C23TNN_00023422</v>
          </cell>
          <cell r="F58">
            <v>3073220</v>
          </cell>
          <cell r="G58">
            <v>45024</v>
          </cell>
          <cell r="H58">
            <v>45051</v>
          </cell>
        </row>
        <row r="59">
          <cell r="A59">
            <v>23423</v>
          </cell>
          <cell r="B59">
            <v>510014</v>
          </cell>
          <cell r="C59">
            <v>25790</v>
          </cell>
          <cell r="D59" t="str">
            <v>10014I1304000612</v>
          </cell>
          <cell r="E59" t="str">
            <v>1C23TNN_00023423</v>
          </cell>
          <cell r="F59">
            <v>3032540</v>
          </cell>
          <cell r="G59">
            <v>45026</v>
          </cell>
          <cell r="H59">
            <v>45051</v>
          </cell>
        </row>
        <row r="60">
          <cell r="A60">
            <v>23424</v>
          </cell>
          <cell r="B60">
            <v>510013</v>
          </cell>
          <cell r="C60">
            <v>25790</v>
          </cell>
          <cell r="D60" t="str">
            <v>10013I1304001072</v>
          </cell>
          <cell r="E60" t="str">
            <v>1C23TNN_00023424</v>
          </cell>
          <cell r="F60">
            <v>3553840</v>
          </cell>
          <cell r="G60">
            <v>45028</v>
          </cell>
          <cell r="H60">
            <v>45051</v>
          </cell>
        </row>
        <row r="61">
          <cell r="A61">
            <v>23425</v>
          </cell>
          <cell r="B61">
            <v>520090</v>
          </cell>
          <cell r="C61">
            <v>25790</v>
          </cell>
          <cell r="D61" t="str">
            <v>20090I1304000276</v>
          </cell>
          <cell r="E61" t="str">
            <v>1C23TNN_00023425</v>
          </cell>
          <cell r="F61">
            <v>888460</v>
          </cell>
          <cell r="G61">
            <v>45030</v>
          </cell>
          <cell r="H61">
            <v>45051</v>
          </cell>
        </row>
        <row r="62">
          <cell r="A62">
            <v>23577</v>
          </cell>
          <cell r="B62">
            <v>510010</v>
          </cell>
          <cell r="C62">
            <v>25790</v>
          </cell>
          <cell r="D62" t="str">
            <v>10010I1304001793</v>
          </cell>
          <cell r="E62" t="str">
            <v>1C23TNN_00023577</v>
          </cell>
          <cell r="F62">
            <v>2221160</v>
          </cell>
          <cell r="G62">
            <v>45033</v>
          </cell>
          <cell r="H62">
            <v>45051</v>
          </cell>
        </row>
        <row r="63">
          <cell r="A63">
            <v>23578</v>
          </cell>
          <cell r="B63">
            <v>510010</v>
          </cell>
          <cell r="C63">
            <v>25790</v>
          </cell>
          <cell r="D63" t="str">
            <v>10010I1304001794</v>
          </cell>
          <cell r="E63" t="str">
            <v>1C23TNN_00023578</v>
          </cell>
          <cell r="F63">
            <v>8749570</v>
          </cell>
          <cell r="G63">
            <v>45037</v>
          </cell>
          <cell r="H63">
            <v>45051</v>
          </cell>
        </row>
        <row r="64">
          <cell r="A64">
            <v>23580</v>
          </cell>
          <cell r="B64">
            <v>510012</v>
          </cell>
          <cell r="C64">
            <v>25790</v>
          </cell>
          <cell r="D64" t="str">
            <v>10012I1304001362</v>
          </cell>
          <cell r="E64" t="str">
            <v>1C23TNN_00023580</v>
          </cell>
          <cell r="F64">
            <v>7123960</v>
          </cell>
          <cell r="G64">
            <v>45036</v>
          </cell>
          <cell r="H64">
            <v>45051</v>
          </cell>
        </row>
        <row r="65">
          <cell r="A65">
            <v>23581</v>
          </cell>
          <cell r="B65">
            <v>510050</v>
          </cell>
          <cell r="C65">
            <v>25790</v>
          </cell>
          <cell r="D65" t="str">
            <v>10050I1304000210</v>
          </cell>
          <cell r="E65" t="str">
            <v>1C23TNN_00023581</v>
          </cell>
          <cell r="F65">
            <v>1110580</v>
          </cell>
          <cell r="G65">
            <v>45035</v>
          </cell>
          <cell r="H65">
            <v>45051</v>
          </cell>
        </row>
        <row r="66">
          <cell r="A66">
            <v>23582</v>
          </cell>
          <cell r="B66">
            <v>510011</v>
          </cell>
          <cell r="C66">
            <v>25790</v>
          </cell>
          <cell r="D66" t="str">
            <v>10011I1304001249</v>
          </cell>
          <cell r="E66" t="str">
            <v>1C23TNN_00023582</v>
          </cell>
          <cell r="F66">
            <v>3540000</v>
          </cell>
          <cell r="G66">
            <v>45037</v>
          </cell>
          <cell r="H66">
            <v>45051</v>
          </cell>
        </row>
        <row r="67">
          <cell r="A67">
            <v>23585</v>
          </cell>
          <cell r="B67">
            <v>510012</v>
          </cell>
          <cell r="C67">
            <v>25790</v>
          </cell>
          <cell r="D67" t="str">
            <v>10012I1304001348</v>
          </cell>
          <cell r="E67" t="str">
            <v>1C23TNN_00023585</v>
          </cell>
          <cell r="F67">
            <v>2832000</v>
          </cell>
          <cell r="G67">
            <v>45036</v>
          </cell>
          <cell r="H67">
            <v>45051</v>
          </cell>
        </row>
        <row r="68">
          <cell r="A68">
            <v>23586</v>
          </cell>
          <cell r="B68">
            <v>510019</v>
          </cell>
          <cell r="C68">
            <v>25790</v>
          </cell>
          <cell r="D68" t="str">
            <v>10019I1304000937</v>
          </cell>
          <cell r="E68" t="str">
            <v>1C23TNN_00023586</v>
          </cell>
          <cell r="F68">
            <v>815910</v>
          </cell>
          <cell r="G68">
            <v>45035</v>
          </cell>
          <cell r="H68">
            <v>45051</v>
          </cell>
        </row>
        <row r="69">
          <cell r="A69">
            <v>23587</v>
          </cell>
          <cell r="B69">
            <v>510019</v>
          </cell>
          <cell r="C69">
            <v>25790</v>
          </cell>
          <cell r="D69" t="str">
            <v>10019I1304000938</v>
          </cell>
          <cell r="E69" t="str">
            <v>1C23TNN_00023587</v>
          </cell>
          <cell r="F69">
            <v>888460</v>
          </cell>
          <cell r="G69">
            <v>45035</v>
          </cell>
          <cell r="H69">
            <v>45051</v>
          </cell>
        </row>
        <row r="70">
          <cell r="A70">
            <v>23588</v>
          </cell>
          <cell r="B70">
            <v>510019</v>
          </cell>
          <cell r="C70">
            <v>25790</v>
          </cell>
          <cell r="D70" t="str">
            <v>10019I1304000939</v>
          </cell>
          <cell r="E70" t="str">
            <v>1C23TNN_00023588</v>
          </cell>
          <cell r="F70">
            <v>453750</v>
          </cell>
          <cell r="G70">
            <v>45035</v>
          </cell>
          <cell r="H70">
            <v>45051</v>
          </cell>
        </row>
        <row r="71">
          <cell r="A71">
            <v>23589</v>
          </cell>
          <cell r="B71">
            <v>510019</v>
          </cell>
          <cell r="C71">
            <v>25790</v>
          </cell>
          <cell r="D71" t="str">
            <v>10019I1304000940</v>
          </cell>
          <cell r="E71" t="str">
            <v>1C23TNN_00023589</v>
          </cell>
          <cell r="F71">
            <v>7767710</v>
          </cell>
          <cell r="G71">
            <v>45036</v>
          </cell>
          <cell r="H71">
            <v>45051</v>
          </cell>
        </row>
        <row r="72">
          <cell r="A72">
            <v>23590</v>
          </cell>
          <cell r="B72">
            <v>510019</v>
          </cell>
          <cell r="C72">
            <v>25790</v>
          </cell>
          <cell r="D72" t="str">
            <v>10019I1304000941</v>
          </cell>
          <cell r="E72" t="str">
            <v>1C23TNN_00023590</v>
          </cell>
          <cell r="F72">
            <v>470070</v>
          </cell>
          <cell r="G72">
            <v>45036</v>
          </cell>
          <cell r="H72">
            <v>45051</v>
          </cell>
        </row>
        <row r="73">
          <cell r="A73">
            <v>23591</v>
          </cell>
          <cell r="B73">
            <v>510016</v>
          </cell>
          <cell r="C73">
            <v>25790</v>
          </cell>
          <cell r="D73" t="str">
            <v>10016I1304001115</v>
          </cell>
          <cell r="E73" t="str">
            <v>1C23TNN_00023591</v>
          </cell>
          <cell r="F73">
            <v>4950910</v>
          </cell>
          <cell r="G73">
            <v>45040</v>
          </cell>
          <cell r="H73">
            <v>45051</v>
          </cell>
        </row>
        <row r="74">
          <cell r="A74">
            <v>23592</v>
          </cell>
          <cell r="B74">
            <v>510017</v>
          </cell>
          <cell r="C74">
            <v>25790</v>
          </cell>
          <cell r="D74" t="str">
            <v>10017I1304000988</v>
          </cell>
          <cell r="E74" t="str">
            <v>1C23TNN_00023592</v>
          </cell>
          <cell r="F74">
            <v>2579200</v>
          </cell>
          <cell r="G74">
            <v>45038</v>
          </cell>
          <cell r="H74">
            <v>45051</v>
          </cell>
        </row>
        <row r="75">
          <cell r="A75">
            <v>23593</v>
          </cell>
          <cell r="B75">
            <v>510020</v>
          </cell>
          <cell r="C75">
            <v>25790</v>
          </cell>
          <cell r="D75" t="str">
            <v>10020I1304000827</v>
          </cell>
          <cell r="E75" t="str">
            <v>1C23TNN_00023593</v>
          </cell>
          <cell r="F75">
            <v>3689780</v>
          </cell>
          <cell r="G75">
            <v>45038</v>
          </cell>
          <cell r="H75">
            <v>45051</v>
          </cell>
        </row>
        <row r="76">
          <cell r="A76">
            <v>23594</v>
          </cell>
          <cell r="B76">
            <v>510020</v>
          </cell>
          <cell r="C76">
            <v>25790</v>
          </cell>
          <cell r="D76" t="str">
            <v>10020I1304000842</v>
          </cell>
          <cell r="E76" t="str">
            <v>1C23TNN_00023594</v>
          </cell>
          <cell r="F76">
            <v>1416000</v>
          </cell>
          <cell r="G76">
            <v>45038</v>
          </cell>
          <cell r="H76">
            <v>45051</v>
          </cell>
        </row>
        <row r="77">
          <cell r="A77">
            <v>23595</v>
          </cell>
          <cell r="B77">
            <v>510022</v>
          </cell>
          <cell r="C77">
            <v>25790</v>
          </cell>
          <cell r="D77" t="str">
            <v>10022I1304000597</v>
          </cell>
          <cell r="E77" t="str">
            <v>1C23TNN_00023595</v>
          </cell>
          <cell r="F77">
            <v>2579200</v>
          </cell>
          <cell r="G77">
            <v>45038</v>
          </cell>
          <cell r="H77">
            <v>45051</v>
          </cell>
        </row>
        <row r="78">
          <cell r="A78">
            <v>23596</v>
          </cell>
          <cell r="B78">
            <v>510027</v>
          </cell>
          <cell r="C78">
            <v>25790</v>
          </cell>
          <cell r="D78" t="str">
            <v>10027I1304000429</v>
          </cell>
          <cell r="E78" t="str">
            <v>1C23TNN_00023596</v>
          </cell>
          <cell r="F78">
            <v>1213650</v>
          </cell>
          <cell r="G78">
            <v>45038</v>
          </cell>
          <cell r="H78">
            <v>45051</v>
          </cell>
        </row>
        <row r="79">
          <cell r="A79">
            <v>23597</v>
          </cell>
          <cell r="B79">
            <v>510025</v>
          </cell>
          <cell r="C79">
            <v>25790</v>
          </cell>
          <cell r="D79" t="str">
            <v>10025I1304000649</v>
          </cell>
          <cell r="E79" t="str">
            <v>1C23TNN_00023597</v>
          </cell>
          <cell r="F79">
            <v>2996650</v>
          </cell>
          <cell r="G79">
            <v>45038</v>
          </cell>
          <cell r="H79">
            <v>45051</v>
          </cell>
        </row>
        <row r="80">
          <cell r="A80">
            <v>23598</v>
          </cell>
          <cell r="B80">
            <v>510017</v>
          </cell>
          <cell r="C80">
            <v>25790</v>
          </cell>
          <cell r="D80" t="str">
            <v>10017I1304001011</v>
          </cell>
          <cell r="E80" t="str">
            <v>1C23TNN_00023598</v>
          </cell>
          <cell r="F80">
            <v>5664000</v>
          </cell>
          <cell r="G80">
            <v>45038</v>
          </cell>
          <cell r="H80">
            <v>45051</v>
          </cell>
        </row>
        <row r="81">
          <cell r="A81">
            <v>23599</v>
          </cell>
          <cell r="B81">
            <v>510028</v>
          </cell>
          <cell r="C81">
            <v>25790</v>
          </cell>
          <cell r="D81" t="str">
            <v>10028I1304000627</v>
          </cell>
          <cell r="E81" t="str">
            <v>1C23TNN_00023599</v>
          </cell>
          <cell r="F81">
            <v>1416000</v>
          </cell>
          <cell r="G81">
            <v>45038</v>
          </cell>
          <cell r="H81">
            <v>45051</v>
          </cell>
        </row>
        <row r="82">
          <cell r="A82">
            <v>25154</v>
          </cell>
          <cell r="B82">
            <v>510016</v>
          </cell>
          <cell r="C82">
            <v>25790</v>
          </cell>
          <cell r="D82" t="str">
            <v>10016I1301001729</v>
          </cell>
          <cell r="E82" t="str">
            <v>1C23TNN_00025154</v>
          </cell>
          <cell r="F82">
            <v>1449580</v>
          </cell>
          <cell r="G82">
            <v>44932</v>
          </cell>
          <cell r="H82">
            <v>45051</v>
          </cell>
        </row>
        <row r="83">
          <cell r="A83">
            <v>25156</v>
          </cell>
          <cell r="B83">
            <v>510018</v>
          </cell>
          <cell r="C83">
            <v>25790</v>
          </cell>
          <cell r="D83" t="str">
            <v>10018I1301001523</v>
          </cell>
          <cell r="E83" t="str">
            <v>1C23TNN_00025156</v>
          </cell>
          <cell r="F83">
            <v>3333790</v>
          </cell>
          <cell r="G83">
            <v>44932</v>
          </cell>
          <cell r="H83">
            <v>45051</v>
          </cell>
        </row>
        <row r="84">
          <cell r="A84">
            <v>25157</v>
          </cell>
          <cell r="B84">
            <v>510024</v>
          </cell>
          <cell r="C84">
            <v>25790</v>
          </cell>
          <cell r="D84" t="str">
            <v>10024I1301000731</v>
          </cell>
          <cell r="E84" t="str">
            <v>1C23TNN_00025157</v>
          </cell>
          <cell r="F84">
            <v>7468480</v>
          </cell>
          <cell r="G84">
            <v>44940</v>
          </cell>
          <cell r="H84">
            <v>45051</v>
          </cell>
        </row>
        <row r="85">
          <cell r="A85">
            <v>25158</v>
          </cell>
          <cell r="B85">
            <v>510015</v>
          </cell>
          <cell r="C85">
            <v>25790</v>
          </cell>
          <cell r="D85" t="str">
            <v>10015I1301001281</v>
          </cell>
          <cell r="E85" t="str">
            <v>1C23TNN_00025158</v>
          </cell>
          <cell r="F85">
            <v>10038510</v>
          </cell>
          <cell r="G85">
            <v>44939</v>
          </cell>
          <cell r="H85">
            <v>45051</v>
          </cell>
        </row>
        <row r="86">
          <cell r="A86">
            <v>25220</v>
          </cell>
          <cell r="B86">
            <v>510010</v>
          </cell>
          <cell r="C86">
            <v>25790</v>
          </cell>
          <cell r="D86" t="str">
            <v>10010I1304002408</v>
          </cell>
          <cell r="E86" t="str">
            <v>1C23TNN_00025220</v>
          </cell>
          <cell r="F86">
            <v>7080000</v>
          </cell>
          <cell r="G86">
            <v>45038</v>
          </cell>
          <cell r="H86">
            <v>45051</v>
          </cell>
        </row>
        <row r="87">
          <cell r="A87">
            <v>25223</v>
          </cell>
          <cell r="B87">
            <v>510018</v>
          </cell>
          <cell r="C87">
            <v>25790</v>
          </cell>
          <cell r="D87" t="str">
            <v>10018I1304001177</v>
          </cell>
          <cell r="E87" t="str">
            <v>1C23TNN_00025223</v>
          </cell>
          <cell r="F87">
            <v>2124000</v>
          </cell>
          <cell r="G87">
            <v>45038</v>
          </cell>
          <cell r="H87">
            <v>45051</v>
          </cell>
        </row>
        <row r="88">
          <cell r="A88">
            <v>25224</v>
          </cell>
          <cell r="B88">
            <v>510016</v>
          </cell>
          <cell r="C88">
            <v>25790</v>
          </cell>
          <cell r="D88" t="str">
            <v>10016I1304001479</v>
          </cell>
          <cell r="E88" t="str">
            <v>1C23TNN_00025224</v>
          </cell>
          <cell r="F88">
            <v>2124000</v>
          </cell>
          <cell r="G88">
            <v>45044</v>
          </cell>
          <cell r="H88">
            <v>45051</v>
          </cell>
        </row>
        <row r="89">
          <cell r="A89">
            <v>25225</v>
          </cell>
          <cell r="B89">
            <v>510016</v>
          </cell>
          <cell r="C89">
            <v>25790</v>
          </cell>
          <cell r="D89" t="str">
            <v>10016I1304001480</v>
          </cell>
          <cell r="E89" t="str">
            <v>1C23TNN_00025225</v>
          </cell>
          <cell r="F89">
            <v>1905040</v>
          </cell>
          <cell r="G89">
            <v>45044</v>
          </cell>
          <cell r="H89">
            <v>45051</v>
          </cell>
        </row>
        <row r="90">
          <cell r="A90">
            <v>25226</v>
          </cell>
          <cell r="B90">
            <v>510017</v>
          </cell>
          <cell r="C90">
            <v>25790</v>
          </cell>
          <cell r="D90" t="str">
            <v>10017I1304001331</v>
          </cell>
          <cell r="E90" t="str">
            <v>1C23TNN_00025226</v>
          </cell>
          <cell r="F90">
            <v>2244470</v>
          </cell>
          <cell r="G90">
            <v>45042</v>
          </cell>
          <cell r="H90">
            <v>45051</v>
          </cell>
        </row>
        <row r="91">
          <cell r="A91">
            <v>25227</v>
          </cell>
          <cell r="B91">
            <v>510020</v>
          </cell>
          <cell r="C91">
            <v>25790</v>
          </cell>
          <cell r="D91" t="str">
            <v>10020I1304001108</v>
          </cell>
          <cell r="E91" t="str">
            <v>1C23TNN_00025227</v>
          </cell>
          <cell r="F91">
            <v>4313540</v>
          </cell>
          <cell r="G91">
            <v>45041</v>
          </cell>
          <cell r="H91">
            <v>45051</v>
          </cell>
        </row>
        <row r="92">
          <cell r="A92">
            <v>25228</v>
          </cell>
          <cell r="B92">
            <v>510024</v>
          </cell>
          <cell r="C92">
            <v>25790</v>
          </cell>
          <cell r="D92" t="str">
            <v>10024I1304000781</v>
          </cell>
          <cell r="E92" t="str">
            <v>1C23TNN_00025228</v>
          </cell>
          <cell r="F92">
            <v>1416000</v>
          </cell>
          <cell r="G92">
            <v>45044</v>
          </cell>
          <cell r="H92">
            <v>45051</v>
          </cell>
        </row>
        <row r="93">
          <cell r="A93">
            <v>25229</v>
          </cell>
          <cell r="B93">
            <v>510028</v>
          </cell>
          <cell r="C93">
            <v>25790</v>
          </cell>
          <cell r="D93" t="str">
            <v>10028I1304000853</v>
          </cell>
          <cell r="E93" t="str">
            <v>1C23TNN_00025229</v>
          </cell>
          <cell r="F93">
            <v>1780750</v>
          </cell>
          <cell r="G93">
            <v>45041</v>
          </cell>
          <cell r="H93">
            <v>45051</v>
          </cell>
        </row>
        <row r="94">
          <cell r="A94">
            <v>25230</v>
          </cell>
          <cell r="B94">
            <v>510028</v>
          </cell>
          <cell r="C94">
            <v>25790</v>
          </cell>
          <cell r="D94" t="str">
            <v>10028I1304000844</v>
          </cell>
          <cell r="E94" t="str">
            <v>1C23TNN_00025230</v>
          </cell>
          <cell r="F94">
            <v>8213260</v>
          </cell>
          <cell r="G94">
            <v>45041</v>
          </cell>
          <cell r="H94">
            <v>45051</v>
          </cell>
        </row>
        <row r="95">
          <cell r="A95">
            <v>25231</v>
          </cell>
          <cell r="B95">
            <v>510011</v>
          </cell>
          <cell r="C95">
            <v>25790</v>
          </cell>
          <cell r="D95" t="str">
            <v>10011I1304001733</v>
          </cell>
          <cell r="E95" t="str">
            <v>1C23TNN_00025231</v>
          </cell>
          <cell r="F95">
            <v>3940900</v>
          </cell>
          <cell r="G95">
            <v>45041</v>
          </cell>
          <cell r="H95">
            <v>45051</v>
          </cell>
        </row>
        <row r="96">
          <cell r="A96">
            <v>25232</v>
          </cell>
          <cell r="B96">
            <v>510014</v>
          </cell>
          <cell r="C96">
            <v>25790</v>
          </cell>
          <cell r="D96" t="str">
            <v>10014I1304000985</v>
          </cell>
          <cell r="E96" t="str">
            <v>1C23TNN_00025232</v>
          </cell>
          <cell r="F96">
            <v>2665380</v>
          </cell>
          <cell r="G96">
            <v>45031</v>
          </cell>
          <cell r="H96">
            <v>45051</v>
          </cell>
        </row>
        <row r="97">
          <cell r="A97">
            <v>25250</v>
          </cell>
          <cell r="B97">
            <v>510015</v>
          </cell>
          <cell r="C97">
            <v>25790</v>
          </cell>
          <cell r="D97" t="str">
            <v>10015I1304001167</v>
          </cell>
          <cell r="E97" t="str">
            <v>1C23TNN_00025250</v>
          </cell>
          <cell r="F97">
            <v>2221160</v>
          </cell>
          <cell r="G97">
            <v>45044</v>
          </cell>
          <cell r="H97">
            <v>45051</v>
          </cell>
        </row>
        <row r="98">
          <cell r="A98">
            <v>25253</v>
          </cell>
          <cell r="B98">
            <v>510026</v>
          </cell>
          <cell r="C98">
            <v>25790</v>
          </cell>
          <cell r="D98" t="str">
            <v>10026I1304001147</v>
          </cell>
          <cell r="E98" t="str">
            <v>1C23TNN_00025253</v>
          </cell>
          <cell r="F98">
            <v>1204380</v>
          </cell>
          <cell r="G98">
            <v>45038</v>
          </cell>
          <cell r="H98">
            <v>45051</v>
          </cell>
        </row>
        <row r="99">
          <cell r="A99">
            <v>25255</v>
          </cell>
          <cell r="B99">
            <v>510026</v>
          </cell>
          <cell r="C99">
            <v>25790</v>
          </cell>
          <cell r="D99" t="str">
            <v>10026I1304001148</v>
          </cell>
          <cell r="E99" t="str">
            <v>1C23TNN_00025255</v>
          </cell>
          <cell r="F99">
            <v>1416000</v>
          </cell>
          <cell r="G99">
            <v>45038</v>
          </cell>
          <cell r="H99">
            <v>45051</v>
          </cell>
        </row>
        <row r="100">
          <cell r="A100">
            <v>25256</v>
          </cell>
          <cell r="B100">
            <v>510026</v>
          </cell>
          <cell r="C100">
            <v>25790</v>
          </cell>
          <cell r="D100" t="str">
            <v>10026I1304001136</v>
          </cell>
          <cell r="E100" t="str">
            <v>1C23TNN_00025256</v>
          </cell>
          <cell r="F100">
            <v>1765190</v>
          </cell>
          <cell r="G100">
            <v>45038</v>
          </cell>
          <cell r="H100">
            <v>45051</v>
          </cell>
        </row>
        <row r="101">
          <cell r="A101">
            <v>25257</v>
          </cell>
          <cell r="B101">
            <v>510014</v>
          </cell>
          <cell r="C101">
            <v>25790</v>
          </cell>
          <cell r="D101" t="str">
            <v>10014I1304001063</v>
          </cell>
          <cell r="E101" t="str">
            <v>1C23TNN_00025257</v>
          </cell>
          <cell r="F101">
            <v>2425140</v>
          </cell>
          <cell r="G101">
            <v>45038</v>
          </cell>
          <cell r="H101">
            <v>45051</v>
          </cell>
        </row>
        <row r="102">
          <cell r="A102">
            <v>25258</v>
          </cell>
          <cell r="B102">
            <v>510026</v>
          </cell>
          <cell r="C102">
            <v>25790</v>
          </cell>
          <cell r="D102" t="str">
            <v>10026I1304001137</v>
          </cell>
          <cell r="E102" t="str">
            <v>1C23TNN_00025258</v>
          </cell>
          <cell r="F102">
            <v>708000</v>
          </cell>
          <cell r="G102">
            <v>45043</v>
          </cell>
          <cell r="H102">
            <v>45051</v>
          </cell>
        </row>
        <row r="103">
          <cell r="A103">
            <v>25259</v>
          </cell>
          <cell r="B103">
            <v>510013</v>
          </cell>
          <cell r="C103">
            <v>25790</v>
          </cell>
          <cell r="D103" t="str">
            <v>10013I1304001968</v>
          </cell>
          <cell r="E103" t="str">
            <v>1C23TNN_00025259</v>
          </cell>
          <cell r="F103">
            <v>6310280</v>
          </cell>
          <cell r="G103">
            <v>45041</v>
          </cell>
          <cell r="H103">
            <v>45051</v>
          </cell>
        </row>
        <row r="104">
          <cell r="A104">
            <v>25260</v>
          </cell>
          <cell r="B104">
            <v>510014</v>
          </cell>
          <cell r="C104">
            <v>25790</v>
          </cell>
          <cell r="D104" t="str">
            <v>10014I1304001089</v>
          </cell>
          <cell r="E104" t="str">
            <v>1C23TNN_00025260</v>
          </cell>
          <cell r="F104">
            <v>2929160</v>
          </cell>
          <cell r="G104">
            <v>45038</v>
          </cell>
          <cell r="H104">
            <v>45051</v>
          </cell>
        </row>
        <row r="105">
          <cell r="A105">
            <v>25261</v>
          </cell>
          <cell r="B105">
            <v>510026</v>
          </cell>
          <cell r="C105">
            <v>25790</v>
          </cell>
          <cell r="D105" t="str">
            <v>10026I1304001138</v>
          </cell>
          <cell r="E105" t="str">
            <v>1C23TNN_00025261</v>
          </cell>
          <cell r="F105">
            <v>3233810</v>
          </cell>
          <cell r="G105">
            <v>45043</v>
          </cell>
          <cell r="H105">
            <v>45051</v>
          </cell>
        </row>
        <row r="106">
          <cell r="A106">
            <v>25262</v>
          </cell>
          <cell r="B106">
            <v>510013</v>
          </cell>
          <cell r="C106">
            <v>25790</v>
          </cell>
          <cell r="D106" t="str">
            <v>10013I1304001939</v>
          </cell>
          <cell r="E106" t="str">
            <v>1C23TNN_00025262</v>
          </cell>
          <cell r="F106">
            <v>1110580</v>
          </cell>
          <cell r="G106">
            <v>45043</v>
          </cell>
          <cell r="H106">
            <v>45051</v>
          </cell>
        </row>
        <row r="107">
          <cell r="A107">
            <v>25263</v>
          </cell>
          <cell r="B107">
            <v>510013</v>
          </cell>
          <cell r="C107">
            <v>25790</v>
          </cell>
          <cell r="D107" t="str">
            <v>10013I1304001940</v>
          </cell>
          <cell r="E107" t="str">
            <v>1C23TNN_00025263</v>
          </cell>
          <cell r="F107">
            <v>6372000</v>
          </cell>
          <cell r="G107">
            <v>45043</v>
          </cell>
          <cell r="H107">
            <v>45051</v>
          </cell>
        </row>
        <row r="108">
          <cell r="A108">
            <v>25264</v>
          </cell>
          <cell r="B108">
            <v>520090</v>
          </cell>
          <cell r="C108">
            <v>25790</v>
          </cell>
          <cell r="D108" t="str">
            <v>20090I1304000511</v>
          </cell>
          <cell r="E108" t="str">
            <v>1C23TNN_00025264</v>
          </cell>
          <cell r="F108">
            <v>1924970</v>
          </cell>
          <cell r="G108">
            <v>45042</v>
          </cell>
          <cell r="H108">
            <v>45051</v>
          </cell>
        </row>
        <row r="109">
          <cell r="A109">
            <v>95</v>
          </cell>
          <cell r="B109">
            <v>510018</v>
          </cell>
          <cell r="C109">
            <v>25790</v>
          </cell>
          <cell r="D109" t="str">
            <v>10018R1303000035</v>
          </cell>
          <cell r="E109" t="str">
            <v>1K23TNH 95</v>
          </cell>
          <cell r="F109">
            <v>-2579847</v>
          </cell>
          <cell r="G109">
            <v>45012</v>
          </cell>
          <cell r="H109">
            <v>45051</v>
          </cell>
        </row>
        <row r="110">
          <cell r="A110">
            <v>80</v>
          </cell>
          <cell r="B110">
            <v>510017</v>
          </cell>
          <cell r="C110">
            <v>25790</v>
          </cell>
          <cell r="D110" t="str">
            <v>10017R1303000026</v>
          </cell>
          <cell r="E110" t="str">
            <v>K23TDA 80</v>
          </cell>
          <cell r="F110">
            <v>-11374192</v>
          </cell>
          <cell r="G110">
            <v>45015</v>
          </cell>
          <cell r="H110">
            <v>45051</v>
          </cell>
        </row>
        <row r="111">
          <cell r="A111">
            <v>116</v>
          </cell>
          <cell r="B111">
            <v>510027</v>
          </cell>
          <cell r="C111">
            <v>25790</v>
          </cell>
          <cell r="D111" t="str">
            <v>10027R1304000010</v>
          </cell>
          <cell r="E111" t="str">
            <v>K23TDL 116</v>
          </cell>
          <cell r="F111">
            <v>-2545791</v>
          </cell>
          <cell r="G111">
            <v>45026</v>
          </cell>
          <cell r="H111">
            <v>45051</v>
          </cell>
        </row>
        <row r="112">
          <cell r="A112">
            <v>122</v>
          </cell>
          <cell r="B112">
            <v>510027</v>
          </cell>
          <cell r="C112">
            <v>25790</v>
          </cell>
          <cell r="D112" t="str">
            <v>10027R1304000016</v>
          </cell>
          <cell r="E112" t="str">
            <v>K23TDL 122</v>
          </cell>
          <cell r="F112">
            <v>-750435</v>
          </cell>
          <cell r="G112">
            <v>45030</v>
          </cell>
          <cell r="H112">
            <v>45051</v>
          </cell>
        </row>
        <row r="113">
          <cell r="A113">
            <v>161</v>
          </cell>
          <cell r="B113">
            <v>510026</v>
          </cell>
          <cell r="C113">
            <v>25790</v>
          </cell>
          <cell r="D113" t="str">
            <v>10026R1304000021</v>
          </cell>
          <cell r="E113" t="str">
            <v>K23THA 161</v>
          </cell>
          <cell r="F113">
            <v>-2246015</v>
          </cell>
          <cell r="G113">
            <v>45031</v>
          </cell>
          <cell r="H113">
            <v>45051</v>
          </cell>
        </row>
        <row r="114">
          <cell r="A114">
            <v>172</v>
          </cell>
          <cell r="B114">
            <v>510026</v>
          </cell>
          <cell r="C114">
            <v>25790</v>
          </cell>
          <cell r="D114" t="str">
            <v>10026R1304000031</v>
          </cell>
          <cell r="E114" t="str">
            <v>K23THA 172</v>
          </cell>
          <cell r="F114">
            <v>-493993</v>
          </cell>
          <cell r="G114">
            <v>45037</v>
          </cell>
          <cell r="H114">
            <v>45051</v>
          </cell>
        </row>
        <row r="115">
          <cell r="A115" t="str">
            <v>181a</v>
          </cell>
          <cell r="B115">
            <v>510015</v>
          </cell>
          <cell r="C115">
            <v>25790</v>
          </cell>
          <cell r="D115" t="str">
            <v>10015R1303000064</v>
          </cell>
          <cell r="E115" t="str">
            <v>K23THL 181</v>
          </cell>
          <cell r="F115">
            <v>-146862</v>
          </cell>
          <cell r="G115">
            <v>45016</v>
          </cell>
          <cell r="H115">
            <v>45051</v>
          </cell>
        </row>
        <row r="116">
          <cell r="A116">
            <v>185</v>
          </cell>
          <cell r="B116">
            <v>510015</v>
          </cell>
          <cell r="C116">
            <v>25790</v>
          </cell>
          <cell r="D116" t="str">
            <v>10015R1304000001</v>
          </cell>
          <cell r="E116" t="str">
            <v>K23THL 185</v>
          </cell>
          <cell r="F116">
            <v>-2300913</v>
          </cell>
          <cell r="G116">
            <v>45017</v>
          </cell>
          <cell r="H116">
            <v>45051</v>
          </cell>
        </row>
        <row r="117">
          <cell r="A117">
            <v>234</v>
          </cell>
          <cell r="B117">
            <v>510015</v>
          </cell>
          <cell r="C117">
            <v>25790</v>
          </cell>
          <cell r="D117" t="str">
            <v>10015R1304000032</v>
          </cell>
          <cell r="E117" t="str">
            <v>K23THL 234</v>
          </cell>
          <cell r="F117">
            <v>-418768</v>
          </cell>
          <cell r="G117">
            <v>45029</v>
          </cell>
          <cell r="H117">
            <v>45051</v>
          </cell>
        </row>
        <row r="118">
          <cell r="A118">
            <v>247</v>
          </cell>
          <cell r="B118">
            <v>510015</v>
          </cell>
          <cell r="C118">
            <v>25790</v>
          </cell>
          <cell r="D118" t="str">
            <v>10015R1304000045</v>
          </cell>
          <cell r="E118" t="str">
            <v>K23THL 247</v>
          </cell>
          <cell r="F118">
            <v>-119066</v>
          </cell>
          <cell r="G118">
            <v>45037</v>
          </cell>
          <cell r="H118">
            <v>45051</v>
          </cell>
        </row>
        <row r="119">
          <cell r="A119">
            <v>181</v>
          </cell>
          <cell r="B119">
            <v>510028</v>
          </cell>
          <cell r="C119">
            <v>25790</v>
          </cell>
          <cell r="D119" t="str">
            <v>10028R1304000022</v>
          </cell>
          <cell r="E119" t="str">
            <v>K23TKG 181</v>
          </cell>
          <cell r="F119">
            <v>-1134880</v>
          </cell>
          <cell r="G119">
            <v>45035</v>
          </cell>
          <cell r="H119">
            <v>45051</v>
          </cell>
        </row>
        <row r="120">
          <cell r="A120">
            <v>117</v>
          </cell>
          <cell r="B120">
            <v>510020</v>
          </cell>
          <cell r="C120">
            <v>25790</v>
          </cell>
          <cell r="D120" t="str">
            <v>10020R1304000015</v>
          </cell>
          <cell r="E120" t="str">
            <v>K23TLX 117</v>
          </cell>
          <cell r="F120">
            <v>-3266472</v>
          </cell>
          <cell r="G120">
            <v>45033</v>
          </cell>
          <cell r="H120">
            <v>45051</v>
          </cell>
        </row>
        <row r="121">
          <cell r="A121">
            <v>126</v>
          </cell>
          <cell r="B121">
            <v>510022</v>
          </cell>
          <cell r="C121">
            <v>25790</v>
          </cell>
          <cell r="D121" t="str">
            <v>10022R1303000044</v>
          </cell>
          <cell r="E121" t="str">
            <v>K23TVU 126</v>
          </cell>
          <cell r="F121">
            <v>-816750</v>
          </cell>
          <cell r="G121">
            <v>45016</v>
          </cell>
          <cell r="H121">
            <v>45051</v>
          </cell>
        </row>
        <row r="122">
          <cell r="A122">
            <v>150</v>
          </cell>
          <cell r="B122">
            <v>510022</v>
          </cell>
          <cell r="C122">
            <v>25790</v>
          </cell>
          <cell r="D122" t="str">
            <v>10022R1303000053</v>
          </cell>
          <cell r="E122" t="str">
            <v>K23TVU 150</v>
          </cell>
          <cell r="F122">
            <v>-1223868</v>
          </cell>
          <cell r="G122">
            <v>45016</v>
          </cell>
          <cell r="H122">
            <v>45051</v>
          </cell>
        </row>
        <row r="123">
          <cell r="A123">
            <v>154</v>
          </cell>
          <cell r="B123">
            <v>510022</v>
          </cell>
          <cell r="C123">
            <v>25790</v>
          </cell>
          <cell r="D123" t="str">
            <v>10022R1304000015</v>
          </cell>
          <cell r="E123" t="str">
            <v>K23TVU 154</v>
          </cell>
          <cell r="F123">
            <v>-879812</v>
          </cell>
          <cell r="G123">
            <v>45023</v>
          </cell>
          <cell r="H123">
            <v>45051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 refreshError="1">
        <row r="2">
          <cell r="A2">
            <v>642</v>
          </cell>
          <cell r="B2">
            <v>510021</v>
          </cell>
          <cell r="C2">
            <v>25790</v>
          </cell>
          <cell r="D2" t="str">
            <v>10021I1301000026</v>
          </cell>
          <cell r="E2" t="str">
            <v>1C23TNN_00000642</v>
          </cell>
          <cell r="F2">
            <v>1468620</v>
          </cell>
          <cell r="G2">
            <v>44931</v>
          </cell>
          <cell r="H2">
            <v>44977</v>
          </cell>
        </row>
        <row r="3">
          <cell r="A3">
            <v>643</v>
          </cell>
          <cell r="B3">
            <v>510024</v>
          </cell>
          <cell r="C3">
            <v>25790</v>
          </cell>
          <cell r="D3" t="str">
            <v>10024I1301000056</v>
          </cell>
          <cell r="E3" t="str">
            <v>1C23TNN_00000643</v>
          </cell>
          <cell r="F3">
            <v>1711340</v>
          </cell>
          <cell r="G3">
            <v>44932</v>
          </cell>
          <cell r="H3">
            <v>44977</v>
          </cell>
        </row>
        <row r="4">
          <cell r="A4">
            <v>645</v>
          </cell>
          <cell r="B4">
            <v>510029</v>
          </cell>
          <cell r="C4">
            <v>25790</v>
          </cell>
          <cell r="D4" t="str">
            <v>10029I1301000025</v>
          </cell>
          <cell r="E4" t="str">
            <v>1C23TNN_00000645</v>
          </cell>
          <cell r="F4">
            <v>1210940</v>
          </cell>
          <cell r="G4">
            <v>44930</v>
          </cell>
          <cell r="H4">
            <v>44977</v>
          </cell>
        </row>
        <row r="5">
          <cell r="A5">
            <v>829</v>
          </cell>
          <cell r="B5">
            <v>510028</v>
          </cell>
          <cell r="C5">
            <v>25790</v>
          </cell>
          <cell r="D5" t="str">
            <v>10028I1301000126</v>
          </cell>
          <cell r="E5" t="str">
            <v>1C23TNN_00000829</v>
          </cell>
          <cell r="F5">
            <v>250910</v>
          </cell>
          <cell r="G5">
            <v>44933</v>
          </cell>
          <cell r="H5">
            <v>44977</v>
          </cell>
        </row>
        <row r="6">
          <cell r="A6">
            <v>830</v>
          </cell>
          <cell r="B6">
            <v>510022</v>
          </cell>
          <cell r="C6">
            <v>25790</v>
          </cell>
          <cell r="D6" t="str">
            <v>10022I1301000114</v>
          </cell>
          <cell r="E6" t="str">
            <v>1C23TNN_00000830</v>
          </cell>
          <cell r="F6">
            <v>3730860</v>
          </cell>
          <cell r="G6">
            <v>44933</v>
          </cell>
          <cell r="H6">
            <v>44977</v>
          </cell>
        </row>
        <row r="7">
          <cell r="A7">
            <v>831</v>
          </cell>
          <cell r="B7">
            <v>510021</v>
          </cell>
          <cell r="C7">
            <v>25790</v>
          </cell>
          <cell r="D7" t="str">
            <v>10021I1301000083</v>
          </cell>
          <cell r="E7" t="str">
            <v>1C23TNN_00000831</v>
          </cell>
          <cell r="F7">
            <v>1468620</v>
          </cell>
          <cell r="G7">
            <v>44933</v>
          </cell>
          <cell r="H7">
            <v>44977</v>
          </cell>
        </row>
        <row r="8">
          <cell r="A8">
            <v>833</v>
          </cell>
          <cell r="B8">
            <v>510015</v>
          </cell>
          <cell r="C8">
            <v>25790</v>
          </cell>
          <cell r="D8" t="str">
            <v>10015I1301000081</v>
          </cell>
          <cell r="E8" t="str">
            <v>1C23TNN_00000833</v>
          </cell>
          <cell r="F8">
            <v>2381320</v>
          </cell>
          <cell r="G8">
            <v>44932</v>
          </cell>
          <cell r="H8">
            <v>44977</v>
          </cell>
        </row>
        <row r="9">
          <cell r="A9">
            <v>834</v>
          </cell>
          <cell r="B9">
            <v>510016</v>
          </cell>
          <cell r="C9">
            <v>25790</v>
          </cell>
          <cell r="D9" t="str">
            <v>10016I1301000179</v>
          </cell>
          <cell r="E9" t="str">
            <v>1C23TNN_00000834</v>
          </cell>
          <cell r="F9">
            <v>6482170</v>
          </cell>
          <cell r="G9">
            <v>44935</v>
          </cell>
          <cell r="H9">
            <v>44977</v>
          </cell>
        </row>
        <row r="10">
          <cell r="A10">
            <v>849</v>
          </cell>
          <cell r="B10">
            <v>510011</v>
          </cell>
          <cell r="C10">
            <v>25790</v>
          </cell>
          <cell r="D10" t="str">
            <v>10011I1301000202</v>
          </cell>
          <cell r="E10" t="str">
            <v>1C23TNN_00000849</v>
          </cell>
          <cell r="F10">
            <v>15251900</v>
          </cell>
          <cell r="G10">
            <v>44931</v>
          </cell>
          <cell r="H10">
            <v>44977</v>
          </cell>
        </row>
        <row r="11">
          <cell r="A11">
            <v>1369</v>
          </cell>
          <cell r="B11">
            <v>510026</v>
          </cell>
          <cell r="C11">
            <v>25790</v>
          </cell>
          <cell r="D11" t="str">
            <v>10026I1301000697</v>
          </cell>
          <cell r="E11" t="str">
            <v>1C23TNN_00001369</v>
          </cell>
          <cell r="F11">
            <v>3595340</v>
          </cell>
          <cell r="G11">
            <v>44932</v>
          </cell>
          <cell r="H11">
            <v>44977</v>
          </cell>
        </row>
        <row r="12">
          <cell r="A12">
            <v>1397</v>
          </cell>
          <cell r="B12">
            <v>510018</v>
          </cell>
          <cell r="C12">
            <v>25790</v>
          </cell>
          <cell r="D12" t="str">
            <v>10018I1301000385</v>
          </cell>
          <cell r="E12" t="str">
            <v>1C23TNN_00001397</v>
          </cell>
          <cell r="F12">
            <v>11276980</v>
          </cell>
          <cell r="G12">
            <v>44936</v>
          </cell>
          <cell r="H12">
            <v>44977</v>
          </cell>
        </row>
        <row r="13">
          <cell r="A13">
            <v>1398</v>
          </cell>
          <cell r="B13">
            <v>510012</v>
          </cell>
          <cell r="C13">
            <v>25790</v>
          </cell>
          <cell r="D13" t="str">
            <v>10012I1301000543</v>
          </cell>
          <cell r="E13" t="str">
            <v>1C23TNN_00001398</v>
          </cell>
          <cell r="F13">
            <v>34002550</v>
          </cell>
          <cell r="G13">
            <v>44936</v>
          </cell>
          <cell r="H13">
            <v>44977</v>
          </cell>
        </row>
        <row r="14">
          <cell r="A14">
            <v>1472</v>
          </cell>
          <cell r="B14">
            <v>510011</v>
          </cell>
          <cell r="C14">
            <v>25790</v>
          </cell>
          <cell r="D14" t="str">
            <v>10011I1301000570</v>
          </cell>
          <cell r="E14" t="str">
            <v>1C23TNN_00001472</v>
          </cell>
          <cell r="F14">
            <v>14222010</v>
          </cell>
          <cell r="G14">
            <v>44937</v>
          </cell>
          <cell r="H14">
            <v>44977</v>
          </cell>
        </row>
        <row r="15">
          <cell r="A15">
            <v>1473</v>
          </cell>
          <cell r="B15">
            <v>510050</v>
          </cell>
          <cell r="C15">
            <v>25790</v>
          </cell>
          <cell r="D15" t="str">
            <v>10050I1301000126</v>
          </cell>
          <cell r="E15" t="str">
            <v>1C23TNN_00001473</v>
          </cell>
          <cell r="F15">
            <v>14231020</v>
          </cell>
          <cell r="G15">
            <v>44937</v>
          </cell>
          <cell r="H15">
            <v>44977</v>
          </cell>
        </row>
        <row r="16">
          <cell r="A16">
            <v>1474</v>
          </cell>
          <cell r="B16">
            <v>510018</v>
          </cell>
          <cell r="C16">
            <v>25790</v>
          </cell>
          <cell r="D16" t="str">
            <v>10018I1301000409</v>
          </cell>
          <cell r="E16" t="str">
            <v>1C23TNN_00001474</v>
          </cell>
          <cell r="F16">
            <v>4313540</v>
          </cell>
          <cell r="G16">
            <v>44937</v>
          </cell>
          <cell r="H16">
            <v>44977</v>
          </cell>
        </row>
        <row r="17">
          <cell r="A17">
            <v>1475</v>
          </cell>
          <cell r="B17">
            <v>510019</v>
          </cell>
          <cell r="C17">
            <v>25790</v>
          </cell>
          <cell r="D17" t="str">
            <v>10019I1301000398</v>
          </cell>
          <cell r="E17" t="str">
            <v>1C23TNN_00001475</v>
          </cell>
          <cell r="F17">
            <v>5508440</v>
          </cell>
          <cell r="G17">
            <v>44937</v>
          </cell>
          <cell r="H17">
            <v>44977</v>
          </cell>
        </row>
        <row r="18">
          <cell r="A18">
            <v>1476</v>
          </cell>
          <cell r="B18">
            <v>510028</v>
          </cell>
          <cell r="C18">
            <v>25790</v>
          </cell>
          <cell r="D18" t="str">
            <v>10028I1301000532</v>
          </cell>
          <cell r="E18" t="str">
            <v>1C23TNN_00001476</v>
          </cell>
          <cell r="F18">
            <v>12045000</v>
          </cell>
          <cell r="G18">
            <v>44956</v>
          </cell>
          <cell r="H18">
            <v>44977</v>
          </cell>
        </row>
        <row r="19">
          <cell r="A19">
            <v>1478</v>
          </cell>
          <cell r="B19">
            <v>510028</v>
          </cell>
          <cell r="C19">
            <v>25790</v>
          </cell>
          <cell r="D19" t="str">
            <v>10028I1301000324</v>
          </cell>
          <cell r="E19" t="str">
            <v>1C23TNN_00001478</v>
          </cell>
          <cell r="F19">
            <v>2234500</v>
          </cell>
          <cell r="G19">
            <v>44942</v>
          </cell>
          <cell r="H19">
            <v>44977</v>
          </cell>
        </row>
        <row r="20">
          <cell r="A20">
            <v>1479</v>
          </cell>
          <cell r="B20">
            <v>510025</v>
          </cell>
          <cell r="C20">
            <v>25790</v>
          </cell>
          <cell r="D20" t="str">
            <v>10025I1301000297</v>
          </cell>
          <cell r="E20" t="str">
            <v>1C23TNN_00001479</v>
          </cell>
          <cell r="F20">
            <v>301090</v>
          </cell>
          <cell r="G20">
            <v>44940</v>
          </cell>
          <cell r="H20">
            <v>44977</v>
          </cell>
        </row>
        <row r="21">
          <cell r="A21">
            <v>1481</v>
          </cell>
          <cell r="B21">
            <v>510016</v>
          </cell>
          <cell r="C21">
            <v>25790</v>
          </cell>
          <cell r="D21" t="str">
            <v>10016I1301000527</v>
          </cell>
          <cell r="E21" t="str">
            <v>1C23TNN_00001481</v>
          </cell>
          <cell r="F21">
            <v>3398400</v>
          </cell>
          <cell r="G21">
            <v>44942</v>
          </cell>
          <cell r="H21">
            <v>44977</v>
          </cell>
        </row>
        <row r="22">
          <cell r="A22">
            <v>1483</v>
          </cell>
          <cell r="B22">
            <v>510016</v>
          </cell>
          <cell r="C22">
            <v>25790</v>
          </cell>
          <cell r="D22" t="str">
            <v>10016I1301000528</v>
          </cell>
          <cell r="E22" t="str">
            <v>1C23TNN_00001483</v>
          </cell>
          <cell r="F22">
            <v>523160</v>
          </cell>
          <cell r="G22">
            <v>44942</v>
          </cell>
          <cell r="H22">
            <v>44977</v>
          </cell>
        </row>
        <row r="23">
          <cell r="A23">
            <v>2118</v>
          </cell>
          <cell r="B23">
            <v>510016</v>
          </cell>
          <cell r="C23">
            <v>25790</v>
          </cell>
          <cell r="D23" t="str">
            <v>10016I1301000852</v>
          </cell>
          <cell r="E23" t="str">
            <v>1C23TNN_00002118</v>
          </cell>
          <cell r="F23">
            <v>8201700</v>
          </cell>
          <cell r="G23">
            <v>44946</v>
          </cell>
          <cell r="H23">
            <v>44977</v>
          </cell>
        </row>
        <row r="24">
          <cell r="A24">
            <v>2119</v>
          </cell>
          <cell r="B24">
            <v>510017</v>
          </cell>
          <cell r="C24">
            <v>25790</v>
          </cell>
          <cell r="D24" t="str">
            <v>10017I1301000878</v>
          </cell>
          <cell r="E24" t="str">
            <v>1C23TNN_00002119</v>
          </cell>
          <cell r="F24">
            <v>6681920</v>
          </cell>
          <cell r="G24">
            <v>44944</v>
          </cell>
          <cell r="H24">
            <v>44977</v>
          </cell>
        </row>
        <row r="25">
          <cell r="A25">
            <v>2120</v>
          </cell>
          <cell r="B25">
            <v>510022</v>
          </cell>
          <cell r="C25">
            <v>25790</v>
          </cell>
          <cell r="D25" t="str">
            <v>10022I1301000578</v>
          </cell>
          <cell r="E25" t="str">
            <v>1C23TNN_00002120</v>
          </cell>
          <cell r="F25">
            <v>1409320</v>
          </cell>
          <cell r="G25">
            <v>44944</v>
          </cell>
          <cell r="H25">
            <v>44977</v>
          </cell>
        </row>
        <row r="26">
          <cell r="A26">
            <v>2122</v>
          </cell>
          <cell r="B26">
            <v>510010</v>
          </cell>
          <cell r="C26">
            <v>25790</v>
          </cell>
          <cell r="D26" t="str">
            <v>10010I1301001606</v>
          </cell>
          <cell r="E26" t="str">
            <v>1C23TNN_00002122</v>
          </cell>
          <cell r="F26">
            <v>5097600</v>
          </cell>
          <cell r="G26">
            <v>44942</v>
          </cell>
          <cell r="H26">
            <v>44977</v>
          </cell>
        </row>
        <row r="27">
          <cell r="A27">
            <v>2123</v>
          </cell>
          <cell r="B27">
            <v>510010</v>
          </cell>
          <cell r="C27">
            <v>25790</v>
          </cell>
          <cell r="D27" t="str">
            <v>10010I1301001625</v>
          </cell>
          <cell r="E27" t="str">
            <v>1C23TNN_00002123</v>
          </cell>
          <cell r="F27">
            <v>13089490</v>
          </cell>
          <cell r="G27">
            <v>44943</v>
          </cell>
          <cell r="H27">
            <v>44977</v>
          </cell>
        </row>
        <row r="28">
          <cell r="A28">
            <v>2132</v>
          </cell>
          <cell r="B28">
            <v>520090</v>
          </cell>
          <cell r="C28">
            <v>25790</v>
          </cell>
          <cell r="D28" t="str">
            <v>20090I1301000267</v>
          </cell>
          <cell r="E28" t="str">
            <v>1C23TNN_00002132</v>
          </cell>
          <cell r="F28">
            <v>3689780</v>
          </cell>
          <cell r="G28">
            <v>44940</v>
          </cell>
          <cell r="H28">
            <v>44977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 refreshError="1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GRT No &amp; Gor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chứng từ</v>
          </cell>
        </row>
        <row r="2">
          <cell r="A2">
            <v>644</v>
          </cell>
          <cell r="B2">
            <v>0</v>
          </cell>
          <cell r="C2">
            <v>25790</v>
          </cell>
          <cell r="D2">
            <v>0</v>
          </cell>
          <cell r="E2" t="str">
            <v>1C23TNN_00000644</v>
          </cell>
          <cell r="F2">
            <v>1799000</v>
          </cell>
          <cell r="G2">
            <v>44929</v>
          </cell>
          <cell r="H2">
            <v>44991</v>
          </cell>
        </row>
        <row r="3">
          <cell r="A3">
            <v>3517</v>
          </cell>
          <cell r="B3">
            <v>0</v>
          </cell>
          <cell r="C3">
            <v>25790</v>
          </cell>
          <cell r="D3">
            <v>0</v>
          </cell>
          <cell r="E3" t="str">
            <v>1C23TNN_00003517</v>
          </cell>
          <cell r="F3">
            <v>1863950</v>
          </cell>
          <cell r="G3">
            <v>44964</v>
          </cell>
          <cell r="H3">
            <v>44991</v>
          </cell>
        </row>
        <row r="4">
          <cell r="A4">
            <v>3518</v>
          </cell>
          <cell r="B4">
            <v>0</v>
          </cell>
          <cell r="C4">
            <v>25790</v>
          </cell>
          <cell r="D4">
            <v>0</v>
          </cell>
          <cell r="E4" t="str">
            <v>1C23TNN_00003518</v>
          </cell>
          <cell r="F4">
            <v>11892500</v>
          </cell>
          <cell r="G4">
            <v>44964</v>
          </cell>
          <cell r="H4">
            <v>44991</v>
          </cell>
        </row>
        <row r="5">
          <cell r="A5">
            <v>3519</v>
          </cell>
          <cell r="B5">
            <v>0</v>
          </cell>
          <cell r="C5">
            <v>25790</v>
          </cell>
          <cell r="D5">
            <v>0</v>
          </cell>
          <cell r="E5" t="str">
            <v>1C23TNN_00003519</v>
          </cell>
          <cell r="F5">
            <v>18338120</v>
          </cell>
          <cell r="G5">
            <v>44965</v>
          </cell>
          <cell r="H5">
            <v>44991</v>
          </cell>
        </row>
        <row r="6">
          <cell r="A6">
            <v>3520</v>
          </cell>
          <cell r="B6">
            <v>0</v>
          </cell>
          <cell r="C6">
            <v>25790</v>
          </cell>
          <cell r="D6">
            <v>0</v>
          </cell>
          <cell r="E6" t="str">
            <v>1C23TNN_00003520</v>
          </cell>
          <cell r="F6">
            <v>2381320</v>
          </cell>
          <cell r="G6">
            <v>44964</v>
          </cell>
          <cell r="H6">
            <v>44991</v>
          </cell>
        </row>
        <row r="7">
          <cell r="A7">
            <v>3521</v>
          </cell>
          <cell r="B7">
            <v>0</v>
          </cell>
          <cell r="C7">
            <v>25790</v>
          </cell>
          <cell r="D7">
            <v>0</v>
          </cell>
          <cell r="E7" t="str">
            <v>1C23TNN_00003521</v>
          </cell>
          <cell r="F7">
            <v>1003640</v>
          </cell>
          <cell r="G7">
            <v>44964</v>
          </cell>
          <cell r="H7">
            <v>44991</v>
          </cell>
        </row>
        <row r="8">
          <cell r="A8">
            <v>3522</v>
          </cell>
          <cell r="B8">
            <v>0</v>
          </cell>
          <cell r="C8">
            <v>25790</v>
          </cell>
          <cell r="D8">
            <v>0</v>
          </cell>
          <cell r="E8" t="str">
            <v>1C23TNN_00003522</v>
          </cell>
          <cell r="F8">
            <v>4123900</v>
          </cell>
          <cell r="G8">
            <v>44964</v>
          </cell>
          <cell r="H8">
            <v>44991</v>
          </cell>
        </row>
        <row r="9">
          <cell r="A9">
            <v>3850</v>
          </cell>
          <cell r="B9">
            <v>0</v>
          </cell>
          <cell r="C9">
            <v>25790</v>
          </cell>
          <cell r="D9">
            <v>0</v>
          </cell>
          <cell r="E9" t="str">
            <v>1C23TNN_00003850</v>
          </cell>
          <cell r="F9">
            <v>13093810</v>
          </cell>
          <cell r="G9">
            <v>44965</v>
          </cell>
          <cell r="H9">
            <v>44991</v>
          </cell>
        </row>
        <row r="10">
          <cell r="A10">
            <v>3902</v>
          </cell>
          <cell r="B10">
            <v>0</v>
          </cell>
          <cell r="C10">
            <v>25790</v>
          </cell>
          <cell r="D10">
            <v>0</v>
          </cell>
          <cell r="E10" t="str">
            <v>1C23TNN_00003902</v>
          </cell>
          <cell r="F10">
            <v>14759120</v>
          </cell>
          <cell r="G10">
            <v>44966</v>
          </cell>
          <cell r="H10">
            <v>44991</v>
          </cell>
        </row>
        <row r="11">
          <cell r="A11">
            <v>3903</v>
          </cell>
          <cell r="B11">
            <v>0</v>
          </cell>
          <cell r="C11">
            <v>25790</v>
          </cell>
          <cell r="D11">
            <v>0</v>
          </cell>
          <cell r="E11" t="str">
            <v>1C23TNN_00003903</v>
          </cell>
          <cell r="F11">
            <v>4101240</v>
          </cell>
          <cell r="G11">
            <v>44966</v>
          </cell>
          <cell r="H11">
            <v>44991</v>
          </cell>
        </row>
        <row r="12">
          <cell r="A12">
            <v>3904</v>
          </cell>
          <cell r="B12">
            <v>0</v>
          </cell>
          <cell r="C12">
            <v>25790</v>
          </cell>
          <cell r="D12">
            <v>0</v>
          </cell>
          <cell r="E12" t="str">
            <v>1C23TNN_00003904</v>
          </cell>
          <cell r="F12">
            <v>9566460</v>
          </cell>
          <cell r="G12">
            <v>44966</v>
          </cell>
          <cell r="H12">
            <v>44991</v>
          </cell>
        </row>
        <row r="13">
          <cell r="A13">
            <v>3905</v>
          </cell>
          <cell r="B13">
            <v>0</v>
          </cell>
          <cell r="C13">
            <v>25790</v>
          </cell>
          <cell r="D13">
            <v>0</v>
          </cell>
          <cell r="E13" t="str">
            <v>1C23TNN_00003905</v>
          </cell>
          <cell r="F13">
            <v>1410200</v>
          </cell>
          <cell r="G13">
            <v>44968</v>
          </cell>
          <cell r="H13">
            <v>44991</v>
          </cell>
        </row>
        <row r="14">
          <cell r="A14">
            <v>3906</v>
          </cell>
          <cell r="B14">
            <v>0</v>
          </cell>
          <cell r="C14">
            <v>25790</v>
          </cell>
          <cell r="D14">
            <v>0</v>
          </cell>
          <cell r="E14" t="str">
            <v>1C23TNN_00003906</v>
          </cell>
          <cell r="F14">
            <v>4050610</v>
          </cell>
          <cell r="G14">
            <v>44967</v>
          </cell>
          <cell r="H14">
            <v>44991</v>
          </cell>
        </row>
        <row r="15">
          <cell r="A15">
            <v>3907</v>
          </cell>
          <cell r="B15">
            <v>0</v>
          </cell>
          <cell r="C15">
            <v>25790</v>
          </cell>
          <cell r="D15">
            <v>0</v>
          </cell>
          <cell r="E15" t="str">
            <v>1C23TNN_00003907</v>
          </cell>
          <cell r="F15">
            <v>2579200</v>
          </cell>
          <cell r="G15">
            <v>44967</v>
          </cell>
          <cell r="H15">
            <v>44991</v>
          </cell>
        </row>
        <row r="16">
          <cell r="A16">
            <v>3908</v>
          </cell>
          <cell r="B16">
            <v>0</v>
          </cell>
          <cell r="C16">
            <v>25790</v>
          </cell>
          <cell r="D16">
            <v>0</v>
          </cell>
          <cell r="E16" t="str">
            <v>1C23TNN_00003908</v>
          </cell>
          <cell r="F16">
            <v>5211430</v>
          </cell>
          <cell r="G16">
            <v>44968</v>
          </cell>
          <cell r="H16">
            <v>44991</v>
          </cell>
        </row>
        <row r="17">
          <cell r="A17">
            <v>3909</v>
          </cell>
          <cell r="B17">
            <v>0</v>
          </cell>
          <cell r="C17">
            <v>25790</v>
          </cell>
          <cell r="D17">
            <v>0</v>
          </cell>
          <cell r="E17" t="str">
            <v>1C23TNN_00003909</v>
          </cell>
          <cell r="F17">
            <v>7181680</v>
          </cell>
          <cell r="G17">
            <v>44970</v>
          </cell>
          <cell r="H17">
            <v>44991</v>
          </cell>
        </row>
        <row r="18">
          <cell r="A18">
            <v>8648</v>
          </cell>
          <cell r="B18">
            <v>0</v>
          </cell>
          <cell r="C18">
            <v>25790</v>
          </cell>
          <cell r="D18">
            <v>0</v>
          </cell>
          <cell r="E18" t="str">
            <v>1C23TNN_00008648</v>
          </cell>
          <cell r="F18">
            <v>955570</v>
          </cell>
          <cell r="G18">
            <v>44975</v>
          </cell>
          <cell r="H18">
            <v>44991</v>
          </cell>
        </row>
        <row r="19">
          <cell r="A19">
            <v>8649</v>
          </cell>
          <cell r="B19">
            <v>0</v>
          </cell>
          <cell r="C19">
            <v>25790</v>
          </cell>
          <cell r="D19">
            <v>0</v>
          </cell>
          <cell r="E19" t="str">
            <v>1C23TNN_00008649</v>
          </cell>
          <cell r="F19">
            <v>7104620</v>
          </cell>
          <cell r="G19">
            <v>44974</v>
          </cell>
          <cell r="H19">
            <v>44991</v>
          </cell>
        </row>
        <row r="20">
          <cell r="A20">
            <v>8650</v>
          </cell>
          <cell r="B20">
            <v>0</v>
          </cell>
          <cell r="C20">
            <v>25790</v>
          </cell>
          <cell r="D20">
            <v>0</v>
          </cell>
          <cell r="E20" t="str">
            <v>1C23TNN_00008650</v>
          </cell>
          <cell r="F20">
            <v>501820</v>
          </cell>
          <cell r="G20">
            <v>44974</v>
          </cell>
          <cell r="H20">
            <v>44991</v>
          </cell>
        </row>
        <row r="21">
          <cell r="A21">
            <v>8651</v>
          </cell>
          <cell r="B21">
            <v>0</v>
          </cell>
          <cell r="C21">
            <v>25790</v>
          </cell>
          <cell r="D21">
            <v>0</v>
          </cell>
          <cell r="E21" t="str">
            <v>1C23TNN_00008651</v>
          </cell>
          <cell r="F21">
            <v>11632480</v>
          </cell>
          <cell r="G21">
            <v>44974</v>
          </cell>
          <cell r="H21">
            <v>44991</v>
          </cell>
        </row>
        <row r="22">
          <cell r="A22">
            <v>8652</v>
          </cell>
          <cell r="B22">
            <v>0</v>
          </cell>
          <cell r="C22">
            <v>25790</v>
          </cell>
          <cell r="D22">
            <v>0</v>
          </cell>
          <cell r="E22" t="str">
            <v>1C23TNN_00008652</v>
          </cell>
          <cell r="F22">
            <v>272250</v>
          </cell>
          <cell r="G22">
            <v>44977</v>
          </cell>
          <cell r="H22">
            <v>44991</v>
          </cell>
        </row>
        <row r="23">
          <cell r="A23">
            <v>8653</v>
          </cell>
          <cell r="B23">
            <v>0</v>
          </cell>
          <cell r="C23">
            <v>25790</v>
          </cell>
          <cell r="D23">
            <v>0</v>
          </cell>
          <cell r="E23" t="str">
            <v>1C23TNN_00008653</v>
          </cell>
          <cell r="F23">
            <v>1529840</v>
          </cell>
          <cell r="G23">
            <v>44974</v>
          </cell>
          <cell r="H23">
            <v>44991</v>
          </cell>
        </row>
        <row r="24">
          <cell r="A24">
            <v>8654</v>
          </cell>
          <cell r="B24">
            <v>0</v>
          </cell>
          <cell r="C24">
            <v>25790</v>
          </cell>
          <cell r="D24">
            <v>0</v>
          </cell>
          <cell r="E24" t="str">
            <v>1C23TNN_00008654</v>
          </cell>
          <cell r="F24">
            <v>2579200</v>
          </cell>
          <cell r="G24">
            <v>44975</v>
          </cell>
          <cell r="H24">
            <v>44991</v>
          </cell>
        </row>
        <row r="25">
          <cell r="A25">
            <v>8655</v>
          </cell>
          <cell r="B25">
            <v>0</v>
          </cell>
          <cell r="C25">
            <v>25790</v>
          </cell>
          <cell r="D25">
            <v>0</v>
          </cell>
          <cell r="E25" t="str">
            <v>1C23TNN_00008655</v>
          </cell>
          <cell r="F25">
            <v>2618440</v>
          </cell>
          <cell r="G25">
            <v>44977</v>
          </cell>
          <cell r="H25">
            <v>44991</v>
          </cell>
        </row>
        <row r="26">
          <cell r="A26">
            <v>8656</v>
          </cell>
          <cell r="B26">
            <v>0</v>
          </cell>
          <cell r="C26">
            <v>25790</v>
          </cell>
          <cell r="D26">
            <v>0</v>
          </cell>
          <cell r="E26" t="str">
            <v>1C23TNN_00008656</v>
          </cell>
          <cell r="F26">
            <v>1110580</v>
          </cell>
          <cell r="G26">
            <v>44974</v>
          </cell>
          <cell r="H26">
            <v>44991</v>
          </cell>
        </row>
        <row r="27">
          <cell r="A27">
            <v>8657</v>
          </cell>
          <cell r="B27">
            <v>0</v>
          </cell>
          <cell r="C27">
            <v>25790</v>
          </cell>
          <cell r="D27">
            <v>0</v>
          </cell>
          <cell r="E27" t="str">
            <v>1C23TNN_00008657</v>
          </cell>
          <cell r="F27">
            <v>7453430</v>
          </cell>
          <cell r="G27">
            <v>44980</v>
          </cell>
          <cell r="H27">
            <v>44991</v>
          </cell>
        </row>
        <row r="28">
          <cell r="A28">
            <v>8658</v>
          </cell>
          <cell r="B28">
            <v>0</v>
          </cell>
          <cell r="C28">
            <v>25790</v>
          </cell>
          <cell r="D28">
            <v>0</v>
          </cell>
          <cell r="E28" t="str">
            <v>1C23TNN_00008658</v>
          </cell>
          <cell r="F28">
            <v>9108800</v>
          </cell>
          <cell r="G28">
            <v>44982</v>
          </cell>
          <cell r="H28">
            <v>44991</v>
          </cell>
        </row>
        <row r="29">
          <cell r="A29">
            <v>8659</v>
          </cell>
          <cell r="B29">
            <v>0</v>
          </cell>
          <cell r="C29">
            <v>25790</v>
          </cell>
          <cell r="D29">
            <v>0</v>
          </cell>
          <cell r="E29" t="str">
            <v>1C23TNN_00008659</v>
          </cell>
          <cell r="F29">
            <v>7926260</v>
          </cell>
          <cell r="G29">
            <v>44981</v>
          </cell>
          <cell r="H29">
            <v>44991</v>
          </cell>
        </row>
        <row r="30">
          <cell r="A30">
            <v>8660</v>
          </cell>
          <cell r="B30">
            <v>0</v>
          </cell>
          <cell r="C30">
            <v>25790</v>
          </cell>
          <cell r="D30">
            <v>0</v>
          </cell>
          <cell r="E30" t="str">
            <v>1C23TNN_00008660</v>
          </cell>
          <cell r="F30">
            <v>2221160</v>
          </cell>
          <cell r="G30">
            <v>44979</v>
          </cell>
          <cell r="H30">
            <v>44991</v>
          </cell>
        </row>
        <row r="31">
          <cell r="A31">
            <v>8661</v>
          </cell>
          <cell r="B31">
            <v>0</v>
          </cell>
          <cell r="C31">
            <v>25790</v>
          </cell>
          <cell r="D31">
            <v>0</v>
          </cell>
          <cell r="E31" t="str">
            <v>1C23TNN_00008661</v>
          </cell>
          <cell r="F31">
            <v>2144100</v>
          </cell>
          <cell r="G31">
            <v>44981</v>
          </cell>
          <cell r="H31">
            <v>44991</v>
          </cell>
        </row>
        <row r="32">
          <cell r="A32">
            <v>8662</v>
          </cell>
          <cell r="B32">
            <v>0</v>
          </cell>
          <cell r="C32">
            <v>25790</v>
          </cell>
          <cell r="D32">
            <v>0</v>
          </cell>
          <cell r="E32" t="str">
            <v>1C23TNN_00008662</v>
          </cell>
          <cell r="F32">
            <v>1072050</v>
          </cell>
          <cell r="G32">
            <v>44978</v>
          </cell>
          <cell r="H32">
            <v>44991</v>
          </cell>
        </row>
        <row r="33">
          <cell r="A33">
            <v>8665</v>
          </cell>
          <cell r="B33">
            <v>0</v>
          </cell>
          <cell r="C33">
            <v>25790</v>
          </cell>
          <cell r="D33">
            <v>0</v>
          </cell>
          <cell r="E33" t="str">
            <v>1C23TNN_00008665</v>
          </cell>
          <cell r="F33">
            <v>1078390</v>
          </cell>
          <cell r="G33">
            <v>44971</v>
          </cell>
          <cell r="H33">
            <v>44991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 refreshError="1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GRT No &amp; Gor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chứng từ</v>
          </cell>
        </row>
        <row r="2">
          <cell r="A2">
            <v>646</v>
          </cell>
          <cell r="B2">
            <v>510050</v>
          </cell>
          <cell r="C2">
            <v>25790</v>
          </cell>
          <cell r="D2" t="str">
            <v>10050I1301000284</v>
          </cell>
          <cell r="E2" t="str">
            <v>1C23TNN_00000646</v>
          </cell>
          <cell r="F2">
            <v>3920360</v>
          </cell>
          <cell r="G2">
            <v>44930</v>
          </cell>
          <cell r="H2">
            <v>45082</v>
          </cell>
        </row>
        <row r="3">
          <cell r="A3">
            <v>1380</v>
          </cell>
          <cell r="B3">
            <v>510025</v>
          </cell>
          <cell r="C3">
            <v>25790</v>
          </cell>
          <cell r="D3" t="str">
            <v>10025I1301000905</v>
          </cell>
          <cell r="E3" t="str">
            <v>1C23TNN_00001380</v>
          </cell>
          <cell r="F3">
            <v>16312460</v>
          </cell>
          <cell r="G3">
            <v>44937</v>
          </cell>
          <cell r="H3">
            <v>45082</v>
          </cell>
        </row>
        <row r="4">
          <cell r="A4">
            <v>1381</v>
          </cell>
          <cell r="B4">
            <v>510027</v>
          </cell>
          <cell r="C4">
            <v>25790</v>
          </cell>
          <cell r="D4" t="str">
            <v>10027I1301000636</v>
          </cell>
          <cell r="E4" t="str">
            <v>1C23TNN_00001381</v>
          </cell>
          <cell r="F4">
            <v>453750</v>
          </cell>
          <cell r="G4">
            <v>44936</v>
          </cell>
          <cell r="H4">
            <v>45082</v>
          </cell>
        </row>
        <row r="5">
          <cell r="A5">
            <v>2125</v>
          </cell>
          <cell r="B5">
            <v>510010</v>
          </cell>
          <cell r="C5">
            <v>25790</v>
          </cell>
          <cell r="D5" t="str">
            <v>10010I1301003153</v>
          </cell>
          <cell r="E5" t="str">
            <v>1C23TNN_00002125</v>
          </cell>
          <cell r="F5">
            <v>2937240</v>
          </cell>
          <cell r="G5">
            <v>44945</v>
          </cell>
          <cell r="H5">
            <v>45082</v>
          </cell>
        </row>
        <row r="6">
          <cell r="A6">
            <v>2126</v>
          </cell>
          <cell r="B6">
            <v>510010</v>
          </cell>
          <cell r="C6">
            <v>25790</v>
          </cell>
          <cell r="D6" t="str">
            <v>10010I1301003154</v>
          </cell>
          <cell r="E6" t="str">
            <v>1C23TNN_00002126</v>
          </cell>
          <cell r="F6">
            <v>6857290</v>
          </cell>
          <cell r="G6">
            <v>44945</v>
          </cell>
          <cell r="H6">
            <v>45082</v>
          </cell>
        </row>
        <row r="7">
          <cell r="A7">
            <v>2128</v>
          </cell>
          <cell r="B7">
            <v>510010</v>
          </cell>
          <cell r="C7">
            <v>25790</v>
          </cell>
          <cell r="D7" t="str">
            <v>10010I1301003155</v>
          </cell>
          <cell r="E7" t="str">
            <v>1C23TNN_00002128</v>
          </cell>
          <cell r="F7">
            <v>3070760</v>
          </cell>
          <cell r="G7">
            <v>44945</v>
          </cell>
          <cell r="H7">
            <v>45082</v>
          </cell>
        </row>
        <row r="8">
          <cell r="A8">
            <v>2129</v>
          </cell>
          <cell r="B8">
            <v>510018</v>
          </cell>
          <cell r="C8">
            <v>25790</v>
          </cell>
          <cell r="D8" t="str">
            <v>10018I1301001542</v>
          </cell>
          <cell r="E8" t="str">
            <v>1C23TNN_00002129</v>
          </cell>
          <cell r="F8">
            <v>4313540</v>
          </cell>
          <cell r="G8">
            <v>44945</v>
          </cell>
          <cell r="H8">
            <v>45082</v>
          </cell>
        </row>
        <row r="9">
          <cell r="A9">
            <v>6270</v>
          </cell>
          <cell r="B9">
            <v>510026</v>
          </cell>
          <cell r="C9">
            <v>25790</v>
          </cell>
          <cell r="D9" t="str">
            <v>10026I1302001548</v>
          </cell>
          <cell r="E9" t="str">
            <v>1C23TNN_00006270</v>
          </cell>
          <cell r="F9">
            <v>3849940</v>
          </cell>
          <cell r="G9">
            <v>44964</v>
          </cell>
          <cell r="H9">
            <v>45082</v>
          </cell>
        </row>
        <row r="10">
          <cell r="A10">
            <v>6271</v>
          </cell>
          <cell r="B10">
            <v>520090</v>
          </cell>
          <cell r="C10">
            <v>25790</v>
          </cell>
          <cell r="D10" t="str">
            <v>20090I1302000691</v>
          </cell>
          <cell r="E10" t="str">
            <v>1C23TNN_00006271</v>
          </cell>
          <cell r="F10">
            <v>1468620</v>
          </cell>
          <cell r="G10">
            <v>44960</v>
          </cell>
          <cell r="H10">
            <v>45082</v>
          </cell>
        </row>
        <row r="11">
          <cell r="A11">
            <v>6272</v>
          </cell>
          <cell r="B11">
            <v>520090</v>
          </cell>
          <cell r="C11">
            <v>25790</v>
          </cell>
          <cell r="D11" t="str">
            <v>20090I1302000692</v>
          </cell>
          <cell r="E11" t="str">
            <v>1C23TNN_00006272</v>
          </cell>
          <cell r="F11">
            <v>3491900</v>
          </cell>
          <cell r="G11">
            <v>44960</v>
          </cell>
          <cell r="H11">
            <v>45082</v>
          </cell>
        </row>
        <row r="12">
          <cell r="A12">
            <v>6273</v>
          </cell>
          <cell r="B12">
            <v>510014</v>
          </cell>
          <cell r="C12">
            <v>25790</v>
          </cell>
          <cell r="D12" t="str">
            <v>10014I1302001352</v>
          </cell>
          <cell r="E12" t="str">
            <v>1C23TNN_00006273</v>
          </cell>
          <cell r="F12">
            <v>5920060</v>
          </cell>
          <cell r="G12">
            <v>44961</v>
          </cell>
          <cell r="H12">
            <v>45082</v>
          </cell>
        </row>
        <row r="13">
          <cell r="A13">
            <v>6274</v>
          </cell>
          <cell r="B13">
            <v>510013</v>
          </cell>
          <cell r="C13">
            <v>25790</v>
          </cell>
          <cell r="D13" t="str">
            <v>10013I1302002396</v>
          </cell>
          <cell r="E13" t="str">
            <v>1C23TNN_00006274</v>
          </cell>
          <cell r="F13">
            <v>6194010</v>
          </cell>
          <cell r="G13">
            <v>44961</v>
          </cell>
          <cell r="H13">
            <v>45082</v>
          </cell>
        </row>
        <row r="14">
          <cell r="A14">
            <v>6275</v>
          </cell>
          <cell r="B14">
            <v>510026</v>
          </cell>
          <cell r="C14">
            <v>25790</v>
          </cell>
          <cell r="D14" t="str">
            <v>10026I1302001549</v>
          </cell>
          <cell r="E14" t="str">
            <v>1C23TNN_00006275</v>
          </cell>
          <cell r="F14">
            <v>1815240</v>
          </cell>
          <cell r="G14">
            <v>44964</v>
          </cell>
          <cell r="H14">
            <v>45082</v>
          </cell>
        </row>
        <row r="15">
          <cell r="A15">
            <v>6276</v>
          </cell>
          <cell r="B15">
            <v>510013</v>
          </cell>
          <cell r="C15">
            <v>25790</v>
          </cell>
          <cell r="D15" t="str">
            <v>10013I1302002397</v>
          </cell>
          <cell r="E15" t="str">
            <v>1C23TNN_00006276</v>
          </cell>
          <cell r="F15">
            <v>3690540</v>
          </cell>
          <cell r="G15">
            <v>44967</v>
          </cell>
          <cell r="H15">
            <v>45082</v>
          </cell>
        </row>
        <row r="16">
          <cell r="A16">
            <v>6278</v>
          </cell>
          <cell r="B16">
            <v>510027</v>
          </cell>
          <cell r="C16">
            <v>25790</v>
          </cell>
          <cell r="D16" t="str">
            <v>10027I1302000744</v>
          </cell>
          <cell r="E16" t="str">
            <v>1C23TNN_00006278</v>
          </cell>
          <cell r="F16">
            <v>1542990</v>
          </cell>
          <cell r="G16">
            <v>44971</v>
          </cell>
          <cell r="H16">
            <v>45082</v>
          </cell>
        </row>
        <row r="17">
          <cell r="A17">
            <v>6279</v>
          </cell>
          <cell r="B17">
            <v>510020</v>
          </cell>
          <cell r="C17">
            <v>25790</v>
          </cell>
          <cell r="D17" t="str">
            <v>10020I1302001482</v>
          </cell>
          <cell r="E17" t="str">
            <v>1C23TNN_00006279</v>
          </cell>
          <cell r="F17">
            <v>4223930</v>
          </cell>
          <cell r="G17">
            <v>44971</v>
          </cell>
          <cell r="H17">
            <v>45082</v>
          </cell>
        </row>
        <row r="18">
          <cell r="A18">
            <v>6280</v>
          </cell>
          <cell r="B18">
            <v>510016</v>
          </cell>
          <cell r="C18">
            <v>25790</v>
          </cell>
          <cell r="D18" t="str">
            <v>10016I1302001869</v>
          </cell>
          <cell r="E18" t="str">
            <v>1C23TNN_00006280</v>
          </cell>
          <cell r="F18">
            <v>1468620</v>
          </cell>
          <cell r="G18">
            <v>44975</v>
          </cell>
          <cell r="H18">
            <v>45082</v>
          </cell>
        </row>
        <row r="19">
          <cell r="A19">
            <v>6281</v>
          </cell>
          <cell r="B19">
            <v>510015</v>
          </cell>
          <cell r="C19">
            <v>25790</v>
          </cell>
          <cell r="D19" t="str">
            <v>10015I1302001412</v>
          </cell>
          <cell r="E19" t="str">
            <v>1C23TNN_00006281</v>
          </cell>
          <cell r="F19">
            <v>3372440</v>
          </cell>
          <cell r="G19">
            <v>44971</v>
          </cell>
          <cell r="H19">
            <v>45082</v>
          </cell>
        </row>
        <row r="20">
          <cell r="A20">
            <v>6282</v>
          </cell>
          <cell r="B20">
            <v>510029</v>
          </cell>
          <cell r="C20">
            <v>25790</v>
          </cell>
          <cell r="D20" t="str">
            <v>10029I1302000630</v>
          </cell>
          <cell r="E20" t="str">
            <v>1C23TNN_00006282</v>
          </cell>
          <cell r="F20">
            <v>2579200</v>
          </cell>
          <cell r="G20">
            <v>44963</v>
          </cell>
          <cell r="H20">
            <v>45082</v>
          </cell>
        </row>
        <row r="21">
          <cell r="A21">
            <v>6287</v>
          </cell>
          <cell r="B21">
            <v>510010</v>
          </cell>
          <cell r="C21">
            <v>25790</v>
          </cell>
          <cell r="D21" t="str">
            <v>10010I1302003270</v>
          </cell>
          <cell r="E21" t="str">
            <v>1C23TNN_00006287</v>
          </cell>
          <cell r="F21">
            <v>6904290</v>
          </cell>
          <cell r="G21">
            <v>44968</v>
          </cell>
          <cell r="H21">
            <v>45082</v>
          </cell>
        </row>
        <row r="22">
          <cell r="A22">
            <v>6288</v>
          </cell>
          <cell r="B22">
            <v>510019</v>
          </cell>
          <cell r="C22">
            <v>25790</v>
          </cell>
          <cell r="D22" t="str">
            <v>10019I1302001511</v>
          </cell>
          <cell r="E22" t="str">
            <v>1C23TNN_00006288</v>
          </cell>
          <cell r="F22">
            <v>3283860</v>
          </cell>
          <cell r="G22">
            <v>44967</v>
          </cell>
          <cell r="H22">
            <v>45082</v>
          </cell>
        </row>
        <row r="23">
          <cell r="A23">
            <v>6289</v>
          </cell>
          <cell r="B23">
            <v>510019</v>
          </cell>
          <cell r="C23">
            <v>25790</v>
          </cell>
          <cell r="D23" t="str">
            <v>10019I1302001512</v>
          </cell>
          <cell r="E23" t="str">
            <v>1C23TNN_00006289</v>
          </cell>
          <cell r="F23">
            <v>6303500</v>
          </cell>
          <cell r="G23">
            <v>44967</v>
          </cell>
          <cell r="H23">
            <v>45082</v>
          </cell>
        </row>
        <row r="24">
          <cell r="A24">
            <v>8664</v>
          </cell>
          <cell r="B24">
            <v>510014</v>
          </cell>
          <cell r="C24">
            <v>25790</v>
          </cell>
          <cell r="D24" t="str">
            <v>10014I1302001360</v>
          </cell>
          <cell r="E24" t="str">
            <v>1C23TNN_00008664</v>
          </cell>
          <cell r="F24">
            <v>5552900</v>
          </cell>
          <cell r="G24">
            <v>44971</v>
          </cell>
          <cell r="H24">
            <v>45082</v>
          </cell>
        </row>
        <row r="25">
          <cell r="A25">
            <v>9019</v>
          </cell>
          <cell r="B25">
            <v>510025</v>
          </cell>
          <cell r="C25">
            <v>25790</v>
          </cell>
          <cell r="D25" t="str">
            <v>10025I1302001018</v>
          </cell>
          <cell r="E25" t="str">
            <v>1C23TNN_00009019</v>
          </cell>
          <cell r="F25">
            <v>2937240</v>
          </cell>
          <cell r="G25">
            <v>44982</v>
          </cell>
          <cell r="H25">
            <v>45082</v>
          </cell>
        </row>
        <row r="26">
          <cell r="A26">
            <v>9020</v>
          </cell>
          <cell r="B26">
            <v>510015</v>
          </cell>
          <cell r="C26">
            <v>25790</v>
          </cell>
          <cell r="D26" t="str">
            <v>10015I1302001413</v>
          </cell>
          <cell r="E26" t="str">
            <v>1C23TNN_00009020</v>
          </cell>
          <cell r="F26">
            <v>6071100</v>
          </cell>
          <cell r="G26">
            <v>44981</v>
          </cell>
          <cell r="H26">
            <v>45082</v>
          </cell>
        </row>
        <row r="27">
          <cell r="A27">
            <v>9021</v>
          </cell>
          <cell r="B27">
            <v>510012</v>
          </cell>
          <cell r="C27">
            <v>25790</v>
          </cell>
          <cell r="D27" t="str">
            <v>10012I1302002160</v>
          </cell>
          <cell r="E27" t="str">
            <v>1C23TNN_00009021</v>
          </cell>
          <cell r="F27">
            <v>2520780</v>
          </cell>
          <cell r="G27">
            <v>44980</v>
          </cell>
          <cell r="H27">
            <v>45082</v>
          </cell>
        </row>
        <row r="28">
          <cell r="A28">
            <v>9022</v>
          </cell>
          <cell r="B28">
            <v>510010</v>
          </cell>
          <cell r="C28">
            <v>25790</v>
          </cell>
          <cell r="D28" t="str">
            <v>10010I1302003271</v>
          </cell>
          <cell r="E28" t="str">
            <v>1C23TNN_00009022</v>
          </cell>
          <cell r="F28">
            <v>3726620</v>
          </cell>
          <cell r="G28">
            <v>44981</v>
          </cell>
          <cell r="H28">
            <v>45082</v>
          </cell>
        </row>
        <row r="29">
          <cell r="A29">
            <v>23410</v>
          </cell>
          <cell r="B29">
            <v>510012</v>
          </cell>
          <cell r="C29">
            <v>25790</v>
          </cell>
          <cell r="D29" t="str">
            <v>10012I1304002397</v>
          </cell>
          <cell r="E29" t="str">
            <v>1C23TNN_00023410</v>
          </cell>
          <cell r="F29">
            <v>708000</v>
          </cell>
          <cell r="G29">
            <v>45034</v>
          </cell>
          <cell r="H29">
            <v>45082</v>
          </cell>
        </row>
        <row r="30">
          <cell r="A30">
            <v>25245</v>
          </cell>
          <cell r="B30">
            <v>510016</v>
          </cell>
          <cell r="C30">
            <v>25790</v>
          </cell>
          <cell r="D30" t="str">
            <v>10016I1305000001</v>
          </cell>
          <cell r="E30" t="str">
            <v>1C23TNN_00025245</v>
          </cell>
          <cell r="F30">
            <v>4087060</v>
          </cell>
          <cell r="G30">
            <v>45047</v>
          </cell>
          <cell r="H30">
            <v>45082</v>
          </cell>
        </row>
        <row r="31">
          <cell r="A31">
            <v>25247</v>
          </cell>
          <cell r="B31">
            <v>510024</v>
          </cell>
          <cell r="C31">
            <v>25790</v>
          </cell>
          <cell r="D31" t="str">
            <v>10024I1305000014</v>
          </cell>
          <cell r="E31" t="str">
            <v>1C23TNN_00025247</v>
          </cell>
          <cell r="F31">
            <v>2579200</v>
          </cell>
          <cell r="G31">
            <v>45048</v>
          </cell>
          <cell r="H31">
            <v>45082</v>
          </cell>
        </row>
        <row r="32">
          <cell r="A32">
            <v>25249</v>
          </cell>
          <cell r="B32">
            <v>510027</v>
          </cell>
          <cell r="C32">
            <v>25790</v>
          </cell>
          <cell r="D32" t="str">
            <v>10027I1304000630</v>
          </cell>
          <cell r="E32" t="str">
            <v>1C23TNN_00025249</v>
          </cell>
          <cell r="F32">
            <v>1289600</v>
          </cell>
          <cell r="G32">
            <v>45046</v>
          </cell>
          <cell r="H32">
            <v>45082</v>
          </cell>
        </row>
        <row r="33">
          <cell r="A33">
            <v>25251</v>
          </cell>
          <cell r="B33">
            <v>510025</v>
          </cell>
          <cell r="C33">
            <v>25790</v>
          </cell>
          <cell r="D33" t="str">
            <v>10025I1304001003</v>
          </cell>
          <cell r="E33" t="str">
            <v>1C23TNN_00025251</v>
          </cell>
          <cell r="F33">
            <v>1905040</v>
          </cell>
          <cell r="G33">
            <v>45044</v>
          </cell>
          <cell r="H33">
            <v>45082</v>
          </cell>
        </row>
        <row r="34">
          <cell r="A34">
            <v>25252</v>
          </cell>
          <cell r="B34">
            <v>510021</v>
          </cell>
          <cell r="C34">
            <v>25790</v>
          </cell>
          <cell r="D34" t="str">
            <v>10021I1305000020</v>
          </cell>
          <cell r="E34" t="str">
            <v>1C23TNN_00025252</v>
          </cell>
          <cell r="F34">
            <v>1410200</v>
          </cell>
          <cell r="G34">
            <v>45048</v>
          </cell>
          <cell r="H34">
            <v>45082</v>
          </cell>
        </row>
        <row r="35">
          <cell r="A35">
            <v>25353</v>
          </cell>
          <cell r="B35">
            <v>510013</v>
          </cell>
          <cell r="C35">
            <v>25790</v>
          </cell>
          <cell r="D35" t="str">
            <v>10013I1301002552</v>
          </cell>
          <cell r="E35" t="str">
            <v>1C23TNN_00025353</v>
          </cell>
          <cell r="F35">
            <v>12020650</v>
          </cell>
          <cell r="G35">
            <v>44930</v>
          </cell>
          <cell r="H35">
            <v>45082</v>
          </cell>
        </row>
        <row r="36">
          <cell r="A36">
            <v>25640</v>
          </cell>
          <cell r="B36">
            <v>510017</v>
          </cell>
          <cell r="C36">
            <v>25790</v>
          </cell>
          <cell r="D36" t="str">
            <v>10017I1301001666</v>
          </cell>
          <cell r="E36" t="str">
            <v>1C23TNN_00025640</v>
          </cell>
          <cell r="F36">
            <v>23176510</v>
          </cell>
          <cell r="G36">
            <v>44934</v>
          </cell>
          <cell r="H36">
            <v>45082</v>
          </cell>
        </row>
        <row r="37">
          <cell r="A37">
            <v>25641</v>
          </cell>
          <cell r="B37">
            <v>510019</v>
          </cell>
          <cell r="C37">
            <v>25790</v>
          </cell>
          <cell r="D37" t="str">
            <v>10019I1301001386</v>
          </cell>
          <cell r="E37" t="str">
            <v>1C23TNN_00025641</v>
          </cell>
          <cell r="F37">
            <v>943990</v>
          </cell>
          <cell r="G37">
            <v>44932</v>
          </cell>
          <cell r="H37">
            <v>45082</v>
          </cell>
        </row>
        <row r="38">
          <cell r="A38">
            <v>25642</v>
          </cell>
          <cell r="B38">
            <v>510010</v>
          </cell>
          <cell r="C38">
            <v>25790</v>
          </cell>
          <cell r="D38" t="str">
            <v>10010I1301003141</v>
          </cell>
          <cell r="E38" t="str">
            <v>1C23TNN_00025642</v>
          </cell>
          <cell r="F38">
            <v>4300590</v>
          </cell>
          <cell r="G38">
            <v>44932</v>
          </cell>
          <cell r="H38">
            <v>45082</v>
          </cell>
        </row>
        <row r="39">
          <cell r="A39">
            <v>25643</v>
          </cell>
          <cell r="B39">
            <v>510050</v>
          </cell>
          <cell r="C39">
            <v>25790</v>
          </cell>
          <cell r="D39" t="str">
            <v>10050I1301000282</v>
          </cell>
          <cell r="E39" t="str">
            <v>1C23TNN_00025643</v>
          </cell>
          <cell r="F39">
            <v>13132640</v>
          </cell>
          <cell r="G39">
            <v>44932</v>
          </cell>
          <cell r="H39">
            <v>45082</v>
          </cell>
        </row>
        <row r="40">
          <cell r="A40">
            <v>25644</v>
          </cell>
          <cell r="B40">
            <v>510010</v>
          </cell>
          <cell r="C40">
            <v>25790</v>
          </cell>
          <cell r="D40" t="str">
            <v>10010I1301003142</v>
          </cell>
          <cell r="E40" t="str">
            <v>1C23TNN_00025644</v>
          </cell>
          <cell r="F40">
            <v>4298480</v>
          </cell>
          <cell r="G40">
            <v>44935</v>
          </cell>
          <cell r="H40">
            <v>45082</v>
          </cell>
        </row>
        <row r="41">
          <cell r="A41">
            <v>25645</v>
          </cell>
          <cell r="B41">
            <v>510010</v>
          </cell>
          <cell r="C41">
            <v>25790</v>
          </cell>
          <cell r="D41" t="str">
            <v>10010I1301003143</v>
          </cell>
          <cell r="E41" t="str">
            <v>1C23TNN_00025645</v>
          </cell>
          <cell r="F41">
            <v>9439900</v>
          </cell>
          <cell r="G41">
            <v>44935</v>
          </cell>
          <cell r="H41">
            <v>45082</v>
          </cell>
        </row>
        <row r="42">
          <cell r="A42">
            <v>25646</v>
          </cell>
          <cell r="B42">
            <v>510020</v>
          </cell>
          <cell r="C42">
            <v>25790</v>
          </cell>
          <cell r="D42" t="str">
            <v>10020I1301001299</v>
          </cell>
          <cell r="E42" t="str">
            <v>1C23TNN_00025646</v>
          </cell>
          <cell r="F42">
            <v>7551000</v>
          </cell>
          <cell r="G42">
            <v>44936</v>
          </cell>
          <cell r="H42">
            <v>45082</v>
          </cell>
        </row>
        <row r="43">
          <cell r="A43">
            <v>25647</v>
          </cell>
          <cell r="B43">
            <v>510022</v>
          </cell>
          <cell r="C43">
            <v>25790</v>
          </cell>
          <cell r="D43" t="str">
            <v>10022I1301001050</v>
          </cell>
          <cell r="E43" t="str">
            <v>1C23TNN_00025647</v>
          </cell>
          <cell r="F43">
            <v>16962400</v>
          </cell>
          <cell r="G43">
            <v>44936</v>
          </cell>
          <cell r="H43">
            <v>45082</v>
          </cell>
        </row>
        <row r="44">
          <cell r="A44">
            <v>25648</v>
          </cell>
          <cell r="B44">
            <v>510016</v>
          </cell>
          <cell r="C44">
            <v>25790</v>
          </cell>
          <cell r="D44" t="str">
            <v>10016I1301001756</v>
          </cell>
          <cell r="E44" t="str">
            <v>1C23TNN_00025648</v>
          </cell>
          <cell r="F44">
            <v>4719950</v>
          </cell>
          <cell r="G44">
            <v>44939</v>
          </cell>
          <cell r="H44">
            <v>45082</v>
          </cell>
        </row>
        <row r="45">
          <cell r="A45">
            <v>25649</v>
          </cell>
          <cell r="B45">
            <v>510016</v>
          </cell>
          <cell r="C45">
            <v>25790</v>
          </cell>
          <cell r="D45" t="str">
            <v>10016I1301001757</v>
          </cell>
          <cell r="E45" t="str">
            <v>1C23TNN_00025649</v>
          </cell>
          <cell r="F45">
            <v>9610150</v>
          </cell>
          <cell r="G45">
            <v>44942</v>
          </cell>
          <cell r="H45">
            <v>45082</v>
          </cell>
        </row>
        <row r="46">
          <cell r="A46">
            <v>25650</v>
          </cell>
          <cell r="B46">
            <v>510018</v>
          </cell>
          <cell r="C46">
            <v>25790</v>
          </cell>
          <cell r="D46" t="str">
            <v>10018I1301001537</v>
          </cell>
          <cell r="E46" t="str">
            <v>1C23TNN_00025650</v>
          </cell>
          <cell r="F46">
            <v>10150350</v>
          </cell>
          <cell r="G46">
            <v>44939</v>
          </cell>
          <cell r="H46">
            <v>45082</v>
          </cell>
        </row>
        <row r="47">
          <cell r="A47">
            <v>25651</v>
          </cell>
          <cell r="B47">
            <v>510015</v>
          </cell>
          <cell r="C47">
            <v>25790</v>
          </cell>
          <cell r="D47" t="str">
            <v>10015I1301001288</v>
          </cell>
          <cell r="E47" t="str">
            <v>1C23TNN_00025651</v>
          </cell>
          <cell r="F47">
            <v>6681910</v>
          </cell>
          <cell r="G47">
            <v>44943</v>
          </cell>
          <cell r="H47">
            <v>45082</v>
          </cell>
        </row>
        <row r="48">
          <cell r="A48">
            <v>25653</v>
          </cell>
          <cell r="B48">
            <v>510018</v>
          </cell>
          <cell r="C48">
            <v>25790</v>
          </cell>
          <cell r="D48" t="str">
            <v>10018I1301001536</v>
          </cell>
          <cell r="E48" t="str">
            <v>1C23TNN_00025653</v>
          </cell>
          <cell r="F48">
            <v>4976070</v>
          </cell>
          <cell r="G48">
            <v>44944</v>
          </cell>
          <cell r="H48">
            <v>45082</v>
          </cell>
        </row>
        <row r="49">
          <cell r="A49">
            <v>25654</v>
          </cell>
          <cell r="B49">
            <v>510014</v>
          </cell>
          <cell r="C49">
            <v>25790</v>
          </cell>
          <cell r="D49" t="str">
            <v>10014I1301001102</v>
          </cell>
          <cell r="E49" t="str">
            <v>1C23TNN_00025654</v>
          </cell>
          <cell r="F49">
            <v>4719950</v>
          </cell>
          <cell r="G49">
            <v>44938</v>
          </cell>
          <cell r="H49">
            <v>45082</v>
          </cell>
        </row>
        <row r="50">
          <cell r="A50">
            <v>25655</v>
          </cell>
          <cell r="B50">
            <v>510013</v>
          </cell>
          <cell r="C50">
            <v>25790</v>
          </cell>
          <cell r="D50" t="str">
            <v>10013I1301002559</v>
          </cell>
          <cell r="E50" t="str">
            <v>1C23TNN_00025655</v>
          </cell>
          <cell r="F50">
            <v>1205250</v>
          </cell>
          <cell r="G50">
            <v>44934</v>
          </cell>
          <cell r="H50">
            <v>45082</v>
          </cell>
        </row>
        <row r="51">
          <cell r="A51">
            <v>25656</v>
          </cell>
          <cell r="B51">
            <v>510013</v>
          </cell>
          <cell r="C51">
            <v>25790</v>
          </cell>
          <cell r="D51" t="str">
            <v>10013I1301002560</v>
          </cell>
          <cell r="E51" t="str">
            <v>1C23TNN_00025656</v>
          </cell>
          <cell r="F51">
            <v>30159660</v>
          </cell>
          <cell r="G51">
            <v>44938</v>
          </cell>
          <cell r="H51">
            <v>45082</v>
          </cell>
        </row>
        <row r="52">
          <cell r="A52">
            <v>25657</v>
          </cell>
          <cell r="B52">
            <v>510014</v>
          </cell>
          <cell r="C52">
            <v>25790</v>
          </cell>
          <cell r="D52" t="str">
            <v>10014I1301001103</v>
          </cell>
          <cell r="E52" t="str">
            <v>1C23TNN_00025657</v>
          </cell>
          <cell r="F52">
            <v>10943660</v>
          </cell>
          <cell r="G52">
            <v>44938</v>
          </cell>
          <cell r="H52">
            <v>45082</v>
          </cell>
        </row>
        <row r="53">
          <cell r="A53">
            <v>25658</v>
          </cell>
          <cell r="B53">
            <v>510026</v>
          </cell>
          <cell r="C53">
            <v>25790</v>
          </cell>
          <cell r="D53" t="str">
            <v>10026I1301001532</v>
          </cell>
          <cell r="E53" t="str">
            <v>1C23TNN_00025658</v>
          </cell>
          <cell r="F53">
            <v>13264650</v>
          </cell>
          <cell r="G53">
            <v>44936</v>
          </cell>
          <cell r="H53">
            <v>45082</v>
          </cell>
        </row>
        <row r="54">
          <cell r="A54">
            <v>25660</v>
          </cell>
          <cell r="B54">
            <v>510026</v>
          </cell>
          <cell r="C54">
            <v>25790</v>
          </cell>
          <cell r="D54" t="str">
            <v>10026I1301001533</v>
          </cell>
          <cell r="E54" t="str">
            <v>1C23TNN_00025660</v>
          </cell>
          <cell r="F54">
            <v>12446270</v>
          </cell>
          <cell r="G54">
            <v>44940</v>
          </cell>
          <cell r="H54">
            <v>45082</v>
          </cell>
        </row>
        <row r="55">
          <cell r="A55">
            <v>25661</v>
          </cell>
          <cell r="B55">
            <v>510013</v>
          </cell>
          <cell r="C55">
            <v>25790</v>
          </cell>
          <cell r="D55" t="str">
            <v>10013I1301002561</v>
          </cell>
          <cell r="E55" t="str">
            <v>1C23TNN_00025661</v>
          </cell>
          <cell r="F55">
            <v>10164620</v>
          </cell>
          <cell r="G55">
            <v>44942</v>
          </cell>
          <cell r="H55">
            <v>45082</v>
          </cell>
        </row>
        <row r="56">
          <cell r="A56">
            <v>25662</v>
          </cell>
          <cell r="B56">
            <v>510016</v>
          </cell>
          <cell r="C56">
            <v>25790</v>
          </cell>
          <cell r="D56" t="str">
            <v>10016I1301001754</v>
          </cell>
          <cell r="E56" t="str">
            <v>1C23TNN_00025662</v>
          </cell>
          <cell r="F56">
            <v>7698990</v>
          </cell>
          <cell r="G56">
            <v>44943</v>
          </cell>
          <cell r="H56">
            <v>45082</v>
          </cell>
        </row>
        <row r="57">
          <cell r="A57">
            <v>25663</v>
          </cell>
          <cell r="B57">
            <v>510026</v>
          </cell>
          <cell r="C57">
            <v>25790</v>
          </cell>
          <cell r="D57" t="str">
            <v>10026I1301001534</v>
          </cell>
          <cell r="E57" t="str">
            <v>1C23TNN_00025663</v>
          </cell>
          <cell r="F57">
            <v>2373490</v>
          </cell>
          <cell r="G57">
            <v>44940</v>
          </cell>
          <cell r="H57">
            <v>45082</v>
          </cell>
        </row>
        <row r="58">
          <cell r="A58">
            <v>25664</v>
          </cell>
          <cell r="B58">
            <v>510014</v>
          </cell>
          <cell r="C58">
            <v>25790</v>
          </cell>
          <cell r="D58" t="str">
            <v>10014I1302001349</v>
          </cell>
          <cell r="E58" t="str">
            <v>1C23TNN_00025664</v>
          </cell>
          <cell r="F58">
            <v>1249940</v>
          </cell>
          <cell r="G58">
            <v>44968</v>
          </cell>
          <cell r="H58">
            <v>45082</v>
          </cell>
        </row>
        <row r="59">
          <cell r="A59">
            <v>28139</v>
          </cell>
          <cell r="B59">
            <v>510014</v>
          </cell>
          <cell r="C59">
            <v>25790</v>
          </cell>
          <cell r="D59" t="str">
            <v>10014I1301001105</v>
          </cell>
          <cell r="E59" t="str">
            <v>1C23TNN_00028139</v>
          </cell>
          <cell r="F59">
            <v>63690930</v>
          </cell>
          <cell r="G59">
            <v>44935</v>
          </cell>
          <cell r="H59">
            <v>45082</v>
          </cell>
        </row>
        <row r="60">
          <cell r="A60">
            <v>28140</v>
          </cell>
          <cell r="B60">
            <v>510010</v>
          </cell>
          <cell r="C60">
            <v>25790</v>
          </cell>
          <cell r="D60" t="str">
            <v>10010I1301003146</v>
          </cell>
          <cell r="E60" t="str">
            <v>1C23TNN_00028140</v>
          </cell>
          <cell r="F60">
            <v>33135730</v>
          </cell>
          <cell r="G60">
            <v>44942</v>
          </cell>
          <cell r="H60">
            <v>45082</v>
          </cell>
        </row>
        <row r="61">
          <cell r="A61">
            <v>28242</v>
          </cell>
          <cell r="B61">
            <v>510029</v>
          </cell>
          <cell r="C61">
            <v>25790</v>
          </cell>
          <cell r="D61" t="str">
            <v>10029I1304000700</v>
          </cell>
          <cell r="E61" t="str">
            <v>1C23TNN_00028242</v>
          </cell>
          <cell r="F61">
            <v>250920</v>
          </cell>
          <cell r="G61">
            <v>45044</v>
          </cell>
          <cell r="H61">
            <v>45082</v>
          </cell>
        </row>
        <row r="62">
          <cell r="A62">
            <v>28243</v>
          </cell>
          <cell r="B62">
            <v>510019</v>
          </cell>
          <cell r="C62">
            <v>25790</v>
          </cell>
          <cell r="D62" t="str">
            <v>10019I1305000416</v>
          </cell>
          <cell r="E62" t="str">
            <v>1C23TNN_00028243</v>
          </cell>
          <cell r="F62">
            <v>2940030</v>
          </cell>
          <cell r="G62">
            <v>45049</v>
          </cell>
          <cell r="H62">
            <v>45082</v>
          </cell>
        </row>
        <row r="63">
          <cell r="A63">
            <v>28244</v>
          </cell>
          <cell r="B63">
            <v>510019</v>
          </cell>
          <cell r="C63">
            <v>25790</v>
          </cell>
          <cell r="D63" t="str">
            <v>10019I1305000417</v>
          </cell>
          <cell r="E63" t="str">
            <v>1C23TNN_00028244</v>
          </cell>
          <cell r="F63">
            <v>566400</v>
          </cell>
          <cell r="G63">
            <v>45049</v>
          </cell>
          <cell r="H63">
            <v>45082</v>
          </cell>
        </row>
        <row r="64">
          <cell r="A64">
            <v>28245</v>
          </cell>
          <cell r="B64">
            <v>510016</v>
          </cell>
          <cell r="C64">
            <v>25790</v>
          </cell>
          <cell r="D64" t="str">
            <v>10016I1305000499</v>
          </cell>
          <cell r="E64" t="str">
            <v>1C23TNN_00028245</v>
          </cell>
          <cell r="F64">
            <v>2667270</v>
          </cell>
          <cell r="G64">
            <v>45054</v>
          </cell>
          <cell r="H64">
            <v>45082</v>
          </cell>
        </row>
        <row r="65">
          <cell r="A65">
            <v>28246</v>
          </cell>
          <cell r="B65">
            <v>510020</v>
          </cell>
          <cell r="C65">
            <v>25790</v>
          </cell>
          <cell r="D65" t="str">
            <v>10020I1305000353</v>
          </cell>
          <cell r="E65" t="str">
            <v>1C23TNN_00028246</v>
          </cell>
          <cell r="F65">
            <v>3082740</v>
          </cell>
          <cell r="G65">
            <v>45052</v>
          </cell>
          <cell r="H65">
            <v>45082</v>
          </cell>
        </row>
        <row r="66">
          <cell r="A66">
            <v>28247</v>
          </cell>
          <cell r="B66">
            <v>510020</v>
          </cell>
          <cell r="C66">
            <v>25790</v>
          </cell>
          <cell r="D66" t="str">
            <v>10020I1305000354</v>
          </cell>
          <cell r="E66" t="str">
            <v>1C23TNN_00028247</v>
          </cell>
          <cell r="F66">
            <v>1139380</v>
          </cell>
          <cell r="G66">
            <v>45052</v>
          </cell>
          <cell r="H66">
            <v>45082</v>
          </cell>
        </row>
        <row r="67">
          <cell r="A67">
            <v>28248</v>
          </cell>
          <cell r="B67">
            <v>510015</v>
          </cell>
          <cell r="C67">
            <v>25790</v>
          </cell>
          <cell r="D67" t="str">
            <v>10015I1305000322</v>
          </cell>
          <cell r="E67" t="str">
            <v>1C23TNN_00028248</v>
          </cell>
          <cell r="F67">
            <v>1139380</v>
          </cell>
          <cell r="G67">
            <v>45051</v>
          </cell>
          <cell r="H67">
            <v>45082</v>
          </cell>
        </row>
        <row r="68">
          <cell r="A68">
            <v>28249</v>
          </cell>
          <cell r="B68">
            <v>510017</v>
          </cell>
          <cell r="C68">
            <v>25790</v>
          </cell>
          <cell r="D68" t="str">
            <v>10017I1305000382</v>
          </cell>
          <cell r="E68" t="str">
            <v>1C23TNN_00028249</v>
          </cell>
          <cell r="F68">
            <v>2005410</v>
          </cell>
          <cell r="G68">
            <v>45052</v>
          </cell>
          <cell r="H68">
            <v>45082</v>
          </cell>
        </row>
        <row r="69">
          <cell r="A69">
            <v>28250</v>
          </cell>
          <cell r="B69">
            <v>510025</v>
          </cell>
          <cell r="C69">
            <v>25790</v>
          </cell>
          <cell r="D69" t="str">
            <v>10025I1305000263</v>
          </cell>
          <cell r="E69" t="str">
            <v>1C23TNN_00028250</v>
          </cell>
          <cell r="F69">
            <v>5678550</v>
          </cell>
          <cell r="G69">
            <v>45052</v>
          </cell>
          <cell r="H69">
            <v>45082</v>
          </cell>
        </row>
        <row r="70">
          <cell r="A70">
            <v>28251</v>
          </cell>
          <cell r="B70">
            <v>510010</v>
          </cell>
          <cell r="C70">
            <v>25790</v>
          </cell>
          <cell r="D70" t="str">
            <v>10010I1304003127</v>
          </cell>
          <cell r="E70" t="str">
            <v>1C23TNN_00028251</v>
          </cell>
          <cell r="F70">
            <v>1905040</v>
          </cell>
          <cell r="G70">
            <v>45044</v>
          </cell>
          <cell r="H70">
            <v>45082</v>
          </cell>
        </row>
        <row r="71">
          <cell r="A71">
            <v>28252</v>
          </cell>
          <cell r="B71">
            <v>510010</v>
          </cell>
          <cell r="C71">
            <v>25790</v>
          </cell>
          <cell r="D71" t="str">
            <v>10010I1304003128</v>
          </cell>
          <cell r="E71" t="str">
            <v>1C23TNN_00028252</v>
          </cell>
          <cell r="F71">
            <v>7011140</v>
          </cell>
          <cell r="G71">
            <v>45044</v>
          </cell>
          <cell r="H71">
            <v>45082</v>
          </cell>
        </row>
        <row r="72">
          <cell r="A72">
            <v>28253</v>
          </cell>
          <cell r="B72">
            <v>510010</v>
          </cell>
          <cell r="C72">
            <v>25790</v>
          </cell>
          <cell r="D72" t="str">
            <v>10010I1304003129</v>
          </cell>
          <cell r="E72" t="str">
            <v>1C23TNN_00028253</v>
          </cell>
          <cell r="F72">
            <v>8496000</v>
          </cell>
          <cell r="G72">
            <v>45044</v>
          </cell>
          <cell r="H72">
            <v>45082</v>
          </cell>
        </row>
        <row r="73">
          <cell r="A73">
            <v>28254</v>
          </cell>
          <cell r="B73">
            <v>510029</v>
          </cell>
          <cell r="C73">
            <v>25790</v>
          </cell>
          <cell r="D73" t="str">
            <v>10029I1305000185</v>
          </cell>
          <cell r="E73" t="str">
            <v>1C23TNN_00028254</v>
          </cell>
          <cell r="F73">
            <v>2381320</v>
          </cell>
          <cell r="G73">
            <v>45051</v>
          </cell>
          <cell r="H73">
            <v>45082</v>
          </cell>
        </row>
        <row r="74">
          <cell r="A74">
            <v>28255</v>
          </cell>
          <cell r="B74">
            <v>510010</v>
          </cell>
          <cell r="C74">
            <v>25790</v>
          </cell>
          <cell r="D74" t="str">
            <v>10010I1305000802</v>
          </cell>
          <cell r="E74" t="str">
            <v>1C23TNN_00028255</v>
          </cell>
          <cell r="F74">
            <v>1905040</v>
          </cell>
          <cell r="G74">
            <v>45052</v>
          </cell>
          <cell r="H74">
            <v>45082</v>
          </cell>
        </row>
        <row r="75">
          <cell r="A75">
            <v>28256</v>
          </cell>
          <cell r="B75">
            <v>510010</v>
          </cell>
          <cell r="C75">
            <v>25790</v>
          </cell>
          <cell r="D75" t="str">
            <v>10010I1305000803</v>
          </cell>
          <cell r="E75" t="str">
            <v>1C23TNN_00028256</v>
          </cell>
          <cell r="F75">
            <v>4249200</v>
          </cell>
          <cell r="G75">
            <v>45052</v>
          </cell>
          <cell r="H75">
            <v>45082</v>
          </cell>
        </row>
        <row r="76">
          <cell r="A76">
            <v>28257</v>
          </cell>
          <cell r="B76">
            <v>510011</v>
          </cell>
          <cell r="C76">
            <v>25790</v>
          </cell>
          <cell r="D76" t="str">
            <v>10011I1305000557</v>
          </cell>
          <cell r="E76" t="str">
            <v>1C23TNN_00028257</v>
          </cell>
          <cell r="F76">
            <v>3553840</v>
          </cell>
          <cell r="G76">
            <v>45055</v>
          </cell>
          <cell r="H76">
            <v>45082</v>
          </cell>
        </row>
        <row r="77">
          <cell r="A77">
            <v>28258</v>
          </cell>
          <cell r="B77">
            <v>510011</v>
          </cell>
          <cell r="C77">
            <v>25790</v>
          </cell>
          <cell r="D77" t="str">
            <v>10011I1305000558</v>
          </cell>
          <cell r="E77" t="str">
            <v>1C23TNN_00028258</v>
          </cell>
          <cell r="F77">
            <v>1905040</v>
          </cell>
          <cell r="G77">
            <v>45055</v>
          </cell>
          <cell r="H77">
            <v>45082</v>
          </cell>
        </row>
        <row r="78">
          <cell r="A78">
            <v>28259</v>
          </cell>
          <cell r="B78">
            <v>510011</v>
          </cell>
          <cell r="C78">
            <v>25790</v>
          </cell>
          <cell r="D78" t="str">
            <v>10011I1305000560</v>
          </cell>
          <cell r="E78" t="str">
            <v>1C23TNN_00028259</v>
          </cell>
          <cell r="F78">
            <v>3892820</v>
          </cell>
          <cell r="G78">
            <v>45055</v>
          </cell>
          <cell r="H78">
            <v>45082</v>
          </cell>
        </row>
        <row r="79">
          <cell r="A79">
            <v>28260</v>
          </cell>
          <cell r="B79">
            <v>510019</v>
          </cell>
          <cell r="C79">
            <v>25790</v>
          </cell>
          <cell r="D79" t="str">
            <v>10019I1305000418</v>
          </cell>
          <cell r="E79" t="str">
            <v>1C23TNN_00028260</v>
          </cell>
          <cell r="F79">
            <v>888460</v>
          </cell>
          <cell r="G79">
            <v>45055</v>
          </cell>
          <cell r="H79">
            <v>45082</v>
          </cell>
        </row>
        <row r="80">
          <cell r="A80">
            <v>28261</v>
          </cell>
          <cell r="B80">
            <v>510023</v>
          </cell>
          <cell r="C80">
            <v>25790</v>
          </cell>
          <cell r="D80" t="str">
            <v>10023I1305000133</v>
          </cell>
          <cell r="E80" t="str">
            <v>1C23TNN_00028261</v>
          </cell>
          <cell r="F80">
            <v>1410200</v>
          </cell>
          <cell r="G80">
            <v>45058</v>
          </cell>
          <cell r="H80">
            <v>45082</v>
          </cell>
        </row>
        <row r="81">
          <cell r="A81">
            <v>28262</v>
          </cell>
          <cell r="B81">
            <v>510016</v>
          </cell>
          <cell r="C81">
            <v>25790</v>
          </cell>
          <cell r="D81" t="str">
            <v>10016I1305000509</v>
          </cell>
          <cell r="E81" t="str">
            <v>1C23TNN_00028262</v>
          </cell>
          <cell r="F81">
            <v>2793500</v>
          </cell>
          <cell r="G81">
            <v>45058</v>
          </cell>
          <cell r="H81">
            <v>45082</v>
          </cell>
        </row>
        <row r="82">
          <cell r="A82">
            <v>28263</v>
          </cell>
          <cell r="B82">
            <v>510016</v>
          </cell>
          <cell r="C82">
            <v>25790</v>
          </cell>
          <cell r="D82" t="str">
            <v>10016I1305000510</v>
          </cell>
          <cell r="E82" t="str">
            <v>1C23TNN_00028263</v>
          </cell>
          <cell r="F82">
            <v>4313540</v>
          </cell>
          <cell r="G82">
            <v>45058</v>
          </cell>
          <cell r="H82">
            <v>45082</v>
          </cell>
        </row>
        <row r="83">
          <cell r="A83">
            <v>28264</v>
          </cell>
          <cell r="B83">
            <v>510022</v>
          </cell>
          <cell r="C83">
            <v>25790</v>
          </cell>
          <cell r="D83" t="str">
            <v>10022I1305000279</v>
          </cell>
          <cell r="E83" t="str">
            <v>1C23TNN_00028264</v>
          </cell>
          <cell r="F83">
            <v>2682420</v>
          </cell>
          <cell r="G83">
            <v>45056</v>
          </cell>
          <cell r="H83">
            <v>45082</v>
          </cell>
        </row>
        <row r="84">
          <cell r="A84">
            <v>28265</v>
          </cell>
          <cell r="B84">
            <v>510017</v>
          </cell>
          <cell r="C84">
            <v>25790</v>
          </cell>
          <cell r="D84" t="str">
            <v>10017I1305000388</v>
          </cell>
          <cell r="E84" t="str">
            <v>1C23TNN_00028265</v>
          </cell>
          <cell r="F84">
            <v>2457450</v>
          </cell>
          <cell r="G84">
            <v>45056</v>
          </cell>
          <cell r="H84">
            <v>45082</v>
          </cell>
        </row>
        <row r="85">
          <cell r="A85">
            <v>28266</v>
          </cell>
          <cell r="B85">
            <v>510025</v>
          </cell>
          <cell r="C85">
            <v>25790</v>
          </cell>
          <cell r="D85" t="str">
            <v>10025I1305000265</v>
          </cell>
          <cell r="E85" t="str">
            <v>1C23TNN_00028266</v>
          </cell>
          <cell r="F85">
            <v>5539070</v>
          </cell>
          <cell r="G85">
            <v>45056</v>
          </cell>
          <cell r="H85">
            <v>45082</v>
          </cell>
        </row>
        <row r="86">
          <cell r="A86">
            <v>28267</v>
          </cell>
          <cell r="B86">
            <v>510012</v>
          </cell>
          <cell r="C86">
            <v>25790</v>
          </cell>
          <cell r="D86" t="str">
            <v>10012I1305000557</v>
          </cell>
          <cell r="E86" t="str">
            <v>1C23TNN_00028267</v>
          </cell>
          <cell r="F86">
            <v>4442300</v>
          </cell>
          <cell r="G86">
            <v>45056</v>
          </cell>
          <cell r="H86">
            <v>45082</v>
          </cell>
        </row>
        <row r="87">
          <cell r="A87">
            <v>28268</v>
          </cell>
          <cell r="B87">
            <v>510012</v>
          </cell>
          <cell r="C87">
            <v>25790</v>
          </cell>
          <cell r="D87" t="str">
            <v>10012I1305000558</v>
          </cell>
          <cell r="E87" t="str">
            <v>1C23TNN_00028268</v>
          </cell>
          <cell r="F87">
            <v>907500</v>
          </cell>
          <cell r="G87">
            <v>45056</v>
          </cell>
          <cell r="H87">
            <v>45082</v>
          </cell>
        </row>
        <row r="88">
          <cell r="A88">
            <v>28269</v>
          </cell>
          <cell r="B88">
            <v>510016</v>
          </cell>
          <cell r="C88">
            <v>25790</v>
          </cell>
          <cell r="D88" t="str">
            <v>10016I1305000610</v>
          </cell>
          <cell r="E88" t="str">
            <v>1C23TNN_00028269</v>
          </cell>
          <cell r="F88">
            <v>1776920</v>
          </cell>
          <cell r="G88">
            <v>45061</v>
          </cell>
          <cell r="H88">
            <v>45082</v>
          </cell>
        </row>
        <row r="89">
          <cell r="A89">
            <v>28270</v>
          </cell>
          <cell r="B89">
            <v>510016</v>
          </cell>
          <cell r="C89">
            <v>25790</v>
          </cell>
          <cell r="D89" t="str">
            <v>10016I1305000611</v>
          </cell>
          <cell r="E89" t="str">
            <v>1C23TNN_00028270</v>
          </cell>
          <cell r="F89">
            <v>1468620</v>
          </cell>
          <cell r="G89">
            <v>45061</v>
          </cell>
          <cell r="H89">
            <v>45082</v>
          </cell>
        </row>
        <row r="90">
          <cell r="A90">
            <v>28271</v>
          </cell>
          <cell r="B90">
            <v>510020</v>
          </cell>
          <cell r="C90">
            <v>25790</v>
          </cell>
          <cell r="D90" t="str">
            <v>10020I1305000374</v>
          </cell>
          <cell r="E90" t="str">
            <v>1C23TNN_00028271</v>
          </cell>
          <cell r="F90">
            <v>1905040</v>
          </cell>
          <cell r="G90">
            <v>45059</v>
          </cell>
          <cell r="H90">
            <v>45082</v>
          </cell>
        </row>
        <row r="91">
          <cell r="A91">
            <v>28272</v>
          </cell>
          <cell r="B91">
            <v>510022</v>
          </cell>
          <cell r="C91">
            <v>25790</v>
          </cell>
          <cell r="D91" t="str">
            <v>10022I1305000285</v>
          </cell>
          <cell r="E91" t="str">
            <v>1C23TNN_00028272</v>
          </cell>
          <cell r="F91">
            <v>2124000</v>
          </cell>
          <cell r="G91">
            <v>45058</v>
          </cell>
          <cell r="H91">
            <v>45082</v>
          </cell>
        </row>
        <row r="92">
          <cell r="A92">
            <v>28273</v>
          </cell>
          <cell r="B92">
            <v>510015</v>
          </cell>
          <cell r="C92">
            <v>25790</v>
          </cell>
          <cell r="D92" t="str">
            <v>10015I1305000325</v>
          </cell>
          <cell r="E92" t="str">
            <v>1C23TNN_00028273</v>
          </cell>
          <cell r="F92">
            <v>1776920</v>
          </cell>
          <cell r="G92">
            <v>45058</v>
          </cell>
          <cell r="H92">
            <v>45082</v>
          </cell>
        </row>
        <row r="93">
          <cell r="A93">
            <v>28274</v>
          </cell>
          <cell r="B93">
            <v>510015</v>
          </cell>
          <cell r="C93">
            <v>25790</v>
          </cell>
          <cell r="D93" t="str">
            <v>10015I1305000326</v>
          </cell>
          <cell r="E93" t="str">
            <v>1C23TNN_00028274</v>
          </cell>
          <cell r="F93">
            <v>2940030</v>
          </cell>
          <cell r="G93">
            <v>45058</v>
          </cell>
          <cell r="H93">
            <v>45082</v>
          </cell>
        </row>
        <row r="94">
          <cell r="A94">
            <v>28275</v>
          </cell>
          <cell r="B94">
            <v>510018</v>
          </cell>
          <cell r="C94">
            <v>25790</v>
          </cell>
          <cell r="D94" t="str">
            <v>10018I1305000392</v>
          </cell>
          <cell r="E94" t="str">
            <v>1C23TNN_00028275</v>
          </cell>
          <cell r="F94">
            <v>7019830</v>
          </cell>
          <cell r="G94">
            <v>45057</v>
          </cell>
          <cell r="H94">
            <v>45082</v>
          </cell>
        </row>
        <row r="95">
          <cell r="A95">
            <v>28276</v>
          </cell>
          <cell r="B95">
            <v>510014</v>
          </cell>
          <cell r="C95">
            <v>25790</v>
          </cell>
          <cell r="D95" t="str">
            <v>10014I1305000320</v>
          </cell>
          <cell r="E95" t="str">
            <v>1C23TNN_00028276</v>
          </cell>
          <cell r="F95">
            <v>2665380</v>
          </cell>
          <cell r="G95">
            <v>45049</v>
          </cell>
          <cell r="H95">
            <v>45082</v>
          </cell>
        </row>
        <row r="96">
          <cell r="A96">
            <v>28277</v>
          </cell>
          <cell r="B96">
            <v>510013</v>
          </cell>
          <cell r="C96">
            <v>25790</v>
          </cell>
          <cell r="D96" t="str">
            <v>10013I1305000654</v>
          </cell>
          <cell r="E96" t="str">
            <v>1C23TNN_00028277</v>
          </cell>
          <cell r="F96">
            <v>1776920</v>
          </cell>
          <cell r="G96">
            <v>45049</v>
          </cell>
          <cell r="H96">
            <v>45082</v>
          </cell>
        </row>
        <row r="97">
          <cell r="A97">
            <v>28278</v>
          </cell>
          <cell r="B97">
            <v>520090</v>
          </cell>
          <cell r="C97">
            <v>25790</v>
          </cell>
          <cell r="D97" t="str">
            <v>20090I1305000173</v>
          </cell>
          <cell r="E97" t="str">
            <v>1C23TNN_00028278</v>
          </cell>
          <cell r="F97">
            <v>1110580</v>
          </cell>
          <cell r="G97">
            <v>45051</v>
          </cell>
          <cell r="H97">
            <v>45082</v>
          </cell>
        </row>
        <row r="98">
          <cell r="A98">
            <v>29219</v>
          </cell>
          <cell r="B98">
            <v>510012</v>
          </cell>
          <cell r="C98">
            <v>25790</v>
          </cell>
          <cell r="D98" t="str">
            <v>10012I1304002307</v>
          </cell>
          <cell r="E98" t="str">
            <v>1C23TNN_00029219</v>
          </cell>
          <cell r="F98">
            <v>5488510</v>
          </cell>
          <cell r="G98">
            <v>45044</v>
          </cell>
          <cell r="H98">
            <v>45082</v>
          </cell>
        </row>
        <row r="99">
          <cell r="A99">
            <v>29769</v>
          </cell>
          <cell r="B99">
            <v>510010</v>
          </cell>
          <cell r="C99">
            <v>25790</v>
          </cell>
          <cell r="D99" t="str">
            <v>10010I1305001385</v>
          </cell>
          <cell r="E99" t="str">
            <v>1C23TNN_00029769</v>
          </cell>
          <cell r="F99">
            <v>6272600</v>
          </cell>
          <cell r="G99">
            <v>45058</v>
          </cell>
          <cell r="H99">
            <v>45082</v>
          </cell>
        </row>
        <row r="100">
          <cell r="A100">
            <v>29770</v>
          </cell>
          <cell r="B100">
            <v>510010</v>
          </cell>
          <cell r="C100">
            <v>25790</v>
          </cell>
          <cell r="D100" t="str">
            <v>10010I1305001386</v>
          </cell>
          <cell r="E100" t="str">
            <v>1C23TNN_00029770</v>
          </cell>
          <cell r="F100">
            <v>4570420</v>
          </cell>
          <cell r="G100">
            <v>45058</v>
          </cell>
          <cell r="H100">
            <v>45082</v>
          </cell>
        </row>
        <row r="101">
          <cell r="A101">
            <v>29774</v>
          </cell>
          <cell r="B101">
            <v>510027</v>
          </cell>
          <cell r="C101">
            <v>25790</v>
          </cell>
          <cell r="D101" t="str">
            <v>10027I1305000401</v>
          </cell>
          <cell r="E101" t="str">
            <v>1C23TNN_00029774</v>
          </cell>
          <cell r="F101">
            <v>2940030</v>
          </cell>
          <cell r="G101">
            <v>45062</v>
          </cell>
          <cell r="H101">
            <v>45082</v>
          </cell>
        </row>
        <row r="102">
          <cell r="A102">
            <v>29775</v>
          </cell>
          <cell r="B102">
            <v>510023</v>
          </cell>
          <cell r="C102">
            <v>25790</v>
          </cell>
          <cell r="D102" t="str">
            <v>10023I1305000219</v>
          </cell>
          <cell r="E102" t="str">
            <v>1C23TNN_00029775</v>
          </cell>
          <cell r="F102">
            <v>2144100</v>
          </cell>
          <cell r="G102">
            <v>45066</v>
          </cell>
          <cell r="H102">
            <v>45082</v>
          </cell>
        </row>
        <row r="103">
          <cell r="A103">
            <v>29780</v>
          </cell>
          <cell r="B103">
            <v>510017</v>
          </cell>
          <cell r="C103">
            <v>25790</v>
          </cell>
          <cell r="D103" t="str">
            <v>10017I1305000742</v>
          </cell>
          <cell r="E103" t="str">
            <v>1C23TNN_00029780</v>
          </cell>
          <cell r="F103">
            <v>1977650</v>
          </cell>
          <cell r="G103">
            <v>45063</v>
          </cell>
          <cell r="H103">
            <v>45082</v>
          </cell>
        </row>
        <row r="104">
          <cell r="A104">
            <v>29781</v>
          </cell>
          <cell r="B104">
            <v>510017</v>
          </cell>
          <cell r="C104">
            <v>25790</v>
          </cell>
          <cell r="D104" t="str">
            <v>10017I1305000749</v>
          </cell>
          <cell r="E104" t="str">
            <v>1C23TNN_00029781</v>
          </cell>
          <cell r="F104">
            <v>3269780</v>
          </cell>
          <cell r="G104">
            <v>45063</v>
          </cell>
          <cell r="H104">
            <v>45082</v>
          </cell>
        </row>
        <row r="105">
          <cell r="A105">
            <v>29782</v>
          </cell>
          <cell r="B105">
            <v>510015</v>
          </cell>
          <cell r="C105">
            <v>25790</v>
          </cell>
          <cell r="D105" t="str">
            <v>10015I1305000635</v>
          </cell>
          <cell r="E105" t="str">
            <v>1C23TNN_00029782</v>
          </cell>
          <cell r="F105">
            <v>1776920</v>
          </cell>
          <cell r="G105">
            <v>45062</v>
          </cell>
          <cell r="H105">
            <v>45082</v>
          </cell>
        </row>
        <row r="106">
          <cell r="A106">
            <v>29786</v>
          </cell>
          <cell r="B106">
            <v>510012</v>
          </cell>
          <cell r="C106">
            <v>25790</v>
          </cell>
          <cell r="D106" t="str">
            <v>10012I1305000953</v>
          </cell>
          <cell r="E106" t="str">
            <v>1C23TNN_00029786</v>
          </cell>
          <cell r="F106">
            <v>1468620</v>
          </cell>
          <cell r="G106">
            <v>45062</v>
          </cell>
          <cell r="H106">
            <v>45082</v>
          </cell>
        </row>
        <row r="107">
          <cell r="A107">
            <v>29787</v>
          </cell>
          <cell r="B107">
            <v>510028</v>
          </cell>
          <cell r="C107">
            <v>25790</v>
          </cell>
          <cell r="D107" t="str">
            <v>10028I1305000543</v>
          </cell>
          <cell r="E107" t="str">
            <v>1C23TNN_00029787</v>
          </cell>
          <cell r="F107">
            <v>4879330</v>
          </cell>
          <cell r="G107">
            <v>45066</v>
          </cell>
          <cell r="H107">
            <v>45082</v>
          </cell>
        </row>
        <row r="108">
          <cell r="A108">
            <v>29788</v>
          </cell>
          <cell r="B108">
            <v>510028</v>
          </cell>
          <cell r="C108">
            <v>25790</v>
          </cell>
          <cell r="D108" t="str">
            <v>10028I1305000508</v>
          </cell>
          <cell r="E108" t="str">
            <v>1C23TNN_00029788</v>
          </cell>
          <cell r="F108">
            <v>1410200</v>
          </cell>
          <cell r="G108">
            <v>45066</v>
          </cell>
          <cell r="H108">
            <v>45082</v>
          </cell>
        </row>
        <row r="109">
          <cell r="A109">
            <v>29789</v>
          </cell>
          <cell r="B109">
            <v>510025</v>
          </cell>
          <cell r="C109">
            <v>25790</v>
          </cell>
          <cell r="D109" t="str">
            <v>10025I1305000537</v>
          </cell>
          <cell r="E109" t="str">
            <v>1C23TNN_00029789</v>
          </cell>
          <cell r="F109">
            <v>2618440</v>
          </cell>
          <cell r="G109">
            <v>45067</v>
          </cell>
          <cell r="H109">
            <v>45082</v>
          </cell>
        </row>
        <row r="110">
          <cell r="A110">
            <v>29790</v>
          </cell>
          <cell r="B110">
            <v>510024</v>
          </cell>
          <cell r="C110">
            <v>25790</v>
          </cell>
          <cell r="D110" t="str">
            <v>10024I1305000450</v>
          </cell>
          <cell r="E110" t="str">
            <v>1C23TNN_00029790</v>
          </cell>
          <cell r="F110">
            <v>1769720</v>
          </cell>
          <cell r="G110">
            <v>45068</v>
          </cell>
          <cell r="H110">
            <v>45082</v>
          </cell>
        </row>
        <row r="111">
          <cell r="A111">
            <v>29791</v>
          </cell>
          <cell r="B111">
            <v>510024</v>
          </cell>
          <cell r="C111">
            <v>25790</v>
          </cell>
          <cell r="D111" t="str">
            <v>10024I1305000488</v>
          </cell>
          <cell r="E111" t="str">
            <v>1C23TNN_00029791</v>
          </cell>
          <cell r="F111">
            <v>544500</v>
          </cell>
          <cell r="G111">
            <v>45068</v>
          </cell>
          <cell r="H111">
            <v>45082</v>
          </cell>
        </row>
        <row r="112">
          <cell r="A112">
            <v>29792</v>
          </cell>
          <cell r="B112">
            <v>510020</v>
          </cell>
          <cell r="C112">
            <v>25790</v>
          </cell>
          <cell r="D112" t="str">
            <v>10020I1305000687</v>
          </cell>
          <cell r="E112" t="str">
            <v>1C23TNN_00029792</v>
          </cell>
          <cell r="F112">
            <v>888460</v>
          </cell>
          <cell r="G112">
            <v>45066</v>
          </cell>
          <cell r="H112">
            <v>45082</v>
          </cell>
        </row>
        <row r="113">
          <cell r="A113">
            <v>29793</v>
          </cell>
          <cell r="B113">
            <v>510016</v>
          </cell>
          <cell r="C113">
            <v>25790</v>
          </cell>
          <cell r="D113" t="str">
            <v>10016I1305001058</v>
          </cell>
          <cell r="E113" t="str">
            <v>1C23TNN_00029793</v>
          </cell>
          <cell r="F113">
            <v>2904490</v>
          </cell>
          <cell r="G113">
            <v>45068</v>
          </cell>
          <cell r="H113">
            <v>45082</v>
          </cell>
        </row>
        <row r="114">
          <cell r="A114">
            <v>29794</v>
          </cell>
          <cell r="B114">
            <v>510016</v>
          </cell>
          <cell r="C114">
            <v>25790</v>
          </cell>
          <cell r="D114" t="str">
            <v>10016I1305001134</v>
          </cell>
          <cell r="E114" t="str">
            <v>1C23TNN_00029794</v>
          </cell>
          <cell r="F114">
            <v>888460</v>
          </cell>
          <cell r="G114">
            <v>45068</v>
          </cell>
          <cell r="H114">
            <v>45082</v>
          </cell>
        </row>
        <row r="115">
          <cell r="A115">
            <v>29795</v>
          </cell>
          <cell r="B115">
            <v>510015</v>
          </cell>
          <cell r="C115">
            <v>25790</v>
          </cell>
          <cell r="D115" t="str">
            <v>10015I1305000615</v>
          </cell>
          <cell r="E115" t="str">
            <v>1C23TNN_00029795</v>
          </cell>
          <cell r="F115">
            <v>3451280</v>
          </cell>
          <cell r="G115">
            <v>45065</v>
          </cell>
          <cell r="H115">
            <v>45082</v>
          </cell>
        </row>
        <row r="116">
          <cell r="A116">
            <v>29797</v>
          </cell>
          <cell r="B116">
            <v>510014</v>
          </cell>
          <cell r="C116">
            <v>25790</v>
          </cell>
          <cell r="D116" t="str">
            <v>10014I1305000607</v>
          </cell>
          <cell r="E116" t="str">
            <v>1C23TNN_00029797</v>
          </cell>
          <cell r="F116">
            <v>4442300</v>
          </cell>
          <cell r="G116">
            <v>45054</v>
          </cell>
          <cell r="H116">
            <v>45082</v>
          </cell>
        </row>
        <row r="117">
          <cell r="A117">
            <v>29798</v>
          </cell>
          <cell r="B117">
            <v>510014</v>
          </cell>
          <cell r="C117">
            <v>25790</v>
          </cell>
          <cell r="D117" t="str">
            <v>10014I1305000593</v>
          </cell>
          <cell r="E117" t="str">
            <v>1C23TNN_00029798</v>
          </cell>
          <cell r="F117">
            <v>708000</v>
          </cell>
          <cell r="G117">
            <v>45054</v>
          </cell>
          <cell r="H117">
            <v>45082</v>
          </cell>
        </row>
        <row r="118">
          <cell r="A118">
            <v>29799</v>
          </cell>
          <cell r="B118">
            <v>510026</v>
          </cell>
          <cell r="C118">
            <v>25790</v>
          </cell>
          <cell r="D118" t="str">
            <v>10026I1305000621</v>
          </cell>
          <cell r="E118" t="str">
            <v>1C23TNN_00029799</v>
          </cell>
          <cell r="F118">
            <v>1468620</v>
          </cell>
          <cell r="G118">
            <v>45057</v>
          </cell>
          <cell r="H118">
            <v>45082</v>
          </cell>
        </row>
        <row r="119">
          <cell r="A119">
            <v>29800</v>
          </cell>
          <cell r="B119">
            <v>510013</v>
          </cell>
          <cell r="C119">
            <v>25790</v>
          </cell>
          <cell r="D119" t="str">
            <v>10013I1305001119</v>
          </cell>
          <cell r="E119" t="str">
            <v>1C23TNN_00029800</v>
          </cell>
          <cell r="F119">
            <v>3681960</v>
          </cell>
          <cell r="G119">
            <v>45058</v>
          </cell>
          <cell r="H119">
            <v>45082</v>
          </cell>
        </row>
        <row r="120">
          <cell r="A120">
            <v>29801</v>
          </cell>
          <cell r="B120">
            <v>510014</v>
          </cell>
          <cell r="C120">
            <v>25790</v>
          </cell>
          <cell r="D120" t="str">
            <v>10014I1305000594</v>
          </cell>
          <cell r="E120" t="str">
            <v>1C23TNN_00029801</v>
          </cell>
          <cell r="F120">
            <v>184760</v>
          </cell>
          <cell r="G120">
            <v>45058</v>
          </cell>
          <cell r="H120">
            <v>45082</v>
          </cell>
        </row>
        <row r="121">
          <cell r="A121">
            <v>31425</v>
          </cell>
          <cell r="B121">
            <v>510010</v>
          </cell>
          <cell r="C121">
            <v>25790</v>
          </cell>
          <cell r="D121" t="str">
            <v>10010I1305002292</v>
          </cell>
          <cell r="E121" t="str">
            <v>1C23TNN_00031425</v>
          </cell>
          <cell r="F121">
            <v>3553840</v>
          </cell>
          <cell r="G121">
            <v>45065</v>
          </cell>
          <cell r="H121">
            <v>45082</v>
          </cell>
        </row>
        <row r="122">
          <cell r="A122">
            <v>31426</v>
          </cell>
          <cell r="B122">
            <v>510010</v>
          </cell>
          <cell r="C122">
            <v>25790</v>
          </cell>
          <cell r="D122" t="str">
            <v>10010I1305002293</v>
          </cell>
          <cell r="E122" t="str">
            <v>1C23TNN_00031426</v>
          </cell>
          <cell r="F122">
            <v>10832100</v>
          </cell>
          <cell r="G122">
            <v>45065</v>
          </cell>
          <cell r="H122">
            <v>45082</v>
          </cell>
        </row>
        <row r="123">
          <cell r="A123">
            <v>31427</v>
          </cell>
          <cell r="B123">
            <v>510019</v>
          </cell>
          <cell r="C123">
            <v>25790</v>
          </cell>
          <cell r="D123" t="str">
            <v>10019I1305001179</v>
          </cell>
          <cell r="E123" t="str">
            <v>1C23TNN_00031427</v>
          </cell>
          <cell r="F123">
            <v>2381320</v>
          </cell>
          <cell r="G123">
            <v>45068</v>
          </cell>
          <cell r="H123">
            <v>45082</v>
          </cell>
        </row>
        <row r="124">
          <cell r="A124">
            <v>31428</v>
          </cell>
          <cell r="B124">
            <v>510020</v>
          </cell>
          <cell r="C124">
            <v>25790</v>
          </cell>
          <cell r="D124" t="str">
            <v>10020I1305001011</v>
          </cell>
          <cell r="E124" t="str">
            <v>1C23TNN_00031428</v>
          </cell>
          <cell r="F124">
            <v>888460</v>
          </cell>
          <cell r="G124">
            <v>45069</v>
          </cell>
          <cell r="H124">
            <v>45082</v>
          </cell>
        </row>
        <row r="125">
          <cell r="A125">
            <v>31430</v>
          </cell>
          <cell r="B125">
            <v>510020</v>
          </cell>
          <cell r="C125">
            <v>25790</v>
          </cell>
          <cell r="D125" t="str">
            <v>10020I1305001012</v>
          </cell>
          <cell r="E125" t="str">
            <v>1C23TNN_00031430</v>
          </cell>
          <cell r="F125">
            <v>1468620</v>
          </cell>
          <cell r="G125">
            <v>45069</v>
          </cell>
          <cell r="H125">
            <v>45082</v>
          </cell>
        </row>
        <row r="126">
          <cell r="A126">
            <v>31431</v>
          </cell>
          <cell r="B126">
            <v>510027</v>
          </cell>
          <cell r="C126">
            <v>25790</v>
          </cell>
          <cell r="D126" t="str">
            <v>10027I1305000593</v>
          </cell>
          <cell r="E126" t="str">
            <v>1C23TNN_00031431</v>
          </cell>
          <cell r="F126">
            <v>888460</v>
          </cell>
          <cell r="G126">
            <v>45069</v>
          </cell>
          <cell r="H126">
            <v>45082</v>
          </cell>
        </row>
        <row r="127">
          <cell r="A127">
            <v>31433</v>
          </cell>
          <cell r="B127">
            <v>510017</v>
          </cell>
          <cell r="C127">
            <v>25790</v>
          </cell>
          <cell r="D127" t="str">
            <v>10017I1305001322</v>
          </cell>
          <cell r="E127" t="str">
            <v>1C23TNN_00031433</v>
          </cell>
          <cell r="F127">
            <v>2507630</v>
          </cell>
          <cell r="G127">
            <v>45070</v>
          </cell>
          <cell r="H127">
            <v>45082</v>
          </cell>
        </row>
        <row r="128">
          <cell r="A128">
            <v>31434</v>
          </cell>
          <cell r="B128">
            <v>510025</v>
          </cell>
          <cell r="C128">
            <v>25790</v>
          </cell>
          <cell r="D128" t="str">
            <v>10025I1305000778</v>
          </cell>
          <cell r="E128" t="str">
            <v>1C23TNN_00031434</v>
          </cell>
          <cell r="F128">
            <v>888460</v>
          </cell>
          <cell r="G128">
            <v>45069</v>
          </cell>
          <cell r="H128">
            <v>45082</v>
          </cell>
        </row>
        <row r="129">
          <cell r="A129">
            <v>31436</v>
          </cell>
          <cell r="B129">
            <v>510025</v>
          </cell>
          <cell r="C129">
            <v>25790</v>
          </cell>
          <cell r="D129" t="str">
            <v>10025I1305000779</v>
          </cell>
          <cell r="E129" t="str">
            <v>1C23TNN_00031436</v>
          </cell>
          <cell r="F129">
            <v>8004460</v>
          </cell>
          <cell r="G129">
            <v>45069</v>
          </cell>
          <cell r="H129">
            <v>45082</v>
          </cell>
        </row>
        <row r="130">
          <cell r="A130">
            <v>31437</v>
          </cell>
          <cell r="B130">
            <v>510018</v>
          </cell>
          <cell r="C130">
            <v>25790</v>
          </cell>
          <cell r="D130" t="str">
            <v>10018I1305001218</v>
          </cell>
          <cell r="E130" t="str">
            <v>1C23TNN_00031437</v>
          </cell>
          <cell r="F130">
            <v>907500</v>
          </cell>
          <cell r="G130">
            <v>45069</v>
          </cell>
          <cell r="H130">
            <v>45082</v>
          </cell>
        </row>
        <row r="131">
          <cell r="A131">
            <v>31444</v>
          </cell>
          <cell r="B131">
            <v>510016</v>
          </cell>
          <cell r="C131">
            <v>25790</v>
          </cell>
          <cell r="D131" t="str">
            <v>10016I1305001511</v>
          </cell>
          <cell r="E131" t="str">
            <v>1C23TNN_00031444</v>
          </cell>
          <cell r="F131">
            <v>888460</v>
          </cell>
          <cell r="G131">
            <v>45075</v>
          </cell>
          <cell r="H131">
            <v>45082</v>
          </cell>
        </row>
        <row r="132">
          <cell r="A132">
            <v>31447</v>
          </cell>
          <cell r="B132">
            <v>510017</v>
          </cell>
          <cell r="C132">
            <v>25790</v>
          </cell>
          <cell r="D132" t="str">
            <v>10017I1305001323</v>
          </cell>
          <cell r="E132" t="str">
            <v>1C23TNN_00031447</v>
          </cell>
          <cell r="F132">
            <v>1863950</v>
          </cell>
          <cell r="G132">
            <v>45073</v>
          </cell>
          <cell r="H132">
            <v>45082</v>
          </cell>
        </row>
        <row r="133">
          <cell r="A133">
            <v>31448</v>
          </cell>
          <cell r="B133">
            <v>510017</v>
          </cell>
          <cell r="C133">
            <v>25790</v>
          </cell>
          <cell r="D133" t="str">
            <v>10017I1305001324</v>
          </cell>
          <cell r="E133" t="str">
            <v>1C23TNN_00031448</v>
          </cell>
          <cell r="F133">
            <v>2531870</v>
          </cell>
          <cell r="G133">
            <v>45073</v>
          </cell>
          <cell r="H133">
            <v>45082</v>
          </cell>
        </row>
        <row r="134">
          <cell r="A134">
            <v>31449</v>
          </cell>
          <cell r="B134">
            <v>510020</v>
          </cell>
          <cell r="C134">
            <v>25790</v>
          </cell>
          <cell r="D134" t="str">
            <v>10020I1305001013</v>
          </cell>
          <cell r="E134" t="str">
            <v>1C23TNN_00031449</v>
          </cell>
          <cell r="F134">
            <v>888460</v>
          </cell>
          <cell r="G134">
            <v>45073</v>
          </cell>
          <cell r="H134">
            <v>45082</v>
          </cell>
        </row>
        <row r="135">
          <cell r="A135">
            <v>31451</v>
          </cell>
          <cell r="B135">
            <v>510021</v>
          </cell>
          <cell r="C135">
            <v>25790</v>
          </cell>
          <cell r="D135" t="str">
            <v>10021I1305000421</v>
          </cell>
          <cell r="E135" t="str">
            <v>1C23TNN_00031451</v>
          </cell>
          <cell r="F135">
            <v>2937240</v>
          </cell>
          <cell r="G135">
            <v>45073</v>
          </cell>
          <cell r="H135">
            <v>45082</v>
          </cell>
        </row>
        <row r="136">
          <cell r="A136">
            <v>31452</v>
          </cell>
          <cell r="B136">
            <v>510024</v>
          </cell>
          <cell r="C136">
            <v>25790</v>
          </cell>
          <cell r="D136" t="str">
            <v>10024I1305000677</v>
          </cell>
          <cell r="E136" t="str">
            <v>1C23TNN_00031452</v>
          </cell>
          <cell r="F136">
            <v>2381320</v>
          </cell>
          <cell r="G136">
            <v>45075</v>
          </cell>
          <cell r="H136">
            <v>45082</v>
          </cell>
        </row>
        <row r="137">
          <cell r="A137">
            <v>31453</v>
          </cell>
          <cell r="B137">
            <v>510024</v>
          </cell>
          <cell r="C137">
            <v>25790</v>
          </cell>
          <cell r="D137" t="str">
            <v>10024I1305000672</v>
          </cell>
          <cell r="E137" t="str">
            <v>1C23TNN_00031453</v>
          </cell>
          <cell r="F137">
            <v>888460</v>
          </cell>
          <cell r="G137">
            <v>45075</v>
          </cell>
          <cell r="H137">
            <v>45082</v>
          </cell>
        </row>
        <row r="138">
          <cell r="A138">
            <v>31454</v>
          </cell>
          <cell r="B138">
            <v>510025</v>
          </cell>
          <cell r="C138">
            <v>25790</v>
          </cell>
          <cell r="D138" t="str">
            <v>10025I1305000780</v>
          </cell>
          <cell r="E138" t="str">
            <v>1C23TNN_00031454</v>
          </cell>
          <cell r="F138">
            <v>2481690</v>
          </cell>
          <cell r="G138">
            <v>45072</v>
          </cell>
          <cell r="H138">
            <v>45082</v>
          </cell>
        </row>
        <row r="139">
          <cell r="A139">
            <v>31457</v>
          </cell>
          <cell r="B139">
            <v>510013</v>
          </cell>
          <cell r="C139">
            <v>25790</v>
          </cell>
          <cell r="D139" t="str">
            <v>10013I1305001792</v>
          </cell>
          <cell r="E139" t="str">
            <v>1C23TNN_00031457</v>
          </cell>
          <cell r="F139">
            <v>509950</v>
          </cell>
          <cell r="G139">
            <v>45058</v>
          </cell>
          <cell r="H139">
            <v>45082</v>
          </cell>
        </row>
        <row r="140">
          <cell r="A140">
            <v>31458</v>
          </cell>
          <cell r="B140">
            <v>510014</v>
          </cell>
          <cell r="C140">
            <v>25790</v>
          </cell>
          <cell r="D140" t="str">
            <v>10014I1305000958</v>
          </cell>
          <cell r="E140" t="str">
            <v>1C23TNN_00031458</v>
          </cell>
          <cell r="F140">
            <v>2665380</v>
          </cell>
          <cell r="G140">
            <v>45059</v>
          </cell>
          <cell r="H140">
            <v>45082</v>
          </cell>
        </row>
        <row r="141">
          <cell r="A141">
            <v>31461</v>
          </cell>
          <cell r="B141">
            <v>510026</v>
          </cell>
          <cell r="C141">
            <v>25790</v>
          </cell>
          <cell r="D141" t="str">
            <v>10026I1305001026</v>
          </cell>
          <cell r="E141" t="str">
            <v>1C23TNN_00031461</v>
          </cell>
          <cell r="F141">
            <v>3440670</v>
          </cell>
          <cell r="G141">
            <v>45062</v>
          </cell>
          <cell r="H141">
            <v>45082</v>
          </cell>
        </row>
        <row r="142">
          <cell r="A142">
            <v>31462</v>
          </cell>
          <cell r="B142">
            <v>510026</v>
          </cell>
          <cell r="C142">
            <v>25790</v>
          </cell>
          <cell r="D142" t="str">
            <v>10026I1305001027</v>
          </cell>
          <cell r="E142" t="str">
            <v>1C23TNN_00031462</v>
          </cell>
          <cell r="F142">
            <v>888460</v>
          </cell>
          <cell r="G142">
            <v>45062</v>
          </cell>
          <cell r="H142">
            <v>45082</v>
          </cell>
        </row>
        <row r="143">
          <cell r="A143">
            <v>31463</v>
          </cell>
          <cell r="B143">
            <v>510014</v>
          </cell>
          <cell r="C143">
            <v>25790</v>
          </cell>
          <cell r="D143" t="str">
            <v>10014I1305000959</v>
          </cell>
          <cell r="E143" t="str">
            <v>1C23TNN_00031463</v>
          </cell>
          <cell r="F143">
            <v>3862790</v>
          </cell>
          <cell r="G143">
            <v>45064</v>
          </cell>
          <cell r="H143">
            <v>45082</v>
          </cell>
        </row>
        <row r="144">
          <cell r="A144">
            <v>31464</v>
          </cell>
          <cell r="B144">
            <v>510014</v>
          </cell>
          <cell r="C144">
            <v>25790</v>
          </cell>
          <cell r="D144" t="str">
            <v>10014I1305000960</v>
          </cell>
          <cell r="E144" t="str">
            <v>1C23TNN_00031464</v>
          </cell>
          <cell r="F144">
            <v>1776920</v>
          </cell>
          <cell r="G144">
            <v>45064</v>
          </cell>
          <cell r="H144">
            <v>45082</v>
          </cell>
        </row>
        <row r="145">
          <cell r="A145">
            <v>31465</v>
          </cell>
          <cell r="B145">
            <v>520090</v>
          </cell>
          <cell r="C145">
            <v>25790</v>
          </cell>
          <cell r="D145" t="str">
            <v>20090I1305000436</v>
          </cell>
          <cell r="E145" t="str">
            <v>1C23TNN_00031465</v>
          </cell>
          <cell r="F145">
            <v>1468620</v>
          </cell>
          <cell r="G145">
            <v>45064</v>
          </cell>
          <cell r="H145">
            <v>45082</v>
          </cell>
        </row>
        <row r="146">
          <cell r="A146">
            <v>31469</v>
          </cell>
          <cell r="B146">
            <v>510029</v>
          </cell>
          <cell r="C146">
            <v>25790</v>
          </cell>
          <cell r="D146" t="str">
            <v>10029I1305000478</v>
          </cell>
          <cell r="E146" t="str">
            <v>1C23TNN_00031469</v>
          </cell>
          <cell r="F146">
            <v>1072050</v>
          </cell>
          <cell r="G146">
            <v>45071</v>
          </cell>
          <cell r="H146">
            <v>45082</v>
          </cell>
        </row>
        <row r="147">
          <cell r="A147">
            <v>31470</v>
          </cell>
          <cell r="B147">
            <v>510010</v>
          </cell>
          <cell r="C147">
            <v>25790</v>
          </cell>
          <cell r="D147" t="str">
            <v>10010I1305002298</v>
          </cell>
          <cell r="E147" t="str">
            <v>1C23TNN_00031470</v>
          </cell>
          <cell r="F147">
            <v>1776920</v>
          </cell>
          <cell r="G147">
            <v>45072</v>
          </cell>
          <cell r="H147">
            <v>45082</v>
          </cell>
        </row>
        <row r="148">
          <cell r="A148">
            <v>31471</v>
          </cell>
          <cell r="B148">
            <v>510010</v>
          </cell>
          <cell r="C148">
            <v>25790</v>
          </cell>
          <cell r="D148" t="str">
            <v>10010I1305002299</v>
          </cell>
          <cell r="E148" t="str">
            <v>1C23TNN_00031471</v>
          </cell>
          <cell r="F148">
            <v>12614600</v>
          </cell>
          <cell r="G148">
            <v>45072</v>
          </cell>
          <cell r="H148">
            <v>45082</v>
          </cell>
        </row>
        <row r="149">
          <cell r="A149">
            <v>71</v>
          </cell>
          <cell r="B149">
            <v>510023</v>
          </cell>
          <cell r="C149">
            <v>25790</v>
          </cell>
          <cell r="D149" t="str">
            <v>10023R1305000001</v>
          </cell>
          <cell r="E149" t="str">
            <v>K23TAN 71</v>
          </cell>
          <cell r="F149">
            <v>-2156770</v>
          </cell>
          <cell r="G149">
            <v>45057</v>
          </cell>
          <cell r="H149">
            <v>45082</v>
          </cell>
        </row>
        <row r="150">
          <cell r="A150">
            <v>143</v>
          </cell>
          <cell r="B150">
            <v>510027</v>
          </cell>
          <cell r="C150">
            <v>25790</v>
          </cell>
          <cell r="D150" t="str">
            <v>10027R1305000005</v>
          </cell>
          <cell r="E150" t="str">
            <v>K23TDL 143</v>
          </cell>
          <cell r="F150">
            <v>-1964491</v>
          </cell>
          <cell r="G150">
            <v>45051</v>
          </cell>
          <cell r="H150">
            <v>45082</v>
          </cell>
        </row>
        <row r="151">
          <cell r="A151" t="str">
            <v>199a</v>
          </cell>
          <cell r="B151">
            <v>510019</v>
          </cell>
          <cell r="C151">
            <v>25790</v>
          </cell>
          <cell r="D151" t="str">
            <v>10019R1304000030</v>
          </cell>
          <cell r="E151" t="str">
            <v>K23TDU 199</v>
          </cell>
          <cell r="F151">
            <v>-2318307</v>
          </cell>
          <cell r="G151">
            <v>45040</v>
          </cell>
          <cell r="H151">
            <v>45082</v>
          </cell>
        </row>
        <row r="152">
          <cell r="A152">
            <v>174</v>
          </cell>
          <cell r="B152">
            <v>510016</v>
          </cell>
          <cell r="C152">
            <v>25790</v>
          </cell>
          <cell r="D152" t="str">
            <v>10016R1305000012</v>
          </cell>
          <cell r="E152" t="str">
            <v>K23THB 174</v>
          </cell>
          <cell r="F152">
            <v>-696890</v>
          </cell>
          <cell r="G152">
            <v>45048</v>
          </cell>
          <cell r="H152">
            <v>45082</v>
          </cell>
        </row>
        <row r="153">
          <cell r="A153">
            <v>195</v>
          </cell>
          <cell r="B153">
            <v>510016</v>
          </cell>
          <cell r="C153">
            <v>25790</v>
          </cell>
          <cell r="D153" t="str">
            <v>10016R1305000026</v>
          </cell>
          <cell r="E153" t="str">
            <v>K23THB 195</v>
          </cell>
          <cell r="F153">
            <v>-438660</v>
          </cell>
          <cell r="G153">
            <v>45056</v>
          </cell>
          <cell r="H153">
            <v>45082</v>
          </cell>
        </row>
        <row r="154">
          <cell r="A154">
            <v>269</v>
          </cell>
          <cell r="B154">
            <v>510015</v>
          </cell>
          <cell r="C154">
            <v>25790</v>
          </cell>
          <cell r="D154" t="str">
            <v>10015R1304000061</v>
          </cell>
          <cell r="E154" t="str">
            <v>K23THL 269</v>
          </cell>
          <cell r="F154">
            <v>-73431</v>
          </cell>
          <cell r="G154">
            <v>45044</v>
          </cell>
          <cell r="H154">
            <v>45082</v>
          </cell>
        </row>
        <row r="155">
          <cell r="A155">
            <v>294</v>
          </cell>
          <cell r="B155">
            <v>510015</v>
          </cell>
          <cell r="C155">
            <v>25790</v>
          </cell>
          <cell r="D155" t="str">
            <v>10015R1305000016</v>
          </cell>
          <cell r="E155" t="str">
            <v>K23THL 294</v>
          </cell>
          <cell r="F155">
            <v>-793434</v>
          </cell>
          <cell r="G155">
            <v>45057</v>
          </cell>
          <cell r="H155">
            <v>45082</v>
          </cell>
        </row>
        <row r="156">
          <cell r="A156">
            <v>296</v>
          </cell>
          <cell r="B156">
            <v>510015</v>
          </cell>
          <cell r="C156">
            <v>25790</v>
          </cell>
          <cell r="D156" t="str">
            <v>10015R1305000018</v>
          </cell>
          <cell r="E156" t="str">
            <v>K23THL 296</v>
          </cell>
          <cell r="F156">
            <v>-846117</v>
          </cell>
          <cell r="G156">
            <v>45057</v>
          </cell>
          <cell r="H156">
            <v>45082</v>
          </cell>
        </row>
        <row r="157">
          <cell r="A157">
            <v>297</v>
          </cell>
          <cell r="B157">
            <v>510015</v>
          </cell>
          <cell r="C157">
            <v>25790</v>
          </cell>
          <cell r="D157" t="str">
            <v>10015R1305000019</v>
          </cell>
          <cell r="E157" t="str">
            <v>K23THL 297</v>
          </cell>
          <cell r="F157">
            <v>-357198</v>
          </cell>
          <cell r="G157">
            <v>45057</v>
          </cell>
          <cell r="H157">
            <v>45082</v>
          </cell>
        </row>
        <row r="158">
          <cell r="A158">
            <v>317</v>
          </cell>
          <cell r="B158">
            <v>510015</v>
          </cell>
          <cell r="C158">
            <v>25790</v>
          </cell>
          <cell r="D158" t="str">
            <v>10015R1305000038</v>
          </cell>
          <cell r="E158" t="str">
            <v>K23THL 317</v>
          </cell>
          <cell r="F158">
            <v>-1579413</v>
          </cell>
          <cell r="G158">
            <v>45066</v>
          </cell>
          <cell r="H158">
            <v>45082</v>
          </cell>
        </row>
        <row r="159">
          <cell r="A159">
            <v>318</v>
          </cell>
          <cell r="B159">
            <v>510015</v>
          </cell>
          <cell r="C159">
            <v>25790</v>
          </cell>
          <cell r="D159" t="str">
            <v>10015R1305000039</v>
          </cell>
          <cell r="E159" t="str">
            <v>K23THL 318</v>
          </cell>
          <cell r="F159">
            <v>-2141522</v>
          </cell>
          <cell r="G159">
            <v>45066</v>
          </cell>
          <cell r="H159">
            <v>45082</v>
          </cell>
        </row>
        <row r="160">
          <cell r="A160">
            <v>200</v>
          </cell>
          <cell r="B160">
            <v>510028</v>
          </cell>
          <cell r="C160">
            <v>25790</v>
          </cell>
          <cell r="D160" t="str">
            <v>10028R1305000005</v>
          </cell>
          <cell r="E160" t="str">
            <v>K23TKG 200</v>
          </cell>
          <cell r="F160">
            <v>-4865504</v>
          </cell>
          <cell r="G160">
            <v>45051</v>
          </cell>
          <cell r="H160">
            <v>45082</v>
          </cell>
        </row>
        <row r="161">
          <cell r="A161">
            <v>217</v>
          </cell>
          <cell r="B161">
            <v>510028</v>
          </cell>
          <cell r="C161">
            <v>25790</v>
          </cell>
          <cell r="D161" t="str">
            <v>10028R1305000020</v>
          </cell>
          <cell r="E161" t="str">
            <v>K23TKG 217</v>
          </cell>
          <cell r="F161">
            <v>-658091</v>
          </cell>
          <cell r="G161">
            <v>45059</v>
          </cell>
          <cell r="H161">
            <v>45082</v>
          </cell>
        </row>
        <row r="162">
          <cell r="A162" t="str">
            <v>199b</v>
          </cell>
          <cell r="B162">
            <v>510025</v>
          </cell>
          <cell r="C162">
            <v>25790</v>
          </cell>
          <cell r="D162" t="str">
            <v>10025R1304000041</v>
          </cell>
          <cell r="E162" t="str">
            <v>K23TKH 199</v>
          </cell>
          <cell r="F162">
            <v>-3286581</v>
          </cell>
          <cell r="G162">
            <v>45044</v>
          </cell>
          <cell r="H162">
            <v>45082</v>
          </cell>
        </row>
        <row r="163">
          <cell r="A163">
            <v>203</v>
          </cell>
          <cell r="B163">
            <v>510025</v>
          </cell>
          <cell r="C163">
            <v>25790</v>
          </cell>
          <cell r="D163" t="str">
            <v>10025R1305000004</v>
          </cell>
          <cell r="E163" t="str">
            <v>K23TKH 203</v>
          </cell>
          <cell r="F163">
            <v>-5118039</v>
          </cell>
          <cell r="G163">
            <v>45051</v>
          </cell>
          <cell r="H163">
            <v>45082</v>
          </cell>
        </row>
        <row r="164">
          <cell r="A164">
            <v>229</v>
          </cell>
          <cell r="B164">
            <v>510025</v>
          </cell>
          <cell r="C164">
            <v>25790</v>
          </cell>
          <cell r="D164" t="str">
            <v>10025R1305000026</v>
          </cell>
          <cell r="E164" t="str">
            <v>K23TKH 229</v>
          </cell>
          <cell r="F164">
            <v>-1803289</v>
          </cell>
          <cell r="G164">
            <v>45062</v>
          </cell>
          <cell r="H164">
            <v>45082</v>
          </cell>
        </row>
        <row r="165">
          <cell r="A165">
            <v>191</v>
          </cell>
          <cell r="B165">
            <v>510014</v>
          </cell>
          <cell r="C165">
            <v>25790</v>
          </cell>
          <cell r="D165" t="str">
            <v>10014R1305000008</v>
          </cell>
          <cell r="E165" t="str">
            <v>K23TMA 191</v>
          </cell>
          <cell r="F165">
            <v>-372789</v>
          </cell>
          <cell r="G165">
            <v>45052</v>
          </cell>
          <cell r="H165">
            <v>45082</v>
          </cell>
        </row>
        <row r="166">
          <cell r="A166">
            <v>210</v>
          </cell>
          <cell r="B166">
            <v>510014</v>
          </cell>
          <cell r="C166">
            <v>25790</v>
          </cell>
          <cell r="D166" t="str">
            <v>10014R1305000026</v>
          </cell>
          <cell r="E166" t="str">
            <v>K23TMA 210</v>
          </cell>
          <cell r="F166">
            <v>-562276</v>
          </cell>
          <cell r="G166">
            <v>45068</v>
          </cell>
          <cell r="H166">
            <v>45082</v>
          </cell>
        </row>
        <row r="167">
          <cell r="A167">
            <v>163</v>
          </cell>
          <cell r="B167">
            <v>510021</v>
          </cell>
          <cell r="C167">
            <v>25790</v>
          </cell>
          <cell r="D167" t="str">
            <v>10021R1305000001</v>
          </cell>
          <cell r="E167" t="str">
            <v>K23TQU 163</v>
          </cell>
          <cell r="F167">
            <v>-1034143</v>
          </cell>
          <cell r="G167">
            <v>45048</v>
          </cell>
          <cell r="H167">
            <v>45082</v>
          </cell>
        </row>
        <row r="168">
          <cell r="A168">
            <v>175</v>
          </cell>
          <cell r="B168">
            <v>510021</v>
          </cell>
          <cell r="C168">
            <v>25790</v>
          </cell>
          <cell r="D168" t="str">
            <v>10021R1305000005</v>
          </cell>
          <cell r="E168" t="str">
            <v>K23TQU 175</v>
          </cell>
          <cell r="F168">
            <v>-3882186</v>
          </cell>
          <cell r="G168">
            <v>45058</v>
          </cell>
          <cell r="H168">
            <v>45082</v>
          </cell>
        </row>
        <row r="169">
          <cell r="A169">
            <v>184</v>
          </cell>
          <cell r="B169">
            <v>510013</v>
          </cell>
          <cell r="C169">
            <v>25790</v>
          </cell>
          <cell r="D169" t="str">
            <v>10013R1305000011</v>
          </cell>
          <cell r="E169" t="str">
            <v>K23TTK 184</v>
          </cell>
          <cell r="F169">
            <v>-238127</v>
          </cell>
          <cell r="G169">
            <v>45056</v>
          </cell>
          <cell r="H169">
            <v>45082</v>
          </cell>
        </row>
        <row r="170">
          <cell r="A170" t="str">
            <v>199c</v>
          </cell>
          <cell r="B170">
            <v>510022</v>
          </cell>
          <cell r="C170">
            <v>25790</v>
          </cell>
          <cell r="D170" t="str">
            <v>10022R1305000004</v>
          </cell>
          <cell r="E170" t="str">
            <v>K23TVU 199</v>
          </cell>
          <cell r="F170">
            <v>-282039</v>
          </cell>
          <cell r="G170">
            <v>45052</v>
          </cell>
          <cell r="H170">
            <v>45082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 refreshError="1">
        <row r="2">
          <cell r="A2">
            <v>2135</v>
          </cell>
          <cell r="B2">
            <v>510013</v>
          </cell>
          <cell r="C2">
            <v>25790</v>
          </cell>
          <cell r="D2" t="str">
            <v>10013I1301002225</v>
          </cell>
          <cell r="E2" t="str">
            <v>1C23TNN_00002135</v>
          </cell>
          <cell r="F2">
            <v>4286700</v>
          </cell>
          <cell r="G2">
            <v>44938</v>
          </cell>
          <cell r="H2">
            <v>45020</v>
          </cell>
        </row>
        <row r="3">
          <cell r="A3">
            <v>2139</v>
          </cell>
          <cell r="B3">
            <v>510010</v>
          </cell>
          <cell r="C3">
            <v>25790</v>
          </cell>
          <cell r="D3" t="str">
            <v>10010I1301002843</v>
          </cell>
          <cell r="E3" t="str">
            <v>1C23TNN_00002139</v>
          </cell>
          <cell r="F3">
            <v>13722520</v>
          </cell>
          <cell r="G3">
            <v>44939</v>
          </cell>
          <cell r="H3">
            <v>45020</v>
          </cell>
        </row>
        <row r="4">
          <cell r="A4">
            <v>3849</v>
          </cell>
          <cell r="B4">
            <v>510010</v>
          </cell>
          <cell r="C4">
            <v>25790</v>
          </cell>
          <cell r="D4" t="str">
            <v>10010I1302002606</v>
          </cell>
          <cell r="E4" t="str">
            <v>1C23TNN_00003849</v>
          </cell>
          <cell r="F4">
            <v>7203860</v>
          </cell>
          <cell r="G4">
            <v>44965</v>
          </cell>
          <cell r="H4">
            <v>45020</v>
          </cell>
        </row>
        <row r="5">
          <cell r="A5">
            <v>3901</v>
          </cell>
          <cell r="B5">
            <v>510011</v>
          </cell>
          <cell r="C5">
            <v>25790</v>
          </cell>
          <cell r="D5" t="str">
            <v>10011I1302001860</v>
          </cell>
          <cell r="E5" t="str">
            <v>1C23TNN_00003901</v>
          </cell>
          <cell r="F5">
            <v>10641630</v>
          </cell>
          <cell r="G5">
            <v>44966</v>
          </cell>
          <cell r="H5">
            <v>45020</v>
          </cell>
        </row>
        <row r="6">
          <cell r="A6">
            <v>8666</v>
          </cell>
          <cell r="B6">
            <v>510013</v>
          </cell>
          <cell r="C6">
            <v>25790</v>
          </cell>
          <cell r="D6" t="str">
            <v>10013I1302001908</v>
          </cell>
          <cell r="E6" t="str">
            <v>1C23TNN_00008666</v>
          </cell>
          <cell r="F6">
            <v>3371450</v>
          </cell>
          <cell r="G6">
            <v>44972</v>
          </cell>
          <cell r="H6">
            <v>45020</v>
          </cell>
        </row>
        <row r="7">
          <cell r="A7">
            <v>13157</v>
          </cell>
          <cell r="B7">
            <v>510018</v>
          </cell>
          <cell r="C7">
            <v>25790</v>
          </cell>
          <cell r="D7" t="str">
            <v>10018I1303000242</v>
          </cell>
          <cell r="E7" t="str">
            <v>1C23TNN_00013157</v>
          </cell>
          <cell r="F7">
            <v>943990</v>
          </cell>
          <cell r="G7">
            <v>44992</v>
          </cell>
          <cell r="H7">
            <v>45020</v>
          </cell>
        </row>
        <row r="8">
          <cell r="A8">
            <v>13160</v>
          </cell>
          <cell r="B8">
            <v>510021</v>
          </cell>
          <cell r="C8">
            <v>25790</v>
          </cell>
          <cell r="D8" t="str">
            <v>10021I1303000085</v>
          </cell>
          <cell r="E8" t="str">
            <v>1C23TNN_00013160</v>
          </cell>
          <cell r="F8">
            <v>2937240</v>
          </cell>
          <cell r="G8">
            <v>44986</v>
          </cell>
          <cell r="H8">
            <v>45020</v>
          </cell>
        </row>
        <row r="9">
          <cell r="A9">
            <v>13161</v>
          </cell>
          <cell r="B9">
            <v>510024</v>
          </cell>
          <cell r="C9">
            <v>25790</v>
          </cell>
          <cell r="D9" t="str">
            <v>10024I1303000226</v>
          </cell>
          <cell r="E9" t="str">
            <v>1C23TNN_00013161</v>
          </cell>
          <cell r="F9">
            <v>943990</v>
          </cell>
          <cell r="G9">
            <v>44996</v>
          </cell>
          <cell r="H9">
            <v>45020</v>
          </cell>
        </row>
        <row r="10">
          <cell r="A10">
            <v>13162</v>
          </cell>
          <cell r="B10">
            <v>510021</v>
          </cell>
          <cell r="C10">
            <v>25790</v>
          </cell>
          <cell r="D10" t="str">
            <v>10021I1303000100</v>
          </cell>
          <cell r="E10" t="str">
            <v>1C23TNN_00013162</v>
          </cell>
          <cell r="F10">
            <v>2937240</v>
          </cell>
          <cell r="G10">
            <v>44994</v>
          </cell>
          <cell r="H10">
            <v>45020</v>
          </cell>
        </row>
        <row r="11">
          <cell r="A11">
            <v>13163</v>
          </cell>
          <cell r="B11">
            <v>510010</v>
          </cell>
          <cell r="C11">
            <v>25790</v>
          </cell>
          <cell r="D11" t="str">
            <v>10010I1303000507</v>
          </cell>
          <cell r="E11" t="str">
            <v>1C23TNN_00013163</v>
          </cell>
          <cell r="F11">
            <v>4114540</v>
          </cell>
          <cell r="G11">
            <v>44988</v>
          </cell>
          <cell r="H11">
            <v>45020</v>
          </cell>
        </row>
        <row r="12">
          <cell r="A12">
            <v>13164</v>
          </cell>
          <cell r="B12">
            <v>510013</v>
          </cell>
          <cell r="C12">
            <v>25790</v>
          </cell>
          <cell r="D12" t="str">
            <v>10013I1302001911</v>
          </cell>
          <cell r="E12" t="str">
            <v>1C23TNN_00013164</v>
          </cell>
          <cell r="F12">
            <v>752730</v>
          </cell>
          <cell r="G12">
            <v>44984</v>
          </cell>
          <cell r="H12">
            <v>45020</v>
          </cell>
        </row>
        <row r="13">
          <cell r="A13">
            <v>13166</v>
          </cell>
          <cell r="B13">
            <v>510013</v>
          </cell>
          <cell r="C13">
            <v>25790</v>
          </cell>
          <cell r="D13" t="str">
            <v>10013I1302001912</v>
          </cell>
          <cell r="E13" t="str">
            <v>1C23TNN_00013166</v>
          </cell>
          <cell r="F13">
            <v>6607130</v>
          </cell>
          <cell r="G13">
            <v>44982</v>
          </cell>
          <cell r="H13">
            <v>45020</v>
          </cell>
        </row>
        <row r="14">
          <cell r="A14">
            <v>13167</v>
          </cell>
          <cell r="B14">
            <v>510013</v>
          </cell>
          <cell r="C14">
            <v>25790</v>
          </cell>
          <cell r="D14" t="str">
            <v>10013I1302001913</v>
          </cell>
          <cell r="E14" t="str">
            <v>1C23TNN_00013167</v>
          </cell>
          <cell r="F14">
            <v>1110580</v>
          </cell>
          <cell r="G14">
            <v>44982</v>
          </cell>
          <cell r="H14">
            <v>45020</v>
          </cell>
        </row>
        <row r="15">
          <cell r="A15">
            <v>13194</v>
          </cell>
          <cell r="B15">
            <v>510012</v>
          </cell>
          <cell r="C15">
            <v>25790</v>
          </cell>
          <cell r="D15" t="str">
            <v>10012I1303000421</v>
          </cell>
          <cell r="E15" t="str">
            <v>1C23TNN_00013194</v>
          </cell>
          <cell r="F15">
            <v>3775970</v>
          </cell>
          <cell r="G15">
            <v>44993</v>
          </cell>
          <cell r="H15">
            <v>45020</v>
          </cell>
        </row>
        <row r="16">
          <cell r="A16">
            <v>13195</v>
          </cell>
          <cell r="B16">
            <v>510027</v>
          </cell>
          <cell r="C16">
            <v>25790</v>
          </cell>
          <cell r="D16" t="str">
            <v>10027I1303000199</v>
          </cell>
          <cell r="E16" t="str">
            <v>1C23TNN_00013195</v>
          </cell>
          <cell r="F16">
            <v>943990</v>
          </cell>
          <cell r="G16">
            <v>44996</v>
          </cell>
          <cell r="H16">
            <v>45020</v>
          </cell>
        </row>
        <row r="17">
          <cell r="A17">
            <v>13196</v>
          </cell>
          <cell r="B17">
            <v>510028</v>
          </cell>
          <cell r="C17">
            <v>25790</v>
          </cell>
          <cell r="D17" t="str">
            <v>10028I1303000259</v>
          </cell>
          <cell r="E17" t="str">
            <v>1C23TNN_00013196</v>
          </cell>
          <cell r="F17">
            <v>2234500</v>
          </cell>
          <cell r="G17">
            <v>44996</v>
          </cell>
          <cell r="H17">
            <v>45020</v>
          </cell>
        </row>
        <row r="18">
          <cell r="A18">
            <v>13197</v>
          </cell>
          <cell r="B18">
            <v>510025</v>
          </cell>
          <cell r="C18">
            <v>25790</v>
          </cell>
          <cell r="D18" t="str">
            <v>10025I1303000216</v>
          </cell>
          <cell r="E18" t="str">
            <v>1C23TNN_00013197</v>
          </cell>
          <cell r="F18">
            <v>943990</v>
          </cell>
          <cell r="G18">
            <v>44995</v>
          </cell>
          <cell r="H18">
            <v>45020</v>
          </cell>
        </row>
        <row r="19">
          <cell r="A19">
            <v>13198</v>
          </cell>
          <cell r="B19">
            <v>510020</v>
          </cell>
          <cell r="C19">
            <v>25790</v>
          </cell>
          <cell r="D19" t="str">
            <v>10020I1303000268</v>
          </cell>
          <cell r="E19" t="str">
            <v>1C23TNN_00013198</v>
          </cell>
          <cell r="F19">
            <v>943990</v>
          </cell>
          <cell r="G19">
            <v>44996</v>
          </cell>
          <cell r="H19">
            <v>45020</v>
          </cell>
        </row>
        <row r="20">
          <cell r="A20">
            <v>13199</v>
          </cell>
          <cell r="B20">
            <v>510017</v>
          </cell>
          <cell r="C20">
            <v>25790</v>
          </cell>
          <cell r="D20" t="str">
            <v>10017I1303000458</v>
          </cell>
          <cell r="E20" t="str">
            <v>1C23TNN_00013199</v>
          </cell>
          <cell r="F20">
            <v>1887980</v>
          </cell>
          <cell r="G20">
            <v>44996</v>
          </cell>
          <cell r="H20">
            <v>45020</v>
          </cell>
        </row>
        <row r="21">
          <cell r="A21">
            <v>13200</v>
          </cell>
          <cell r="B21">
            <v>510016</v>
          </cell>
          <cell r="C21">
            <v>25790</v>
          </cell>
          <cell r="D21" t="str">
            <v>10016I1303000428</v>
          </cell>
          <cell r="E21" t="str">
            <v>1C23TNN_00013200</v>
          </cell>
          <cell r="F21">
            <v>1887980</v>
          </cell>
          <cell r="G21">
            <v>44998</v>
          </cell>
          <cell r="H21">
            <v>45020</v>
          </cell>
        </row>
        <row r="22">
          <cell r="A22">
            <v>13201</v>
          </cell>
          <cell r="B22">
            <v>510015</v>
          </cell>
          <cell r="C22">
            <v>25790</v>
          </cell>
          <cell r="D22" t="str">
            <v>10015I1303000248</v>
          </cell>
          <cell r="E22" t="str">
            <v>1C23TNN_00013201</v>
          </cell>
          <cell r="F22">
            <v>4313540</v>
          </cell>
          <cell r="G22">
            <v>44995</v>
          </cell>
          <cell r="H22">
            <v>45020</v>
          </cell>
        </row>
        <row r="23">
          <cell r="A23">
            <v>13202</v>
          </cell>
          <cell r="B23">
            <v>510015</v>
          </cell>
          <cell r="C23">
            <v>25790</v>
          </cell>
          <cell r="D23" t="str">
            <v>10015I1303000249</v>
          </cell>
          <cell r="E23" t="str">
            <v>1C23TNN_00013202</v>
          </cell>
          <cell r="F23">
            <v>943990</v>
          </cell>
          <cell r="G23">
            <v>44995</v>
          </cell>
          <cell r="H23">
            <v>45020</v>
          </cell>
        </row>
        <row r="24">
          <cell r="A24">
            <v>14856</v>
          </cell>
          <cell r="B24">
            <v>510014</v>
          </cell>
          <cell r="C24">
            <v>25790</v>
          </cell>
          <cell r="D24" t="str">
            <v>10014I1303000458</v>
          </cell>
          <cell r="E24" t="str">
            <v>1C23TNN_00014856</v>
          </cell>
          <cell r="F24">
            <v>367160</v>
          </cell>
          <cell r="G24">
            <v>44989</v>
          </cell>
          <cell r="H24">
            <v>45020</v>
          </cell>
        </row>
        <row r="25">
          <cell r="A25">
            <v>14858</v>
          </cell>
          <cell r="B25">
            <v>510013</v>
          </cell>
          <cell r="C25">
            <v>25790</v>
          </cell>
          <cell r="D25" t="str">
            <v>10013I1303000892</v>
          </cell>
          <cell r="E25" t="str">
            <v>1C23TNN_00014858</v>
          </cell>
          <cell r="F25">
            <v>1762970</v>
          </cell>
          <cell r="G25">
            <v>44993</v>
          </cell>
          <cell r="H25">
            <v>45020</v>
          </cell>
        </row>
        <row r="26">
          <cell r="A26">
            <v>14859</v>
          </cell>
          <cell r="B26">
            <v>510026</v>
          </cell>
          <cell r="C26">
            <v>25790</v>
          </cell>
          <cell r="D26" t="str">
            <v>10026I1303000493</v>
          </cell>
          <cell r="E26" t="str">
            <v>1C23TNN_00014859</v>
          </cell>
          <cell r="F26">
            <v>943990</v>
          </cell>
          <cell r="G26">
            <v>44994</v>
          </cell>
          <cell r="H26">
            <v>45020</v>
          </cell>
        </row>
        <row r="27">
          <cell r="A27">
            <v>14860</v>
          </cell>
          <cell r="B27">
            <v>510026</v>
          </cell>
          <cell r="C27">
            <v>25790</v>
          </cell>
          <cell r="D27" t="str">
            <v>10026I1303000494</v>
          </cell>
          <cell r="E27" t="str">
            <v>1C23TNN_00014860</v>
          </cell>
          <cell r="F27">
            <v>3195310</v>
          </cell>
          <cell r="G27">
            <v>44994</v>
          </cell>
          <cell r="H27">
            <v>45020</v>
          </cell>
        </row>
        <row r="28">
          <cell r="A28">
            <v>14861</v>
          </cell>
          <cell r="B28">
            <v>510026</v>
          </cell>
          <cell r="C28">
            <v>25790</v>
          </cell>
          <cell r="D28" t="str">
            <v>10026I1303000495</v>
          </cell>
          <cell r="E28" t="str">
            <v>1C23TNN_00014861</v>
          </cell>
          <cell r="F28">
            <v>4928330</v>
          </cell>
          <cell r="G28">
            <v>44988</v>
          </cell>
          <cell r="H28">
            <v>45020</v>
          </cell>
        </row>
        <row r="29">
          <cell r="A29">
            <v>15705</v>
          </cell>
          <cell r="B29">
            <v>510015</v>
          </cell>
          <cell r="C29">
            <v>25790</v>
          </cell>
          <cell r="D29" t="str">
            <v>10015I1303000618</v>
          </cell>
          <cell r="E29" t="str">
            <v>1C23TNN_00015705</v>
          </cell>
          <cell r="F29">
            <v>2831970</v>
          </cell>
          <cell r="G29">
            <v>45002</v>
          </cell>
          <cell r="H29">
            <v>45020</v>
          </cell>
        </row>
        <row r="30">
          <cell r="A30">
            <v>15706</v>
          </cell>
          <cell r="B30">
            <v>510015</v>
          </cell>
          <cell r="C30">
            <v>25790</v>
          </cell>
          <cell r="D30" t="str">
            <v>10015I1303000640</v>
          </cell>
          <cell r="E30" t="str">
            <v>1C23TNN_00015706</v>
          </cell>
          <cell r="F30">
            <v>4272740</v>
          </cell>
          <cell r="G30">
            <v>45002</v>
          </cell>
          <cell r="H30">
            <v>45020</v>
          </cell>
        </row>
        <row r="31">
          <cell r="A31">
            <v>15707</v>
          </cell>
          <cell r="B31">
            <v>510016</v>
          </cell>
          <cell r="C31">
            <v>25790</v>
          </cell>
          <cell r="D31" t="str">
            <v>10016I1303000836</v>
          </cell>
          <cell r="E31" t="str">
            <v>1C23TNN_00015707</v>
          </cell>
          <cell r="F31">
            <v>1468620</v>
          </cell>
          <cell r="G31">
            <v>45005</v>
          </cell>
          <cell r="H31">
            <v>45020</v>
          </cell>
        </row>
        <row r="32">
          <cell r="A32">
            <v>15708</v>
          </cell>
          <cell r="B32">
            <v>510020</v>
          </cell>
          <cell r="C32">
            <v>25790</v>
          </cell>
          <cell r="D32" t="str">
            <v>10020I1303000561</v>
          </cell>
          <cell r="E32" t="str">
            <v>1C23TNN_00015708</v>
          </cell>
          <cell r="F32">
            <v>943990</v>
          </cell>
          <cell r="G32">
            <v>45003</v>
          </cell>
          <cell r="H32">
            <v>45020</v>
          </cell>
        </row>
        <row r="33">
          <cell r="A33">
            <v>15709</v>
          </cell>
          <cell r="B33">
            <v>510024</v>
          </cell>
          <cell r="C33">
            <v>25790</v>
          </cell>
          <cell r="D33" t="str">
            <v>10024I1303000503</v>
          </cell>
          <cell r="E33" t="str">
            <v>1C23TNN_00015709</v>
          </cell>
          <cell r="F33">
            <v>943990</v>
          </cell>
          <cell r="G33">
            <v>45005</v>
          </cell>
          <cell r="H33">
            <v>45020</v>
          </cell>
        </row>
        <row r="34">
          <cell r="A34">
            <v>15710</v>
          </cell>
          <cell r="B34">
            <v>510025</v>
          </cell>
          <cell r="C34">
            <v>25790</v>
          </cell>
          <cell r="D34" t="str">
            <v>10025I1303000405</v>
          </cell>
          <cell r="E34" t="str">
            <v>1C23TNN_00015710</v>
          </cell>
          <cell r="F34">
            <v>1410200</v>
          </cell>
          <cell r="G34">
            <v>45002</v>
          </cell>
          <cell r="H34">
            <v>45020</v>
          </cell>
        </row>
        <row r="35">
          <cell r="A35">
            <v>15711</v>
          </cell>
          <cell r="B35">
            <v>510028</v>
          </cell>
          <cell r="C35">
            <v>25790</v>
          </cell>
          <cell r="D35" t="str">
            <v>10028I1303000446</v>
          </cell>
          <cell r="E35" t="str">
            <v>1C23TNN_00015711</v>
          </cell>
          <cell r="F35">
            <v>1468620</v>
          </cell>
          <cell r="G35">
            <v>45003</v>
          </cell>
          <cell r="H35">
            <v>45020</v>
          </cell>
        </row>
        <row r="36">
          <cell r="A36">
            <v>15712</v>
          </cell>
          <cell r="B36">
            <v>510017</v>
          </cell>
          <cell r="C36">
            <v>25790</v>
          </cell>
          <cell r="D36" t="str">
            <v>10017I1303000781</v>
          </cell>
          <cell r="E36" t="str">
            <v>1C23TNN_00015712</v>
          </cell>
          <cell r="F36">
            <v>2138890</v>
          </cell>
          <cell r="G36">
            <v>45003</v>
          </cell>
          <cell r="H36">
            <v>45020</v>
          </cell>
        </row>
        <row r="37">
          <cell r="A37">
            <v>15730</v>
          </cell>
          <cell r="B37">
            <v>510010</v>
          </cell>
          <cell r="C37">
            <v>25790</v>
          </cell>
          <cell r="D37" t="str">
            <v>10010I1303001479</v>
          </cell>
          <cell r="E37" t="str">
            <v>1C23TNN_00015730</v>
          </cell>
          <cell r="F37">
            <v>8909700</v>
          </cell>
          <cell r="G37">
            <v>45002</v>
          </cell>
          <cell r="H37">
            <v>45020</v>
          </cell>
        </row>
        <row r="38">
          <cell r="A38">
            <v>15732</v>
          </cell>
          <cell r="B38">
            <v>510021</v>
          </cell>
          <cell r="C38">
            <v>25790</v>
          </cell>
          <cell r="D38" t="str">
            <v>10021I1303000243</v>
          </cell>
          <cell r="E38" t="str">
            <v>1C23TNN_00015732</v>
          </cell>
          <cell r="F38">
            <v>2790380</v>
          </cell>
          <cell r="G38">
            <v>45001</v>
          </cell>
          <cell r="H38">
            <v>45020</v>
          </cell>
        </row>
        <row r="39">
          <cell r="A39">
            <v>15733</v>
          </cell>
          <cell r="B39">
            <v>510016</v>
          </cell>
          <cell r="C39">
            <v>25790</v>
          </cell>
          <cell r="D39" t="str">
            <v>10016I1303000783</v>
          </cell>
          <cell r="E39" t="str">
            <v>1C23TNN_00015733</v>
          </cell>
          <cell r="F39">
            <v>272250</v>
          </cell>
          <cell r="G39">
            <v>45003</v>
          </cell>
          <cell r="H39">
            <v>45020</v>
          </cell>
        </row>
        <row r="40">
          <cell r="A40">
            <v>16741</v>
          </cell>
          <cell r="B40">
            <v>510014</v>
          </cell>
          <cell r="C40">
            <v>25790</v>
          </cell>
          <cell r="D40" t="str">
            <v>10014I1303000719</v>
          </cell>
          <cell r="E40" t="str">
            <v>1C23TNN_00016741</v>
          </cell>
          <cell r="F40">
            <v>250910</v>
          </cell>
          <cell r="G40">
            <v>44998</v>
          </cell>
          <cell r="H40">
            <v>45020</v>
          </cell>
        </row>
        <row r="41">
          <cell r="A41">
            <v>16742</v>
          </cell>
          <cell r="B41">
            <v>510014</v>
          </cell>
          <cell r="C41">
            <v>25790</v>
          </cell>
          <cell r="D41" t="str">
            <v>10014I1303000720</v>
          </cell>
          <cell r="E41" t="str">
            <v>1C23TNN_00016742</v>
          </cell>
          <cell r="F41">
            <v>4719970</v>
          </cell>
          <cell r="G41">
            <v>44998</v>
          </cell>
          <cell r="H41">
            <v>45020</v>
          </cell>
        </row>
        <row r="42">
          <cell r="A42">
            <v>16744</v>
          </cell>
          <cell r="B42">
            <v>510026</v>
          </cell>
          <cell r="C42">
            <v>25790</v>
          </cell>
          <cell r="D42" t="str">
            <v>10026I1303000811</v>
          </cell>
          <cell r="E42" t="str">
            <v>1C23TNN_00016744</v>
          </cell>
          <cell r="F42">
            <v>5038760</v>
          </cell>
          <cell r="G42">
            <v>44999</v>
          </cell>
          <cell r="H42">
            <v>45020</v>
          </cell>
        </row>
        <row r="43">
          <cell r="A43">
            <v>16745</v>
          </cell>
          <cell r="B43">
            <v>510014</v>
          </cell>
          <cell r="C43">
            <v>25790</v>
          </cell>
          <cell r="D43" t="str">
            <v>10014I1303000721</v>
          </cell>
          <cell r="E43" t="str">
            <v>1C23TNN_00016745</v>
          </cell>
          <cell r="F43">
            <v>453750</v>
          </cell>
          <cell r="G43">
            <v>45000</v>
          </cell>
          <cell r="H43">
            <v>45020</v>
          </cell>
        </row>
        <row r="44">
          <cell r="A44">
            <v>16746</v>
          </cell>
          <cell r="B44">
            <v>510018</v>
          </cell>
          <cell r="C44">
            <v>25790</v>
          </cell>
          <cell r="D44" t="str">
            <v>10018I1303000855</v>
          </cell>
          <cell r="E44" t="str">
            <v>1C23TNN_00016746</v>
          </cell>
          <cell r="F44">
            <v>2831970</v>
          </cell>
          <cell r="G44">
            <v>45003</v>
          </cell>
          <cell r="H44">
            <v>45020</v>
          </cell>
        </row>
        <row r="45">
          <cell r="A45">
            <v>16747</v>
          </cell>
          <cell r="B45">
            <v>510020</v>
          </cell>
          <cell r="C45">
            <v>25790</v>
          </cell>
          <cell r="D45" t="str">
            <v>10020I1303000758</v>
          </cell>
          <cell r="E45" t="str">
            <v>1C23TNN_00016747</v>
          </cell>
          <cell r="F45">
            <v>1529840</v>
          </cell>
          <cell r="G45">
            <v>45006</v>
          </cell>
          <cell r="H45">
            <v>45020</v>
          </cell>
        </row>
        <row r="46">
          <cell r="A46">
            <v>16749</v>
          </cell>
          <cell r="B46">
            <v>510021</v>
          </cell>
          <cell r="C46">
            <v>25790</v>
          </cell>
          <cell r="D46" t="str">
            <v>10021I1303000309</v>
          </cell>
          <cell r="E46" t="str">
            <v>1C23TNN_00016749</v>
          </cell>
          <cell r="F46">
            <v>1468620</v>
          </cell>
          <cell r="G46">
            <v>45010</v>
          </cell>
          <cell r="H46">
            <v>45020</v>
          </cell>
        </row>
        <row r="47">
          <cell r="A47">
            <v>16750</v>
          </cell>
          <cell r="B47">
            <v>510022</v>
          </cell>
          <cell r="C47">
            <v>25790</v>
          </cell>
          <cell r="D47" t="str">
            <v>10022I1303000560</v>
          </cell>
          <cell r="E47" t="str">
            <v>1C23TNN_00016750</v>
          </cell>
          <cell r="F47">
            <v>1410200</v>
          </cell>
          <cell r="G47">
            <v>45006</v>
          </cell>
          <cell r="H47">
            <v>45020</v>
          </cell>
        </row>
        <row r="48">
          <cell r="A48">
            <v>16751</v>
          </cell>
          <cell r="B48">
            <v>510028</v>
          </cell>
          <cell r="C48">
            <v>25790</v>
          </cell>
          <cell r="D48" t="str">
            <v>10028I1303000555</v>
          </cell>
          <cell r="E48" t="str">
            <v>1C23TNN_00016751</v>
          </cell>
          <cell r="F48">
            <v>943990</v>
          </cell>
          <cell r="G48">
            <v>45006</v>
          </cell>
          <cell r="H48">
            <v>45020</v>
          </cell>
        </row>
        <row r="49">
          <cell r="A49">
            <v>16752</v>
          </cell>
          <cell r="B49">
            <v>510025</v>
          </cell>
          <cell r="C49">
            <v>25790</v>
          </cell>
          <cell r="D49" t="str">
            <v>10025I1303000534</v>
          </cell>
          <cell r="E49" t="str">
            <v>1C23TNN_00016752</v>
          </cell>
          <cell r="F49">
            <v>7653910</v>
          </cell>
          <cell r="G49">
            <v>45007</v>
          </cell>
          <cell r="H49">
            <v>45020</v>
          </cell>
        </row>
        <row r="50">
          <cell r="A50">
            <v>16754</v>
          </cell>
          <cell r="B50">
            <v>510022</v>
          </cell>
          <cell r="C50">
            <v>25790</v>
          </cell>
          <cell r="D50" t="str">
            <v>10022I1303000561</v>
          </cell>
          <cell r="E50" t="str">
            <v>1C23TNN_00016754</v>
          </cell>
          <cell r="F50">
            <v>943990</v>
          </cell>
          <cell r="G50">
            <v>45006</v>
          </cell>
          <cell r="H50">
            <v>45020</v>
          </cell>
        </row>
        <row r="51">
          <cell r="A51">
            <v>16755</v>
          </cell>
          <cell r="B51">
            <v>510027</v>
          </cell>
          <cell r="C51">
            <v>25790</v>
          </cell>
          <cell r="D51" t="str">
            <v>10027I1303000446</v>
          </cell>
          <cell r="E51" t="str">
            <v>1C23TNN_00016755</v>
          </cell>
          <cell r="F51">
            <v>1194900</v>
          </cell>
          <cell r="G51">
            <v>45006</v>
          </cell>
          <cell r="H51">
            <v>45020</v>
          </cell>
        </row>
        <row r="52">
          <cell r="A52">
            <v>17503</v>
          </cell>
          <cell r="B52">
            <v>510019</v>
          </cell>
          <cell r="C52">
            <v>25790</v>
          </cell>
          <cell r="D52" t="str">
            <v>10019I1303000891</v>
          </cell>
          <cell r="E52" t="str">
            <v>1C23TNN_00017503</v>
          </cell>
          <cell r="F52">
            <v>3381360</v>
          </cell>
          <cell r="G52">
            <v>45006</v>
          </cell>
          <cell r="H52">
            <v>45020</v>
          </cell>
        </row>
        <row r="53">
          <cell r="A53">
            <v>462</v>
          </cell>
          <cell r="B53">
            <v>510010</v>
          </cell>
          <cell r="C53">
            <v>25790</v>
          </cell>
          <cell r="D53" t="str">
            <v>10010R1303000003</v>
          </cell>
          <cell r="E53" t="str">
            <v>K23TAP 462</v>
          </cell>
          <cell r="F53">
            <v>-1687350</v>
          </cell>
          <cell r="G53">
            <v>44988</v>
          </cell>
          <cell r="H53">
            <v>45020</v>
          </cell>
        </row>
        <row r="54">
          <cell r="A54">
            <v>490</v>
          </cell>
          <cell r="B54">
            <v>510010</v>
          </cell>
          <cell r="C54">
            <v>25790</v>
          </cell>
          <cell r="D54" t="str">
            <v>10010R1302000026</v>
          </cell>
          <cell r="E54" t="str">
            <v>K23TAP 490</v>
          </cell>
          <cell r="F54">
            <v>-4392443</v>
          </cell>
          <cell r="G54">
            <v>44973</v>
          </cell>
          <cell r="H54">
            <v>45020</v>
          </cell>
        </row>
        <row r="55">
          <cell r="A55">
            <v>73</v>
          </cell>
          <cell r="B55">
            <v>510011</v>
          </cell>
          <cell r="C55">
            <v>25790</v>
          </cell>
          <cell r="D55" t="str">
            <v>10011R1302000038</v>
          </cell>
          <cell r="E55" t="str">
            <v>K23TBP 73</v>
          </cell>
          <cell r="F55">
            <v>-410970</v>
          </cell>
          <cell r="G55">
            <v>44966</v>
          </cell>
          <cell r="H55">
            <v>45020</v>
          </cell>
        </row>
        <row r="56">
          <cell r="A56">
            <v>45</v>
          </cell>
          <cell r="B56">
            <v>510027</v>
          </cell>
          <cell r="C56">
            <v>25790</v>
          </cell>
          <cell r="D56" t="str">
            <v>10027R1302000020</v>
          </cell>
          <cell r="E56" t="str">
            <v>K23TDL 45</v>
          </cell>
          <cell r="F56">
            <v>-2007260</v>
          </cell>
          <cell r="G56">
            <v>44977</v>
          </cell>
          <cell r="H56">
            <v>45020</v>
          </cell>
        </row>
        <row r="57">
          <cell r="A57">
            <v>56</v>
          </cell>
          <cell r="B57">
            <v>510019</v>
          </cell>
          <cell r="C57">
            <v>25790</v>
          </cell>
          <cell r="D57" t="str">
            <v>10019R1303000009</v>
          </cell>
          <cell r="E57" t="str">
            <v>K23TDU 56</v>
          </cell>
          <cell r="F57">
            <v>-5098998</v>
          </cell>
          <cell r="G57">
            <v>44992</v>
          </cell>
          <cell r="H57">
            <v>45020</v>
          </cell>
        </row>
        <row r="58">
          <cell r="A58">
            <v>71</v>
          </cell>
          <cell r="B58">
            <v>510026</v>
          </cell>
          <cell r="C58">
            <v>25790</v>
          </cell>
          <cell r="D58" t="str">
            <v>10026R1303000024</v>
          </cell>
          <cell r="E58" t="str">
            <v>K23THA 71</v>
          </cell>
          <cell r="F58">
            <v>-1163687</v>
          </cell>
          <cell r="G58">
            <v>44987</v>
          </cell>
          <cell r="H58">
            <v>45020</v>
          </cell>
        </row>
        <row r="59">
          <cell r="A59">
            <v>108</v>
          </cell>
          <cell r="B59">
            <v>510015</v>
          </cell>
          <cell r="C59">
            <v>25790</v>
          </cell>
          <cell r="D59" t="str">
            <v>10015R1303000008</v>
          </cell>
          <cell r="E59" t="str">
            <v>K23THL 108</v>
          </cell>
          <cell r="F59">
            <v>-640710</v>
          </cell>
          <cell r="G59">
            <v>44989</v>
          </cell>
          <cell r="H59">
            <v>45020</v>
          </cell>
        </row>
        <row r="60">
          <cell r="A60">
            <v>145</v>
          </cell>
          <cell r="B60">
            <v>510015</v>
          </cell>
          <cell r="C60">
            <v>25790</v>
          </cell>
          <cell r="D60" t="str">
            <v>10015R1302000028</v>
          </cell>
          <cell r="E60" t="str">
            <v>K23THL 145</v>
          </cell>
          <cell r="F60">
            <v>-339840</v>
          </cell>
          <cell r="G60">
            <v>44968</v>
          </cell>
          <cell r="H60">
            <v>45020</v>
          </cell>
        </row>
        <row r="61">
          <cell r="A61">
            <v>149</v>
          </cell>
          <cell r="B61">
            <v>510015</v>
          </cell>
          <cell r="C61">
            <v>25790</v>
          </cell>
          <cell r="D61" t="str">
            <v>10015R1302000032</v>
          </cell>
          <cell r="E61" t="str">
            <v>K23THL 149</v>
          </cell>
          <cell r="F61">
            <v>-911240</v>
          </cell>
          <cell r="G61">
            <v>44972</v>
          </cell>
          <cell r="H61">
            <v>45020</v>
          </cell>
        </row>
        <row r="62">
          <cell r="A62">
            <v>38</v>
          </cell>
          <cell r="B62">
            <v>510015</v>
          </cell>
          <cell r="C62">
            <v>25790</v>
          </cell>
          <cell r="D62" t="str">
            <v>10015R1301000015</v>
          </cell>
          <cell r="E62" t="str">
            <v>K23THL 38</v>
          </cell>
          <cell r="F62">
            <v>-182248</v>
          </cell>
          <cell r="G62">
            <v>44940</v>
          </cell>
          <cell r="H62">
            <v>45020</v>
          </cell>
        </row>
        <row r="63">
          <cell r="A63">
            <v>75</v>
          </cell>
          <cell r="B63">
            <v>510015</v>
          </cell>
          <cell r="C63">
            <v>25790</v>
          </cell>
          <cell r="D63" t="str">
            <v>10015R1303000034</v>
          </cell>
          <cell r="E63" t="str">
            <v>K23THL 75</v>
          </cell>
          <cell r="F63">
            <v>-238132</v>
          </cell>
          <cell r="G63">
            <v>44998</v>
          </cell>
          <cell r="H63">
            <v>45020</v>
          </cell>
        </row>
        <row r="64">
          <cell r="A64">
            <v>78</v>
          </cell>
          <cell r="B64">
            <v>510015</v>
          </cell>
          <cell r="C64">
            <v>25790</v>
          </cell>
          <cell r="D64" t="str">
            <v>10015R1302000037</v>
          </cell>
          <cell r="E64" t="str">
            <v>K23THL 78</v>
          </cell>
          <cell r="F64">
            <v>-3478143</v>
          </cell>
          <cell r="G64">
            <v>44977</v>
          </cell>
          <cell r="H64">
            <v>45020</v>
          </cell>
        </row>
        <row r="65">
          <cell r="A65">
            <v>683</v>
          </cell>
          <cell r="B65">
            <v>510029</v>
          </cell>
          <cell r="C65">
            <v>25790</v>
          </cell>
          <cell r="D65" t="str">
            <v>10029R1303000001</v>
          </cell>
          <cell r="E65" t="str">
            <v>K23THU 683</v>
          </cell>
          <cell r="F65">
            <v>-4008964</v>
          </cell>
          <cell r="G65">
            <v>44988</v>
          </cell>
          <cell r="H65">
            <v>45020</v>
          </cell>
        </row>
        <row r="66">
          <cell r="A66">
            <v>41</v>
          </cell>
          <cell r="B66">
            <v>510028</v>
          </cell>
          <cell r="C66">
            <v>25790</v>
          </cell>
          <cell r="D66" t="str">
            <v>10028R1301000014</v>
          </cell>
          <cell r="E66" t="str">
            <v>K23TKG 41</v>
          </cell>
          <cell r="F66">
            <v>-3439069</v>
          </cell>
          <cell r="G66">
            <v>44956</v>
          </cell>
          <cell r="H66">
            <v>45020</v>
          </cell>
        </row>
        <row r="67">
          <cell r="A67">
            <v>50</v>
          </cell>
          <cell r="B67">
            <v>510028</v>
          </cell>
          <cell r="C67">
            <v>25790</v>
          </cell>
          <cell r="D67" t="str">
            <v>10028R1303000009</v>
          </cell>
          <cell r="E67" t="str">
            <v>K23TKG 50</v>
          </cell>
          <cell r="F67">
            <v>-1200144</v>
          </cell>
          <cell r="G67">
            <v>44989</v>
          </cell>
          <cell r="H67">
            <v>45020</v>
          </cell>
        </row>
        <row r="68">
          <cell r="A68">
            <v>51</v>
          </cell>
          <cell r="B68">
            <v>510028</v>
          </cell>
          <cell r="C68">
            <v>25790</v>
          </cell>
          <cell r="D68" t="str">
            <v>10028R1303000010</v>
          </cell>
          <cell r="E68" t="str">
            <v>K23TKG 51</v>
          </cell>
          <cell r="F68">
            <v>-509760</v>
          </cell>
          <cell r="G68">
            <v>44989</v>
          </cell>
          <cell r="H68">
            <v>45020</v>
          </cell>
        </row>
        <row r="69">
          <cell r="A69">
            <v>58</v>
          </cell>
          <cell r="B69">
            <v>510028</v>
          </cell>
          <cell r="C69">
            <v>25790</v>
          </cell>
          <cell r="D69" t="str">
            <v>10028R1303000016</v>
          </cell>
          <cell r="E69" t="str">
            <v>K23TKG 58</v>
          </cell>
          <cell r="F69">
            <v>-704793</v>
          </cell>
          <cell r="G69">
            <v>44998</v>
          </cell>
          <cell r="H69">
            <v>45020</v>
          </cell>
        </row>
        <row r="70">
          <cell r="A70">
            <v>52</v>
          </cell>
          <cell r="B70">
            <v>510025</v>
          </cell>
          <cell r="C70">
            <v>25790</v>
          </cell>
          <cell r="D70" t="str">
            <v>10025R1302000014</v>
          </cell>
          <cell r="E70" t="str">
            <v>K23TKH 52</v>
          </cell>
          <cell r="F70">
            <v>-6956392</v>
          </cell>
          <cell r="G70">
            <v>44978</v>
          </cell>
          <cell r="H70">
            <v>45020</v>
          </cell>
        </row>
        <row r="71">
          <cell r="A71" t="str">
            <v>61a</v>
          </cell>
          <cell r="B71">
            <v>510025</v>
          </cell>
          <cell r="C71">
            <v>25790</v>
          </cell>
          <cell r="D71" t="str">
            <v>10025R1303000025</v>
          </cell>
          <cell r="E71" t="str">
            <v>K23TKH 61</v>
          </cell>
          <cell r="F71">
            <v>-998250</v>
          </cell>
          <cell r="G71">
            <v>44991</v>
          </cell>
          <cell r="H71">
            <v>45020</v>
          </cell>
        </row>
        <row r="72">
          <cell r="A72">
            <v>25</v>
          </cell>
          <cell r="B72">
            <v>510020</v>
          </cell>
          <cell r="C72">
            <v>25790</v>
          </cell>
          <cell r="D72" t="str">
            <v>10020R1301000005</v>
          </cell>
          <cell r="E72" t="str">
            <v>K23TLX 25</v>
          </cell>
          <cell r="F72">
            <v>-2213767</v>
          </cell>
          <cell r="G72">
            <v>44933</v>
          </cell>
          <cell r="H72">
            <v>45020</v>
          </cell>
        </row>
        <row r="73">
          <cell r="A73">
            <v>76</v>
          </cell>
          <cell r="B73">
            <v>510020</v>
          </cell>
          <cell r="C73">
            <v>25790</v>
          </cell>
          <cell r="D73" t="str">
            <v>10020R1303000016</v>
          </cell>
          <cell r="E73" t="str">
            <v>K23TLX 76</v>
          </cell>
          <cell r="F73">
            <v>-2692900</v>
          </cell>
          <cell r="G73">
            <v>45003</v>
          </cell>
          <cell r="H73">
            <v>45020</v>
          </cell>
        </row>
        <row r="74">
          <cell r="A74">
            <v>39</v>
          </cell>
          <cell r="B74">
            <v>510014</v>
          </cell>
          <cell r="C74">
            <v>25790</v>
          </cell>
          <cell r="D74" t="str">
            <v>10014R1301000005</v>
          </cell>
          <cell r="E74" t="str">
            <v>K23TMA 39</v>
          </cell>
          <cell r="F74">
            <v>-2256683</v>
          </cell>
          <cell r="G74">
            <v>44928</v>
          </cell>
          <cell r="H74">
            <v>45020</v>
          </cell>
        </row>
        <row r="75">
          <cell r="A75">
            <v>98</v>
          </cell>
          <cell r="B75">
            <v>510014</v>
          </cell>
          <cell r="C75">
            <v>25790</v>
          </cell>
          <cell r="D75" t="str">
            <v>10014R1303000022</v>
          </cell>
          <cell r="E75" t="str">
            <v>K23TMA 98</v>
          </cell>
          <cell r="F75">
            <v>-1089000</v>
          </cell>
          <cell r="G75">
            <v>44996</v>
          </cell>
          <cell r="H75">
            <v>45020</v>
          </cell>
        </row>
        <row r="76">
          <cell r="A76">
            <v>104</v>
          </cell>
          <cell r="B76">
            <v>510050</v>
          </cell>
          <cell r="C76">
            <v>25790</v>
          </cell>
          <cell r="D76" t="str">
            <v>10050R1302000002</v>
          </cell>
          <cell r="E76" t="str">
            <v>K23TPU 104</v>
          </cell>
          <cell r="F76">
            <v>-444232</v>
          </cell>
          <cell r="G76">
            <v>44965</v>
          </cell>
          <cell r="H76">
            <v>45020</v>
          </cell>
        </row>
        <row r="77">
          <cell r="A77">
            <v>61</v>
          </cell>
          <cell r="B77">
            <v>510012</v>
          </cell>
          <cell r="C77">
            <v>25790</v>
          </cell>
          <cell r="D77" t="str">
            <v>10012R1303000012</v>
          </cell>
          <cell r="E77" t="str">
            <v>K23TPU 61</v>
          </cell>
          <cell r="F77">
            <v>-5181775</v>
          </cell>
          <cell r="G77">
            <v>44989</v>
          </cell>
          <cell r="H77">
            <v>45020</v>
          </cell>
        </row>
        <row r="78">
          <cell r="A78">
            <v>18</v>
          </cell>
          <cell r="B78">
            <v>510021</v>
          </cell>
          <cell r="C78">
            <v>25790</v>
          </cell>
          <cell r="D78" t="str">
            <v>10021R1301000009</v>
          </cell>
          <cell r="E78" t="str">
            <v>K23TQU 18</v>
          </cell>
          <cell r="F78">
            <v>-215677</v>
          </cell>
          <cell r="G78">
            <v>44946</v>
          </cell>
          <cell r="H78">
            <v>45020</v>
          </cell>
        </row>
        <row r="79">
          <cell r="A79">
            <v>80</v>
          </cell>
          <cell r="B79">
            <v>510021</v>
          </cell>
          <cell r="C79">
            <v>25790</v>
          </cell>
          <cell r="D79" t="str">
            <v>10021R1303000016</v>
          </cell>
          <cell r="E79" t="str">
            <v>K23TQU 80</v>
          </cell>
          <cell r="F79">
            <v>-2769815</v>
          </cell>
          <cell r="G79">
            <v>44994</v>
          </cell>
          <cell r="H79">
            <v>45020</v>
          </cell>
        </row>
        <row r="80">
          <cell r="A80">
            <v>127</v>
          </cell>
          <cell r="B80">
            <v>510013</v>
          </cell>
          <cell r="C80">
            <v>25790</v>
          </cell>
          <cell r="D80" t="str">
            <v>10013R1303000047</v>
          </cell>
          <cell r="E80" t="str">
            <v>K23TTK 127</v>
          </cell>
          <cell r="F80">
            <v>-459386</v>
          </cell>
          <cell r="G80">
            <v>45007</v>
          </cell>
          <cell r="H80">
            <v>45020</v>
          </cell>
        </row>
        <row r="81">
          <cell r="A81" t="str">
            <v>25a</v>
          </cell>
          <cell r="B81">
            <v>510013</v>
          </cell>
          <cell r="C81">
            <v>25790</v>
          </cell>
          <cell r="D81" t="str">
            <v>10013R1301000005</v>
          </cell>
          <cell r="E81" t="str">
            <v>K23TTK 25</v>
          </cell>
          <cell r="F81">
            <v>-818267</v>
          </cell>
          <cell r="G81">
            <v>44939</v>
          </cell>
          <cell r="H81">
            <v>45020</v>
          </cell>
        </row>
        <row r="82">
          <cell r="A82">
            <v>36</v>
          </cell>
          <cell r="B82">
            <v>510022</v>
          </cell>
          <cell r="C82">
            <v>25790</v>
          </cell>
          <cell r="D82" t="str">
            <v>10022R1301000027</v>
          </cell>
          <cell r="E82" t="str">
            <v>K23TVU 36</v>
          </cell>
          <cell r="F82">
            <v>-611934</v>
          </cell>
          <cell r="G82">
            <v>44928</v>
          </cell>
          <cell r="H82">
            <v>45020</v>
          </cell>
        </row>
        <row r="83">
          <cell r="A83" t="str">
            <v>56a</v>
          </cell>
          <cell r="B83">
            <v>510022</v>
          </cell>
          <cell r="C83">
            <v>25790</v>
          </cell>
          <cell r="D83" t="str">
            <v>10022R1303000015</v>
          </cell>
          <cell r="E83" t="str">
            <v>K23TVU 56</v>
          </cell>
          <cell r="F83">
            <v>-1175076</v>
          </cell>
          <cell r="G83">
            <v>44996</v>
          </cell>
          <cell r="H83">
            <v>45020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GRT No &amp; Gor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chứng từ</v>
          </cell>
        </row>
        <row r="2">
          <cell r="A2">
            <v>10480</v>
          </cell>
          <cell r="B2">
            <v>510029</v>
          </cell>
          <cell r="C2">
            <v>25790</v>
          </cell>
          <cell r="D2" t="str">
            <v>10029I1302000649</v>
          </cell>
          <cell r="E2" t="str">
            <v>1C23TNN_00010480</v>
          </cell>
          <cell r="F2">
            <v>1072050</v>
          </cell>
          <cell r="G2">
            <v>44982</v>
          </cell>
          <cell r="H2">
            <v>45113</v>
          </cell>
        </row>
        <row r="3">
          <cell r="A3">
            <v>10481</v>
          </cell>
          <cell r="B3">
            <v>510017</v>
          </cell>
          <cell r="C3">
            <v>25790</v>
          </cell>
          <cell r="D3" t="str">
            <v>10017I1303002036</v>
          </cell>
          <cell r="E3" t="str">
            <v>1C23TNN_00010481</v>
          </cell>
          <cell r="F3">
            <v>3491900</v>
          </cell>
          <cell r="G3">
            <v>44986</v>
          </cell>
          <cell r="H3">
            <v>45113</v>
          </cell>
        </row>
        <row r="4">
          <cell r="A4">
            <v>10482</v>
          </cell>
          <cell r="B4">
            <v>510027</v>
          </cell>
          <cell r="C4">
            <v>25790</v>
          </cell>
          <cell r="D4" t="str">
            <v>10027I1302000751</v>
          </cell>
          <cell r="E4" t="str">
            <v>1C23TNN_00010482</v>
          </cell>
          <cell r="F4">
            <v>1529840</v>
          </cell>
          <cell r="G4">
            <v>44985</v>
          </cell>
          <cell r="H4">
            <v>45113</v>
          </cell>
        </row>
        <row r="5">
          <cell r="A5">
            <v>10483</v>
          </cell>
          <cell r="B5">
            <v>510025</v>
          </cell>
          <cell r="C5">
            <v>25790</v>
          </cell>
          <cell r="D5" t="str">
            <v>10025I1303001037</v>
          </cell>
          <cell r="E5" t="str">
            <v>1C23TNN_00010483</v>
          </cell>
          <cell r="F5">
            <v>1410200</v>
          </cell>
          <cell r="G5">
            <v>44987</v>
          </cell>
          <cell r="H5">
            <v>45113</v>
          </cell>
        </row>
        <row r="6">
          <cell r="A6">
            <v>10484</v>
          </cell>
          <cell r="B6">
            <v>510022</v>
          </cell>
          <cell r="C6">
            <v>25790</v>
          </cell>
          <cell r="D6" t="str">
            <v>10022I1302001126</v>
          </cell>
          <cell r="E6" t="str">
            <v>1C23TNN_00010484</v>
          </cell>
          <cell r="F6">
            <v>1468620</v>
          </cell>
          <cell r="G6">
            <v>44985</v>
          </cell>
          <cell r="H6">
            <v>45113</v>
          </cell>
        </row>
        <row r="7">
          <cell r="A7">
            <v>10485</v>
          </cell>
          <cell r="B7">
            <v>510021</v>
          </cell>
          <cell r="C7">
            <v>25790</v>
          </cell>
          <cell r="D7" t="str">
            <v>10021I1303000565</v>
          </cell>
          <cell r="E7" t="str">
            <v>1C23TNN_00010485</v>
          </cell>
          <cell r="F7">
            <v>2878820</v>
          </cell>
          <cell r="G7">
            <v>44988</v>
          </cell>
          <cell r="H7">
            <v>45113</v>
          </cell>
        </row>
        <row r="8">
          <cell r="A8">
            <v>10486</v>
          </cell>
          <cell r="B8">
            <v>510020</v>
          </cell>
          <cell r="C8">
            <v>25790</v>
          </cell>
          <cell r="D8" t="str">
            <v>10020I1302001512</v>
          </cell>
          <cell r="E8" t="str">
            <v>1C23TNN_00010486</v>
          </cell>
          <cell r="F8">
            <v>1110580</v>
          </cell>
          <cell r="G8">
            <v>44985</v>
          </cell>
          <cell r="H8">
            <v>45113</v>
          </cell>
        </row>
        <row r="9">
          <cell r="A9">
            <v>10487</v>
          </cell>
          <cell r="B9">
            <v>510017</v>
          </cell>
          <cell r="C9">
            <v>25790</v>
          </cell>
          <cell r="D9" t="str">
            <v>10017I1303002037</v>
          </cell>
          <cell r="E9" t="str">
            <v>1C23TNN_00010487</v>
          </cell>
          <cell r="F9">
            <v>4995550</v>
          </cell>
          <cell r="G9">
            <v>44986</v>
          </cell>
          <cell r="H9">
            <v>45113</v>
          </cell>
        </row>
        <row r="10">
          <cell r="A10">
            <v>10488</v>
          </cell>
          <cell r="B10">
            <v>510016</v>
          </cell>
          <cell r="C10">
            <v>25790</v>
          </cell>
          <cell r="D10" t="str">
            <v>10016I1303002260</v>
          </cell>
          <cell r="E10" t="str">
            <v>1C23TNN_00010488</v>
          </cell>
          <cell r="F10">
            <v>4000490</v>
          </cell>
          <cell r="G10">
            <v>44988</v>
          </cell>
          <cell r="H10">
            <v>45113</v>
          </cell>
        </row>
        <row r="11">
          <cell r="A11">
            <v>10489</v>
          </cell>
          <cell r="B11">
            <v>510015</v>
          </cell>
          <cell r="C11">
            <v>25790</v>
          </cell>
          <cell r="D11" t="str">
            <v>10015I1302001431</v>
          </cell>
          <cell r="E11" t="str">
            <v>1C23TNN_00010489</v>
          </cell>
          <cell r="F11">
            <v>2618440</v>
          </cell>
          <cell r="G11">
            <v>44985</v>
          </cell>
          <cell r="H11">
            <v>45113</v>
          </cell>
        </row>
        <row r="12">
          <cell r="A12">
            <v>10490</v>
          </cell>
          <cell r="B12">
            <v>510028</v>
          </cell>
          <cell r="C12">
            <v>25790</v>
          </cell>
          <cell r="D12" t="str">
            <v>10028I1302001147</v>
          </cell>
          <cell r="E12" t="str">
            <v>1C23TNN_00010490</v>
          </cell>
          <cell r="F12">
            <v>2221160</v>
          </cell>
          <cell r="G12">
            <v>44985</v>
          </cell>
          <cell r="H12">
            <v>45113</v>
          </cell>
        </row>
        <row r="13">
          <cell r="A13">
            <v>10491</v>
          </cell>
          <cell r="B13">
            <v>510027</v>
          </cell>
          <cell r="C13">
            <v>25790</v>
          </cell>
          <cell r="D13" t="str">
            <v>10027I1302000752</v>
          </cell>
          <cell r="E13" t="str">
            <v>1C23TNN_00010491</v>
          </cell>
          <cell r="F13">
            <v>272250</v>
          </cell>
          <cell r="G13">
            <v>44985</v>
          </cell>
          <cell r="H13">
            <v>45113</v>
          </cell>
        </row>
        <row r="14">
          <cell r="A14">
            <v>10492</v>
          </cell>
          <cell r="B14">
            <v>510019</v>
          </cell>
          <cell r="C14">
            <v>25790</v>
          </cell>
          <cell r="D14" t="str">
            <v>10019I1302001531</v>
          </cell>
          <cell r="E14" t="str">
            <v>1C23TNN_00010492</v>
          </cell>
          <cell r="F14">
            <v>2381320</v>
          </cell>
          <cell r="G14">
            <v>44985</v>
          </cell>
          <cell r="H14">
            <v>45113</v>
          </cell>
        </row>
        <row r="15">
          <cell r="A15">
            <v>10493</v>
          </cell>
          <cell r="B15">
            <v>510011</v>
          </cell>
          <cell r="C15">
            <v>25790</v>
          </cell>
          <cell r="D15" t="str">
            <v>10011I1302002291</v>
          </cell>
          <cell r="E15" t="str">
            <v>1C23TNN_00010493</v>
          </cell>
          <cell r="F15">
            <v>3791520</v>
          </cell>
          <cell r="G15">
            <v>44985</v>
          </cell>
          <cell r="H15">
            <v>45113</v>
          </cell>
        </row>
        <row r="16">
          <cell r="A16">
            <v>10494</v>
          </cell>
          <cell r="B16">
            <v>510012</v>
          </cell>
          <cell r="C16">
            <v>25790</v>
          </cell>
          <cell r="D16" t="str">
            <v>10012I1302002221</v>
          </cell>
          <cell r="E16" t="str">
            <v>1C23TNN_00010494</v>
          </cell>
          <cell r="F16">
            <v>6071100</v>
          </cell>
          <cell r="G16">
            <v>44985</v>
          </cell>
          <cell r="H16">
            <v>45113</v>
          </cell>
        </row>
        <row r="17">
          <cell r="A17">
            <v>10495</v>
          </cell>
          <cell r="B17">
            <v>510014</v>
          </cell>
          <cell r="C17">
            <v>25790</v>
          </cell>
          <cell r="D17" t="str">
            <v>10014I1302001368</v>
          </cell>
          <cell r="E17" t="str">
            <v>1C23TNN_00010495</v>
          </cell>
          <cell r="F17">
            <v>647030</v>
          </cell>
          <cell r="G17">
            <v>44975</v>
          </cell>
          <cell r="H17">
            <v>45113</v>
          </cell>
        </row>
        <row r="18">
          <cell r="A18">
            <v>10496</v>
          </cell>
          <cell r="B18">
            <v>510014</v>
          </cell>
          <cell r="C18">
            <v>25790</v>
          </cell>
          <cell r="D18" t="str">
            <v>10014I1302001369</v>
          </cell>
          <cell r="E18" t="str">
            <v>1C23TNN_00010496</v>
          </cell>
          <cell r="F18">
            <v>1963830</v>
          </cell>
          <cell r="G18">
            <v>44975</v>
          </cell>
          <cell r="H18">
            <v>45113</v>
          </cell>
        </row>
        <row r="19">
          <cell r="A19">
            <v>10497</v>
          </cell>
          <cell r="B19">
            <v>510014</v>
          </cell>
          <cell r="C19">
            <v>25790</v>
          </cell>
          <cell r="D19" t="str">
            <v>10014I1302001370</v>
          </cell>
          <cell r="E19" t="str">
            <v>1C23TNN_00010497</v>
          </cell>
          <cell r="F19">
            <v>3331740</v>
          </cell>
          <cell r="G19">
            <v>44975</v>
          </cell>
          <cell r="H19">
            <v>45113</v>
          </cell>
        </row>
        <row r="20">
          <cell r="A20">
            <v>10498</v>
          </cell>
          <cell r="B20">
            <v>510013</v>
          </cell>
          <cell r="C20">
            <v>25790</v>
          </cell>
          <cell r="D20" t="str">
            <v>10013I1302002437</v>
          </cell>
          <cell r="E20" t="str">
            <v>1C23TNN_00010498</v>
          </cell>
          <cell r="F20">
            <v>3267350</v>
          </cell>
          <cell r="G20">
            <v>44980</v>
          </cell>
          <cell r="H20">
            <v>45113</v>
          </cell>
        </row>
        <row r="21">
          <cell r="A21">
            <v>10500</v>
          </cell>
          <cell r="B21">
            <v>510026</v>
          </cell>
          <cell r="C21">
            <v>25790</v>
          </cell>
          <cell r="D21" t="str">
            <v>10026I1302001566</v>
          </cell>
          <cell r="E21" t="str">
            <v>1C23TNN_00010500</v>
          </cell>
          <cell r="F21">
            <v>2381320</v>
          </cell>
          <cell r="G21">
            <v>44981</v>
          </cell>
          <cell r="H21">
            <v>45113</v>
          </cell>
        </row>
        <row r="22">
          <cell r="A22">
            <v>11265</v>
          </cell>
          <cell r="B22">
            <v>510016</v>
          </cell>
          <cell r="C22">
            <v>25790</v>
          </cell>
          <cell r="D22" t="str">
            <v>10016I1303002261</v>
          </cell>
          <cell r="E22" t="str">
            <v>1C23TNN_00011265</v>
          </cell>
          <cell r="F22">
            <v>1468620</v>
          </cell>
          <cell r="G22">
            <v>44991</v>
          </cell>
          <cell r="H22">
            <v>45113</v>
          </cell>
        </row>
        <row r="23">
          <cell r="A23">
            <v>11266</v>
          </cell>
          <cell r="B23">
            <v>510022</v>
          </cell>
          <cell r="C23">
            <v>25790</v>
          </cell>
          <cell r="D23" t="str">
            <v>10022I1303001150</v>
          </cell>
          <cell r="E23" t="str">
            <v>1C23TNN_00011266</v>
          </cell>
          <cell r="F23">
            <v>943990</v>
          </cell>
          <cell r="G23">
            <v>44988</v>
          </cell>
          <cell r="H23">
            <v>45113</v>
          </cell>
        </row>
        <row r="24">
          <cell r="A24">
            <v>11267</v>
          </cell>
          <cell r="B24">
            <v>510021</v>
          </cell>
          <cell r="C24">
            <v>25790</v>
          </cell>
          <cell r="D24" t="str">
            <v>10021I1303000566</v>
          </cell>
          <cell r="E24" t="str">
            <v>1C23TNN_00011267</v>
          </cell>
          <cell r="F24">
            <v>6457640</v>
          </cell>
          <cell r="G24">
            <v>44989</v>
          </cell>
          <cell r="H24">
            <v>45113</v>
          </cell>
        </row>
        <row r="25">
          <cell r="A25">
            <v>11268</v>
          </cell>
          <cell r="B25">
            <v>510017</v>
          </cell>
          <cell r="C25">
            <v>25790</v>
          </cell>
          <cell r="D25" t="str">
            <v>10017I1303002038</v>
          </cell>
          <cell r="E25" t="str">
            <v>1C23TNN_00011268</v>
          </cell>
          <cell r="F25">
            <v>2579200</v>
          </cell>
          <cell r="G25">
            <v>44989</v>
          </cell>
          <cell r="H25">
            <v>45113</v>
          </cell>
        </row>
        <row r="26">
          <cell r="A26">
            <v>13165</v>
          </cell>
          <cell r="B26">
            <v>520090</v>
          </cell>
          <cell r="C26">
            <v>25790</v>
          </cell>
          <cell r="D26" t="str">
            <v>20090I1302000697</v>
          </cell>
          <cell r="E26" t="str">
            <v>1C23TNN_00013165</v>
          </cell>
          <cell r="F26">
            <v>2182630</v>
          </cell>
          <cell r="G26">
            <v>44982</v>
          </cell>
          <cell r="H26">
            <v>45113</v>
          </cell>
        </row>
        <row r="27">
          <cell r="A27">
            <v>14840</v>
          </cell>
          <cell r="B27">
            <v>510025</v>
          </cell>
          <cell r="C27">
            <v>25790</v>
          </cell>
          <cell r="D27" t="str">
            <v>10025I1303001038</v>
          </cell>
          <cell r="E27" t="str">
            <v>1C23TNN_00014840</v>
          </cell>
          <cell r="F27">
            <v>453750</v>
          </cell>
          <cell r="G27">
            <v>45000</v>
          </cell>
          <cell r="H27">
            <v>45113</v>
          </cell>
        </row>
        <row r="28">
          <cell r="A28">
            <v>14841</v>
          </cell>
          <cell r="B28">
            <v>510023</v>
          </cell>
          <cell r="C28">
            <v>25790</v>
          </cell>
          <cell r="D28" t="str">
            <v>10023I1303000405</v>
          </cell>
          <cell r="E28" t="str">
            <v>1C23TNN_00014841</v>
          </cell>
          <cell r="F28">
            <v>1410200</v>
          </cell>
          <cell r="G28">
            <v>45002</v>
          </cell>
          <cell r="H28">
            <v>45113</v>
          </cell>
        </row>
        <row r="29">
          <cell r="A29">
            <v>14842</v>
          </cell>
          <cell r="B29">
            <v>510022</v>
          </cell>
          <cell r="C29">
            <v>25790</v>
          </cell>
          <cell r="D29" t="str">
            <v>10022I1303001151</v>
          </cell>
          <cell r="E29" t="str">
            <v>1C23TNN_00014842</v>
          </cell>
          <cell r="F29">
            <v>1719530</v>
          </cell>
          <cell r="G29">
            <v>44999</v>
          </cell>
          <cell r="H29">
            <v>45113</v>
          </cell>
        </row>
        <row r="30">
          <cell r="A30">
            <v>14843</v>
          </cell>
          <cell r="B30">
            <v>510016</v>
          </cell>
          <cell r="C30">
            <v>25790</v>
          </cell>
          <cell r="D30" t="str">
            <v>10016I1303002267</v>
          </cell>
          <cell r="E30" t="str">
            <v>1C23TNN_00014843</v>
          </cell>
          <cell r="F30">
            <v>3849940</v>
          </cell>
          <cell r="G30">
            <v>45002</v>
          </cell>
          <cell r="H30">
            <v>45113</v>
          </cell>
        </row>
        <row r="31">
          <cell r="A31">
            <v>14844</v>
          </cell>
          <cell r="B31">
            <v>510018</v>
          </cell>
          <cell r="C31">
            <v>25790</v>
          </cell>
          <cell r="D31" t="str">
            <v>10018I1303001890</v>
          </cell>
          <cell r="E31" t="str">
            <v>1C23TNN_00014844</v>
          </cell>
          <cell r="F31">
            <v>1410200</v>
          </cell>
          <cell r="G31">
            <v>44996</v>
          </cell>
          <cell r="H31">
            <v>45113</v>
          </cell>
        </row>
        <row r="32">
          <cell r="A32">
            <v>14845</v>
          </cell>
          <cell r="B32">
            <v>510029</v>
          </cell>
          <cell r="C32">
            <v>25790</v>
          </cell>
          <cell r="D32" t="str">
            <v>10029I1303000739</v>
          </cell>
          <cell r="E32" t="str">
            <v>1C23TNN_00014845</v>
          </cell>
          <cell r="F32">
            <v>2428690</v>
          </cell>
          <cell r="G32">
            <v>44996</v>
          </cell>
          <cell r="H32">
            <v>45113</v>
          </cell>
        </row>
        <row r="33">
          <cell r="A33">
            <v>14846</v>
          </cell>
          <cell r="B33">
            <v>510010</v>
          </cell>
          <cell r="C33">
            <v>25790</v>
          </cell>
          <cell r="D33" t="str">
            <v>10010I1303003853</v>
          </cell>
          <cell r="E33" t="str">
            <v>1C23TNN_00014846</v>
          </cell>
          <cell r="F33">
            <v>4853580</v>
          </cell>
          <cell r="G33">
            <v>44995</v>
          </cell>
          <cell r="H33">
            <v>45113</v>
          </cell>
        </row>
        <row r="34">
          <cell r="A34">
            <v>14847</v>
          </cell>
          <cell r="B34">
            <v>510010</v>
          </cell>
          <cell r="C34">
            <v>25790</v>
          </cell>
          <cell r="D34" t="str">
            <v>10010I1303003854</v>
          </cell>
          <cell r="E34" t="str">
            <v>1C23TNN_00014847</v>
          </cell>
          <cell r="F34">
            <v>4719950</v>
          </cell>
          <cell r="G34">
            <v>44999</v>
          </cell>
          <cell r="H34">
            <v>45113</v>
          </cell>
        </row>
        <row r="35">
          <cell r="A35">
            <v>14848</v>
          </cell>
          <cell r="B35">
            <v>510011</v>
          </cell>
          <cell r="C35">
            <v>25790</v>
          </cell>
          <cell r="D35" t="str">
            <v>10011I1303002533</v>
          </cell>
          <cell r="E35" t="str">
            <v>1C23TNN_00014848</v>
          </cell>
          <cell r="F35">
            <v>9439900</v>
          </cell>
          <cell r="G35">
            <v>44999</v>
          </cell>
          <cell r="H35">
            <v>45113</v>
          </cell>
        </row>
        <row r="36">
          <cell r="A36">
            <v>14849</v>
          </cell>
          <cell r="B36">
            <v>510011</v>
          </cell>
          <cell r="C36">
            <v>25790</v>
          </cell>
          <cell r="D36" t="str">
            <v>10011I1303002534</v>
          </cell>
          <cell r="E36" t="str">
            <v>1C23TNN_00014849</v>
          </cell>
          <cell r="F36">
            <v>3160410</v>
          </cell>
          <cell r="G36">
            <v>44999</v>
          </cell>
          <cell r="H36">
            <v>45113</v>
          </cell>
        </row>
        <row r="37">
          <cell r="A37">
            <v>14850</v>
          </cell>
          <cell r="B37">
            <v>510011</v>
          </cell>
          <cell r="C37">
            <v>25790</v>
          </cell>
          <cell r="D37" t="str">
            <v>10011I1303002535</v>
          </cell>
          <cell r="E37" t="str">
            <v>1C23TNN_00014850</v>
          </cell>
          <cell r="F37">
            <v>1003640</v>
          </cell>
          <cell r="G37">
            <v>44999</v>
          </cell>
          <cell r="H37">
            <v>45113</v>
          </cell>
        </row>
        <row r="38">
          <cell r="A38">
            <v>14851</v>
          </cell>
          <cell r="B38">
            <v>510019</v>
          </cell>
          <cell r="C38">
            <v>25790</v>
          </cell>
          <cell r="D38" t="str">
            <v>10019I1303001526</v>
          </cell>
          <cell r="E38" t="str">
            <v>1C23TNN_00014851</v>
          </cell>
          <cell r="F38">
            <v>943990</v>
          </cell>
          <cell r="G38">
            <v>44999</v>
          </cell>
          <cell r="H38">
            <v>45113</v>
          </cell>
        </row>
        <row r="39">
          <cell r="A39">
            <v>14852</v>
          </cell>
          <cell r="B39">
            <v>510019</v>
          </cell>
          <cell r="C39">
            <v>25790</v>
          </cell>
          <cell r="D39" t="str">
            <v>10019I1303001527</v>
          </cell>
          <cell r="E39" t="str">
            <v>1C23TNN_00014852</v>
          </cell>
          <cell r="F39">
            <v>2851390</v>
          </cell>
          <cell r="G39">
            <v>44999</v>
          </cell>
          <cell r="H39">
            <v>45113</v>
          </cell>
        </row>
        <row r="40">
          <cell r="A40">
            <v>14853</v>
          </cell>
          <cell r="B40">
            <v>510019</v>
          </cell>
          <cell r="C40">
            <v>25790</v>
          </cell>
          <cell r="D40" t="str">
            <v>10019I1303001528</v>
          </cell>
          <cell r="E40" t="str">
            <v>1C23TNN_00014853</v>
          </cell>
          <cell r="F40">
            <v>1623570</v>
          </cell>
          <cell r="G40">
            <v>44999</v>
          </cell>
          <cell r="H40">
            <v>45113</v>
          </cell>
        </row>
        <row r="41">
          <cell r="A41">
            <v>14854</v>
          </cell>
          <cell r="B41">
            <v>510012</v>
          </cell>
          <cell r="C41">
            <v>25790</v>
          </cell>
          <cell r="D41" t="str">
            <v>10012I1303002631</v>
          </cell>
          <cell r="E41" t="str">
            <v>1C23TNN_00014854</v>
          </cell>
          <cell r="F41">
            <v>3849940</v>
          </cell>
          <cell r="G41">
            <v>44999</v>
          </cell>
          <cell r="H41">
            <v>45113</v>
          </cell>
        </row>
        <row r="42">
          <cell r="A42">
            <v>14855</v>
          </cell>
          <cell r="B42">
            <v>510012</v>
          </cell>
          <cell r="C42">
            <v>25790</v>
          </cell>
          <cell r="D42" t="str">
            <v>10012I1303002632</v>
          </cell>
          <cell r="E42" t="str">
            <v>1C23TNN_00014855</v>
          </cell>
          <cell r="F42">
            <v>3775960</v>
          </cell>
          <cell r="G42">
            <v>44999</v>
          </cell>
          <cell r="H42">
            <v>45113</v>
          </cell>
        </row>
        <row r="43">
          <cell r="A43">
            <v>17504</v>
          </cell>
          <cell r="B43">
            <v>510012</v>
          </cell>
          <cell r="C43">
            <v>25790</v>
          </cell>
          <cell r="D43" t="str">
            <v>10012I1303002648</v>
          </cell>
          <cell r="E43" t="str">
            <v>1C23TNN_00017504</v>
          </cell>
          <cell r="F43">
            <v>5474580</v>
          </cell>
          <cell r="G43">
            <v>45007</v>
          </cell>
          <cell r="H43">
            <v>45113</v>
          </cell>
        </row>
        <row r="44">
          <cell r="A44">
            <v>18690</v>
          </cell>
          <cell r="B44">
            <v>510050</v>
          </cell>
          <cell r="C44">
            <v>25790</v>
          </cell>
          <cell r="D44" t="str">
            <v>10050I1303000451</v>
          </cell>
          <cell r="E44" t="str">
            <v>1C23TNN_00018690</v>
          </cell>
          <cell r="F44">
            <v>943990</v>
          </cell>
          <cell r="G44">
            <v>45009</v>
          </cell>
          <cell r="H44">
            <v>45113</v>
          </cell>
        </row>
        <row r="45">
          <cell r="A45">
            <v>18691</v>
          </cell>
          <cell r="B45">
            <v>510029</v>
          </cell>
          <cell r="C45">
            <v>25790</v>
          </cell>
          <cell r="D45" t="str">
            <v>10029I1303000743</v>
          </cell>
          <cell r="E45" t="str">
            <v>1C23TNN_00018691</v>
          </cell>
          <cell r="F45">
            <v>1887980</v>
          </cell>
          <cell r="G45">
            <v>45010</v>
          </cell>
          <cell r="H45">
            <v>45113</v>
          </cell>
        </row>
        <row r="46">
          <cell r="A46">
            <v>18706</v>
          </cell>
          <cell r="B46">
            <v>510010</v>
          </cell>
          <cell r="C46">
            <v>25790</v>
          </cell>
          <cell r="D46" t="str">
            <v>10010I1303003884</v>
          </cell>
          <cell r="E46" t="str">
            <v>1C23TNN_00018706</v>
          </cell>
          <cell r="F46">
            <v>3373960</v>
          </cell>
          <cell r="G46">
            <v>45010</v>
          </cell>
          <cell r="H46">
            <v>45113</v>
          </cell>
        </row>
        <row r="47">
          <cell r="A47">
            <v>19053</v>
          </cell>
          <cell r="B47">
            <v>520090</v>
          </cell>
          <cell r="C47">
            <v>25790</v>
          </cell>
          <cell r="D47" t="str">
            <v>20090I1303000736</v>
          </cell>
          <cell r="E47" t="str">
            <v>1C23TNN_00019053</v>
          </cell>
          <cell r="F47">
            <v>943990</v>
          </cell>
          <cell r="G47">
            <v>45013</v>
          </cell>
          <cell r="H47">
            <v>45113</v>
          </cell>
        </row>
        <row r="48">
          <cell r="A48">
            <v>19055</v>
          </cell>
          <cell r="B48">
            <v>510014</v>
          </cell>
          <cell r="C48">
            <v>25790</v>
          </cell>
          <cell r="D48" t="str">
            <v>10014I1303001358</v>
          </cell>
          <cell r="E48" t="str">
            <v>1C23TNN_00019055</v>
          </cell>
          <cell r="F48">
            <v>100360</v>
          </cell>
          <cell r="G48">
            <v>45014</v>
          </cell>
          <cell r="H48">
            <v>45113</v>
          </cell>
        </row>
        <row r="49">
          <cell r="A49">
            <v>20182</v>
          </cell>
          <cell r="B49">
            <v>510012</v>
          </cell>
          <cell r="C49">
            <v>25790</v>
          </cell>
          <cell r="D49" t="str">
            <v>10012I1304002551</v>
          </cell>
          <cell r="E49" t="str">
            <v>1C23TNN_00020182</v>
          </cell>
          <cell r="F49">
            <v>1776920</v>
          </cell>
          <cell r="G49">
            <v>45020</v>
          </cell>
          <cell r="H49">
            <v>45113</v>
          </cell>
        </row>
        <row r="50">
          <cell r="A50">
            <v>20183</v>
          </cell>
          <cell r="B50">
            <v>510012</v>
          </cell>
          <cell r="C50">
            <v>25790</v>
          </cell>
          <cell r="D50" t="str">
            <v>10012I1304002552</v>
          </cell>
          <cell r="E50" t="str">
            <v>1C23TNN_00020183</v>
          </cell>
          <cell r="F50">
            <v>5822070</v>
          </cell>
          <cell r="G50">
            <v>45020</v>
          </cell>
          <cell r="H50">
            <v>45113</v>
          </cell>
        </row>
        <row r="51">
          <cell r="A51">
            <v>20479</v>
          </cell>
          <cell r="B51">
            <v>510050</v>
          </cell>
          <cell r="C51">
            <v>25790</v>
          </cell>
          <cell r="D51" t="str">
            <v>10050I1304000416</v>
          </cell>
          <cell r="E51" t="str">
            <v>1C23TNN_00020479</v>
          </cell>
          <cell r="F51">
            <v>888460</v>
          </cell>
          <cell r="G51">
            <v>45021</v>
          </cell>
          <cell r="H51">
            <v>45113</v>
          </cell>
        </row>
        <row r="52">
          <cell r="A52">
            <v>20481</v>
          </cell>
          <cell r="B52">
            <v>510024</v>
          </cell>
          <cell r="C52">
            <v>25790</v>
          </cell>
          <cell r="D52" t="str">
            <v>10024I1304001111</v>
          </cell>
          <cell r="E52" t="str">
            <v>1C23TNN_00020481</v>
          </cell>
          <cell r="F52">
            <v>888460</v>
          </cell>
          <cell r="G52">
            <v>45027</v>
          </cell>
          <cell r="H52">
            <v>45113</v>
          </cell>
        </row>
        <row r="53">
          <cell r="A53">
            <v>20482</v>
          </cell>
          <cell r="B53">
            <v>510027</v>
          </cell>
          <cell r="C53">
            <v>25790</v>
          </cell>
          <cell r="D53" t="str">
            <v>10027I1304000836</v>
          </cell>
          <cell r="E53" t="str">
            <v>1C23TNN_00020482</v>
          </cell>
          <cell r="F53">
            <v>1342210</v>
          </cell>
          <cell r="G53">
            <v>45024</v>
          </cell>
          <cell r="H53">
            <v>45113</v>
          </cell>
        </row>
        <row r="54">
          <cell r="A54">
            <v>20483</v>
          </cell>
          <cell r="B54">
            <v>510020</v>
          </cell>
          <cell r="C54">
            <v>25790</v>
          </cell>
          <cell r="D54" t="str">
            <v>10020I1304001633</v>
          </cell>
          <cell r="E54" t="str">
            <v>1C23TNN_00020483</v>
          </cell>
          <cell r="F54">
            <v>888460</v>
          </cell>
          <cell r="G54">
            <v>45024</v>
          </cell>
          <cell r="H54">
            <v>45113</v>
          </cell>
        </row>
        <row r="55">
          <cell r="A55">
            <v>20484</v>
          </cell>
          <cell r="B55">
            <v>510022</v>
          </cell>
          <cell r="C55">
            <v>25790</v>
          </cell>
          <cell r="D55" t="str">
            <v>10022I1304001230</v>
          </cell>
          <cell r="E55" t="str">
            <v>1C23TNN_00020484</v>
          </cell>
          <cell r="F55">
            <v>2750550</v>
          </cell>
          <cell r="G55">
            <v>45023</v>
          </cell>
          <cell r="H55">
            <v>45113</v>
          </cell>
        </row>
        <row r="56">
          <cell r="A56">
            <v>20498</v>
          </cell>
          <cell r="B56">
            <v>510010</v>
          </cell>
          <cell r="C56">
            <v>25790</v>
          </cell>
          <cell r="D56" t="str">
            <v>10010I1304003737</v>
          </cell>
          <cell r="E56" t="str">
            <v>1C23TNN_00020498</v>
          </cell>
          <cell r="F56">
            <v>4960820</v>
          </cell>
          <cell r="G56">
            <v>45023</v>
          </cell>
          <cell r="H56">
            <v>45113</v>
          </cell>
        </row>
        <row r="57">
          <cell r="A57">
            <v>20499</v>
          </cell>
          <cell r="B57">
            <v>510010</v>
          </cell>
          <cell r="C57">
            <v>25790</v>
          </cell>
          <cell r="D57" t="str">
            <v>10010I1304003669</v>
          </cell>
          <cell r="E57" t="str">
            <v>1C23TNN_00020499</v>
          </cell>
          <cell r="F57">
            <v>453750</v>
          </cell>
          <cell r="G57">
            <v>45023</v>
          </cell>
          <cell r="H57">
            <v>45113</v>
          </cell>
        </row>
        <row r="58">
          <cell r="A58">
            <v>22032</v>
          </cell>
          <cell r="B58">
            <v>510016</v>
          </cell>
          <cell r="C58">
            <v>25790</v>
          </cell>
          <cell r="D58" t="str">
            <v>10016I1304002285</v>
          </cell>
          <cell r="E58" t="str">
            <v>1C23TNN_00022032</v>
          </cell>
          <cell r="F58">
            <v>4844600</v>
          </cell>
          <cell r="G58">
            <v>45028</v>
          </cell>
          <cell r="H58">
            <v>45113</v>
          </cell>
        </row>
        <row r="59">
          <cell r="A59">
            <v>22033</v>
          </cell>
          <cell r="B59">
            <v>510011</v>
          </cell>
          <cell r="C59">
            <v>25790</v>
          </cell>
          <cell r="D59" t="str">
            <v>10011I1304002475</v>
          </cell>
          <cell r="E59" t="str">
            <v>1C23TNN_00022033</v>
          </cell>
          <cell r="F59">
            <v>7107680</v>
          </cell>
          <cell r="G59">
            <v>45024</v>
          </cell>
          <cell r="H59">
            <v>45113</v>
          </cell>
        </row>
        <row r="60">
          <cell r="A60">
            <v>22034</v>
          </cell>
          <cell r="B60">
            <v>510018</v>
          </cell>
          <cell r="C60">
            <v>25790</v>
          </cell>
          <cell r="D60" t="str">
            <v>10018I1304001780</v>
          </cell>
          <cell r="E60" t="str">
            <v>1C23TNN_00022034</v>
          </cell>
          <cell r="F60">
            <v>2665380</v>
          </cell>
          <cell r="G60">
            <v>45024</v>
          </cell>
          <cell r="H60">
            <v>45113</v>
          </cell>
        </row>
        <row r="61">
          <cell r="A61">
            <v>22036</v>
          </cell>
          <cell r="B61">
            <v>510016</v>
          </cell>
          <cell r="C61">
            <v>25790</v>
          </cell>
          <cell r="D61" t="str">
            <v>10016I1304002240</v>
          </cell>
          <cell r="E61" t="str">
            <v>1C23TNN_00022036</v>
          </cell>
          <cell r="F61">
            <v>1039010</v>
          </cell>
          <cell r="G61">
            <v>45030</v>
          </cell>
          <cell r="H61">
            <v>45113</v>
          </cell>
        </row>
        <row r="62">
          <cell r="A62">
            <v>22037</v>
          </cell>
          <cell r="B62">
            <v>510020</v>
          </cell>
          <cell r="C62">
            <v>25790</v>
          </cell>
          <cell r="D62" t="str">
            <v>10020I1304001623</v>
          </cell>
          <cell r="E62" t="str">
            <v>1C23TNN_00022037</v>
          </cell>
          <cell r="F62">
            <v>2835070</v>
          </cell>
          <cell r="G62">
            <v>45027</v>
          </cell>
          <cell r="H62">
            <v>45113</v>
          </cell>
        </row>
        <row r="63">
          <cell r="A63">
            <v>22038</v>
          </cell>
          <cell r="B63">
            <v>510022</v>
          </cell>
          <cell r="C63">
            <v>25790</v>
          </cell>
          <cell r="D63" t="str">
            <v>10022I1304001231</v>
          </cell>
          <cell r="E63" t="str">
            <v>1C23TNN_00022038</v>
          </cell>
          <cell r="F63">
            <v>544500</v>
          </cell>
          <cell r="G63">
            <v>45027</v>
          </cell>
          <cell r="H63">
            <v>45113</v>
          </cell>
        </row>
        <row r="64">
          <cell r="A64">
            <v>22039</v>
          </cell>
          <cell r="B64">
            <v>510024</v>
          </cell>
          <cell r="C64">
            <v>25790</v>
          </cell>
          <cell r="D64" t="str">
            <v>10024I1304001097</v>
          </cell>
          <cell r="E64" t="str">
            <v>1C23TNN_00022039</v>
          </cell>
          <cell r="F64">
            <v>1468620</v>
          </cell>
          <cell r="G64">
            <v>45030</v>
          </cell>
          <cell r="H64">
            <v>45113</v>
          </cell>
        </row>
        <row r="65">
          <cell r="A65">
            <v>22040</v>
          </cell>
          <cell r="B65">
            <v>510012</v>
          </cell>
          <cell r="C65">
            <v>25790</v>
          </cell>
          <cell r="D65" t="str">
            <v>10012I1304002526</v>
          </cell>
          <cell r="E65" t="str">
            <v>1C23TNN_00022040</v>
          </cell>
          <cell r="F65">
            <v>2665380</v>
          </cell>
          <cell r="G65">
            <v>45026</v>
          </cell>
          <cell r="H65">
            <v>45113</v>
          </cell>
        </row>
        <row r="66">
          <cell r="A66">
            <v>22041</v>
          </cell>
          <cell r="B66">
            <v>510011</v>
          </cell>
          <cell r="C66">
            <v>25790</v>
          </cell>
          <cell r="D66" t="str">
            <v>10011I1304002476</v>
          </cell>
          <cell r="E66" t="str">
            <v>1C23TNN_00022041</v>
          </cell>
          <cell r="F66">
            <v>4762540</v>
          </cell>
          <cell r="G66">
            <v>45027</v>
          </cell>
          <cell r="H66">
            <v>45113</v>
          </cell>
        </row>
        <row r="67">
          <cell r="A67">
            <v>22042</v>
          </cell>
          <cell r="B67">
            <v>510012</v>
          </cell>
          <cell r="C67">
            <v>25790</v>
          </cell>
          <cell r="D67" t="str">
            <v>10012I1304002527</v>
          </cell>
          <cell r="E67" t="str">
            <v>1C23TNN_00022042</v>
          </cell>
          <cell r="F67">
            <v>19280590</v>
          </cell>
          <cell r="G67">
            <v>45027</v>
          </cell>
          <cell r="H67">
            <v>45113</v>
          </cell>
        </row>
        <row r="68">
          <cell r="A68">
            <v>22045</v>
          </cell>
          <cell r="B68">
            <v>510013</v>
          </cell>
          <cell r="C68">
            <v>25790</v>
          </cell>
          <cell r="D68" t="str">
            <v>10013I1304002829</v>
          </cell>
          <cell r="E68" t="str">
            <v>1C23TNN_00022045</v>
          </cell>
          <cell r="F68">
            <v>4369990</v>
          </cell>
          <cell r="G68">
            <v>45024</v>
          </cell>
          <cell r="H68">
            <v>45113</v>
          </cell>
        </row>
        <row r="69">
          <cell r="A69">
            <v>22046</v>
          </cell>
          <cell r="B69">
            <v>510014</v>
          </cell>
          <cell r="C69">
            <v>25790</v>
          </cell>
          <cell r="D69" t="str">
            <v>10014I1304001354</v>
          </cell>
          <cell r="E69" t="str">
            <v>1C23TNN_00022046</v>
          </cell>
          <cell r="F69">
            <v>3432100</v>
          </cell>
          <cell r="G69">
            <v>45020</v>
          </cell>
          <cell r="H69">
            <v>45113</v>
          </cell>
        </row>
        <row r="70">
          <cell r="A70">
            <v>23404</v>
          </cell>
          <cell r="B70">
            <v>510016</v>
          </cell>
          <cell r="C70">
            <v>25790</v>
          </cell>
          <cell r="D70" t="str">
            <v>10016I1304002284</v>
          </cell>
          <cell r="E70" t="str">
            <v>1C23TNN_00023404</v>
          </cell>
          <cell r="F70">
            <v>1629520</v>
          </cell>
          <cell r="G70">
            <v>45032</v>
          </cell>
          <cell r="H70">
            <v>45113</v>
          </cell>
        </row>
        <row r="71">
          <cell r="A71">
            <v>25246</v>
          </cell>
          <cell r="B71">
            <v>510024</v>
          </cell>
          <cell r="C71">
            <v>25790</v>
          </cell>
          <cell r="D71" t="str">
            <v>10024I1305000948</v>
          </cell>
          <cell r="E71" t="str">
            <v>1C23TNN_00025246</v>
          </cell>
          <cell r="F71">
            <v>1905040</v>
          </cell>
          <cell r="G71">
            <v>45048</v>
          </cell>
          <cell r="H71">
            <v>45113</v>
          </cell>
        </row>
        <row r="72">
          <cell r="A72">
            <v>31443</v>
          </cell>
          <cell r="B72">
            <v>510016</v>
          </cell>
          <cell r="C72">
            <v>25790</v>
          </cell>
          <cell r="D72" t="str">
            <v>10016I1305001858</v>
          </cell>
          <cell r="E72" t="str">
            <v>1C23TNN_00031443</v>
          </cell>
          <cell r="F72">
            <v>1132800</v>
          </cell>
          <cell r="G72">
            <v>45075</v>
          </cell>
          <cell r="H72">
            <v>45113</v>
          </cell>
        </row>
        <row r="73">
          <cell r="A73">
            <v>31608</v>
          </cell>
          <cell r="B73">
            <v>510016</v>
          </cell>
          <cell r="C73">
            <v>25790</v>
          </cell>
          <cell r="D73" t="str">
            <v>10016I1305001793</v>
          </cell>
          <cell r="E73" t="str">
            <v>1C23TNN_00031608</v>
          </cell>
          <cell r="F73">
            <v>1395190</v>
          </cell>
          <cell r="G73">
            <v>45077</v>
          </cell>
          <cell r="H73">
            <v>45113</v>
          </cell>
        </row>
        <row r="74">
          <cell r="A74">
            <v>32652</v>
          </cell>
          <cell r="B74">
            <v>510018</v>
          </cell>
          <cell r="C74">
            <v>25790</v>
          </cell>
          <cell r="D74" t="str">
            <v>10018I1305001475</v>
          </cell>
          <cell r="E74" t="str">
            <v>1C23TNN_00032652</v>
          </cell>
          <cell r="F74">
            <v>5099980</v>
          </cell>
          <cell r="G74">
            <v>45073</v>
          </cell>
          <cell r="H74">
            <v>45113</v>
          </cell>
        </row>
        <row r="75">
          <cell r="A75">
            <v>32653</v>
          </cell>
          <cell r="B75">
            <v>510025</v>
          </cell>
          <cell r="C75">
            <v>25790</v>
          </cell>
          <cell r="D75" t="str">
            <v>10025I1305000918</v>
          </cell>
          <cell r="E75" t="str">
            <v>1C23TNN_00032653</v>
          </cell>
          <cell r="F75">
            <v>3849940</v>
          </cell>
          <cell r="G75">
            <v>45077</v>
          </cell>
          <cell r="H75">
            <v>45113</v>
          </cell>
        </row>
        <row r="76">
          <cell r="A76">
            <v>32654</v>
          </cell>
          <cell r="B76">
            <v>510022</v>
          </cell>
          <cell r="C76">
            <v>25790</v>
          </cell>
          <cell r="D76" t="str">
            <v>10022I1305000858</v>
          </cell>
          <cell r="E76" t="str">
            <v>1C23TNN_00032654</v>
          </cell>
          <cell r="F76">
            <v>3945650</v>
          </cell>
          <cell r="G76">
            <v>45076</v>
          </cell>
          <cell r="H76">
            <v>45113</v>
          </cell>
        </row>
        <row r="77">
          <cell r="A77">
            <v>32655</v>
          </cell>
          <cell r="B77">
            <v>510016</v>
          </cell>
          <cell r="C77">
            <v>25790</v>
          </cell>
          <cell r="D77" t="str">
            <v>10016I1306000024</v>
          </cell>
          <cell r="E77" t="str">
            <v>1C23TNN_00032655</v>
          </cell>
          <cell r="F77">
            <v>1715280</v>
          </cell>
          <cell r="G77">
            <v>45080</v>
          </cell>
          <cell r="H77">
            <v>45113</v>
          </cell>
        </row>
        <row r="78">
          <cell r="A78">
            <v>32656</v>
          </cell>
          <cell r="B78">
            <v>510012</v>
          </cell>
          <cell r="C78">
            <v>25790</v>
          </cell>
          <cell r="D78" t="str">
            <v>10012I1305001867</v>
          </cell>
          <cell r="E78" t="str">
            <v>1C23TNN_00032656</v>
          </cell>
          <cell r="F78">
            <v>3331740</v>
          </cell>
          <cell r="G78">
            <v>45076</v>
          </cell>
          <cell r="H78">
            <v>45113</v>
          </cell>
        </row>
        <row r="79">
          <cell r="A79">
            <v>32657</v>
          </cell>
          <cell r="B79">
            <v>510012</v>
          </cell>
          <cell r="C79">
            <v>25790</v>
          </cell>
          <cell r="D79" t="str">
            <v>10012I1305001868</v>
          </cell>
          <cell r="E79" t="str">
            <v>1C23TNN_00032657</v>
          </cell>
          <cell r="F79">
            <v>1715280</v>
          </cell>
          <cell r="G79">
            <v>45076</v>
          </cell>
          <cell r="H79">
            <v>45113</v>
          </cell>
        </row>
        <row r="80">
          <cell r="A80">
            <v>32658</v>
          </cell>
          <cell r="B80">
            <v>510011</v>
          </cell>
          <cell r="C80">
            <v>25790</v>
          </cell>
          <cell r="D80" t="str">
            <v>10011I1305001938</v>
          </cell>
          <cell r="E80" t="str">
            <v>1C23TNN_00032658</v>
          </cell>
          <cell r="F80">
            <v>1003660</v>
          </cell>
          <cell r="G80">
            <v>45076</v>
          </cell>
          <cell r="H80">
            <v>45113</v>
          </cell>
        </row>
        <row r="81">
          <cell r="A81">
            <v>32659</v>
          </cell>
          <cell r="B81">
            <v>510012</v>
          </cell>
          <cell r="C81">
            <v>25790</v>
          </cell>
          <cell r="D81" t="str">
            <v>10012I1305001869</v>
          </cell>
          <cell r="E81" t="str">
            <v>1C23TNN_00032659</v>
          </cell>
          <cell r="F81">
            <v>1776920</v>
          </cell>
          <cell r="G81">
            <v>45073</v>
          </cell>
          <cell r="H81">
            <v>45113</v>
          </cell>
        </row>
        <row r="82">
          <cell r="A82">
            <v>32660</v>
          </cell>
          <cell r="B82">
            <v>510012</v>
          </cell>
          <cell r="C82">
            <v>25790</v>
          </cell>
          <cell r="D82" t="str">
            <v>10012I1305001870</v>
          </cell>
          <cell r="E82" t="str">
            <v>1C23TNN_00032660</v>
          </cell>
          <cell r="F82">
            <v>501830</v>
          </cell>
          <cell r="G82">
            <v>45073</v>
          </cell>
          <cell r="H82">
            <v>45113</v>
          </cell>
        </row>
        <row r="83">
          <cell r="A83">
            <v>32661</v>
          </cell>
          <cell r="B83">
            <v>510014</v>
          </cell>
          <cell r="C83">
            <v>25790</v>
          </cell>
          <cell r="D83" t="str">
            <v>10014I1305001310</v>
          </cell>
          <cell r="E83" t="str">
            <v>1C23TNN_00032661</v>
          </cell>
          <cell r="F83">
            <v>2665380</v>
          </cell>
          <cell r="G83">
            <v>45068</v>
          </cell>
          <cell r="H83">
            <v>45113</v>
          </cell>
        </row>
        <row r="84">
          <cell r="A84">
            <v>32663</v>
          </cell>
          <cell r="B84">
            <v>510026</v>
          </cell>
          <cell r="C84">
            <v>25790</v>
          </cell>
          <cell r="D84" t="str">
            <v>10026I1305001617</v>
          </cell>
          <cell r="E84" t="str">
            <v>1C23TNN_00032663</v>
          </cell>
          <cell r="F84">
            <v>1190660</v>
          </cell>
          <cell r="G84">
            <v>45068</v>
          </cell>
          <cell r="H84">
            <v>45113</v>
          </cell>
        </row>
        <row r="85">
          <cell r="A85">
            <v>32664</v>
          </cell>
          <cell r="B85">
            <v>510013</v>
          </cell>
          <cell r="C85">
            <v>25790</v>
          </cell>
          <cell r="D85" t="str">
            <v>10013I1305002112</v>
          </cell>
          <cell r="E85" t="str">
            <v>1C23TNN_00032664</v>
          </cell>
          <cell r="F85">
            <v>4991830</v>
          </cell>
          <cell r="G85">
            <v>45068</v>
          </cell>
          <cell r="H85">
            <v>45113</v>
          </cell>
        </row>
        <row r="86">
          <cell r="A86">
            <v>32665</v>
          </cell>
          <cell r="B86">
            <v>510026</v>
          </cell>
          <cell r="C86">
            <v>25790</v>
          </cell>
          <cell r="D86" t="str">
            <v>10026I1305001228</v>
          </cell>
          <cell r="E86" t="str">
            <v>1C23TNN_00032665</v>
          </cell>
          <cell r="F86">
            <v>888460</v>
          </cell>
          <cell r="G86">
            <v>45069</v>
          </cell>
          <cell r="H86">
            <v>45113</v>
          </cell>
        </row>
        <row r="87">
          <cell r="A87">
            <v>32666</v>
          </cell>
          <cell r="B87">
            <v>510013</v>
          </cell>
          <cell r="C87">
            <v>25790</v>
          </cell>
          <cell r="D87" t="str">
            <v>10013I1305002127</v>
          </cell>
          <cell r="E87" t="str">
            <v>1C23TNN_00032666</v>
          </cell>
          <cell r="F87">
            <v>250920</v>
          </cell>
          <cell r="G87">
            <v>45069</v>
          </cell>
          <cell r="H87">
            <v>45113</v>
          </cell>
        </row>
        <row r="88">
          <cell r="A88">
            <v>32667</v>
          </cell>
          <cell r="B88">
            <v>510013</v>
          </cell>
          <cell r="C88">
            <v>25790</v>
          </cell>
          <cell r="D88" t="str">
            <v>10013I1305002128</v>
          </cell>
          <cell r="E88" t="str">
            <v>1C23TNN_00032667</v>
          </cell>
          <cell r="F88">
            <v>1776920</v>
          </cell>
          <cell r="G88">
            <v>45069</v>
          </cell>
          <cell r="H88">
            <v>45113</v>
          </cell>
        </row>
        <row r="89">
          <cell r="A89">
            <v>32668</v>
          </cell>
          <cell r="B89">
            <v>510026</v>
          </cell>
          <cell r="C89">
            <v>25790</v>
          </cell>
          <cell r="D89" t="str">
            <v>10026I1305001223</v>
          </cell>
          <cell r="E89" t="str">
            <v>1C23TNN_00032668</v>
          </cell>
          <cell r="F89">
            <v>3849940</v>
          </cell>
          <cell r="G89">
            <v>45070</v>
          </cell>
          <cell r="H89">
            <v>45113</v>
          </cell>
        </row>
        <row r="90">
          <cell r="A90">
            <v>32670</v>
          </cell>
          <cell r="B90">
            <v>520090</v>
          </cell>
          <cell r="C90">
            <v>25790</v>
          </cell>
          <cell r="D90" t="str">
            <v>20090I1305000528</v>
          </cell>
          <cell r="E90" t="str">
            <v>1C23TNN_00032670</v>
          </cell>
          <cell r="F90">
            <v>3099080</v>
          </cell>
          <cell r="G90">
            <v>45071</v>
          </cell>
          <cell r="H90">
            <v>45113</v>
          </cell>
        </row>
        <row r="91">
          <cell r="A91">
            <v>32677</v>
          </cell>
          <cell r="B91">
            <v>510026</v>
          </cell>
          <cell r="C91">
            <v>25790</v>
          </cell>
          <cell r="D91" t="str">
            <v>10026I1302001558</v>
          </cell>
          <cell r="E91" t="str">
            <v>1C23TNN_00032677</v>
          </cell>
          <cell r="F91">
            <v>2356580</v>
          </cell>
          <cell r="G91">
            <v>44958</v>
          </cell>
          <cell r="H91">
            <v>45113</v>
          </cell>
        </row>
        <row r="92">
          <cell r="A92">
            <v>32678</v>
          </cell>
          <cell r="B92">
            <v>510017</v>
          </cell>
          <cell r="C92">
            <v>25790</v>
          </cell>
          <cell r="D92" t="str">
            <v>10017I1301001680</v>
          </cell>
          <cell r="E92" t="str">
            <v>1C23TNN_00032678</v>
          </cell>
          <cell r="F92">
            <v>5472700</v>
          </cell>
          <cell r="G92">
            <v>44937</v>
          </cell>
          <cell r="H92">
            <v>45113</v>
          </cell>
        </row>
        <row r="93">
          <cell r="A93">
            <v>32679</v>
          </cell>
          <cell r="B93">
            <v>510016</v>
          </cell>
          <cell r="C93">
            <v>25790</v>
          </cell>
          <cell r="D93" t="str">
            <v>10016I1301001784</v>
          </cell>
          <cell r="E93" t="str">
            <v>1C23TNN_00032679</v>
          </cell>
          <cell r="F93">
            <v>5040930</v>
          </cell>
          <cell r="G93">
            <v>44937</v>
          </cell>
          <cell r="H93">
            <v>45113</v>
          </cell>
        </row>
        <row r="94">
          <cell r="A94">
            <v>32680</v>
          </cell>
          <cell r="B94">
            <v>510011</v>
          </cell>
          <cell r="C94">
            <v>25790</v>
          </cell>
          <cell r="D94" t="str">
            <v>10011I1301002214</v>
          </cell>
          <cell r="E94" t="str">
            <v>1C23TNN_00032680</v>
          </cell>
          <cell r="F94">
            <v>9651280</v>
          </cell>
          <cell r="G94">
            <v>44945</v>
          </cell>
          <cell r="H94">
            <v>45113</v>
          </cell>
        </row>
        <row r="95">
          <cell r="A95">
            <v>32682</v>
          </cell>
          <cell r="B95">
            <v>510028</v>
          </cell>
          <cell r="C95">
            <v>25790</v>
          </cell>
          <cell r="D95" t="str">
            <v>10028I1301001047</v>
          </cell>
          <cell r="E95" t="str">
            <v>1C23TNN_00032682</v>
          </cell>
          <cell r="F95">
            <v>8455350</v>
          </cell>
          <cell r="G95">
            <v>44942</v>
          </cell>
          <cell r="H95">
            <v>45113</v>
          </cell>
        </row>
        <row r="96">
          <cell r="A96">
            <v>34495</v>
          </cell>
          <cell r="B96">
            <v>510015</v>
          </cell>
          <cell r="C96">
            <v>25790</v>
          </cell>
          <cell r="D96" t="str">
            <v>10015I1306000253</v>
          </cell>
          <cell r="E96" t="str">
            <v>1C23TNN_00034495</v>
          </cell>
          <cell r="F96">
            <v>2618440</v>
          </cell>
          <cell r="G96">
            <v>45079</v>
          </cell>
          <cell r="H96">
            <v>45113</v>
          </cell>
        </row>
        <row r="97">
          <cell r="A97">
            <v>34496</v>
          </cell>
          <cell r="B97">
            <v>510016</v>
          </cell>
          <cell r="C97">
            <v>25790</v>
          </cell>
          <cell r="D97" t="str">
            <v>10016I1306000427</v>
          </cell>
          <cell r="E97" t="str">
            <v>1C23TNN_00034496</v>
          </cell>
          <cell r="F97">
            <v>2531870</v>
          </cell>
          <cell r="G97">
            <v>45082</v>
          </cell>
          <cell r="H97">
            <v>45113</v>
          </cell>
        </row>
        <row r="98">
          <cell r="A98">
            <v>34497</v>
          </cell>
          <cell r="B98">
            <v>510017</v>
          </cell>
          <cell r="C98">
            <v>25790</v>
          </cell>
          <cell r="D98" t="str">
            <v>10017I1306000376</v>
          </cell>
          <cell r="E98" t="str">
            <v>1C23TNN_00034497</v>
          </cell>
          <cell r="F98">
            <v>4244300</v>
          </cell>
          <cell r="G98">
            <v>45080</v>
          </cell>
          <cell r="H98">
            <v>45113</v>
          </cell>
        </row>
        <row r="99">
          <cell r="A99">
            <v>34498</v>
          </cell>
          <cell r="B99">
            <v>510023</v>
          </cell>
          <cell r="C99">
            <v>25790</v>
          </cell>
          <cell r="D99" t="str">
            <v>10023I1306000090</v>
          </cell>
          <cell r="E99" t="str">
            <v>1C23TNN_00034498</v>
          </cell>
          <cell r="F99">
            <v>1294060</v>
          </cell>
          <cell r="G99">
            <v>45082</v>
          </cell>
          <cell r="H99">
            <v>45113</v>
          </cell>
        </row>
        <row r="100">
          <cell r="A100">
            <v>34499</v>
          </cell>
          <cell r="B100">
            <v>510021</v>
          </cell>
          <cell r="C100">
            <v>25790</v>
          </cell>
          <cell r="D100" t="str">
            <v>10021I1306000177</v>
          </cell>
          <cell r="E100" t="str">
            <v>1C23TNN_00034499</v>
          </cell>
          <cell r="F100">
            <v>1078390</v>
          </cell>
          <cell r="G100">
            <v>45080</v>
          </cell>
          <cell r="H100">
            <v>45113</v>
          </cell>
        </row>
        <row r="101">
          <cell r="A101">
            <v>34500</v>
          </cell>
          <cell r="B101">
            <v>510021</v>
          </cell>
          <cell r="C101">
            <v>25790</v>
          </cell>
          <cell r="D101" t="str">
            <v>10021I1306000178</v>
          </cell>
          <cell r="E101" t="str">
            <v>1C23TNN_00034500</v>
          </cell>
          <cell r="F101">
            <v>1715280</v>
          </cell>
          <cell r="G101">
            <v>45080</v>
          </cell>
          <cell r="H101">
            <v>45113</v>
          </cell>
        </row>
        <row r="102">
          <cell r="A102">
            <v>34501</v>
          </cell>
          <cell r="B102">
            <v>510022</v>
          </cell>
          <cell r="C102">
            <v>25790</v>
          </cell>
          <cell r="D102" t="str">
            <v>10022I1306000208</v>
          </cell>
          <cell r="E102" t="str">
            <v>1C23TNN_00034501</v>
          </cell>
          <cell r="F102">
            <v>1468620</v>
          </cell>
          <cell r="G102">
            <v>45080</v>
          </cell>
          <cell r="H102">
            <v>45113</v>
          </cell>
        </row>
        <row r="103">
          <cell r="A103">
            <v>34502</v>
          </cell>
          <cell r="B103">
            <v>510022</v>
          </cell>
          <cell r="C103">
            <v>25790</v>
          </cell>
          <cell r="D103" t="str">
            <v>10022I1306000209</v>
          </cell>
          <cell r="E103" t="str">
            <v>1C23TNN_00034502</v>
          </cell>
          <cell r="F103">
            <v>3040400</v>
          </cell>
          <cell r="G103">
            <v>45080</v>
          </cell>
          <cell r="H103">
            <v>45113</v>
          </cell>
        </row>
        <row r="104">
          <cell r="A104">
            <v>34503</v>
          </cell>
          <cell r="B104">
            <v>510024</v>
          </cell>
          <cell r="C104">
            <v>25790</v>
          </cell>
          <cell r="D104" t="str">
            <v>10024I1306000257</v>
          </cell>
          <cell r="E104" t="str">
            <v>1C23TNN_00034503</v>
          </cell>
          <cell r="F104">
            <v>2841150</v>
          </cell>
          <cell r="G104">
            <v>45082</v>
          </cell>
          <cell r="H104">
            <v>45113</v>
          </cell>
        </row>
        <row r="105">
          <cell r="A105">
            <v>34504</v>
          </cell>
          <cell r="B105">
            <v>510025</v>
          </cell>
          <cell r="C105">
            <v>25790</v>
          </cell>
          <cell r="D105" t="str">
            <v>10025I1306000259</v>
          </cell>
          <cell r="E105" t="str">
            <v>1C23TNN_00034504</v>
          </cell>
          <cell r="F105">
            <v>2582050</v>
          </cell>
          <cell r="G105">
            <v>45079</v>
          </cell>
          <cell r="H105">
            <v>45113</v>
          </cell>
        </row>
        <row r="106">
          <cell r="A106">
            <v>34505</v>
          </cell>
          <cell r="B106">
            <v>510010</v>
          </cell>
          <cell r="C106">
            <v>25790</v>
          </cell>
          <cell r="D106" t="str">
            <v>10010I1306000731</v>
          </cell>
          <cell r="E106" t="str">
            <v>1C23TNN_00034505</v>
          </cell>
          <cell r="F106">
            <v>7291800</v>
          </cell>
          <cell r="G106">
            <v>45079</v>
          </cell>
          <cell r="H106">
            <v>45113</v>
          </cell>
        </row>
        <row r="107">
          <cell r="A107">
            <v>34506</v>
          </cell>
          <cell r="B107">
            <v>510010</v>
          </cell>
          <cell r="C107">
            <v>25790</v>
          </cell>
          <cell r="D107" t="str">
            <v>10010I1306000732</v>
          </cell>
          <cell r="E107" t="str">
            <v>1C23TNN_00034506</v>
          </cell>
          <cell r="F107">
            <v>4442320</v>
          </cell>
          <cell r="G107">
            <v>45079</v>
          </cell>
          <cell r="H107">
            <v>45113</v>
          </cell>
        </row>
        <row r="108">
          <cell r="A108">
            <v>34507</v>
          </cell>
          <cell r="B108">
            <v>510012</v>
          </cell>
          <cell r="C108">
            <v>25790</v>
          </cell>
          <cell r="D108" t="str">
            <v>10012I1306000538</v>
          </cell>
          <cell r="E108" t="str">
            <v>1C23TNN_00034507</v>
          </cell>
          <cell r="F108">
            <v>2221160</v>
          </cell>
          <cell r="G108">
            <v>45080</v>
          </cell>
          <cell r="H108">
            <v>45113</v>
          </cell>
        </row>
        <row r="109">
          <cell r="A109">
            <v>34508</v>
          </cell>
          <cell r="B109">
            <v>510011</v>
          </cell>
          <cell r="C109">
            <v>25790</v>
          </cell>
          <cell r="D109" t="str">
            <v>10011I1306000539</v>
          </cell>
          <cell r="E109" t="str">
            <v>1C23TNN_00034508</v>
          </cell>
          <cell r="F109">
            <v>2940030</v>
          </cell>
          <cell r="G109">
            <v>45080</v>
          </cell>
          <cell r="H109">
            <v>45113</v>
          </cell>
        </row>
        <row r="110">
          <cell r="A110">
            <v>34509</v>
          </cell>
          <cell r="B110">
            <v>510011</v>
          </cell>
          <cell r="C110">
            <v>25790</v>
          </cell>
          <cell r="D110" t="str">
            <v>10011I1306000540</v>
          </cell>
          <cell r="E110" t="str">
            <v>1C23TNN_00034509</v>
          </cell>
          <cell r="F110">
            <v>2221160</v>
          </cell>
          <cell r="G110">
            <v>45080</v>
          </cell>
          <cell r="H110">
            <v>45113</v>
          </cell>
        </row>
        <row r="111">
          <cell r="A111">
            <v>34510</v>
          </cell>
          <cell r="B111">
            <v>510018</v>
          </cell>
          <cell r="C111">
            <v>25790</v>
          </cell>
          <cell r="D111" t="str">
            <v>10018I1306000324</v>
          </cell>
          <cell r="E111" t="str">
            <v>1C23TNN_00034510</v>
          </cell>
          <cell r="F111">
            <v>1110580</v>
          </cell>
          <cell r="G111">
            <v>45080</v>
          </cell>
          <cell r="H111">
            <v>45113</v>
          </cell>
        </row>
        <row r="112">
          <cell r="A112">
            <v>34511</v>
          </cell>
          <cell r="B112">
            <v>510029</v>
          </cell>
          <cell r="C112">
            <v>25790</v>
          </cell>
          <cell r="D112" t="str">
            <v>10029I1305000626</v>
          </cell>
          <cell r="E112" t="str">
            <v>1C23TNN_00034511</v>
          </cell>
          <cell r="F112">
            <v>1468620</v>
          </cell>
          <cell r="G112">
            <v>45077</v>
          </cell>
          <cell r="H112">
            <v>45113</v>
          </cell>
        </row>
        <row r="113">
          <cell r="A113">
            <v>34512</v>
          </cell>
          <cell r="B113">
            <v>510019</v>
          </cell>
          <cell r="C113">
            <v>25790</v>
          </cell>
          <cell r="D113" t="str">
            <v>10019I1306000345</v>
          </cell>
          <cell r="E113" t="str">
            <v>1C23TNN_00034512</v>
          </cell>
          <cell r="F113">
            <v>1110580</v>
          </cell>
          <cell r="G113">
            <v>45082</v>
          </cell>
          <cell r="H113">
            <v>45113</v>
          </cell>
        </row>
        <row r="114">
          <cell r="A114">
            <v>34513</v>
          </cell>
          <cell r="B114">
            <v>510028</v>
          </cell>
          <cell r="C114">
            <v>25790</v>
          </cell>
          <cell r="D114" t="str">
            <v>10028I1306000244</v>
          </cell>
          <cell r="E114" t="str">
            <v>1C23TNN_00034513</v>
          </cell>
          <cell r="F114">
            <v>2221160</v>
          </cell>
          <cell r="G114">
            <v>45084</v>
          </cell>
          <cell r="H114">
            <v>45113</v>
          </cell>
        </row>
        <row r="115">
          <cell r="A115">
            <v>34514</v>
          </cell>
          <cell r="B115">
            <v>510016</v>
          </cell>
          <cell r="C115">
            <v>25790</v>
          </cell>
          <cell r="D115" t="str">
            <v>10016I1306000431</v>
          </cell>
          <cell r="E115" t="str">
            <v>1C23TNN_00034514</v>
          </cell>
          <cell r="F115">
            <v>2221160</v>
          </cell>
          <cell r="G115">
            <v>45086</v>
          </cell>
          <cell r="H115">
            <v>45113</v>
          </cell>
        </row>
        <row r="116">
          <cell r="A116">
            <v>34515</v>
          </cell>
          <cell r="B116">
            <v>510028</v>
          </cell>
          <cell r="C116">
            <v>25790</v>
          </cell>
          <cell r="D116" t="str">
            <v>10028I1306000245</v>
          </cell>
          <cell r="E116" t="str">
            <v>1C23TNN_00034515</v>
          </cell>
          <cell r="F116">
            <v>2221160</v>
          </cell>
          <cell r="G116">
            <v>45084</v>
          </cell>
          <cell r="H116">
            <v>45113</v>
          </cell>
        </row>
        <row r="117">
          <cell r="A117">
            <v>34516</v>
          </cell>
          <cell r="B117">
            <v>510027</v>
          </cell>
          <cell r="C117">
            <v>25790</v>
          </cell>
          <cell r="D117" t="str">
            <v>10027I1306000192</v>
          </cell>
          <cell r="E117" t="str">
            <v>1C23TNN_00034516</v>
          </cell>
          <cell r="F117">
            <v>1110580</v>
          </cell>
          <cell r="G117">
            <v>45083</v>
          </cell>
          <cell r="H117">
            <v>45113</v>
          </cell>
        </row>
        <row r="118">
          <cell r="A118">
            <v>34517</v>
          </cell>
          <cell r="B118">
            <v>510024</v>
          </cell>
          <cell r="C118">
            <v>25790</v>
          </cell>
          <cell r="D118" t="str">
            <v>10024I1306000258</v>
          </cell>
          <cell r="E118" t="str">
            <v>1C23TNN_00034517</v>
          </cell>
          <cell r="F118">
            <v>4091240</v>
          </cell>
          <cell r="G118">
            <v>45087</v>
          </cell>
          <cell r="H118">
            <v>45113</v>
          </cell>
        </row>
        <row r="119">
          <cell r="A119">
            <v>34518</v>
          </cell>
          <cell r="B119">
            <v>510022</v>
          </cell>
          <cell r="C119">
            <v>25790</v>
          </cell>
          <cell r="D119" t="str">
            <v>10022I1306000210</v>
          </cell>
          <cell r="E119" t="str">
            <v>1C23TNN_00034518</v>
          </cell>
          <cell r="F119">
            <v>501830</v>
          </cell>
          <cell r="G119">
            <v>45083</v>
          </cell>
          <cell r="H119">
            <v>45113</v>
          </cell>
        </row>
        <row r="120">
          <cell r="A120">
            <v>34519</v>
          </cell>
          <cell r="B120">
            <v>510017</v>
          </cell>
          <cell r="C120">
            <v>25790</v>
          </cell>
          <cell r="D120" t="str">
            <v>10017I1306000382</v>
          </cell>
          <cell r="E120" t="str">
            <v>1C23TNN_00034519</v>
          </cell>
          <cell r="F120">
            <v>3331740</v>
          </cell>
          <cell r="G120">
            <v>45084</v>
          </cell>
          <cell r="H120">
            <v>45113</v>
          </cell>
        </row>
        <row r="121">
          <cell r="A121">
            <v>34520</v>
          </cell>
          <cell r="B121">
            <v>510017</v>
          </cell>
          <cell r="C121">
            <v>25790</v>
          </cell>
          <cell r="D121" t="str">
            <v>10017I1306000383</v>
          </cell>
          <cell r="E121" t="str">
            <v>1C23TNN_00034520</v>
          </cell>
          <cell r="F121">
            <v>1966200</v>
          </cell>
          <cell r="G121">
            <v>45084</v>
          </cell>
          <cell r="H121">
            <v>45113</v>
          </cell>
        </row>
        <row r="122">
          <cell r="A122">
            <v>34521</v>
          </cell>
          <cell r="B122">
            <v>510016</v>
          </cell>
          <cell r="C122">
            <v>25790</v>
          </cell>
          <cell r="D122" t="str">
            <v>10016I1306000432</v>
          </cell>
          <cell r="E122" t="str">
            <v>1C23TNN_00034521</v>
          </cell>
          <cell r="F122">
            <v>1719540</v>
          </cell>
          <cell r="G122">
            <v>45086</v>
          </cell>
          <cell r="H122">
            <v>45113</v>
          </cell>
        </row>
        <row r="123">
          <cell r="A123">
            <v>34522</v>
          </cell>
          <cell r="B123">
            <v>510018</v>
          </cell>
          <cell r="C123">
            <v>25790</v>
          </cell>
          <cell r="D123" t="str">
            <v>10018I1306000325</v>
          </cell>
          <cell r="E123" t="str">
            <v>1C23TNN_00034522</v>
          </cell>
          <cell r="F123">
            <v>2381320</v>
          </cell>
          <cell r="G123">
            <v>45083</v>
          </cell>
          <cell r="H123">
            <v>45113</v>
          </cell>
        </row>
        <row r="124">
          <cell r="A124">
            <v>34523</v>
          </cell>
          <cell r="B124">
            <v>510012</v>
          </cell>
          <cell r="C124">
            <v>25790</v>
          </cell>
          <cell r="D124" t="str">
            <v>10012I1306000539</v>
          </cell>
          <cell r="E124" t="str">
            <v>1C23TNN_00034523</v>
          </cell>
          <cell r="F124">
            <v>4232700</v>
          </cell>
          <cell r="G124">
            <v>45084</v>
          </cell>
          <cell r="H124">
            <v>45113</v>
          </cell>
        </row>
        <row r="125">
          <cell r="A125">
            <v>34524</v>
          </cell>
          <cell r="B125">
            <v>510020</v>
          </cell>
          <cell r="C125">
            <v>25790</v>
          </cell>
          <cell r="D125" t="str">
            <v>10020I1306000328</v>
          </cell>
          <cell r="E125" t="str">
            <v>1C23TNN_00034524</v>
          </cell>
          <cell r="F125">
            <v>1190660</v>
          </cell>
          <cell r="G125">
            <v>45087</v>
          </cell>
          <cell r="H125">
            <v>45113</v>
          </cell>
        </row>
        <row r="126">
          <cell r="A126">
            <v>34525</v>
          </cell>
          <cell r="B126">
            <v>510027</v>
          </cell>
          <cell r="C126">
            <v>25790</v>
          </cell>
          <cell r="D126" t="str">
            <v>10027I1306000193</v>
          </cell>
          <cell r="E126" t="str">
            <v>1C23TNN_00034525</v>
          </cell>
          <cell r="F126">
            <v>704670</v>
          </cell>
          <cell r="G126">
            <v>45087</v>
          </cell>
          <cell r="H126">
            <v>45113</v>
          </cell>
        </row>
        <row r="127">
          <cell r="A127">
            <v>34526</v>
          </cell>
          <cell r="B127">
            <v>510017</v>
          </cell>
          <cell r="C127">
            <v>25790</v>
          </cell>
          <cell r="D127" t="str">
            <v>10017I1306000384</v>
          </cell>
          <cell r="E127" t="str">
            <v>1C23TNN_00034526</v>
          </cell>
          <cell r="F127">
            <v>2156770</v>
          </cell>
          <cell r="G127">
            <v>45087</v>
          </cell>
          <cell r="H127">
            <v>45113</v>
          </cell>
        </row>
        <row r="128">
          <cell r="A128">
            <v>34527</v>
          </cell>
          <cell r="B128">
            <v>510016</v>
          </cell>
          <cell r="C128">
            <v>25790</v>
          </cell>
          <cell r="D128" t="str">
            <v>10016I1306000530</v>
          </cell>
          <cell r="E128" t="str">
            <v>1C23TNN_00034527</v>
          </cell>
          <cell r="F128">
            <v>1740870</v>
          </cell>
          <cell r="G128">
            <v>45089</v>
          </cell>
          <cell r="H128">
            <v>45113</v>
          </cell>
        </row>
        <row r="129">
          <cell r="A129">
            <v>34528</v>
          </cell>
          <cell r="B129">
            <v>510015</v>
          </cell>
          <cell r="C129">
            <v>25790</v>
          </cell>
          <cell r="D129" t="str">
            <v>10015I1306000256</v>
          </cell>
          <cell r="E129" t="str">
            <v>1C23TNN_00034528</v>
          </cell>
          <cell r="F129">
            <v>2156770</v>
          </cell>
          <cell r="G129">
            <v>45086</v>
          </cell>
          <cell r="H129">
            <v>45113</v>
          </cell>
        </row>
        <row r="130">
          <cell r="A130">
            <v>34529</v>
          </cell>
          <cell r="B130">
            <v>510015</v>
          </cell>
          <cell r="C130">
            <v>25790</v>
          </cell>
          <cell r="D130" t="str">
            <v>10015I1306000257</v>
          </cell>
          <cell r="E130" t="str">
            <v>1C23TNN_00034529</v>
          </cell>
          <cell r="F130">
            <v>2138900</v>
          </cell>
          <cell r="G130">
            <v>45086</v>
          </cell>
          <cell r="H130">
            <v>45113</v>
          </cell>
        </row>
        <row r="131">
          <cell r="A131">
            <v>34557</v>
          </cell>
          <cell r="B131">
            <v>510010</v>
          </cell>
          <cell r="C131">
            <v>25790</v>
          </cell>
          <cell r="D131" t="str">
            <v>10010I1306000750</v>
          </cell>
          <cell r="E131" t="str">
            <v>1C23TNN_00034557</v>
          </cell>
          <cell r="F131">
            <v>1715280</v>
          </cell>
          <cell r="G131">
            <v>45086</v>
          </cell>
          <cell r="H131">
            <v>45113</v>
          </cell>
        </row>
        <row r="132">
          <cell r="A132">
            <v>34558</v>
          </cell>
          <cell r="B132">
            <v>510010</v>
          </cell>
          <cell r="C132">
            <v>25790</v>
          </cell>
          <cell r="D132" t="str">
            <v>10010I1306000751</v>
          </cell>
          <cell r="E132" t="str">
            <v>1C23TNN_00034558</v>
          </cell>
          <cell r="F132">
            <v>1970450</v>
          </cell>
          <cell r="G132">
            <v>45086</v>
          </cell>
          <cell r="H132">
            <v>45113</v>
          </cell>
        </row>
        <row r="133">
          <cell r="A133">
            <v>36145</v>
          </cell>
          <cell r="B133">
            <v>510016</v>
          </cell>
          <cell r="C133">
            <v>25790</v>
          </cell>
          <cell r="D133" t="str">
            <v>10016I1306000883</v>
          </cell>
          <cell r="E133" t="str">
            <v>1C23TNN_00036145</v>
          </cell>
          <cell r="F133">
            <v>4999760</v>
          </cell>
          <cell r="G133">
            <v>45093</v>
          </cell>
          <cell r="H133">
            <v>45113</v>
          </cell>
        </row>
        <row r="134">
          <cell r="A134">
            <v>36146</v>
          </cell>
          <cell r="B134">
            <v>510028</v>
          </cell>
          <cell r="C134">
            <v>25790</v>
          </cell>
          <cell r="D134" t="str">
            <v>10028I1306000486</v>
          </cell>
          <cell r="E134" t="str">
            <v>1C23TNN_00036146</v>
          </cell>
          <cell r="F134">
            <v>1468620</v>
          </cell>
          <cell r="G134">
            <v>45091</v>
          </cell>
          <cell r="H134">
            <v>45113</v>
          </cell>
        </row>
        <row r="135">
          <cell r="A135">
            <v>36148</v>
          </cell>
          <cell r="B135">
            <v>510024</v>
          </cell>
          <cell r="C135">
            <v>25790</v>
          </cell>
          <cell r="D135" t="str">
            <v>10024I1306000499</v>
          </cell>
          <cell r="E135" t="str">
            <v>1C23TNN_00036148</v>
          </cell>
          <cell r="F135">
            <v>1920270</v>
          </cell>
          <cell r="G135">
            <v>45093</v>
          </cell>
          <cell r="H135">
            <v>45113</v>
          </cell>
        </row>
        <row r="136">
          <cell r="A136">
            <v>36149</v>
          </cell>
          <cell r="B136">
            <v>510025</v>
          </cell>
          <cell r="C136">
            <v>25790</v>
          </cell>
          <cell r="D136" t="str">
            <v>10025I1306000528</v>
          </cell>
          <cell r="E136" t="str">
            <v>1C23TNN_00036149</v>
          </cell>
          <cell r="F136">
            <v>2381320</v>
          </cell>
          <cell r="G136">
            <v>45090</v>
          </cell>
          <cell r="H136">
            <v>45113</v>
          </cell>
        </row>
        <row r="137">
          <cell r="A137">
            <v>36152</v>
          </cell>
          <cell r="B137">
            <v>510012</v>
          </cell>
          <cell r="C137">
            <v>25790</v>
          </cell>
          <cell r="D137" t="str">
            <v>10012I1306000997</v>
          </cell>
          <cell r="E137" t="str">
            <v>1C23TNN_00036152</v>
          </cell>
          <cell r="F137">
            <v>2381320</v>
          </cell>
          <cell r="G137">
            <v>45090</v>
          </cell>
          <cell r="H137">
            <v>45113</v>
          </cell>
        </row>
        <row r="138">
          <cell r="A138">
            <v>36156</v>
          </cell>
          <cell r="B138">
            <v>510019</v>
          </cell>
          <cell r="C138">
            <v>25790</v>
          </cell>
          <cell r="D138" t="str">
            <v>10019I1306000678</v>
          </cell>
          <cell r="E138" t="str">
            <v>1C23TNN_00036156</v>
          </cell>
          <cell r="F138">
            <v>2722800</v>
          </cell>
          <cell r="G138">
            <v>45091</v>
          </cell>
          <cell r="H138">
            <v>45113</v>
          </cell>
        </row>
        <row r="139">
          <cell r="A139">
            <v>36158</v>
          </cell>
          <cell r="B139">
            <v>510023</v>
          </cell>
          <cell r="C139">
            <v>25790</v>
          </cell>
          <cell r="D139" t="str">
            <v>10023I1306000198</v>
          </cell>
          <cell r="E139" t="str">
            <v>1C23TNN_00036158</v>
          </cell>
          <cell r="F139">
            <v>1468620</v>
          </cell>
          <cell r="G139">
            <v>45095</v>
          </cell>
          <cell r="H139">
            <v>45113</v>
          </cell>
        </row>
        <row r="140">
          <cell r="A140">
            <v>36159</v>
          </cell>
          <cell r="B140">
            <v>510016</v>
          </cell>
          <cell r="C140">
            <v>25790</v>
          </cell>
          <cell r="D140" t="str">
            <v>10016I1306000950</v>
          </cell>
          <cell r="E140" t="str">
            <v>1C23TNN_00036159</v>
          </cell>
          <cell r="F140">
            <v>3849940</v>
          </cell>
          <cell r="G140">
            <v>45096</v>
          </cell>
          <cell r="H140">
            <v>45113</v>
          </cell>
        </row>
        <row r="141">
          <cell r="A141">
            <v>36162</v>
          </cell>
          <cell r="B141">
            <v>510028</v>
          </cell>
          <cell r="C141">
            <v>25790</v>
          </cell>
          <cell r="D141" t="str">
            <v>10028I1306000487</v>
          </cell>
          <cell r="E141" t="str">
            <v>1C23TNN_00036162</v>
          </cell>
          <cell r="F141">
            <v>2588120</v>
          </cell>
          <cell r="G141">
            <v>45094</v>
          </cell>
          <cell r="H141">
            <v>45113</v>
          </cell>
        </row>
        <row r="142">
          <cell r="A142">
            <v>36164</v>
          </cell>
          <cell r="B142">
            <v>510024</v>
          </cell>
          <cell r="C142">
            <v>25790</v>
          </cell>
          <cell r="D142" t="str">
            <v>10024I1306000539</v>
          </cell>
          <cell r="E142" t="str">
            <v>1C23TNN_00036164</v>
          </cell>
          <cell r="F142">
            <v>2618440</v>
          </cell>
          <cell r="G142">
            <v>45096</v>
          </cell>
          <cell r="H142">
            <v>45113</v>
          </cell>
        </row>
        <row r="143">
          <cell r="A143">
            <v>36167</v>
          </cell>
          <cell r="B143">
            <v>510020</v>
          </cell>
          <cell r="C143">
            <v>25790</v>
          </cell>
          <cell r="D143" t="str">
            <v>10020I1306000601</v>
          </cell>
          <cell r="E143" t="str">
            <v>1C23TNN_00036167</v>
          </cell>
          <cell r="F143">
            <v>523170</v>
          </cell>
          <cell r="G143">
            <v>45094</v>
          </cell>
          <cell r="H143">
            <v>45113</v>
          </cell>
        </row>
        <row r="144">
          <cell r="A144">
            <v>36170</v>
          </cell>
          <cell r="B144">
            <v>510021</v>
          </cell>
          <cell r="C144">
            <v>25790</v>
          </cell>
          <cell r="D144" t="str">
            <v>10021I1306000317</v>
          </cell>
          <cell r="E144" t="str">
            <v>1C23TNN_00036170</v>
          </cell>
          <cell r="F144">
            <v>1468620</v>
          </cell>
          <cell r="G144">
            <v>45094</v>
          </cell>
          <cell r="H144">
            <v>45113</v>
          </cell>
        </row>
        <row r="145">
          <cell r="A145">
            <v>36171</v>
          </cell>
          <cell r="B145">
            <v>510027</v>
          </cell>
          <cell r="C145">
            <v>25790</v>
          </cell>
          <cell r="D145" t="str">
            <v>10027I1306000365</v>
          </cell>
          <cell r="E145" t="str">
            <v>1C23TNN_00036171</v>
          </cell>
          <cell r="F145">
            <v>1468620</v>
          </cell>
          <cell r="G145">
            <v>45094</v>
          </cell>
          <cell r="H145">
            <v>45113</v>
          </cell>
        </row>
        <row r="146">
          <cell r="A146">
            <v>36173</v>
          </cell>
          <cell r="B146">
            <v>510017</v>
          </cell>
          <cell r="C146">
            <v>25790</v>
          </cell>
          <cell r="D146" t="str">
            <v>10017I1306000778</v>
          </cell>
          <cell r="E146" t="str">
            <v>1C23TNN_00036173</v>
          </cell>
          <cell r="F146">
            <v>2481690</v>
          </cell>
          <cell r="G146">
            <v>45094</v>
          </cell>
          <cell r="H146">
            <v>45113</v>
          </cell>
        </row>
        <row r="147">
          <cell r="A147">
            <v>36176</v>
          </cell>
          <cell r="B147">
            <v>510025</v>
          </cell>
          <cell r="C147">
            <v>25790</v>
          </cell>
          <cell r="D147" t="str">
            <v>10025I1306000529</v>
          </cell>
          <cell r="E147" t="str">
            <v>1C23TNN_00036176</v>
          </cell>
          <cell r="F147">
            <v>6231260</v>
          </cell>
          <cell r="G147">
            <v>45093</v>
          </cell>
          <cell r="H147">
            <v>45113</v>
          </cell>
        </row>
        <row r="148">
          <cell r="A148">
            <v>36177</v>
          </cell>
          <cell r="B148">
            <v>510014</v>
          </cell>
          <cell r="C148">
            <v>25790</v>
          </cell>
          <cell r="D148" t="str">
            <v>10014I1306000541</v>
          </cell>
          <cell r="E148" t="str">
            <v>1C23TNN_00036177</v>
          </cell>
          <cell r="F148">
            <v>6000360</v>
          </cell>
          <cell r="G148">
            <v>45079</v>
          </cell>
          <cell r="H148">
            <v>45113</v>
          </cell>
        </row>
        <row r="149">
          <cell r="A149">
            <v>36178</v>
          </cell>
          <cell r="B149">
            <v>510026</v>
          </cell>
          <cell r="C149">
            <v>25790</v>
          </cell>
          <cell r="D149" t="str">
            <v>10026I1306000567</v>
          </cell>
          <cell r="E149" t="str">
            <v>1C23TNN_00036178</v>
          </cell>
          <cell r="F149">
            <v>4362250</v>
          </cell>
          <cell r="G149">
            <v>45079</v>
          </cell>
          <cell r="H149">
            <v>45113</v>
          </cell>
        </row>
        <row r="150">
          <cell r="A150">
            <v>36179</v>
          </cell>
          <cell r="B150">
            <v>510013</v>
          </cell>
          <cell r="C150">
            <v>25790</v>
          </cell>
          <cell r="D150" t="str">
            <v>10013I1306001043</v>
          </cell>
          <cell r="E150" t="str">
            <v>1C23TNN_00036179</v>
          </cell>
          <cell r="F150">
            <v>2221160</v>
          </cell>
          <cell r="G150">
            <v>45080</v>
          </cell>
          <cell r="H150">
            <v>45113</v>
          </cell>
        </row>
        <row r="151">
          <cell r="A151">
            <v>36181</v>
          </cell>
          <cell r="B151">
            <v>510014</v>
          </cell>
          <cell r="C151">
            <v>25790</v>
          </cell>
          <cell r="D151" t="str">
            <v>10014I1306000542</v>
          </cell>
          <cell r="E151" t="str">
            <v>1C23TNN_00036181</v>
          </cell>
          <cell r="F151">
            <v>3331740</v>
          </cell>
          <cell r="G151">
            <v>45080</v>
          </cell>
          <cell r="H151">
            <v>45113</v>
          </cell>
        </row>
        <row r="152">
          <cell r="A152">
            <v>36183</v>
          </cell>
          <cell r="B152">
            <v>510026</v>
          </cell>
          <cell r="C152">
            <v>25790</v>
          </cell>
          <cell r="D152" t="str">
            <v>10026I1306000568</v>
          </cell>
          <cell r="E152" t="str">
            <v>1C23TNN_00036183</v>
          </cell>
          <cell r="F152">
            <v>428820</v>
          </cell>
          <cell r="G152">
            <v>45082</v>
          </cell>
          <cell r="H152">
            <v>45113</v>
          </cell>
        </row>
        <row r="153">
          <cell r="A153">
            <v>36184</v>
          </cell>
          <cell r="B153">
            <v>510014</v>
          </cell>
          <cell r="C153">
            <v>25790</v>
          </cell>
          <cell r="D153" t="str">
            <v>10014I1306000543</v>
          </cell>
          <cell r="E153" t="str">
            <v>1C23TNN_00036184</v>
          </cell>
          <cell r="F153">
            <v>3305790</v>
          </cell>
          <cell r="G153">
            <v>45086</v>
          </cell>
          <cell r="H153">
            <v>45113</v>
          </cell>
        </row>
        <row r="154">
          <cell r="A154">
            <v>36185</v>
          </cell>
          <cell r="B154">
            <v>510014</v>
          </cell>
          <cell r="C154">
            <v>25790</v>
          </cell>
          <cell r="D154" t="str">
            <v>10014I1306000546</v>
          </cell>
          <cell r="E154" t="str">
            <v>1C23TNN_00036185</v>
          </cell>
          <cell r="F154">
            <v>257290</v>
          </cell>
          <cell r="G154">
            <v>45086</v>
          </cell>
          <cell r="H154">
            <v>45113</v>
          </cell>
        </row>
        <row r="155">
          <cell r="A155">
            <v>36186</v>
          </cell>
          <cell r="B155">
            <v>510013</v>
          </cell>
          <cell r="C155">
            <v>25790</v>
          </cell>
          <cell r="D155" t="str">
            <v>10013I1306001044</v>
          </cell>
          <cell r="E155" t="str">
            <v>1C23TNN_00036186</v>
          </cell>
          <cell r="F155">
            <v>2331450</v>
          </cell>
          <cell r="G155">
            <v>45086</v>
          </cell>
          <cell r="H155">
            <v>45113</v>
          </cell>
        </row>
        <row r="156">
          <cell r="A156">
            <v>36187</v>
          </cell>
          <cell r="B156">
            <v>510013</v>
          </cell>
          <cell r="C156">
            <v>25790</v>
          </cell>
          <cell r="D156" t="str">
            <v>10013I1306001048</v>
          </cell>
          <cell r="E156" t="str">
            <v>1C23TNN_00036187</v>
          </cell>
          <cell r="F156">
            <v>428820</v>
          </cell>
          <cell r="G156">
            <v>45086</v>
          </cell>
          <cell r="H156">
            <v>45113</v>
          </cell>
        </row>
        <row r="157">
          <cell r="A157">
            <v>37509</v>
          </cell>
          <cell r="B157">
            <v>510014</v>
          </cell>
          <cell r="C157">
            <v>25790</v>
          </cell>
          <cell r="D157" t="str">
            <v>10014I1303001367</v>
          </cell>
          <cell r="E157" t="str">
            <v>1C23TNN_00037509</v>
          </cell>
          <cell r="F157">
            <v>2831970</v>
          </cell>
          <cell r="G157">
            <v>44989</v>
          </cell>
          <cell r="H157">
            <v>45113</v>
          </cell>
        </row>
        <row r="158">
          <cell r="A158">
            <v>37553</v>
          </cell>
          <cell r="B158">
            <v>510014</v>
          </cell>
          <cell r="C158">
            <v>25790</v>
          </cell>
          <cell r="D158" t="str">
            <v>10014I1302001374</v>
          </cell>
          <cell r="E158" t="str">
            <v>1C23TNN_00037553</v>
          </cell>
          <cell r="F158">
            <v>4508640</v>
          </cell>
          <cell r="G158">
            <v>44980</v>
          </cell>
          <cell r="H158">
            <v>45113</v>
          </cell>
        </row>
        <row r="159">
          <cell r="A159">
            <v>37554</v>
          </cell>
          <cell r="B159">
            <v>510014</v>
          </cell>
          <cell r="C159">
            <v>25790</v>
          </cell>
          <cell r="D159" t="str">
            <v>10014I1303001369</v>
          </cell>
          <cell r="E159" t="str">
            <v>1C23TNN_00037554</v>
          </cell>
          <cell r="F159">
            <v>4474120</v>
          </cell>
          <cell r="G159">
            <v>44998</v>
          </cell>
          <cell r="H159">
            <v>45113</v>
          </cell>
        </row>
        <row r="160">
          <cell r="A160">
            <v>37557</v>
          </cell>
          <cell r="B160">
            <v>510022</v>
          </cell>
          <cell r="C160">
            <v>25790</v>
          </cell>
          <cell r="D160" t="str">
            <v>10022I1304001245</v>
          </cell>
          <cell r="E160" t="str">
            <v>1C23TNN_00037557</v>
          </cell>
          <cell r="F160">
            <v>888460</v>
          </cell>
          <cell r="G160">
            <v>45044</v>
          </cell>
          <cell r="H160">
            <v>45113</v>
          </cell>
        </row>
        <row r="161">
          <cell r="A161">
            <v>37620</v>
          </cell>
          <cell r="B161">
            <v>510010</v>
          </cell>
          <cell r="C161">
            <v>25790</v>
          </cell>
          <cell r="D161" t="str">
            <v>10010I1306002182</v>
          </cell>
          <cell r="E161" t="str">
            <v>1C23TNN_00037620</v>
          </cell>
          <cell r="F161">
            <v>5318560</v>
          </cell>
          <cell r="G161">
            <v>45094</v>
          </cell>
          <cell r="H161">
            <v>45113</v>
          </cell>
        </row>
        <row r="162">
          <cell r="A162">
            <v>37623</v>
          </cell>
          <cell r="B162">
            <v>510021</v>
          </cell>
          <cell r="C162">
            <v>25790</v>
          </cell>
          <cell r="D162" t="str">
            <v>10021I1306000442</v>
          </cell>
          <cell r="E162" t="str">
            <v>1C23TNN_00037623</v>
          </cell>
          <cell r="F162">
            <v>940130</v>
          </cell>
          <cell r="G162">
            <v>45099</v>
          </cell>
          <cell r="H162">
            <v>45113</v>
          </cell>
        </row>
        <row r="163">
          <cell r="A163">
            <v>37626</v>
          </cell>
          <cell r="B163">
            <v>510016</v>
          </cell>
          <cell r="C163">
            <v>25790</v>
          </cell>
          <cell r="D163" t="str">
            <v>10016I1306001410</v>
          </cell>
          <cell r="E163" t="str">
            <v>1C23TNN_00037626</v>
          </cell>
          <cell r="F163">
            <v>1719540</v>
          </cell>
          <cell r="G163">
            <v>45100</v>
          </cell>
          <cell r="H163">
            <v>45113</v>
          </cell>
        </row>
        <row r="164">
          <cell r="A164">
            <v>37628</v>
          </cell>
          <cell r="B164">
            <v>510015</v>
          </cell>
          <cell r="C164">
            <v>25790</v>
          </cell>
          <cell r="D164" t="str">
            <v>10015I1306000936</v>
          </cell>
          <cell r="E164" t="str">
            <v>1C23TNN_00037628</v>
          </cell>
          <cell r="F164">
            <v>1960020</v>
          </cell>
          <cell r="G164">
            <v>45097</v>
          </cell>
          <cell r="H164">
            <v>45113</v>
          </cell>
        </row>
        <row r="165">
          <cell r="A165">
            <v>37629</v>
          </cell>
          <cell r="B165">
            <v>510012</v>
          </cell>
          <cell r="C165">
            <v>25790</v>
          </cell>
          <cell r="D165" t="str">
            <v>10012I1306001558</v>
          </cell>
          <cell r="E165" t="str">
            <v>1C23TNN_00037629</v>
          </cell>
          <cell r="F165">
            <v>1970450</v>
          </cell>
          <cell r="G165">
            <v>45097</v>
          </cell>
          <cell r="H165">
            <v>45113</v>
          </cell>
        </row>
        <row r="166">
          <cell r="A166">
            <v>37631</v>
          </cell>
          <cell r="B166">
            <v>510011</v>
          </cell>
          <cell r="C166">
            <v>25790</v>
          </cell>
          <cell r="D166" t="str">
            <v>10011I1306001656</v>
          </cell>
          <cell r="E166" t="str">
            <v>1C23TNN_00037631</v>
          </cell>
          <cell r="F166">
            <v>5117980</v>
          </cell>
          <cell r="G166">
            <v>45098</v>
          </cell>
          <cell r="H166">
            <v>45113</v>
          </cell>
        </row>
        <row r="167">
          <cell r="A167">
            <v>37632</v>
          </cell>
          <cell r="B167">
            <v>510018</v>
          </cell>
          <cell r="C167">
            <v>25790</v>
          </cell>
          <cell r="D167" t="str">
            <v>10018I1306001116</v>
          </cell>
          <cell r="E167" t="str">
            <v>1C23TNN_00037632</v>
          </cell>
          <cell r="F167">
            <v>2381320</v>
          </cell>
          <cell r="G167">
            <v>45098</v>
          </cell>
          <cell r="H167">
            <v>45113</v>
          </cell>
        </row>
        <row r="168">
          <cell r="A168">
            <v>37639</v>
          </cell>
          <cell r="B168">
            <v>510025</v>
          </cell>
          <cell r="C168">
            <v>25790</v>
          </cell>
          <cell r="D168" t="str">
            <v>10025I1306000784</v>
          </cell>
          <cell r="E168" t="str">
            <v>1C23TNN_00037639</v>
          </cell>
          <cell r="F168">
            <v>3798470</v>
          </cell>
          <cell r="G168">
            <v>45100</v>
          </cell>
          <cell r="H168">
            <v>45113</v>
          </cell>
        </row>
        <row r="169">
          <cell r="A169">
            <v>37641</v>
          </cell>
          <cell r="B169">
            <v>510013</v>
          </cell>
          <cell r="C169">
            <v>25790</v>
          </cell>
          <cell r="D169" t="str">
            <v>10013I1306001658</v>
          </cell>
          <cell r="E169" t="str">
            <v>1C23TNN_00037641</v>
          </cell>
          <cell r="F169">
            <v>451650</v>
          </cell>
          <cell r="G169">
            <v>45089</v>
          </cell>
          <cell r="H169">
            <v>45113</v>
          </cell>
        </row>
        <row r="170">
          <cell r="A170">
            <v>37644</v>
          </cell>
          <cell r="B170">
            <v>510026</v>
          </cell>
          <cell r="C170">
            <v>25790</v>
          </cell>
          <cell r="D170" t="str">
            <v>10026I1306000945</v>
          </cell>
          <cell r="E170" t="str">
            <v>1C23TNN_00037644</v>
          </cell>
          <cell r="F170">
            <v>2596900</v>
          </cell>
          <cell r="G170">
            <v>45092</v>
          </cell>
          <cell r="H170">
            <v>45113</v>
          </cell>
        </row>
        <row r="171">
          <cell r="A171">
            <v>37647</v>
          </cell>
          <cell r="B171">
            <v>510018</v>
          </cell>
          <cell r="C171">
            <v>25790</v>
          </cell>
          <cell r="D171" t="str">
            <v>10018I1306001117</v>
          </cell>
          <cell r="E171" t="str">
            <v>1C23TNN_00037647</v>
          </cell>
          <cell r="F171">
            <v>3465990</v>
          </cell>
          <cell r="G171">
            <v>45100</v>
          </cell>
          <cell r="H171">
            <v>45113</v>
          </cell>
        </row>
        <row r="172">
          <cell r="A172">
            <v>37648</v>
          </cell>
          <cell r="B172">
            <v>510029</v>
          </cell>
          <cell r="C172">
            <v>25790</v>
          </cell>
          <cell r="D172" t="str">
            <v>10029I1306000463</v>
          </cell>
          <cell r="E172" t="str">
            <v>1C23TNN_00037648</v>
          </cell>
          <cell r="F172">
            <v>501830</v>
          </cell>
          <cell r="G172">
            <v>45100</v>
          </cell>
          <cell r="H172">
            <v>45113</v>
          </cell>
        </row>
        <row r="173">
          <cell r="A173">
            <v>37649</v>
          </cell>
          <cell r="B173">
            <v>510029</v>
          </cell>
          <cell r="C173">
            <v>25790</v>
          </cell>
          <cell r="D173" t="str">
            <v>10029I1306000472</v>
          </cell>
          <cell r="E173" t="str">
            <v>1C23TNN_00037649</v>
          </cell>
          <cell r="F173">
            <v>2381320</v>
          </cell>
          <cell r="G173">
            <v>45100</v>
          </cell>
          <cell r="H173">
            <v>45113</v>
          </cell>
        </row>
        <row r="174">
          <cell r="A174">
            <v>172</v>
          </cell>
          <cell r="B174">
            <v>510018</v>
          </cell>
          <cell r="C174">
            <v>25790</v>
          </cell>
          <cell r="D174" t="str">
            <v>10018R1305000026</v>
          </cell>
          <cell r="E174" t="str">
            <v>1K23TNH 172</v>
          </cell>
          <cell r="F174">
            <v>-2147173</v>
          </cell>
          <cell r="G174">
            <v>45073</v>
          </cell>
          <cell r="H174">
            <v>45113</v>
          </cell>
        </row>
        <row r="175">
          <cell r="A175">
            <v>4002</v>
          </cell>
          <cell r="B175">
            <v>510010</v>
          </cell>
          <cell r="C175">
            <v>25790</v>
          </cell>
          <cell r="D175" t="str">
            <v>10010R1306000041</v>
          </cell>
          <cell r="E175" t="str">
            <v>K23TAP 4002</v>
          </cell>
          <cell r="F175">
            <v>-2016045</v>
          </cell>
          <cell r="G175">
            <v>45101</v>
          </cell>
          <cell r="H175">
            <v>45113</v>
          </cell>
        </row>
        <row r="176">
          <cell r="A176">
            <v>208</v>
          </cell>
          <cell r="B176">
            <v>510011</v>
          </cell>
          <cell r="C176">
            <v>25790</v>
          </cell>
          <cell r="D176" t="str">
            <v>10011R1305000028</v>
          </cell>
          <cell r="E176" t="str">
            <v>K23TBP 208</v>
          </cell>
          <cell r="F176">
            <v>-4970698</v>
          </cell>
          <cell r="G176">
            <v>45076</v>
          </cell>
          <cell r="H176">
            <v>45113</v>
          </cell>
        </row>
        <row r="177">
          <cell r="A177">
            <v>139</v>
          </cell>
          <cell r="B177">
            <v>510017</v>
          </cell>
          <cell r="C177">
            <v>25790</v>
          </cell>
          <cell r="D177" t="str">
            <v>10017R1305000023</v>
          </cell>
          <cell r="E177" t="str">
            <v>K23TDA 139</v>
          </cell>
          <cell r="F177">
            <v>-5416273</v>
          </cell>
          <cell r="G177">
            <v>45073</v>
          </cell>
          <cell r="H177">
            <v>45113</v>
          </cell>
        </row>
        <row r="178">
          <cell r="A178">
            <v>240</v>
          </cell>
          <cell r="B178">
            <v>510019</v>
          </cell>
          <cell r="C178">
            <v>25790</v>
          </cell>
          <cell r="D178" t="str">
            <v>10019R1306000007</v>
          </cell>
          <cell r="E178" t="str">
            <v>K23TDU 240</v>
          </cell>
          <cell r="F178">
            <v>-2610360</v>
          </cell>
          <cell r="G178">
            <v>45078</v>
          </cell>
          <cell r="H178">
            <v>45113</v>
          </cell>
        </row>
        <row r="179">
          <cell r="A179">
            <v>262</v>
          </cell>
          <cell r="B179">
            <v>510019</v>
          </cell>
          <cell r="C179">
            <v>25790</v>
          </cell>
          <cell r="D179" t="str">
            <v>10019R1306000029</v>
          </cell>
          <cell r="E179" t="str">
            <v>K23TDU 262</v>
          </cell>
          <cell r="F179">
            <v>-2585590</v>
          </cell>
          <cell r="G179">
            <v>45096</v>
          </cell>
          <cell r="H179">
            <v>45113</v>
          </cell>
        </row>
        <row r="180">
          <cell r="A180">
            <v>263</v>
          </cell>
          <cell r="B180">
            <v>510019</v>
          </cell>
          <cell r="C180">
            <v>25790</v>
          </cell>
          <cell r="D180" t="str">
            <v>10019R1306000030</v>
          </cell>
          <cell r="E180" t="str">
            <v>K23TDU 263</v>
          </cell>
          <cell r="F180">
            <v>-3257421</v>
          </cell>
          <cell r="G180">
            <v>45096</v>
          </cell>
          <cell r="H180">
            <v>45113</v>
          </cell>
        </row>
        <row r="181">
          <cell r="A181">
            <v>245</v>
          </cell>
          <cell r="B181">
            <v>510026</v>
          </cell>
          <cell r="C181">
            <v>25790</v>
          </cell>
          <cell r="D181" t="str">
            <v>10026R1306000021</v>
          </cell>
          <cell r="E181" t="str">
            <v>K23THA 245</v>
          </cell>
          <cell r="F181">
            <v>-1832172</v>
          </cell>
          <cell r="G181">
            <v>45094</v>
          </cell>
          <cell r="H181">
            <v>45113</v>
          </cell>
        </row>
        <row r="182">
          <cell r="A182">
            <v>331</v>
          </cell>
          <cell r="B182">
            <v>510015</v>
          </cell>
          <cell r="C182">
            <v>25790</v>
          </cell>
          <cell r="D182" t="str">
            <v>10015R1305000050</v>
          </cell>
          <cell r="E182" t="str">
            <v>K23THL 331</v>
          </cell>
          <cell r="F182">
            <v>-3019478</v>
          </cell>
          <cell r="G182">
            <v>45071</v>
          </cell>
          <cell r="H182">
            <v>45113</v>
          </cell>
        </row>
        <row r="183">
          <cell r="A183">
            <v>339</v>
          </cell>
          <cell r="B183">
            <v>510015</v>
          </cell>
          <cell r="C183">
            <v>25790</v>
          </cell>
          <cell r="D183" t="str">
            <v>10015R1306000005</v>
          </cell>
          <cell r="E183" t="str">
            <v>K23THL 339</v>
          </cell>
          <cell r="F183">
            <v>-181105</v>
          </cell>
          <cell r="G183">
            <v>45081</v>
          </cell>
          <cell r="H183">
            <v>45113</v>
          </cell>
        </row>
        <row r="184">
          <cell r="A184">
            <v>376</v>
          </cell>
          <cell r="B184">
            <v>510015</v>
          </cell>
          <cell r="C184">
            <v>25790</v>
          </cell>
          <cell r="D184" t="str">
            <v>10015R1306000040</v>
          </cell>
          <cell r="E184" t="str">
            <v>K23THL 376</v>
          </cell>
          <cell r="F184">
            <v>-2398380</v>
          </cell>
          <cell r="G184">
            <v>45092</v>
          </cell>
          <cell r="H184">
            <v>45113</v>
          </cell>
        </row>
        <row r="185">
          <cell r="A185">
            <v>1644</v>
          </cell>
          <cell r="B185">
            <v>510029</v>
          </cell>
          <cell r="C185">
            <v>25790</v>
          </cell>
          <cell r="D185" t="str">
            <v>10029R1305000013</v>
          </cell>
          <cell r="E185" t="str">
            <v>K23THU 1644</v>
          </cell>
          <cell r="F185">
            <v>-964298</v>
          </cell>
          <cell r="G185">
            <v>45075</v>
          </cell>
          <cell r="H185">
            <v>45113</v>
          </cell>
        </row>
        <row r="186">
          <cell r="A186">
            <v>239</v>
          </cell>
          <cell r="B186">
            <v>510028</v>
          </cell>
          <cell r="C186">
            <v>25790</v>
          </cell>
          <cell r="D186" t="str">
            <v>10028R1305000036</v>
          </cell>
          <cell r="E186" t="str">
            <v>K23TKG 239</v>
          </cell>
          <cell r="F186">
            <v>-446044</v>
          </cell>
          <cell r="G186">
            <v>45077</v>
          </cell>
          <cell r="H186">
            <v>45113</v>
          </cell>
        </row>
        <row r="187">
          <cell r="A187">
            <v>269</v>
          </cell>
          <cell r="B187">
            <v>510028</v>
          </cell>
          <cell r="C187">
            <v>25790</v>
          </cell>
          <cell r="D187" t="str">
            <v>10028R1306000028</v>
          </cell>
          <cell r="E187" t="str">
            <v>K23TKG 269</v>
          </cell>
          <cell r="F187">
            <v>-1113903</v>
          </cell>
          <cell r="G187">
            <v>45098</v>
          </cell>
          <cell r="H187">
            <v>45113</v>
          </cell>
        </row>
        <row r="188">
          <cell r="A188">
            <v>267</v>
          </cell>
          <cell r="B188">
            <v>510025</v>
          </cell>
          <cell r="C188">
            <v>25790</v>
          </cell>
          <cell r="D188" t="str">
            <v>10025R1306000006</v>
          </cell>
          <cell r="E188" t="str">
            <v>K23TKH 267</v>
          </cell>
          <cell r="F188">
            <v>-282039</v>
          </cell>
          <cell r="G188">
            <v>45086</v>
          </cell>
          <cell r="H188">
            <v>45113</v>
          </cell>
        </row>
        <row r="189">
          <cell r="A189">
            <v>271</v>
          </cell>
          <cell r="B189">
            <v>510025</v>
          </cell>
          <cell r="C189">
            <v>25790</v>
          </cell>
          <cell r="D189" t="str">
            <v>10025R1306000010</v>
          </cell>
          <cell r="E189" t="str">
            <v>K23TKH 271</v>
          </cell>
          <cell r="F189">
            <v>-433853</v>
          </cell>
          <cell r="G189">
            <v>45086</v>
          </cell>
          <cell r="H189">
            <v>45113</v>
          </cell>
        </row>
        <row r="190">
          <cell r="A190">
            <v>279</v>
          </cell>
          <cell r="B190">
            <v>510025</v>
          </cell>
          <cell r="C190">
            <v>25790</v>
          </cell>
          <cell r="D190" t="str">
            <v>10025R1306000016</v>
          </cell>
          <cell r="E190" t="str">
            <v>K23TKH 279</v>
          </cell>
          <cell r="F190">
            <v>-305967</v>
          </cell>
          <cell r="G190">
            <v>45090</v>
          </cell>
          <cell r="H190">
            <v>45113</v>
          </cell>
        </row>
        <row r="191">
          <cell r="A191">
            <v>281</v>
          </cell>
          <cell r="B191">
            <v>510025</v>
          </cell>
          <cell r="C191">
            <v>25790</v>
          </cell>
          <cell r="D191" t="str">
            <v>10025R1306000018</v>
          </cell>
          <cell r="E191" t="str">
            <v>K23TKH 281</v>
          </cell>
          <cell r="F191">
            <v>-571061</v>
          </cell>
          <cell r="G191">
            <v>45090</v>
          </cell>
          <cell r="H191">
            <v>45113</v>
          </cell>
        </row>
        <row r="192">
          <cell r="A192">
            <v>181</v>
          </cell>
          <cell r="B192">
            <v>510020</v>
          </cell>
          <cell r="C192">
            <v>25790</v>
          </cell>
          <cell r="D192" t="str">
            <v>10020R1306000018</v>
          </cell>
          <cell r="E192" t="str">
            <v>K23TLX 181</v>
          </cell>
          <cell r="F192">
            <v>-5588143</v>
          </cell>
          <cell r="G192">
            <v>45096</v>
          </cell>
          <cell r="H192">
            <v>45113</v>
          </cell>
        </row>
        <row r="193">
          <cell r="A193">
            <v>194</v>
          </cell>
          <cell r="B193">
            <v>510021</v>
          </cell>
          <cell r="C193">
            <v>25790</v>
          </cell>
          <cell r="D193" t="str">
            <v>10021R1305000022</v>
          </cell>
          <cell r="E193" t="str">
            <v>K23TQU 194</v>
          </cell>
          <cell r="F193">
            <v>-1286460</v>
          </cell>
          <cell r="G193">
            <v>45072</v>
          </cell>
          <cell r="H193">
            <v>45113</v>
          </cell>
        </row>
        <row r="194">
          <cell r="A194">
            <v>204</v>
          </cell>
          <cell r="B194">
            <v>510021</v>
          </cell>
          <cell r="C194">
            <v>25790</v>
          </cell>
          <cell r="D194" t="str">
            <v>10021R1306000006</v>
          </cell>
          <cell r="E194" t="str">
            <v>K23TQU 204</v>
          </cell>
          <cell r="F194">
            <v>-1222169</v>
          </cell>
          <cell r="G194">
            <v>45091</v>
          </cell>
          <cell r="H194">
            <v>45113</v>
          </cell>
        </row>
        <row r="195">
          <cell r="A195">
            <v>226</v>
          </cell>
          <cell r="B195">
            <v>510022</v>
          </cell>
          <cell r="C195">
            <v>25790</v>
          </cell>
          <cell r="D195" t="str">
            <v>10022R1305000028</v>
          </cell>
          <cell r="E195" t="str">
            <v>K23TVU 226</v>
          </cell>
          <cell r="F195">
            <v>-2079411</v>
          </cell>
          <cell r="G195">
            <v>45071</v>
          </cell>
          <cell r="H195">
            <v>45113</v>
          </cell>
        </row>
        <row r="198">
          <cell r="F198">
            <v>426050077</v>
          </cell>
        </row>
        <row r="201">
          <cell r="D201" t="str">
            <v>Hỗ trợ thêm</v>
          </cell>
          <cell r="E201">
            <v>0.01</v>
          </cell>
          <cell r="F201">
            <v>4260500.7700000005</v>
          </cell>
        </row>
        <row r="202">
          <cell r="D202" t="str">
            <v>Hỗ trợ tiếp thị</v>
          </cell>
          <cell r="E202">
            <v>5.2999999999999999E-2</v>
          </cell>
          <cell r="F202">
            <v>22580654.081</v>
          </cell>
        </row>
        <row r="203">
          <cell r="D203" t="str">
            <v>Hỗ trợ trưng bày sản phẩm</v>
          </cell>
          <cell r="E203">
            <v>2.3E-2</v>
          </cell>
          <cell r="F203">
            <v>9799151.7709999997</v>
          </cell>
        </row>
        <row r="204">
          <cell r="D204" t="str">
            <v>Hỗ trợ cung cấp thông tin</v>
          </cell>
          <cell r="E204">
            <v>5.0000000000000001E-3</v>
          </cell>
          <cell r="F204">
            <v>2130250.3850000002</v>
          </cell>
        </row>
        <row r="205">
          <cell r="D205" t="str">
            <v>Hỗ trợ cùng hợp tác</v>
          </cell>
          <cell r="E205">
            <v>2.2499999999999999E-2</v>
          </cell>
          <cell r="F205">
            <v>9586126.7324999999</v>
          </cell>
        </row>
        <row r="206">
          <cell r="D206" t="str">
            <v>Hỗ trợ hàng mẫu/ dùng thử</v>
          </cell>
          <cell r="E206">
            <v>40000000</v>
          </cell>
          <cell r="F206">
            <v>0</v>
          </cell>
        </row>
        <row r="207">
          <cell r="D207" t="str">
            <v>Hỗ trợ nhóm hàng trọng điểm</v>
          </cell>
          <cell r="E207">
            <v>0.04</v>
          </cell>
          <cell r="F207">
            <v>17042003.080000002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 refreshError="1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GRT No &amp; Gor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chứng từ</v>
          </cell>
        </row>
        <row r="2">
          <cell r="A2">
            <v>10501</v>
          </cell>
          <cell r="B2">
            <v>510026</v>
          </cell>
          <cell r="C2">
            <v>25790</v>
          </cell>
          <cell r="D2" t="str">
            <v>10026I1302001597</v>
          </cell>
          <cell r="E2" t="str">
            <v>1C23TNN_00010501</v>
          </cell>
          <cell r="F2">
            <v>3517110</v>
          </cell>
          <cell r="G2">
            <v>44978</v>
          </cell>
          <cell r="H2">
            <v>45145</v>
          </cell>
        </row>
        <row r="3">
          <cell r="A3">
            <v>29771</v>
          </cell>
          <cell r="B3">
            <v>510011</v>
          </cell>
          <cell r="C3">
            <v>25790</v>
          </cell>
          <cell r="D3" t="str">
            <v>10011I1305002427</v>
          </cell>
          <cell r="E3" t="str">
            <v>1C23TNN_00029771</v>
          </cell>
          <cell r="F3">
            <v>2832000</v>
          </cell>
          <cell r="G3">
            <v>45059</v>
          </cell>
          <cell r="H3">
            <v>45145</v>
          </cell>
        </row>
        <row r="4">
          <cell r="A4">
            <v>29772</v>
          </cell>
          <cell r="B4">
            <v>510019</v>
          </cell>
          <cell r="C4">
            <v>25790</v>
          </cell>
          <cell r="D4" t="str">
            <v>10019I1305001653</v>
          </cell>
          <cell r="E4" t="str">
            <v>1C23TNN_00029772</v>
          </cell>
          <cell r="F4">
            <v>708000</v>
          </cell>
          <cell r="G4">
            <v>45061</v>
          </cell>
          <cell r="H4">
            <v>45145</v>
          </cell>
        </row>
        <row r="5">
          <cell r="A5">
            <v>29773</v>
          </cell>
          <cell r="B5">
            <v>510019</v>
          </cell>
          <cell r="C5">
            <v>25790</v>
          </cell>
          <cell r="D5" t="str">
            <v>10019I1305001654</v>
          </cell>
          <cell r="E5" t="str">
            <v>1C23TNN_00029773</v>
          </cell>
          <cell r="F5">
            <v>1416000</v>
          </cell>
          <cell r="G5">
            <v>45061</v>
          </cell>
          <cell r="H5">
            <v>45145</v>
          </cell>
        </row>
        <row r="6">
          <cell r="A6">
            <v>29776</v>
          </cell>
          <cell r="B6">
            <v>510024</v>
          </cell>
          <cell r="C6">
            <v>25790</v>
          </cell>
          <cell r="D6" t="str">
            <v>10024I1305000985</v>
          </cell>
          <cell r="E6" t="str">
            <v>1C23TNN_00029776</v>
          </cell>
          <cell r="F6">
            <v>1416000</v>
          </cell>
          <cell r="G6">
            <v>45065</v>
          </cell>
          <cell r="H6">
            <v>45145</v>
          </cell>
        </row>
        <row r="7">
          <cell r="A7">
            <v>29777</v>
          </cell>
          <cell r="B7">
            <v>510025</v>
          </cell>
          <cell r="C7">
            <v>25790</v>
          </cell>
          <cell r="D7" t="str">
            <v>10025I1305001121</v>
          </cell>
          <cell r="E7" t="str">
            <v>1C23TNN_00029777</v>
          </cell>
          <cell r="F7">
            <v>708000</v>
          </cell>
          <cell r="G7">
            <v>45063</v>
          </cell>
          <cell r="H7">
            <v>45145</v>
          </cell>
        </row>
        <row r="8">
          <cell r="A8">
            <v>29778</v>
          </cell>
          <cell r="B8">
            <v>510027</v>
          </cell>
          <cell r="C8">
            <v>25790</v>
          </cell>
          <cell r="D8" t="str">
            <v>10027I1305000842</v>
          </cell>
          <cell r="E8" t="str">
            <v>1C23TNN_00029778</v>
          </cell>
          <cell r="F8">
            <v>1416000</v>
          </cell>
          <cell r="G8">
            <v>45062</v>
          </cell>
          <cell r="H8">
            <v>45145</v>
          </cell>
        </row>
        <row r="9">
          <cell r="A9">
            <v>29779</v>
          </cell>
          <cell r="B9">
            <v>510020</v>
          </cell>
          <cell r="C9">
            <v>25790</v>
          </cell>
          <cell r="D9" t="str">
            <v>10020I1305001581</v>
          </cell>
          <cell r="E9" t="str">
            <v>1C23TNN_00029779</v>
          </cell>
          <cell r="F9">
            <v>1416000</v>
          </cell>
          <cell r="G9">
            <v>45062</v>
          </cell>
          <cell r="H9">
            <v>45145</v>
          </cell>
        </row>
        <row r="10">
          <cell r="A10">
            <v>29783</v>
          </cell>
          <cell r="B10">
            <v>510016</v>
          </cell>
          <cell r="C10">
            <v>25790</v>
          </cell>
          <cell r="D10" t="str">
            <v>10016I1305002390</v>
          </cell>
          <cell r="E10" t="str">
            <v>1C23TNN_00029783</v>
          </cell>
          <cell r="F10">
            <v>1416000</v>
          </cell>
          <cell r="G10">
            <v>45065</v>
          </cell>
          <cell r="H10">
            <v>45145</v>
          </cell>
        </row>
        <row r="11">
          <cell r="A11">
            <v>29784</v>
          </cell>
          <cell r="B11">
            <v>510022</v>
          </cell>
          <cell r="C11">
            <v>25790</v>
          </cell>
          <cell r="D11" t="str">
            <v>10022I1305001192</v>
          </cell>
          <cell r="E11" t="str">
            <v>1C23TNN_00029784</v>
          </cell>
          <cell r="F11">
            <v>1416000</v>
          </cell>
          <cell r="G11">
            <v>45062</v>
          </cell>
          <cell r="H11">
            <v>45145</v>
          </cell>
        </row>
        <row r="12">
          <cell r="A12">
            <v>29785</v>
          </cell>
          <cell r="B12">
            <v>510028</v>
          </cell>
          <cell r="C12">
            <v>25790</v>
          </cell>
          <cell r="D12" t="str">
            <v>10028I1305001198</v>
          </cell>
          <cell r="E12" t="str">
            <v>1C23TNN_00029785</v>
          </cell>
          <cell r="F12">
            <v>1416000</v>
          </cell>
          <cell r="G12">
            <v>45063</v>
          </cell>
          <cell r="H12">
            <v>45145</v>
          </cell>
        </row>
        <row r="13">
          <cell r="A13">
            <v>29796</v>
          </cell>
          <cell r="B13">
            <v>510018</v>
          </cell>
          <cell r="C13">
            <v>25790</v>
          </cell>
          <cell r="D13" t="str">
            <v>10018I1305001817</v>
          </cell>
          <cell r="E13" t="str">
            <v>1C23TNN_00029796</v>
          </cell>
          <cell r="F13">
            <v>5213320</v>
          </cell>
          <cell r="G13">
            <v>45064</v>
          </cell>
          <cell r="H13">
            <v>45145</v>
          </cell>
        </row>
        <row r="14">
          <cell r="A14">
            <v>31440</v>
          </cell>
          <cell r="B14">
            <v>510015</v>
          </cell>
          <cell r="C14">
            <v>25790</v>
          </cell>
          <cell r="D14" t="str">
            <v>10015I1305001591</v>
          </cell>
          <cell r="E14" t="str">
            <v>1C23TNN_00031440</v>
          </cell>
          <cell r="F14">
            <v>1416000</v>
          </cell>
          <cell r="G14">
            <v>45072</v>
          </cell>
          <cell r="H14">
            <v>45145</v>
          </cell>
        </row>
        <row r="15">
          <cell r="A15">
            <v>31442</v>
          </cell>
          <cell r="B15">
            <v>510015</v>
          </cell>
          <cell r="C15">
            <v>25790</v>
          </cell>
          <cell r="D15" t="str">
            <v>10015I1305001592</v>
          </cell>
          <cell r="E15" t="str">
            <v>1C23TNN_00031442</v>
          </cell>
          <cell r="F15">
            <v>1416000</v>
          </cell>
          <cell r="G15">
            <v>45072</v>
          </cell>
          <cell r="H15">
            <v>45145</v>
          </cell>
        </row>
        <row r="16">
          <cell r="A16">
            <v>31446</v>
          </cell>
          <cell r="B16">
            <v>510017</v>
          </cell>
          <cell r="C16">
            <v>25790</v>
          </cell>
          <cell r="D16" t="str">
            <v>10017I1305002112</v>
          </cell>
          <cell r="E16" t="str">
            <v>1C23TNN_00031446</v>
          </cell>
          <cell r="F16">
            <v>1416000</v>
          </cell>
          <cell r="G16">
            <v>45073</v>
          </cell>
          <cell r="H16">
            <v>45145</v>
          </cell>
        </row>
        <row r="17">
          <cell r="A17">
            <v>31459</v>
          </cell>
          <cell r="B17">
            <v>510014</v>
          </cell>
          <cell r="C17">
            <v>25790</v>
          </cell>
          <cell r="D17" t="str">
            <v>10014I1305001313</v>
          </cell>
          <cell r="E17" t="str">
            <v>1C23TNN_00031459</v>
          </cell>
          <cell r="F17">
            <v>708000</v>
          </cell>
          <cell r="G17">
            <v>45062</v>
          </cell>
          <cell r="H17">
            <v>45145</v>
          </cell>
        </row>
        <row r="18">
          <cell r="A18">
            <v>31460</v>
          </cell>
          <cell r="B18">
            <v>510026</v>
          </cell>
          <cell r="C18">
            <v>25790</v>
          </cell>
          <cell r="D18" t="str">
            <v>10026I1305001648</v>
          </cell>
          <cell r="E18" t="str">
            <v>1C23TNN_00031460</v>
          </cell>
          <cell r="F18">
            <v>1416000</v>
          </cell>
          <cell r="G18">
            <v>45062</v>
          </cell>
          <cell r="H18">
            <v>45145</v>
          </cell>
        </row>
        <row r="19">
          <cell r="A19">
            <v>31466</v>
          </cell>
          <cell r="B19">
            <v>510013</v>
          </cell>
          <cell r="C19">
            <v>25790</v>
          </cell>
          <cell r="D19" t="str">
            <v>10013I1305002826</v>
          </cell>
          <cell r="E19" t="str">
            <v>1C23TNN_00031466</v>
          </cell>
          <cell r="F19">
            <v>5664000</v>
          </cell>
          <cell r="G19">
            <v>45062</v>
          </cell>
          <cell r="H19">
            <v>45145</v>
          </cell>
        </row>
        <row r="20">
          <cell r="A20">
            <v>32662</v>
          </cell>
          <cell r="B20">
            <v>510014</v>
          </cell>
          <cell r="C20">
            <v>25790</v>
          </cell>
          <cell r="D20" t="str">
            <v>10014I1305001314</v>
          </cell>
          <cell r="E20" t="str">
            <v>1C23TNN_00032662</v>
          </cell>
          <cell r="F20">
            <v>1416000</v>
          </cell>
          <cell r="G20">
            <v>45068</v>
          </cell>
          <cell r="H20">
            <v>45145</v>
          </cell>
        </row>
        <row r="21">
          <cell r="A21">
            <v>32669</v>
          </cell>
          <cell r="B21">
            <v>510014</v>
          </cell>
          <cell r="C21">
            <v>25790</v>
          </cell>
          <cell r="D21" t="str">
            <v>10014I1305001350</v>
          </cell>
          <cell r="E21" t="str">
            <v>1C23TNN_00032669</v>
          </cell>
          <cell r="F21">
            <v>3135270</v>
          </cell>
          <cell r="G21">
            <v>45071</v>
          </cell>
          <cell r="H21">
            <v>45145</v>
          </cell>
        </row>
        <row r="22">
          <cell r="A22">
            <v>32672</v>
          </cell>
          <cell r="B22">
            <v>510026</v>
          </cell>
          <cell r="C22">
            <v>25790</v>
          </cell>
          <cell r="D22" t="str">
            <v>10026I1305001649</v>
          </cell>
          <cell r="E22" t="str">
            <v>1C23TNN_00032672</v>
          </cell>
          <cell r="F22">
            <v>2124000</v>
          </cell>
          <cell r="G22">
            <v>45075</v>
          </cell>
          <cell r="H22">
            <v>45145</v>
          </cell>
        </row>
        <row r="23">
          <cell r="A23">
            <v>32673</v>
          </cell>
          <cell r="B23">
            <v>510013</v>
          </cell>
          <cell r="C23">
            <v>25790</v>
          </cell>
          <cell r="D23" t="str">
            <v>10013I1305002827</v>
          </cell>
          <cell r="E23" t="str">
            <v>1C23TNN_00032673</v>
          </cell>
          <cell r="F23">
            <v>1416000</v>
          </cell>
          <cell r="G23">
            <v>45075</v>
          </cell>
          <cell r="H23">
            <v>45145</v>
          </cell>
        </row>
        <row r="24">
          <cell r="A24">
            <v>36143</v>
          </cell>
          <cell r="B24">
            <v>510011</v>
          </cell>
          <cell r="C24">
            <v>25790</v>
          </cell>
          <cell r="D24" t="str">
            <v>10011I1306002289</v>
          </cell>
          <cell r="E24" t="str">
            <v>1C23TNN_00036143</v>
          </cell>
          <cell r="F24">
            <v>4320460</v>
          </cell>
          <cell r="G24">
            <v>45089</v>
          </cell>
          <cell r="H24">
            <v>45145</v>
          </cell>
        </row>
        <row r="25">
          <cell r="A25">
            <v>36144</v>
          </cell>
          <cell r="B25">
            <v>510016</v>
          </cell>
          <cell r="C25">
            <v>25790</v>
          </cell>
          <cell r="D25" t="str">
            <v>10016I1306001925</v>
          </cell>
          <cell r="E25" t="str">
            <v>1C23TNN_00036144</v>
          </cell>
          <cell r="F25">
            <v>943990</v>
          </cell>
          <cell r="G25">
            <v>45093</v>
          </cell>
          <cell r="H25">
            <v>45145</v>
          </cell>
        </row>
        <row r="26">
          <cell r="A26">
            <v>36147</v>
          </cell>
          <cell r="B26">
            <v>510024</v>
          </cell>
          <cell r="C26">
            <v>25790</v>
          </cell>
          <cell r="D26" t="str">
            <v>10024I1306001023</v>
          </cell>
          <cell r="E26" t="str">
            <v>1C23TNN_00036147</v>
          </cell>
          <cell r="F26">
            <v>943990</v>
          </cell>
          <cell r="G26">
            <v>45093</v>
          </cell>
          <cell r="H26">
            <v>45145</v>
          </cell>
        </row>
        <row r="27">
          <cell r="A27">
            <v>36150</v>
          </cell>
          <cell r="B27">
            <v>510010</v>
          </cell>
          <cell r="C27">
            <v>25790</v>
          </cell>
          <cell r="D27" t="str">
            <v>10010I1306003030</v>
          </cell>
          <cell r="E27" t="str">
            <v>1C23TNN_00036150</v>
          </cell>
          <cell r="F27">
            <v>3775960</v>
          </cell>
          <cell r="G27">
            <v>45090</v>
          </cell>
          <cell r="H27">
            <v>45145</v>
          </cell>
        </row>
        <row r="28">
          <cell r="A28">
            <v>36154</v>
          </cell>
          <cell r="B28">
            <v>510012</v>
          </cell>
          <cell r="C28">
            <v>25790</v>
          </cell>
          <cell r="D28" t="str">
            <v>10012I1306002149</v>
          </cell>
          <cell r="E28" t="str">
            <v>1C23TNN_00036154</v>
          </cell>
          <cell r="F28">
            <v>2831970</v>
          </cell>
          <cell r="G28">
            <v>45090</v>
          </cell>
          <cell r="H28">
            <v>45145</v>
          </cell>
        </row>
        <row r="29">
          <cell r="A29">
            <v>36160</v>
          </cell>
          <cell r="B29">
            <v>510016</v>
          </cell>
          <cell r="C29">
            <v>25790</v>
          </cell>
          <cell r="D29" t="str">
            <v>10016I1306001926</v>
          </cell>
          <cell r="E29" t="str">
            <v>1C23TNN_00036160</v>
          </cell>
          <cell r="F29">
            <v>943990</v>
          </cell>
          <cell r="G29">
            <v>45096</v>
          </cell>
          <cell r="H29">
            <v>45145</v>
          </cell>
        </row>
        <row r="30">
          <cell r="A30">
            <v>36161</v>
          </cell>
          <cell r="B30">
            <v>510028</v>
          </cell>
          <cell r="C30">
            <v>25790</v>
          </cell>
          <cell r="D30" t="str">
            <v>10028I1306001075</v>
          </cell>
          <cell r="E30" t="str">
            <v>1C23TNN_00036161</v>
          </cell>
          <cell r="F30">
            <v>1887980</v>
          </cell>
          <cell r="G30">
            <v>45094</v>
          </cell>
          <cell r="H30">
            <v>45145</v>
          </cell>
        </row>
        <row r="31">
          <cell r="A31">
            <v>36166</v>
          </cell>
          <cell r="B31">
            <v>510020</v>
          </cell>
          <cell r="C31">
            <v>25790</v>
          </cell>
          <cell r="D31" t="str">
            <v>10020I1306001381</v>
          </cell>
          <cell r="E31" t="str">
            <v>1C23TNN_00036166</v>
          </cell>
          <cell r="F31">
            <v>943990</v>
          </cell>
          <cell r="G31">
            <v>45094</v>
          </cell>
          <cell r="H31">
            <v>45145</v>
          </cell>
        </row>
        <row r="32">
          <cell r="A32">
            <v>36169</v>
          </cell>
          <cell r="B32">
            <v>510022</v>
          </cell>
          <cell r="C32">
            <v>25790</v>
          </cell>
          <cell r="D32" t="str">
            <v>10022I1306000940</v>
          </cell>
          <cell r="E32" t="str">
            <v>1C23TNN_00036169</v>
          </cell>
          <cell r="F32">
            <v>3325310</v>
          </cell>
          <cell r="G32">
            <v>45093</v>
          </cell>
          <cell r="H32">
            <v>45145</v>
          </cell>
        </row>
        <row r="33">
          <cell r="A33">
            <v>36172</v>
          </cell>
          <cell r="B33">
            <v>510027</v>
          </cell>
          <cell r="C33">
            <v>25790</v>
          </cell>
          <cell r="D33" t="str">
            <v>10027I1306000770</v>
          </cell>
          <cell r="E33" t="str">
            <v>1C23TNN_00036172</v>
          </cell>
          <cell r="F33">
            <v>943990</v>
          </cell>
          <cell r="G33">
            <v>45094</v>
          </cell>
          <cell r="H33">
            <v>45145</v>
          </cell>
        </row>
        <row r="34">
          <cell r="A34">
            <v>36174</v>
          </cell>
          <cell r="B34">
            <v>510017</v>
          </cell>
          <cell r="C34">
            <v>25790</v>
          </cell>
          <cell r="D34" t="str">
            <v>10017I1306001772</v>
          </cell>
          <cell r="E34" t="str">
            <v>1C23TNN_00036174</v>
          </cell>
          <cell r="F34">
            <v>1887980</v>
          </cell>
          <cell r="G34">
            <v>45094</v>
          </cell>
          <cell r="H34">
            <v>45145</v>
          </cell>
        </row>
        <row r="35">
          <cell r="A35">
            <v>36175</v>
          </cell>
          <cell r="B35">
            <v>510025</v>
          </cell>
          <cell r="C35">
            <v>25790</v>
          </cell>
          <cell r="D35" t="str">
            <v>10025I1306001078</v>
          </cell>
          <cell r="E35" t="str">
            <v>1C23TNN_00036175</v>
          </cell>
          <cell r="F35">
            <v>943990</v>
          </cell>
          <cell r="G35">
            <v>45093</v>
          </cell>
          <cell r="H35">
            <v>45145</v>
          </cell>
        </row>
        <row r="36">
          <cell r="A36">
            <v>36182</v>
          </cell>
          <cell r="B36">
            <v>510026</v>
          </cell>
          <cell r="C36">
            <v>25790</v>
          </cell>
          <cell r="D36" t="str">
            <v>10026I1306001395</v>
          </cell>
          <cell r="E36" t="str">
            <v>1C23TNN_00036182</v>
          </cell>
          <cell r="F36">
            <v>566400</v>
          </cell>
          <cell r="G36">
            <v>45082</v>
          </cell>
          <cell r="H36">
            <v>45145</v>
          </cell>
        </row>
        <row r="37">
          <cell r="A37">
            <v>37619</v>
          </cell>
          <cell r="B37">
            <v>510010</v>
          </cell>
          <cell r="C37">
            <v>25790</v>
          </cell>
          <cell r="D37" t="str">
            <v>10010I1306003605</v>
          </cell>
          <cell r="E37" t="str">
            <v>1C23TNN_00037619</v>
          </cell>
          <cell r="F37">
            <v>1887980</v>
          </cell>
          <cell r="G37">
            <v>45089</v>
          </cell>
          <cell r="H37">
            <v>45145</v>
          </cell>
        </row>
        <row r="38">
          <cell r="A38">
            <v>37621</v>
          </cell>
          <cell r="B38">
            <v>510018</v>
          </cell>
          <cell r="C38">
            <v>25790</v>
          </cell>
          <cell r="D38" t="str">
            <v>10018I1306001776</v>
          </cell>
          <cell r="E38" t="str">
            <v>1C23TNN_00037621</v>
          </cell>
          <cell r="F38">
            <v>943990</v>
          </cell>
          <cell r="G38">
            <v>45094</v>
          </cell>
          <cell r="H38">
            <v>45145</v>
          </cell>
        </row>
        <row r="39">
          <cell r="A39">
            <v>37622</v>
          </cell>
          <cell r="B39">
            <v>510010</v>
          </cell>
          <cell r="C39">
            <v>25790</v>
          </cell>
          <cell r="D39" t="str">
            <v>10010I1306003606</v>
          </cell>
          <cell r="E39" t="str">
            <v>1C23TNN_00037622</v>
          </cell>
          <cell r="F39">
            <v>4719950</v>
          </cell>
          <cell r="G39">
            <v>45096</v>
          </cell>
          <cell r="H39">
            <v>45145</v>
          </cell>
        </row>
        <row r="40">
          <cell r="A40">
            <v>37624</v>
          </cell>
          <cell r="B40">
            <v>510017</v>
          </cell>
          <cell r="C40">
            <v>25790</v>
          </cell>
          <cell r="D40" t="str">
            <v>10017I1306001779</v>
          </cell>
          <cell r="E40" t="str">
            <v>1C23TNN_00037624</v>
          </cell>
          <cell r="F40">
            <v>3356600</v>
          </cell>
          <cell r="G40">
            <v>45098</v>
          </cell>
          <cell r="H40">
            <v>45145</v>
          </cell>
        </row>
        <row r="41">
          <cell r="A41">
            <v>37627</v>
          </cell>
          <cell r="B41">
            <v>510016</v>
          </cell>
          <cell r="C41">
            <v>25790</v>
          </cell>
          <cell r="D41" t="str">
            <v>10016I1306001946</v>
          </cell>
          <cell r="E41" t="str">
            <v>1C23TNN_00037627</v>
          </cell>
          <cell r="F41">
            <v>2831970</v>
          </cell>
          <cell r="G41">
            <v>45100</v>
          </cell>
          <cell r="H41">
            <v>45145</v>
          </cell>
        </row>
        <row r="42">
          <cell r="A42">
            <v>37630</v>
          </cell>
          <cell r="B42">
            <v>510011</v>
          </cell>
          <cell r="C42">
            <v>25790</v>
          </cell>
          <cell r="D42" t="str">
            <v>10011I1306002292</v>
          </cell>
          <cell r="E42" t="str">
            <v>1C23TNN_00037630</v>
          </cell>
          <cell r="F42">
            <v>4719950</v>
          </cell>
          <cell r="G42">
            <v>45098</v>
          </cell>
          <cell r="H42">
            <v>45145</v>
          </cell>
        </row>
        <row r="43">
          <cell r="A43">
            <v>37633</v>
          </cell>
          <cell r="B43">
            <v>510018</v>
          </cell>
          <cell r="C43">
            <v>25790</v>
          </cell>
          <cell r="D43" t="str">
            <v>10018I1306001525</v>
          </cell>
          <cell r="E43" t="str">
            <v>1C23TNN_00037633</v>
          </cell>
          <cell r="F43">
            <v>1887980</v>
          </cell>
          <cell r="G43">
            <v>45098</v>
          </cell>
          <cell r="H43">
            <v>45145</v>
          </cell>
        </row>
        <row r="44">
          <cell r="A44">
            <v>37634</v>
          </cell>
          <cell r="B44">
            <v>510018</v>
          </cell>
          <cell r="C44">
            <v>25790</v>
          </cell>
          <cell r="D44" t="str">
            <v>10018I1306001526</v>
          </cell>
          <cell r="E44" t="str">
            <v>1C23TNN_00037634</v>
          </cell>
          <cell r="F44">
            <v>1887980</v>
          </cell>
          <cell r="G44">
            <v>45098</v>
          </cell>
          <cell r="H44">
            <v>45145</v>
          </cell>
        </row>
        <row r="45">
          <cell r="A45">
            <v>37635</v>
          </cell>
          <cell r="B45">
            <v>510050</v>
          </cell>
          <cell r="C45">
            <v>25790</v>
          </cell>
          <cell r="D45" t="str">
            <v>10050I1306000323</v>
          </cell>
          <cell r="E45" t="str">
            <v>1C23TNN_00037635</v>
          </cell>
          <cell r="F45">
            <v>943990</v>
          </cell>
          <cell r="G45">
            <v>45098</v>
          </cell>
          <cell r="H45">
            <v>45145</v>
          </cell>
        </row>
        <row r="46">
          <cell r="A46">
            <v>37636</v>
          </cell>
          <cell r="B46">
            <v>510012</v>
          </cell>
          <cell r="C46">
            <v>25790</v>
          </cell>
          <cell r="D46" t="str">
            <v>10012I1306002115</v>
          </cell>
          <cell r="E46" t="str">
            <v>1C23TNN_00037636</v>
          </cell>
          <cell r="F46">
            <v>7363120</v>
          </cell>
          <cell r="G46">
            <v>45098</v>
          </cell>
          <cell r="H46">
            <v>45145</v>
          </cell>
        </row>
        <row r="47">
          <cell r="A47">
            <v>37637</v>
          </cell>
          <cell r="B47">
            <v>510016</v>
          </cell>
          <cell r="C47">
            <v>25790</v>
          </cell>
          <cell r="D47" t="str">
            <v>10016I1306001859</v>
          </cell>
          <cell r="E47" t="str">
            <v>1C23TNN_00037637</v>
          </cell>
          <cell r="F47">
            <v>3764990</v>
          </cell>
          <cell r="G47">
            <v>45103</v>
          </cell>
          <cell r="H47">
            <v>45145</v>
          </cell>
        </row>
        <row r="48">
          <cell r="A48">
            <v>37638</v>
          </cell>
          <cell r="B48">
            <v>510025</v>
          </cell>
          <cell r="C48">
            <v>25790</v>
          </cell>
          <cell r="D48" t="str">
            <v>10025I1306001094</v>
          </cell>
          <cell r="E48" t="str">
            <v>1C23TNN_00037638</v>
          </cell>
          <cell r="F48">
            <v>943990</v>
          </cell>
          <cell r="G48">
            <v>45100</v>
          </cell>
          <cell r="H48">
            <v>45145</v>
          </cell>
        </row>
        <row r="49">
          <cell r="A49">
            <v>37640</v>
          </cell>
          <cell r="B49">
            <v>510014</v>
          </cell>
          <cell r="C49">
            <v>25790</v>
          </cell>
          <cell r="D49" t="str">
            <v>10014I1306001193</v>
          </cell>
          <cell r="E49" t="str">
            <v>1C23TNN_00037640</v>
          </cell>
          <cell r="F49">
            <v>2831970</v>
          </cell>
          <cell r="G49">
            <v>45089</v>
          </cell>
          <cell r="H49">
            <v>45145</v>
          </cell>
        </row>
        <row r="50">
          <cell r="A50">
            <v>37642</v>
          </cell>
          <cell r="B50">
            <v>520090</v>
          </cell>
          <cell r="C50">
            <v>25790</v>
          </cell>
          <cell r="D50" t="str">
            <v>20090I1306000665</v>
          </cell>
          <cell r="E50" t="str">
            <v>1C23TNN_00037642</v>
          </cell>
          <cell r="F50">
            <v>943990</v>
          </cell>
          <cell r="G50">
            <v>45091</v>
          </cell>
          <cell r="H50">
            <v>45145</v>
          </cell>
        </row>
        <row r="51">
          <cell r="A51">
            <v>37643</v>
          </cell>
          <cell r="B51">
            <v>510026</v>
          </cell>
          <cell r="C51">
            <v>25790</v>
          </cell>
          <cell r="D51" t="str">
            <v>10026I1306001359</v>
          </cell>
          <cell r="E51" t="str">
            <v>1C23TNN_00037643</v>
          </cell>
          <cell r="F51">
            <v>943990</v>
          </cell>
          <cell r="G51">
            <v>45091</v>
          </cell>
          <cell r="H51">
            <v>45145</v>
          </cell>
        </row>
        <row r="52">
          <cell r="A52">
            <v>37645</v>
          </cell>
          <cell r="B52">
            <v>510026</v>
          </cell>
          <cell r="C52">
            <v>25790</v>
          </cell>
          <cell r="D52" t="str">
            <v>10026I1306001381</v>
          </cell>
          <cell r="E52" t="str">
            <v>1C23TNN_00037645</v>
          </cell>
          <cell r="F52">
            <v>1887980</v>
          </cell>
          <cell r="G52">
            <v>45093</v>
          </cell>
          <cell r="H52">
            <v>45145</v>
          </cell>
        </row>
        <row r="53">
          <cell r="A53">
            <v>37646</v>
          </cell>
          <cell r="B53">
            <v>510013</v>
          </cell>
          <cell r="C53">
            <v>25790</v>
          </cell>
          <cell r="D53" t="str">
            <v>10013I1306002756</v>
          </cell>
          <cell r="E53" t="str">
            <v>1C23TNN_00037646</v>
          </cell>
          <cell r="F53">
            <v>943990</v>
          </cell>
          <cell r="G53">
            <v>45093</v>
          </cell>
          <cell r="H53">
            <v>45145</v>
          </cell>
        </row>
        <row r="54">
          <cell r="A54">
            <v>39047</v>
          </cell>
          <cell r="B54">
            <v>510014</v>
          </cell>
          <cell r="C54">
            <v>25790</v>
          </cell>
          <cell r="D54" t="str">
            <v>10014I1306001202</v>
          </cell>
          <cell r="E54" t="str">
            <v>1C23TNN_00039047</v>
          </cell>
          <cell r="F54">
            <v>467520</v>
          </cell>
          <cell r="G54">
            <v>45094</v>
          </cell>
          <cell r="H54">
            <v>45145</v>
          </cell>
        </row>
        <row r="55">
          <cell r="A55">
            <v>39048</v>
          </cell>
          <cell r="B55">
            <v>510014</v>
          </cell>
          <cell r="C55">
            <v>25790</v>
          </cell>
          <cell r="D55" t="str">
            <v>10014I1306001297</v>
          </cell>
          <cell r="E55" t="str">
            <v>1C23TNN_00039048</v>
          </cell>
          <cell r="F55">
            <v>1793580</v>
          </cell>
          <cell r="G55">
            <v>45094</v>
          </cell>
          <cell r="H55">
            <v>45145</v>
          </cell>
        </row>
        <row r="56">
          <cell r="A56">
            <v>39049</v>
          </cell>
          <cell r="B56">
            <v>510014</v>
          </cell>
          <cell r="C56">
            <v>25790</v>
          </cell>
          <cell r="D56" t="str">
            <v>10014I1306001298</v>
          </cell>
          <cell r="E56" t="str">
            <v>1C23TNN_00039049</v>
          </cell>
          <cell r="F56">
            <v>4719950</v>
          </cell>
          <cell r="G56">
            <v>45097</v>
          </cell>
          <cell r="H56">
            <v>45145</v>
          </cell>
        </row>
        <row r="57">
          <cell r="A57">
            <v>39051</v>
          </cell>
          <cell r="B57">
            <v>510013</v>
          </cell>
          <cell r="C57">
            <v>25790</v>
          </cell>
          <cell r="D57" t="str">
            <v>10013I1306002300</v>
          </cell>
          <cell r="E57" t="str">
            <v>1C23TNN_00039051</v>
          </cell>
          <cell r="F57">
            <v>857640</v>
          </cell>
          <cell r="G57">
            <v>45099</v>
          </cell>
          <cell r="H57">
            <v>45145</v>
          </cell>
        </row>
        <row r="58">
          <cell r="A58">
            <v>39052</v>
          </cell>
          <cell r="B58">
            <v>510013</v>
          </cell>
          <cell r="C58">
            <v>25790</v>
          </cell>
          <cell r="D58" t="str">
            <v>10013I1306002585</v>
          </cell>
          <cell r="E58" t="str">
            <v>1C23TNN_00039052</v>
          </cell>
          <cell r="F58">
            <v>3775960</v>
          </cell>
          <cell r="G58">
            <v>45099</v>
          </cell>
          <cell r="H58">
            <v>45145</v>
          </cell>
        </row>
        <row r="59">
          <cell r="A59">
            <v>39053</v>
          </cell>
          <cell r="B59">
            <v>520090</v>
          </cell>
          <cell r="C59">
            <v>25790</v>
          </cell>
          <cell r="D59" t="str">
            <v>20090I1306000652</v>
          </cell>
          <cell r="E59" t="str">
            <v>1C23TNN_00039053</v>
          </cell>
          <cell r="F59">
            <v>1924970</v>
          </cell>
          <cell r="G59">
            <v>45100</v>
          </cell>
          <cell r="H59">
            <v>45145</v>
          </cell>
        </row>
        <row r="60">
          <cell r="A60">
            <v>39054</v>
          </cell>
          <cell r="B60">
            <v>510014</v>
          </cell>
          <cell r="C60">
            <v>25790</v>
          </cell>
          <cell r="D60" t="str">
            <v>10014I1306001299</v>
          </cell>
          <cell r="E60" t="str">
            <v>1C23TNN_00039054</v>
          </cell>
          <cell r="F60">
            <v>1887980</v>
          </cell>
          <cell r="G60">
            <v>45101</v>
          </cell>
          <cell r="H60">
            <v>45145</v>
          </cell>
        </row>
        <row r="61">
          <cell r="A61">
            <v>39056</v>
          </cell>
          <cell r="B61">
            <v>510014</v>
          </cell>
          <cell r="C61">
            <v>25790</v>
          </cell>
          <cell r="D61" t="str">
            <v>10014I1306001203</v>
          </cell>
          <cell r="E61" t="str">
            <v>1C23TNN_00039056</v>
          </cell>
          <cell r="F61">
            <v>395910</v>
          </cell>
          <cell r="G61">
            <v>45101</v>
          </cell>
          <cell r="H61">
            <v>45145</v>
          </cell>
        </row>
        <row r="62">
          <cell r="A62">
            <v>39057</v>
          </cell>
          <cell r="B62">
            <v>510014</v>
          </cell>
          <cell r="C62">
            <v>25790</v>
          </cell>
          <cell r="D62" t="str">
            <v>10014I1306001204</v>
          </cell>
          <cell r="E62" t="str">
            <v>1C23TNN_00039057</v>
          </cell>
          <cell r="F62">
            <v>367160</v>
          </cell>
          <cell r="G62">
            <v>45101</v>
          </cell>
          <cell r="H62">
            <v>45145</v>
          </cell>
        </row>
        <row r="63">
          <cell r="A63">
            <v>39058</v>
          </cell>
          <cell r="B63">
            <v>510026</v>
          </cell>
          <cell r="C63">
            <v>25790</v>
          </cell>
          <cell r="D63" t="str">
            <v>10026I1306001369</v>
          </cell>
          <cell r="E63" t="str">
            <v>1C23TNN_00039058</v>
          </cell>
          <cell r="F63">
            <v>980010</v>
          </cell>
          <cell r="G63">
            <v>45106</v>
          </cell>
          <cell r="H63">
            <v>45145</v>
          </cell>
        </row>
        <row r="64">
          <cell r="A64">
            <v>39059</v>
          </cell>
          <cell r="B64">
            <v>510013</v>
          </cell>
          <cell r="C64">
            <v>25790</v>
          </cell>
          <cell r="D64" t="str">
            <v>10013I1306002301</v>
          </cell>
          <cell r="E64" t="str">
            <v>1C23TNN_00039059</v>
          </cell>
          <cell r="F64">
            <v>1230930</v>
          </cell>
          <cell r="G64">
            <v>45105</v>
          </cell>
          <cell r="H64">
            <v>45145</v>
          </cell>
        </row>
        <row r="65">
          <cell r="A65">
            <v>39067</v>
          </cell>
          <cell r="B65">
            <v>510010</v>
          </cell>
          <cell r="C65">
            <v>25790</v>
          </cell>
          <cell r="D65" t="str">
            <v>10010I1306003310</v>
          </cell>
          <cell r="E65" t="str">
            <v>1C23TNN_00039067</v>
          </cell>
          <cell r="F65">
            <v>5864730</v>
          </cell>
          <cell r="G65">
            <v>45101</v>
          </cell>
          <cell r="H65">
            <v>45145</v>
          </cell>
        </row>
        <row r="66">
          <cell r="A66">
            <v>39068</v>
          </cell>
          <cell r="B66">
            <v>510028</v>
          </cell>
          <cell r="C66">
            <v>25790</v>
          </cell>
          <cell r="D66" t="str">
            <v>10028I1306001094</v>
          </cell>
          <cell r="E66" t="str">
            <v>1C23TNN_00039068</v>
          </cell>
          <cell r="F66">
            <v>2432080</v>
          </cell>
          <cell r="G66">
            <v>45104</v>
          </cell>
          <cell r="H66">
            <v>45145</v>
          </cell>
        </row>
        <row r="67">
          <cell r="A67">
            <v>39069</v>
          </cell>
          <cell r="B67">
            <v>510016</v>
          </cell>
          <cell r="C67">
            <v>25790</v>
          </cell>
          <cell r="D67" t="str">
            <v>10016I1306001990</v>
          </cell>
          <cell r="E67" t="str">
            <v>1C23TNN_00039069</v>
          </cell>
          <cell r="F67">
            <v>2395020</v>
          </cell>
          <cell r="G67">
            <v>45107</v>
          </cell>
          <cell r="H67">
            <v>45145</v>
          </cell>
        </row>
        <row r="68">
          <cell r="A68">
            <v>39071</v>
          </cell>
          <cell r="B68">
            <v>510017</v>
          </cell>
          <cell r="C68">
            <v>25790</v>
          </cell>
          <cell r="D68" t="str">
            <v>10017I1306001906</v>
          </cell>
          <cell r="E68" t="str">
            <v>1C23TNN_00039071</v>
          </cell>
          <cell r="F68">
            <v>2038530</v>
          </cell>
          <cell r="G68">
            <v>45105</v>
          </cell>
          <cell r="H68">
            <v>45145</v>
          </cell>
        </row>
        <row r="69">
          <cell r="A69">
            <v>39072</v>
          </cell>
          <cell r="B69">
            <v>510023</v>
          </cell>
          <cell r="C69">
            <v>25790</v>
          </cell>
          <cell r="D69" t="str">
            <v>10023I1307000007</v>
          </cell>
          <cell r="E69" t="str">
            <v>1C23TNN_00039072</v>
          </cell>
          <cell r="F69">
            <v>1938690</v>
          </cell>
          <cell r="G69">
            <v>45108</v>
          </cell>
          <cell r="H69">
            <v>45145</v>
          </cell>
        </row>
        <row r="70">
          <cell r="A70">
            <v>39073</v>
          </cell>
          <cell r="B70">
            <v>510020</v>
          </cell>
          <cell r="C70">
            <v>25790</v>
          </cell>
          <cell r="D70" t="str">
            <v>10020I1306001415</v>
          </cell>
          <cell r="E70" t="str">
            <v>1C23TNN_00039073</v>
          </cell>
          <cell r="F70">
            <v>2395020</v>
          </cell>
          <cell r="G70">
            <v>45104</v>
          </cell>
          <cell r="H70">
            <v>45145</v>
          </cell>
        </row>
        <row r="71">
          <cell r="A71">
            <v>39074</v>
          </cell>
          <cell r="B71">
            <v>510020</v>
          </cell>
          <cell r="C71">
            <v>25790</v>
          </cell>
          <cell r="D71" t="str">
            <v>10020I1306001416</v>
          </cell>
          <cell r="E71" t="str">
            <v>1C23TNN_00039074</v>
          </cell>
          <cell r="F71">
            <v>2024120</v>
          </cell>
          <cell r="G71">
            <v>45104</v>
          </cell>
          <cell r="H71">
            <v>45145</v>
          </cell>
        </row>
        <row r="72">
          <cell r="A72">
            <v>39075</v>
          </cell>
          <cell r="B72">
            <v>510020</v>
          </cell>
          <cell r="C72">
            <v>25790</v>
          </cell>
          <cell r="D72" t="str">
            <v>10020I1306001417</v>
          </cell>
          <cell r="E72" t="str">
            <v>1C23TNN_00039075</v>
          </cell>
          <cell r="F72">
            <v>1468620</v>
          </cell>
          <cell r="G72">
            <v>45104</v>
          </cell>
          <cell r="H72">
            <v>45145</v>
          </cell>
        </row>
        <row r="73">
          <cell r="A73">
            <v>39077</v>
          </cell>
          <cell r="B73">
            <v>510019</v>
          </cell>
          <cell r="C73">
            <v>25790</v>
          </cell>
          <cell r="D73" t="str">
            <v>10019I1306001487</v>
          </cell>
          <cell r="E73" t="str">
            <v>1C23TNN_00039077</v>
          </cell>
          <cell r="F73">
            <v>2586310</v>
          </cell>
          <cell r="G73">
            <v>45103</v>
          </cell>
          <cell r="H73">
            <v>45145</v>
          </cell>
        </row>
        <row r="74">
          <cell r="A74">
            <v>39078</v>
          </cell>
          <cell r="B74">
            <v>510019</v>
          </cell>
          <cell r="C74">
            <v>25790</v>
          </cell>
          <cell r="D74" t="str">
            <v>10019I1306001488</v>
          </cell>
          <cell r="E74" t="str">
            <v>1C23TNN_00039078</v>
          </cell>
          <cell r="F74">
            <v>2024120</v>
          </cell>
          <cell r="G74">
            <v>45103</v>
          </cell>
          <cell r="H74">
            <v>45145</v>
          </cell>
        </row>
        <row r="75">
          <cell r="A75">
            <v>39079</v>
          </cell>
          <cell r="B75">
            <v>510012</v>
          </cell>
          <cell r="C75">
            <v>25790</v>
          </cell>
          <cell r="D75" t="str">
            <v>10012I1306002191</v>
          </cell>
          <cell r="E75" t="str">
            <v>1C23TNN_00039079</v>
          </cell>
          <cell r="F75">
            <v>2030440</v>
          </cell>
          <cell r="G75">
            <v>45104</v>
          </cell>
          <cell r="H75">
            <v>45145</v>
          </cell>
        </row>
        <row r="76">
          <cell r="A76">
            <v>39081</v>
          </cell>
          <cell r="B76">
            <v>510011</v>
          </cell>
          <cell r="C76">
            <v>25790</v>
          </cell>
          <cell r="D76" t="str">
            <v>10011I1306002345</v>
          </cell>
          <cell r="E76" t="str">
            <v>1C23TNN_00039081</v>
          </cell>
          <cell r="F76">
            <v>2024120</v>
          </cell>
          <cell r="G76">
            <v>45104</v>
          </cell>
          <cell r="H76">
            <v>45145</v>
          </cell>
        </row>
        <row r="77">
          <cell r="A77">
            <v>39082</v>
          </cell>
          <cell r="B77">
            <v>510050</v>
          </cell>
          <cell r="C77">
            <v>25790</v>
          </cell>
          <cell r="D77" t="str">
            <v>10050I1306000339</v>
          </cell>
          <cell r="E77" t="str">
            <v>1C23TNN_00039082</v>
          </cell>
          <cell r="F77">
            <v>1110580</v>
          </cell>
          <cell r="G77">
            <v>45106</v>
          </cell>
          <cell r="H77">
            <v>45145</v>
          </cell>
        </row>
        <row r="78">
          <cell r="A78">
            <v>39083</v>
          </cell>
          <cell r="B78">
            <v>510015</v>
          </cell>
          <cell r="C78">
            <v>25790</v>
          </cell>
          <cell r="D78" t="str">
            <v>10015I1306001467</v>
          </cell>
          <cell r="E78" t="str">
            <v>1C23TNN_00039083</v>
          </cell>
          <cell r="F78">
            <v>2024120</v>
          </cell>
          <cell r="G78">
            <v>45107</v>
          </cell>
          <cell r="H78">
            <v>45145</v>
          </cell>
        </row>
        <row r="79">
          <cell r="A79">
            <v>39085</v>
          </cell>
          <cell r="B79">
            <v>510016</v>
          </cell>
          <cell r="C79">
            <v>25790</v>
          </cell>
          <cell r="D79" t="str">
            <v>10016I1307000085</v>
          </cell>
          <cell r="E79" t="str">
            <v>1C23TNN_00039085</v>
          </cell>
          <cell r="F79">
            <v>2024120</v>
          </cell>
          <cell r="G79">
            <v>45110</v>
          </cell>
          <cell r="H79">
            <v>45145</v>
          </cell>
        </row>
        <row r="80">
          <cell r="A80">
            <v>39087</v>
          </cell>
          <cell r="B80">
            <v>510021</v>
          </cell>
          <cell r="C80">
            <v>25790</v>
          </cell>
          <cell r="D80" t="str">
            <v>10021I1307000007</v>
          </cell>
          <cell r="E80" t="str">
            <v>1C23TNN_00039087</v>
          </cell>
          <cell r="F80">
            <v>1468620</v>
          </cell>
          <cell r="G80">
            <v>45108</v>
          </cell>
          <cell r="H80">
            <v>45145</v>
          </cell>
        </row>
        <row r="81">
          <cell r="A81">
            <v>39088</v>
          </cell>
          <cell r="B81">
            <v>510024</v>
          </cell>
          <cell r="C81">
            <v>25790</v>
          </cell>
          <cell r="D81" t="str">
            <v>10024I1307000061</v>
          </cell>
          <cell r="E81" t="str">
            <v>1C23TNN_00039088</v>
          </cell>
          <cell r="F81">
            <v>1920270</v>
          </cell>
          <cell r="G81">
            <v>45111</v>
          </cell>
          <cell r="H81">
            <v>45145</v>
          </cell>
        </row>
        <row r="82">
          <cell r="A82">
            <v>39089</v>
          </cell>
          <cell r="B82">
            <v>510025</v>
          </cell>
          <cell r="C82">
            <v>25790</v>
          </cell>
          <cell r="D82" t="str">
            <v>10025I1306001109</v>
          </cell>
          <cell r="E82" t="str">
            <v>1C23TNN_00039089</v>
          </cell>
          <cell r="F82">
            <v>2024120</v>
          </cell>
          <cell r="G82">
            <v>45107</v>
          </cell>
          <cell r="H82">
            <v>45145</v>
          </cell>
        </row>
        <row r="83">
          <cell r="A83">
            <v>39090</v>
          </cell>
          <cell r="B83">
            <v>510025</v>
          </cell>
          <cell r="C83">
            <v>25790</v>
          </cell>
          <cell r="D83" t="str">
            <v>10025I1306001110</v>
          </cell>
          <cell r="E83" t="str">
            <v>1C23TNN_00039090</v>
          </cell>
          <cell r="F83">
            <v>1180740</v>
          </cell>
          <cell r="G83">
            <v>45107</v>
          </cell>
          <cell r="H83">
            <v>45145</v>
          </cell>
        </row>
        <row r="84">
          <cell r="A84">
            <v>39427</v>
          </cell>
          <cell r="B84">
            <v>510010</v>
          </cell>
          <cell r="C84">
            <v>25790</v>
          </cell>
          <cell r="D84" t="str">
            <v>10010I1306003334</v>
          </cell>
          <cell r="E84" t="str">
            <v>1C23TNN_00039427</v>
          </cell>
          <cell r="F84">
            <v>4114550</v>
          </cell>
          <cell r="G84">
            <v>45107</v>
          </cell>
          <cell r="H84">
            <v>45145</v>
          </cell>
        </row>
        <row r="85">
          <cell r="A85">
            <v>39439</v>
          </cell>
          <cell r="B85">
            <v>510010</v>
          </cell>
          <cell r="C85">
            <v>25790</v>
          </cell>
          <cell r="D85" t="str">
            <v>10010I1307000112</v>
          </cell>
          <cell r="E85" t="str">
            <v>1C23TNN_00039439</v>
          </cell>
          <cell r="F85">
            <v>453750</v>
          </cell>
          <cell r="G85">
            <v>45110</v>
          </cell>
          <cell r="H85">
            <v>45145</v>
          </cell>
        </row>
        <row r="86">
          <cell r="A86">
            <v>39441</v>
          </cell>
          <cell r="B86">
            <v>510017</v>
          </cell>
          <cell r="C86">
            <v>25790</v>
          </cell>
          <cell r="D86" t="str">
            <v>10017I1307000113</v>
          </cell>
          <cell r="E86" t="str">
            <v>1C23TNN_00039441</v>
          </cell>
          <cell r="F86">
            <v>2614163</v>
          </cell>
          <cell r="G86">
            <v>45112</v>
          </cell>
          <cell r="H86">
            <v>45145</v>
          </cell>
        </row>
        <row r="87">
          <cell r="A87">
            <v>39442</v>
          </cell>
          <cell r="B87">
            <v>510016</v>
          </cell>
          <cell r="C87">
            <v>25790</v>
          </cell>
          <cell r="D87" t="str">
            <v>10016I1307000210</v>
          </cell>
          <cell r="E87" t="str">
            <v>1C23TNN_00039442</v>
          </cell>
          <cell r="F87">
            <v>1468625</v>
          </cell>
          <cell r="G87">
            <v>45114</v>
          </cell>
          <cell r="H87">
            <v>45145</v>
          </cell>
        </row>
        <row r="88">
          <cell r="A88">
            <v>39443</v>
          </cell>
          <cell r="B88">
            <v>510015</v>
          </cell>
          <cell r="C88">
            <v>25790</v>
          </cell>
          <cell r="D88" t="str">
            <v>10015I1307000040</v>
          </cell>
          <cell r="E88" t="str">
            <v>1C23TNN_00039443</v>
          </cell>
          <cell r="F88">
            <v>8687125</v>
          </cell>
          <cell r="G88">
            <v>45111</v>
          </cell>
          <cell r="H88">
            <v>45145</v>
          </cell>
        </row>
        <row r="89">
          <cell r="A89">
            <v>39794</v>
          </cell>
          <cell r="B89">
            <v>510015</v>
          </cell>
          <cell r="C89">
            <v>25790</v>
          </cell>
          <cell r="D89" t="str">
            <v>10015I1306001426</v>
          </cell>
          <cell r="E89" t="str">
            <v>1C23TNN_00039794</v>
          </cell>
          <cell r="F89">
            <v>3912100</v>
          </cell>
          <cell r="G89">
            <v>45104</v>
          </cell>
          <cell r="H89">
            <v>45145</v>
          </cell>
        </row>
        <row r="90">
          <cell r="A90">
            <v>39795</v>
          </cell>
          <cell r="B90">
            <v>510012</v>
          </cell>
          <cell r="C90">
            <v>25790</v>
          </cell>
          <cell r="D90" t="str">
            <v>10012I1306002310</v>
          </cell>
          <cell r="E90" t="str">
            <v>1C23TNN_00039795</v>
          </cell>
          <cell r="F90">
            <v>2643170</v>
          </cell>
          <cell r="G90">
            <v>45104</v>
          </cell>
          <cell r="H90">
            <v>45145</v>
          </cell>
        </row>
        <row r="91">
          <cell r="A91">
            <v>39817</v>
          </cell>
          <cell r="B91">
            <v>510016</v>
          </cell>
          <cell r="C91">
            <v>25790</v>
          </cell>
          <cell r="D91" t="str">
            <v>10016I1307000263</v>
          </cell>
          <cell r="E91" t="str">
            <v>1C23TNN_00039817</v>
          </cell>
          <cell r="F91">
            <v>2968110</v>
          </cell>
          <cell r="G91">
            <v>45110</v>
          </cell>
          <cell r="H91">
            <v>45145</v>
          </cell>
        </row>
        <row r="92">
          <cell r="A92">
            <v>39818</v>
          </cell>
          <cell r="B92">
            <v>510017</v>
          </cell>
          <cell r="C92">
            <v>25790</v>
          </cell>
          <cell r="D92" t="str">
            <v>10017I1307000344</v>
          </cell>
          <cell r="E92" t="str">
            <v>1C23TNN_00039818</v>
          </cell>
          <cell r="F92">
            <v>4436730</v>
          </cell>
          <cell r="G92">
            <v>45108</v>
          </cell>
          <cell r="H92">
            <v>45145</v>
          </cell>
        </row>
        <row r="93">
          <cell r="A93">
            <v>40815</v>
          </cell>
          <cell r="B93">
            <v>510011</v>
          </cell>
          <cell r="C93">
            <v>25790</v>
          </cell>
          <cell r="D93" t="str">
            <v>10011I1307000260</v>
          </cell>
          <cell r="E93" t="str">
            <v>1C23TNN_00040815</v>
          </cell>
          <cell r="F93">
            <v>4344725</v>
          </cell>
          <cell r="G93">
            <v>45113</v>
          </cell>
          <cell r="H93">
            <v>45145</v>
          </cell>
        </row>
        <row r="94">
          <cell r="A94">
            <v>40817</v>
          </cell>
          <cell r="B94">
            <v>510012</v>
          </cell>
          <cell r="C94">
            <v>25790</v>
          </cell>
          <cell r="D94" t="str">
            <v>10012I1307000306</v>
          </cell>
          <cell r="E94" t="str">
            <v>1C23TNN_00040817</v>
          </cell>
          <cell r="F94">
            <v>2576975</v>
          </cell>
          <cell r="G94">
            <v>45113</v>
          </cell>
          <cell r="H94">
            <v>45145</v>
          </cell>
        </row>
        <row r="95">
          <cell r="A95">
            <v>40818</v>
          </cell>
          <cell r="B95">
            <v>510016</v>
          </cell>
          <cell r="C95">
            <v>25790</v>
          </cell>
          <cell r="D95" t="str">
            <v>10016I1307000337</v>
          </cell>
          <cell r="E95" t="str">
            <v>1C23TNN_00040818</v>
          </cell>
          <cell r="F95">
            <v>4048238</v>
          </cell>
          <cell r="G95">
            <v>45117</v>
          </cell>
          <cell r="H95">
            <v>45145</v>
          </cell>
        </row>
        <row r="96">
          <cell r="A96">
            <v>40819</v>
          </cell>
          <cell r="B96">
            <v>510016</v>
          </cell>
          <cell r="C96">
            <v>25790</v>
          </cell>
          <cell r="D96" t="str">
            <v>10016I1307000442</v>
          </cell>
          <cell r="E96" t="str">
            <v>1C23TNN_00040819</v>
          </cell>
          <cell r="F96">
            <v>1110575</v>
          </cell>
          <cell r="G96">
            <v>45117</v>
          </cell>
          <cell r="H96">
            <v>45145</v>
          </cell>
        </row>
        <row r="97">
          <cell r="A97">
            <v>40821</v>
          </cell>
          <cell r="B97">
            <v>510021</v>
          </cell>
          <cell r="C97">
            <v>25790</v>
          </cell>
          <cell r="D97" t="str">
            <v>10021I1307000089</v>
          </cell>
          <cell r="E97" t="str">
            <v>1C23TNN_00040821</v>
          </cell>
          <cell r="F97">
            <v>1468625</v>
          </cell>
          <cell r="G97">
            <v>45115</v>
          </cell>
          <cell r="H97">
            <v>45145</v>
          </cell>
        </row>
        <row r="98">
          <cell r="A98">
            <v>40822</v>
          </cell>
          <cell r="B98">
            <v>510024</v>
          </cell>
          <cell r="C98">
            <v>25790</v>
          </cell>
          <cell r="D98" t="str">
            <v>10024I1307000197</v>
          </cell>
          <cell r="E98" t="str">
            <v>1C23TNN_00040822</v>
          </cell>
          <cell r="F98">
            <v>509950</v>
          </cell>
          <cell r="G98">
            <v>45117</v>
          </cell>
          <cell r="H98">
            <v>45145</v>
          </cell>
        </row>
        <row r="99">
          <cell r="A99">
            <v>40824</v>
          </cell>
          <cell r="B99">
            <v>510028</v>
          </cell>
          <cell r="C99">
            <v>25790</v>
          </cell>
          <cell r="D99" t="str">
            <v>10028I1307000142</v>
          </cell>
          <cell r="E99" t="str">
            <v>1C23TNN_00040824</v>
          </cell>
          <cell r="F99">
            <v>2221163</v>
          </cell>
          <cell r="G99">
            <v>45115</v>
          </cell>
          <cell r="H99">
            <v>45145</v>
          </cell>
        </row>
        <row r="100">
          <cell r="A100">
            <v>40825</v>
          </cell>
          <cell r="B100">
            <v>510028</v>
          </cell>
          <cell r="C100">
            <v>25790</v>
          </cell>
          <cell r="D100" t="str">
            <v>10028I1307000143</v>
          </cell>
          <cell r="E100" t="str">
            <v>1C23TNN_00040825</v>
          </cell>
          <cell r="F100">
            <v>2144100</v>
          </cell>
          <cell r="G100">
            <v>45115</v>
          </cell>
          <cell r="H100">
            <v>45145</v>
          </cell>
        </row>
        <row r="101">
          <cell r="A101">
            <v>40826</v>
          </cell>
          <cell r="B101">
            <v>510017</v>
          </cell>
          <cell r="C101">
            <v>25790</v>
          </cell>
          <cell r="D101" t="str">
            <v>10017I1307000858</v>
          </cell>
          <cell r="E101" t="str">
            <v>1C23TNN_00040826</v>
          </cell>
          <cell r="F101">
            <v>3444275</v>
          </cell>
          <cell r="G101">
            <v>45115</v>
          </cell>
          <cell r="H101">
            <v>45145</v>
          </cell>
        </row>
        <row r="102">
          <cell r="A102">
            <v>40827</v>
          </cell>
          <cell r="B102">
            <v>510017</v>
          </cell>
          <cell r="C102">
            <v>25790</v>
          </cell>
          <cell r="D102" t="str">
            <v>10017I1307000267</v>
          </cell>
          <cell r="E102" t="str">
            <v>1C23TNN_00040827</v>
          </cell>
          <cell r="F102">
            <v>963700</v>
          </cell>
          <cell r="G102">
            <v>45115</v>
          </cell>
          <cell r="H102">
            <v>45145</v>
          </cell>
        </row>
        <row r="103">
          <cell r="A103">
            <v>40828</v>
          </cell>
          <cell r="B103">
            <v>510016</v>
          </cell>
          <cell r="C103">
            <v>25790</v>
          </cell>
          <cell r="D103" t="str">
            <v>10016I1307000338</v>
          </cell>
          <cell r="E103" t="str">
            <v>1C23TNN_00040828</v>
          </cell>
          <cell r="F103">
            <v>5158825</v>
          </cell>
          <cell r="G103">
            <v>45117</v>
          </cell>
          <cell r="H103">
            <v>45145</v>
          </cell>
        </row>
        <row r="104">
          <cell r="A104">
            <v>40829</v>
          </cell>
          <cell r="B104">
            <v>510016</v>
          </cell>
          <cell r="C104">
            <v>25790</v>
          </cell>
          <cell r="D104" t="str">
            <v>10016I1307000339</v>
          </cell>
          <cell r="E104" t="str">
            <v>1C23TNN_00040829</v>
          </cell>
          <cell r="F104">
            <v>3188150</v>
          </cell>
          <cell r="G104">
            <v>45117</v>
          </cell>
          <cell r="H104">
            <v>45145</v>
          </cell>
        </row>
        <row r="105">
          <cell r="A105">
            <v>41092</v>
          </cell>
          <cell r="B105">
            <v>510010</v>
          </cell>
          <cell r="C105">
            <v>25790</v>
          </cell>
          <cell r="D105" t="str">
            <v>10010I1307000630</v>
          </cell>
          <cell r="E105" t="str">
            <v>1C23TNN_00041092</v>
          </cell>
          <cell r="F105">
            <v>6085000</v>
          </cell>
          <cell r="G105">
            <v>45115</v>
          </cell>
          <cell r="H105">
            <v>45145</v>
          </cell>
        </row>
        <row r="106">
          <cell r="A106">
            <v>41093</v>
          </cell>
          <cell r="B106">
            <v>510010</v>
          </cell>
          <cell r="C106">
            <v>25790</v>
          </cell>
          <cell r="D106" t="str">
            <v>10010I1307001850</v>
          </cell>
          <cell r="E106" t="str">
            <v>1C23TNN_00041093</v>
          </cell>
          <cell r="F106">
            <v>3331738</v>
          </cell>
          <cell r="G106">
            <v>45115</v>
          </cell>
          <cell r="H106">
            <v>45145</v>
          </cell>
        </row>
        <row r="107">
          <cell r="A107">
            <v>41094</v>
          </cell>
          <cell r="B107">
            <v>510019</v>
          </cell>
          <cell r="C107">
            <v>25790</v>
          </cell>
          <cell r="D107" t="str">
            <v>10019I1307000342</v>
          </cell>
          <cell r="E107" t="str">
            <v>1C23TNN_00041094</v>
          </cell>
          <cell r="F107">
            <v>1019888</v>
          </cell>
          <cell r="G107">
            <v>45115</v>
          </cell>
          <cell r="H107">
            <v>45145</v>
          </cell>
        </row>
        <row r="108">
          <cell r="A108">
            <v>41095</v>
          </cell>
          <cell r="B108">
            <v>510015</v>
          </cell>
          <cell r="C108">
            <v>25790</v>
          </cell>
          <cell r="D108" t="str">
            <v>10015I1307000279</v>
          </cell>
          <cell r="E108" t="str">
            <v>1C23TNN_00041095</v>
          </cell>
          <cell r="F108">
            <v>2024125</v>
          </cell>
          <cell r="G108">
            <v>45119</v>
          </cell>
          <cell r="H108">
            <v>45145</v>
          </cell>
        </row>
        <row r="109">
          <cell r="A109">
            <v>41096</v>
          </cell>
          <cell r="B109">
            <v>510015</v>
          </cell>
          <cell r="C109">
            <v>25790</v>
          </cell>
          <cell r="D109" t="str">
            <v>10015I1307000280</v>
          </cell>
          <cell r="E109" t="str">
            <v>1C23TNN_00041096</v>
          </cell>
          <cell r="F109">
            <v>453750</v>
          </cell>
          <cell r="G109">
            <v>45119</v>
          </cell>
          <cell r="H109">
            <v>45145</v>
          </cell>
        </row>
        <row r="110">
          <cell r="A110">
            <v>41097</v>
          </cell>
          <cell r="B110">
            <v>510016</v>
          </cell>
          <cell r="C110">
            <v>25790</v>
          </cell>
          <cell r="D110" t="str">
            <v>10016I1307000619</v>
          </cell>
          <cell r="E110" t="str">
            <v>1C23TNN_00041097</v>
          </cell>
          <cell r="F110">
            <v>4048238</v>
          </cell>
          <cell r="G110">
            <v>45121</v>
          </cell>
          <cell r="H110">
            <v>45145</v>
          </cell>
        </row>
        <row r="111">
          <cell r="A111">
            <v>41098</v>
          </cell>
          <cell r="B111">
            <v>510016</v>
          </cell>
          <cell r="C111">
            <v>25790</v>
          </cell>
          <cell r="D111" t="str">
            <v>10016I1307000620</v>
          </cell>
          <cell r="E111" t="str">
            <v>1C23TNN_00041098</v>
          </cell>
          <cell r="F111">
            <v>4735975</v>
          </cell>
          <cell r="G111">
            <v>45121</v>
          </cell>
          <cell r="H111">
            <v>45145</v>
          </cell>
        </row>
        <row r="112">
          <cell r="A112">
            <v>41099</v>
          </cell>
          <cell r="B112">
            <v>510016</v>
          </cell>
          <cell r="C112">
            <v>25790</v>
          </cell>
          <cell r="D112" t="str">
            <v>10016I1307000621</v>
          </cell>
          <cell r="E112" t="str">
            <v>1C23TNN_00041099</v>
          </cell>
          <cell r="F112">
            <v>6072363</v>
          </cell>
          <cell r="G112">
            <v>45121</v>
          </cell>
          <cell r="H112">
            <v>45145</v>
          </cell>
        </row>
        <row r="113">
          <cell r="A113">
            <v>41100</v>
          </cell>
          <cell r="B113">
            <v>510020</v>
          </cell>
          <cell r="C113">
            <v>25790</v>
          </cell>
          <cell r="D113" t="str">
            <v>10020I1307000265</v>
          </cell>
          <cell r="E113" t="str">
            <v>1C23TNN_00041100</v>
          </cell>
          <cell r="F113">
            <v>1110575</v>
          </cell>
          <cell r="G113">
            <v>45118</v>
          </cell>
          <cell r="H113">
            <v>45145</v>
          </cell>
        </row>
        <row r="114">
          <cell r="A114">
            <v>41101</v>
          </cell>
          <cell r="B114">
            <v>510021</v>
          </cell>
          <cell r="C114">
            <v>25790</v>
          </cell>
          <cell r="D114" t="str">
            <v>10021I1307000190</v>
          </cell>
          <cell r="E114" t="str">
            <v>1C23TNN_00041101</v>
          </cell>
          <cell r="F114">
            <v>1468625</v>
          </cell>
          <cell r="G114">
            <v>45120</v>
          </cell>
          <cell r="H114">
            <v>45145</v>
          </cell>
        </row>
        <row r="115">
          <cell r="A115">
            <v>41102</v>
          </cell>
          <cell r="B115">
            <v>510025</v>
          </cell>
          <cell r="C115">
            <v>25790</v>
          </cell>
          <cell r="D115" t="str">
            <v>10025I1307000264</v>
          </cell>
          <cell r="E115" t="str">
            <v>1C23TNN_00041102</v>
          </cell>
          <cell r="F115">
            <v>2024125</v>
          </cell>
          <cell r="G115">
            <v>45119</v>
          </cell>
          <cell r="H115">
            <v>45145</v>
          </cell>
        </row>
        <row r="116">
          <cell r="A116">
            <v>41103</v>
          </cell>
          <cell r="B116">
            <v>510028</v>
          </cell>
          <cell r="C116">
            <v>25790</v>
          </cell>
          <cell r="D116" t="str">
            <v>10028I1307000236</v>
          </cell>
          <cell r="E116" t="str">
            <v>1C23TNN_00041103</v>
          </cell>
          <cell r="F116">
            <v>509763</v>
          </cell>
          <cell r="G116">
            <v>45118</v>
          </cell>
          <cell r="H116">
            <v>45145</v>
          </cell>
        </row>
        <row r="117">
          <cell r="A117">
            <v>41107</v>
          </cell>
          <cell r="B117">
            <v>510014</v>
          </cell>
          <cell r="C117">
            <v>25790</v>
          </cell>
          <cell r="D117" t="str">
            <v>10014I1307000315</v>
          </cell>
          <cell r="E117" t="str">
            <v>1C23TNN_00041107</v>
          </cell>
          <cell r="F117">
            <v>3056750</v>
          </cell>
          <cell r="G117">
            <v>45111</v>
          </cell>
          <cell r="H117">
            <v>45145</v>
          </cell>
        </row>
        <row r="118">
          <cell r="A118">
            <v>42069</v>
          </cell>
          <cell r="B118">
            <v>510012</v>
          </cell>
          <cell r="C118">
            <v>25790</v>
          </cell>
          <cell r="D118" t="str">
            <v>10012I1307000663</v>
          </cell>
          <cell r="E118" t="str">
            <v>1C23TNN_00042069</v>
          </cell>
          <cell r="F118">
            <v>5552900</v>
          </cell>
          <cell r="G118">
            <v>45119</v>
          </cell>
          <cell r="H118">
            <v>45145</v>
          </cell>
        </row>
        <row r="119">
          <cell r="A119">
            <v>42070</v>
          </cell>
          <cell r="B119">
            <v>510011</v>
          </cell>
          <cell r="C119">
            <v>25790</v>
          </cell>
          <cell r="D119" t="str">
            <v>10011I1307000621</v>
          </cell>
          <cell r="E119" t="str">
            <v>1C23TNN_00042070</v>
          </cell>
          <cell r="F119">
            <v>453750</v>
          </cell>
          <cell r="G119">
            <v>45119</v>
          </cell>
          <cell r="H119">
            <v>45145</v>
          </cell>
        </row>
        <row r="120">
          <cell r="A120">
            <v>42071</v>
          </cell>
          <cell r="B120">
            <v>510012</v>
          </cell>
          <cell r="C120">
            <v>25790</v>
          </cell>
          <cell r="D120" t="str">
            <v>10012I1307000664</v>
          </cell>
          <cell r="E120" t="str">
            <v>1C23TNN_00042071</v>
          </cell>
          <cell r="F120">
            <v>2548800</v>
          </cell>
          <cell r="G120">
            <v>45119</v>
          </cell>
          <cell r="H120">
            <v>45145</v>
          </cell>
        </row>
        <row r="121">
          <cell r="A121">
            <v>42072</v>
          </cell>
          <cell r="B121">
            <v>510029</v>
          </cell>
          <cell r="C121">
            <v>25790</v>
          </cell>
          <cell r="D121" t="str">
            <v>10029I1307000244</v>
          </cell>
          <cell r="E121" t="str">
            <v>1C23TNN_00042072</v>
          </cell>
          <cell r="F121">
            <v>536025</v>
          </cell>
          <cell r="G121">
            <v>45119</v>
          </cell>
          <cell r="H121">
            <v>45145</v>
          </cell>
        </row>
        <row r="122">
          <cell r="A122">
            <v>42073</v>
          </cell>
          <cell r="B122">
            <v>510029</v>
          </cell>
          <cell r="C122">
            <v>25790</v>
          </cell>
          <cell r="D122" t="str">
            <v>10029I1307000276</v>
          </cell>
          <cell r="E122" t="str">
            <v>1C23TNN_00042073</v>
          </cell>
          <cell r="F122">
            <v>1785988</v>
          </cell>
          <cell r="G122">
            <v>45119</v>
          </cell>
          <cell r="H122">
            <v>45145</v>
          </cell>
        </row>
        <row r="123">
          <cell r="A123">
            <v>42074</v>
          </cell>
          <cell r="B123">
            <v>510011</v>
          </cell>
          <cell r="C123">
            <v>25790</v>
          </cell>
          <cell r="D123" t="str">
            <v>10011I1307000622</v>
          </cell>
          <cell r="E123" t="str">
            <v>1C23TNN_00042074</v>
          </cell>
          <cell r="F123">
            <v>3398400</v>
          </cell>
          <cell r="G123">
            <v>45119</v>
          </cell>
          <cell r="H123">
            <v>45145</v>
          </cell>
        </row>
        <row r="124">
          <cell r="A124">
            <v>42160</v>
          </cell>
          <cell r="B124">
            <v>510016</v>
          </cell>
          <cell r="C124">
            <v>25790</v>
          </cell>
          <cell r="D124" t="str">
            <v>10016I1307000766</v>
          </cell>
          <cell r="E124" t="str">
            <v>1C23TNN_00042160</v>
          </cell>
          <cell r="F124">
            <v>1110575</v>
          </cell>
          <cell r="G124">
            <v>45125</v>
          </cell>
          <cell r="H124">
            <v>45145</v>
          </cell>
        </row>
        <row r="125">
          <cell r="A125">
            <v>42161</v>
          </cell>
          <cell r="B125">
            <v>510028</v>
          </cell>
          <cell r="C125">
            <v>25790</v>
          </cell>
          <cell r="D125" t="str">
            <v>10028I1307000392</v>
          </cell>
          <cell r="E125" t="str">
            <v>1C23TNN_00042161</v>
          </cell>
          <cell r="F125">
            <v>1699200</v>
          </cell>
          <cell r="G125">
            <v>45122</v>
          </cell>
          <cell r="H125">
            <v>45145</v>
          </cell>
        </row>
        <row r="126">
          <cell r="A126">
            <v>42162</v>
          </cell>
          <cell r="B126">
            <v>510025</v>
          </cell>
          <cell r="C126">
            <v>25790</v>
          </cell>
          <cell r="D126" t="str">
            <v>10025I1307000346</v>
          </cell>
          <cell r="E126" t="str">
            <v>1C23TNN_00042162</v>
          </cell>
          <cell r="F126">
            <v>742313</v>
          </cell>
          <cell r="G126">
            <v>45121</v>
          </cell>
          <cell r="H126">
            <v>45145</v>
          </cell>
        </row>
        <row r="127">
          <cell r="A127">
            <v>42163</v>
          </cell>
          <cell r="B127">
            <v>510025</v>
          </cell>
          <cell r="C127">
            <v>25790</v>
          </cell>
          <cell r="D127" t="str">
            <v>10025I1307000347</v>
          </cell>
          <cell r="E127" t="str">
            <v>1C23TNN_00042163</v>
          </cell>
          <cell r="F127">
            <v>2024125</v>
          </cell>
          <cell r="G127">
            <v>45121</v>
          </cell>
          <cell r="H127">
            <v>45145</v>
          </cell>
        </row>
        <row r="128">
          <cell r="A128">
            <v>42164</v>
          </cell>
          <cell r="B128">
            <v>510022</v>
          </cell>
          <cell r="C128">
            <v>25790</v>
          </cell>
          <cell r="D128" t="str">
            <v>10022I1307000306</v>
          </cell>
          <cell r="E128" t="str">
            <v>1C23TNN_00042164</v>
          </cell>
          <cell r="F128">
            <v>1468625</v>
          </cell>
          <cell r="G128">
            <v>45121</v>
          </cell>
          <cell r="H128">
            <v>45145</v>
          </cell>
        </row>
        <row r="129">
          <cell r="A129">
            <v>42165</v>
          </cell>
          <cell r="B129">
            <v>510020</v>
          </cell>
          <cell r="C129">
            <v>25790</v>
          </cell>
          <cell r="D129" t="str">
            <v>10020I1307000413</v>
          </cell>
          <cell r="E129" t="str">
            <v>1C23TNN_00042165</v>
          </cell>
          <cell r="F129">
            <v>2830113</v>
          </cell>
          <cell r="G129">
            <v>45122</v>
          </cell>
          <cell r="H129">
            <v>45145</v>
          </cell>
        </row>
        <row r="130">
          <cell r="A130">
            <v>42166</v>
          </cell>
          <cell r="B130">
            <v>510017</v>
          </cell>
          <cell r="C130">
            <v>25790</v>
          </cell>
          <cell r="D130" t="str">
            <v>10017I1307000651</v>
          </cell>
          <cell r="E130" t="str">
            <v>1C23TNN_00042166</v>
          </cell>
          <cell r="F130">
            <v>3910300</v>
          </cell>
          <cell r="G130">
            <v>45122</v>
          </cell>
          <cell r="H130">
            <v>45145</v>
          </cell>
        </row>
        <row r="131">
          <cell r="A131">
            <v>42167</v>
          </cell>
          <cell r="B131">
            <v>510017</v>
          </cell>
          <cell r="C131">
            <v>25790</v>
          </cell>
          <cell r="D131" t="str">
            <v>10017I1307000652</v>
          </cell>
          <cell r="E131" t="str">
            <v>1C23TNN_00042167</v>
          </cell>
          <cell r="F131">
            <v>1580650</v>
          </cell>
          <cell r="G131">
            <v>45122</v>
          </cell>
          <cell r="H131">
            <v>45145</v>
          </cell>
        </row>
        <row r="132">
          <cell r="A132">
            <v>42168</v>
          </cell>
          <cell r="B132">
            <v>510018</v>
          </cell>
          <cell r="C132">
            <v>25790</v>
          </cell>
          <cell r="D132" t="str">
            <v>10018I1307000456</v>
          </cell>
          <cell r="E132" t="str">
            <v>1C23TNN_00042168</v>
          </cell>
          <cell r="F132">
            <v>1699200</v>
          </cell>
          <cell r="G132">
            <v>45120</v>
          </cell>
          <cell r="H132">
            <v>45145</v>
          </cell>
        </row>
        <row r="133">
          <cell r="A133">
            <v>42170</v>
          </cell>
          <cell r="B133">
            <v>510018</v>
          </cell>
          <cell r="C133">
            <v>25790</v>
          </cell>
          <cell r="D133" t="str">
            <v>10018I1307000457</v>
          </cell>
          <cell r="E133" t="str">
            <v>1C23TNN_00042170</v>
          </cell>
          <cell r="F133">
            <v>3891588</v>
          </cell>
          <cell r="G133">
            <v>45120</v>
          </cell>
          <cell r="H133">
            <v>45145</v>
          </cell>
        </row>
        <row r="134">
          <cell r="A134">
            <v>42171</v>
          </cell>
          <cell r="B134">
            <v>510019</v>
          </cell>
          <cell r="C134">
            <v>25790</v>
          </cell>
          <cell r="D134" t="str">
            <v>10019I1307000503</v>
          </cell>
          <cell r="E134" t="str">
            <v>1C23TNN_00042171</v>
          </cell>
          <cell r="F134">
            <v>1614413</v>
          </cell>
          <cell r="G134">
            <v>45120</v>
          </cell>
          <cell r="H134">
            <v>45145</v>
          </cell>
        </row>
        <row r="135">
          <cell r="A135">
            <v>42273</v>
          </cell>
          <cell r="B135">
            <v>510013</v>
          </cell>
          <cell r="C135">
            <v>25790</v>
          </cell>
          <cell r="D135" t="str">
            <v>10013I1307000941</v>
          </cell>
          <cell r="E135" t="str">
            <v>1C23TNN_00042273</v>
          </cell>
          <cell r="F135">
            <v>4502113</v>
          </cell>
          <cell r="G135">
            <v>45119</v>
          </cell>
          <cell r="H135">
            <v>45145</v>
          </cell>
        </row>
        <row r="136">
          <cell r="A136">
            <v>42274</v>
          </cell>
          <cell r="B136">
            <v>510014</v>
          </cell>
          <cell r="C136">
            <v>25790</v>
          </cell>
          <cell r="D136" t="str">
            <v>10014I1307000507</v>
          </cell>
          <cell r="E136" t="str">
            <v>1C23TNN_00042274</v>
          </cell>
          <cell r="F136">
            <v>506025</v>
          </cell>
          <cell r="G136">
            <v>45119</v>
          </cell>
          <cell r="H136">
            <v>45145</v>
          </cell>
        </row>
        <row r="137">
          <cell r="A137">
            <v>42275</v>
          </cell>
          <cell r="B137">
            <v>510014</v>
          </cell>
          <cell r="C137">
            <v>25790</v>
          </cell>
          <cell r="D137" t="str">
            <v>10014I1307000508</v>
          </cell>
          <cell r="E137" t="str">
            <v>1C23TNN_00042275</v>
          </cell>
          <cell r="F137">
            <v>1785375</v>
          </cell>
          <cell r="G137">
            <v>45119</v>
          </cell>
          <cell r="H137">
            <v>45145</v>
          </cell>
        </row>
        <row r="138">
          <cell r="A138">
            <v>42276</v>
          </cell>
          <cell r="B138">
            <v>510013</v>
          </cell>
          <cell r="C138">
            <v>25790</v>
          </cell>
          <cell r="D138" t="str">
            <v>10013I1307000942</v>
          </cell>
          <cell r="E138" t="str">
            <v>1C23TNN_00042276</v>
          </cell>
          <cell r="F138">
            <v>2471613</v>
          </cell>
          <cell r="G138">
            <v>45117</v>
          </cell>
          <cell r="H138">
            <v>45145</v>
          </cell>
        </row>
        <row r="139">
          <cell r="A139">
            <v>42277</v>
          </cell>
          <cell r="B139">
            <v>510014</v>
          </cell>
          <cell r="C139">
            <v>25790</v>
          </cell>
          <cell r="D139" t="str">
            <v>10014I1307000509</v>
          </cell>
          <cell r="E139" t="str">
            <v>1C23TNN_00042277</v>
          </cell>
          <cell r="F139">
            <v>5552900</v>
          </cell>
          <cell r="G139">
            <v>45115</v>
          </cell>
          <cell r="H139">
            <v>45145</v>
          </cell>
        </row>
        <row r="140">
          <cell r="A140">
            <v>42278</v>
          </cell>
          <cell r="B140">
            <v>510019</v>
          </cell>
          <cell r="C140">
            <v>25790</v>
          </cell>
          <cell r="D140" t="str">
            <v>10019I1307000601</v>
          </cell>
          <cell r="E140" t="str">
            <v>1C23TNN_00042278</v>
          </cell>
          <cell r="F140">
            <v>1699200</v>
          </cell>
          <cell r="G140">
            <v>45122</v>
          </cell>
          <cell r="H140">
            <v>45145</v>
          </cell>
        </row>
        <row r="141">
          <cell r="A141">
            <v>42279</v>
          </cell>
          <cell r="B141">
            <v>510019</v>
          </cell>
          <cell r="C141">
            <v>25790</v>
          </cell>
          <cell r="D141" t="str">
            <v>10019I1307000602</v>
          </cell>
          <cell r="E141" t="str">
            <v>1C23TNN_00042279</v>
          </cell>
          <cell r="F141">
            <v>181500</v>
          </cell>
          <cell r="G141">
            <v>45122</v>
          </cell>
          <cell r="H141">
            <v>45145</v>
          </cell>
        </row>
        <row r="142">
          <cell r="A142">
            <v>42280</v>
          </cell>
          <cell r="B142">
            <v>510019</v>
          </cell>
          <cell r="C142">
            <v>25790</v>
          </cell>
          <cell r="D142" t="str">
            <v>10019I1307000603</v>
          </cell>
          <cell r="E142" t="str">
            <v>1C23TNN_00042280</v>
          </cell>
          <cell r="F142">
            <v>1012063</v>
          </cell>
          <cell r="G142">
            <v>45122</v>
          </cell>
          <cell r="H142">
            <v>45145</v>
          </cell>
        </row>
        <row r="143">
          <cell r="A143">
            <v>42473</v>
          </cell>
          <cell r="B143">
            <v>510013</v>
          </cell>
          <cell r="C143">
            <v>25790</v>
          </cell>
          <cell r="D143" t="str">
            <v>10013I1306002927</v>
          </cell>
          <cell r="E143" t="str">
            <v>1C23TNN_00042473</v>
          </cell>
          <cell r="F143">
            <v>4832325</v>
          </cell>
          <cell r="G143">
            <v>45099</v>
          </cell>
          <cell r="H143">
            <v>45145</v>
          </cell>
        </row>
        <row r="144">
          <cell r="A144">
            <v>43778</v>
          </cell>
          <cell r="B144">
            <v>510010</v>
          </cell>
          <cell r="C144">
            <v>25790</v>
          </cell>
          <cell r="D144" t="str">
            <v>10010I1307001748</v>
          </cell>
          <cell r="E144" t="str">
            <v>1C23TNN_00043778</v>
          </cell>
          <cell r="F144">
            <v>3398400</v>
          </cell>
          <cell r="G144">
            <v>45124</v>
          </cell>
          <cell r="H144">
            <v>45145</v>
          </cell>
        </row>
        <row r="145">
          <cell r="A145">
            <v>43779</v>
          </cell>
          <cell r="B145">
            <v>510028</v>
          </cell>
          <cell r="C145">
            <v>25790</v>
          </cell>
          <cell r="D145" t="str">
            <v>10028I1307000628</v>
          </cell>
          <cell r="E145" t="str">
            <v>1C23TNN_00043779</v>
          </cell>
          <cell r="F145">
            <v>704663</v>
          </cell>
          <cell r="G145">
            <v>45126</v>
          </cell>
          <cell r="H145">
            <v>45145</v>
          </cell>
        </row>
        <row r="146">
          <cell r="A146">
            <v>43780</v>
          </cell>
          <cell r="B146">
            <v>510015</v>
          </cell>
          <cell r="C146">
            <v>25790</v>
          </cell>
          <cell r="D146" t="str">
            <v>10015I1307000805</v>
          </cell>
          <cell r="E146" t="str">
            <v>1C23TNN_00043780</v>
          </cell>
          <cell r="F146">
            <v>1468625</v>
          </cell>
          <cell r="G146">
            <v>45125</v>
          </cell>
          <cell r="H146">
            <v>45145</v>
          </cell>
        </row>
        <row r="147">
          <cell r="A147">
            <v>43781</v>
          </cell>
          <cell r="B147">
            <v>510015</v>
          </cell>
          <cell r="C147">
            <v>25790</v>
          </cell>
          <cell r="D147" t="str">
            <v>10015I1307000806</v>
          </cell>
          <cell r="E147" t="str">
            <v>1C23TNN_00043781</v>
          </cell>
          <cell r="F147">
            <v>1699200</v>
          </cell>
          <cell r="G147">
            <v>45125</v>
          </cell>
          <cell r="H147">
            <v>45145</v>
          </cell>
        </row>
        <row r="148">
          <cell r="A148">
            <v>43782</v>
          </cell>
          <cell r="B148">
            <v>510016</v>
          </cell>
          <cell r="C148">
            <v>25790</v>
          </cell>
          <cell r="D148" t="str">
            <v>10016I1307001147</v>
          </cell>
          <cell r="E148" t="str">
            <v>1C23TNN_00043782</v>
          </cell>
          <cell r="F148">
            <v>1699200</v>
          </cell>
          <cell r="G148">
            <v>45128</v>
          </cell>
          <cell r="H148">
            <v>45145</v>
          </cell>
        </row>
        <row r="149">
          <cell r="A149">
            <v>43783</v>
          </cell>
          <cell r="B149">
            <v>510016</v>
          </cell>
          <cell r="C149">
            <v>25790</v>
          </cell>
          <cell r="D149" t="str">
            <v>10016I1307001144</v>
          </cell>
          <cell r="E149" t="str">
            <v>1C23TNN_00043783</v>
          </cell>
          <cell r="F149">
            <v>1468625</v>
          </cell>
          <cell r="G149">
            <v>45128</v>
          </cell>
          <cell r="H149">
            <v>45145</v>
          </cell>
        </row>
        <row r="150">
          <cell r="A150">
            <v>43784</v>
          </cell>
          <cell r="B150">
            <v>510016</v>
          </cell>
          <cell r="C150">
            <v>25790</v>
          </cell>
          <cell r="D150" t="str">
            <v>10016I1307001148</v>
          </cell>
          <cell r="E150" t="str">
            <v>1C23TNN_00043784</v>
          </cell>
          <cell r="F150">
            <v>2024125</v>
          </cell>
          <cell r="G150">
            <v>45128</v>
          </cell>
          <cell r="H150">
            <v>45145</v>
          </cell>
        </row>
        <row r="151">
          <cell r="A151">
            <v>43785</v>
          </cell>
          <cell r="B151">
            <v>510020</v>
          </cell>
          <cell r="C151">
            <v>25790</v>
          </cell>
          <cell r="D151" t="str">
            <v>10020I1307000681</v>
          </cell>
          <cell r="E151" t="str">
            <v>1C23TNN_00043785</v>
          </cell>
          <cell r="F151">
            <v>1699200</v>
          </cell>
          <cell r="G151">
            <v>45125</v>
          </cell>
          <cell r="H151">
            <v>45145</v>
          </cell>
        </row>
        <row r="152">
          <cell r="A152">
            <v>43786</v>
          </cell>
          <cell r="B152">
            <v>510020</v>
          </cell>
          <cell r="C152">
            <v>25790</v>
          </cell>
          <cell r="D152" t="str">
            <v>10020I1307000682</v>
          </cell>
          <cell r="E152" t="str">
            <v>1C23TNN_00043786</v>
          </cell>
          <cell r="F152">
            <v>1699200</v>
          </cell>
          <cell r="G152">
            <v>45125</v>
          </cell>
          <cell r="H152">
            <v>45145</v>
          </cell>
        </row>
        <row r="153">
          <cell r="A153">
            <v>43787</v>
          </cell>
          <cell r="B153">
            <v>510022</v>
          </cell>
          <cell r="C153">
            <v>25790</v>
          </cell>
          <cell r="D153" t="str">
            <v>10022I1307000584</v>
          </cell>
          <cell r="E153" t="str">
            <v>1C23TNN_00043787</v>
          </cell>
          <cell r="F153">
            <v>1699200</v>
          </cell>
          <cell r="G153">
            <v>45126</v>
          </cell>
          <cell r="H153">
            <v>45145</v>
          </cell>
        </row>
        <row r="154">
          <cell r="A154">
            <v>43788</v>
          </cell>
          <cell r="B154">
            <v>510023</v>
          </cell>
          <cell r="C154">
            <v>25790</v>
          </cell>
          <cell r="D154" t="str">
            <v>10023I1307000287</v>
          </cell>
          <cell r="E154" t="str">
            <v>1C23TNN_00043788</v>
          </cell>
          <cell r="F154">
            <v>1468625</v>
          </cell>
          <cell r="G154">
            <v>45128</v>
          </cell>
          <cell r="H154">
            <v>45145</v>
          </cell>
        </row>
        <row r="155">
          <cell r="A155">
            <v>43789</v>
          </cell>
          <cell r="B155">
            <v>510024</v>
          </cell>
          <cell r="C155">
            <v>25790</v>
          </cell>
          <cell r="D155" t="str">
            <v>10024I1307000580</v>
          </cell>
          <cell r="E155" t="str">
            <v>1C23TNN_00043789</v>
          </cell>
          <cell r="F155">
            <v>1699200</v>
          </cell>
          <cell r="G155">
            <v>45128</v>
          </cell>
          <cell r="H155">
            <v>45145</v>
          </cell>
        </row>
        <row r="156">
          <cell r="A156">
            <v>43790</v>
          </cell>
          <cell r="B156">
            <v>510024</v>
          </cell>
          <cell r="C156">
            <v>25790</v>
          </cell>
          <cell r="D156" t="str">
            <v>10024I1307000581</v>
          </cell>
          <cell r="E156" t="str">
            <v>1C23TNN_00043790</v>
          </cell>
          <cell r="F156">
            <v>1110575</v>
          </cell>
          <cell r="G156">
            <v>45128</v>
          </cell>
          <cell r="H156">
            <v>45145</v>
          </cell>
        </row>
        <row r="157">
          <cell r="A157">
            <v>43791</v>
          </cell>
          <cell r="B157">
            <v>510025</v>
          </cell>
          <cell r="C157">
            <v>25790</v>
          </cell>
          <cell r="D157" t="str">
            <v>10025I1307000599</v>
          </cell>
          <cell r="E157" t="str">
            <v>1C23TNN_00043791</v>
          </cell>
          <cell r="F157">
            <v>1110575</v>
          </cell>
          <cell r="G157">
            <v>45126</v>
          </cell>
          <cell r="H157">
            <v>45145</v>
          </cell>
        </row>
        <row r="158">
          <cell r="A158">
            <v>43792</v>
          </cell>
          <cell r="B158">
            <v>510027</v>
          </cell>
          <cell r="C158">
            <v>25790</v>
          </cell>
          <cell r="D158" t="str">
            <v>10027I1307000392</v>
          </cell>
          <cell r="E158" t="str">
            <v>1C23TNN_00043792</v>
          </cell>
          <cell r="F158">
            <v>1699200</v>
          </cell>
          <cell r="G158">
            <v>45125</v>
          </cell>
          <cell r="H158">
            <v>45145</v>
          </cell>
        </row>
        <row r="159">
          <cell r="A159">
            <v>43793</v>
          </cell>
          <cell r="B159">
            <v>510050</v>
          </cell>
          <cell r="C159">
            <v>25790</v>
          </cell>
          <cell r="D159" t="str">
            <v>10050I1307000183</v>
          </cell>
          <cell r="E159" t="str">
            <v>1C23TNN_00043793</v>
          </cell>
          <cell r="F159">
            <v>1110575</v>
          </cell>
          <cell r="G159">
            <v>45125</v>
          </cell>
          <cell r="H159">
            <v>45145</v>
          </cell>
        </row>
        <row r="160">
          <cell r="A160">
            <v>43794</v>
          </cell>
          <cell r="B160">
            <v>510012</v>
          </cell>
          <cell r="C160">
            <v>25790</v>
          </cell>
          <cell r="D160" t="str">
            <v>10012I1307001277</v>
          </cell>
          <cell r="E160" t="str">
            <v>1C23TNN_00043794</v>
          </cell>
          <cell r="F160">
            <v>1003663</v>
          </cell>
          <cell r="G160">
            <v>45125</v>
          </cell>
          <cell r="H160">
            <v>45145</v>
          </cell>
        </row>
        <row r="161">
          <cell r="A161">
            <v>43795</v>
          </cell>
          <cell r="B161">
            <v>510011</v>
          </cell>
          <cell r="C161">
            <v>25790</v>
          </cell>
          <cell r="D161" t="str">
            <v>10011I1307001299</v>
          </cell>
          <cell r="E161" t="str">
            <v>1C23TNN_00043795</v>
          </cell>
          <cell r="F161">
            <v>2024125</v>
          </cell>
          <cell r="G161">
            <v>45125</v>
          </cell>
          <cell r="H161">
            <v>45145</v>
          </cell>
        </row>
        <row r="162">
          <cell r="A162">
            <v>43796</v>
          </cell>
          <cell r="B162">
            <v>510011</v>
          </cell>
          <cell r="C162">
            <v>25790</v>
          </cell>
          <cell r="D162" t="str">
            <v>10011I1307001300</v>
          </cell>
          <cell r="E162" t="str">
            <v>1C23TNN_00043796</v>
          </cell>
          <cell r="F162">
            <v>3689775</v>
          </cell>
          <cell r="G162">
            <v>45125</v>
          </cell>
          <cell r="H162">
            <v>45145</v>
          </cell>
        </row>
        <row r="163">
          <cell r="A163">
            <v>43797</v>
          </cell>
          <cell r="B163">
            <v>510019</v>
          </cell>
          <cell r="C163">
            <v>25790</v>
          </cell>
          <cell r="D163" t="str">
            <v>10019I1307000914</v>
          </cell>
          <cell r="E163" t="str">
            <v>1C23TNN_00043797</v>
          </cell>
          <cell r="F163">
            <v>1259888</v>
          </cell>
          <cell r="G163">
            <v>45126</v>
          </cell>
          <cell r="H163">
            <v>45145</v>
          </cell>
        </row>
        <row r="164">
          <cell r="A164">
            <v>43799</v>
          </cell>
          <cell r="B164">
            <v>510027</v>
          </cell>
          <cell r="C164">
            <v>25790</v>
          </cell>
          <cell r="D164" t="str">
            <v>10027I1307000458</v>
          </cell>
          <cell r="E164" t="str">
            <v>1C23TNN_00043799</v>
          </cell>
          <cell r="F164">
            <v>1817925</v>
          </cell>
          <cell r="G164">
            <v>45129</v>
          </cell>
          <cell r="H164">
            <v>45145</v>
          </cell>
        </row>
        <row r="165">
          <cell r="A165">
            <v>43800</v>
          </cell>
          <cell r="B165">
            <v>510025</v>
          </cell>
          <cell r="C165">
            <v>25790</v>
          </cell>
          <cell r="D165" t="str">
            <v>10025I1307000600</v>
          </cell>
          <cell r="E165" t="str">
            <v>1C23TNN_00043800</v>
          </cell>
          <cell r="F165">
            <v>2024125</v>
          </cell>
          <cell r="G165">
            <v>45128</v>
          </cell>
          <cell r="H165">
            <v>45145</v>
          </cell>
        </row>
        <row r="166">
          <cell r="A166">
            <v>43801</v>
          </cell>
          <cell r="B166">
            <v>510024</v>
          </cell>
          <cell r="C166">
            <v>25790</v>
          </cell>
          <cell r="D166" t="str">
            <v>10024I1307000643</v>
          </cell>
          <cell r="E166" t="str">
            <v>1C23TNN_00043801</v>
          </cell>
          <cell r="F166">
            <v>2024125</v>
          </cell>
          <cell r="G166">
            <v>45131</v>
          </cell>
          <cell r="H166">
            <v>45145</v>
          </cell>
        </row>
        <row r="167">
          <cell r="A167">
            <v>43802</v>
          </cell>
          <cell r="B167">
            <v>510028</v>
          </cell>
          <cell r="C167">
            <v>25790</v>
          </cell>
          <cell r="D167" t="str">
            <v>10028I1307000654</v>
          </cell>
          <cell r="E167" t="str">
            <v>1C23TNN_00043802</v>
          </cell>
          <cell r="F167">
            <v>4603325</v>
          </cell>
          <cell r="G167">
            <v>45129</v>
          </cell>
          <cell r="H167">
            <v>45145</v>
          </cell>
        </row>
        <row r="168">
          <cell r="A168">
            <v>43804</v>
          </cell>
          <cell r="B168">
            <v>510022</v>
          </cell>
          <cell r="C168">
            <v>25790</v>
          </cell>
          <cell r="D168" t="str">
            <v>10022I1307000621</v>
          </cell>
          <cell r="E168" t="str">
            <v>1C23TNN_00043804</v>
          </cell>
          <cell r="F168">
            <v>509950</v>
          </cell>
          <cell r="G168">
            <v>45129</v>
          </cell>
          <cell r="H168">
            <v>45145</v>
          </cell>
        </row>
        <row r="169">
          <cell r="A169">
            <v>43806</v>
          </cell>
          <cell r="B169">
            <v>510020</v>
          </cell>
          <cell r="C169">
            <v>25790</v>
          </cell>
          <cell r="D169" t="str">
            <v>10020I1307000706</v>
          </cell>
          <cell r="E169" t="str">
            <v>1C23TNN_00043806</v>
          </cell>
          <cell r="F169">
            <v>2024125</v>
          </cell>
          <cell r="G169">
            <v>45129</v>
          </cell>
          <cell r="H169">
            <v>45145</v>
          </cell>
        </row>
        <row r="170">
          <cell r="A170">
            <v>43807</v>
          </cell>
          <cell r="B170">
            <v>510017</v>
          </cell>
          <cell r="C170">
            <v>25790</v>
          </cell>
          <cell r="D170" t="str">
            <v>10017I1307001081</v>
          </cell>
          <cell r="E170" t="str">
            <v>1C23TNN_00043807</v>
          </cell>
          <cell r="F170">
            <v>7413100</v>
          </cell>
          <cell r="G170">
            <v>45129</v>
          </cell>
          <cell r="H170">
            <v>45145</v>
          </cell>
        </row>
        <row r="171">
          <cell r="A171">
            <v>43809</v>
          </cell>
          <cell r="B171">
            <v>510015</v>
          </cell>
          <cell r="C171">
            <v>25790</v>
          </cell>
          <cell r="D171" t="str">
            <v>10015I1307000812</v>
          </cell>
          <cell r="E171" t="str">
            <v>1C23TNN_00043809</v>
          </cell>
          <cell r="F171">
            <v>2024125</v>
          </cell>
          <cell r="G171">
            <v>45128</v>
          </cell>
          <cell r="H171">
            <v>45145</v>
          </cell>
        </row>
        <row r="172">
          <cell r="A172">
            <v>43810</v>
          </cell>
          <cell r="B172">
            <v>510015</v>
          </cell>
          <cell r="C172">
            <v>25790</v>
          </cell>
          <cell r="D172" t="str">
            <v>10015I1307000813</v>
          </cell>
          <cell r="E172" t="str">
            <v>1C23TNN_00043810</v>
          </cell>
          <cell r="F172">
            <v>1110575</v>
          </cell>
          <cell r="G172">
            <v>45128</v>
          </cell>
          <cell r="H172">
            <v>45145</v>
          </cell>
        </row>
        <row r="173">
          <cell r="A173">
            <v>43811</v>
          </cell>
          <cell r="B173">
            <v>510010</v>
          </cell>
          <cell r="C173">
            <v>25790</v>
          </cell>
          <cell r="D173" t="str">
            <v>10010I1307001763</v>
          </cell>
          <cell r="E173" t="str">
            <v>1C23TNN_00043811</v>
          </cell>
          <cell r="F173">
            <v>7446288</v>
          </cell>
          <cell r="G173">
            <v>45128</v>
          </cell>
          <cell r="H173">
            <v>45145</v>
          </cell>
        </row>
        <row r="174">
          <cell r="A174">
            <v>43812</v>
          </cell>
          <cell r="B174">
            <v>510010</v>
          </cell>
          <cell r="C174">
            <v>25790</v>
          </cell>
          <cell r="D174" t="str">
            <v>10010I1307001764</v>
          </cell>
          <cell r="E174" t="str">
            <v>1C23TNN_00043812</v>
          </cell>
          <cell r="F174">
            <v>10038163</v>
          </cell>
          <cell r="G174">
            <v>45121</v>
          </cell>
          <cell r="H174">
            <v>45145</v>
          </cell>
        </row>
        <row r="175">
          <cell r="A175">
            <v>43813</v>
          </cell>
          <cell r="B175">
            <v>510010</v>
          </cell>
          <cell r="C175">
            <v>25790</v>
          </cell>
          <cell r="D175" t="str">
            <v>10010I1307001765</v>
          </cell>
          <cell r="E175" t="str">
            <v>1C23TNN_00043813</v>
          </cell>
          <cell r="F175">
            <v>2024125</v>
          </cell>
          <cell r="G175">
            <v>45121</v>
          </cell>
          <cell r="H175">
            <v>45145</v>
          </cell>
        </row>
        <row r="176">
          <cell r="A176">
            <v>43833</v>
          </cell>
          <cell r="B176">
            <v>510026</v>
          </cell>
          <cell r="C176">
            <v>25790</v>
          </cell>
          <cell r="D176" t="str">
            <v>10026I1306001744</v>
          </cell>
          <cell r="E176" t="str">
            <v>1C23TNN_00043833</v>
          </cell>
          <cell r="F176">
            <v>1372813</v>
          </cell>
          <cell r="G176">
            <v>45106</v>
          </cell>
          <cell r="H176">
            <v>45145</v>
          </cell>
        </row>
        <row r="177">
          <cell r="A177">
            <v>43855</v>
          </cell>
          <cell r="B177">
            <v>510025</v>
          </cell>
          <cell r="C177">
            <v>25790</v>
          </cell>
          <cell r="D177" t="str">
            <v>10025I1307000659</v>
          </cell>
          <cell r="E177" t="str">
            <v>1C23TNN_00043855</v>
          </cell>
          <cell r="F177">
            <v>1699200</v>
          </cell>
          <cell r="G177">
            <v>45131</v>
          </cell>
          <cell r="H177">
            <v>45145</v>
          </cell>
        </row>
        <row r="178">
          <cell r="A178">
            <v>45275</v>
          </cell>
          <cell r="B178">
            <v>510013</v>
          </cell>
          <cell r="C178">
            <v>25790</v>
          </cell>
          <cell r="D178" t="str">
            <v>10013I1307002009</v>
          </cell>
          <cell r="E178" t="str">
            <v>1C23TNN_00045275</v>
          </cell>
          <cell r="F178">
            <v>1699200</v>
          </cell>
          <cell r="G178">
            <v>45122</v>
          </cell>
          <cell r="H178">
            <v>45145</v>
          </cell>
        </row>
        <row r="179">
          <cell r="A179">
            <v>45276</v>
          </cell>
          <cell r="B179">
            <v>510026</v>
          </cell>
          <cell r="C179">
            <v>25790</v>
          </cell>
          <cell r="D179" t="str">
            <v>10026I1307001184</v>
          </cell>
          <cell r="E179" t="str">
            <v>1C23TNN_00045276</v>
          </cell>
          <cell r="F179">
            <v>1699200</v>
          </cell>
          <cell r="G179">
            <v>45122</v>
          </cell>
          <cell r="H179">
            <v>45145</v>
          </cell>
        </row>
        <row r="180">
          <cell r="A180">
            <v>45277</v>
          </cell>
          <cell r="B180">
            <v>510014</v>
          </cell>
          <cell r="C180">
            <v>25790</v>
          </cell>
          <cell r="D180" t="str">
            <v>10014I1307001131</v>
          </cell>
          <cell r="E180" t="str">
            <v>1C23TNN_00045277</v>
          </cell>
          <cell r="F180">
            <v>1699200</v>
          </cell>
          <cell r="G180">
            <v>45124</v>
          </cell>
          <cell r="H180">
            <v>45145</v>
          </cell>
        </row>
        <row r="181">
          <cell r="A181">
            <v>45278</v>
          </cell>
          <cell r="B181">
            <v>520090</v>
          </cell>
          <cell r="C181">
            <v>25790</v>
          </cell>
          <cell r="D181" t="str">
            <v>20090I1307000541</v>
          </cell>
          <cell r="E181" t="str">
            <v>1C23TNN_00045278</v>
          </cell>
          <cell r="F181">
            <v>2156775</v>
          </cell>
          <cell r="G181">
            <v>45126</v>
          </cell>
          <cell r="H181">
            <v>45145</v>
          </cell>
        </row>
        <row r="182">
          <cell r="A182">
            <v>45279</v>
          </cell>
          <cell r="B182">
            <v>520090</v>
          </cell>
          <cell r="C182">
            <v>25790</v>
          </cell>
          <cell r="D182" t="str">
            <v>20090I1307000542</v>
          </cell>
          <cell r="E182" t="str">
            <v>1C23TNN_00045279</v>
          </cell>
          <cell r="F182">
            <v>4306238</v>
          </cell>
          <cell r="G182">
            <v>45126</v>
          </cell>
          <cell r="H182">
            <v>45145</v>
          </cell>
        </row>
        <row r="183">
          <cell r="A183">
            <v>45281</v>
          </cell>
          <cell r="B183">
            <v>510014</v>
          </cell>
          <cell r="C183">
            <v>25790</v>
          </cell>
          <cell r="D183" t="str">
            <v>10014I1307001132</v>
          </cell>
          <cell r="E183" t="str">
            <v>1C23TNN_00045281</v>
          </cell>
          <cell r="F183">
            <v>100363</v>
          </cell>
          <cell r="G183">
            <v>45124</v>
          </cell>
          <cell r="H183">
            <v>45145</v>
          </cell>
        </row>
        <row r="184">
          <cell r="A184">
            <v>45286</v>
          </cell>
          <cell r="B184">
            <v>510019</v>
          </cell>
          <cell r="C184">
            <v>25790</v>
          </cell>
          <cell r="D184" t="str">
            <v>10019I1307001289</v>
          </cell>
          <cell r="E184" t="str">
            <v>1C23TNN_00045286</v>
          </cell>
          <cell r="F184">
            <v>1072050</v>
          </cell>
          <cell r="G184">
            <v>45132</v>
          </cell>
          <cell r="H184">
            <v>45145</v>
          </cell>
        </row>
        <row r="185">
          <cell r="A185">
            <v>45288</v>
          </cell>
          <cell r="B185">
            <v>510015</v>
          </cell>
          <cell r="C185">
            <v>25790</v>
          </cell>
          <cell r="D185" t="str">
            <v>10015I1307001215</v>
          </cell>
          <cell r="E185" t="str">
            <v>1C23TNN_00045288</v>
          </cell>
          <cell r="F185">
            <v>1887975</v>
          </cell>
          <cell r="G185">
            <v>45132</v>
          </cell>
          <cell r="H185">
            <v>45145</v>
          </cell>
        </row>
        <row r="186">
          <cell r="A186">
            <v>45290</v>
          </cell>
          <cell r="B186">
            <v>510028</v>
          </cell>
          <cell r="C186">
            <v>25790</v>
          </cell>
          <cell r="D186" t="str">
            <v>10028I1307000934</v>
          </cell>
          <cell r="E186" t="str">
            <v>1C23TNN_00045290</v>
          </cell>
          <cell r="F186">
            <v>654613</v>
          </cell>
          <cell r="G186">
            <v>45132</v>
          </cell>
          <cell r="H186">
            <v>45145</v>
          </cell>
        </row>
        <row r="187">
          <cell r="A187">
            <v>45291</v>
          </cell>
          <cell r="B187">
            <v>510011</v>
          </cell>
          <cell r="C187">
            <v>25790</v>
          </cell>
          <cell r="D187" t="str">
            <v>10011I1307001899</v>
          </cell>
          <cell r="E187" t="str">
            <v>1C23TNN_00045291</v>
          </cell>
          <cell r="F187">
            <v>1866363</v>
          </cell>
          <cell r="G187">
            <v>45132</v>
          </cell>
          <cell r="H187">
            <v>45145</v>
          </cell>
        </row>
        <row r="188">
          <cell r="A188">
            <v>45292</v>
          </cell>
          <cell r="B188">
            <v>510012</v>
          </cell>
          <cell r="C188">
            <v>25790</v>
          </cell>
          <cell r="D188" t="str">
            <v>10012I1307001885</v>
          </cell>
          <cell r="E188" t="str">
            <v>1C23TNN_00045292</v>
          </cell>
          <cell r="F188">
            <v>4719950</v>
          </cell>
          <cell r="G188">
            <v>45134</v>
          </cell>
          <cell r="H188">
            <v>45145</v>
          </cell>
        </row>
        <row r="189">
          <cell r="A189">
            <v>45295</v>
          </cell>
          <cell r="B189">
            <v>510020</v>
          </cell>
          <cell r="C189">
            <v>25790</v>
          </cell>
          <cell r="D189" t="str">
            <v>10020I1307001021</v>
          </cell>
          <cell r="E189" t="str">
            <v>1C23TNN_00045295</v>
          </cell>
          <cell r="F189">
            <v>943988</v>
          </cell>
          <cell r="G189">
            <v>45136</v>
          </cell>
          <cell r="H189">
            <v>45145</v>
          </cell>
        </row>
        <row r="190">
          <cell r="A190">
            <v>45298</v>
          </cell>
          <cell r="B190">
            <v>510027</v>
          </cell>
          <cell r="C190">
            <v>25790</v>
          </cell>
          <cell r="D190" t="str">
            <v>10027I1307000618</v>
          </cell>
          <cell r="E190" t="str">
            <v>1C23TNN_00045298</v>
          </cell>
          <cell r="F190">
            <v>985225</v>
          </cell>
          <cell r="G190">
            <v>45137</v>
          </cell>
          <cell r="H190">
            <v>45145</v>
          </cell>
        </row>
        <row r="191">
          <cell r="A191">
            <v>45305</v>
          </cell>
          <cell r="B191">
            <v>510026</v>
          </cell>
          <cell r="C191">
            <v>25790</v>
          </cell>
          <cell r="D191" t="str">
            <v>10026I1307001214</v>
          </cell>
          <cell r="E191" t="str">
            <v>1C23TNN_00045305</v>
          </cell>
          <cell r="F191">
            <v>2008525</v>
          </cell>
          <cell r="G191">
            <v>45122</v>
          </cell>
          <cell r="H191">
            <v>45145</v>
          </cell>
        </row>
        <row r="192">
          <cell r="A192">
            <v>45306</v>
          </cell>
          <cell r="B192">
            <v>510014</v>
          </cell>
          <cell r="C192">
            <v>25790</v>
          </cell>
          <cell r="D192" t="str">
            <v>10014I1307001169</v>
          </cell>
          <cell r="E192" t="str">
            <v>1C23TNN_00045306</v>
          </cell>
          <cell r="F192">
            <v>3698900</v>
          </cell>
          <cell r="G192">
            <v>45125</v>
          </cell>
          <cell r="H192">
            <v>45145</v>
          </cell>
        </row>
        <row r="193">
          <cell r="A193">
            <v>265</v>
          </cell>
          <cell r="B193">
            <v>510011</v>
          </cell>
          <cell r="C193">
            <v>25790</v>
          </cell>
          <cell r="D193" t="str">
            <v>10011R1307000019</v>
          </cell>
          <cell r="E193" t="str">
            <v>K23TBP 265</v>
          </cell>
          <cell r="F193">
            <v>-708000</v>
          </cell>
          <cell r="G193">
            <v>45117</v>
          </cell>
          <cell r="H193">
            <v>45145</v>
          </cell>
        </row>
        <row r="194">
          <cell r="A194">
            <v>182</v>
          </cell>
          <cell r="B194">
            <v>510017</v>
          </cell>
          <cell r="C194">
            <v>25790</v>
          </cell>
          <cell r="D194" t="str">
            <v>10017R1306000035</v>
          </cell>
          <cell r="E194" t="str">
            <v>K23TDA 182</v>
          </cell>
          <cell r="F194">
            <v>-303150</v>
          </cell>
          <cell r="G194">
            <v>45107</v>
          </cell>
          <cell r="H194">
            <v>45145</v>
          </cell>
        </row>
        <row r="195">
          <cell r="A195">
            <v>311</v>
          </cell>
          <cell r="B195">
            <v>510019</v>
          </cell>
          <cell r="C195">
            <v>25790</v>
          </cell>
          <cell r="D195" t="str">
            <v>10019R1307000016</v>
          </cell>
          <cell r="E195" t="str">
            <v>K23TDU 311</v>
          </cell>
          <cell r="F195">
            <v>-2851872</v>
          </cell>
          <cell r="G195">
            <v>45111</v>
          </cell>
          <cell r="H195">
            <v>45145</v>
          </cell>
        </row>
        <row r="196">
          <cell r="A196">
            <v>281</v>
          </cell>
          <cell r="B196">
            <v>510016</v>
          </cell>
          <cell r="C196">
            <v>25790</v>
          </cell>
          <cell r="D196" t="str">
            <v>10016R1307000018</v>
          </cell>
          <cell r="E196" t="str">
            <v>K23THB 281</v>
          </cell>
          <cell r="F196">
            <v>-190702</v>
          </cell>
          <cell r="G196">
            <v>45113</v>
          </cell>
          <cell r="H196">
            <v>45145</v>
          </cell>
        </row>
        <row r="197">
          <cell r="A197">
            <v>401</v>
          </cell>
          <cell r="B197">
            <v>510015</v>
          </cell>
          <cell r="C197">
            <v>25790</v>
          </cell>
          <cell r="D197" t="str">
            <v>10015R1306000062</v>
          </cell>
          <cell r="E197" t="str">
            <v>K23THL 401</v>
          </cell>
          <cell r="F197">
            <v>-2806445</v>
          </cell>
          <cell r="G197">
            <v>45104</v>
          </cell>
          <cell r="H197">
            <v>45145</v>
          </cell>
        </row>
        <row r="198">
          <cell r="A198">
            <v>413</v>
          </cell>
          <cell r="B198">
            <v>510015</v>
          </cell>
          <cell r="C198">
            <v>25790</v>
          </cell>
          <cell r="D198" t="str">
            <v>10015R1307000008</v>
          </cell>
          <cell r="E198" t="str">
            <v>K23THL 413</v>
          </cell>
          <cell r="F198">
            <v>-220293</v>
          </cell>
          <cell r="G198">
            <v>45109</v>
          </cell>
          <cell r="H198">
            <v>45145</v>
          </cell>
        </row>
        <row r="199">
          <cell r="A199">
            <v>417</v>
          </cell>
          <cell r="B199">
            <v>510015</v>
          </cell>
          <cell r="C199">
            <v>25790</v>
          </cell>
          <cell r="D199" t="str">
            <v>10015R1307000020</v>
          </cell>
          <cell r="E199" t="str">
            <v>K23THL 417</v>
          </cell>
          <cell r="F199">
            <v>-506030</v>
          </cell>
          <cell r="G199">
            <v>45113</v>
          </cell>
          <cell r="H199">
            <v>45145</v>
          </cell>
        </row>
        <row r="200">
          <cell r="A200">
            <v>429</v>
          </cell>
          <cell r="B200">
            <v>510015</v>
          </cell>
          <cell r="C200">
            <v>25790</v>
          </cell>
          <cell r="D200" t="str">
            <v>10015R1307000032</v>
          </cell>
          <cell r="E200" t="str">
            <v>K23THL 429</v>
          </cell>
          <cell r="F200">
            <v>-357277</v>
          </cell>
          <cell r="G200">
            <v>45115</v>
          </cell>
          <cell r="H200">
            <v>45145</v>
          </cell>
        </row>
        <row r="201">
          <cell r="A201">
            <v>1973</v>
          </cell>
          <cell r="B201">
            <v>510029</v>
          </cell>
          <cell r="C201">
            <v>25790</v>
          </cell>
          <cell r="D201" t="str">
            <v>10029R1306000011</v>
          </cell>
          <cell r="E201" t="str">
            <v>K23THU 1973</v>
          </cell>
          <cell r="F201">
            <v>-1606157</v>
          </cell>
          <cell r="G201">
            <v>45099</v>
          </cell>
          <cell r="H201">
            <v>45145</v>
          </cell>
        </row>
        <row r="202">
          <cell r="A202">
            <v>318</v>
          </cell>
          <cell r="B202">
            <v>510025</v>
          </cell>
          <cell r="C202">
            <v>25790</v>
          </cell>
          <cell r="D202" t="str">
            <v>10025R1307000003</v>
          </cell>
          <cell r="E202" t="str">
            <v>K23TKH 318</v>
          </cell>
          <cell r="F202">
            <v>-1128156</v>
          </cell>
          <cell r="G202">
            <v>45110</v>
          </cell>
          <cell r="H202">
            <v>45145</v>
          </cell>
        </row>
        <row r="203">
          <cell r="A203">
            <v>328</v>
          </cell>
          <cell r="B203">
            <v>510025</v>
          </cell>
          <cell r="C203">
            <v>25790</v>
          </cell>
          <cell r="D203" t="str">
            <v>10025R1307000019</v>
          </cell>
          <cell r="E203" t="str">
            <v>K23TKH 328</v>
          </cell>
          <cell r="F203">
            <v>-1068859</v>
          </cell>
          <cell r="G203">
            <v>45116</v>
          </cell>
          <cell r="H203">
            <v>45145</v>
          </cell>
        </row>
        <row r="204">
          <cell r="A204">
            <v>334</v>
          </cell>
          <cell r="B204">
            <v>510025</v>
          </cell>
          <cell r="C204">
            <v>25790</v>
          </cell>
          <cell r="D204" t="str">
            <v>10025R1307000010</v>
          </cell>
          <cell r="E204" t="str">
            <v>K23TKH 334</v>
          </cell>
          <cell r="F204">
            <v>-90750</v>
          </cell>
          <cell r="G204">
            <v>45117</v>
          </cell>
          <cell r="H204">
            <v>45145</v>
          </cell>
        </row>
        <row r="205">
          <cell r="A205">
            <v>202</v>
          </cell>
          <cell r="B205">
            <v>510020</v>
          </cell>
          <cell r="C205">
            <v>25790</v>
          </cell>
          <cell r="D205" t="str">
            <v>10020R1307000015</v>
          </cell>
          <cell r="E205" t="str">
            <v>K23TLX 202</v>
          </cell>
          <cell r="F205">
            <v>-4884151</v>
          </cell>
          <cell r="G205">
            <v>45115</v>
          </cell>
          <cell r="H205">
            <v>45145</v>
          </cell>
        </row>
        <row r="206">
          <cell r="A206">
            <v>284</v>
          </cell>
          <cell r="B206">
            <v>510022</v>
          </cell>
          <cell r="C206">
            <v>25790</v>
          </cell>
          <cell r="D206" t="str">
            <v>10022R1307000009</v>
          </cell>
          <cell r="E206" t="str">
            <v>K23TVU 284</v>
          </cell>
          <cell r="F206">
            <v>-2842561</v>
          </cell>
          <cell r="G206">
            <v>45121</v>
          </cell>
          <cell r="H206">
            <v>45145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 refreshError="1">
        <row r="2">
          <cell r="A2" t="str">
            <v>26a</v>
          </cell>
          <cell r="B2">
            <v>510010</v>
          </cell>
          <cell r="C2">
            <v>25790</v>
          </cell>
          <cell r="D2" t="str">
            <v>10010R1202000012</v>
          </cell>
          <cell r="E2" t="str">
            <v>AP/22E 0000026</v>
          </cell>
          <cell r="F2">
            <v>-6711078</v>
          </cell>
          <cell r="G2">
            <v>44609</v>
          </cell>
          <cell r="H2">
            <v>44657</v>
          </cell>
        </row>
        <row r="3">
          <cell r="A3">
            <v>27</v>
          </cell>
          <cell r="B3">
            <v>510010</v>
          </cell>
          <cell r="C3">
            <v>25790</v>
          </cell>
          <cell r="D3" t="str">
            <v>10010R1202000013</v>
          </cell>
          <cell r="E3" t="str">
            <v>AP/22E 0000027</v>
          </cell>
          <cell r="F3">
            <v>-8823429</v>
          </cell>
          <cell r="G3">
            <v>44609</v>
          </cell>
          <cell r="H3">
            <v>44657</v>
          </cell>
        </row>
        <row r="4">
          <cell r="A4">
            <v>47</v>
          </cell>
          <cell r="B4">
            <v>510010</v>
          </cell>
          <cell r="C4">
            <v>25790</v>
          </cell>
          <cell r="D4" t="str">
            <v>10010R1203000003</v>
          </cell>
          <cell r="E4" t="str">
            <v>AP/22E 0000047</v>
          </cell>
          <cell r="F4">
            <v>-537292</v>
          </cell>
          <cell r="G4">
            <v>44621</v>
          </cell>
          <cell r="H4">
            <v>44657</v>
          </cell>
        </row>
        <row r="5">
          <cell r="A5">
            <v>22</v>
          </cell>
          <cell r="B5">
            <v>510011</v>
          </cell>
          <cell r="C5">
            <v>25790</v>
          </cell>
          <cell r="D5" t="str">
            <v>10011R1202000008</v>
          </cell>
          <cell r="E5" t="str">
            <v>BP/22E 0000022</v>
          </cell>
          <cell r="F5">
            <v>-4671587</v>
          </cell>
          <cell r="G5">
            <v>44607</v>
          </cell>
          <cell r="H5">
            <v>44657</v>
          </cell>
        </row>
        <row r="6">
          <cell r="A6">
            <v>26</v>
          </cell>
          <cell r="B6">
            <v>510011</v>
          </cell>
          <cell r="C6">
            <v>25790</v>
          </cell>
          <cell r="D6" t="str">
            <v>10011R1202000012</v>
          </cell>
          <cell r="E6" t="str">
            <v>BP/22E 0000026</v>
          </cell>
          <cell r="F6">
            <v>-4261955</v>
          </cell>
          <cell r="G6">
            <v>44610</v>
          </cell>
          <cell r="H6">
            <v>44657</v>
          </cell>
        </row>
        <row r="7">
          <cell r="A7">
            <v>4</v>
          </cell>
          <cell r="B7">
            <v>510017</v>
          </cell>
          <cell r="C7">
            <v>25790</v>
          </cell>
          <cell r="D7" t="str">
            <v>10017R1202000001</v>
          </cell>
          <cell r="E7" t="str">
            <v>DA/22E 0000004</v>
          </cell>
          <cell r="F7">
            <v>-3364385</v>
          </cell>
          <cell r="G7">
            <v>44605</v>
          </cell>
          <cell r="H7">
            <v>44657</v>
          </cell>
        </row>
        <row r="8">
          <cell r="A8">
            <v>14</v>
          </cell>
          <cell r="B8">
            <v>510017</v>
          </cell>
          <cell r="C8">
            <v>25790</v>
          </cell>
          <cell r="D8" t="str">
            <v>10017R1203000001</v>
          </cell>
          <cell r="E8" t="str">
            <v>DA/22E 0000014</v>
          </cell>
          <cell r="F8">
            <v>-5433248</v>
          </cell>
          <cell r="G8">
            <v>44621</v>
          </cell>
          <cell r="H8">
            <v>44657</v>
          </cell>
        </row>
        <row r="9">
          <cell r="A9">
            <v>21</v>
          </cell>
          <cell r="B9">
            <v>510026</v>
          </cell>
          <cell r="C9">
            <v>25790</v>
          </cell>
          <cell r="D9" t="str">
            <v>10026R1201000030</v>
          </cell>
          <cell r="E9" t="str">
            <v>HA/22E 0000021</v>
          </cell>
          <cell r="F9">
            <v>-1850262</v>
          </cell>
          <cell r="G9">
            <v>44588</v>
          </cell>
          <cell r="H9">
            <v>44657</v>
          </cell>
        </row>
        <row r="10">
          <cell r="A10" t="str">
            <v>39a</v>
          </cell>
          <cell r="B10">
            <v>510026</v>
          </cell>
          <cell r="C10">
            <v>25790</v>
          </cell>
          <cell r="D10" t="str">
            <v>10026R1203000016</v>
          </cell>
          <cell r="E10" t="str">
            <v>HA/22E 0000039</v>
          </cell>
          <cell r="F10">
            <v>-1355973</v>
          </cell>
          <cell r="G10">
            <v>44637</v>
          </cell>
          <cell r="H10">
            <v>44657</v>
          </cell>
        </row>
        <row r="11">
          <cell r="A11">
            <v>25</v>
          </cell>
          <cell r="B11">
            <v>510016</v>
          </cell>
          <cell r="C11">
            <v>25790</v>
          </cell>
          <cell r="D11" t="str">
            <v>10016R1201000024</v>
          </cell>
          <cell r="E11" t="str">
            <v>HB/22E 0000025</v>
          </cell>
          <cell r="F11">
            <v>-288277</v>
          </cell>
          <cell r="G11">
            <v>44590</v>
          </cell>
          <cell r="H11">
            <v>44657</v>
          </cell>
        </row>
        <row r="12">
          <cell r="A12">
            <v>51</v>
          </cell>
          <cell r="B12">
            <v>510016</v>
          </cell>
          <cell r="C12">
            <v>25790</v>
          </cell>
          <cell r="D12" t="str">
            <v>10016R1203000022</v>
          </cell>
          <cell r="E12" t="str">
            <v>HB/22E 0000051</v>
          </cell>
          <cell r="F12">
            <v>-316200</v>
          </cell>
          <cell r="G12">
            <v>44639</v>
          </cell>
          <cell r="H12">
            <v>44657</v>
          </cell>
        </row>
        <row r="13">
          <cell r="A13">
            <v>15</v>
          </cell>
          <cell r="B13">
            <v>510015</v>
          </cell>
          <cell r="C13">
            <v>25790</v>
          </cell>
          <cell r="D13" t="str">
            <v>10015R1203000005</v>
          </cell>
          <cell r="E13" t="str">
            <v>HL/22E 0000015</v>
          </cell>
          <cell r="F13">
            <v>-654976</v>
          </cell>
          <cell r="G13">
            <v>44623</v>
          </cell>
          <cell r="H13">
            <v>44657</v>
          </cell>
        </row>
        <row r="14">
          <cell r="A14" t="str">
            <v>55a</v>
          </cell>
          <cell r="B14">
            <v>510015</v>
          </cell>
          <cell r="C14">
            <v>25790</v>
          </cell>
          <cell r="D14" t="str">
            <v>10015R1203000034</v>
          </cell>
          <cell r="E14" t="str">
            <v>HL/22E 0000055</v>
          </cell>
          <cell r="F14">
            <v>-90750</v>
          </cell>
          <cell r="G14">
            <v>44648</v>
          </cell>
          <cell r="H14">
            <v>44657</v>
          </cell>
        </row>
        <row r="15">
          <cell r="A15">
            <v>39</v>
          </cell>
          <cell r="B15">
            <v>510012</v>
          </cell>
          <cell r="C15">
            <v>25790</v>
          </cell>
          <cell r="D15" t="str">
            <v>10012R1202000018</v>
          </cell>
          <cell r="E15" t="str">
            <v>HP/22E 0000039</v>
          </cell>
          <cell r="F15">
            <v>-17498108</v>
          </cell>
          <cell r="G15">
            <v>44612</v>
          </cell>
          <cell r="H15">
            <v>44657</v>
          </cell>
        </row>
        <row r="16">
          <cell r="A16">
            <v>194</v>
          </cell>
          <cell r="B16">
            <v>510029</v>
          </cell>
          <cell r="C16">
            <v>25790</v>
          </cell>
          <cell r="D16" t="str">
            <v>10029R1202000003</v>
          </cell>
          <cell r="E16" t="str">
            <v>HU/22E 0000194</v>
          </cell>
          <cell r="F16">
            <v>-2655710</v>
          </cell>
          <cell r="G16">
            <v>44613</v>
          </cell>
          <cell r="H16">
            <v>44657</v>
          </cell>
        </row>
        <row r="17">
          <cell r="A17" t="str">
            <v>10a</v>
          </cell>
          <cell r="B17">
            <v>510028</v>
          </cell>
          <cell r="C17">
            <v>25790</v>
          </cell>
          <cell r="D17" t="str">
            <v>10028R1202000005</v>
          </cell>
          <cell r="E17" t="str">
            <v>KG/22E 0000010</v>
          </cell>
          <cell r="F17">
            <v>-1142284</v>
          </cell>
          <cell r="G17">
            <v>44613</v>
          </cell>
          <cell r="H17">
            <v>44657</v>
          </cell>
        </row>
        <row r="18">
          <cell r="A18">
            <v>45</v>
          </cell>
          <cell r="B18">
            <v>510028</v>
          </cell>
          <cell r="C18">
            <v>25790</v>
          </cell>
          <cell r="D18" t="str">
            <v>10028R1203000022</v>
          </cell>
          <cell r="E18" t="str">
            <v>KG/22E 0000045</v>
          </cell>
          <cell r="F18">
            <v>-4094224</v>
          </cell>
          <cell r="G18">
            <v>44648</v>
          </cell>
          <cell r="H18">
            <v>44657</v>
          </cell>
        </row>
        <row r="19">
          <cell r="A19">
            <v>8</v>
          </cell>
          <cell r="B19">
            <v>510025</v>
          </cell>
          <cell r="C19">
            <v>25790</v>
          </cell>
          <cell r="D19" t="str">
            <v>10025R1202000002</v>
          </cell>
          <cell r="E19" t="str">
            <v>KH/22E 0000008</v>
          </cell>
          <cell r="F19">
            <v>-2241085</v>
          </cell>
          <cell r="G19">
            <v>44613</v>
          </cell>
          <cell r="H19">
            <v>44657</v>
          </cell>
        </row>
        <row r="20">
          <cell r="A20" t="str">
            <v>32a</v>
          </cell>
          <cell r="B20">
            <v>510025</v>
          </cell>
          <cell r="C20">
            <v>25790</v>
          </cell>
          <cell r="D20" t="str">
            <v>10025R1202000013</v>
          </cell>
          <cell r="E20" t="str">
            <v>KH/22E 0000032</v>
          </cell>
          <cell r="F20">
            <v>-1232912</v>
          </cell>
          <cell r="G20">
            <v>44613</v>
          </cell>
          <cell r="H20">
            <v>44657</v>
          </cell>
        </row>
        <row r="21">
          <cell r="A21">
            <v>55</v>
          </cell>
          <cell r="B21">
            <v>510025</v>
          </cell>
          <cell r="C21">
            <v>25790</v>
          </cell>
          <cell r="D21" t="str">
            <v>10025R1203000025</v>
          </cell>
          <cell r="E21" t="str">
            <v>KH/22E 0000055</v>
          </cell>
          <cell r="F21">
            <v>-392766</v>
          </cell>
          <cell r="G21">
            <v>44638</v>
          </cell>
          <cell r="H21">
            <v>44657</v>
          </cell>
        </row>
        <row r="22">
          <cell r="A22">
            <v>33</v>
          </cell>
          <cell r="B22">
            <v>510020</v>
          </cell>
          <cell r="C22">
            <v>25790</v>
          </cell>
          <cell r="D22" t="str">
            <v>10020R1203000014</v>
          </cell>
          <cell r="E22" t="str">
            <v>LX/22E 0000033</v>
          </cell>
          <cell r="F22">
            <v>-5097486</v>
          </cell>
          <cell r="G22">
            <v>44636</v>
          </cell>
          <cell r="H22">
            <v>44657</v>
          </cell>
        </row>
        <row r="23">
          <cell r="A23">
            <v>30</v>
          </cell>
          <cell r="B23">
            <v>510014</v>
          </cell>
          <cell r="C23">
            <v>25790</v>
          </cell>
          <cell r="D23" t="str">
            <v>10014R1202000015</v>
          </cell>
          <cell r="E23" t="str">
            <v>MA/22E 0000030</v>
          </cell>
          <cell r="F23">
            <v>-7441429</v>
          </cell>
          <cell r="G23">
            <v>44614</v>
          </cell>
          <cell r="H23">
            <v>44657</v>
          </cell>
        </row>
        <row r="24">
          <cell r="A24">
            <v>35</v>
          </cell>
          <cell r="B24">
            <v>510014</v>
          </cell>
          <cell r="C24">
            <v>25790</v>
          </cell>
          <cell r="D24" t="str">
            <v>10014R1203000012</v>
          </cell>
          <cell r="E24" t="str">
            <v>MA/22E 0000035</v>
          </cell>
          <cell r="F24">
            <v>-1025840</v>
          </cell>
          <cell r="G24">
            <v>44634</v>
          </cell>
          <cell r="H24">
            <v>44657</v>
          </cell>
        </row>
        <row r="25">
          <cell r="A25">
            <v>64</v>
          </cell>
          <cell r="B25">
            <v>510018</v>
          </cell>
          <cell r="C25">
            <v>25790</v>
          </cell>
          <cell r="D25" t="str">
            <v>10018R1203000032</v>
          </cell>
          <cell r="E25" t="str">
            <v>NH/22E 0000064</v>
          </cell>
          <cell r="F25">
            <v>-9471967</v>
          </cell>
          <cell r="G25">
            <v>44645</v>
          </cell>
          <cell r="H25">
            <v>44657</v>
          </cell>
        </row>
        <row r="26">
          <cell r="A26">
            <v>14960</v>
          </cell>
          <cell r="B26">
            <v>510010</v>
          </cell>
          <cell r="C26">
            <v>25790</v>
          </cell>
          <cell r="D26" t="str">
            <v>10010I1202001191</v>
          </cell>
          <cell r="E26" t="str">
            <v>NT/21E 0014960</v>
          </cell>
          <cell r="F26">
            <v>7074740</v>
          </cell>
          <cell r="G26">
            <v>44618</v>
          </cell>
          <cell r="H26">
            <v>44657</v>
          </cell>
        </row>
        <row r="27">
          <cell r="A27">
            <v>14961</v>
          </cell>
          <cell r="B27">
            <v>510011</v>
          </cell>
          <cell r="C27">
            <v>25790</v>
          </cell>
          <cell r="D27" t="str">
            <v>10011I1202000848</v>
          </cell>
          <cell r="E27" t="str">
            <v>NT/21E 0014961</v>
          </cell>
          <cell r="F27">
            <v>4127058</v>
          </cell>
          <cell r="G27">
            <v>44613</v>
          </cell>
          <cell r="H27">
            <v>44657</v>
          </cell>
        </row>
        <row r="28">
          <cell r="A28">
            <v>14962</v>
          </cell>
          <cell r="B28">
            <v>510017</v>
          </cell>
          <cell r="C28">
            <v>25790</v>
          </cell>
          <cell r="D28" t="str">
            <v>10017I1202000761</v>
          </cell>
          <cell r="E28" t="str">
            <v>NT/21E 0014962</v>
          </cell>
          <cell r="F28">
            <v>14406600</v>
          </cell>
          <cell r="G28">
            <v>44615</v>
          </cell>
          <cell r="H28">
            <v>44657</v>
          </cell>
        </row>
        <row r="29">
          <cell r="A29">
            <v>14963</v>
          </cell>
          <cell r="B29">
            <v>510025</v>
          </cell>
          <cell r="C29">
            <v>25790</v>
          </cell>
          <cell r="D29" t="str">
            <v>10025I1203000004</v>
          </cell>
          <cell r="E29" t="str">
            <v>NT/21E 0014963</v>
          </cell>
          <cell r="F29">
            <v>3849940</v>
          </cell>
          <cell r="G29">
            <v>44622</v>
          </cell>
          <cell r="H29">
            <v>44657</v>
          </cell>
        </row>
        <row r="30">
          <cell r="A30">
            <v>14964</v>
          </cell>
          <cell r="B30">
            <v>510024</v>
          </cell>
          <cell r="C30">
            <v>25790</v>
          </cell>
          <cell r="D30" t="str">
            <v>10024I1203000001</v>
          </cell>
          <cell r="E30" t="str">
            <v>NT/21E 0014964</v>
          </cell>
          <cell r="F30">
            <v>2579200</v>
          </cell>
          <cell r="G30">
            <v>44626</v>
          </cell>
          <cell r="H30">
            <v>44657</v>
          </cell>
        </row>
        <row r="31">
          <cell r="A31">
            <v>14965</v>
          </cell>
          <cell r="B31">
            <v>510022</v>
          </cell>
          <cell r="C31">
            <v>25790</v>
          </cell>
          <cell r="D31" t="str">
            <v>10022I1203000005</v>
          </cell>
          <cell r="E31" t="str">
            <v>NT/21E 0014965</v>
          </cell>
          <cell r="F31">
            <v>3288820</v>
          </cell>
          <cell r="G31">
            <v>44621</v>
          </cell>
          <cell r="H31">
            <v>44657</v>
          </cell>
        </row>
        <row r="32">
          <cell r="A32">
            <v>14966</v>
          </cell>
          <cell r="B32">
            <v>510016</v>
          </cell>
          <cell r="C32">
            <v>25790</v>
          </cell>
          <cell r="D32" t="str">
            <v>10016I1202000626</v>
          </cell>
          <cell r="E32" t="str">
            <v>NT/21E 0014966</v>
          </cell>
          <cell r="F32">
            <v>1403520</v>
          </cell>
          <cell r="G32">
            <v>44618</v>
          </cell>
          <cell r="H32">
            <v>44657</v>
          </cell>
        </row>
        <row r="33">
          <cell r="A33">
            <v>14967</v>
          </cell>
          <cell r="B33">
            <v>510016</v>
          </cell>
          <cell r="C33">
            <v>25790</v>
          </cell>
          <cell r="D33" t="str">
            <v>10016I1202000528</v>
          </cell>
          <cell r="E33" t="str">
            <v>NT/21E 0014967</v>
          </cell>
          <cell r="F33">
            <v>14563600</v>
          </cell>
          <cell r="G33">
            <v>44618</v>
          </cell>
          <cell r="H33">
            <v>44657</v>
          </cell>
        </row>
        <row r="34">
          <cell r="A34">
            <v>14968</v>
          </cell>
          <cell r="B34">
            <v>510012</v>
          </cell>
          <cell r="C34">
            <v>25790</v>
          </cell>
          <cell r="D34" t="str">
            <v>10012I1202000878</v>
          </cell>
          <cell r="E34" t="str">
            <v>NT/21E 0014968</v>
          </cell>
          <cell r="F34">
            <v>6524850</v>
          </cell>
          <cell r="G34">
            <v>44616</v>
          </cell>
          <cell r="H34">
            <v>44657</v>
          </cell>
        </row>
        <row r="35">
          <cell r="A35">
            <v>14969</v>
          </cell>
          <cell r="B35">
            <v>510012</v>
          </cell>
          <cell r="C35">
            <v>25790</v>
          </cell>
          <cell r="D35" t="str">
            <v>10012I1202001024</v>
          </cell>
          <cell r="E35" t="str">
            <v>NT/21E 0014969</v>
          </cell>
          <cell r="F35">
            <v>3224270</v>
          </cell>
          <cell r="G35">
            <v>44616</v>
          </cell>
          <cell r="H35">
            <v>44657</v>
          </cell>
        </row>
        <row r="36">
          <cell r="A36">
            <v>14970</v>
          </cell>
          <cell r="B36">
            <v>510019</v>
          </cell>
          <cell r="C36">
            <v>25790</v>
          </cell>
          <cell r="D36" t="str">
            <v>10019I1202000652</v>
          </cell>
          <cell r="E36" t="str">
            <v>NT/21E 0014970</v>
          </cell>
          <cell r="F36">
            <v>7322620</v>
          </cell>
          <cell r="G36">
            <v>44616</v>
          </cell>
          <cell r="H36">
            <v>44657</v>
          </cell>
        </row>
        <row r="37">
          <cell r="A37">
            <v>14971</v>
          </cell>
          <cell r="B37">
            <v>510019</v>
          </cell>
          <cell r="C37">
            <v>25790</v>
          </cell>
          <cell r="D37" t="str">
            <v>10019I1202000718</v>
          </cell>
          <cell r="E37" t="str">
            <v>NT/21E 0014971</v>
          </cell>
          <cell r="F37">
            <v>10990740</v>
          </cell>
          <cell r="G37">
            <v>44610</v>
          </cell>
          <cell r="H37">
            <v>44657</v>
          </cell>
        </row>
        <row r="38">
          <cell r="A38">
            <v>14972</v>
          </cell>
          <cell r="B38">
            <v>510012</v>
          </cell>
          <cell r="C38">
            <v>25790</v>
          </cell>
          <cell r="D38" t="str">
            <v>10012I1202000879</v>
          </cell>
          <cell r="E38" t="str">
            <v>NT/21E 0014972</v>
          </cell>
          <cell r="F38">
            <v>1110580</v>
          </cell>
          <cell r="G38">
            <v>44610</v>
          </cell>
          <cell r="H38">
            <v>44657</v>
          </cell>
        </row>
        <row r="39">
          <cell r="A39">
            <v>14973</v>
          </cell>
          <cell r="B39">
            <v>510016</v>
          </cell>
          <cell r="C39">
            <v>25790</v>
          </cell>
          <cell r="D39" t="str">
            <v>10016I1202000529</v>
          </cell>
          <cell r="E39" t="str">
            <v>NT/21E 0014973</v>
          </cell>
          <cell r="F39">
            <v>1110580</v>
          </cell>
          <cell r="G39">
            <v>44618</v>
          </cell>
          <cell r="H39">
            <v>44657</v>
          </cell>
        </row>
        <row r="40">
          <cell r="A40">
            <v>14974</v>
          </cell>
          <cell r="B40">
            <v>510021</v>
          </cell>
          <cell r="C40">
            <v>25790</v>
          </cell>
          <cell r="D40" t="str">
            <v>10021I1202000333</v>
          </cell>
          <cell r="E40" t="str">
            <v>NT/21E 0014974</v>
          </cell>
          <cell r="F40">
            <v>2156770</v>
          </cell>
          <cell r="G40">
            <v>44616</v>
          </cell>
          <cell r="H40">
            <v>44657</v>
          </cell>
        </row>
        <row r="41">
          <cell r="A41">
            <v>14975</v>
          </cell>
          <cell r="B41">
            <v>510022</v>
          </cell>
          <cell r="C41">
            <v>25790</v>
          </cell>
          <cell r="D41" t="str">
            <v>10022I1202000455</v>
          </cell>
          <cell r="E41" t="str">
            <v>NT/21E 0014975</v>
          </cell>
          <cell r="F41">
            <v>2381320</v>
          </cell>
          <cell r="G41">
            <v>44614</v>
          </cell>
          <cell r="H41">
            <v>44657</v>
          </cell>
        </row>
        <row r="42">
          <cell r="A42">
            <v>14976</v>
          </cell>
          <cell r="B42">
            <v>510023</v>
          </cell>
          <cell r="C42">
            <v>25790</v>
          </cell>
          <cell r="D42" t="str">
            <v>10023I1202000206</v>
          </cell>
          <cell r="E42" t="str">
            <v>NT/21E 0014976</v>
          </cell>
          <cell r="F42">
            <v>1293750</v>
          </cell>
          <cell r="G42">
            <v>44617</v>
          </cell>
          <cell r="H42">
            <v>44657</v>
          </cell>
        </row>
        <row r="43">
          <cell r="A43">
            <v>14977</v>
          </cell>
          <cell r="B43">
            <v>510011</v>
          </cell>
          <cell r="C43">
            <v>25790</v>
          </cell>
          <cell r="D43" t="str">
            <v>10011I1202000849</v>
          </cell>
          <cell r="E43" t="str">
            <v>NT/21E 0014977</v>
          </cell>
          <cell r="F43">
            <v>3147740</v>
          </cell>
          <cell r="G43">
            <v>44613</v>
          </cell>
          <cell r="H43">
            <v>44657</v>
          </cell>
        </row>
        <row r="44">
          <cell r="A44">
            <v>14978</v>
          </cell>
          <cell r="B44">
            <v>510010</v>
          </cell>
          <cell r="C44">
            <v>25790</v>
          </cell>
          <cell r="D44" t="str">
            <v>10010I1202001192</v>
          </cell>
          <cell r="E44" t="str">
            <v>NT/21E 0014978</v>
          </cell>
          <cell r="F44">
            <v>5850348</v>
          </cell>
          <cell r="G44">
            <v>44611</v>
          </cell>
          <cell r="H44">
            <v>44657</v>
          </cell>
        </row>
        <row r="45">
          <cell r="A45">
            <v>14979</v>
          </cell>
          <cell r="B45">
            <v>510018</v>
          </cell>
          <cell r="C45">
            <v>25790</v>
          </cell>
          <cell r="D45" t="str">
            <v>10018I1202000601</v>
          </cell>
          <cell r="E45" t="str">
            <v>NT/21E 0014979</v>
          </cell>
          <cell r="F45">
            <v>2727494</v>
          </cell>
          <cell r="G45">
            <v>44614</v>
          </cell>
          <cell r="H45">
            <v>44657</v>
          </cell>
        </row>
        <row r="46">
          <cell r="A46">
            <v>14980</v>
          </cell>
          <cell r="B46">
            <v>510018</v>
          </cell>
          <cell r="C46">
            <v>25790</v>
          </cell>
          <cell r="D46" t="str">
            <v>10018I1202000699</v>
          </cell>
          <cell r="E46" t="str">
            <v>NT/21E 0014980</v>
          </cell>
          <cell r="F46">
            <v>7446280</v>
          </cell>
          <cell r="G46">
            <v>44614</v>
          </cell>
          <cell r="H46">
            <v>44657</v>
          </cell>
        </row>
        <row r="47">
          <cell r="A47">
            <v>14981</v>
          </cell>
          <cell r="B47">
            <v>510010</v>
          </cell>
          <cell r="C47">
            <v>25790</v>
          </cell>
          <cell r="D47" t="str">
            <v>10010I1202001193</v>
          </cell>
          <cell r="E47" t="str">
            <v>NT/21E 0014981</v>
          </cell>
          <cell r="F47">
            <v>6445678</v>
          </cell>
          <cell r="G47">
            <v>44614</v>
          </cell>
          <cell r="H47">
            <v>44657</v>
          </cell>
        </row>
        <row r="48">
          <cell r="A48">
            <v>14982</v>
          </cell>
          <cell r="B48">
            <v>510028</v>
          </cell>
          <cell r="C48">
            <v>25790</v>
          </cell>
          <cell r="D48" t="str">
            <v>10028I1202000272</v>
          </cell>
          <cell r="E48" t="str">
            <v>NT/21E 0014982</v>
          </cell>
          <cell r="F48">
            <v>2381320</v>
          </cell>
          <cell r="G48">
            <v>44618</v>
          </cell>
          <cell r="H48">
            <v>44657</v>
          </cell>
        </row>
        <row r="49">
          <cell r="A49">
            <v>14983</v>
          </cell>
          <cell r="B49">
            <v>510027</v>
          </cell>
          <cell r="C49">
            <v>25790</v>
          </cell>
          <cell r="D49" t="str">
            <v>10027I1202000331</v>
          </cell>
          <cell r="E49" t="str">
            <v>NT/21E 0014983</v>
          </cell>
          <cell r="F49">
            <v>5845520</v>
          </cell>
          <cell r="G49">
            <v>44618</v>
          </cell>
          <cell r="H49">
            <v>44657</v>
          </cell>
        </row>
        <row r="50">
          <cell r="A50">
            <v>14987</v>
          </cell>
          <cell r="B50">
            <v>510013</v>
          </cell>
          <cell r="C50">
            <v>25790</v>
          </cell>
          <cell r="D50" t="str">
            <v>10013I1202001081</v>
          </cell>
          <cell r="E50" t="str">
            <v>NT/21E 0014987</v>
          </cell>
          <cell r="F50">
            <v>7679175</v>
          </cell>
          <cell r="G50">
            <v>44620</v>
          </cell>
          <cell r="H50">
            <v>44657</v>
          </cell>
        </row>
        <row r="51">
          <cell r="A51">
            <v>14988</v>
          </cell>
          <cell r="B51">
            <v>510011</v>
          </cell>
          <cell r="C51">
            <v>25790</v>
          </cell>
          <cell r="D51" t="str">
            <v>10011I1202000850</v>
          </cell>
          <cell r="E51" t="str">
            <v>NT/21E 0014988</v>
          </cell>
          <cell r="F51">
            <v>13003080</v>
          </cell>
          <cell r="G51">
            <v>44618</v>
          </cell>
          <cell r="H51">
            <v>44657</v>
          </cell>
        </row>
        <row r="52">
          <cell r="A52">
            <v>14989</v>
          </cell>
          <cell r="B52">
            <v>510015</v>
          </cell>
          <cell r="C52">
            <v>25790</v>
          </cell>
          <cell r="D52" t="str">
            <v>10015I1202000525</v>
          </cell>
          <cell r="E52" t="str">
            <v>NT/21E 0014989</v>
          </cell>
          <cell r="F52">
            <v>12064060</v>
          </cell>
          <cell r="G52">
            <v>44617</v>
          </cell>
          <cell r="H52">
            <v>44657</v>
          </cell>
        </row>
        <row r="53">
          <cell r="A53">
            <v>14990</v>
          </cell>
          <cell r="B53">
            <v>510016</v>
          </cell>
          <cell r="C53">
            <v>25790</v>
          </cell>
          <cell r="D53" t="str">
            <v>10016I1202000530</v>
          </cell>
          <cell r="E53" t="str">
            <v>NT/21E 0014990</v>
          </cell>
          <cell r="F53">
            <v>2722980</v>
          </cell>
          <cell r="G53">
            <v>44620</v>
          </cell>
          <cell r="H53">
            <v>44657</v>
          </cell>
        </row>
        <row r="54">
          <cell r="A54">
            <v>14991</v>
          </cell>
          <cell r="B54">
            <v>510017</v>
          </cell>
          <cell r="C54">
            <v>25790</v>
          </cell>
          <cell r="D54" t="str">
            <v>10017I1202000633</v>
          </cell>
          <cell r="E54" t="str">
            <v>NT/21E 0014991</v>
          </cell>
          <cell r="F54">
            <v>2381320</v>
          </cell>
          <cell r="G54">
            <v>44618</v>
          </cell>
          <cell r="H54">
            <v>44657</v>
          </cell>
        </row>
        <row r="55">
          <cell r="A55">
            <v>14992</v>
          </cell>
          <cell r="B55">
            <v>510020</v>
          </cell>
          <cell r="C55">
            <v>25790</v>
          </cell>
          <cell r="D55" t="str">
            <v>10020I1202000440</v>
          </cell>
          <cell r="E55" t="str">
            <v>NT/21E 0014992</v>
          </cell>
          <cell r="F55">
            <v>2579200</v>
          </cell>
          <cell r="G55">
            <v>44618</v>
          </cell>
          <cell r="H55">
            <v>44657</v>
          </cell>
        </row>
        <row r="56">
          <cell r="A56">
            <v>14993</v>
          </cell>
          <cell r="B56">
            <v>510025</v>
          </cell>
          <cell r="C56">
            <v>25790</v>
          </cell>
          <cell r="D56" t="str">
            <v>10025I1202000518</v>
          </cell>
          <cell r="E56" t="str">
            <v>NT/21E 0014993</v>
          </cell>
          <cell r="F56">
            <v>5551558</v>
          </cell>
          <cell r="G56">
            <v>44617</v>
          </cell>
          <cell r="H56">
            <v>44657</v>
          </cell>
        </row>
        <row r="57">
          <cell r="A57">
            <v>14994</v>
          </cell>
          <cell r="B57">
            <v>510024</v>
          </cell>
          <cell r="C57">
            <v>25790</v>
          </cell>
          <cell r="D57" t="str">
            <v>10024I1202000283</v>
          </cell>
          <cell r="E57" t="str">
            <v>NT/21E 0014994</v>
          </cell>
          <cell r="F57">
            <v>2381320</v>
          </cell>
          <cell r="G57">
            <v>44620</v>
          </cell>
          <cell r="H57">
            <v>44657</v>
          </cell>
        </row>
        <row r="58">
          <cell r="A58">
            <v>14995</v>
          </cell>
          <cell r="B58">
            <v>510024</v>
          </cell>
          <cell r="C58">
            <v>25790</v>
          </cell>
          <cell r="D58" t="str">
            <v>10024I1202000284</v>
          </cell>
          <cell r="E58" t="str">
            <v>NT/21E 0014995</v>
          </cell>
          <cell r="F58">
            <v>200728</v>
          </cell>
          <cell r="G58">
            <v>44620</v>
          </cell>
          <cell r="H58">
            <v>44657</v>
          </cell>
        </row>
        <row r="59">
          <cell r="A59">
            <v>14996</v>
          </cell>
          <cell r="B59">
            <v>510020</v>
          </cell>
          <cell r="C59">
            <v>25790</v>
          </cell>
          <cell r="D59" t="str">
            <v>10020I1202000441</v>
          </cell>
          <cell r="E59" t="str">
            <v>NT/21E 0014996</v>
          </cell>
          <cell r="F59">
            <v>1468620</v>
          </cell>
          <cell r="G59">
            <v>44618</v>
          </cell>
          <cell r="H59">
            <v>44657</v>
          </cell>
        </row>
        <row r="60">
          <cell r="A60">
            <v>14997</v>
          </cell>
          <cell r="B60">
            <v>510014</v>
          </cell>
          <cell r="C60">
            <v>25790</v>
          </cell>
          <cell r="D60" t="str">
            <v>10014I1202000423</v>
          </cell>
          <cell r="E60" t="str">
            <v>NT/21E 0014997</v>
          </cell>
          <cell r="F60">
            <v>4960520</v>
          </cell>
          <cell r="G60">
            <v>44602</v>
          </cell>
          <cell r="H60">
            <v>44657</v>
          </cell>
        </row>
        <row r="61">
          <cell r="A61">
            <v>14998</v>
          </cell>
          <cell r="B61">
            <v>520090</v>
          </cell>
          <cell r="C61">
            <v>25790</v>
          </cell>
          <cell r="D61" t="str">
            <v>20090I1202000251</v>
          </cell>
          <cell r="E61" t="str">
            <v>NT/21E 0014998</v>
          </cell>
          <cell r="F61">
            <v>3491900</v>
          </cell>
          <cell r="G61">
            <v>44602</v>
          </cell>
          <cell r="H61">
            <v>44657</v>
          </cell>
        </row>
        <row r="62">
          <cell r="A62">
            <v>14999</v>
          </cell>
          <cell r="B62">
            <v>510026</v>
          </cell>
          <cell r="C62">
            <v>25790</v>
          </cell>
          <cell r="D62" t="str">
            <v>10026I1202000630</v>
          </cell>
          <cell r="E62" t="str">
            <v>NT/21E 0014999</v>
          </cell>
          <cell r="F62">
            <v>15583298</v>
          </cell>
          <cell r="G62">
            <v>44602</v>
          </cell>
          <cell r="H62">
            <v>44657</v>
          </cell>
        </row>
        <row r="63">
          <cell r="A63">
            <v>15000</v>
          </cell>
          <cell r="B63">
            <v>510013</v>
          </cell>
          <cell r="C63">
            <v>25790</v>
          </cell>
          <cell r="D63" t="str">
            <v>10013I1202000753</v>
          </cell>
          <cell r="E63" t="str">
            <v>NT/21E 0015000</v>
          </cell>
          <cell r="F63">
            <v>6603302</v>
          </cell>
          <cell r="G63">
            <v>44604</v>
          </cell>
          <cell r="H63">
            <v>44657</v>
          </cell>
        </row>
        <row r="64">
          <cell r="A64">
            <v>15001</v>
          </cell>
          <cell r="B64">
            <v>510026</v>
          </cell>
          <cell r="C64">
            <v>25790</v>
          </cell>
          <cell r="D64" t="str">
            <v>10026I1202000479</v>
          </cell>
          <cell r="E64" t="str">
            <v>NT/21E 0015001</v>
          </cell>
          <cell r="F64">
            <v>7104620</v>
          </cell>
          <cell r="G64">
            <v>44607</v>
          </cell>
          <cell r="H64">
            <v>44657</v>
          </cell>
        </row>
        <row r="65">
          <cell r="A65">
            <v>15002</v>
          </cell>
          <cell r="B65">
            <v>510010</v>
          </cell>
          <cell r="C65">
            <v>25790</v>
          </cell>
          <cell r="D65" t="str">
            <v>10010I1202001404</v>
          </cell>
          <cell r="E65" t="str">
            <v>NT/21E 0015002</v>
          </cell>
          <cell r="F65">
            <v>14488600</v>
          </cell>
          <cell r="G65">
            <v>44609</v>
          </cell>
          <cell r="H65">
            <v>44657</v>
          </cell>
        </row>
        <row r="66">
          <cell r="A66">
            <v>15003</v>
          </cell>
          <cell r="B66">
            <v>510012</v>
          </cell>
          <cell r="C66">
            <v>25790</v>
          </cell>
          <cell r="D66" t="str">
            <v>10012I1202000880</v>
          </cell>
          <cell r="E66" t="str">
            <v>NT/21E 0015003</v>
          </cell>
          <cell r="F66">
            <v>888464</v>
          </cell>
          <cell r="G66">
            <v>44608</v>
          </cell>
          <cell r="H66">
            <v>44657</v>
          </cell>
        </row>
        <row r="67">
          <cell r="A67">
            <v>15004</v>
          </cell>
          <cell r="B67">
            <v>510011</v>
          </cell>
          <cell r="C67">
            <v>25790</v>
          </cell>
          <cell r="D67" t="str">
            <v>10011I1202000851</v>
          </cell>
          <cell r="E67" t="str">
            <v>NT/21E 0015004</v>
          </cell>
          <cell r="F67">
            <v>1547394</v>
          </cell>
          <cell r="G67">
            <v>44608</v>
          </cell>
          <cell r="H67">
            <v>44657</v>
          </cell>
        </row>
        <row r="68">
          <cell r="A68">
            <v>15005</v>
          </cell>
          <cell r="B68">
            <v>510017</v>
          </cell>
          <cell r="C68">
            <v>25790</v>
          </cell>
          <cell r="D68" t="str">
            <v>10017I1202000762</v>
          </cell>
          <cell r="E68" t="str">
            <v>NT/21E 0015005</v>
          </cell>
          <cell r="F68">
            <v>3026745</v>
          </cell>
          <cell r="G68">
            <v>44611</v>
          </cell>
          <cell r="H68">
            <v>44657</v>
          </cell>
        </row>
        <row r="69">
          <cell r="A69">
            <v>15006</v>
          </cell>
          <cell r="B69">
            <v>510017</v>
          </cell>
          <cell r="C69">
            <v>25790</v>
          </cell>
          <cell r="D69" t="str">
            <v>10017I1202000634</v>
          </cell>
          <cell r="E69" t="str">
            <v>NT/21E 0015006</v>
          </cell>
          <cell r="F69">
            <v>250910</v>
          </cell>
          <cell r="G69">
            <v>44611</v>
          </cell>
          <cell r="H69">
            <v>44657</v>
          </cell>
        </row>
        <row r="70">
          <cell r="A70">
            <v>15007</v>
          </cell>
          <cell r="B70">
            <v>510017</v>
          </cell>
          <cell r="C70">
            <v>25790</v>
          </cell>
          <cell r="D70" t="str">
            <v>10017I1202000635</v>
          </cell>
          <cell r="E70" t="str">
            <v>NT/21E 0015007</v>
          </cell>
          <cell r="F70">
            <v>6084790</v>
          </cell>
          <cell r="G70">
            <v>44611</v>
          </cell>
          <cell r="H70">
            <v>44657</v>
          </cell>
        </row>
        <row r="71">
          <cell r="A71">
            <v>15008</v>
          </cell>
          <cell r="B71">
            <v>510021</v>
          </cell>
          <cell r="C71">
            <v>25790</v>
          </cell>
          <cell r="D71" t="str">
            <v>10021I1202000334</v>
          </cell>
          <cell r="E71" t="str">
            <v>NT/21E 0015008</v>
          </cell>
          <cell r="F71">
            <v>392300</v>
          </cell>
          <cell r="G71">
            <v>44611</v>
          </cell>
          <cell r="H71">
            <v>44657</v>
          </cell>
        </row>
        <row r="72">
          <cell r="A72">
            <v>15009</v>
          </cell>
          <cell r="B72">
            <v>510021</v>
          </cell>
          <cell r="C72">
            <v>25790</v>
          </cell>
          <cell r="D72" t="str">
            <v>10021I1202000391</v>
          </cell>
          <cell r="E72" t="str">
            <v>NT/21E 0015009</v>
          </cell>
          <cell r="F72">
            <v>3727215</v>
          </cell>
          <cell r="G72">
            <v>44611</v>
          </cell>
          <cell r="H72">
            <v>44657</v>
          </cell>
        </row>
        <row r="73">
          <cell r="A73">
            <v>15010</v>
          </cell>
          <cell r="B73">
            <v>510022</v>
          </cell>
          <cell r="C73">
            <v>25790</v>
          </cell>
          <cell r="D73" t="str">
            <v>10022I1202000456</v>
          </cell>
          <cell r="E73" t="str">
            <v>NT/21E 0015010</v>
          </cell>
          <cell r="F73">
            <v>1970440</v>
          </cell>
          <cell r="G73">
            <v>44610</v>
          </cell>
          <cell r="H73">
            <v>44657</v>
          </cell>
        </row>
        <row r="74">
          <cell r="A74">
            <v>15011</v>
          </cell>
          <cell r="B74">
            <v>510023</v>
          </cell>
          <cell r="C74">
            <v>25790</v>
          </cell>
          <cell r="D74" t="str">
            <v>10023I1202000166</v>
          </cell>
          <cell r="E74" t="str">
            <v>NT/21E 0015011</v>
          </cell>
          <cell r="F74">
            <v>5782160</v>
          </cell>
          <cell r="G74">
            <v>44613</v>
          </cell>
          <cell r="H74">
            <v>44657</v>
          </cell>
        </row>
        <row r="75">
          <cell r="A75">
            <v>15012</v>
          </cell>
          <cell r="B75">
            <v>510024</v>
          </cell>
          <cell r="C75">
            <v>25790</v>
          </cell>
          <cell r="D75" t="str">
            <v>10024I1202000285</v>
          </cell>
          <cell r="E75" t="str">
            <v>NT/21E 0015012</v>
          </cell>
          <cell r="F75">
            <v>1110580</v>
          </cell>
          <cell r="G75">
            <v>44613</v>
          </cell>
          <cell r="H75">
            <v>44657</v>
          </cell>
        </row>
        <row r="76">
          <cell r="A76">
            <v>15013</v>
          </cell>
          <cell r="B76">
            <v>510025</v>
          </cell>
          <cell r="C76">
            <v>25790</v>
          </cell>
          <cell r="D76" t="str">
            <v>10025I1202000519</v>
          </cell>
          <cell r="E76" t="str">
            <v>NT/21E 0015013</v>
          </cell>
          <cell r="F76">
            <v>7326820</v>
          </cell>
          <cell r="G76">
            <v>44610</v>
          </cell>
          <cell r="H76">
            <v>44657</v>
          </cell>
        </row>
        <row r="77">
          <cell r="A77">
            <v>15014</v>
          </cell>
          <cell r="B77">
            <v>510025</v>
          </cell>
          <cell r="C77">
            <v>25790</v>
          </cell>
          <cell r="D77" t="str">
            <v>10025I1202000405</v>
          </cell>
          <cell r="E77" t="str">
            <v>NT/21E 0015014</v>
          </cell>
          <cell r="F77">
            <v>2629382</v>
          </cell>
          <cell r="G77">
            <v>44610</v>
          </cell>
          <cell r="H77">
            <v>44657</v>
          </cell>
        </row>
        <row r="78">
          <cell r="A78">
            <v>15015</v>
          </cell>
          <cell r="B78">
            <v>510028</v>
          </cell>
          <cell r="C78">
            <v>25790</v>
          </cell>
          <cell r="D78" t="str">
            <v>10028I1202000353</v>
          </cell>
          <cell r="E78" t="str">
            <v>NT/21E 0015015</v>
          </cell>
          <cell r="F78">
            <v>17926450</v>
          </cell>
          <cell r="G78">
            <v>44611</v>
          </cell>
          <cell r="H78">
            <v>44657</v>
          </cell>
        </row>
        <row r="79">
          <cell r="A79">
            <v>15016</v>
          </cell>
          <cell r="B79">
            <v>510011</v>
          </cell>
          <cell r="C79">
            <v>25790</v>
          </cell>
          <cell r="D79" t="str">
            <v>10011I1202000989</v>
          </cell>
          <cell r="E79" t="str">
            <v>NT/21E 0015016</v>
          </cell>
          <cell r="F79">
            <v>1293750</v>
          </cell>
          <cell r="G79">
            <v>44608</v>
          </cell>
          <cell r="H79">
            <v>44657</v>
          </cell>
        </row>
        <row r="80">
          <cell r="A80">
            <v>15017</v>
          </cell>
          <cell r="B80">
            <v>510011</v>
          </cell>
          <cell r="C80">
            <v>25790</v>
          </cell>
          <cell r="D80" t="str">
            <v>10011I1202000852</v>
          </cell>
          <cell r="E80" t="str">
            <v>NT/21E 0015017</v>
          </cell>
          <cell r="F80">
            <v>3849938</v>
          </cell>
          <cell r="G80">
            <v>44608</v>
          </cell>
          <cell r="H80">
            <v>44657</v>
          </cell>
        </row>
        <row r="81">
          <cell r="A81">
            <v>15018</v>
          </cell>
          <cell r="B81">
            <v>510024</v>
          </cell>
          <cell r="C81">
            <v>25790</v>
          </cell>
          <cell r="D81" t="str">
            <v>10024I1202000286</v>
          </cell>
          <cell r="E81" t="str">
            <v>NT/21E 0015018</v>
          </cell>
          <cell r="F81">
            <v>527000</v>
          </cell>
          <cell r="G81">
            <v>44611</v>
          </cell>
          <cell r="H81">
            <v>44657</v>
          </cell>
        </row>
        <row r="82">
          <cell r="A82">
            <v>15019</v>
          </cell>
          <cell r="B82">
            <v>510015</v>
          </cell>
          <cell r="C82">
            <v>25790</v>
          </cell>
          <cell r="D82" t="str">
            <v>10015I1202000638</v>
          </cell>
          <cell r="E82" t="str">
            <v>NT/21E 0015019</v>
          </cell>
          <cell r="F82">
            <v>2404330</v>
          </cell>
          <cell r="G82">
            <v>44607</v>
          </cell>
          <cell r="H82">
            <v>44657</v>
          </cell>
        </row>
        <row r="83">
          <cell r="A83">
            <v>15020</v>
          </cell>
          <cell r="B83">
            <v>510016</v>
          </cell>
          <cell r="C83">
            <v>25790</v>
          </cell>
          <cell r="D83" t="str">
            <v>10016I1202000627</v>
          </cell>
          <cell r="E83" t="str">
            <v>NT/21E 0015020</v>
          </cell>
          <cell r="F83">
            <v>7184630</v>
          </cell>
          <cell r="G83">
            <v>44611</v>
          </cell>
          <cell r="H83">
            <v>44657</v>
          </cell>
        </row>
        <row r="84">
          <cell r="A84">
            <v>15021</v>
          </cell>
          <cell r="B84">
            <v>510017</v>
          </cell>
          <cell r="C84">
            <v>25790</v>
          </cell>
          <cell r="D84" t="str">
            <v>10017I1202000636</v>
          </cell>
          <cell r="E84" t="str">
            <v>NT/21E 0015021</v>
          </cell>
          <cell r="F84">
            <v>4066050</v>
          </cell>
          <cell r="G84">
            <v>44608</v>
          </cell>
          <cell r="H84">
            <v>44657</v>
          </cell>
        </row>
        <row r="85">
          <cell r="A85">
            <v>15022</v>
          </cell>
          <cell r="B85">
            <v>510023</v>
          </cell>
          <cell r="C85">
            <v>25790</v>
          </cell>
          <cell r="D85" t="str">
            <v>10023I1202000167</v>
          </cell>
          <cell r="E85" t="str">
            <v>NT/21E 0015022</v>
          </cell>
          <cell r="F85">
            <v>453750</v>
          </cell>
          <cell r="G85">
            <v>44610</v>
          </cell>
          <cell r="H85">
            <v>44657</v>
          </cell>
        </row>
        <row r="86">
          <cell r="A86">
            <v>15023</v>
          </cell>
          <cell r="B86">
            <v>510029</v>
          </cell>
          <cell r="C86">
            <v>25790</v>
          </cell>
          <cell r="D86" t="str">
            <v>10029I1202000353</v>
          </cell>
          <cell r="E86" t="str">
            <v>NT/21E 0015023</v>
          </cell>
          <cell r="F86">
            <v>7341740</v>
          </cell>
          <cell r="G86">
            <v>44600</v>
          </cell>
          <cell r="H86">
            <v>44657</v>
          </cell>
        </row>
        <row r="87">
          <cell r="A87">
            <v>15024</v>
          </cell>
          <cell r="B87">
            <v>510010</v>
          </cell>
          <cell r="C87">
            <v>25790</v>
          </cell>
          <cell r="D87" t="str">
            <v>10010I1202001405</v>
          </cell>
          <cell r="E87" t="str">
            <v>NT/21E 0015024</v>
          </cell>
          <cell r="F87">
            <v>14843688</v>
          </cell>
          <cell r="G87">
            <v>44599</v>
          </cell>
          <cell r="H87">
            <v>44657</v>
          </cell>
        </row>
        <row r="88">
          <cell r="A88">
            <v>15025</v>
          </cell>
          <cell r="B88">
            <v>510012</v>
          </cell>
          <cell r="C88">
            <v>25790</v>
          </cell>
          <cell r="D88" t="str">
            <v>10012I1202000881</v>
          </cell>
          <cell r="E88" t="str">
            <v>NT/21E 0015025</v>
          </cell>
          <cell r="F88">
            <v>7606440</v>
          </cell>
          <cell r="G88">
            <v>44599</v>
          </cell>
          <cell r="H88">
            <v>44657</v>
          </cell>
        </row>
        <row r="89">
          <cell r="A89">
            <v>38</v>
          </cell>
          <cell r="B89">
            <v>510024</v>
          </cell>
          <cell r="C89">
            <v>25790</v>
          </cell>
          <cell r="D89" t="str">
            <v>10024R1203000020</v>
          </cell>
          <cell r="E89" t="str">
            <v>QN/22E 0000038</v>
          </cell>
          <cell r="F89">
            <v>-1505912</v>
          </cell>
          <cell r="G89">
            <v>44635</v>
          </cell>
          <cell r="H89">
            <v>44657</v>
          </cell>
        </row>
        <row r="90">
          <cell r="A90">
            <v>7</v>
          </cell>
          <cell r="B90">
            <v>510021</v>
          </cell>
          <cell r="C90">
            <v>25790</v>
          </cell>
          <cell r="D90" t="str">
            <v>10021R1201000016</v>
          </cell>
          <cell r="E90" t="str">
            <v>QU/22E 0000007</v>
          </cell>
          <cell r="F90">
            <v>-1659950</v>
          </cell>
          <cell r="G90">
            <v>44589</v>
          </cell>
          <cell r="H90">
            <v>44657</v>
          </cell>
        </row>
        <row r="91">
          <cell r="A91">
            <v>10</v>
          </cell>
          <cell r="B91">
            <v>510021</v>
          </cell>
          <cell r="C91">
            <v>25790</v>
          </cell>
          <cell r="D91" t="str">
            <v>10021R1202000001</v>
          </cell>
          <cell r="E91" t="str">
            <v>QU/22E 0000010</v>
          </cell>
          <cell r="F91">
            <v>-2803801</v>
          </cell>
          <cell r="G91">
            <v>44609</v>
          </cell>
          <cell r="H91">
            <v>44657</v>
          </cell>
        </row>
        <row r="92">
          <cell r="A92">
            <v>24</v>
          </cell>
          <cell r="B92">
            <v>510021</v>
          </cell>
          <cell r="C92">
            <v>25790</v>
          </cell>
          <cell r="D92" t="str">
            <v>10021R1203000010</v>
          </cell>
          <cell r="E92" t="str">
            <v>QU/22E 0000024</v>
          </cell>
          <cell r="F92">
            <v>-215677</v>
          </cell>
          <cell r="G92">
            <v>44628</v>
          </cell>
          <cell r="H92">
            <v>44657</v>
          </cell>
        </row>
        <row r="93">
          <cell r="A93">
            <v>32</v>
          </cell>
          <cell r="B93">
            <v>510021</v>
          </cell>
          <cell r="C93">
            <v>25790</v>
          </cell>
          <cell r="D93" t="str">
            <v>10021R1203000017</v>
          </cell>
          <cell r="E93" t="str">
            <v>QU/22E 0000032</v>
          </cell>
          <cell r="F93">
            <v>-617750</v>
          </cell>
          <cell r="G93">
            <v>44636</v>
          </cell>
          <cell r="H93">
            <v>44657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GRT No &amp; Gor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chứng từ</v>
          </cell>
        </row>
        <row r="2">
          <cell r="A2">
            <v>39749</v>
          </cell>
          <cell r="B2">
            <v>510014</v>
          </cell>
          <cell r="C2">
            <v>25790</v>
          </cell>
          <cell r="D2" t="str">
            <v>10014I1306001447</v>
          </cell>
          <cell r="E2" t="str">
            <v>1C23TNN_00039749</v>
          </cell>
          <cell r="F2">
            <v>4719950</v>
          </cell>
          <cell r="G2">
            <v>45107</v>
          </cell>
          <cell r="H2">
            <v>45204</v>
          </cell>
        </row>
        <row r="3">
          <cell r="A3">
            <v>40873</v>
          </cell>
          <cell r="B3">
            <v>510010</v>
          </cell>
          <cell r="C3">
            <v>25790</v>
          </cell>
          <cell r="D3" t="str">
            <v>10010I1306003960</v>
          </cell>
          <cell r="E3" t="str">
            <v>1C23TNN_00040873</v>
          </cell>
          <cell r="F3">
            <v>1887975</v>
          </cell>
          <cell r="G3">
            <v>45107</v>
          </cell>
          <cell r="H3">
            <v>45204</v>
          </cell>
        </row>
        <row r="4">
          <cell r="A4">
            <v>40874</v>
          </cell>
          <cell r="B4">
            <v>510022</v>
          </cell>
          <cell r="C4">
            <v>25790</v>
          </cell>
          <cell r="D4" t="str">
            <v>10022I1307001208</v>
          </cell>
          <cell r="E4" t="str">
            <v>1C23TNN_00040874</v>
          </cell>
          <cell r="F4">
            <v>943988</v>
          </cell>
          <cell r="G4">
            <v>45111</v>
          </cell>
          <cell r="H4">
            <v>45204</v>
          </cell>
        </row>
        <row r="5">
          <cell r="A5">
            <v>53125</v>
          </cell>
          <cell r="B5">
            <v>510010</v>
          </cell>
          <cell r="C5">
            <v>25790</v>
          </cell>
          <cell r="D5" t="str">
            <v>10010I1308003589</v>
          </cell>
          <cell r="E5" t="str">
            <v>1C23TNN_00053125</v>
          </cell>
          <cell r="F5">
            <v>4944150</v>
          </cell>
          <cell r="G5">
            <v>45164</v>
          </cell>
          <cell r="H5">
            <v>45204</v>
          </cell>
        </row>
        <row r="6">
          <cell r="A6">
            <v>53126</v>
          </cell>
          <cell r="B6">
            <v>510010</v>
          </cell>
          <cell r="C6">
            <v>25790</v>
          </cell>
          <cell r="D6" t="str">
            <v>10010I1308003590</v>
          </cell>
          <cell r="E6" t="str">
            <v>1C23TNN_00053126</v>
          </cell>
          <cell r="F6">
            <v>3745025</v>
          </cell>
          <cell r="G6">
            <v>45164</v>
          </cell>
          <cell r="H6">
            <v>45204</v>
          </cell>
        </row>
        <row r="7">
          <cell r="A7">
            <v>53127</v>
          </cell>
          <cell r="B7">
            <v>510028</v>
          </cell>
          <cell r="C7">
            <v>25790</v>
          </cell>
          <cell r="D7" t="str">
            <v>10028I1308001192</v>
          </cell>
          <cell r="E7" t="str">
            <v>1C23TNN_00053127</v>
          </cell>
          <cell r="F7">
            <v>4740238</v>
          </cell>
          <cell r="G7">
            <v>45167</v>
          </cell>
          <cell r="H7">
            <v>45204</v>
          </cell>
        </row>
        <row r="8">
          <cell r="A8">
            <v>53128</v>
          </cell>
          <cell r="B8">
            <v>510027</v>
          </cell>
          <cell r="C8">
            <v>25790</v>
          </cell>
          <cell r="D8" t="str">
            <v>10027I1308000789</v>
          </cell>
          <cell r="E8" t="str">
            <v>1C23TNN_00053128</v>
          </cell>
          <cell r="F8">
            <v>3491900</v>
          </cell>
          <cell r="G8">
            <v>45167</v>
          </cell>
          <cell r="H8">
            <v>45204</v>
          </cell>
        </row>
        <row r="9">
          <cell r="A9">
            <v>53129</v>
          </cell>
          <cell r="B9">
            <v>510016</v>
          </cell>
          <cell r="C9">
            <v>25790</v>
          </cell>
          <cell r="D9" t="str">
            <v>10016I1309000183</v>
          </cell>
          <cell r="E9" t="str">
            <v>1C23TNN_00053129</v>
          </cell>
          <cell r="F9">
            <v>2483000</v>
          </cell>
          <cell r="G9">
            <v>45170</v>
          </cell>
          <cell r="H9">
            <v>45204</v>
          </cell>
        </row>
        <row r="10">
          <cell r="A10">
            <v>53130</v>
          </cell>
          <cell r="B10">
            <v>510015</v>
          </cell>
          <cell r="C10">
            <v>25790</v>
          </cell>
          <cell r="D10" t="str">
            <v>10015I1308001519</v>
          </cell>
          <cell r="E10" t="str">
            <v>1C23TNN_00053130</v>
          </cell>
          <cell r="F10">
            <v>1309225</v>
          </cell>
          <cell r="G10">
            <v>45167</v>
          </cell>
          <cell r="H10">
            <v>45204</v>
          </cell>
        </row>
        <row r="11">
          <cell r="A11">
            <v>53131</v>
          </cell>
          <cell r="B11">
            <v>510012</v>
          </cell>
          <cell r="C11">
            <v>25790</v>
          </cell>
          <cell r="D11" t="str">
            <v>10012I1308002414</v>
          </cell>
          <cell r="E11" t="str">
            <v>1C23TNN_00053131</v>
          </cell>
          <cell r="F11">
            <v>12032400</v>
          </cell>
          <cell r="G11">
            <v>45167</v>
          </cell>
          <cell r="H11">
            <v>45204</v>
          </cell>
        </row>
        <row r="12">
          <cell r="A12">
            <v>53132</v>
          </cell>
          <cell r="B12">
            <v>510012</v>
          </cell>
          <cell r="C12">
            <v>25790</v>
          </cell>
          <cell r="D12" t="str">
            <v>10012I1308002415</v>
          </cell>
          <cell r="E12" t="str">
            <v>1C23TNN_00053132</v>
          </cell>
          <cell r="F12">
            <v>2496675</v>
          </cell>
          <cell r="G12">
            <v>45167</v>
          </cell>
          <cell r="H12">
            <v>45204</v>
          </cell>
        </row>
        <row r="13">
          <cell r="A13">
            <v>53133</v>
          </cell>
          <cell r="B13">
            <v>510029</v>
          </cell>
          <cell r="C13">
            <v>25790</v>
          </cell>
          <cell r="D13" t="str">
            <v>10029I1308000726</v>
          </cell>
          <cell r="E13" t="str">
            <v>1C23TNN_00053133</v>
          </cell>
          <cell r="F13">
            <v>1110575</v>
          </cell>
          <cell r="G13">
            <v>45168</v>
          </cell>
          <cell r="H13">
            <v>45204</v>
          </cell>
        </row>
        <row r="14">
          <cell r="A14">
            <v>53134</v>
          </cell>
          <cell r="B14">
            <v>510013</v>
          </cell>
          <cell r="C14">
            <v>25790</v>
          </cell>
          <cell r="D14" t="str">
            <v>10013I1308002692</v>
          </cell>
          <cell r="E14" t="str">
            <v>1C23TNN_00053134</v>
          </cell>
          <cell r="F14">
            <v>2301213</v>
          </cell>
          <cell r="G14">
            <v>45157</v>
          </cell>
          <cell r="H14">
            <v>45204</v>
          </cell>
        </row>
        <row r="15">
          <cell r="A15">
            <v>53135</v>
          </cell>
          <cell r="B15">
            <v>510026</v>
          </cell>
          <cell r="C15">
            <v>25790</v>
          </cell>
          <cell r="D15" t="str">
            <v>10026I1308001604</v>
          </cell>
          <cell r="E15" t="str">
            <v>1C23TNN_00053135</v>
          </cell>
          <cell r="F15">
            <v>2221163</v>
          </cell>
          <cell r="G15">
            <v>45161</v>
          </cell>
          <cell r="H15">
            <v>45204</v>
          </cell>
        </row>
        <row r="16">
          <cell r="A16">
            <v>53136</v>
          </cell>
          <cell r="B16">
            <v>510014</v>
          </cell>
          <cell r="C16">
            <v>25790</v>
          </cell>
          <cell r="D16" t="str">
            <v>10014I1308001421</v>
          </cell>
          <cell r="E16" t="str">
            <v>1C23TNN_00053136</v>
          </cell>
          <cell r="F16">
            <v>624175</v>
          </cell>
          <cell r="G16">
            <v>45161</v>
          </cell>
          <cell r="H16">
            <v>45204</v>
          </cell>
        </row>
        <row r="17">
          <cell r="A17">
            <v>53139</v>
          </cell>
          <cell r="B17">
            <v>510014</v>
          </cell>
          <cell r="C17">
            <v>25790</v>
          </cell>
          <cell r="D17" t="str">
            <v>10014I1308001422</v>
          </cell>
          <cell r="E17" t="str">
            <v>1C23TNN_00053139</v>
          </cell>
          <cell r="F17">
            <v>6296450</v>
          </cell>
          <cell r="G17">
            <v>45161</v>
          </cell>
          <cell r="H17">
            <v>45204</v>
          </cell>
        </row>
        <row r="18">
          <cell r="A18">
            <v>53190</v>
          </cell>
          <cell r="B18">
            <v>510014</v>
          </cell>
          <cell r="C18">
            <v>25790</v>
          </cell>
          <cell r="D18" t="str">
            <v>10014I1308001356</v>
          </cell>
          <cell r="E18" t="str">
            <v>1C23TNN_00053190</v>
          </cell>
          <cell r="F18">
            <v>3432100</v>
          </cell>
          <cell r="G18">
            <v>45166</v>
          </cell>
          <cell r="H18">
            <v>45204</v>
          </cell>
        </row>
        <row r="19">
          <cell r="A19">
            <v>53191</v>
          </cell>
          <cell r="B19">
            <v>520090</v>
          </cell>
          <cell r="C19">
            <v>25790</v>
          </cell>
          <cell r="D19" t="str">
            <v>20090I1308000641</v>
          </cell>
          <cell r="E19" t="str">
            <v>1C23TNN_00053191</v>
          </cell>
          <cell r="F19">
            <v>1190663</v>
          </cell>
          <cell r="G19">
            <v>45167</v>
          </cell>
          <cell r="H19">
            <v>45204</v>
          </cell>
        </row>
        <row r="20">
          <cell r="A20">
            <v>53192</v>
          </cell>
          <cell r="B20">
            <v>520090</v>
          </cell>
          <cell r="C20">
            <v>25790</v>
          </cell>
          <cell r="D20" t="str">
            <v>20090I1308000644</v>
          </cell>
          <cell r="E20" t="str">
            <v>1C23TNN_00053192</v>
          </cell>
          <cell r="F20">
            <v>734313</v>
          </cell>
          <cell r="G20">
            <v>45167</v>
          </cell>
          <cell r="H20">
            <v>45204</v>
          </cell>
        </row>
        <row r="21">
          <cell r="A21">
            <v>53193</v>
          </cell>
          <cell r="B21">
            <v>510013</v>
          </cell>
          <cell r="C21">
            <v>25790</v>
          </cell>
          <cell r="D21" t="str">
            <v>10013I1308002409</v>
          </cell>
          <cell r="E21" t="str">
            <v>1C23TNN_00053193</v>
          </cell>
          <cell r="F21">
            <v>1248338</v>
          </cell>
          <cell r="G21">
            <v>45167</v>
          </cell>
          <cell r="H21">
            <v>45204</v>
          </cell>
        </row>
        <row r="22">
          <cell r="A22">
            <v>53194</v>
          </cell>
          <cell r="B22">
            <v>510013</v>
          </cell>
          <cell r="C22">
            <v>25790</v>
          </cell>
          <cell r="D22" t="str">
            <v>10013I1308002410</v>
          </cell>
          <cell r="E22" t="str">
            <v>1C23TNN_00053194</v>
          </cell>
          <cell r="F22">
            <v>5389425</v>
          </cell>
          <cell r="G22">
            <v>45167</v>
          </cell>
          <cell r="H22">
            <v>45204</v>
          </cell>
        </row>
        <row r="23">
          <cell r="A23">
            <v>53195</v>
          </cell>
          <cell r="B23">
            <v>510014</v>
          </cell>
          <cell r="C23">
            <v>25790</v>
          </cell>
          <cell r="D23" t="str">
            <v>10014I1308001361</v>
          </cell>
          <cell r="E23" t="str">
            <v>1C23TNN_00053195</v>
          </cell>
          <cell r="F23">
            <v>5660063</v>
          </cell>
          <cell r="G23">
            <v>45169</v>
          </cell>
          <cell r="H23">
            <v>45204</v>
          </cell>
        </row>
        <row r="24">
          <cell r="A24">
            <v>53196</v>
          </cell>
          <cell r="B24">
            <v>510014</v>
          </cell>
          <cell r="C24">
            <v>25790</v>
          </cell>
          <cell r="D24" t="str">
            <v>10014I1308001382</v>
          </cell>
          <cell r="E24" t="str">
            <v>1C23TNN_00053196</v>
          </cell>
          <cell r="F24">
            <v>312088</v>
          </cell>
          <cell r="G24">
            <v>45169</v>
          </cell>
          <cell r="H24">
            <v>45204</v>
          </cell>
        </row>
        <row r="25">
          <cell r="A25">
            <v>53197</v>
          </cell>
          <cell r="B25">
            <v>510026</v>
          </cell>
          <cell r="C25">
            <v>25790</v>
          </cell>
          <cell r="D25" t="str">
            <v>10026I1308001522</v>
          </cell>
          <cell r="E25" t="str">
            <v>1C23TNN_00053197</v>
          </cell>
          <cell r="F25">
            <v>897950</v>
          </cell>
          <cell r="G25">
            <v>45169</v>
          </cell>
          <cell r="H25">
            <v>45204</v>
          </cell>
        </row>
        <row r="26">
          <cell r="A26">
            <v>53198</v>
          </cell>
          <cell r="B26">
            <v>510026</v>
          </cell>
          <cell r="C26">
            <v>25790</v>
          </cell>
          <cell r="D26" t="str">
            <v>10026I1308001523</v>
          </cell>
          <cell r="E26" t="str">
            <v>1C23TNN_00053198</v>
          </cell>
          <cell r="F26">
            <v>1248338</v>
          </cell>
          <cell r="G26">
            <v>45169</v>
          </cell>
          <cell r="H26">
            <v>45204</v>
          </cell>
        </row>
        <row r="27">
          <cell r="A27">
            <v>54697</v>
          </cell>
          <cell r="B27">
            <v>510011</v>
          </cell>
          <cell r="C27">
            <v>25790</v>
          </cell>
          <cell r="D27" t="str">
            <v>10011I1308002612</v>
          </cell>
          <cell r="E27" t="str">
            <v>1C23TNN_00054697</v>
          </cell>
          <cell r="F27">
            <v>654613</v>
          </cell>
          <cell r="G27">
            <v>45169</v>
          </cell>
          <cell r="H27">
            <v>45204</v>
          </cell>
        </row>
        <row r="28">
          <cell r="A28">
            <v>54699</v>
          </cell>
          <cell r="B28">
            <v>510011</v>
          </cell>
          <cell r="C28">
            <v>25790</v>
          </cell>
          <cell r="D28" t="str">
            <v>10011I1308002632</v>
          </cell>
          <cell r="E28" t="str">
            <v>1C23TNN_00054699</v>
          </cell>
          <cell r="F28">
            <v>1279675</v>
          </cell>
          <cell r="G28">
            <v>45169</v>
          </cell>
          <cell r="H28">
            <v>45204</v>
          </cell>
        </row>
        <row r="29">
          <cell r="A29">
            <v>54700</v>
          </cell>
          <cell r="B29">
            <v>510011</v>
          </cell>
          <cell r="C29">
            <v>25790</v>
          </cell>
          <cell r="D29" t="str">
            <v>10011I1308002613</v>
          </cell>
          <cell r="E29" t="str">
            <v>1C23TNN_00054700</v>
          </cell>
          <cell r="F29">
            <v>1248338</v>
          </cell>
          <cell r="G29">
            <v>45169</v>
          </cell>
          <cell r="H29">
            <v>45204</v>
          </cell>
        </row>
        <row r="30">
          <cell r="A30">
            <v>54706</v>
          </cell>
          <cell r="B30">
            <v>510011</v>
          </cell>
          <cell r="C30">
            <v>25790</v>
          </cell>
          <cell r="D30" t="str">
            <v>10011I1308002614</v>
          </cell>
          <cell r="E30" t="str">
            <v>1C23TNN_00054706</v>
          </cell>
          <cell r="F30">
            <v>4442325</v>
          </cell>
          <cell r="G30">
            <v>45169</v>
          </cell>
          <cell r="H30">
            <v>45204</v>
          </cell>
        </row>
        <row r="31">
          <cell r="A31">
            <v>54707</v>
          </cell>
          <cell r="B31">
            <v>510010</v>
          </cell>
          <cell r="C31">
            <v>25790</v>
          </cell>
          <cell r="D31" t="str">
            <v>10010I1308003649</v>
          </cell>
          <cell r="E31" t="str">
            <v>1C23TNN_00054707</v>
          </cell>
          <cell r="F31">
            <v>11563875</v>
          </cell>
          <cell r="G31">
            <v>45169</v>
          </cell>
          <cell r="H31">
            <v>45204</v>
          </cell>
        </row>
        <row r="32">
          <cell r="A32">
            <v>54708</v>
          </cell>
          <cell r="B32">
            <v>510025</v>
          </cell>
          <cell r="C32">
            <v>25790</v>
          </cell>
          <cell r="D32" t="str">
            <v>10025I1309000154</v>
          </cell>
          <cell r="E32" t="str">
            <v>1C23TNN_00054708</v>
          </cell>
          <cell r="F32">
            <v>7357238</v>
          </cell>
          <cell r="G32">
            <v>45170</v>
          </cell>
          <cell r="H32">
            <v>45204</v>
          </cell>
        </row>
        <row r="33">
          <cell r="A33">
            <v>54709</v>
          </cell>
          <cell r="B33">
            <v>510020</v>
          </cell>
          <cell r="C33">
            <v>25790</v>
          </cell>
          <cell r="D33" t="str">
            <v>10020I1309000257</v>
          </cell>
          <cell r="E33" t="str">
            <v>1C23TNN_00054709</v>
          </cell>
          <cell r="F33">
            <v>1195888</v>
          </cell>
          <cell r="G33">
            <v>45171</v>
          </cell>
          <cell r="H33">
            <v>45204</v>
          </cell>
        </row>
        <row r="34">
          <cell r="A34">
            <v>54710</v>
          </cell>
          <cell r="B34">
            <v>510017</v>
          </cell>
          <cell r="C34">
            <v>25790</v>
          </cell>
          <cell r="D34" t="str">
            <v>10017I1309000272</v>
          </cell>
          <cell r="E34" t="str">
            <v>1C23TNN_00054710</v>
          </cell>
          <cell r="F34">
            <v>2757188</v>
          </cell>
          <cell r="G34">
            <v>45171</v>
          </cell>
          <cell r="H34">
            <v>45204</v>
          </cell>
        </row>
        <row r="35">
          <cell r="A35">
            <v>54711</v>
          </cell>
          <cell r="B35">
            <v>510017</v>
          </cell>
          <cell r="C35">
            <v>25790</v>
          </cell>
          <cell r="D35" t="str">
            <v>10017I1309000273</v>
          </cell>
          <cell r="E35" t="str">
            <v>1C23TNN_00054711</v>
          </cell>
          <cell r="F35">
            <v>4602475</v>
          </cell>
          <cell r="G35">
            <v>45171</v>
          </cell>
          <cell r="H35">
            <v>45204</v>
          </cell>
        </row>
        <row r="36">
          <cell r="A36">
            <v>54712</v>
          </cell>
          <cell r="B36">
            <v>510016</v>
          </cell>
          <cell r="C36">
            <v>25790</v>
          </cell>
          <cell r="D36" t="str">
            <v>10016I1309000340</v>
          </cell>
          <cell r="E36" t="str">
            <v>1C23TNN_00054712</v>
          </cell>
          <cell r="F36">
            <v>2221163</v>
          </cell>
          <cell r="G36">
            <v>45173</v>
          </cell>
          <cell r="H36">
            <v>45204</v>
          </cell>
        </row>
        <row r="37">
          <cell r="A37">
            <v>54713</v>
          </cell>
          <cell r="B37">
            <v>510015</v>
          </cell>
          <cell r="C37">
            <v>25790</v>
          </cell>
          <cell r="D37" t="str">
            <v>10015I1309000211</v>
          </cell>
          <cell r="E37" t="str">
            <v>1C23TNN_00054713</v>
          </cell>
          <cell r="F37">
            <v>4602475</v>
          </cell>
          <cell r="G37">
            <v>45170</v>
          </cell>
          <cell r="H37">
            <v>45204</v>
          </cell>
        </row>
        <row r="38">
          <cell r="A38">
            <v>54714</v>
          </cell>
          <cell r="B38">
            <v>510015</v>
          </cell>
          <cell r="C38">
            <v>25790</v>
          </cell>
          <cell r="D38" t="str">
            <v>10015I1309000212</v>
          </cell>
          <cell r="E38" t="str">
            <v>1C23TNN_00054714</v>
          </cell>
          <cell r="F38">
            <v>1248338</v>
          </cell>
          <cell r="G38">
            <v>45170</v>
          </cell>
          <cell r="H38">
            <v>45204</v>
          </cell>
        </row>
        <row r="39">
          <cell r="A39">
            <v>54715</v>
          </cell>
          <cell r="B39">
            <v>510015</v>
          </cell>
          <cell r="C39">
            <v>25790</v>
          </cell>
          <cell r="D39" t="str">
            <v>10015I1309000264</v>
          </cell>
          <cell r="E39" t="str">
            <v>1C23TNN_00054715</v>
          </cell>
          <cell r="F39">
            <v>3705175</v>
          </cell>
          <cell r="G39">
            <v>45170</v>
          </cell>
          <cell r="H39">
            <v>45204</v>
          </cell>
        </row>
        <row r="40">
          <cell r="A40">
            <v>54716</v>
          </cell>
          <cell r="B40">
            <v>510015</v>
          </cell>
          <cell r="C40">
            <v>25790</v>
          </cell>
          <cell r="D40" t="str">
            <v>10015I1309000213</v>
          </cell>
          <cell r="E40" t="str">
            <v>1C23TNN_00054716</v>
          </cell>
          <cell r="F40">
            <v>1248338</v>
          </cell>
          <cell r="G40">
            <v>45170</v>
          </cell>
          <cell r="H40">
            <v>45204</v>
          </cell>
        </row>
        <row r="41">
          <cell r="A41">
            <v>54717</v>
          </cell>
          <cell r="B41">
            <v>510010</v>
          </cell>
          <cell r="C41">
            <v>25790</v>
          </cell>
          <cell r="D41" t="str">
            <v>10010I1309000572</v>
          </cell>
          <cell r="E41" t="str">
            <v>1C23TNN_00054717</v>
          </cell>
          <cell r="F41">
            <v>2496675</v>
          </cell>
          <cell r="G41">
            <v>45170</v>
          </cell>
          <cell r="H41">
            <v>45204</v>
          </cell>
        </row>
        <row r="42">
          <cell r="A42">
            <v>54718</v>
          </cell>
          <cell r="B42">
            <v>510010</v>
          </cell>
          <cell r="C42">
            <v>25790</v>
          </cell>
          <cell r="D42" t="str">
            <v>10010I1309000692</v>
          </cell>
          <cell r="E42" t="str">
            <v>1C23TNN_00054718</v>
          </cell>
          <cell r="F42">
            <v>426563</v>
          </cell>
          <cell r="G42">
            <v>45170</v>
          </cell>
          <cell r="H42">
            <v>45204</v>
          </cell>
        </row>
        <row r="43">
          <cell r="A43">
            <v>54719</v>
          </cell>
          <cell r="B43">
            <v>510029</v>
          </cell>
          <cell r="C43">
            <v>25790</v>
          </cell>
          <cell r="D43" t="str">
            <v>10029I1309000142</v>
          </cell>
          <cell r="E43" t="str">
            <v>1C23TNN_00054719</v>
          </cell>
          <cell r="F43">
            <v>213275</v>
          </cell>
          <cell r="G43">
            <v>45174</v>
          </cell>
          <cell r="H43">
            <v>45204</v>
          </cell>
        </row>
        <row r="44">
          <cell r="A44">
            <v>54720</v>
          </cell>
          <cell r="B44">
            <v>510019</v>
          </cell>
          <cell r="C44">
            <v>25790</v>
          </cell>
          <cell r="D44" t="str">
            <v>10019I1309000227</v>
          </cell>
          <cell r="E44" t="str">
            <v>1C23TNN_00054720</v>
          </cell>
          <cell r="F44">
            <v>2381325</v>
          </cell>
          <cell r="G44">
            <v>45175</v>
          </cell>
          <cell r="H44">
            <v>45204</v>
          </cell>
        </row>
        <row r="45">
          <cell r="A45">
            <v>54721</v>
          </cell>
          <cell r="B45">
            <v>510028</v>
          </cell>
          <cell r="C45">
            <v>25790</v>
          </cell>
          <cell r="D45" t="str">
            <v>10028I1309000146</v>
          </cell>
          <cell r="E45" t="str">
            <v>1C23TNN_00054721</v>
          </cell>
          <cell r="F45">
            <v>3491900</v>
          </cell>
          <cell r="G45">
            <v>45178</v>
          </cell>
          <cell r="H45">
            <v>45204</v>
          </cell>
        </row>
        <row r="46">
          <cell r="A46">
            <v>54722</v>
          </cell>
          <cell r="B46">
            <v>510027</v>
          </cell>
          <cell r="C46">
            <v>25790</v>
          </cell>
          <cell r="D46" t="str">
            <v>10027I1309000150</v>
          </cell>
          <cell r="E46" t="str">
            <v>1C23TNN_00054722</v>
          </cell>
          <cell r="F46">
            <v>426563</v>
          </cell>
          <cell r="G46">
            <v>45179</v>
          </cell>
          <cell r="H46">
            <v>45204</v>
          </cell>
        </row>
        <row r="47">
          <cell r="A47">
            <v>54723</v>
          </cell>
          <cell r="B47">
            <v>510025</v>
          </cell>
          <cell r="C47">
            <v>25790</v>
          </cell>
          <cell r="D47" t="str">
            <v>10025I1309000155</v>
          </cell>
          <cell r="E47" t="str">
            <v>1C23TNN_00054723</v>
          </cell>
          <cell r="F47">
            <v>1110575</v>
          </cell>
          <cell r="G47">
            <v>45177</v>
          </cell>
          <cell r="H47">
            <v>45204</v>
          </cell>
        </row>
        <row r="48">
          <cell r="A48">
            <v>54724</v>
          </cell>
          <cell r="B48">
            <v>510024</v>
          </cell>
          <cell r="C48">
            <v>25790</v>
          </cell>
          <cell r="D48" t="str">
            <v>10024I1309000231</v>
          </cell>
          <cell r="E48" t="str">
            <v>1C23TNN_00054724</v>
          </cell>
          <cell r="F48">
            <v>4960525</v>
          </cell>
          <cell r="G48">
            <v>45180</v>
          </cell>
          <cell r="H48">
            <v>45204</v>
          </cell>
        </row>
        <row r="49">
          <cell r="A49">
            <v>54725</v>
          </cell>
          <cell r="B49">
            <v>510023</v>
          </cell>
          <cell r="C49">
            <v>25790</v>
          </cell>
          <cell r="D49" t="str">
            <v>10023I1309000088</v>
          </cell>
          <cell r="E49" t="str">
            <v>1C23TNN_00054725</v>
          </cell>
          <cell r="F49">
            <v>2579200</v>
          </cell>
          <cell r="G49">
            <v>45178</v>
          </cell>
          <cell r="H49">
            <v>45204</v>
          </cell>
        </row>
        <row r="50">
          <cell r="A50">
            <v>54726</v>
          </cell>
          <cell r="B50">
            <v>510017</v>
          </cell>
          <cell r="C50">
            <v>25790</v>
          </cell>
          <cell r="D50" t="str">
            <v>10017I1309000333</v>
          </cell>
          <cell r="E50" t="str">
            <v>1C23TNN_00054726</v>
          </cell>
          <cell r="F50">
            <v>2123225</v>
          </cell>
          <cell r="G50">
            <v>45178</v>
          </cell>
          <cell r="H50">
            <v>45204</v>
          </cell>
        </row>
        <row r="51">
          <cell r="A51">
            <v>54727</v>
          </cell>
          <cell r="B51">
            <v>510021</v>
          </cell>
          <cell r="C51">
            <v>25790</v>
          </cell>
          <cell r="D51" t="str">
            <v>10021I1309000133</v>
          </cell>
          <cell r="E51" t="str">
            <v>1C23TNN_00054727</v>
          </cell>
          <cell r="F51">
            <v>1468625</v>
          </cell>
          <cell r="G51">
            <v>45180</v>
          </cell>
          <cell r="H51">
            <v>45204</v>
          </cell>
        </row>
        <row r="52">
          <cell r="A52">
            <v>54728</v>
          </cell>
          <cell r="B52">
            <v>510021</v>
          </cell>
          <cell r="C52">
            <v>25790</v>
          </cell>
          <cell r="D52" t="str">
            <v>10021I1309000155</v>
          </cell>
          <cell r="E52" t="str">
            <v>1C23TNN_00054728</v>
          </cell>
          <cell r="F52">
            <v>1072050</v>
          </cell>
          <cell r="G52">
            <v>45180</v>
          </cell>
          <cell r="H52">
            <v>45204</v>
          </cell>
        </row>
        <row r="53">
          <cell r="A53">
            <v>54729</v>
          </cell>
          <cell r="B53">
            <v>510016</v>
          </cell>
          <cell r="C53">
            <v>25790</v>
          </cell>
          <cell r="D53" t="str">
            <v>10016I1309000413</v>
          </cell>
          <cell r="E53" t="str">
            <v>1C23TNN_00054729</v>
          </cell>
          <cell r="F53">
            <v>13332838</v>
          </cell>
          <cell r="G53">
            <v>45180</v>
          </cell>
          <cell r="H53">
            <v>45204</v>
          </cell>
        </row>
        <row r="54">
          <cell r="A54">
            <v>54732</v>
          </cell>
          <cell r="B54">
            <v>510010</v>
          </cell>
          <cell r="C54">
            <v>25790</v>
          </cell>
          <cell r="D54" t="str">
            <v>10010I1309000573</v>
          </cell>
          <cell r="E54" t="str">
            <v>1C23TNN_00054732</v>
          </cell>
          <cell r="F54">
            <v>426563</v>
          </cell>
          <cell r="G54">
            <v>45177</v>
          </cell>
          <cell r="H54">
            <v>45204</v>
          </cell>
        </row>
        <row r="55">
          <cell r="A55">
            <v>54733</v>
          </cell>
          <cell r="B55">
            <v>510010</v>
          </cell>
          <cell r="C55">
            <v>25790</v>
          </cell>
          <cell r="D55" t="str">
            <v>10010I1309000574</v>
          </cell>
          <cell r="E55" t="str">
            <v>1C23TNN_00054733</v>
          </cell>
          <cell r="F55">
            <v>9524425</v>
          </cell>
          <cell r="G55">
            <v>45177</v>
          </cell>
          <cell r="H55">
            <v>45204</v>
          </cell>
        </row>
        <row r="56">
          <cell r="A56">
            <v>56224</v>
          </cell>
          <cell r="B56">
            <v>510018</v>
          </cell>
          <cell r="C56">
            <v>25790</v>
          </cell>
          <cell r="D56" t="str">
            <v>10018I1309000613</v>
          </cell>
          <cell r="E56" t="str">
            <v>1C23TNN_00056224</v>
          </cell>
          <cell r="F56">
            <v>3491900</v>
          </cell>
          <cell r="G56">
            <v>45178</v>
          </cell>
          <cell r="H56">
            <v>45204</v>
          </cell>
        </row>
        <row r="57">
          <cell r="A57">
            <v>56225</v>
          </cell>
          <cell r="B57">
            <v>510019</v>
          </cell>
          <cell r="C57">
            <v>25790</v>
          </cell>
          <cell r="D57" t="str">
            <v>10019I1309000598</v>
          </cell>
          <cell r="E57" t="str">
            <v>1C23TNN_00056225</v>
          </cell>
          <cell r="F57">
            <v>1110575</v>
          </cell>
          <cell r="G57">
            <v>45178</v>
          </cell>
          <cell r="H57">
            <v>45204</v>
          </cell>
        </row>
        <row r="58">
          <cell r="A58">
            <v>56226</v>
          </cell>
          <cell r="B58">
            <v>510019</v>
          </cell>
          <cell r="C58">
            <v>25790</v>
          </cell>
          <cell r="D58" t="str">
            <v>10019I1309000546</v>
          </cell>
          <cell r="E58" t="str">
            <v>1C23TNN_00056226</v>
          </cell>
          <cell r="F58">
            <v>170625</v>
          </cell>
          <cell r="G58">
            <v>45178</v>
          </cell>
          <cell r="H58">
            <v>45204</v>
          </cell>
        </row>
        <row r="59">
          <cell r="A59">
            <v>56227</v>
          </cell>
          <cell r="B59">
            <v>510012</v>
          </cell>
          <cell r="C59">
            <v>25790</v>
          </cell>
          <cell r="D59" t="str">
            <v>10012I1309000867</v>
          </cell>
          <cell r="E59" t="str">
            <v>1C23TNN_00056227</v>
          </cell>
          <cell r="F59">
            <v>7021525</v>
          </cell>
          <cell r="G59">
            <v>45182</v>
          </cell>
          <cell r="H59">
            <v>45204</v>
          </cell>
        </row>
        <row r="60">
          <cell r="A60">
            <v>56228</v>
          </cell>
          <cell r="B60">
            <v>510011</v>
          </cell>
          <cell r="C60">
            <v>25790</v>
          </cell>
          <cell r="D60" t="str">
            <v>10011I1309000870</v>
          </cell>
          <cell r="E60" t="str">
            <v>1C23TNN_00056228</v>
          </cell>
          <cell r="F60">
            <v>3612725</v>
          </cell>
          <cell r="G60">
            <v>45182</v>
          </cell>
          <cell r="H60">
            <v>45204</v>
          </cell>
        </row>
        <row r="61">
          <cell r="A61">
            <v>56229</v>
          </cell>
          <cell r="B61">
            <v>510027</v>
          </cell>
          <cell r="C61">
            <v>25790</v>
          </cell>
          <cell r="D61" t="str">
            <v>10027I1309000326</v>
          </cell>
          <cell r="E61" t="str">
            <v>1C23TNN_00056229</v>
          </cell>
          <cell r="F61">
            <v>2381325</v>
          </cell>
          <cell r="G61">
            <v>45185</v>
          </cell>
          <cell r="H61">
            <v>45204</v>
          </cell>
        </row>
        <row r="62">
          <cell r="A62">
            <v>56230</v>
          </cell>
          <cell r="B62">
            <v>510025</v>
          </cell>
          <cell r="C62">
            <v>25790</v>
          </cell>
          <cell r="D62" t="str">
            <v>10025I1309000373</v>
          </cell>
          <cell r="E62" t="str">
            <v>1C23TNN_00056230</v>
          </cell>
          <cell r="F62">
            <v>2381325</v>
          </cell>
          <cell r="G62">
            <v>45184</v>
          </cell>
          <cell r="H62">
            <v>45204</v>
          </cell>
        </row>
        <row r="63">
          <cell r="A63">
            <v>56231</v>
          </cell>
          <cell r="B63">
            <v>510024</v>
          </cell>
          <cell r="C63">
            <v>25790</v>
          </cell>
          <cell r="D63" t="str">
            <v>10024I1309000479</v>
          </cell>
          <cell r="E63" t="str">
            <v>1C23TNN_00056231</v>
          </cell>
          <cell r="F63">
            <v>1309225</v>
          </cell>
          <cell r="G63">
            <v>45188</v>
          </cell>
          <cell r="H63">
            <v>45204</v>
          </cell>
        </row>
        <row r="64">
          <cell r="A64">
            <v>56232</v>
          </cell>
          <cell r="B64">
            <v>510017</v>
          </cell>
          <cell r="C64">
            <v>25790</v>
          </cell>
          <cell r="D64" t="str">
            <v>10017I1309000861</v>
          </cell>
          <cell r="E64" t="str">
            <v>1C23TNN_00056232</v>
          </cell>
          <cell r="F64">
            <v>3292563</v>
          </cell>
          <cell r="G64">
            <v>45185</v>
          </cell>
          <cell r="H64">
            <v>45204</v>
          </cell>
        </row>
        <row r="65">
          <cell r="A65">
            <v>56233</v>
          </cell>
          <cell r="B65">
            <v>510016</v>
          </cell>
          <cell r="C65">
            <v>25790</v>
          </cell>
          <cell r="D65" t="str">
            <v>10016I1309000790</v>
          </cell>
          <cell r="E65" t="str">
            <v>1C23TNN_00056233</v>
          </cell>
          <cell r="F65">
            <v>4839600</v>
          </cell>
          <cell r="G65">
            <v>45184</v>
          </cell>
          <cell r="H65">
            <v>45204</v>
          </cell>
        </row>
        <row r="66">
          <cell r="A66">
            <v>56234</v>
          </cell>
          <cell r="B66">
            <v>510022</v>
          </cell>
          <cell r="C66">
            <v>25790</v>
          </cell>
          <cell r="D66" t="str">
            <v>10022I1309000367</v>
          </cell>
          <cell r="E66" t="str">
            <v>1C23TNN_00056234</v>
          </cell>
          <cell r="F66">
            <v>426563</v>
          </cell>
          <cell r="G66">
            <v>45183</v>
          </cell>
          <cell r="H66">
            <v>45204</v>
          </cell>
        </row>
        <row r="67">
          <cell r="A67">
            <v>56235</v>
          </cell>
          <cell r="B67">
            <v>520090</v>
          </cell>
          <cell r="C67">
            <v>25790</v>
          </cell>
          <cell r="D67" t="str">
            <v>20090I1309000238</v>
          </cell>
          <cell r="E67" t="str">
            <v>1C23TNN_00056235</v>
          </cell>
          <cell r="F67">
            <v>1110575</v>
          </cell>
          <cell r="G67">
            <v>45174</v>
          </cell>
          <cell r="H67">
            <v>45204</v>
          </cell>
        </row>
        <row r="68">
          <cell r="A68">
            <v>56236</v>
          </cell>
          <cell r="B68">
            <v>510026</v>
          </cell>
          <cell r="C68">
            <v>25790</v>
          </cell>
          <cell r="D68" t="str">
            <v>10026I1309000574</v>
          </cell>
          <cell r="E68" t="str">
            <v>1C23TNN_00056236</v>
          </cell>
          <cell r="F68">
            <v>4337188</v>
          </cell>
          <cell r="G68">
            <v>45174</v>
          </cell>
          <cell r="H68">
            <v>45204</v>
          </cell>
        </row>
        <row r="69">
          <cell r="A69">
            <v>56237</v>
          </cell>
          <cell r="B69">
            <v>510014</v>
          </cell>
          <cell r="C69">
            <v>25790</v>
          </cell>
          <cell r="D69" t="str">
            <v>10014I1309000547</v>
          </cell>
          <cell r="E69" t="str">
            <v>1C23TNN_00056237</v>
          </cell>
          <cell r="F69">
            <v>2588313</v>
          </cell>
          <cell r="G69">
            <v>45175</v>
          </cell>
          <cell r="H69">
            <v>45204</v>
          </cell>
        </row>
        <row r="70">
          <cell r="A70">
            <v>56238</v>
          </cell>
          <cell r="B70">
            <v>510013</v>
          </cell>
          <cell r="C70">
            <v>25790</v>
          </cell>
          <cell r="D70" t="str">
            <v>10013I1309000926</v>
          </cell>
          <cell r="E70" t="str">
            <v>1C23TNN_00056238</v>
          </cell>
          <cell r="F70">
            <v>426563</v>
          </cell>
          <cell r="G70">
            <v>45175</v>
          </cell>
          <cell r="H70">
            <v>45204</v>
          </cell>
        </row>
        <row r="71">
          <cell r="A71">
            <v>56239</v>
          </cell>
          <cell r="B71">
            <v>510014</v>
          </cell>
          <cell r="C71">
            <v>25790</v>
          </cell>
          <cell r="D71" t="str">
            <v>10014I1309000548</v>
          </cell>
          <cell r="E71" t="str">
            <v>1C23TNN_00056239</v>
          </cell>
          <cell r="F71">
            <v>5552900</v>
          </cell>
          <cell r="G71">
            <v>45177</v>
          </cell>
          <cell r="H71">
            <v>45204</v>
          </cell>
        </row>
        <row r="72">
          <cell r="A72">
            <v>57678</v>
          </cell>
          <cell r="B72">
            <v>510010</v>
          </cell>
          <cell r="C72">
            <v>25790</v>
          </cell>
          <cell r="D72" t="str">
            <v>10010I1309002168</v>
          </cell>
          <cell r="E72" t="str">
            <v>1C23TNN_00057678</v>
          </cell>
          <cell r="F72">
            <v>2937238</v>
          </cell>
          <cell r="G72">
            <v>45184</v>
          </cell>
          <cell r="H72">
            <v>45204</v>
          </cell>
        </row>
        <row r="73">
          <cell r="A73">
            <v>57679</v>
          </cell>
          <cell r="B73">
            <v>510010</v>
          </cell>
          <cell r="C73">
            <v>25790</v>
          </cell>
          <cell r="D73" t="str">
            <v>10010I1309002169</v>
          </cell>
          <cell r="E73" t="str">
            <v>1C23TNN_00057679</v>
          </cell>
          <cell r="F73">
            <v>426563</v>
          </cell>
          <cell r="G73">
            <v>45184</v>
          </cell>
          <cell r="H73">
            <v>45204</v>
          </cell>
        </row>
        <row r="74">
          <cell r="A74">
            <v>57680</v>
          </cell>
          <cell r="B74">
            <v>510050</v>
          </cell>
          <cell r="C74">
            <v>25790</v>
          </cell>
          <cell r="D74" t="str">
            <v>10050I1309000266</v>
          </cell>
          <cell r="E74" t="str">
            <v>1C23TNN_00057680</v>
          </cell>
          <cell r="F74">
            <v>1110575</v>
          </cell>
          <cell r="G74">
            <v>45184</v>
          </cell>
          <cell r="H74">
            <v>45204</v>
          </cell>
        </row>
        <row r="75">
          <cell r="A75">
            <v>57681</v>
          </cell>
          <cell r="B75">
            <v>510015</v>
          </cell>
          <cell r="C75">
            <v>25790</v>
          </cell>
          <cell r="D75" t="str">
            <v>10015I1309000966</v>
          </cell>
          <cell r="E75" t="str">
            <v>1C23TNN_00057681</v>
          </cell>
          <cell r="F75">
            <v>1468625</v>
          </cell>
          <cell r="G75">
            <v>45188</v>
          </cell>
          <cell r="H75">
            <v>45204</v>
          </cell>
        </row>
        <row r="76">
          <cell r="A76">
            <v>57682</v>
          </cell>
          <cell r="B76">
            <v>510017</v>
          </cell>
          <cell r="C76">
            <v>25790</v>
          </cell>
          <cell r="D76" t="str">
            <v>10017I1309001139</v>
          </cell>
          <cell r="E76" t="str">
            <v>1C23TNN_00057682</v>
          </cell>
          <cell r="F76">
            <v>5282950</v>
          </cell>
          <cell r="G76">
            <v>45189</v>
          </cell>
          <cell r="H76">
            <v>45204</v>
          </cell>
        </row>
        <row r="77">
          <cell r="A77">
            <v>57683</v>
          </cell>
          <cell r="B77">
            <v>510025</v>
          </cell>
          <cell r="C77">
            <v>25790</v>
          </cell>
          <cell r="D77" t="str">
            <v>10025I1309000670</v>
          </cell>
          <cell r="E77" t="str">
            <v>1C23TNN_00057683</v>
          </cell>
          <cell r="F77">
            <v>6231263</v>
          </cell>
          <cell r="G77">
            <v>45189</v>
          </cell>
          <cell r="H77">
            <v>45204</v>
          </cell>
        </row>
        <row r="78">
          <cell r="A78">
            <v>57684</v>
          </cell>
          <cell r="B78">
            <v>510016</v>
          </cell>
          <cell r="C78">
            <v>25790</v>
          </cell>
          <cell r="D78" t="str">
            <v>10016I1309001376</v>
          </cell>
          <cell r="E78" t="str">
            <v>1C23TNN_00057684</v>
          </cell>
          <cell r="F78">
            <v>2144100</v>
          </cell>
          <cell r="G78">
            <v>45191</v>
          </cell>
          <cell r="H78">
            <v>45204</v>
          </cell>
        </row>
        <row r="79">
          <cell r="A79">
            <v>57685</v>
          </cell>
          <cell r="B79">
            <v>510050</v>
          </cell>
          <cell r="C79">
            <v>25790</v>
          </cell>
          <cell r="D79" t="str">
            <v>10050I1309000267</v>
          </cell>
          <cell r="E79" t="str">
            <v>1C23TNN_00057685</v>
          </cell>
          <cell r="F79">
            <v>1110575</v>
          </cell>
          <cell r="G79">
            <v>45190</v>
          </cell>
          <cell r="H79">
            <v>45204</v>
          </cell>
        </row>
        <row r="80">
          <cell r="A80">
            <v>57686</v>
          </cell>
          <cell r="B80">
            <v>510028</v>
          </cell>
          <cell r="C80">
            <v>25790</v>
          </cell>
          <cell r="D80" t="str">
            <v>10028I1309000681</v>
          </cell>
          <cell r="E80" t="str">
            <v>1C23TNN_00057686</v>
          </cell>
          <cell r="F80">
            <v>9524425</v>
          </cell>
          <cell r="G80">
            <v>45192</v>
          </cell>
          <cell r="H80">
            <v>45204</v>
          </cell>
        </row>
        <row r="81">
          <cell r="A81">
            <v>57687</v>
          </cell>
          <cell r="B81">
            <v>510025</v>
          </cell>
          <cell r="C81">
            <v>25790</v>
          </cell>
          <cell r="D81" t="str">
            <v>10025I1309000671</v>
          </cell>
          <cell r="E81" t="str">
            <v>1C23TNN_00057687</v>
          </cell>
          <cell r="F81">
            <v>1110575</v>
          </cell>
          <cell r="G81">
            <v>45191</v>
          </cell>
          <cell r="H81">
            <v>45204</v>
          </cell>
        </row>
        <row r="82">
          <cell r="A82">
            <v>57688</v>
          </cell>
          <cell r="B82">
            <v>510024</v>
          </cell>
          <cell r="C82">
            <v>25790</v>
          </cell>
          <cell r="D82" t="str">
            <v>10024I1309000722</v>
          </cell>
          <cell r="E82" t="str">
            <v>1C23TNN_00057688</v>
          </cell>
          <cell r="F82">
            <v>1110575</v>
          </cell>
          <cell r="G82">
            <v>45194</v>
          </cell>
          <cell r="H82">
            <v>45204</v>
          </cell>
        </row>
        <row r="83">
          <cell r="A83">
            <v>57689</v>
          </cell>
          <cell r="B83">
            <v>510017</v>
          </cell>
          <cell r="C83">
            <v>25790</v>
          </cell>
          <cell r="D83" t="str">
            <v>10017I1309001200</v>
          </cell>
          <cell r="E83" t="str">
            <v>1C23TNN_00057689</v>
          </cell>
          <cell r="F83">
            <v>3491900</v>
          </cell>
          <cell r="G83">
            <v>45192</v>
          </cell>
          <cell r="H83">
            <v>45204</v>
          </cell>
        </row>
        <row r="84">
          <cell r="A84">
            <v>57690</v>
          </cell>
          <cell r="B84">
            <v>510015</v>
          </cell>
          <cell r="C84">
            <v>25790</v>
          </cell>
          <cell r="D84" t="str">
            <v>10015I1309001092</v>
          </cell>
          <cell r="E84" t="str">
            <v>1C23TNN_00057690</v>
          </cell>
          <cell r="F84">
            <v>1072050</v>
          </cell>
          <cell r="G84">
            <v>45191</v>
          </cell>
          <cell r="H84">
            <v>45204</v>
          </cell>
        </row>
        <row r="85">
          <cell r="A85">
            <v>57691</v>
          </cell>
          <cell r="B85">
            <v>510010</v>
          </cell>
          <cell r="C85">
            <v>25790</v>
          </cell>
          <cell r="D85" t="str">
            <v>10010I1309002170</v>
          </cell>
          <cell r="E85" t="str">
            <v>1C23TNN_00057691</v>
          </cell>
          <cell r="F85">
            <v>853125</v>
          </cell>
          <cell r="G85">
            <v>45191</v>
          </cell>
          <cell r="H85">
            <v>45204</v>
          </cell>
        </row>
        <row r="86">
          <cell r="A86">
            <v>57692</v>
          </cell>
          <cell r="B86">
            <v>510010</v>
          </cell>
          <cell r="C86">
            <v>25790</v>
          </cell>
          <cell r="D86" t="str">
            <v>10010I1309002171</v>
          </cell>
          <cell r="E86" t="str">
            <v>1C23TNN_00057692</v>
          </cell>
          <cell r="F86">
            <v>7302500</v>
          </cell>
          <cell r="G86">
            <v>45191</v>
          </cell>
          <cell r="H86">
            <v>45204</v>
          </cell>
        </row>
        <row r="87">
          <cell r="A87">
            <v>57693</v>
          </cell>
          <cell r="B87">
            <v>510013</v>
          </cell>
          <cell r="C87">
            <v>25790</v>
          </cell>
          <cell r="D87" t="str">
            <v>10013I1309001518</v>
          </cell>
          <cell r="E87" t="str">
            <v>1C23TNN_00057693</v>
          </cell>
          <cell r="F87">
            <v>1646600</v>
          </cell>
          <cell r="G87">
            <v>45181</v>
          </cell>
          <cell r="H87">
            <v>45204</v>
          </cell>
        </row>
        <row r="88">
          <cell r="A88">
            <v>57694</v>
          </cell>
          <cell r="B88">
            <v>510026</v>
          </cell>
          <cell r="C88">
            <v>25790</v>
          </cell>
          <cell r="D88" t="str">
            <v>10026I1309000929</v>
          </cell>
          <cell r="E88" t="str">
            <v>1C23TNN_00057694</v>
          </cell>
          <cell r="F88">
            <v>1468625</v>
          </cell>
          <cell r="G88">
            <v>45183</v>
          </cell>
          <cell r="H88">
            <v>45204</v>
          </cell>
        </row>
        <row r="89">
          <cell r="A89">
            <v>57695</v>
          </cell>
          <cell r="B89">
            <v>510014</v>
          </cell>
          <cell r="C89">
            <v>25790</v>
          </cell>
          <cell r="D89" t="str">
            <v>10014I1309000872</v>
          </cell>
          <cell r="E89" t="str">
            <v>1C23TNN_00057695</v>
          </cell>
          <cell r="F89">
            <v>3417050</v>
          </cell>
          <cell r="G89">
            <v>45183</v>
          </cell>
          <cell r="H89">
            <v>45204</v>
          </cell>
        </row>
        <row r="90">
          <cell r="A90">
            <v>57696</v>
          </cell>
          <cell r="B90">
            <v>520090</v>
          </cell>
          <cell r="C90">
            <v>25790</v>
          </cell>
          <cell r="D90" t="str">
            <v>20090I1309000390</v>
          </cell>
          <cell r="E90" t="str">
            <v>1C23TNN_00057696</v>
          </cell>
          <cell r="F90">
            <v>734313</v>
          </cell>
          <cell r="G90">
            <v>45184</v>
          </cell>
          <cell r="H90">
            <v>45204</v>
          </cell>
        </row>
        <row r="91">
          <cell r="A91">
            <v>59174</v>
          </cell>
          <cell r="B91">
            <v>510018</v>
          </cell>
          <cell r="C91">
            <v>25790</v>
          </cell>
          <cell r="D91" t="str">
            <v>10018I1309001452</v>
          </cell>
          <cell r="E91" t="str">
            <v>1C23TNN_00059174</v>
          </cell>
          <cell r="F91">
            <v>2123225</v>
          </cell>
          <cell r="G91">
            <v>45192</v>
          </cell>
          <cell r="H91">
            <v>45204</v>
          </cell>
        </row>
        <row r="92">
          <cell r="A92">
            <v>59175</v>
          </cell>
          <cell r="B92">
            <v>510020</v>
          </cell>
          <cell r="C92">
            <v>25790</v>
          </cell>
          <cell r="D92" t="str">
            <v>10020I1309001249</v>
          </cell>
          <cell r="E92" t="str">
            <v>1C23TNN_00059175</v>
          </cell>
          <cell r="F92">
            <v>1110575</v>
          </cell>
          <cell r="G92">
            <v>45195</v>
          </cell>
          <cell r="H92">
            <v>45204</v>
          </cell>
        </row>
        <row r="93">
          <cell r="A93">
            <v>59177</v>
          </cell>
          <cell r="B93">
            <v>510017</v>
          </cell>
          <cell r="C93">
            <v>25790</v>
          </cell>
          <cell r="D93" t="str">
            <v>10017I1309001647</v>
          </cell>
          <cell r="E93" t="str">
            <v>1C23TNN_00059177</v>
          </cell>
          <cell r="F93">
            <v>4365263</v>
          </cell>
          <cell r="G93">
            <v>45196</v>
          </cell>
          <cell r="H93">
            <v>45204</v>
          </cell>
        </row>
        <row r="94">
          <cell r="A94">
            <v>59178</v>
          </cell>
          <cell r="B94">
            <v>510025</v>
          </cell>
          <cell r="C94">
            <v>25790</v>
          </cell>
          <cell r="D94" t="str">
            <v>10025I1309000911</v>
          </cell>
          <cell r="E94" t="str">
            <v>1C23TNN_00059178</v>
          </cell>
          <cell r="F94">
            <v>4762638</v>
          </cell>
          <cell r="G94">
            <v>45196</v>
          </cell>
          <cell r="H94">
            <v>45204</v>
          </cell>
        </row>
        <row r="95">
          <cell r="A95">
            <v>59180</v>
          </cell>
          <cell r="B95">
            <v>510050</v>
          </cell>
          <cell r="C95">
            <v>25790</v>
          </cell>
          <cell r="D95" t="str">
            <v>10050I1309000379</v>
          </cell>
          <cell r="E95" t="str">
            <v>1C23TNN_00059180</v>
          </cell>
          <cell r="F95">
            <v>1110575</v>
          </cell>
          <cell r="G95">
            <v>45196</v>
          </cell>
          <cell r="H95">
            <v>45204</v>
          </cell>
        </row>
        <row r="96">
          <cell r="A96">
            <v>59182</v>
          </cell>
          <cell r="B96">
            <v>510012</v>
          </cell>
          <cell r="C96">
            <v>25790</v>
          </cell>
          <cell r="D96" t="str">
            <v>10012I1309001893</v>
          </cell>
          <cell r="E96" t="str">
            <v>1C23TNN_00059182</v>
          </cell>
          <cell r="F96">
            <v>654613</v>
          </cell>
          <cell r="G96">
            <v>45196</v>
          </cell>
          <cell r="H96">
            <v>45204</v>
          </cell>
        </row>
        <row r="97">
          <cell r="A97">
            <v>59184</v>
          </cell>
          <cell r="B97">
            <v>510012</v>
          </cell>
          <cell r="C97">
            <v>25790</v>
          </cell>
          <cell r="D97" t="str">
            <v>10012I1309001894</v>
          </cell>
          <cell r="E97" t="str">
            <v>1C23TNN_00059184</v>
          </cell>
          <cell r="F97">
            <v>426563</v>
          </cell>
          <cell r="G97">
            <v>45196</v>
          </cell>
          <cell r="H97">
            <v>45204</v>
          </cell>
        </row>
        <row r="98">
          <cell r="A98">
            <v>59192</v>
          </cell>
          <cell r="B98">
            <v>510022</v>
          </cell>
          <cell r="C98">
            <v>25790</v>
          </cell>
          <cell r="D98" t="str">
            <v>10022I1309000857</v>
          </cell>
          <cell r="E98" t="str">
            <v>1C23TNN_00059192</v>
          </cell>
          <cell r="F98">
            <v>1110575</v>
          </cell>
          <cell r="G98">
            <v>45198</v>
          </cell>
          <cell r="H98">
            <v>45204</v>
          </cell>
        </row>
        <row r="99">
          <cell r="A99">
            <v>59193</v>
          </cell>
          <cell r="B99">
            <v>510025</v>
          </cell>
          <cell r="C99">
            <v>25790</v>
          </cell>
          <cell r="D99" t="str">
            <v>10025I1309000912</v>
          </cell>
          <cell r="E99" t="str">
            <v>1C23TNN_00059193</v>
          </cell>
          <cell r="F99">
            <v>6071863</v>
          </cell>
          <cell r="G99">
            <v>45198</v>
          </cell>
          <cell r="H99">
            <v>45204</v>
          </cell>
        </row>
        <row r="100">
          <cell r="A100">
            <v>59196</v>
          </cell>
          <cell r="B100">
            <v>510026</v>
          </cell>
          <cell r="C100">
            <v>25790</v>
          </cell>
          <cell r="D100" t="str">
            <v>10026I1309001280</v>
          </cell>
          <cell r="E100" t="str">
            <v>1C23TNN_00059196</v>
          </cell>
          <cell r="F100">
            <v>1468625</v>
          </cell>
          <cell r="G100">
            <v>45189</v>
          </cell>
          <cell r="H100">
            <v>45204</v>
          </cell>
        </row>
        <row r="101">
          <cell r="A101">
            <v>59197</v>
          </cell>
          <cell r="B101">
            <v>520090</v>
          </cell>
          <cell r="C101">
            <v>25790</v>
          </cell>
          <cell r="D101" t="str">
            <v>20090I1309000537</v>
          </cell>
          <cell r="E101" t="str">
            <v>1C23TNN_00059197</v>
          </cell>
          <cell r="F101">
            <v>1110575</v>
          </cell>
          <cell r="G101">
            <v>45189</v>
          </cell>
          <cell r="H101">
            <v>45204</v>
          </cell>
        </row>
        <row r="102">
          <cell r="A102">
            <v>59198</v>
          </cell>
          <cell r="B102">
            <v>510014</v>
          </cell>
          <cell r="C102">
            <v>25790</v>
          </cell>
          <cell r="D102" t="str">
            <v>10014I1309001159</v>
          </cell>
          <cell r="E102" t="str">
            <v>1C23TNN_00059198</v>
          </cell>
          <cell r="F102">
            <v>4294225</v>
          </cell>
          <cell r="G102">
            <v>45192</v>
          </cell>
          <cell r="H102">
            <v>45204</v>
          </cell>
        </row>
        <row r="103">
          <cell r="A103">
            <v>59199</v>
          </cell>
          <cell r="B103">
            <v>510014</v>
          </cell>
          <cell r="C103">
            <v>25790</v>
          </cell>
          <cell r="D103" t="str">
            <v>10014I1309001160</v>
          </cell>
          <cell r="E103" t="str">
            <v>1C23TNN_00059199</v>
          </cell>
          <cell r="F103">
            <v>85313</v>
          </cell>
          <cell r="G103">
            <v>45192</v>
          </cell>
          <cell r="H103">
            <v>45204</v>
          </cell>
        </row>
        <row r="104">
          <cell r="A104">
            <v>59200</v>
          </cell>
          <cell r="B104">
            <v>510013</v>
          </cell>
          <cell r="C104">
            <v>25790</v>
          </cell>
          <cell r="D104" t="str">
            <v>10013I1309002144</v>
          </cell>
          <cell r="E104" t="str">
            <v>1C23TNN_00059200</v>
          </cell>
          <cell r="F104">
            <v>2579200</v>
          </cell>
          <cell r="G104">
            <v>45195</v>
          </cell>
          <cell r="H104">
            <v>45204</v>
          </cell>
        </row>
        <row r="105">
          <cell r="A105">
            <v>59201</v>
          </cell>
          <cell r="B105">
            <v>510026</v>
          </cell>
          <cell r="C105">
            <v>25790</v>
          </cell>
          <cell r="D105" t="str">
            <v>10026I1309001281</v>
          </cell>
          <cell r="E105" t="str">
            <v>1C23TNN_00059201</v>
          </cell>
          <cell r="F105">
            <v>213275</v>
          </cell>
          <cell r="G105">
            <v>45197</v>
          </cell>
          <cell r="H105">
            <v>45204</v>
          </cell>
        </row>
        <row r="106">
          <cell r="A106">
            <v>59202</v>
          </cell>
          <cell r="B106">
            <v>510026</v>
          </cell>
          <cell r="C106">
            <v>25790</v>
          </cell>
          <cell r="D106" t="str">
            <v>10026I1309001284</v>
          </cell>
          <cell r="E106" t="str">
            <v>1C23TNN_00059202</v>
          </cell>
          <cell r="F106">
            <v>536025</v>
          </cell>
          <cell r="G106">
            <v>45197</v>
          </cell>
          <cell r="H106">
            <v>45204</v>
          </cell>
        </row>
        <row r="107">
          <cell r="A107">
            <v>253</v>
          </cell>
          <cell r="B107">
            <v>510017</v>
          </cell>
          <cell r="C107">
            <v>25790</v>
          </cell>
          <cell r="D107" t="str">
            <v>10017R1308000043</v>
          </cell>
          <cell r="E107" t="str">
            <v>1K23TDA 253</v>
          </cell>
          <cell r="F107">
            <v>-1670684</v>
          </cell>
          <cell r="G107">
            <v>45165</v>
          </cell>
          <cell r="H107">
            <v>45204</v>
          </cell>
        </row>
        <row r="108">
          <cell r="A108">
            <v>269</v>
          </cell>
          <cell r="B108">
            <v>510017</v>
          </cell>
          <cell r="C108">
            <v>25790</v>
          </cell>
          <cell r="D108" t="str">
            <v>10017R1309000011</v>
          </cell>
          <cell r="E108" t="str">
            <v>1K23TDA 269</v>
          </cell>
          <cell r="F108">
            <v>-492802</v>
          </cell>
          <cell r="G108">
            <v>45176</v>
          </cell>
          <cell r="H108">
            <v>45204</v>
          </cell>
        </row>
        <row r="109">
          <cell r="A109">
            <v>278</v>
          </cell>
          <cell r="B109">
            <v>510017</v>
          </cell>
          <cell r="C109">
            <v>25790</v>
          </cell>
          <cell r="D109" t="str">
            <v>10017R1309000019</v>
          </cell>
          <cell r="E109" t="str">
            <v>K23TDA 278</v>
          </cell>
          <cell r="F109">
            <v>-280978</v>
          </cell>
          <cell r="G109">
            <v>45189</v>
          </cell>
          <cell r="H109">
            <v>45204</v>
          </cell>
        </row>
        <row r="110">
          <cell r="A110">
            <v>299</v>
          </cell>
          <cell r="B110">
            <v>510027</v>
          </cell>
          <cell r="C110">
            <v>25790</v>
          </cell>
          <cell r="D110" t="str">
            <v>10027R1309000003</v>
          </cell>
          <cell r="E110" t="str">
            <v>K23TDL 299</v>
          </cell>
          <cell r="F110">
            <v>-181500</v>
          </cell>
          <cell r="G110">
            <v>45181</v>
          </cell>
          <cell r="H110">
            <v>45204</v>
          </cell>
        </row>
        <row r="111">
          <cell r="A111">
            <v>428</v>
          </cell>
          <cell r="B111">
            <v>510019</v>
          </cell>
          <cell r="C111">
            <v>25790</v>
          </cell>
          <cell r="D111" t="str">
            <v>10019R1309000011</v>
          </cell>
          <cell r="E111" t="str">
            <v>K23TDU 428</v>
          </cell>
          <cell r="F111">
            <v>-621003</v>
          </cell>
          <cell r="G111">
            <v>45181</v>
          </cell>
          <cell r="H111">
            <v>45204</v>
          </cell>
        </row>
        <row r="112">
          <cell r="A112">
            <v>334</v>
          </cell>
          <cell r="B112">
            <v>510026</v>
          </cell>
          <cell r="C112">
            <v>25790</v>
          </cell>
          <cell r="D112" t="str">
            <v>10026R1309000005</v>
          </cell>
          <cell r="E112" t="str">
            <v>K23THA 334</v>
          </cell>
          <cell r="F112">
            <v>-1139453</v>
          </cell>
          <cell r="G112">
            <v>45178</v>
          </cell>
          <cell r="H112">
            <v>45204</v>
          </cell>
        </row>
        <row r="113">
          <cell r="A113">
            <v>387</v>
          </cell>
          <cell r="B113">
            <v>510016</v>
          </cell>
          <cell r="C113">
            <v>25790</v>
          </cell>
          <cell r="D113" t="str">
            <v>10016R1309000001</v>
          </cell>
          <cell r="E113" t="str">
            <v>K23THB 387</v>
          </cell>
          <cell r="F113">
            <v>-460248</v>
          </cell>
          <cell r="G113">
            <v>45174</v>
          </cell>
          <cell r="H113">
            <v>45204</v>
          </cell>
        </row>
        <row r="114">
          <cell r="A114">
            <v>388</v>
          </cell>
          <cell r="B114">
            <v>510016</v>
          </cell>
          <cell r="C114">
            <v>25790</v>
          </cell>
          <cell r="D114" t="str">
            <v>10016R1309000002</v>
          </cell>
          <cell r="E114" t="str">
            <v>K23THB 388</v>
          </cell>
          <cell r="F114">
            <v>-130922</v>
          </cell>
          <cell r="G114">
            <v>45174</v>
          </cell>
          <cell r="H114">
            <v>45204</v>
          </cell>
        </row>
        <row r="115">
          <cell r="A115">
            <v>426</v>
          </cell>
          <cell r="B115">
            <v>510016</v>
          </cell>
          <cell r="C115">
            <v>25790</v>
          </cell>
          <cell r="D115" t="str">
            <v>10016R1309000039</v>
          </cell>
          <cell r="E115" t="str">
            <v>K23THB 426</v>
          </cell>
          <cell r="F115">
            <v>-192497</v>
          </cell>
          <cell r="G115">
            <v>45192</v>
          </cell>
          <cell r="H115">
            <v>45204</v>
          </cell>
        </row>
        <row r="116">
          <cell r="A116">
            <v>558</v>
          </cell>
          <cell r="B116">
            <v>510015</v>
          </cell>
          <cell r="C116">
            <v>25790</v>
          </cell>
          <cell r="D116" t="str">
            <v>10015R1308000064</v>
          </cell>
          <cell r="E116" t="str">
            <v>K23THL 558</v>
          </cell>
          <cell r="F116">
            <v>-1440142</v>
          </cell>
          <cell r="G116">
            <v>45163</v>
          </cell>
          <cell r="H116">
            <v>45204</v>
          </cell>
        </row>
        <row r="117">
          <cell r="A117">
            <v>564</v>
          </cell>
          <cell r="B117">
            <v>510015</v>
          </cell>
          <cell r="C117">
            <v>25790</v>
          </cell>
          <cell r="D117" t="str">
            <v>10015R1308000069</v>
          </cell>
          <cell r="E117" t="str">
            <v>K23THL 564</v>
          </cell>
          <cell r="F117">
            <v>-188800</v>
          </cell>
          <cell r="G117">
            <v>45163</v>
          </cell>
          <cell r="H117">
            <v>45204</v>
          </cell>
        </row>
        <row r="118">
          <cell r="A118">
            <v>574</v>
          </cell>
          <cell r="B118">
            <v>510015</v>
          </cell>
          <cell r="C118">
            <v>25790</v>
          </cell>
          <cell r="D118" t="str">
            <v>10015R1309000005</v>
          </cell>
          <cell r="E118" t="str">
            <v>K23THL 574</v>
          </cell>
          <cell r="F118">
            <v>-1731855</v>
          </cell>
          <cell r="G118">
            <v>45174</v>
          </cell>
          <cell r="H118">
            <v>45204</v>
          </cell>
        </row>
        <row r="119">
          <cell r="A119">
            <v>594</v>
          </cell>
          <cell r="B119">
            <v>510015</v>
          </cell>
          <cell r="C119">
            <v>25790</v>
          </cell>
          <cell r="D119" t="str">
            <v>10015R1309000022</v>
          </cell>
          <cell r="E119" t="str">
            <v>K23THL 594</v>
          </cell>
          <cell r="F119">
            <v>-363000</v>
          </cell>
          <cell r="G119">
            <v>45177</v>
          </cell>
          <cell r="H119">
            <v>45204</v>
          </cell>
        </row>
        <row r="120">
          <cell r="A120">
            <v>625</v>
          </cell>
          <cell r="B120">
            <v>510015</v>
          </cell>
          <cell r="C120">
            <v>25790</v>
          </cell>
          <cell r="D120" t="str">
            <v>10015R1309000052</v>
          </cell>
          <cell r="E120" t="str">
            <v>K23THL 625</v>
          </cell>
          <cell r="F120">
            <v>-1675858</v>
          </cell>
          <cell r="G120">
            <v>45192</v>
          </cell>
          <cell r="H120">
            <v>45204</v>
          </cell>
        </row>
        <row r="121">
          <cell r="A121" t="str">
            <v>388a</v>
          </cell>
          <cell r="B121">
            <v>510028</v>
          </cell>
          <cell r="C121">
            <v>25790</v>
          </cell>
          <cell r="D121" t="str">
            <v>10028R1309000015</v>
          </cell>
          <cell r="E121" t="str">
            <v>K23TKG 388</v>
          </cell>
          <cell r="F121">
            <v>-709448</v>
          </cell>
          <cell r="G121">
            <v>45184</v>
          </cell>
          <cell r="H121">
            <v>45204</v>
          </cell>
        </row>
        <row r="122">
          <cell r="A122">
            <v>414</v>
          </cell>
          <cell r="B122">
            <v>510025</v>
          </cell>
          <cell r="C122">
            <v>25790</v>
          </cell>
          <cell r="D122" t="str">
            <v>10025R1309000003</v>
          </cell>
          <cell r="E122" t="str">
            <v>K23TKH 414</v>
          </cell>
          <cell r="F122">
            <v>-971382</v>
          </cell>
          <cell r="G122">
            <v>45170</v>
          </cell>
          <cell r="H122">
            <v>45204</v>
          </cell>
        </row>
        <row r="123">
          <cell r="A123">
            <v>429</v>
          </cell>
          <cell r="B123">
            <v>510025</v>
          </cell>
          <cell r="C123">
            <v>25790</v>
          </cell>
          <cell r="D123" t="str">
            <v>10025R1309000015</v>
          </cell>
          <cell r="E123" t="str">
            <v>K23TKH 429</v>
          </cell>
          <cell r="F123">
            <v>-724353</v>
          </cell>
          <cell r="G123">
            <v>45180</v>
          </cell>
          <cell r="H123">
            <v>45204</v>
          </cell>
        </row>
        <row r="124">
          <cell r="A124">
            <v>442</v>
          </cell>
          <cell r="B124">
            <v>510025</v>
          </cell>
          <cell r="C124">
            <v>25790</v>
          </cell>
          <cell r="D124" t="str">
            <v>10025R1309000027</v>
          </cell>
          <cell r="E124" t="str">
            <v>K23TKH 442</v>
          </cell>
          <cell r="F124">
            <v>-388842</v>
          </cell>
          <cell r="G124">
            <v>45190</v>
          </cell>
          <cell r="H124">
            <v>45204</v>
          </cell>
        </row>
        <row r="125">
          <cell r="A125">
            <v>271</v>
          </cell>
          <cell r="B125">
            <v>510021</v>
          </cell>
          <cell r="C125">
            <v>25790</v>
          </cell>
          <cell r="D125" t="str">
            <v>10021R1308000021</v>
          </cell>
          <cell r="E125" t="str">
            <v>K23TQU 271</v>
          </cell>
          <cell r="F125">
            <v>-2019255</v>
          </cell>
          <cell r="G125">
            <v>45167</v>
          </cell>
          <cell r="H125">
            <v>45204</v>
          </cell>
        </row>
        <row r="126">
          <cell r="A126">
            <v>343</v>
          </cell>
          <cell r="B126">
            <v>510013</v>
          </cell>
          <cell r="C126">
            <v>25790</v>
          </cell>
          <cell r="D126" t="str">
            <v>10013R1309000009</v>
          </cell>
          <cell r="E126" t="str">
            <v>K23TTK 343</v>
          </cell>
          <cell r="F126">
            <v>-232337</v>
          </cell>
          <cell r="G126">
            <v>45173</v>
          </cell>
          <cell r="H126">
            <v>45204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Só hóa đơn</v>
          </cell>
          <cell r="B1" t="str">
            <v>Store</v>
          </cell>
          <cell r="C1" t="str">
            <v>Supplier Number</v>
          </cell>
          <cell r="D1" t="str">
            <v>GRT No &amp; Gor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chứng từ</v>
          </cell>
        </row>
        <row r="2">
          <cell r="A2">
            <v>59185</v>
          </cell>
          <cell r="B2">
            <v>510011</v>
          </cell>
          <cell r="C2">
            <v>25790</v>
          </cell>
          <cell r="D2" t="str">
            <v>10011I1309002129</v>
          </cell>
          <cell r="E2" t="str">
            <v>1C23TNN_00059185</v>
          </cell>
          <cell r="F2">
            <v>853125</v>
          </cell>
          <cell r="G2">
            <v>45197</v>
          </cell>
          <cell r="H2">
            <v>45237</v>
          </cell>
        </row>
        <row r="3">
          <cell r="A3">
            <v>59186</v>
          </cell>
          <cell r="B3">
            <v>510016</v>
          </cell>
          <cell r="C3">
            <v>25790</v>
          </cell>
          <cell r="D3" t="str">
            <v>10016I1310000006</v>
          </cell>
          <cell r="E3" t="str">
            <v>1C23TNN_00059186</v>
          </cell>
          <cell r="F3">
            <v>3729025</v>
          </cell>
          <cell r="G3">
            <v>45201</v>
          </cell>
          <cell r="H3">
            <v>45237</v>
          </cell>
        </row>
        <row r="4">
          <cell r="A4">
            <v>59187</v>
          </cell>
          <cell r="B4">
            <v>510017</v>
          </cell>
          <cell r="C4">
            <v>25790</v>
          </cell>
          <cell r="D4" t="str">
            <v>10017I1309001715</v>
          </cell>
          <cell r="E4" t="str">
            <v>1C23TNN_00059187</v>
          </cell>
          <cell r="F4">
            <v>426563</v>
          </cell>
          <cell r="G4">
            <v>45199</v>
          </cell>
          <cell r="H4">
            <v>45237</v>
          </cell>
        </row>
        <row r="5">
          <cell r="A5">
            <v>59188</v>
          </cell>
          <cell r="B5">
            <v>510017</v>
          </cell>
          <cell r="C5">
            <v>25790</v>
          </cell>
          <cell r="D5" t="str">
            <v>10017I1309001716</v>
          </cell>
          <cell r="E5" t="str">
            <v>1C23TNN_00059188</v>
          </cell>
          <cell r="F5">
            <v>3849938</v>
          </cell>
          <cell r="G5">
            <v>45199</v>
          </cell>
          <cell r="H5">
            <v>45237</v>
          </cell>
        </row>
        <row r="6">
          <cell r="A6">
            <v>59190</v>
          </cell>
          <cell r="B6">
            <v>510020</v>
          </cell>
          <cell r="C6">
            <v>25790</v>
          </cell>
          <cell r="D6" t="str">
            <v>10020I1309001267</v>
          </cell>
          <cell r="E6" t="str">
            <v>1C23TNN_00059190</v>
          </cell>
          <cell r="F6">
            <v>3491900</v>
          </cell>
          <cell r="G6">
            <v>45199</v>
          </cell>
          <cell r="H6">
            <v>45237</v>
          </cell>
        </row>
        <row r="7">
          <cell r="A7">
            <v>59191</v>
          </cell>
          <cell r="B7">
            <v>510021</v>
          </cell>
          <cell r="C7">
            <v>25790</v>
          </cell>
          <cell r="D7" t="str">
            <v>10021I1309000493</v>
          </cell>
          <cell r="E7" t="str">
            <v>1C23TNN_00059191</v>
          </cell>
          <cell r="F7">
            <v>1468625</v>
          </cell>
          <cell r="G7">
            <v>45199</v>
          </cell>
          <cell r="H7">
            <v>45237</v>
          </cell>
        </row>
        <row r="8">
          <cell r="A8">
            <v>59217</v>
          </cell>
          <cell r="B8">
            <v>510010</v>
          </cell>
          <cell r="C8">
            <v>25790</v>
          </cell>
          <cell r="D8" t="str">
            <v>10010I1309003124</v>
          </cell>
          <cell r="E8" t="str">
            <v>1C23TNN_00059217</v>
          </cell>
          <cell r="F8">
            <v>853125</v>
          </cell>
          <cell r="G8">
            <v>45198</v>
          </cell>
          <cell r="H8">
            <v>45237</v>
          </cell>
        </row>
        <row r="9">
          <cell r="A9">
            <v>59218</v>
          </cell>
          <cell r="B9">
            <v>510010</v>
          </cell>
          <cell r="C9">
            <v>25790</v>
          </cell>
          <cell r="D9" t="str">
            <v>10010I1309003125</v>
          </cell>
          <cell r="E9" t="str">
            <v>1C23TNN_00059218</v>
          </cell>
          <cell r="F9">
            <v>9524425</v>
          </cell>
          <cell r="G9">
            <v>45198</v>
          </cell>
          <cell r="H9">
            <v>45237</v>
          </cell>
        </row>
        <row r="10">
          <cell r="A10">
            <v>59219</v>
          </cell>
          <cell r="B10">
            <v>510013</v>
          </cell>
          <cell r="C10">
            <v>25790</v>
          </cell>
          <cell r="D10" t="str">
            <v>10013I1309002218</v>
          </cell>
          <cell r="E10" t="str">
            <v>1C23TNN_00059219</v>
          </cell>
          <cell r="F10">
            <v>426563</v>
          </cell>
          <cell r="G10">
            <v>45198</v>
          </cell>
          <cell r="H10">
            <v>45237</v>
          </cell>
        </row>
        <row r="11">
          <cell r="A11">
            <v>59220</v>
          </cell>
          <cell r="B11">
            <v>510014</v>
          </cell>
          <cell r="C11">
            <v>25790</v>
          </cell>
          <cell r="D11" t="str">
            <v>10014I1309001208</v>
          </cell>
          <cell r="E11" t="str">
            <v>1C23TNN_00059220</v>
          </cell>
          <cell r="F11">
            <v>3432100</v>
          </cell>
          <cell r="G11">
            <v>45199</v>
          </cell>
          <cell r="H11">
            <v>45237</v>
          </cell>
        </row>
        <row r="12">
          <cell r="A12">
            <v>60814</v>
          </cell>
          <cell r="B12">
            <v>510018</v>
          </cell>
          <cell r="C12">
            <v>25790</v>
          </cell>
          <cell r="D12" t="str">
            <v>10018I1309001661</v>
          </cell>
          <cell r="E12" t="str">
            <v>1C23TNN_00060814</v>
          </cell>
          <cell r="F12">
            <v>2221163</v>
          </cell>
          <cell r="G12">
            <v>45199</v>
          </cell>
          <cell r="H12">
            <v>45237</v>
          </cell>
        </row>
        <row r="13">
          <cell r="A13">
            <v>60815</v>
          </cell>
          <cell r="B13">
            <v>510012</v>
          </cell>
          <cell r="C13">
            <v>25790</v>
          </cell>
          <cell r="D13" t="str">
            <v>10012I1310000241</v>
          </cell>
          <cell r="E13" t="str">
            <v>1C23TNN_00060815</v>
          </cell>
          <cell r="F13">
            <v>8171338</v>
          </cell>
          <cell r="G13">
            <v>45203</v>
          </cell>
          <cell r="H13">
            <v>45237</v>
          </cell>
        </row>
        <row r="14">
          <cell r="A14">
            <v>60816</v>
          </cell>
          <cell r="B14">
            <v>510029</v>
          </cell>
          <cell r="C14">
            <v>25790</v>
          </cell>
          <cell r="D14" t="str">
            <v>10029I1310000095</v>
          </cell>
          <cell r="E14" t="str">
            <v>1C23TNN_00060816</v>
          </cell>
          <cell r="F14">
            <v>1190663</v>
          </cell>
          <cell r="G14">
            <v>45203</v>
          </cell>
          <cell r="H14">
            <v>45237</v>
          </cell>
        </row>
        <row r="15">
          <cell r="A15">
            <v>60817</v>
          </cell>
          <cell r="B15">
            <v>510028</v>
          </cell>
          <cell r="C15">
            <v>25790</v>
          </cell>
          <cell r="D15" t="str">
            <v>10028I1310000120</v>
          </cell>
          <cell r="E15" t="str">
            <v>1C23TNN_00060817</v>
          </cell>
          <cell r="F15">
            <v>1110575</v>
          </cell>
          <cell r="G15">
            <v>45206</v>
          </cell>
          <cell r="H15">
            <v>45237</v>
          </cell>
        </row>
        <row r="16">
          <cell r="A16">
            <v>60818</v>
          </cell>
          <cell r="B16">
            <v>510027</v>
          </cell>
          <cell r="C16">
            <v>25790</v>
          </cell>
          <cell r="D16" t="str">
            <v>10027I1310000110</v>
          </cell>
          <cell r="E16" t="str">
            <v>1C23TNN_00060818</v>
          </cell>
          <cell r="F16">
            <v>1110575</v>
          </cell>
          <cell r="G16">
            <v>45206</v>
          </cell>
          <cell r="H16">
            <v>45237</v>
          </cell>
        </row>
        <row r="17">
          <cell r="A17">
            <v>60819</v>
          </cell>
          <cell r="B17">
            <v>510025</v>
          </cell>
          <cell r="C17">
            <v>25790</v>
          </cell>
          <cell r="D17" t="str">
            <v>10025I1310000120</v>
          </cell>
          <cell r="E17" t="str">
            <v>1C23TNN_00060819</v>
          </cell>
          <cell r="F17">
            <v>501825</v>
          </cell>
          <cell r="G17">
            <v>45205</v>
          </cell>
          <cell r="H17">
            <v>45237</v>
          </cell>
        </row>
        <row r="18">
          <cell r="A18">
            <v>60820</v>
          </cell>
          <cell r="B18">
            <v>510025</v>
          </cell>
          <cell r="C18">
            <v>25790</v>
          </cell>
          <cell r="D18" t="str">
            <v>10025I1310000121</v>
          </cell>
          <cell r="E18" t="str">
            <v>1C23TNN_00060820</v>
          </cell>
          <cell r="F18">
            <v>10081200</v>
          </cell>
          <cell r="G18">
            <v>45205</v>
          </cell>
          <cell r="H18">
            <v>45237</v>
          </cell>
        </row>
        <row r="19">
          <cell r="A19">
            <v>60822</v>
          </cell>
          <cell r="B19">
            <v>510022</v>
          </cell>
          <cell r="C19">
            <v>25790</v>
          </cell>
          <cell r="D19" t="str">
            <v>10022I1310000122</v>
          </cell>
          <cell r="E19" t="str">
            <v>1C23TNN_00060822</v>
          </cell>
          <cell r="F19">
            <v>2381325</v>
          </cell>
          <cell r="G19">
            <v>45205</v>
          </cell>
          <cell r="H19">
            <v>45237</v>
          </cell>
        </row>
        <row r="20">
          <cell r="A20">
            <v>60823</v>
          </cell>
          <cell r="B20">
            <v>510020</v>
          </cell>
          <cell r="C20">
            <v>25790</v>
          </cell>
          <cell r="D20" t="str">
            <v>10020I1310000166</v>
          </cell>
          <cell r="E20" t="str">
            <v>1C23TNN_00060823</v>
          </cell>
          <cell r="F20">
            <v>2830113</v>
          </cell>
          <cell r="G20">
            <v>45205</v>
          </cell>
          <cell r="H20">
            <v>45237</v>
          </cell>
        </row>
        <row r="21">
          <cell r="A21">
            <v>60824</v>
          </cell>
          <cell r="B21">
            <v>510016</v>
          </cell>
          <cell r="C21">
            <v>25790</v>
          </cell>
          <cell r="D21" t="str">
            <v>10016I1310000333</v>
          </cell>
          <cell r="E21" t="str">
            <v>1C23TNN_00060824</v>
          </cell>
          <cell r="F21">
            <v>1468625</v>
          </cell>
          <cell r="G21">
            <v>45208</v>
          </cell>
          <cell r="H21">
            <v>45237</v>
          </cell>
        </row>
        <row r="22">
          <cell r="A22">
            <v>60825</v>
          </cell>
          <cell r="B22">
            <v>510029</v>
          </cell>
          <cell r="C22">
            <v>25790</v>
          </cell>
          <cell r="D22" t="str">
            <v>10029I1310000096</v>
          </cell>
          <cell r="E22" t="str">
            <v>1C23TNN_00060825</v>
          </cell>
          <cell r="F22">
            <v>2579200</v>
          </cell>
          <cell r="G22">
            <v>45205</v>
          </cell>
          <cell r="H22">
            <v>45237</v>
          </cell>
        </row>
        <row r="23">
          <cell r="A23">
            <v>60826</v>
          </cell>
          <cell r="B23">
            <v>510010</v>
          </cell>
          <cell r="C23">
            <v>25790</v>
          </cell>
          <cell r="D23" t="str">
            <v>10010I1310000410</v>
          </cell>
          <cell r="E23" t="str">
            <v>1C23TNN_00060826</v>
          </cell>
          <cell r="F23">
            <v>3833575</v>
          </cell>
          <cell r="G23">
            <v>45205</v>
          </cell>
          <cell r="H23">
            <v>45237</v>
          </cell>
        </row>
        <row r="24">
          <cell r="A24">
            <v>62042</v>
          </cell>
          <cell r="B24">
            <v>510018</v>
          </cell>
          <cell r="C24">
            <v>25790</v>
          </cell>
          <cell r="D24" t="str">
            <v>10018I1310000516</v>
          </cell>
          <cell r="E24" t="str">
            <v>1C23TNN_00062042</v>
          </cell>
          <cell r="F24">
            <v>2531875</v>
          </cell>
          <cell r="G24">
            <v>45206</v>
          </cell>
          <cell r="H24">
            <v>45237</v>
          </cell>
        </row>
        <row r="25">
          <cell r="A25">
            <v>62043</v>
          </cell>
          <cell r="B25">
            <v>510019</v>
          </cell>
          <cell r="C25">
            <v>25790</v>
          </cell>
          <cell r="D25" t="str">
            <v>10019I1310000516</v>
          </cell>
          <cell r="E25" t="str">
            <v>1C23TNN_00062043</v>
          </cell>
          <cell r="F25">
            <v>4504550</v>
          </cell>
          <cell r="G25">
            <v>45206</v>
          </cell>
          <cell r="H25">
            <v>45237</v>
          </cell>
        </row>
        <row r="26">
          <cell r="A26">
            <v>62044</v>
          </cell>
          <cell r="B26">
            <v>510019</v>
          </cell>
          <cell r="C26">
            <v>25790</v>
          </cell>
          <cell r="D26" t="str">
            <v>10019I1310000517</v>
          </cell>
          <cell r="E26" t="str">
            <v>1C23TNN_00062044</v>
          </cell>
          <cell r="F26">
            <v>1110575</v>
          </cell>
          <cell r="G26">
            <v>45206</v>
          </cell>
          <cell r="H26">
            <v>45237</v>
          </cell>
        </row>
        <row r="27">
          <cell r="A27">
            <v>62045</v>
          </cell>
          <cell r="B27">
            <v>510027</v>
          </cell>
          <cell r="C27">
            <v>25790</v>
          </cell>
          <cell r="D27" t="str">
            <v>10027I1310000239</v>
          </cell>
          <cell r="E27" t="str">
            <v>1C23TNN_00062045</v>
          </cell>
          <cell r="F27">
            <v>1468625</v>
          </cell>
          <cell r="G27">
            <v>45209</v>
          </cell>
          <cell r="H27">
            <v>45237</v>
          </cell>
        </row>
        <row r="28">
          <cell r="A28">
            <v>62046</v>
          </cell>
          <cell r="B28">
            <v>510024</v>
          </cell>
          <cell r="C28">
            <v>25790</v>
          </cell>
          <cell r="D28" t="str">
            <v>10024I1310000304</v>
          </cell>
          <cell r="E28" t="str">
            <v>1C23TNN_00062046</v>
          </cell>
          <cell r="F28">
            <v>2381325</v>
          </cell>
          <cell r="G28">
            <v>45212</v>
          </cell>
          <cell r="H28">
            <v>45237</v>
          </cell>
        </row>
        <row r="29">
          <cell r="A29">
            <v>62047</v>
          </cell>
          <cell r="B29">
            <v>510017</v>
          </cell>
          <cell r="C29">
            <v>25790</v>
          </cell>
          <cell r="D29" t="str">
            <v>10017I1310000525</v>
          </cell>
          <cell r="E29" t="str">
            <v>1C23TNN_00062047</v>
          </cell>
          <cell r="F29">
            <v>4960525</v>
          </cell>
          <cell r="G29">
            <v>45210</v>
          </cell>
          <cell r="H29">
            <v>45237</v>
          </cell>
        </row>
        <row r="30">
          <cell r="A30">
            <v>62048</v>
          </cell>
          <cell r="B30">
            <v>510016</v>
          </cell>
          <cell r="C30">
            <v>25790</v>
          </cell>
          <cell r="D30" t="str">
            <v>10016I1310000644</v>
          </cell>
          <cell r="E30" t="str">
            <v>1C23TNN_00062048</v>
          </cell>
          <cell r="F30">
            <v>2381325</v>
          </cell>
          <cell r="G30">
            <v>45212</v>
          </cell>
          <cell r="H30">
            <v>45237</v>
          </cell>
        </row>
        <row r="31">
          <cell r="A31">
            <v>62049</v>
          </cell>
          <cell r="B31">
            <v>510015</v>
          </cell>
          <cell r="C31">
            <v>25790</v>
          </cell>
          <cell r="D31" t="str">
            <v>10015I1310000466</v>
          </cell>
          <cell r="E31" t="str">
            <v>1C23TNN_00062049</v>
          </cell>
          <cell r="F31">
            <v>2472075</v>
          </cell>
          <cell r="G31">
            <v>45209</v>
          </cell>
          <cell r="H31">
            <v>45237</v>
          </cell>
        </row>
        <row r="32">
          <cell r="A32">
            <v>62050</v>
          </cell>
          <cell r="B32">
            <v>510028</v>
          </cell>
          <cell r="C32">
            <v>25790</v>
          </cell>
          <cell r="D32" t="str">
            <v>10028I1310000330</v>
          </cell>
          <cell r="E32" t="str">
            <v>1C23TNN_00062050</v>
          </cell>
          <cell r="F32">
            <v>1110575</v>
          </cell>
          <cell r="G32">
            <v>45209</v>
          </cell>
          <cell r="H32">
            <v>45237</v>
          </cell>
        </row>
        <row r="33">
          <cell r="A33">
            <v>62051</v>
          </cell>
          <cell r="B33">
            <v>510025</v>
          </cell>
          <cell r="C33">
            <v>25790</v>
          </cell>
          <cell r="D33" t="str">
            <v>10025I1310000335</v>
          </cell>
          <cell r="E33" t="str">
            <v>1C23TNN_00062051</v>
          </cell>
          <cell r="F33">
            <v>1110575</v>
          </cell>
          <cell r="G33">
            <v>45209</v>
          </cell>
          <cell r="H33">
            <v>45237</v>
          </cell>
        </row>
        <row r="34">
          <cell r="A34">
            <v>62052</v>
          </cell>
          <cell r="B34">
            <v>510018</v>
          </cell>
          <cell r="C34">
            <v>25790</v>
          </cell>
          <cell r="D34" t="str">
            <v>10018I1310000517</v>
          </cell>
          <cell r="E34" t="str">
            <v>1C23TNN_00062052</v>
          </cell>
          <cell r="F34">
            <v>1719538</v>
          </cell>
          <cell r="G34">
            <v>45209</v>
          </cell>
          <cell r="H34">
            <v>45237</v>
          </cell>
        </row>
        <row r="35">
          <cell r="A35">
            <v>62053</v>
          </cell>
          <cell r="B35">
            <v>510011</v>
          </cell>
          <cell r="C35">
            <v>25790</v>
          </cell>
          <cell r="D35" t="str">
            <v>10011I1310000800</v>
          </cell>
          <cell r="E35" t="str">
            <v>1C23TNN_00062053</v>
          </cell>
          <cell r="F35">
            <v>1003663</v>
          </cell>
          <cell r="G35">
            <v>45210</v>
          </cell>
          <cell r="H35">
            <v>45237</v>
          </cell>
        </row>
        <row r="36">
          <cell r="A36">
            <v>62054</v>
          </cell>
          <cell r="B36">
            <v>510012</v>
          </cell>
          <cell r="C36">
            <v>25790</v>
          </cell>
          <cell r="D36" t="str">
            <v>10012I1310000740</v>
          </cell>
          <cell r="E36" t="str">
            <v>1C23TNN_00062054</v>
          </cell>
          <cell r="F36">
            <v>1468625</v>
          </cell>
          <cell r="G36">
            <v>45210</v>
          </cell>
          <cell r="H36">
            <v>45237</v>
          </cell>
        </row>
        <row r="37">
          <cell r="A37">
            <v>62055</v>
          </cell>
          <cell r="B37">
            <v>510050</v>
          </cell>
          <cell r="C37">
            <v>25790</v>
          </cell>
          <cell r="D37" t="str">
            <v>10050I1310000144</v>
          </cell>
          <cell r="E37" t="str">
            <v>1C23TNN_00062055</v>
          </cell>
          <cell r="F37">
            <v>1110575</v>
          </cell>
          <cell r="G37">
            <v>45210</v>
          </cell>
          <cell r="H37">
            <v>45237</v>
          </cell>
        </row>
        <row r="38">
          <cell r="A38">
            <v>62056</v>
          </cell>
          <cell r="B38">
            <v>510029</v>
          </cell>
          <cell r="C38">
            <v>25790</v>
          </cell>
          <cell r="D38" t="str">
            <v>10029I1310000238</v>
          </cell>
          <cell r="E38" t="str">
            <v>1C23TNN_00062056</v>
          </cell>
          <cell r="F38">
            <v>2144100</v>
          </cell>
          <cell r="G38">
            <v>45210</v>
          </cell>
          <cell r="H38">
            <v>45237</v>
          </cell>
        </row>
        <row r="39">
          <cell r="A39">
            <v>62057</v>
          </cell>
          <cell r="B39">
            <v>510028</v>
          </cell>
          <cell r="C39">
            <v>25790</v>
          </cell>
          <cell r="D39" t="str">
            <v>10028I1310000456</v>
          </cell>
          <cell r="E39" t="str">
            <v>1C23TNN_00062057</v>
          </cell>
          <cell r="F39">
            <v>4603325</v>
          </cell>
          <cell r="G39">
            <v>45216</v>
          </cell>
          <cell r="H39">
            <v>45237</v>
          </cell>
        </row>
        <row r="40">
          <cell r="A40">
            <v>62058</v>
          </cell>
          <cell r="B40">
            <v>510027</v>
          </cell>
          <cell r="C40">
            <v>25790</v>
          </cell>
          <cell r="D40" t="str">
            <v>10027I1310000294</v>
          </cell>
          <cell r="E40" t="str">
            <v>1C23TNN_00062058</v>
          </cell>
          <cell r="F40">
            <v>1012063</v>
          </cell>
          <cell r="G40">
            <v>45213</v>
          </cell>
          <cell r="H40">
            <v>45237</v>
          </cell>
        </row>
        <row r="41">
          <cell r="A41">
            <v>62059</v>
          </cell>
          <cell r="B41">
            <v>510025</v>
          </cell>
          <cell r="C41">
            <v>25790</v>
          </cell>
          <cell r="D41" t="str">
            <v>10025I1310000393</v>
          </cell>
          <cell r="E41" t="str">
            <v>1C23TNN_00062059</v>
          </cell>
          <cell r="F41">
            <v>4048238</v>
          </cell>
          <cell r="G41">
            <v>45212</v>
          </cell>
          <cell r="H41">
            <v>45237</v>
          </cell>
        </row>
        <row r="42">
          <cell r="A42">
            <v>62060</v>
          </cell>
          <cell r="B42">
            <v>510022</v>
          </cell>
          <cell r="C42">
            <v>25790</v>
          </cell>
          <cell r="D42" t="str">
            <v>10022I1310000398</v>
          </cell>
          <cell r="E42" t="str">
            <v>1C23TNN_00062060</v>
          </cell>
          <cell r="F42">
            <v>4048238</v>
          </cell>
          <cell r="G42">
            <v>45215</v>
          </cell>
          <cell r="H42">
            <v>45237</v>
          </cell>
        </row>
        <row r="43">
          <cell r="A43">
            <v>62061</v>
          </cell>
          <cell r="B43">
            <v>510020</v>
          </cell>
          <cell r="C43">
            <v>25790</v>
          </cell>
          <cell r="D43" t="str">
            <v>10020I1310000445</v>
          </cell>
          <cell r="E43" t="str">
            <v>1C23TNN_00062061</v>
          </cell>
          <cell r="F43">
            <v>1322963</v>
          </cell>
          <cell r="G43">
            <v>45213</v>
          </cell>
          <cell r="H43">
            <v>45237</v>
          </cell>
        </row>
        <row r="44">
          <cell r="A44">
            <v>62062</v>
          </cell>
          <cell r="B44">
            <v>510016</v>
          </cell>
          <cell r="C44">
            <v>25790</v>
          </cell>
          <cell r="D44" t="str">
            <v>10016I1310000723</v>
          </cell>
          <cell r="E44" t="str">
            <v>1C23TNN_00062062</v>
          </cell>
          <cell r="F44">
            <v>2221163</v>
          </cell>
          <cell r="G44">
            <v>45215</v>
          </cell>
          <cell r="H44">
            <v>45237</v>
          </cell>
        </row>
        <row r="45">
          <cell r="A45">
            <v>62063</v>
          </cell>
          <cell r="B45">
            <v>510015</v>
          </cell>
          <cell r="C45">
            <v>25790</v>
          </cell>
          <cell r="D45" t="str">
            <v>10015I1310000695</v>
          </cell>
          <cell r="E45" t="str">
            <v>1C23TNN_00062063</v>
          </cell>
          <cell r="F45">
            <v>8095175</v>
          </cell>
          <cell r="G45">
            <v>45212</v>
          </cell>
          <cell r="H45">
            <v>45237</v>
          </cell>
        </row>
        <row r="46">
          <cell r="A46">
            <v>62064</v>
          </cell>
          <cell r="B46">
            <v>520090</v>
          </cell>
          <cell r="C46">
            <v>25790</v>
          </cell>
          <cell r="D46" t="str">
            <v>20090I1310000203</v>
          </cell>
          <cell r="E46" t="str">
            <v>1C23TNN_00062064</v>
          </cell>
          <cell r="F46">
            <v>3234188</v>
          </cell>
          <cell r="G46">
            <v>45204</v>
          </cell>
          <cell r="H46">
            <v>45237</v>
          </cell>
        </row>
        <row r="47">
          <cell r="A47">
            <v>62065</v>
          </cell>
          <cell r="B47">
            <v>510013</v>
          </cell>
          <cell r="C47">
            <v>25790</v>
          </cell>
          <cell r="D47" t="str">
            <v>10013I1310000853</v>
          </cell>
          <cell r="E47" t="str">
            <v>1C23TNN_00062065</v>
          </cell>
          <cell r="F47">
            <v>4490175</v>
          </cell>
          <cell r="G47">
            <v>45204</v>
          </cell>
          <cell r="H47">
            <v>45237</v>
          </cell>
        </row>
        <row r="48">
          <cell r="A48">
            <v>62066</v>
          </cell>
          <cell r="B48">
            <v>510026</v>
          </cell>
          <cell r="C48">
            <v>25790</v>
          </cell>
          <cell r="D48" t="str">
            <v>10026I1310000510</v>
          </cell>
          <cell r="E48" t="str">
            <v>1C23TNN_00062066</v>
          </cell>
          <cell r="F48">
            <v>2579200</v>
          </cell>
          <cell r="G48">
            <v>45205</v>
          </cell>
          <cell r="H48">
            <v>45237</v>
          </cell>
        </row>
        <row r="49">
          <cell r="A49">
            <v>63598</v>
          </cell>
          <cell r="B49">
            <v>510010</v>
          </cell>
          <cell r="C49">
            <v>25790</v>
          </cell>
          <cell r="D49" t="str">
            <v>10010I1310001827</v>
          </cell>
          <cell r="E49" t="str">
            <v>1C23TNN_00063598</v>
          </cell>
          <cell r="F49">
            <v>4549650</v>
          </cell>
          <cell r="G49">
            <v>45213</v>
          </cell>
          <cell r="H49">
            <v>45237</v>
          </cell>
        </row>
        <row r="50">
          <cell r="A50">
            <v>63599</v>
          </cell>
          <cell r="B50">
            <v>510016</v>
          </cell>
          <cell r="C50">
            <v>25790</v>
          </cell>
          <cell r="D50" t="str">
            <v>10016I1310001042</v>
          </cell>
          <cell r="E50" t="str">
            <v>1C23TNN_00063599</v>
          </cell>
          <cell r="F50">
            <v>9882125</v>
          </cell>
          <cell r="G50">
            <v>45219</v>
          </cell>
          <cell r="H50">
            <v>45237</v>
          </cell>
        </row>
        <row r="51">
          <cell r="A51">
            <v>63600</v>
          </cell>
          <cell r="B51">
            <v>510022</v>
          </cell>
          <cell r="C51">
            <v>25790</v>
          </cell>
          <cell r="D51" t="str">
            <v>10022I1310000560</v>
          </cell>
          <cell r="E51" t="str">
            <v>1C23TNN_00063600</v>
          </cell>
          <cell r="F51">
            <v>2024125</v>
          </cell>
          <cell r="G51">
            <v>45217</v>
          </cell>
          <cell r="H51">
            <v>45237</v>
          </cell>
        </row>
        <row r="52">
          <cell r="A52">
            <v>63601</v>
          </cell>
          <cell r="B52">
            <v>510022</v>
          </cell>
          <cell r="C52">
            <v>25790</v>
          </cell>
          <cell r="D52" t="str">
            <v>10022I1310000528</v>
          </cell>
          <cell r="E52" t="str">
            <v>1C23TNN_00063601</v>
          </cell>
          <cell r="F52">
            <v>1468625</v>
          </cell>
          <cell r="G52">
            <v>45217</v>
          </cell>
          <cell r="H52">
            <v>45237</v>
          </cell>
        </row>
        <row r="53">
          <cell r="A53">
            <v>63602</v>
          </cell>
          <cell r="B53">
            <v>510024</v>
          </cell>
          <cell r="C53">
            <v>25790</v>
          </cell>
          <cell r="D53" t="str">
            <v>10024I1310000493</v>
          </cell>
          <cell r="E53" t="str">
            <v>1C23TNN_00063602</v>
          </cell>
          <cell r="F53">
            <v>2579200</v>
          </cell>
          <cell r="G53">
            <v>45219</v>
          </cell>
          <cell r="H53">
            <v>45237</v>
          </cell>
        </row>
        <row r="54">
          <cell r="A54">
            <v>63603</v>
          </cell>
          <cell r="B54">
            <v>510010</v>
          </cell>
          <cell r="C54">
            <v>25790</v>
          </cell>
          <cell r="D54" t="str">
            <v>10010I1310001834</v>
          </cell>
          <cell r="E54" t="str">
            <v>1C23TNN_00063603</v>
          </cell>
          <cell r="F54">
            <v>4048238</v>
          </cell>
          <cell r="G54">
            <v>45217</v>
          </cell>
          <cell r="H54">
            <v>45237</v>
          </cell>
        </row>
        <row r="55">
          <cell r="A55">
            <v>63604</v>
          </cell>
          <cell r="B55">
            <v>510011</v>
          </cell>
          <cell r="C55">
            <v>25790</v>
          </cell>
          <cell r="D55" t="str">
            <v>10011I1310001326</v>
          </cell>
          <cell r="E55" t="str">
            <v>1C23TNN_00063604</v>
          </cell>
          <cell r="F55">
            <v>7440563</v>
          </cell>
          <cell r="G55">
            <v>45218</v>
          </cell>
          <cell r="H55">
            <v>45237</v>
          </cell>
        </row>
        <row r="56">
          <cell r="A56">
            <v>63605</v>
          </cell>
          <cell r="B56">
            <v>510029</v>
          </cell>
          <cell r="C56">
            <v>25790</v>
          </cell>
          <cell r="D56" t="str">
            <v>10029I1310000389</v>
          </cell>
          <cell r="E56" t="str">
            <v>1C23TNN_00063605</v>
          </cell>
          <cell r="F56">
            <v>250913</v>
          </cell>
          <cell r="G56">
            <v>45217</v>
          </cell>
          <cell r="H56">
            <v>45237</v>
          </cell>
        </row>
        <row r="57">
          <cell r="A57">
            <v>63606</v>
          </cell>
          <cell r="B57">
            <v>510012</v>
          </cell>
          <cell r="C57">
            <v>25790</v>
          </cell>
          <cell r="D57" t="str">
            <v>10012I1310001219</v>
          </cell>
          <cell r="E57" t="str">
            <v>1C23TNN_00063606</v>
          </cell>
          <cell r="F57">
            <v>7021525</v>
          </cell>
          <cell r="G57">
            <v>45218</v>
          </cell>
          <cell r="H57">
            <v>45237</v>
          </cell>
        </row>
        <row r="58">
          <cell r="A58">
            <v>63607</v>
          </cell>
          <cell r="B58">
            <v>510019</v>
          </cell>
          <cell r="C58">
            <v>25790</v>
          </cell>
          <cell r="D58" t="str">
            <v>10019I1310000908</v>
          </cell>
          <cell r="E58" t="str">
            <v>1C23TNN_00063607</v>
          </cell>
          <cell r="F58">
            <v>1012063</v>
          </cell>
          <cell r="G58">
            <v>45218</v>
          </cell>
          <cell r="H58">
            <v>45237</v>
          </cell>
        </row>
        <row r="59">
          <cell r="A59">
            <v>63608</v>
          </cell>
          <cell r="B59">
            <v>510027</v>
          </cell>
          <cell r="C59">
            <v>25790</v>
          </cell>
          <cell r="D59" t="str">
            <v>10027I1310000427</v>
          </cell>
          <cell r="E59" t="str">
            <v>1C23TNN_00063608</v>
          </cell>
          <cell r="F59">
            <v>1110575</v>
          </cell>
          <cell r="G59">
            <v>45220</v>
          </cell>
          <cell r="H59">
            <v>45237</v>
          </cell>
        </row>
        <row r="60">
          <cell r="A60">
            <v>63609</v>
          </cell>
          <cell r="B60">
            <v>510022</v>
          </cell>
          <cell r="C60">
            <v>25790</v>
          </cell>
          <cell r="D60" t="str">
            <v>10022I1310000529</v>
          </cell>
          <cell r="E60" t="str">
            <v>1C23TNN_00063609</v>
          </cell>
          <cell r="F60">
            <v>2024125</v>
          </cell>
          <cell r="G60">
            <v>45219</v>
          </cell>
          <cell r="H60">
            <v>45237</v>
          </cell>
        </row>
        <row r="61">
          <cell r="A61">
            <v>63610</v>
          </cell>
          <cell r="B61">
            <v>510020</v>
          </cell>
          <cell r="C61">
            <v>25790</v>
          </cell>
          <cell r="D61" t="str">
            <v>10020I1310000822</v>
          </cell>
          <cell r="E61" t="str">
            <v>1C23TNN_00063610</v>
          </cell>
          <cell r="F61">
            <v>1110575</v>
          </cell>
          <cell r="G61">
            <v>45220</v>
          </cell>
          <cell r="H61">
            <v>45237</v>
          </cell>
        </row>
        <row r="62">
          <cell r="A62">
            <v>63611</v>
          </cell>
          <cell r="B62">
            <v>510017</v>
          </cell>
          <cell r="C62">
            <v>25790</v>
          </cell>
          <cell r="D62" t="str">
            <v>10017I1310001044</v>
          </cell>
          <cell r="E62" t="str">
            <v>1C23TNN_00063611</v>
          </cell>
          <cell r="F62">
            <v>6269400</v>
          </cell>
          <cell r="G62">
            <v>45220</v>
          </cell>
          <cell r="H62">
            <v>45237</v>
          </cell>
        </row>
        <row r="63">
          <cell r="A63">
            <v>63612</v>
          </cell>
          <cell r="B63">
            <v>510018</v>
          </cell>
          <cell r="C63">
            <v>25790</v>
          </cell>
          <cell r="D63" t="str">
            <v>10018I1310000877</v>
          </cell>
          <cell r="E63" t="str">
            <v>1C23TNN_00063612</v>
          </cell>
          <cell r="F63">
            <v>654613</v>
          </cell>
          <cell r="G63">
            <v>45219</v>
          </cell>
          <cell r="H63">
            <v>45237</v>
          </cell>
        </row>
        <row r="64">
          <cell r="A64">
            <v>63613</v>
          </cell>
          <cell r="B64">
            <v>510018</v>
          </cell>
          <cell r="C64">
            <v>25790</v>
          </cell>
          <cell r="D64" t="str">
            <v>10018I1310000878</v>
          </cell>
          <cell r="E64" t="str">
            <v>1C23TNN_00063613</v>
          </cell>
          <cell r="F64">
            <v>5529713</v>
          </cell>
          <cell r="G64">
            <v>45219</v>
          </cell>
          <cell r="H64">
            <v>45237</v>
          </cell>
        </row>
        <row r="65">
          <cell r="A65">
            <v>63616</v>
          </cell>
          <cell r="B65">
            <v>510014</v>
          </cell>
          <cell r="C65">
            <v>25790</v>
          </cell>
          <cell r="D65" t="str">
            <v>10014I1310000693</v>
          </cell>
          <cell r="E65" t="str">
            <v>1C23TNN_00063616</v>
          </cell>
          <cell r="F65">
            <v>5552900</v>
          </cell>
          <cell r="G65">
            <v>45206</v>
          </cell>
          <cell r="H65">
            <v>45237</v>
          </cell>
        </row>
        <row r="66">
          <cell r="A66">
            <v>63617</v>
          </cell>
          <cell r="B66">
            <v>510014</v>
          </cell>
          <cell r="C66">
            <v>25790</v>
          </cell>
          <cell r="D66" t="str">
            <v>10014I1310000694</v>
          </cell>
          <cell r="E66" t="str">
            <v>1C23TNN_00063617</v>
          </cell>
          <cell r="F66">
            <v>367150</v>
          </cell>
          <cell r="G66">
            <v>45206</v>
          </cell>
          <cell r="H66">
            <v>45237</v>
          </cell>
        </row>
        <row r="67">
          <cell r="A67">
            <v>63618</v>
          </cell>
          <cell r="B67">
            <v>510014</v>
          </cell>
          <cell r="C67">
            <v>25790</v>
          </cell>
          <cell r="D67" t="str">
            <v>10014I1310000695</v>
          </cell>
          <cell r="E67" t="str">
            <v>1C23TNN_00063618</v>
          </cell>
          <cell r="F67">
            <v>3213775</v>
          </cell>
          <cell r="G67">
            <v>45209</v>
          </cell>
          <cell r="H67">
            <v>45237</v>
          </cell>
        </row>
        <row r="68">
          <cell r="A68">
            <v>63619</v>
          </cell>
          <cell r="B68">
            <v>510013</v>
          </cell>
          <cell r="C68">
            <v>25790</v>
          </cell>
          <cell r="D68" t="str">
            <v>10013I1310001392</v>
          </cell>
          <cell r="E68" t="str">
            <v>1C23TNN_00063619</v>
          </cell>
          <cell r="F68">
            <v>250913</v>
          </cell>
          <cell r="G68">
            <v>45210</v>
          </cell>
          <cell r="H68">
            <v>45237</v>
          </cell>
        </row>
        <row r="69">
          <cell r="A69">
            <v>63620</v>
          </cell>
          <cell r="B69">
            <v>510026</v>
          </cell>
          <cell r="C69">
            <v>25790</v>
          </cell>
          <cell r="D69" t="str">
            <v>10026I1310000857</v>
          </cell>
          <cell r="E69" t="str">
            <v>1C23TNN_00063620</v>
          </cell>
          <cell r="F69">
            <v>1468625</v>
          </cell>
          <cell r="G69">
            <v>45210</v>
          </cell>
          <cell r="H69">
            <v>45237</v>
          </cell>
        </row>
        <row r="70">
          <cell r="A70">
            <v>65092</v>
          </cell>
          <cell r="B70">
            <v>510010</v>
          </cell>
          <cell r="C70">
            <v>25790</v>
          </cell>
          <cell r="D70" t="str">
            <v>10010I1310002703</v>
          </cell>
          <cell r="E70" t="str">
            <v>1C23TNN_00065092</v>
          </cell>
          <cell r="F70">
            <v>2024125</v>
          </cell>
          <cell r="G70">
            <v>45220</v>
          </cell>
          <cell r="H70">
            <v>45237</v>
          </cell>
        </row>
        <row r="71">
          <cell r="A71">
            <v>65093</v>
          </cell>
          <cell r="B71">
            <v>510010</v>
          </cell>
          <cell r="C71">
            <v>25790</v>
          </cell>
          <cell r="D71" t="str">
            <v>10010I1310002704</v>
          </cell>
          <cell r="E71" t="str">
            <v>1C23TNN_00065093</v>
          </cell>
          <cell r="F71">
            <v>7302500</v>
          </cell>
          <cell r="G71">
            <v>45220</v>
          </cell>
          <cell r="H71">
            <v>45237</v>
          </cell>
        </row>
        <row r="72">
          <cell r="A72">
            <v>65094</v>
          </cell>
          <cell r="B72">
            <v>510017</v>
          </cell>
          <cell r="C72">
            <v>25790</v>
          </cell>
          <cell r="D72" t="str">
            <v>10017I1310001452</v>
          </cell>
          <cell r="E72" t="str">
            <v>1C23TNN_00065094</v>
          </cell>
          <cell r="F72">
            <v>2579200</v>
          </cell>
          <cell r="G72">
            <v>45224</v>
          </cell>
          <cell r="H72">
            <v>45237</v>
          </cell>
        </row>
        <row r="73">
          <cell r="A73">
            <v>65095</v>
          </cell>
          <cell r="B73">
            <v>510017</v>
          </cell>
          <cell r="C73">
            <v>25790</v>
          </cell>
          <cell r="D73" t="str">
            <v>10017I1310001453</v>
          </cell>
          <cell r="E73" t="str">
            <v>1C23TNN_00065095</v>
          </cell>
          <cell r="F73">
            <v>6269400</v>
          </cell>
          <cell r="G73">
            <v>45224</v>
          </cell>
          <cell r="H73">
            <v>45237</v>
          </cell>
        </row>
        <row r="74">
          <cell r="A74">
            <v>65096</v>
          </cell>
          <cell r="B74">
            <v>510016</v>
          </cell>
          <cell r="C74">
            <v>25790</v>
          </cell>
          <cell r="D74" t="str">
            <v>10016I1310001519</v>
          </cell>
          <cell r="E74" t="str">
            <v>1C23TNN_00065096</v>
          </cell>
          <cell r="F74">
            <v>4337975</v>
          </cell>
          <cell r="G74">
            <v>45226</v>
          </cell>
          <cell r="H74">
            <v>45237</v>
          </cell>
        </row>
        <row r="75">
          <cell r="A75">
            <v>65097</v>
          </cell>
          <cell r="B75">
            <v>510018</v>
          </cell>
          <cell r="C75">
            <v>25790</v>
          </cell>
          <cell r="D75" t="str">
            <v>10018I1310001339</v>
          </cell>
          <cell r="E75" t="str">
            <v>1C23TNN_00065097</v>
          </cell>
          <cell r="F75">
            <v>6361250</v>
          </cell>
          <cell r="G75">
            <v>45223</v>
          </cell>
          <cell r="H75">
            <v>45237</v>
          </cell>
        </row>
        <row r="76">
          <cell r="A76">
            <v>65098</v>
          </cell>
          <cell r="B76">
            <v>510012</v>
          </cell>
          <cell r="C76">
            <v>25790</v>
          </cell>
          <cell r="D76" t="str">
            <v>10012I1310001806</v>
          </cell>
          <cell r="E76" t="str">
            <v>1C23TNN_00065098</v>
          </cell>
          <cell r="F76">
            <v>10566663</v>
          </cell>
          <cell r="G76">
            <v>45225</v>
          </cell>
          <cell r="H76">
            <v>45237</v>
          </cell>
        </row>
        <row r="77">
          <cell r="A77">
            <v>65099</v>
          </cell>
          <cell r="B77">
            <v>510027</v>
          </cell>
          <cell r="C77">
            <v>25790</v>
          </cell>
          <cell r="D77" t="str">
            <v>10027I1310000614</v>
          </cell>
          <cell r="E77" t="str">
            <v>1C23TNN_00065099</v>
          </cell>
          <cell r="F77">
            <v>1154100</v>
          </cell>
          <cell r="G77">
            <v>45228</v>
          </cell>
          <cell r="H77">
            <v>45237</v>
          </cell>
        </row>
        <row r="78">
          <cell r="A78">
            <v>65100</v>
          </cell>
          <cell r="B78">
            <v>510022</v>
          </cell>
          <cell r="C78">
            <v>25790</v>
          </cell>
          <cell r="D78" t="str">
            <v>10022I1310000789</v>
          </cell>
          <cell r="E78" t="str">
            <v>1C23TNN_00065100</v>
          </cell>
          <cell r="F78">
            <v>2381325</v>
          </cell>
          <cell r="G78">
            <v>45229</v>
          </cell>
          <cell r="H78">
            <v>45237</v>
          </cell>
        </row>
        <row r="79">
          <cell r="A79">
            <v>65101</v>
          </cell>
          <cell r="B79">
            <v>510026</v>
          </cell>
          <cell r="C79">
            <v>25790</v>
          </cell>
          <cell r="D79" t="str">
            <v>10026I1310001223</v>
          </cell>
          <cell r="E79" t="str">
            <v>1C23TNN_00065101</v>
          </cell>
          <cell r="F79">
            <v>3492738</v>
          </cell>
          <cell r="G79">
            <v>45213</v>
          </cell>
          <cell r="H79">
            <v>45237</v>
          </cell>
        </row>
        <row r="80">
          <cell r="A80">
            <v>65102</v>
          </cell>
          <cell r="B80">
            <v>510014</v>
          </cell>
          <cell r="C80">
            <v>25790</v>
          </cell>
          <cell r="D80" t="str">
            <v>10014I1310000983</v>
          </cell>
          <cell r="E80" t="str">
            <v>1C23TNN_00065102</v>
          </cell>
          <cell r="F80">
            <v>4353500</v>
          </cell>
          <cell r="G80">
            <v>45216</v>
          </cell>
          <cell r="H80">
            <v>45237</v>
          </cell>
        </row>
        <row r="81">
          <cell r="A81">
            <v>65103</v>
          </cell>
          <cell r="B81">
            <v>510026</v>
          </cell>
          <cell r="C81">
            <v>25790</v>
          </cell>
          <cell r="D81" t="str">
            <v>10026I1310001224</v>
          </cell>
          <cell r="E81" t="str">
            <v>1C23TNN_00065103</v>
          </cell>
          <cell r="F81">
            <v>2039375</v>
          </cell>
          <cell r="G81">
            <v>45217</v>
          </cell>
          <cell r="H81">
            <v>45237</v>
          </cell>
        </row>
        <row r="82">
          <cell r="A82">
            <v>65104</v>
          </cell>
          <cell r="B82">
            <v>510014</v>
          </cell>
          <cell r="C82">
            <v>25790</v>
          </cell>
          <cell r="D82" t="str">
            <v>10014I1310000984</v>
          </cell>
          <cell r="E82" t="str">
            <v>1C23TNN_00065104</v>
          </cell>
          <cell r="F82">
            <v>1012063</v>
          </cell>
          <cell r="G82">
            <v>45217</v>
          </cell>
          <cell r="H82">
            <v>45237</v>
          </cell>
        </row>
        <row r="83">
          <cell r="A83">
            <v>65105</v>
          </cell>
          <cell r="B83">
            <v>520090</v>
          </cell>
          <cell r="C83">
            <v>25790</v>
          </cell>
          <cell r="D83" t="str">
            <v>20090I1310000502</v>
          </cell>
          <cell r="E83" t="str">
            <v>1C23TNN_00065105</v>
          </cell>
          <cell r="F83">
            <v>2702525</v>
          </cell>
          <cell r="G83">
            <v>45217</v>
          </cell>
          <cell r="H83">
            <v>45237</v>
          </cell>
        </row>
        <row r="84">
          <cell r="A84">
            <v>65106</v>
          </cell>
          <cell r="B84">
            <v>510013</v>
          </cell>
          <cell r="C84">
            <v>25790</v>
          </cell>
          <cell r="D84" t="str">
            <v>10013I1310002104</v>
          </cell>
          <cell r="E84" t="str">
            <v>1C23TNN_00065106</v>
          </cell>
          <cell r="F84">
            <v>1970450</v>
          </cell>
          <cell r="G84">
            <v>45217</v>
          </cell>
          <cell r="H84">
            <v>45237</v>
          </cell>
        </row>
        <row r="85">
          <cell r="A85">
            <v>65110</v>
          </cell>
          <cell r="B85">
            <v>510010</v>
          </cell>
          <cell r="C85">
            <v>25790</v>
          </cell>
          <cell r="D85" t="str">
            <v>10010I1310002714</v>
          </cell>
          <cell r="E85" t="str">
            <v>1C23TNN_00065110</v>
          </cell>
          <cell r="F85">
            <v>11837300</v>
          </cell>
          <cell r="G85">
            <v>45226</v>
          </cell>
          <cell r="H85">
            <v>45237</v>
          </cell>
        </row>
        <row r="86">
          <cell r="A86">
            <v>445</v>
          </cell>
          <cell r="B86">
            <v>510016</v>
          </cell>
          <cell r="C86">
            <v>25790</v>
          </cell>
          <cell r="D86" t="str">
            <v>10016R1309000055</v>
          </cell>
          <cell r="E86" t="str">
            <v>1K23THB 445</v>
          </cell>
          <cell r="F86">
            <v>-111058</v>
          </cell>
          <cell r="G86">
            <v>45199</v>
          </cell>
          <cell r="H86">
            <v>45237</v>
          </cell>
        </row>
        <row r="87">
          <cell r="A87">
            <v>647</v>
          </cell>
          <cell r="B87">
            <v>510015</v>
          </cell>
          <cell r="C87">
            <v>25790</v>
          </cell>
          <cell r="D87" t="str">
            <v>10015R1309000084</v>
          </cell>
          <cell r="E87" t="str">
            <v>1K23THL 647</v>
          </cell>
          <cell r="F87">
            <v>-1309726</v>
          </cell>
          <cell r="G87">
            <v>45196</v>
          </cell>
          <cell r="H87">
            <v>45237</v>
          </cell>
        </row>
        <row r="88">
          <cell r="A88">
            <v>343</v>
          </cell>
          <cell r="B88">
            <v>510027</v>
          </cell>
          <cell r="C88">
            <v>25790</v>
          </cell>
          <cell r="D88" t="str">
            <v>10027R1310000026</v>
          </cell>
          <cell r="E88" t="str">
            <v>K23TDL 343</v>
          </cell>
          <cell r="F88">
            <v>-700729</v>
          </cell>
          <cell r="G88">
            <v>45208</v>
          </cell>
          <cell r="H88">
            <v>45237</v>
          </cell>
        </row>
        <row r="89">
          <cell r="A89">
            <v>466</v>
          </cell>
          <cell r="B89">
            <v>510019</v>
          </cell>
          <cell r="C89">
            <v>25790</v>
          </cell>
          <cell r="D89" t="str">
            <v>10019R1309000042</v>
          </cell>
          <cell r="E89" t="str">
            <v>K23TDU 466</v>
          </cell>
          <cell r="F89">
            <v>-1294062</v>
          </cell>
          <cell r="G89">
            <v>45195</v>
          </cell>
          <cell r="H89">
            <v>45237</v>
          </cell>
        </row>
        <row r="90">
          <cell r="A90">
            <v>511</v>
          </cell>
          <cell r="B90">
            <v>510019</v>
          </cell>
          <cell r="C90">
            <v>25790</v>
          </cell>
          <cell r="D90" t="str">
            <v>10019R1310000019</v>
          </cell>
          <cell r="E90" t="str">
            <v>K23TDU 511</v>
          </cell>
          <cell r="F90">
            <v>-666527</v>
          </cell>
          <cell r="G90">
            <v>45202</v>
          </cell>
          <cell r="H90">
            <v>45237</v>
          </cell>
        </row>
        <row r="91">
          <cell r="A91">
            <v>390</v>
          </cell>
          <cell r="B91">
            <v>510026</v>
          </cell>
          <cell r="C91">
            <v>25790</v>
          </cell>
          <cell r="D91" t="str">
            <v>10026R1310000006</v>
          </cell>
          <cell r="E91" t="str">
            <v>K23THA 390</v>
          </cell>
          <cell r="F91">
            <v>-809542</v>
          </cell>
          <cell r="G91">
            <v>45201</v>
          </cell>
          <cell r="H91">
            <v>45237</v>
          </cell>
        </row>
        <row r="92">
          <cell r="A92">
            <v>463</v>
          </cell>
          <cell r="B92">
            <v>510016</v>
          </cell>
          <cell r="C92">
            <v>25790</v>
          </cell>
          <cell r="D92" t="str">
            <v>10016R1310000017</v>
          </cell>
          <cell r="E92" t="str">
            <v>K23THB 463</v>
          </cell>
          <cell r="F92">
            <v>-107205</v>
          </cell>
          <cell r="G92">
            <v>45209</v>
          </cell>
          <cell r="H92">
            <v>45237</v>
          </cell>
        </row>
        <row r="93">
          <cell r="A93">
            <v>633</v>
          </cell>
          <cell r="B93">
            <v>510015</v>
          </cell>
          <cell r="C93">
            <v>25790</v>
          </cell>
          <cell r="D93" t="str">
            <v>10015R1309000057</v>
          </cell>
          <cell r="E93" t="str">
            <v>K23THL 633</v>
          </cell>
          <cell r="F93">
            <v>-1725416</v>
          </cell>
          <cell r="G93">
            <v>45197</v>
          </cell>
          <cell r="H93">
            <v>45237</v>
          </cell>
        </row>
        <row r="94">
          <cell r="A94">
            <v>658</v>
          </cell>
          <cell r="B94">
            <v>510015</v>
          </cell>
          <cell r="C94">
            <v>25790</v>
          </cell>
          <cell r="D94" t="str">
            <v>10015R1309000080</v>
          </cell>
          <cell r="E94" t="str">
            <v>K23THL 658</v>
          </cell>
          <cell r="F94">
            <v>-511872</v>
          </cell>
          <cell r="G94">
            <v>45196</v>
          </cell>
          <cell r="H94">
            <v>45237</v>
          </cell>
        </row>
        <row r="95">
          <cell r="A95">
            <v>677</v>
          </cell>
          <cell r="B95">
            <v>510015</v>
          </cell>
          <cell r="C95">
            <v>25790</v>
          </cell>
          <cell r="D95" t="str">
            <v>10015R1310000015</v>
          </cell>
          <cell r="E95" t="str">
            <v>K23THL 677</v>
          </cell>
          <cell r="F95">
            <v>-809648</v>
          </cell>
          <cell r="G95">
            <v>45218</v>
          </cell>
          <cell r="H95">
            <v>45237</v>
          </cell>
        </row>
        <row r="96">
          <cell r="A96">
            <v>699</v>
          </cell>
          <cell r="B96">
            <v>510015</v>
          </cell>
          <cell r="C96">
            <v>25790</v>
          </cell>
          <cell r="D96" t="str">
            <v>10015R1310000037</v>
          </cell>
          <cell r="E96" t="str">
            <v>K23THL 699</v>
          </cell>
          <cell r="F96">
            <v>-560133</v>
          </cell>
          <cell r="G96">
            <v>45212</v>
          </cell>
          <cell r="H96">
            <v>45237</v>
          </cell>
        </row>
        <row r="97">
          <cell r="A97">
            <v>461</v>
          </cell>
          <cell r="B97">
            <v>510025</v>
          </cell>
          <cell r="C97">
            <v>25790</v>
          </cell>
          <cell r="D97" t="str">
            <v>10025R1310000001</v>
          </cell>
          <cell r="E97" t="str">
            <v>K23TKH 461</v>
          </cell>
          <cell r="F97">
            <v>-1366622</v>
          </cell>
          <cell r="G97">
            <v>45200</v>
          </cell>
          <cell r="H97">
            <v>45237</v>
          </cell>
        </row>
        <row r="98">
          <cell r="A98">
            <v>306</v>
          </cell>
          <cell r="B98">
            <v>510020</v>
          </cell>
          <cell r="C98">
            <v>25790</v>
          </cell>
          <cell r="D98" t="str">
            <v>10020R1309000019</v>
          </cell>
          <cell r="E98" t="str">
            <v>K23TLX 306</v>
          </cell>
          <cell r="F98">
            <v>-5829640</v>
          </cell>
          <cell r="G98">
            <v>45194</v>
          </cell>
          <cell r="H98">
            <v>45237</v>
          </cell>
        </row>
        <row r="99">
          <cell r="A99">
            <v>377</v>
          </cell>
          <cell r="B99">
            <v>510018</v>
          </cell>
          <cell r="C99">
            <v>25790</v>
          </cell>
          <cell r="D99" t="str">
            <v>10018R1310000017</v>
          </cell>
          <cell r="E99" t="str">
            <v>K23TNH 377</v>
          </cell>
          <cell r="F99">
            <v>-1573773</v>
          </cell>
          <cell r="G99">
            <v>45200</v>
          </cell>
          <cell r="H99">
            <v>45237</v>
          </cell>
        </row>
        <row r="100">
          <cell r="A100">
            <v>418</v>
          </cell>
          <cell r="B100">
            <v>510022</v>
          </cell>
          <cell r="C100">
            <v>25790</v>
          </cell>
          <cell r="D100" t="str">
            <v>10022R1309000037</v>
          </cell>
          <cell r="E100" t="str">
            <v>K23TVU 418</v>
          </cell>
          <cell r="F100">
            <v>-740069</v>
          </cell>
          <cell r="G100">
            <v>45199</v>
          </cell>
          <cell r="H100">
            <v>45237</v>
          </cell>
        </row>
        <row r="101">
          <cell r="A101">
            <v>434</v>
          </cell>
          <cell r="B101">
            <v>510022</v>
          </cell>
          <cell r="C101">
            <v>25790</v>
          </cell>
          <cell r="D101" t="str">
            <v>10022R1310000012</v>
          </cell>
          <cell r="E101" t="str">
            <v>K23TVU 434</v>
          </cell>
          <cell r="F101">
            <v>-573302</v>
          </cell>
          <cell r="G101">
            <v>45211</v>
          </cell>
          <cell r="H101">
            <v>45237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GRT No. &amp; Gor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chứng từ</v>
          </cell>
        </row>
        <row r="2">
          <cell r="A2">
            <v>60821</v>
          </cell>
          <cell r="B2">
            <v>510024</v>
          </cell>
          <cell r="C2">
            <v>25790</v>
          </cell>
          <cell r="D2" t="str">
            <v>10024I1310000957</v>
          </cell>
          <cell r="E2" t="str">
            <v>1C23TNN_00060821</v>
          </cell>
          <cell r="F2">
            <v>1309225</v>
          </cell>
          <cell r="G2">
            <v>45222</v>
          </cell>
          <cell r="H2">
            <v>45268</v>
          </cell>
        </row>
        <row r="3">
          <cell r="A3">
            <v>65237</v>
          </cell>
          <cell r="B3">
            <v>510019</v>
          </cell>
          <cell r="C3">
            <v>25790</v>
          </cell>
          <cell r="D3" t="str">
            <v>10019I1310001512</v>
          </cell>
          <cell r="E3" t="str">
            <v>1C23TNN_00065237</v>
          </cell>
          <cell r="F3">
            <v>3206763</v>
          </cell>
          <cell r="G3">
            <v>45229</v>
          </cell>
          <cell r="H3">
            <v>45268</v>
          </cell>
        </row>
        <row r="4">
          <cell r="A4">
            <v>65238</v>
          </cell>
          <cell r="B4">
            <v>510018</v>
          </cell>
          <cell r="C4">
            <v>25790</v>
          </cell>
          <cell r="D4" t="str">
            <v>10018I1310001557</v>
          </cell>
          <cell r="E4" t="str">
            <v>1C23TNN_00065238</v>
          </cell>
          <cell r="F4">
            <v>2830113</v>
          </cell>
          <cell r="G4">
            <v>45229</v>
          </cell>
          <cell r="H4">
            <v>45268</v>
          </cell>
        </row>
        <row r="5">
          <cell r="A5">
            <v>65239</v>
          </cell>
          <cell r="B5">
            <v>510025</v>
          </cell>
          <cell r="C5">
            <v>25790</v>
          </cell>
          <cell r="D5" t="str">
            <v>10025I1311000054</v>
          </cell>
          <cell r="E5" t="str">
            <v>1C23TNN_00065239</v>
          </cell>
          <cell r="F5">
            <v>4762638</v>
          </cell>
          <cell r="G5">
            <v>45231</v>
          </cell>
          <cell r="H5">
            <v>45268</v>
          </cell>
        </row>
        <row r="6">
          <cell r="A6">
            <v>65240</v>
          </cell>
          <cell r="B6">
            <v>510024</v>
          </cell>
          <cell r="C6">
            <v>25790</v>
          </cell>
          <cell r="D6" t="str">
            <v>10024I1311000053</v>
          </cell>
          <cell r="E6" t="str">
            <v>1C23TNN_00065240</v>
          </cell>
          <cell r="F6">
            <v>2531875</v>
          </cell>
          <cell r="G6">
            <v>45233</v>
          </cell>
          <cell r="H6">
            <v>45268</v>
          </cell>
        </row>
        <row r="7">
          <cell r="A7">
            <v>65241</v>
          </cell>
          <cell r="B7">
            <v>510016</v>
          </cell>
          <cell r="C7">
            <v>25790</v>
          </cell>
          <cell r="D7" t="str">
            <v>10016I1311000094</v>
          </cell>
          <cell r="E7" t="str">
            <v>1C23TNN_00065241</v>
          </cell>
          <cell r="F7">
            <v>3849938</v>
          </cell>
          <cell r="G7">
            <v>45233</v>
          </cell>
          <cell r="H7">
            <v>45268</v>
          </cell>
        </row>
        <row r="8">
          <cell r="A8">
            <v>65242</v>
          </cell>
          <cell r="B8">
            <v>510015</v>
          </cell>
          <cell r="C8">
            <v>25790</v>
          </cell>
          <cell r="D8" t="str">
            <v>10015I1310001445</v>
          </cell>
          <cell r="E8" t="str">
            <v>1C23TNN_00065242</v>
          </cell>
          <cell r="F8">
            <v>2381325</v>
          </cell>
          <cell r="G8">
            <v>45230</v>
          </cell>
          <cell r="H8">
            <v>45268</v>
          </cell>
        </row>
        <row r="9">
          <cell r="A9">
            <v>65243</v>
          </cell>
          <cell r="B9">
            <v>510017</v>
          </cell>
          <cell r="C9">
            <v>25790</v>
          </cell>
          <cell r="D9" t="str">
            <v>10017I1311000048</v>
          </cell>
          <cell r="E9" t="str">
            <v>1C23TNN_00065243</v>
          </cell>
          <cell r="F9">
            <v>2144100</v>
          </cell>
          <cell r="G9">
            <v>45231</v>
          </cell>
          <cell r="H9">
            <v>45268</v>
          </cell>
        </row>
        <row r="10">
          <cell r="A10">
            <v>65244</v>
          </cell>
          <cell r="B10">
            <v>510011</v>
          </cell>
          <cell r="C10">
            <v>25790</v>
          </cell>
          <cell r="D10" t="str">
            <v>10011I1310002264</v>
          </cell>
          <cell r="E10" t="str">
            <v>1C23TNN_00065244</v>
          </cell>
          <cell r="F10">
            <v>4960525</v>
          </cell>
          <cell r="G10">
            <v>45230</v>
          </cell>
          <cell r="H10">
            <v>45268</v>
          </cell>
        </row>
        <row r="11">
          <cell r="A11">
            <v>65245</v>
          </cell>
          <cell r="B11">
            <v>510014</v>
          </cell>
          <cell r="C11">
            <v>25790</v>
          </cell>
          <cell r="D11" t="str">
            <v>10014I1310001168</v>
          </cell>
          <cell r="E11" t="str">
            <v>1C23TNN_00065245</v>
          </cell>
          <cell r="F11">
            <v>4693238</v>
          </cell>
          <cell r="G11">
            <v>45222</v>
          </cell>
          <cell r="H11">
            <v>45268</v>
          </cell>
        </row>
        <row r="12">
          <cell r="A12">
            <v>65246</v>
          </cell>
          <cell r="B12">
            <v>510013</v>
          </cell>
          <cell r="C12">
            <v>25790</v>
          </cell>
          <cell r="D12" t="str">
            <v>10013I1310002395</v>
          </cell>
          <cell r="E12" t="str">
            <v>1C23TNN_00065246</v>
          </cell>
          <cell r="F12">
            <v>4245275</v>
          </cell>
          <cell r="G12">
            <v>45223</v>
          </cell>
          <cell r="H12">
            <v>45268</v>
          </cell>
        </row>
        <row r="13">
          <cell r="A13">
            <v>65247</v>
          </cell>
          <cell r="B13">
            <v>510014</v>
          </cell>
          <cell r="C13">
            <v>25790</v>
          </cell>
          <cell r="D13" t="str">
            <v>10014I1310001169</v>
          </cell>
          <cell r="E13" t="str">
            <v>1C23TNN_00065247</v>
          </cell>
          <cell r="F13">
            <v>2816488</v>
          </cell>
          <cell r="G13">
            <v>45225</v>
          </cell>
          <cell r="H13">
            <v>45268</v>
          </cell>
        </row>
        <row r="14">
          <cell r="A14">
            <v>65248</v>
          </cell>
          <cell r="B14">
            <v>510014</v>
          </cell>
          <cell r="C14">
            <v>25790</v>
          </cell>
          <cell r="D14" t="str">
            <v>10014I1310001170</v>
          </cell>
          <cell r="E14" t="str">
            <v>1C23TNN_00065248</v>
          </cell>
          <cell r="F14">
            <v>2618438</v>
          </cell>
          <cell r="G14">
            <v>45225</v>
          </cell>
          <cell r="H14">
            <v>45268</v>
          </cell>
        </row>
        <row r="15">
          <cell r="A15">
            <v>65249</v>
          </cell>
          <cell r="B15">
            <v>510026</v>
          </cell>
          <cell r="C15">
            <v>25790</v>
          </cell>
          <cell r="D15" t="str">
            <v>10026I1310001401</v>
          </cell>
          <cell r="E15" t="str">
            <v>1C23TNN_00065249</v>
          </cell>
          <cell r="F15">
            <v>1468625</v>
          </cell>
          <cell r="G15">
            <v>45227</v>
          </cell>
          <cell r="H15">
            <v>45268</v>
          </cell>
        </row>
        <row r="16">
          <cell r="A16">
            <v>65250</v>
          </cell>
          <cell r="B16">
            <v>510014</v>
          </cell>
          <cell r="C16">
            <v>25790</v>
          </cell>
          <cell r="D16" t="str">
            <v>10014I1310001171</v>
          </cell>
          <cell r="E16" t="str">
            <v>1C23TNN_00065250</v>
          </cell>
          <cell r="F16">
            <v>3698900</v>
          </cell>
          <cell r="G16">
            <v>45229</v>
          </cell>
          <cell r="H16">
            <v>45268</v>
          </cell>
        </row>
        <row r="17">
          <cell r="A17">
            <v>66558</v>
          </cell>
          <cell r="B17">
            <v>510015</v>
          </cell>
          <cell r="C17">
            <v>25790</v>
          </cell>
          <cell r="D17" t="str">
            <v>10015I1311000133</v>
          </cell>
          <cell r="E17" t="str">
            <v>1C23TNN_00066558</v>
          </cell>
          <cell r="F17">
            <v>501825</v>
          </cell>
          <cell r="G17">
            <v>45233</v>
          </cell>
          <cell r="H17">
            <v>45268</v>
          </cell>
        </row>
        <row r="18">
          <cell r="A18">
            <v>66559</v>
          </cell>
          <cell r="B18">
            <v>510017</v>
          </cell>
          <cell r="C18">
            <v>25790</v>
          </cell>
          <cell r="D18" t="str">
            <v>10017I1311000179</v>
          </cell>
          <cell r="E18" t="str">
            <v>1C23TNN_00066559</v>
          </cell>
          <cell r="F18">
            <v>2579200</v>
          </cell>
          <cell r="G18">
            <v>45234</v>
          </cell>
          <cell r="H18">
            <v>45268</v>
          </cell>
        </row>
        <row r="19">
          <cell r="A19">
            <v>66560</v>
          </cell>
          <cell r="B19">
            <v>510020</v>
          </cell>
          <cell r="C19">
            <v>25790</v>
          </cell>
          <cell r="D19" t="str">
            <v>10020I1311000097</v>
          </cell>
          <cell r="E19" t="str">
            <v>1C23TNN_00066560</v>
          </cell>
          <cell r="F19">
            <v>1110575</v>
          </cell>
          <cell r="G19">
            <v>45234</v>
          </cell>
          <cell r="H19">
            <v>45268</v>
          </cell>
        </row>
        <row r="20">
          <cell r="A20">
            <v>66561</v>
          </cell>
          <cell r="B20">
            <v>510022</v>
          </cell>
          <cell r="C20">
            <v>25790</v>
          </cell>
          <cell r="D20" t="str">
            <v>10022I1311000094</v>
          </cell>
          <cell r="E20" t="str">
            <v>1C23TNN_00066561</v>
          </cell>
          <cell r="F20">
            <v>5873225</v>
          </cell>
          <cell r="G20">
            <v>45234</v>
          </cell>
          <cell r="H20">
            <v>45268</v>
          </cell>
        </row>
        <row r="21">
          <cell r="A21">
            <v>66562</v>
          </cell>
          <cell r="B21">
            <v>510022</v>
          </cell>
          <cell r="C21">
            <v>25790</v>
          </cell>
          <cell r="D21" t="str">
            <v>10022I1311000095</v>
          </cell>
          <cell r="E21" t="str">
            <v>1C23TNN_00066562</v>
          </cell>
          <cell r="F21">
            <v>501825</v>
          </cell>
          <cell r="G21">
            <v>45234</v>
          </cell>
          <cell r="H21">
            <v>45268</v>
          </cell>
        </row>
        <row r="22">
          <cell r="A22">
            <v>66563</v>
          </cell>
          <cell r="B22">
            <v>510021</v>
          </cell>
          <cell r="C22">
            <v>25790</v>
          </cell>
          <cell r="D22" t="str">
            <v>10021I1311000070</v>
          </cell>
          <cell r="E22" t="str">
            <v>1C23TNN_00066563</v>
          </cell>
          <cell r="F22">
            <v>1468625</v>
          </cell>
          <cell r="G22">
            <v>45234</v>
          </cell>
          <cell r="H22">
            <v>45268</v>
          </cell>
        </row>
        <row r="23">
          <cell r="A23">
            <v>66564</v>
          </cell>
          <cell r="B23">
            <v>510027</v>
          </cell>
          <cell r="C23">
            <v>25790</v>
          </cell>
          <cell r="D23" t="str">
            <v>10027I1311000092</v>
          </cell>
          <cell r="E23" t="str">
            <v>1C23TNN_00066564</v>
          </cell>
          <cell r="F23">
            <v>2579200</v>
          </cell>
          <cell r="G23">
            <v>45234</v>
          </cell>
          <cell r="H23">
            <v>45268</v>
          </cell>
        </row>
        <row r="24">
          <cell r="A24">
            <v>66565</v>
          </cell>
          <cell r="B24">
            <v>510029</v>
          </cell>
          <cell r="C24">
            <v>25790</v>
          </cell>
          <cell r="D24" t="str">
            <v>10029I1311000094</v>
          </cell>
          <cell r="E24" t="str">
            <v>1C23TNN_00066565</v>
          </cell>
          <cell r="F24">
            <v>2381325</v>
          </cell>
          <cell r="G24">
            <v>45231</v>
          </cell>
          <cell r="H24">
            <v>45268</v>
          </cell>
        </row>
        <row r="25">
          <cell r="A25">
            <v>66566</v>
          </cell>
          <cell r="B25">
            <v>510018</v>
          </cell>
          <cell r="C25">
            <v>25790</v>
          </cell>
          <cell r="D25" t="str">
            <v>10018I1311000127</v>
          </cell>
          <cell r="E25" t="str">
            <v>1C23TNN_00066566</v>
          </cell>
          <cell r="F25">
            <v>3491900</v>
          </cell>
          <cell r="G25">
            <v>45233</v>
          </cell>
          <cell r="H25">
            <v>45268</v>
          </cell>
        </row>
        <row r="26">
          <cell r="A26">
            <v>66567</v>
          </cell>
          <cell r="B26">
            <v>510010</v>
          </cell>
          <cell r="C26">
            <v>25790</v>
          </cell>
          <cell r="D26" t="str">
            <v>10010I1311000246</v>
          </cell>
          <cell r="E26" t="str">
            <v>1C23TNN_00066567</v>
          </cell>
          <cell r="F26">
            <v>5302188</v>
          </cell>
          <cell r="G26">
            <v>45233</v>
          </cell>
          <cell r="H26">
            <v>45268</v>
          </cell>
        </row>
        <row r="27">
          <cell r="A27">
            <v>67948</v>
          </cell>
          <cell r="B27">
            <v>510024</v>
          </cell>
          <cell r="C27">
            <v>25790</v>
          </cell>
          <cell r="D27" t="str">
            <v>10024I1311000289</v>
          </cell>
          <cell r="E27" t="str">
            <v>1C23TNN_00067948</v>
          </cell>
          <cell r="F27">
            <v>3689775</v>
          </cell>
          <cell r="G27">
            <v>45240</v>
          </cell>
          <cell r="H27">
            <v>45268</v>
          </cell>
        </row>
        <row r="28">
          <cell r="A28">
            <v>67949</v>
          </cell>
          <cell r="B28">
            <v>510020</v>
          </cell>
          <cell r="C28">
            <v>25790</v>
          </cell>
          <cell r="D28" t="str">
            <v>10020I1311000370</v>
          </cell>
          <cell r="E28" t="str">
            <v>1C23TNN_00067949</v>
          </cell>
          <cell r="F28">
            <v>1309225</v>
          </cell>
          <cell r="G28">
            <v>45237</v>
          </cell>
          <cell r="H28">
            <v>45268</v>
          </cell>
        </row>
        <row r="29">
          <cell r="A29">
            <v>67950</v>
          </cell>
          <cell r="B29">
            <v>510017</v>
          </cell>
          <cell r="C29">
            <v>25790</v>
          </cell>
          <cell r="D29" t="str">
            <v>10017I1311000542</v>
          </cell>
          <cell r="E29" t="str">
            <v>1C23TNN_00067950</v>
          </cell>
          <cell r="F29">
            <v>1110575</v>
          </cell>
          <cell r="G29">
            <v>45238</v>
          </cell>
          <cell r="H29">
            <v>45268</v>
          </cell>
        </row>
        <row r="30">
          <cell r="A30">
            <v>67951</v>
          </cell>
          <cell r="B30">
            <v>510011</v>
          </cell>
          <cell r="C30">
            <v>25790</v>
          </cell>
          <cell r="D30" t="str">
            <v>10011I1311000645</v>
          </cell>
          <cell r="E30" t="str">
            <v>1C23TNN_00067951</v>
          </cell>
          <cell r="F30">
            <v>7134113</v>
          </cell>
          <cell r="G30">
            <v>45239</v>
          </cell>
          <cell r="H30">
            <v>45268</v>
          </cell>
        </row>
        <row r="31">
          <cell r="A31">
            <v>67952</v>
          </cell>
          <cell r="B31">
            <v>510025</v>
          </cell>
          <cell r="C31">
            <v>25790</v>
          </cell>
          <cell r="D31" t="str">
            <v>10025I1311000459</v>
          </cell>
          <cell r="E31" t="str">
            <v>1C23TNN_00067952</v>
          </cell>
          <cell r="F31">
            <v>6231263</v>
          </cell>
          <cell r="G31">
            <v>45240</v>
          </cell>
          <cell r="H31">
            <v>45268</v>
          </cell>
        </row>
        <row r="32">
          <cell r="A32">
            <v>67953</v>
          </cell>
          <cell r="B32">
            <v>510028</v>
          </cell>
          <cell r="C32">
            <v>25790</v>
          </cell>
          <cell r="D32" t="str">
            <v>10028I1311000365</v>
          </cell>
          <cell r="E32" t="str">
            <v>1C23TNN_00067953</v>
          </cell>
          <cell r="F32">
            <v>4602475</v>
          </cell>
          <cell r="G32">
            <v>45242</v>
          </cell>
          <cell r="H32">
            <v>45268</v>
          </cell>
        </row>
        <row r="33">
          <cell r="A33">
            <v>67954</v>
          </cell>
          <cell r="B33">
            <v>510021</v>
          </cell>
          <cell r="C33">
            <v>25790</v>
          </cell>
          <cell r="D33" t="str">
            <v>10021I1311000169</v>
          </cell>
          <cell r="E33" t="str">
            <v>1C23TNN_00067954</v>
          </cell>
          <cell r="F33">
            <v>2144100</v>
          </cell>
          <cell r="G33">
            <v>45241</v>
          </cell>
          <cell r="H33">
            <v>45268</v>
          </cell>
        </row>
        <row r="34">
          <cell r="A34">
            <v>67958</v>
          </cell>
          <cell r="B34">
            <v>510017</v>
          </cell>
          <cell r="C34">
            <v>25790</v>
          </cell>
          <cell r="D34" t="str">
            <v>10017I1311000572</v>
          </cell>
          <cell r="E34" t="str">
            <v>1C23TNN_00067958</v>
          </cell>
          <cell r="F34">
            <v>2830113</v>
          </cell>
          <cell r="G34">
            <v>45241</v>
          </cell>
          <cell r="H34">
            <v>45268</v>
          </cell>
        </row>
        <row r="35">
          <cell r="A35">
            <v>67959</v>
          </cell>
          <cell r="B35">
            <v>510016</v>
          </cell>
          <cell r="C35">
            <v>25790</v>
          </cell>
          <cell r="D35" t="str">
            <v>10016I1311000621</v>
          </cell>
          <cell r="E35" t="str">
            <v>1C23TNN_00067959</v>
          </cell>
          <cell r="F35">
            <v>1719538</v>
          </cell>
          <cell r="G35">
            <v>45243</v>
          </cell>
          <cell r="H35">
            <v>45268</v>
          </cell>
        </row>
        <row r="36">
          <cell r="A36">
            <v>67960</v>
          </cell>
          <cell r="B36">
            <v>510015</v>
          </cell>
          <cell r="C36">
            <v>25790</v>
          </cell>
          <cell r="D36" t="str">
            <v>10015I1311000426</v>
          </cell>
          <cell r="E36" t="str">
            <v>1C23TNN_00067960</v>
          </cell>
          <cell r="F36">
            <v>2579200</v>
          </cell>
          <cell r="G36">
            <v>45240</v>
          </cell>
          <cell r="H36">
            <v>45268</v>
          </cell>
        </row>
        <row r="37">
          <cell r="A37">
            <v>67961</v>
          </cell>
          <cell r="B37">
            <v>510012</v>
          </cell>
          <cell r="C37">
            <v>25790</v>
          </cell>
          <cell r="D37" t="str">
            <v>10012I1311000644</v>
          </cell>
          <cell r="E37" t="str">
            <v>1C23TNN_00067961</v>
          </cell>
          <cell r="F37">
            <v>7021525</v>
          </cell>
          <cell r="G37">
            <v>45237</v>
          </cell>
          <cell r="H37">
            <v>45268</v>
          </cell>
        </row>
        <row r="38">
          <cell r="A38">
            <v>67962</v>
          </cell>
          <cell r="B38">
            <v>510018</v>
          </cell>
          <cell r="C38">
            <v>25790</v>
          </cell>
          <cell r="D38" t="str">
            <v>10018I1311000473</v>
          </cell>
          <cell r="E38" t="str">
            <v>1C23TNN_00067962</v>
          </cell>
          <cell r="F38">
            <v>2645925</v>
          </cell>
          <cell r="G38">
            <v>45237</v>
          </cell>
          <cell r="H38">
            <v>45268</v>
          </cell>
        </row>
        <row r="39">
          <cell r="A39">
            <v>67963</v>
          </cell>
          <cell r="B39">
            <v>510029</v>
          </cell>
          <cell r="C39">
            <v>25790</v>
          </cell>
          <cell r="D39" t="str">
            <v>10029I1311000272</v>
          </cell>
          <cell r="E39" t="str">
            <v>1C23TNN_00067963</v>
          </cell>
          <cell r="F39">
            <v>1110575</v>
          </cell>
          <cell r="G39">
            <v>45237</v>
          </cell>
          <cell r="H39">
            <v>45268</v>
          </cell>
        </row>
        <row r="40">
          <cell r="A40">
            <v>69565</v>
          </cell>
          <cell r="B40">
            <v>510010</v>
          </cell>
          <cell r="C40">
            <v>25790</v>
          </cell>
          <cell r="D40" t="str">
            <v>10010I1311001674</v>
          </cell>
          <cell r="E40" t="str">
            <v>1C23TNN_00069565</v>
          </cell>
          <cell r="F40">
            <v>5368925</v>
          </cell>
          <cell r="G40">
            <v>45240</v>
          </cell>
          <cell r="H40">
            <v>45268</v>
          </cell>
        </row>
        <row r="41">
          <cell r="A41">
            <v>69566</v>
          </cell>
          <cell r="B41">
            <v>510019</v>
          </cell>
          <cell r="C41">
            <v>25790</v>
          </cell>
          <cell r="D41" t="str">
            <v>10019I1311000737</v>
          </cell>
          <cell r="E41" t="str">
            <v>1C23TNN_00069566</v>
          </cell>
          <cell r="F41">
            <v>1924975</v>
          </cell>
          <cell r="G41">
            <v>45240</v>
          </cell>
          <cell r="H41">
            <v>45268</v>
          </cell>
        </row>
        <row r="42">
          <cell r="A42">
            <v>69568</v>
          </cell>
          <cell r="B42">
            <v>510023</v>
          </cell>
          <cell r="C42">
            <v>25790</v>
          </cell>
          <cell r="D42" t="str">
            <v>10023I1311000203</v>
          </cell>
          <cell r="E42" t="str">
            <v>1C23TNN_00069568</v>
          </cell>
          <cell r="F42">
            <v>2144100</v>
          </cell>
          <cell r="G42">
            <v>45247</v>
          </cell>
          <cell r="H42">
            <v>45268</v>
          </cell>
        </row>
        <row r="43">
          <cell r="A43">
            <v>69569</v>
          </cell>
          <cell r="B43">
            <v>510017</v>
          </cell>
          <cell r="C43">
            <v>25790</v>
          </cell>
          <cell r="D43" t="str">
            <v>10017I1311000964</v>
          </cell>
          <cell r="E43" t="str">
            <v>1C23TNN_00069569</v>
          </cell>
          <cell r="F43">
            <v>1110575</v>
          </cell>
          <cell r="G43">
            <v>45245</v>
          </cell>
          <cell r="H43">
            <v>45268</v>
          </cell>
        </row>
        <row r="44">
          <cell r="A44">
            <v>69570</v>
          </cell>
          <cell r="B44">
            <v>510016</v>
          </cell>
          <cell r="C44">
            <v>25790</v>
          </cell>
          <cell r="D44" t="str">
            <v>10016I1311001008</v>
          </cell>
          <cell r="E44" t="str">
            <v>1C23TNN_00069570</v>
          </cell>
          <cell r="F44">
            <v>4087063</v>
          </cell>
          <cell r="G44">
            <v>45247</v>
          </cell>
          <cell r="H44">
            <v>45268</v>
          </cell>
        </row>
        <row r="45">
          <cell r="A45">
            <v>69571</v>
          </cell>
          <cell r="B45">
            <v>510012</v>
          </cell>
          <cell r="C45">
            <v>25790</v>
          </cell>
          <cell r="D45" t="str">
            <v>10012I1311001116</v>
          </cell>
          <cell r="E45" t="str">
            <v>1C23TNN_00069571</v>
          </cell>
          <cell r="F45">
            <v>2144100</v>
          </cell>
          <cell r="G45">
            <v>45245</v>
          </cell>
          <cell r="H45">
            <v>45268</v>
          </cell>
        </row>
        <row r="46">
          <cell r="A46">
            <v>69572</v>
          </cell>
          <cell r="B46">
            <v>510027</v>
          </cell>
          <cell r="C46">
            <v>25790</v>
          </cell>
          <cell r="D46" t="str">
            <v>10027I1311000405</v>
          </cell>
          <cell r="E46" t="str">
            <v>1C23TNN_00069572</v>
          </cell>
          <cell r="F46">
            <v>1361500</v>
          </cell>
          <cell r="G46">
            <v>45248</v>
          </cell>
          <cell r="H46">
            <v>45268</v>
          </cell>
        </row>
        <row r="47">
          <cell r="A47">
            <v>69573</v>
          </cell>
          <cell r="B47">
            <v>510024</v>
          </cell>
          <cell r="C47">
            <v>25790</v>
          </cell>
          <cell r="D47" t="str">
            <v>10024I1311000521</v>
          </cell>
          <cell r="E47" t="str">
            <v>1C23TNN_00069573</v>
          </cell>
          <cell r="F47">
            <v>501825</v>
          </cell>
          <cell r="G47">
            <v>45251</v>
          </cell>
          <cell r="H47">
            <v>45268</v>
          </cell>
        </row>
        <row r="48">
          <cell r="A48">
            <v>69574</v>
          </cell>
          <cell r="B48">
            <v>510025</v>
          </cell>
          <cell r="C48">
            <v>25790</v>
          </cell>
          <cell r="D48" t="str">
            <v>10025I1311000695</v>
          </cell>
          <cell r="E48" t="str">
            <v>1C23TNN_00069574</v>
          </cell>
          <cell r="F48">
            <v>1361500</v>
          </cell>
          <cell r="G48">
            <v>45247</v>
          </cell>
          <cell r="H48">
            <v>45268</v>
          </cell>
        </row>
        <row r="49">
          <cell r="A49">
            <v>69575</v>
          </cell>
          <cell r="B49">
            <v>510014</v>
          </cell>
          <cell r="C49">
            <v>25790</v>
          </cell>
          <cell r="D49" t="str">
            <v>10014I1311000674</v>
          </cell>
          <cell r="E49" t="str">
            <v>1C23TNN_00069575</v>
          </cell>
          <cell r="F49">
            <v>4442325</v>
          </cell>
          <cell r="G49">
            <v>45237</v>
          </cell>
          <cell r="H49">
            <v>45268</v>
          </cell>
        </row>
        <row r="50">
          <cell r="A50">
            <v>69576</v>
          </cell>
          <cell r="B50">
            <v>520090</v>
          </cell>
          <cell r="C50">
            <v>25790</v>
          </cell>
          <cell r="D50" t="str">
            <v>20090I1311000304</v>
          </cell>
          <cell r="E50" t="str">
            <v>1C23TNN_00069576</v>
          </cell>
          <cell r="F50">
            <v>4200300</v>
          </cell>
          <cell r="G50">
            <v>45238</v>
          </cell>
          <cell r="H50">
            <v>45268</v>
          </cell>
        </row>
        <row r="51">
          <cell r="A51">
            <v>69577</v>
          </cell>
          <cell r="B51">
            <v>510013</v>
          </cell>
          <cell r="C51">
            <v>25790</v>
          </cell>
          <cell r="D51" t="str">
            <v>10013I1311001242</v>
          </cell>
          <cell r="E51" t="str">
            <v>1C23TNN_00069577</v>
          </cell>
          <cell r="F51">
            <v>3630513</v>
          </cell>
          <cell r="G51">
            <v>45239</v>
          </cell>
          <cell r="H51">
            <v>45268</v>
          </cell>
        </row>
        <row r="52">
          <cell r="A52">
            <v>69578</v>
          </cell>
          <cell r="B52">
            <v>510026</v>
          </cell>
          <cell r="C52">
            <v>25790</v>
          </cell>
          <cell r="D52" t="str">
            <v>10026I1311000636</v>
          </cell>
          <cell r="E52" t="str">
            <v>1C23TNN_00069578</v>
          </cell>
          <cell r="F52">
            <v>1190638</v>
          </cell>
          <cell r="G52">
            <v>45239</v>
          </cell>
          <cell r="H52">
            <v>45268</v>
          </cell>
        </row>
        <row r="53">
          <cell r="A53">
            <v>69579</v>
          </cell>
          <cell r="B53">
            <v>510026</v>
          </cell>
          <cell r="C53">
            <v>25790</v>
          </cell>
          <cell r="D53" t="str">
            <v>10026I1311000637</v>
          </cell>
          <cell r="E53" t="str">
            <v>1C23TNN_00069579</v>
          </cell>
          <cell r="F53">
            <v>4960525</v>
          </cell>
          <cell r="G53">
            <v>45239</v>
          </cell>
          <cell r="H53">
            <v>45268</v>
          </cell>
        </row>
        <row r="54">
          <cell r="A54">
            <v>69580</v>
          </cell>
          <cell r="B54">
            <v>510014</v>
          </cell>
          <cell r="C54">
            <v>25790</v>
          </cell>
          <cell r="D54" t="str">
            <v>10014I1311000675</v>
          </cell>
          <cell r="E54" t="str">
            <v>1C23TNN_00069580</v>
          </cell>
          <cell r="F54">
            <v>654613</v>
          </cell>
          <cell r="G54">
            <v>45240</v>
          </cell>
          <cell r="H54">
            <v>45268</v>
          </cell>
        </row>
        <row r="55">
          <cell r="A55">
            <v>71514</v>
          </cell>
          <cell r="B55">
            <v>510010</v>
          </cell>
          <cell r="C55">
            <v>25790</v>
          </cell>
          <cell r="D55" t="str">
            <v>10010I1311002562</v>
          </cell>
          <cell r="E55" t="str">
            <v>1C23TNN_00071514</v>
          </cell>
          <cell r="F55">
            <v>8215200</v>
          </cell>
          <cell r="G55">
            <v>45248</v>
          </cell>
          <cell r="H55">
            <v>45268</v>
          </cell>
        </row>
        <row r="56">
          <cell r="A56">
            <v>71515</v>
          </cell>
          <cell r="B56">
            <v>510018</v>
          </cell>
          <cell r="C56">
            <v>25790</v>
          </cell>
          <cell r="D56" t="str">
            <v>10018I1311001308</v>
          </cell>
          <cell r="E56" t="str">
            <v>1C23TNN_00071515</v>
          </cell>
          <cell r="F56">
            <v>2579200</v>
          </cell>
          <cell r="G56">
            <v>45248</v>
          </cell>
          <cell r="H56">
            <v>45268</v>
          </cell>
        </row>
        <row r="57">
          <cell r="A57">
            <v>71516</v>
          </cell>
          <cell r="B57">
            <v>510018</v>
          </cell>
          <cell r="C57">
            <v>25790</v>
          </cell>
          <cell r="D57" t="str">
            <v>10018I1311001309</v>
          </cell>
          <cell r="E57" t="str">
            <v>1C23TNN_00071516</v>
          </cell>
          <cell r="F57">
            <v>501825</v>
          </cell>
          <cell r="G57">
            <v>45248</v>
          </cell>
          <cell r="H57">
            <v>45268</v>
          </cell>
        </row>
        <row r="58">
          <cell r="A58">
            <v>71517</v>
          </cell>
          <cell r="B58">
            <v>510019</v>
          </cell>
          <cell r="C58">
            <v>25790</v>
          </cell>
          <cell r="D58" t="str">
            <v>10019I1311001143</v>
          </cell>
          <cell r="E58" t="str">
            <v>1C23TNN_00071517</v>
          </cell>
          <cell r="F58">
            <v>1072050</v>
          </cell>
          <cell r="G58">
            <v>45250</v>
          </cell>
          <cell r="H58">
            <v>45268</v>
          </cell>
        </row>
        <row r="59">
          <cell r="A59">
            <v>71518</v>
          </cell>
          <cell r="B59">
            <v>510019</v>
          </cell>
          <cell r="C59">
            <v>25790</v>
          </cell>
          <cell r="D59" t="str">
            <v>10019I1311001144</v>
          </cell>
          <cell r="E59" t="str">
            <v>1C23TNN_00071518</v>
          </cell>
          <cell r="F59">
            <v>4347238</v>
          </cell>
          <cell r="G59">
            <v>45250</v>
          </cell>
          <cell r="H59">
            <v>45268</v>
          </cell>
        </row>
        <row r="60">
          <cell r="A60">
            <v>71519</v>
          </cell>
          <cell r="B60">
            <v>510017</v>
          </cell>
          <cell r="C60">
            <v>25790</v>
          </cell>
          <cell r="D60" t="str">
            <v>10017I1311001475</v>
          </cell>
          <cell r="E60" t="str">
            <v>1C23TNN_00071519</v>
          </cell>
          <cell r="F60">
            <v>2579200</v>
          </cell>
          <cell r="G60">
            <v>45252</v>
          </cell>
          <cell r="H60">
            <v>45268</v>
          </cell>
        </row>
        <row r="61">
          <cell r="A61">
            <v>71520</v>
          </cell>
          <cell r="B61">
            <v>510016</v>
          </cell>
          <cell r="C61">
            <v>25790</v>
          </cell>
          <cell r="D61" t="str">
            <v>10016I1311001617</v>
          </cell>
          <cell r="E61" t="str">
            <v>1C23TNN_00071520</v>
          </cell>
          <cell r="F61">
            <v>1512050</v>
          </cell>
          <cell r="G61">
            <v>45254</v>
          </cell>
          <cell r="H61">
            <v>45268</v>
          </cell>
        </row>
        <row r="62">
          <cell r="A62">
            <v>71521</v>
          </cell>
          <cell r="B62">
            <v>510027</v>
          </cell>
          <cell r="C62">
            <v>25790</v>
          </cell>
          <cell r="D62" t="str">
            <v>10027I1311000586</v>
          </cell>
          <cell r="E62" t="str">
            <v>1C23TNN_00071521</v>
          </cell>
          <cell r="F62">
            <v>3035925</v>
          </cell>
          <cell r="G62">
            <v>45251</v>
          </cell>
          <cell r="H62">
            <v>45268</v>
          </cell>
        </row>
        <row r="63">
          <cell r="A63">
            <v>71522</v>
          </cell>
          <cell r="B63">
            <v>510011</v>
          </cell>
          <cell r="C63">
            <v>25790</v>
          </cell>
          <cell r="D63" t="str">
            <v>10011I1311001755</v>
          </cell>
          <cell r="E63" t="str">
            <v>1C23TNN_00071522</v>
          </cell>
          <cell r="F63">
            <v>3622100</v>
          </cell>
          <cell r="G63">
            <v>45252</v>
          </cell>
          <cell r="H63">
            <v>45268</v>
          </cell>
        </row>
        <row r="64">
          <cell r="A64">
            <v>71523</v>
          </cell>
          <cell r="B64">
            <v>510012</v>
          </cell>
          <cell r="C64">
            <v>25790</v>
          </cell>
          <cell r="D64" t="str">
            <v>10012I1311001715</v>
          </cell>
          <cell r="E64" t="str">
            <v>1C23TNN_00071523</v>
          </cell>
          <cell r="F64">
            <v>5910938</v>
          </cell>
          <cell r="G64">
            <v>45253</v>
          </cell>
          <cell r="H64">
            <v>45268</v>
          </cell>
        </row>
        <row r="65">
          <cell r="A65">
            <v>71524</v>
          </cell>
          <cell r="B65">
            <v>510022</v>
          </cell>
          <cell r="C65">
            <v>25790</v>
          </cell>
          <cell r="D65" t="str">
            <v>10022I1311000759</v>
          </cell>
          <cell r="E65" t="str">
            <v>1C23TNN_00071524</v>
          </cell>
          <cell r="F65">
            <v>1468625</v>
          </cell>
          <cell r="G65">
            <v>45255</v>
          </cell>
          <cell r="H65">
            <v>45268</v>
          </cell>
        </row>
        <row r="66">
          <cell r="A66">
            <v>71525</v>
          </cell>
          <cell r="B66">
            <v>510025</v>
          </cell>
          <cell r="C66">
            <v>25790</v>
          </cell>
          <cell r="D66" t="str">
            <v>10025I1311000924</v>
          </cell>
          <cell r="E66" t="str">
            <v>1C23TNN_00071525</v>
          </cell>
          <cell r="F66">
            <v>3849938</v>
          </cell>
          <cell r="G66">
            <v>45254</v>
          </cell>
          <cell r="H66">
            <v>45268</v>
          </cell>
        </row>
        <row r="67">
          <cell r="A67">
            <v>71526</v>
          </cell>
          <cell r="B67">
            <v>510028</v>
          </cell>
          <cell r="C67">
            <v>25790</v>
          </cell>
          <cell r="D67" t="str">
            <v>10028I1311000877</v>
          </cell>
          <cell r="E67" t="str">
            <v>1C23TNN_00071526</v>
          </cell>
          <cell r="F67">
            <v>4960525</v>
          </cell>
          <cell r="G67">
            <v>45254</v>
          </cell>
          <cell r="H67">
            <v>45268</v>
          </cell>
        </row>
        <row r="68">
          <cell r="A68">
            <v>71527</v>
          </cell>
          <cell r="B68">
            <v>510021</v>
          </cell>
          <cell r="C68">
            <v>25790</v>
          </cell>
          <cell r="D68" t="str">
            <v>10021I1311000414</v>
          </cell>
          <cell r="E68" t="str">
            <v>1C23TNN_00071527</v>
          </cell>
          <cell r="F68">
            <v>2937238</v>
          </cell>
          <cell r="G68">
            <v>45255</v>
          </cell>
          <cell r="H68">
            <v>45268</v>
          </cell>
        </row>
        <row r="69">
          <cell r="A69">
            <v>71528</v>
          </cell>
          <cell r="B69">
            <v>510020</v>
          </cell>
          <cell r="C69">
            <v>25790</v>
          </cell>
          <cell r="D69" t="str">
            <v>10020I1311001011</v>
          </cell>
          <cell r="E69" t="str">
            <v>1C23TNN_00071528</v>
          </cell>
          <cell r="F69">
            <v>4853400</v>
          </cell>
          <cell r="G69">
            <v>45255</v>
          </cell>
          <cell r="H69">
            <v>45268</v>
          </cell>
        </row>
        <row r="70">
          <cell r="A70">
            <v>71529</v>
          </cell>
          <cell r="B70">
            <v>510015</v>
          </cell>
          <cell r="C70">
            <v>25790</v>
          </cell>
          <cell r="D70" t="str">
            <v>10015I1311001126</v>
          </cell>
          <cell r="E70" t="str">
            <v>1C23TNN_00071529</v>
          </cell>
          <cell r="F70">
            <v>1110575</v>
          </cell>
          <cell r="G70">
            <v>45254</v>
          </cell>
          <cell r="H70">
            <v>45268</v>
          </cell>
        </row>
        <row r="71">
          <cell r="A71">
            <v>71530</v>
          </cell>
          <cell r="B71">
            <v>510014</v>
          </cell>
          <cell r="C71">
            <v>25790</v>
          </cell>
          <cell r="D71" t="str">
            <v>10014I1311001048</v>
          </cell>
          <cell r="E71" t="str">
            <v>1C23TNN_00071530</v>
          </cell>
          <cell r="F71">
            <v>5059888</v>
          </cell>
          <cell r="G71">
            <v>45245</v>
          </cell>
          <cell r="H71">
            <v>45268</v>
          </cell>
        </row>
        <row r="72">
          <cell r="A72">
            <v>71531</v>
          </cell>
          <cell r="B72">
            <v>520090</v>
          </cell>
          <cell r="C72">
            <v>25790</v>
          </cell>
          <cell r="D72" t="str">
            <v>20090I1311000484</v>
          </cell>
          <cell r="E72" t="str">
            <v>1C23TNN_00071531</v>
          </cell>
          <cell r="F72">
            <v>1110575</v>
          </cell>
          <cell r="G72">
            <v>45248</v>
          </cell>
          <cell r="H72">
            <v>45268</v>
          </cell>
        </row>
        <row r="73">
          <cell r="A73">
            <v>71532</v>
          </cell>
          <cell r="B73">
            <v>520090</v>
          </cell>
          <cell r="C73">
            <v>25790</v>
          </cell>
          <cell r="D73" t="str">
            <v>20090I1311000485</v>
          </cell>
          <cell r="E73" t="str">
            <v>1C23TNN_00071532</v>
          </cell>
          <cell r="F73">
            <v>1110575</v>
          </cell>
          <cell r="G73">
            <v>45248</v>
          </cell>
          <cell r="H73">
            <v>45268</v>
          </cell>
        </row>
        <row r="74">
          <cell r="A74">
            <v>71539</v>
          </cell>
          <cell r="B74">
            <v>510010</v>
          </cell>
          <cell r="C74">
            <v>25790</v>
          </cell>
          <cell r="D74" t="str">
            <v>10010I1311002563</v>
          </cell>
          <cell r="E74" t="str">
            <v>1C23TNN_00071539</v>
          </cell>
          <cell r="F74">
            <v>16295988</v>
          </cell>
          <cell r="G74">
            <v>45254</v>
          </cell>
          <cell r="H74">
            <v>45268</v>
          </cell>
        </row>
        <row r="75">
          <cell r="A75">
            <v>6949</v>
          </cell>
          <cell r="B75">
            <v>510010</v>
          </cell>
          <cell r="C75">
            <v>25790</v>
          </cell>
          <cell r="D75" t="str">
            <v>10010R1310000045</v>
          </cell>
          <cell r="E75" t="str">
            <v>K23TAP 6949</v>
          </cell>
          <cell r="F75">
            <v>-464398</v>
          </cell>
          <cell r="G75">
            <v>45228</v>
          </cell>
          <cell r="H75">
            <v>45268</v>
          </cell>
        </row>
        <row r="76">
          <cell r="A76">
            <v>433</v>
          </cell>
          <cell r="B76">
            <v>510011</v>
          </cell>
          <cell r="C76">
            <v>25790</v>
          </cell>
          <cell r="D76" t="str">
            <v>10011R1311000018</v>
          </cell>
          <cell r="E76" t="str">
            <v>K23TBP 433</v>
          </cell>
          <cell r="F76">
            <v>-6312497</v>
          </cell>
          <cell r="G76">
            <v>45247</v>
          </cell>
          <cell r="H76">
            <v>45268</v>
          </cell>
        </row>
        <row r="77">
          <cell r="A77">
            <v>330</v>
          </cell>
          <cell r="B77">
            <v>510017</v>
          </cell>
          <cell r="C77">
            <v>25790</v>
          </cell>
          <cell r="D77" t="str">
            <v>10017R1310000031</v>
          </cell>
          <cell r="E77" t="str">
            <v>K23TDA 330</v>
          </cell>
          <cell r="F77">
            <v>-111058</v>
          </cell>
          <cell r="G77">
            <v>45225</v>
          </cell>
          <cell r="H77">
            <v>45268</v>
          </cell>
        </row>
        <row r="78">
          <cell r="A78">
            <v>377</v>
          </cell>
          <cell r="B78">
            <v>510027</v>
          </cell>
          <cell r="C78">
            <v>25790</v>
          </cell>
          <cell r="D78" t="str">
            <v>10027R1311000013</v>
          </cell>
          <cell r="E78" t="str">
            <v>K23TDL 377</v>
          </cell>
          <cell r="F78">
            <v>-392766</v>
          </cell>
          <cell r="G78">
            <v>45250</v>
          </cell>
          <cell r="H78">
            <v>45268</v>
          </cell>
        </row>
        <row r="79">
          <cell r="A79">
            <v>576</v>
          </cell>
          <cell r="B79">
            <v>510019</v>
          </cell>
          <cell r="C79">
            <v>25790</v>
          </cell>
          <cell r="D79" t="str">
            <v>10019R1311000012</v>
          </cell>
          <cell r="E79" t="str">
            <v>K23TDU 576</v>
          </cell>
          <cell r="F79">
            <v>-2647663</v>
          </cell>
          <cell r="G79">
            <v>45241</v>
          </cell>
          <cell r="H79">
            <v>45268</v>
          </cell>
        </row>
        <row r="80">
          <cell r="A80">
            <v>443</v>
          </cell>
          <cell r="B80">
            <v>510028</v>
          </cell>
          <cell r="C80">
            <v>25790</v>
          </cell>
          <cell r="D80" t="str">
            <v>10028R1310000032</v>
          </cell>
          <cell r="E80" t="str">
            <v>K23TKG 443</v>
          </cell>
          <cell r="F80">
            <v>-212264</v>
          </cell>
          <cell r="G80">
            <v>45226</v>
          </cell>
          <cell r="H80">
            <v>45268</v>
          </cell>
        </row>
        <row r="81">
          <cell r="A81">
            <v>456</v>
          </cell>
          <cell r="B81">
            <v>510028</v>
          </cell>
          <cell r="C81">
            <v>25790</v>
          </cell>
          <cell r="D81" t="str">
            <v>10028R1311000007</v>
          </cell>
          <cell r="E81" t="str">
            <v>K23TKG 456</v>
          </cell>
          <cell r="F81">
            <v>-119066</v>
          </cell>
          <cell r="G81">
            <v>45247</v>
          </cell>
          <cell r="H81">
            <v>45268</v>
          </cell>
        </row>
        <row r="82">
          <cell r="A82">
            <v>513</v>
          </cell>
          <cell r="B82">
            <v>510025</v>
          </cell>
          <cell r="C82">
            <v>25790</v>
          </cell>
          <cell r="D82" t="str">
            <v>10025R1310000041</v>
          </cell>
          <cell r="E82" t="str">
            <v>K23TKH 513</v>
          </cell>
          <cell r="F82">
            <v>-261844</v>
          </cell>
          <cell r="G82">
            <v>45230</v>
          </cell>
          <cell r="H82">
            <v>45268</v>
          </cell>
        </row>
        <row r="83">
          <cell r="A83">
            <v>529</v>
          </cell>
          <cell r="B83">
            <v>510025</v>
          </cell>
          <cell r="C83">
            <v>25790</v>
          </cell>
          <cell r="D83" t="str">
            <v>10025R1311000010</v>
          </cell>
          <cell r="E83" t="str">
            <v>K23TKH 529</v>
          </cell>
          <cell r="F83">
            <v>-238132</v>
          </cell>
          <cell r="G83">
            <v>45247</v>
          </cell>
          <cell r="H83">
            <v>45268</v>
          </cell>
        </row>
        <row r="84">
          <cell r="A84">
            <v>458</v>
          </cell>
          <cell r="B84">
            <v>510022</v>
          </cell>
          <cell r="C84">
            <v>25790</v>
          </cell>
          <cell r="D84" t="str">
            <v>10022R1310000033</v>
          </cell>
          <cell r="E84" t="str">
            <v>K23TVU 458</v>
          </cell>
          <cell r="F84">
            <v>-170624</v>
          </cell>
          <cell r="G84">
            <v>45230</v>
          </cell>
          <cell r="H84">
            <v>45268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304">
          <cell r="A1304">
            <v>1239</v>
          </cell>
          <cell r="B1304"/>
          <cell r="C1304">
            <v>25790</v>
          </cell>
          <cell r="D1304">
            <v>45291</v>
          </cell>
          <cell r="E1304">
            <v>10357611</v>
          </cell>
          <cell r="F1304">
            <v>2124000</v>
          </cell>
          <cell r="G1304">
            <v>45290</v>
          </cell>
          <cell r="H1304">
            <v>45306</v>
          </cell>
        </row>
        <row r="1305">
          <cell r="A1305">
            <v>1240</v>
          </cell>
          <cell r="B1305"/>
          <cell r="C1305">
            <v>25790</v>
          </cell>
          <cell r="D1305">
            <v>45291</v>
          </cell>
          <cell r="E1305">
            <v>10357851</v>
          </cell>
          <cell r="F1305">
            <v>3687120</v>
          </cell>
          <cell r="G1305">
            <v>45290</v>
          </cell>
          <cell r="H1305">
            <v>45306</v>
          </cell>
        </row>
        <row r="1306">
          <cell r="A1306">
            <v>1238</v>
          </cell>
          <cell r="B1306"/>
          <cell r="C1306">
            <v>25790</v>
          </cell>
          <cell r="D1306">
            <v>45291</v>
          </cell>
          <cell r="E1306">
            <v>10358143</v>
          </cell>
          <cell r="F1306">
            <v>6322220</v>
          </cell>
          <cell r="G1306">
            <v>45290</v>
          </cell>
          <cell r="H1306">
            <v>45306</v>
          </cell>
        </row>
        <row r="1307">
          <cell r="A1307">
            <v>1241</v>
          </cell>
          <cell r="B1307"/>
          <cell r="C1307">
            <v>25790</v>
          </cell>
          <cell r="D1307">
            <v>45291</v>
          </cell>
          <cell r="E1307">
            <v>10358555</v>
          </cell>
          <cell r="F1307">
            <v>5693500</v>
          </cell>
          <cell r="G1307">
            <v>45290</v>
          </cell>
          <cell r="H1307">
            <v>45306</v>
          </cell>
        </row>
        <row r="1308">
          <cell r="A1308">
            <v>79148</v>
          </cell>
          <cell r="B1308"/>
          <cell r="C1308">
            <v>25790</v>
          </cell>
          <cell r="D1308">
            <v>45291</v>
          </cell>
          <cell r="E1308">
            <v>12259298</v>
          </cell>
          <cell r="F1308">
            <v>6785820</v>
          </cell>
          <cell r="G1308">
            <v>45288</v>
          </cell>
          <cell r="H1308">
            <v>45306</v>
          </cell>
        </row>
        <row r="1309">
          <cell r="A1309">
            <v>79172</v>
          </cell>
          <cell r="B1309"/>
          <cell r="C1309">
            <v>25790</v>
          </cell>
          <cell r="D1309">
            <v>45291</v>
          </cell>
          <cell r="E1309">
            <v>13065735</v>
          </cell>
          <cell r="F1309">
            <v>2124000</v>
          </cell>
          <cell r="G1309">
            <v>45285</v>
          </cell>
          <cell r="H1309">
            <v>45306</v>
          </cell>
        </row>
        <row r="1310">
          <cell r="A1310">
            <v>79154</v>
          </cell>
          <cell r="B1310"/>
          <cell r="C1310">
            <v>25790</v>
          </cell>
          <cell r="D1310">
            <v>45291</v>
          </cell>
          <cell r="E1310">
            <v>15209842</v>
          </cell>
          <cell r="F1310">
            <v>1843560</v>
          </cell>
          <cell r="G1310">
            <v>45289</v>
          </cell>
          <cell r="H1310">
            <v>45306</v>
          </cell>
        </row>
        <row r="1311">
          <cell r="A1311">
            <v>2858</v>
          </cell>
          <cell r="B1311"/>
          <cell r="C1311">
            <v>25790</v>
          </cell>
          <cell r="D1311">
            <v>45291</v>
          </cell>
          <cell r="E1311">
            <v>21272925</v>
          </cell>
          <cell r="F1311">
            <v>2937240</v>
          </cell>
          <cell r="G1311">
            <v>45232</v>
          </cell>
          <cell r="H1311">
            <v>45306</v>
          </cell>
        </row>
        <row r="1312">
          <cell r="A1312">
            <v>79171</v>
          </cell>
          <cell r="B1312"/>
          <cell r="C1312">
            <v>25790</v>
          </cell>
          <cell r="D1312">
            <v>45291</v>
          </cell>
          <cell r="E1312">
            <v>26486361</v>
          </cell>
          <cell r="F1312">
            <v>2269020</v>
          </cell>
          <cell r="G1312">
            <v>45285</v>
          </cell>
          <cell r="H1312">
            <v>45306</v>
          </cell>
        </row>
        <row r="1313">
          <cell r="A1313">
            <v>69567</v>
          </cell>
          <cell r="B1313"/>
          <cell r="C1313">
            <v>25790</v>
          </cell>
          <cell r="D1313">
            <v>45291</v>
          </cell>
          <cell r="E1313" t="str">
            <v>1C23TNN_00069567</v>
          </cell>
          <cell r="F1313">
            <v>7143963</v>
          </cell>
          <cell r="G1313">
            <v>45245</v>
          </cell>
          <cell r="H1313">
            <v>45306</v>
          </cell>
        </row>
        <row r="1314">
          <cell r="A1314">
            <v>72795</v>
          </cell>
          <cell r="B1314"/>
          <cell r="C1314">
            <v>25790</v>
          </cell>
          <cell r="D1314">
            <v>45291</v>
          </cell>
          <cell r="E1314" t="str">
            <v>1C23TNN_00072795</v>
          </cell>
          <cell r="F1314">
            <v>5211438</v>
          </cell>
          <cell r="G1314">
            <v>45258</v>
          </cell>
          <cell r="H1314">
            <v>45306</v>
          </cell>
        </row>
        <row r="1315">
          <cell r="A1315">
            <v>72796</v>
          </cell>
          <cell r="B1315"/>
          <cell r="C1315">
            <v>25790</v>
          </cell>
          <cell r="D1315">
            <v>45291</v>
          </cell>
          <cell r="E1315" t="str">
            <v>1C23TNN_00072796</v>
          </cell>
          <cell r="F1315">
            <v>2323963</v>
          </cell>
          <cell r="G1315">
            <v>45258</v>
          </cell>
          <cell r="H1315">
            <v>45306</v>
          </cell>
        </row>
        <row r="1316">
          <cell r="A1316">
            <v>72797</v>
          </cell>
          <cell r="B1316"/>
          <cell r="C1316">
            <v>25790</v>
          </cell>
          <cell r="D1316">
            <v>45291</v>
          </cell>
          <cell r="E1316" t="str">
            <v>1C23TNN_00072797</v>
          </cell>
          <cell r="F1316">
            <v>3642450</v>
          </cell>
          <cell r="G1316">
            <v>45259</v>
          </cell>
          <cell r="H1316">
            <v>45306</v>
          </cell>
        </row>
        <row r="1317">
          <cell r="A1317">
            <v>72798</v>
          </cell>
          <cell r="B1317"/>
          <cell r="C1317">
            <v>25790</v>
          </cell>
          <cell r="D1317">
            <v>45291</v>
          </cell>
          <cell r="E1317" t="str">
            <v>1C23TNN_00072798</v>
          </cell>
          <cell r="F1317">
            <v>8025175</v>
          </cell>
          <cell r="G1317">
            <v>45258</v>
          </cell>
          <cell r="H1317">
            <v>45306</v>
          </cell>
        </row>
        <row r="1318">
          <cell r="A1318">
            <v>72799</v>
          </cell>
          <cell r="B1318"/>
          <cell r="C1318">
            <v>25790</v>
          </cell>
          <cell r="D1318">
            <v>45291</v>
          </cell>
          <cell r="E1318" t="str">
            <v>1C23TNN_00072799</v>
          </cell>
          <cell r="F1318">
            <v>11440025</v>
          </cell>
          <cell r="G1318">
            <v>45259</v>
          </cell>
          <cell r="H1318">
            <v>45306</v>
          </cell>
        </row>
        <row r="1319">
          <cell r="A1319">
            <v>72800</v>
          </cell>
          <cell r="B1319"/>
          <cell r="C1319">
            <v>25790</v>
          </cell>
          <cell r="D1319">
            <v>45291</v>
          </cell>
          <cell r="E1319" t="str">
            <v>1C23TNN_00072800</v>
          </cell>
          <cell r="F1319">
            <v>3331738</v>
          </cell>
          <cell r="G1319">
            <v>45248</v>
          </cell>
          <cell r="H1319">
            <v>45306</v>
          </cell>
        </row>
        <row r="1320">
          <cell r="A1320">
            <v>72801</v>
          </cell>
          <cell r="B1320"/>
          <cell r="C1320">
            <v>25790</v>
          </cell>
          <cell r="D1320">
            <v>45291</v>
          </cell>
          <cell r="E1320" t="str">
            <v>1C23TNN_00072801</v>
          </cell>
          <cell r="F1320">
            <v>501825</v>
          </cell>
          <cell r="G1320">
            <v>45248</v>
          </cell>
          <cell r="H1320">
            <v>45306</v>
          </cell>
        </row>
        <row r="1321">
          <cell r="A1321">
            <v>72802</v>
          </cell>
          <cell r="B1321"/>
          <cell r="C1321">
            <v>25790</v>
          </cell>
          <cell r="D1321">
            <v>45291</v>
          </cell>
          <cell r="E1321" t="str">
            <v>1C23TNN_00072802</v>
          </cell>
          <cell r="F1321">
            <v>2221163</v>
          </cell>
          <cell r="G1321">
            <v>45248</v>
          </cell>
          <cell r="H1321">
            <v>45306</v>
          </cell>
        </row>
        <row r="1322">
          <cell r="A1322">
            <v>72803</v>
          </cell>
          <cell r="B1322"/>
          <cell r="C1322">
            <v>25790</v>
          </cell>
          <cell r="D1322">
            <v>45291</v>
          </cell>
          <cell r="E1322" t="str">
            <v>1C23TNN_00072803</v>
          </cell>
          <cell r="F1322">
            <v>2540675</v>
          </cell>
          <cell r="G1322">
            <v>45251</v>
          </cell>
          <cell r="H1322">
            <v>45306</v>
          </cell>
        </row>
        <row r="1323">
          <cell r="A1323">
            <v>72804</v>
          </cell>
          <cell r="B1323"/>
          <cell r="C1323">
            <v>25790</v>
          </cell>
          <cell r="D1323">
            <v>45291</v>
          </cell>
          <cell r="E1323" t="str">
            <v>1C23TNN_00072804</v>
          </cell>
          <cell r="F1323">
            <v>4442325</v>
          </cell>
          <cell r="G1323">
            <v>45251</v>
          </cell>
          <cell r="H1323">
            <v>45306</v>
          </cell>
        </row>
        <row r="1324">
          <cell r="A1324">
            <v>72805</v>
          </cell>
          <cell r="B1324"/>
          <cell r="C1324">
            <v>25790</v>
          </cell>
          <cell r="D1324">
            <v>45291</v>
          </cell>
          <cell r="E1324" t="str">
            <v>1C23TNN_00072805</v>
          </cell>
          <cell r="F1324">
            <v>2830113</v>
          </cell>
          <cell r="G1324">
            <v>45253</v>
          </cell>
          <cell r="H1324">
            <v>45306</v>
          </cell>
        </row>
        <row r="1325">
          <cell r="A1325">
            <v>72806</v>
          </cell>
          <cell r="B1325"/>
          <cell r="C1325">
            <v>25790</v>
          </cell>
          <cell r="D1325">
            <v>45291</v>
          </cell>
          <cell r="E1325" t="str">
            <v>1C23TNN_00072806</v>
          </cell>
          <cell r="F1325">
            <v>3331738</v>
          </cell>
          <cell r="G1325">
            <v>45254</v>
          </cell>
          <cell r="H1325">
            <v>45306</v>
          </cell>
        </row>
        <row r="1326">
          <cell r="A1326">
            <v>72914</v>
          </cell>
          <cell r="B1326"/>
          <cell r="C1326">
            <v>25790</v>
          </cell>
          <cell r="D1326">
            <v>45291</v>
          </cell>
          <cell r="E1326" t="str">
            <v>1C23TNN_00072914</v>
          </cell>
          <cell r="F1326">
            <v>1110575</v>
          </cell>
          <cell r="G1326">
            <v>45260</v>
          </cell>
          <cell r="H1326">
            <v>45306</v>
          </cell>
        </row>
        <row r="1327">
          <cell r="A1327">
            <v>72915</v>
          </cell>
          <cell r="B1327"/>
          <cell r="C1327">
            <v>25790</v>
          </cell>
          <cell r="D1327">
            <v>45291</v>
          </cell>
          <cell r="E1327" t="str">
            <v>1C23TNN_00072915</v>
          </cell>
          <cell r="F1327">
            <v>1468625</v>
          </cell>
          <cell r="G1327">
            <v>45262</v>
          </cell>
          <cell r="H1327">
            <v>45306</v>
          </cell>
        </row>
        <row r="1328">
          <cell r="A1328">
            <v>72916</v>
          </cell>
          <cell r="B1328"/>
          <cell r="C1328">
            <v>25790</v>
          </cell>
          <cell r="D1328">
            <v>45291</v>
          </cell>
          <cell r="E1328" t="str">
            <v>1C23TNN_00072916</v>
          </cell>
          <cell r="F1328">
            <v>1110575</v>
          </cell>
          <cell r="G1328">
            <v>45264</v>
          </cell>
          <cell r="H1328">
            <v>45306</v>
          </cell>
        </row>
        <row r="1329">
          <cell r="A1329">
            <v>72917</v>
          </cell>
          <cell r="B1329"/>
          <cell r="C1329">
            <v>25790</v>
          </cell>
          <cell r="D1329">
            <v>45291</v>
          </cell>
          <cell r="E1329" t="str">
            <v>1C23TNN_00072917</v>
          </cell>
          <cell r="F1329">
            <v>2579200</v>
          </cell>
          <cell r="G1329">
            <v>45262</v>
          </cell>
          <cell r="H1329">
            <v>45306</v>
          </cell>
        </row>
        <row r="1330">
          <cell r="A1330">
            <v>72918</v>
          </cell>
          <cell r="B1330"/>
          <cell r="C1330">
            <v>25790</v>
          </cell>
          <cell r="D1330">
            <v>45291</v>
          </cell>
          <cell r="E1330" t="str">
            <v>1C23TNN_00072918</v>
          </cell>
          <cell r="F1330">
            <v>3849938</v>
          </cell>
          <cell r="G1330">
            <v>45264</v>
          </cell>
          <cell r="H1330">
            <v>45306</v>
          </cell>
        </row>
        <row r="1331">
          <cell r="A1331">
            <v>72919</v>
          </cell>
          <cell r="B1331"/>
          <cell r="C1331">
            <v>25790</v>
          </cell>
          <cell r="D1331">
            <v>45291</v>
          </cell>
          <cell r="E1331" t="str">
            <v>1C23TNN_00072919</v>
          </cell>
          <cell r="F1331">
            <v>1719538</v>
          </cell>
          <cell r="G1331">
            <v>45261</v>
          </cell>
          <cell r="H1331">
            <v>45306</v>
          </cell>
        </row>
        <row r="1332">
          <cell r="A1332">
            <v>72920</v>
          </cell>
          <cell r="B1332"/>
          <cell r="C1332">
            <v>25790</v>
          </cell>
          <cell r="D1332">
            <v>45291</v>
          </cell>
          <cell r="E1332" t="str">
            <v>1C23TNN_00072920</v>
          </cell>
          <cell r="F1332">
            <v>1110575</v>
          </cell>
          <cell r="G1332">
            <v>45262</v>
          </cell>
          <cell r="H1332">
            <v>45306</v>
          </cell>
        </row>
        <row r="1333">
          <cell r="A1333">
            <v>72921</v>
          </cell>
          <cell r="B1333"/>
          <cell r="C1333">
            <v>25790</v>
          </cell>
          <cell r="D1333">
            <v>45291</v>
          </cell>
          <cell r="E1333" t="str">
            <v>1C23TNN_00072921</v>
          </cell>
          <cell r="F1333">
            <v>1468625</v>
          </cell>
          <cell r="G1333">
            <v>45262</v>
          </cell>
          <cell r="H1333">
            <v>45306</v>
          </cell>
        </row>
        <row r="1334">
          <cell r="A1334">
            <v>74360</v>
          </cell>
          <cell r="B1334"/>
          <cell r="C1334">
            <v>25790</v>
          </cell>
          <cell r="D1334">
            <v>45291</v>
          </cell>
          <cell r="E1334" t="str">
            <v>1C23TNN_00074360</v>
          </cell>
          <cell r="F1334">
            <v>10475600</v>
          </cell>
          <cell r="G1334">
            <v>45262</v>
          </cell>
          <cell r="H1334">
            <v>45306</v>
          </cell>
        </row>
        <row r="1335">
          <cell r="A1335">
            <v>74362</v>
          </cell>
          <cell r="B1335"/>
          <cell r="C1335">
            <v>25790</v>
          </cell>
          <cell r="D1335">
            <v>45291</v>
          </cell>
          <cell r="E1335" t="str">
            <v>1C23TNN_00074362</v>
          </cell>
          <cell r="F1335">
            <v>2381325</v>
          </cell>
          <cell r="G1335">
            <v>45266</v>
          </cell>
          <cell r="H1335">
            <v>45306</v>
          </cell>
        </row>
        <row r="1336">
          <cell r="A1336">
            <v>74363</v>
          </cell>
          <cell r="B1336"/>
          <cell r="C1336">
            <v>25790</v>
          </cell>
          <cell r="D1336">
            <v>45291</v>
          </cell>
          <cell r="E1336" t="str">
            <v>1C23TNN_00074363</v>
          </cell>
          <cell r="F1336">
            <v>4300875</v>
          </cell>
          <cell r="G1336">
            <v>45266</v>
          </cell>
          <cell r="H1336">
            <v>45306</v>
          </cell>
        </row>
        <row r="1337">
          <cell r="A1337">
            <v>74364</v>
          </cell>
          <cell r="B1337"/>
          <cell r="C1337">
            <v>25790</v>
          </cell>
          <cell r="D1337">
            <v>45291</v>
          </cell>
          <cell r="E1337" t="str">
            <v>1C23TNN_00074364</v>
          </cell>
          <cell r="F1337">
            <v>2156775</v>
          </cell>
          <cell r="G1337">
            <v>45265</v>
          </cell>
          <cell r="H1337">
            <v>45306</v>
          </cell>
        </row>
        <row r="1338">
          <cell r="A1338">
            <v>74365</v>
          </cell>
          <cell r="B1338"/>
          <cell r="C1338">
            <v>25790</v>
          </cell>
          <cell r="D1338">
            <v>45291</v>
          </cell>
          <cell r="E1338" t="str">
            <v>1C23TNN_00074365</v>
          </cell>
          <cell r="F1338">
            <v>6269738</v>
          </cell>
          <cell r="G1338">
            <v>45265</v>
          </cell>
          <cell r="H1338">
            <v>45306</v>
          </cell>
        </row>
        <row r="1339">
          <cell r="A1339">
            <v>74366</v>
          </cell>
          <cell r="B1339"/>
          <cell r="C1339">
            <v>25790</v>
          </cell>
          <cell r="D1339">
            <v>45291</v>
          </cell>
          <cell r="E1339" t="str">
            <v>1C23TNN_00074366</v>
          </cell>
          <cell r="F1339">
            <v>2156775</v>
          </cell>
          <cell r="G1339">
            <v>45267</v>
          </cell>
          <cell r="H1339">
            <v>45306</v>
          </cell>
        </row>
        <row r="1340">
          <cell r="A1340">
            <v>74367</v>
          </cell>
          <cell r="B1340"/>
          <cell r="C1340">
            <v>25790</v>
          </cell>
          <cell r="D1340">
            <v>45291</v>
          </cell>
          <cell r="E1340" t="str">
            <v>1C23TNN_00074367</v>
          </cell>
          <cell r="F1340">
            <v>1970450</v>
          </cell>
          <cell r="G1340">
            <v>45267</v>
          </cell>
          <cell r="H1340">
            <v>45306</v>
          </cell>
        </row>
        <row r="1341">
          <cell r="A1341">
            <v>74368</v>
          </cell>
          <cell r="B1341"/>
          <cell r="C1341">
            <v>25790</v>
          </cell>
          <cell r="D1341">
            <v>45291</v>
          </cell>
          <cell r="E1341" t="str">
            <v>1C23TNN_00074368</v>
          </cell>
          <cell r="F1341">
            <v>2156775</v>
          </cell>
          <cell r="G1341">
            <v>45269</v>
          </cell>
          <cell r="H1341">
            <v>45306</v>
          </cell>
        </row>
        <row r="1342">
          <cell r="A1342">
            <v>74369</v>
          </cell>
          <cell r="B1342"/>
          <cell r="C1342">
            <v>25790</v>
          </cell>
          <cell r="D1342">
            <v>45291</v>
          </cell>
          <cell r="E1342" t="str">
            <v>1C23TNN_00074369</v>
          </cell>
          <cell r="F1342">
            <v>3078550</v>
          </cell>
          <cell r="G1342">
            <v>45269</v>
          </cell>
          <cell r="H1342">
            <v>45306</v>
          </cell>
        </row>
        <row r="1343">
          <cell r="A1343">
            <v>74370</v>
          </cell>
          <cell r="B1343"/>
          <cell r="C1343">
            <v>25790</v>
          </cell>
          <cell r="D1343">
            <v>45291</v>
          </cell>
          <cell r="E1343" t="str">
            <v>1C23TNN_00074370</v>
          </cell>
          <cell r="F1343">
            <v>2390400</v>
          </cell>
          <cell r="G1343">
            <v>45269</v>
          </cell>
          <cell r="H1343">
            <v>45306</v>
          </cell>
        </row>
        <row r="1344">
          <cell r="A1344">
            <v>74371</v>
          </cell>
          <cell r="B1344"/>
          <cell r="C1344">
            <v>25790</v>
          </cell>
          <cell r="D1344">
            <v>45291</v>
          </cell>
          <cell r="E1344" t="str">
            <v>1C23TNN_00074371</v>
          </cell>
          <cell r="F1344">
            <v>3699625</v>
          </cell>
          <cell r="G1344">
            <v>45269</v>
          </cell>
          <cell r="H1344">
            <v>45306</v>
          </cell>
        </row>
        <row r="1345">
          <cell r="A1345">
            <v>74372</v>
          </cell>
          <cell r="B1345"/>
          <cell r="C1345">
            <v>25790</v>
          </cell>
          <cell r="D1345">
            <v>45291</v>
          </cell>
          <cell r="E1345" t="str">
            <v>1C23TNN_00074372</v>
          </cell>
          <cell r="F1345">
            <v>7625725</v>
          </cell>
          <cell r="G1345">
            <v>45271</v>
          </cell>
          <cell r="H1345">
            <v>45306</v>
          </cell>
        </row>
        <row r="1346">
          <cell r="A1346">
            <v>74373</v>
          </cell>
          <cell r="B1346"/>
          <cell r="C1346">
            <v>25790</v>
          </cell>
          <cell r="D1346">
            <v>45291</v>
          </cell>
          <cell r="E1346" t="str">
            <v>1C23TNN_00074373</v>
          </cell>
          <cell r="F1346">
            <v>1719538</v>
          </cell>
          <cell r="G1346">
            <v>45255</v>
          </cell>
          <cell r="H1346">
            <v>45306</v>
          </cell>
        </row>
        <row r="1347">
          <cell r="A1347">
            <v>74374</v>
          </cell>
          <cell r="B1347"/>
          <cell r="C1347">
            <v>25790</v>
          </cell>
          <cell r="D1347">
            <v>45291</v>
          </cell>
          <cell r="E1347" t="str">
            <v>1C23TNN_00074374</v>
          </cell>
          <cell r="F1347">
            <v>100363</v>
          </cell>
          <cell r="G1347">
            <v>45255</v>
          </cell>
          <cell r="H1347">
            <v>45306</v>
          </cell>
        </row>
        <row r="1348">
          <cell r="A1348">
            <v>74375</v>
          </cell>
          <cell r="B1348"/>
          <cell r="C1348">
            <v>25790</v>
          </cell>
          <cell r="D1348">
            <v>45291</v>
          </cell>
          <cell r="E1348" t="str">
            <v>1C23TNN_00074375</v>
          </cell>
          <cell r="F1348">
            <v>1110575</v>
          </cell>
          <cell r="G1348">
            <v>45260</v>
          </cell>
          <cell r="H1348">
            <v>45306</v>
          </cell>
        </row>
        <row r="1349">
          <cell r="A1349">
            <v>75746</v>
          </cell>
          <cell r="B1349"/>
          <cell r="C1349">
            <v>25790</v>
          </cell>
          <cell r="D1349">
            <v>45291</v>
          </cell>
          <cell r="E1349" t="str">
            <v>1C23TNN_00075746</v>
          </cell>
          <cell r="F1349">
            <v>5843775</v>
          </cell>
          <cell r="G1349">
            <v>45271</v>
          </cell>
          <cell r="H1349">
            <v>45306</v>
          </cell>
        </row>
        <row r="1350">
          <cell r="A1350">
            <v>75747</v>
          </cell>
          <cell r="B1350"/>
          <cell r="C1350">
            <v>25790</v>
          </cell>
          <cell r="D1350">
            <v>45291</v>
          </cell>
          <cell r="E1350" t="str">
            <v>1C23TNN_00075747</v>
          </cell>
          <cell r="F1350">
            <v>921775</v>
          </cell>
          <cell r="G1350">
            <v>45269</v>
          </cell>
          <cell r="H1350">
            <v>45306</v>
          </cell>
        </row>
        <row r="1351">
          <cell r="A1351">
            <v>75748</v>
          </cell>
          <cell r="B1351"/>
          <cell r="C1351">
            <v>25790</v>
          </cell>
          <cell r="D1351">
            <v>45291</v>
          </cell>
          <cell r="E1351" t="str">
            <v>1C23TNN_00075748</v>
          </cell>
          <cell r="F1351">
            <v>8690938</v>
          </cell>
          <cell r="G1351">
            <v>45269</v>
          </cell>
          <cell r="H1351">
            <v>45306</v>
          </cell>
        </row>
        <row r="1352">
          <cell r="A1352">
            <v>75749</v>
          </cell>
          <cell r="B1352"/>
          <cell r="C1352">
            <v>25790</v>
          </cell>
          <cell r="D1352">
            <v>45291</v>
          </cell>
          <cell r="E1352" t="str">
            <v>1C23TNN_00075749</v>
          </cell>
          <cell r="F1352">
            <v>2381325</v>
          </cell>
          <cell r="G1352">
            <v>45273</v>
          </cell>
          <cell r="H1352">
            <v>45306</v>
          </cell>
        </row>
        <row r="1353">
          <cell r="A1353">
            <v>75750</v>
          </cell>
          <cell r="B1353"/>
          <cell r="C1353">
            <v>25790</v>
          </cell>
          <cell r="D1353">
            <v>45291</v>
          </cell>
          <cell r="E1353" t="str">
            <v>1C23TNN_00075750</v>
          </cell>
          <cell r="F1353">
            <v>1560138</v>
          </cell>
          <cell r="G1353">
            <v>45273</v>
          </cell>
          <cell r="H1353">
            <v>45306</v>
          </cell>
        </row>
        <row r="1354">
          <cell r="A1354">
            <v>75751</v>
          </cell>
          <cell r="B1354"/>
          <cell r="C1354">
            <v>25790</v>
          </cell>
          <cell r="D1354">
            <v>45291</v>
          </cell>
          <cell r="E1354" t="str">
            <v>1C23TNN_00075751</v>
          </cell>
          <cell r="F1354">
            <v>6452463</v>
          </cell>
          <cell r="G1354">
            <v>45275</v>
          </cell>
          <cell r="H1354">
            <v>45306</v>
          </cell>
        </row>
        <row r="1355">
          <cell r="A1355">
            <v>75752</v>
          </cell>
          <cell r="B1355"/>
          <cell r="C1355">
            <v>25790</v>
          </cell>
          <cell r="D1355">
            <v>45291</v>
          </cell>
          <cell r="E1355" t="str">
            <v>1C23TNN_00075752</v>
          </cell>
          <cell r="F1355">
            <v>6452463</v>
          </cell>
          <cell r="G1355">
            <v>45273</v>
          </cell>
          <cell r="H1355">
            <v>45306</v>
          </cell>
        </row>
        <row r="1356">
          <cell r="A1356">
            <v>75753</v>
          </cell>
          <cell r="B1356"/>
          <cell r="C1356">
            <v>25790</v>
          </cell>
          <cell r="D1356">
            <v>45291</v>
          </cell>
          <cell r="E1356" t="str">
            <v>1C23TNN_00075753</v>
          </cell>
          <cell r="F1356">
            <v>921775</v>
          </cell>
          <cell r="G1356">
            <v>45273</v>
          </cell>
          <cell r="H1356">
            <v>45306</v>
          </cell>
        </row>
        <row r="1357">
          <cell r="A1357">
            <v>75754</v>
          </cell>
          <cell r="B1357"/>
          <cell r="C1357">
            <v>25790</v>
          </cell>
          <cell r="D1357">
            <v>45291</v>
          </cell>
          <cell r="E1357" t="str">
            <v>1C23TNN_00075754</v>
          </cell>
          <cell r="F1357">
            <v>7143963</v>
          </cell>
          <cell r="G1357">
            <v>45273</v>
          </cell>
          <cell r="H1357">
            <v>45306</v>
          </cell>
        </row>
        <row r="1358">
          <cell r="A1358">
            <v>75755</v>
          </cell>
          <cell r="B1358"/>
          <cell r="C1358">
            <v>25790</v>
          </cell>
          <cell r="D1358">
            <v>45291</v>
          </cell>
          <cell r="E1358" t="str">
            <v>1C23TNN_00075755</v>
          </cell>
          <cell r="F1358">
            <v>6452463</v>
          </cell>
          <cell r="G1358">
            <v>45271</v>
          </cell>
          <cell r="H1358">
            <v>45306</v>
          </cell>
        </row>
        <row r="1359">
          <cell r="A1359">
            <v>75756</v>
          </cell>
          <cell r="B1359"/>
          <cell r="C1359">
            <v>25790</v>
          </cell>
          <cell r="D1359">
            <v>45291</v>
          </cell>
          <cell r="E1359" t="str">
            <v>1C23TNN_00075756</v>
          </cell>
          <cell r="F1359">
            <v>6452463</v>
          </cell>
          <cell r="G1359">
            <v>45271</v>
          </cell>
          <cell r="H1359">
            <v>45306</v>
          </cell>
        </row>
        <row r="1360">
          <cell r="A1360">
            <v>75757</v>
          </cell>
          <cell r="B1360"/>
          <cell r="C1360">
            <v>25790</v>
          </cell>
          <cell r="D1360">
            <v>45291</v>
          </cell>
          <cell r="E1360" t="str">
            <v>1C23TNN_00075757</v>
          </cell>
          <cell r="F1360">
            <v>5874975</v>
          </cell>
          <cell r="G1360">
            <v>45272</v>
          </cell>
          <cell r="H1360">
            <v>45306</v>
          </cell>
        </row>
        <row r="1361">
          <cell r="A1361">
            <v>75758</v>
          </cell>
          <cell r="B1361"/>
          <cell r="C1361">
            <v>25790</v>
          </cell>
          <cell r="D1361">
            <v>45291</v>
          </cell>
          <cell r="E1361" t="str">
            <v>1C23TNN_00075758</v>
          </cell>
          <cell r="F1361">
            <v>4505325</v>
          </cell>
          <cell r="G1361">
            <v>45272</v>
          </cell>
          <cell r="H1361">
            <v>45306</v>
          </cell>
        </row>
        <row r="1362">
          <cell r="A1362">
            <v>75759</v>
          </cell>
          <cell r="B1362"/>
          <cell r="C1362">
            <v>25790</v>
          </cell>
          <cell r="D1362">
            <v>45291</v>
          </cell>
          <cell r="E1362" t="str">
            <v>1C23TNN_00075759</v>
          </cell>
          <cell r="F1362">
            <v>2156775</v>
          </cell>
          <cell r="G1362">
            <v>45272</v>
          </cell>
          <cell r="H1362">
            <v>45306</v>
          </cell>
        </row>
        <row r="1363">
          <cell r="A1363">
            <v>75760</v>
          </cell>
          <cell r="B1363"/>
          <cell r="C1363">
            <v>25790</v>
          </cell>
          <cell r="D1363">
            <v>45291</v>
          </cell>
          <cell r="E1363" t="str">
            <v>1C23TNN_00075760</v>
          </cell>
          <cell r="F1363">
            <v>2156775</v>
          </cell>
          <cell r="G1363">
            <v>45272</v>
          </cell>
          <cell r="H1363">
            <v>45306</v>
          </cell>
        </row>
        <row r="1364">
          <cell r="A1364">
            <v>75761</v>
          </cell>
          <cell r="B1364"/>
          <cell r="C1364">
            <v>25790</v>
          </cell>
          <cell r="D1364">
            <v>45291</v>
          </cell>
          <cell r="E1364" t="str">
            <v>1C23TNN_00075761</v>
          </cell>
          <cell r="F1364">
            <v>1062000</v>
          </cell>
          <cell r="G1364">
            <v>45272</v>
          </cell>
          <cell r="H1364">
            <v>45306</v>
          </cell>
        </row>
        <row r="1365">
          <cell r="A1365">
            <v>75762</v>
          </cell>
          <cell r="B1365"/>
          <cell r="C1365">
            <v>25790</v>
          </cell>
          <cell r="D1365">
            <v>45291</v>
          </cell>
          <cell r="E1365" t="str">
            <v>1C23TNN_00075762</v>
          </cell>
          <cell r="F1365">
            <v>1062000</v>
          </cell>
          <cell r="G1365">
            <v>45273</v>
          </cell>
          <cell r="H1365">
            <v>45306</v>
          </cell>
        </row>
        <row r="1366">
          <cell r="A1366">
            <v>75763</v>
          </cell>
          <cell r="B1366"/>
          <cell r="C1366">
            <v>25790</v>
          </cell>
          <cell r="D1366">
            <v>45291</v>
          </cell>
          <cell r="E1366" t="str">
            <v>1C23TNN_00075763</v>
          </cell>
          <cell r="F1366">
            <v>3625388</v>
          </cell>
          <cell r="G1366">
            <v>45273</v>
          </cell>
          <cell r="H1366">
            <v>45306</v>
          </cell>
        </row>
        <row r="1367">
          <cell r="A1367">
            <v>75764</v>
          </cell>
          <cell r="B1367"/>
          <cell r="C1367">
            <v>25790</v>
          </cell>
          <cell r="D1367">
            <v>45291</v>
          </cell>
          <cell r="E1367" t="str">
            <v>1C23TNN_00075764</v>
          </cell>
          <cell r="F1367">
            <v>921775</v>
          </cell>
          <cell r="G1367">
            <v>45273</v>
          </cell>
          <cell r="H1367">
            <v>45306</v>
          </cell>
        </row>
        <row r="1368">
          <cell r="A1368">
            <v>75765</v>
          </cell>
          <cell r="B1368"/>
          <cell r="C1368">
            <v>25790</v>
          </cell>
          <cell r="D1368">
            <v>45291</v>
          </cell>
          <cell r="E1368" t="str">
            <v>1C23TNN_00075765</v>
          </cell>
          <cell r="F1368">
            <v>1190663</v>
          </cell>
          <cell r="G1368">
            <v>45273</v>
          </cell>
          <cell r="H1368">
            <v>45306</v>
          </cell>
        </row>
        <row r="1369">
          <cell r="A1369">
            <v>75767</v>
          </cell>
          <cell r="B1369"/>
          <cell r="C1369">
            <v>25790</v>
          </cell>
          <cell r="D1369">
            <v>45291</v>
          </cell>
          <cell r="E1369" t="str">
            <v>1C23TNN_00075767</v>
          </cell>
          <cell r="F1369">
            <v>2381325</v>
          </cell>
          <cell r="G1369">
            <v>45276</v>
          </cell>
          <cell r="H1369">
            <v>45306</v>
          </cell>
        </row>
        <row r="1370">
          <cell r="A1370">
            <v>75768</v>
          </cell>
          <cell r="B1370"/>
          <cell r="C1370">
            <v>25790</v>
          </cell>
          <cell r="D1370">
            <v>45291</v>
          </cell>
          <cell r="E1370" t="str">
            <v>1C23TNN_00075768</v>
          </cell>
          <cell r="F1370">
            <v>4925638</v>
          </cell>
          <cell r="G1370">
            <v>45276</v>
          </cell>
          <cell r="H1370">
            <v>45306</v>
          </cell>
        </row>
        <row r="1371">
          <cell r="A1371">
            <v>75769</v>
          </cell>
          <cell r="B1371"/>
          <cell r="C1371">
            <v>25790</v>
          </cell>
          <cell r="D1371">
            <v>45291</v>
          </cell>
          <cell r="E1371" t="str">
            <v>1C23TNN_00075769</v>
          </cell>
          <cell r="F1371">
            <v>1072050</v>
          </cell>
          <cell r="G1371">
            <v>45276</v>
          </cell>
          <cell r="H1371">
            <v>45306</v>
          </cell>
        </row>
        <row r="1372">
          <cell r="A1372">
            <v>75770</v>
          </cell>
          <cell r="B1372"/>
          <cell r="C1372">
            <v>25790</v>
          </cell>
          <cell r="D1372">
            <v>45291</v>
          </cell>
          <cell r="E1372" t="str">
            <v>1C23TNN_00075770</v>
          </cell>
          <cell r="F1372">
            <v>2156775</v>
          </cell>
          <cell r="G1372">
            <v>45276</v>
          </cell>
          <cell r="H1372">
            <v>45306</v>
          </cell>
        </row>
        <row r="1373">
          <cell r="A1373">
            <v>75771</v>
          </cell>
          <cell r="B1373"/>
          <cell r="C1373">
            <v>25790</v>
          </cell>
          <cell r="D1373">
            <v>45291</v>
          </cell>
          <cell r="E1373" t="str">
            <v>1C23TNN_00075771</v>
          </cell>
          <cell r="F1373">
            <v>3694238</v>
          </cell>
          <cell r="G1373">
            <v>45277</v>
          </cell>
          <cell r="H1373">
            <v>45306</v>
          </cell>
        </row>
        <row r="1374">
          <cell r="A1374">
            <v>75772</v>
          </cell>
          <cell r="B1374"/>
          <cell r="C1374">
            <v>25790</v>
          </cell>
          <cell r="D1374">
            <v>45291</v>
          </cell>
          <cell r="E1374" t="str">
            <v>1C23TNN_00075772</v>
          </cell>
          <cell r="F1374">
            <v>2593725</v>
          </cell>
          <cell r="G1374">
            <v>45276</v>
          </cell>
          <cell r="H1374">
            <v>45306</v>
          </cell>
        </row>
        <row r="1375">
          <cell r="A1375">
            <v>75773</v>
          </cell>
          <cell r="B1375"/>
          <cell r="C1375">
            <v>25790</v>
          </cell>
          <cell r="D1375">
            <v>45291</v>
          </cell>
          <cell r="E1375" t="str">
            <v>1C23TNN_00075773</v>
          </cell>
          <cell r="F1375">
            <v>1062000</v>
          </cell>
          <cell r="G1375">
            <v>45276</v>
          </cell>
          <cell r="H1375">
            <v>45306</v>
          </cell>
        </row>
        <row r="1376">
          <cell r="A1376">
            <v>75774</v>
          </cell>
          <cell r="B1376"/>
          <cell r="C1376">
            <v>25790</v>
          </cell>
          <cell r="D1376">
            <v>45291</v>
          </cell>
          <cell r="E1376" t="str">
            <v>1C23TNN_00075774</v>
          </cell>
          <cell r="F1376">
            <v>3453325</v>
          </cell>
          <cell r="G1376">
            <v>45276</v>
          </cell>
          <cell r="H1376">
            <v>45306</v>
          </cell>
        </row>
        <row r="1377">
          <cell r="A1377">
            <v>75775</v>
          </cell>
          <cell r="B1377"/>
          <cell r="C1377">
            <v>25790</v>
          </cell>
          <cell r="D1377">
            <v>45291</v>
          </cell>
          <cell r="E1377" t="str">
            <v>1C23TNN_00075775</v>
          </cell>
          <cell r="F1377">
            <v>501825</v>
          </cell>
          <cell r="G1377">
            <v>45278</v>
          </cell>
          <cell r="H1377">
            <v>45306</v>
          </cell>
        </row>
        <row r="1378">
          <cell r="A1378">
            <v>75776</v>
          </cell>
          <cell r="B1378"/>
          <cell r="C1378">
            <v>25790</v>
          </cell>
          <cell r="D1378">
            <v>45291</v>
          </cell>
          <cell r="E1378" t="str">
            <v>1C23TNN_00075776</v>
          </cell>
          <cell r="F1378">
            <v>4442325</v>
          </cell>
          <cell r="G1378">
            <v>45261</v>
          </cell>
          <cell r="H1378">
            <v>45306</v>
          </cell>
        </row>
        <row r="1379">
          <cell r="A1379">
            <v>75777</v>
          </cell>
          <cell r="B1379"/>
          <cell r="C1379">
            <v>25790</v>
          </cell>
          <cell r="D1379">
            <v>45291</v>
          </cell>
          <cell r="E1379" t="str">
            <v>1C23TNN_00075777</v>
          </cell>
          <cell r="F1379">
            <v>250913</v>
          </cell>
          <cell r="G1379">
            <v>45262</v>
          </cell>
          <cell r="H1379">
            <v>45306</v>
          </cell>
        </row>
        <row r="1380">
          <cell r="A1380">
            <v>75778</v>
          </cell>
          <cell r="B1380"/>
          <cell r="C1380">
            <v>25790</v>
          </cell>
          <cell r="D1380">
            <v>45291</v>
          </cell>
          <cell r="E1380" t="str">
            <v>1C23TNN_00075778</v>
          </cell>
          <cell r="F1380">
            <v>4777275</v>
          </cell>
          <cell r="G1380">
            <v>45264</v>
          </cell>
          <cell r="H1380">
            <v>45306</v>
          </cell>
        </row>
        <row r="1381">
          <cell r="A1381">
            <v>75779</v>
          </cell>
          <cell r="B1381"/>
          <cell r="C1381">
            <v>25790</v>
          </cell>
          <cell r="D1381">
            <v>45291</v>
          </cell>
          <cell r="E1381" t="str">
            <v>1C23TNN_00075779</v>
          </cell>
          <cell r="F1381">
            <v>3331738</v>
          </cell>
          <cell r="G1381">
            <v>45265</v>
          </cell>
          <cell r="H1381">
            <v>45306</v>
          </cell>
        </row>
        <row r="1382">
          <cell r="A1382">
            <v>75780</v>
          </cell>
          <cell r="B1382"/>
          <cell r="C1382">
            <v>25790</v>
          </cell>
          <cell r="D1382">
            <v>45291</v>
          </cell>
          <cell r="E1382" t="str">
            <v>1C23TNN_00075780</v>
          </cell>
          <cell r="F1382">
            <v>2579200</v>
          </cell>
          <cell r="G1382">
            <v>45266</v>
          </cell>
          <cell r="H1382">
            <v>45306</v>
          </cell>
        </row>
        <row r="1383">
          <cell r="A1383">
            <v>75794</v>
          </cell>
          <cell r="B1383"/>
          <cell r="C1383">
            <v>25790</v>
          </cell>
          <cell r="D1383">
            <v>45291</v>
          </cell>
          <cell r="E1383" t="str">
            <v>1C23TNN_00075794</v>
          </cell>
          <cell r="F1383">
            <v>7462663</v>
          </cell>
          <cell r="G1383">
            <v>45275</v>
          </cell>
          <cell r="H1383">
            <v>45306</v>
          </cell>
        </row>
        <row r="1384">
          <cell r="A1384">
            <v>75795</v>
          </cell>
          <cell r="B1384"/>
          <cell r="C1384">
            <v>25790</v>
          </cell>
          <cell r="D1384">
            <v>45291</v>
          </cell>
          <cell r="E1384" t="str">
            <v>1C23TNN_00075795</v>
          </cell>
          <cell r="F1384">
            <v>6452463</v>
          </cell>
          <cell r="G1384">
            <v>45275</v>
          </cell>
          <cell r="H1384">
            <v>45306</v>
          </cell>
        </row>
        <row r="1385">
          <cell r="A1385">
            <v>75989</v>
          </cell>
          <cell r="B1385"/>
          <cell r="C1385">
            <v>25790</v>
          </cell>
          <cell r="D1385">
            <v>45291</v>
          </cell>
          <cell r="E1385" t="str">
            <v>1C23TNN_00075989</v>
          </cell>
          <cell r="F1385">
            <v>1911600</v>
          </cell>
          <cell r="G1385">
            <v>45279</v>
          </cell>
          <cell r="H1385">
            <v>45306</v>
          </cell>
        </row>
        <row r="1386">
          <cell r="A1386">
            <v>77305</v>
          </cell>
          <cell r="B1386"/>
          <cell r="C1386">
            <v>25790</v>
          </cell>
          <cell r="D1386">
            <v>45291</v>
          </cell>
          <cell r="E1386" t="str">
            <v>1C23TNN_00077305</v>
          </cell>
          <cell r="F1386">
            <v>2513625</v>
          </cell>
          <cell r="G1386">
            <v>45276</v>
          </cell>
          <cell r="H1386">
            <v>45306</v>
          </cell>
        </row>
        <row r="1387">
          <cell r="A1387">
            <v>77306</v>
          </cell>
          <cell r="B1387"/>
          <cell r="C1387">
            <v>25790</v>
          </cell>
          <cell r="D1387">
            <v>45291</v>
          </cell>
          <cell r="E1387" t="str">
            <v>1C23TNN_00077306</v>
          </cell>
          <cell r="F1387">
            <v>2124000</v>
          </cell>
          <cell r="G1387">
            <v>45276</v>
          </cell>
          <cell r="H1387">
            <v>45306</v>
          </cell>
        </row>
        <row r="1388">
          <cell r="A1388">
            <v>77307</v>
          </cell>
          <cell r="B1388"/>
          <cell r="C1388">
            <v>25790</v>
          </cell>
          <cell r="D1388">
            <v>45291</v>
          </cell>
          <cell r="E1388" t="str">
            <v>1C23TNN_00077307</v>
          </cell>
          <cell r="F1388">
            <v>4536725</v>
          </cell>
          <cell r="G1388">
            <v>45279</v>
          </cell>
          <cell r="H1388">
            <v>45306</v>
          </cell>
        </row>
        <row r="1389">
          <cell r="A1389">
            <v>77308</v>
          </cell>
          <cell r="B1389"/>
          <cell r="C1389">
            <v>25790</v>
          </cell>
          <cell r="D1389">
            <v>45291</v>
          </cell>
          <cell r="E1389" t="str">
            <v>1C23TNN_00077308</v>
          </cell>
          <cell r="F1389">
            <v>921775</v>
          </cell>
          <cell r="G1389">
            <v>45279</v>
          </cell>
          <cell r="H1389">
            <v>45306</v>
          </cell>
        </row>
        <row r="1390">
          <cell r="A1390">
            <v>77309</v>
          </cell>
          <cell r="B1390"/>
          <cell r="C1390">
            <v>25790</v>
          </cell>
          <cell r="D1390">
            <v>45291</v>
          </cell>
          <cell r="E1390" t="str">
            <v>1C23TNN_00077309</v>
          </cell>
          <cell r="F1390">
            <v>2156775</v>
          </cell>
          <cell r="G1390">
            <v>45279</v>
          </cell>
          <cell r="H1390">
            <v>45306</v>
          </cell>
        </row>
        <row r="1391">
          <cell r="A1391">
            <v>77310</v>
          </cell>
          <cell r="B1391"/>
          <cell r="C1391">
            <v>25790</v>
          </cell>
          <cell r="D1391">
            <v>45291</v>
          </cell>
          <cell r="E1391" t="str">
            <v>1C23TNN_00077310</v>
          </cell>
          <cell r="F1391">
            <v>1309225</v>
          </cell>
          <cell r="G1391">
            <v>45280</v>
          </cell>
          <cell r="H1391">
            <v>45306</v>
          </cell>
        </row>
        <row r="1392">
          <cell r="A1392">
            <v>77311</v>
          </cell>
          <cell r="B1392"/>
          <cell r="C1392">
            <v>25790</v>
          </cell>
          <cell r="D1392">
            <v>45291</v>
          </cell>
          <cell r="E1392" t="str">
            <v>1C23TNN_00077311</v>
          </cell>
          <cell r="F1392">
            <v>2381325</v>
          </cell>
          <cell r="G1392">
            <v>45283</v>
          </cell>
          <cell r="H1392">
            <v>45306</v>
          </cell>
        </row>
        <row r="1393">
          <cell r="A1393">
            <v>77312</v>
          </cell>
          <cell r="B1393"/>
          <cell r="C1393">
            <v>25790</v>
          </cell>
          <cell r="D1393">
            <v>45291</v>
          </cell>
          <cell r="E1393" t="str">
            <v>1C23TNN_00077312</v>
          </cell>
          <cell r="F1393">
            <v>3849938</v>
          </cell>
          <cell r="G1393">
            <v>45282</v>
          </cell>
          <cell r="H1393">
            <v>45306</v>
          </cell>
        </row>
        <row r="1394">
          <cell r="A1394">
            <v>77313</v>
          </cell>
          <cell r="B1394"/>
          <cell r="C1394">
            <v>25790</v>
          </cell>
          <cell r="D1394">
            <v>45291</v>
          </cell>
          <cell r="E1394" t="str">
            <v>1C23TNN_00077313</v>
          </cell>
          <cell r="F1394">
            <v>2124000</v>
          </cell>
          <cell r="G1394">
            <v>45279</v>
          </cell>
          <cell r="H1394">
            <v>45306</v>
          </cell>
        </row>
        <row r="1395">
          <cell r="A1395">
            <v>77314</v>
          </cell>
          <cell r="B1395"/>
          <cell r="C1395">
            <v>25790</v>
          </cell>
          <cell r="D1395">
            <v>45291</v>
          </cell>
          <cell r="E1395" t="str">
            <v>1C23TNN_00077314</v>
          </cell>
          <cell r="F1395">
            <v>1970450</v>
          </cell>
          <cell r="G1395">
            <v>45279</v>
          </cell>
          <cell r="H1395">
            <v>45306</v>
          </cell>
        </row>
        <row r="1396">
          <cell r="A1396">
            <v>77315</v>
          </cell>
          <cell r="B1396"/>
          <cell r="C1396">
            <v>25790</v>
          </cell>
          <cell r="D1396">
            <v>45291</v>
          </cell>
          <cell r="E1396" t="str">
            <v>1C23TNN_00077315</v>
          </cell>
          <cell r="F1396">
            <v>921775</v>
          </cell>
          <cell r="G1396">
            <v>45279</v>
          </cell>
          <cell r="H1396">
            <v>45306</v>
          </cell>
        </row>
        <row r="1397">
          <cell r="A1397">
            <v>77316</v>
          </cell>
          <cell r="B1397"/>
          <cell r="C1397">
            <v>25790</v>
          </cell>
          <cell r="D1397">
            <v>45291</v>
          </cell>
          <cell r="E1397" t="str">
            <v>1C23TNN_00077316</v>
          </cell>
          <cell r="F1397">
            <v>2156775</v>
          </cell>
          <cell r="G1397">
            <v>45279</v>
          </cell>
          <cell r="H1397">
            <v>45306</v>
          </cell>
        </row>
        <row r="1398">
          <cell r="A1398">
            <v>77317</v>
          </cell>
          <cell r="B1398"/>
          <cell r="C1398">
            <v>25790</v>
          </cell>
          <cell r="D1398">
            <v>45291</v>
          </cell>
          <cell r="E1398" t="str">
            <v>1C23TNN_00077317</v>
          </cell>
          <cell r="F1398">
            <v>501825</v>
          </cell>
          <cell r="G1398">
            <v>45279</v>
          </cell>
          <cell r="H1398">
            <v>45306</v>
          </cell>
        </row>
        <row r="1399">
          <cell r="A1399">
            <v>77318</v>
          </cell>
          <cell r="B1399"/>
          <cell r="C1399">
            <v>25790</v>
          </cell>
          <cell r="D1399">
            <v>45291</v>
          </cell>
          <cell r="E1399" t="str">
            <v>1C23TNN_00077318</v>
          </cell>
          <cell r="F1399">
            <v>3940900</v>
          </cell>
          <cell r="G1399">
            <v>45279</v>
          </cell>
          <cell r="H1399">
            <v>45306</v>
          </cell>
        </row>
        <row r="1400">
          <cell r="A1400">
            <v>77319</v>
          </cell>
          <cell r="B1400"/>
          <cell r="C1400">
            <v>25790</v>
          </cell>
          <cell r="D1400">
            <v>45291</v>
          </cell>
          <cell r="E1400" t="str">
            <v>1C23TNN_00077319</v>
          </cell>
          <cell r="F1400">
            <v>1468625</v>
          </cell>
          <cell r="G1400">
            <v>45279</v>
          </cell>
          <cell r="H1400">
            <v>45306</v>
          </cell>
        </row>
        <row r="1401">
          <cell r="A1401">
            <v>77320</v>
          </cell>
          <cell r="B1401"/>
          <cell r="C1401">
            <v>25790</v>
          </cell>
          <cell r="D1401">
            <v>45291</v>
          </cell>
          <cell r="E1401" t="str">
            <v>1C23TNN_00077320</v>
          </cell>
          <cell r="F1401">
            <v>1062000</v>
          </cell>
          <cell r="G1401">
            <v>45283</v>
          </cell>
          <cell r="H1401">
            <v>45306</v>
          </cell>
        </row>
        <row r="1402">
          <cell r="A1402">
            <v>77321</v>
          </cell>
          <cell r="B1402"/>
          <cell r="C1402">
            <v>25790</v>
          </cell>
          <cell r="D1402">
            <v>45291</v>
          </cell>
          <cell r="E1402" t="str">
            <v>1C23TNN_00077321</v>
          </cell>
          <cell r="F1402">
            <v>2124000</v>
          </cell>
          <cell r="G1402">
            <v>45283</v>
          </cell>
          <cell r="H1402">
            <v>45306</v>
          </cell>
        </row>
        <row r="1403">
          <cell r="A1403">
            <v>77322</v>
          </cell>
          <cell r="B1403"/>
          <cell r="C1403">
            <v>25790</v>
          </cell>
          <cell r="D1403">
            <v>45291</v>
          </cell>
          <cell r="E1403" t="str">
            <v>1C23TNN_00077322</v>
          </cell>
          <cell r="F1403">
            <v>1468625</v>
          </cell>
          <cell r="G1403">
            <v>45285</v>
          </cell>
          <cell r="H1403">
            <v>45306</v>
          </cell>
        </row>
        <row r="1404">
          <cell r="A1404">
            <v>77323</v>
          </cell>
          <cell r="B1404"/>
          <cell r="C1404">
            <v>25790</v>
          </cell>
          <cell r="D1404">
            <v>45291</v>
          </cell>
          <cell r="E1404" t="str">
            <v>1C23TNN_00077323</v>
          </cell>
          <cell r="F1404">
            <v>921775</v>
          </cell>
          <cell r="G1404">
            <v>45282</v>
          </cell>
          <cell r="H1404">
            <v>45306</v>
          </cell>
        </row>
        <row r="1405">
          <cell r="A1405">
            <v>77324</v>
          </cell>
          <cell r="B1405"/>
          <cell r="C1405">
            <v>25790</v>
          </cell>
          <cell r="D1405">
            <v>45291</v>
          </cell>
          <cell r="E1405" t="str">
            <v>1C23TNN_00077324</v>
          </cell>
          <cell r="F1405">
            <v>2381325</v>
          </cell>
          <cell r="G1405">
            <v>45282</v>
          </cell>
          <cell r="H1405">
            <v>45306</v>
          </cell>
        </row>
        <row r="1406">
          <cell r="A1406">
            <v>77325</v>
          </cell>
          <cell r="B1406"/>
          <cell r="C1406">
            <v>25790</v>
          </cell>
          <cell r="D1406">
            <v>45291</v>
          </cell>
          <cell r="E1406" t="str">
            <v>1C23TNN_00077325</v>
          </cell>
          <cell r="F1406">
            <v>1843563</v>
          </cell>
          <cell r="G1406">
            <v>45284</v>
          </cell>
          <cell r="H1406">
            <v>45306</v>
          </cell>
        </row>
        <row r="1407">
          <cell r="A1407">
            <v>77326</v>
          </cell>
          <cell r="B1407"/>
          <cell r="C1407">
            <v>25790</v>
          </cell>
          <cell r="D1407">
            <v>45291</v>
          </cell>
          <cell r="E1407" t="str">
            <v>1C23TNN_00077326</v>
          </cell>
          <cell r="F1407">
            <v>3713363</v>
          </cell>
          <cell r="G1407">
            <v>45284</v>
          </cell>
          <cell r="H1407">
            <v>45306</v>
          </cell>
        </row>
        <row r="1408">
          <cell r="A1408">
            <v>77327</v>
          </cell>
          <cell r="B1408"/>
          <cell r="C1408">
            <v>25790</v>
          </cell>
          <cell r="D1408">
            <v>45291</v>
          </cell>
          <cell r="E1408" t="str">
            <v>1C23TNN_00077327</v>
          </cell>
          <cell r="F1408">
            <v>4087063</v>
          </cell>
          <cell r="G1408">
            <v>45282</v>
          </cell>
          <cell r="H1408">
            <v>45306</v>
          </cell>
        </row>
        <row r="1409">
          <cell r="A1409">
            <v>77328</v>
          </cell>
          <cell r="B1409"/>
          <cell r="C1409">
            <v>25790</v>
          </cell>
          <cell r="D1409">
            <v>45291</v>
          </cell>
          <cell r="E1409" t="str">
            <v>1C23TNN_00077328</v>
          </cell>
          <cell r="F1409">
            <v>921775</v>
          </cell>
          <cell r="G1409">
            <v>45269</v>
          </cell>
          <cell r="H1409">
            <v>45306</v>
          </cell>
        </row>
        <row r="1410">
          <cell r="A1410">
            <v>77329</v>
          </cell>
          <cell r="B1410"/>
          <cell r="C1410">
            <v>25790</v>
          </cell>
          <cell r="D1410">
            <v>45291</v>
          </cell>
          <cell r="E1410" t="str">
            <v>1C23TNN_00077329</v>
          </cell>
          <cell r="F1410">
            <v>2765338</v>
          </cell>
          <cell r="G1410">
            <v>45271</v>
          </cell>
          <cell r="H1410">
            <v>45306</v>
          </cell>
        </row>
        <row r="1411">
          <cell r="A1411">
            <v>77330</v>
          </cell>
          <cell r="B1411"/>
          <cell r="C1411">
            <v>25790</v>
          </cell>
          <cell r="D1411">
            <v>45291</v>
          </cell>
          <cell r="E1411" t="str">
            <v>1C23TNN_00077330</v>
          </cell>
          <cell r="F1411">
            <v>2765338</v>
          </cell>
          <cell r="G1411">
            <v>45272</v>
          </cell>
          <cell r="H1411">
            <v>45306</v>
          </cell>
        </row>
        <row r="1412">
          <cell r="A1412">
            <v>77331</v>
          </cell>
          <cell r="B1412"/>
          <cell r="C1412">
            <v>25790</v>
          </cell>
          <cell r="D1412">
            <v>45291</v>
          </cell>
          <cell r="E1412" t="str">
            <v>1C23TNN_00077331</v>
          </cell>
          <cell r="F1412">
            <v>3005925</v>
          </cell>
          <cell r="G1412">
            <v>45272</v>
          </cell>
          <cell r="H1412">
            <v>45306</v>
          </cell>
        </row>
        <row r="1413">
          <cell r="A1413">
            <v>77332</v>
          </cell>
          <cell r="B1413"/>
          <cell r="C1413">
            <v>25790</v>
          </cell>
          <cell r="D1413">
            <v>45291</v>
          </cell>
          <cell r="E1413" t="str">
            <v>1C23TNN_00077332</v>
          </cell>
          <cell r="F1413">
            <v>2618438</v>
          </cell>
          <cell r="G1413">
            <v>45273</v>
          </cell>
          <cell r="H1413">
            <v>45306</v>
          </cell>
        </row>
        <row r="1414">
          <cell r="A1414">
            <v>77333</v>
          </cell>
          <cell r="B1414"/>
          <cell r="C1414">
            <v>25790</v>
          </cell>
          <cell r="D1414">
            <v>45291</v>
          </cell>
          <cell r="E1414" t="str">
            <v>1C23TNN_00077333</v>
          </cell>
          <cell r="F1414">
            <v>1924975</v>
          </cell>
          <cell r="G1414">
            <v>45273</v>
          </cell>
          <cell r="H1414">
            <v>45306</v>
          </cell>
        </row>
        <row r="1415">
          <cell r="A1415">
            <v>77334</v>
          </cell>
          <cell r="B1415"/>
          <cell r="C1415">
            <v>25790</v>
          </cell>
          <cell r="D1415">
            <v>45291</v>
          </cell>
          <cell r="E1415" t="str">
            <v>1C23TNN_00077334</v>
          </cell>
          <cell r="F1415">
            <v>6301250</v>
          </cell>
          <cell r="G1415">
            <v>45273</v>
          </cell>
          <cell r="H1415">
            <v>45306</v>
          </cell>
        </row>
        <row r="1416">
          <cell r="A1416">
            <v>77335</v>
          </cell>
          <cell r="B1416"/>
          <cell r="C1416">
            <v>25790</v>
          </cell>
          <cell r="D1416">
            <v>45291</v>
          </cell>
          <cell r="E1416" t="str">
            <v>1C23TNN_00077335</v>
          </cell>
          <cell r="F1416">
            <v>654613</v>
          </cell>
          <cell r="G1416">
            <v>45274</v>
          </cell>
          <cell r="H1416">
            <v>45306</v>
          </cell>
        </row>
        <row r="1417">
          <cell r="A1417">
            <v>77336</v>
          </cell>
          <cell r="B1417"/>
          <cell r="C1417">
            <v>25790</v>
          </cell>
          <cell r="D1417">
            <v>45291</v>
          </cell>
          <cell r="E1417" t="str">
            <v>1C23TNN_00077336</v>
          </cell>
          <cell r="F1417">
            <v>2140388</v>
          </cell>
          <cell r="G1417">
            <v>45274</v>
          </cell>
          <cell r="H1417">
            <v>45306</v>
          </cell>
        </row>
        <row r="1418">
          <cell r="A1418">
            <v>77337</v>
          </cell>
          <cell r="B1418"/>
          <cell r="C1418">
            <v>25790</v>
          </cell>
          <cell r="D1418">
            <v>45291</v>
          </cell>
          <cell r="E1418" t="str">
            <v>1C23TNN_00077337</v>
          </cell>
          <cell r="F1418">
            <v>3687125</v>
          </cell>
          <cell r="G1418">
            <v>45276</v>
          </cell>
          <cell r="H1418">
            <v>45306</v>
          </cell>
        </row>
        <row r="1419">
          <cell r="A1419">
            <v>77338</v>
          </cell>
          <cell r="B1419"/>
          <cell r="C1419">
            <v>25790</v>
          </cell>
          <cell r="D1419">
            <v>45291</v>
          </cell>
          <cell r="E1419" t="str">
            <v>1C23TNN_00077338</v>
          </cell>
          <cell r="F1419">
            <v>1190663</v>
          </cell>
          <cell r="G1419">
            <v>45278</v>
          </cell>
          <cell r="H1419">
            <v>45306</v>
          </cell>
        </row>
        <row r="1420">
          <cell r="A1420">
            <v>77339</v>
          </cell>
          <cell r="B1420"/>
          <cell r="C1420">
            <v>25790</v>
          </cell>
          <cell r="D1420">
            <v>45291</v>
          </cell>
          <cell r="E1420" t="str">
            <v>1C23TNN_00077339</v>
          </cell>
          <cell r="F1420">
            <v>2765338</v>
          </cell>
          <cell r="G1420">
            <v>45278</v>
          </cell>
          <cell r="H1420">
            <v>45306</v>
          </cell>
        </row>
        <row r="1421">
          <cell r="A1421">
            <v>79137</v>
          </cell>
          <cell r="B1421"/>
          <cell r="C1421">
            <v>25790</v>
          </cell>
          <cell r="D1421">
            <v>45291</v>
          </cell>
          <cell r="E1421" t="str">
            <v>1C23TNN_00079137</v>
          </cell>
          <cell r="F1421">
            <v>1468625</v>
          </cell>
          <cell r="G1421">
            <v>45287</v>
          </cell>
          <cell r="H1421">
            <v>45306</v>
          </cell>
        </row>
        <row r="1422">
          <cell r="A1422">
            <v>79138</v>
          </cell>
          <cell r="B1422"/>
          <cell r="C1422">
            <v>25790</v>
          </cell>
          <cell r="D1422">
            <v>45291</v>
          </cell>
          <cell r="E1422" t="str">
            <v>1C23TNN_00079138</v>
          </cell>
          <cell r="F1422">
            <v>2381325</v>
          </cell>
          <cell r="G1422">
            <v>45287</v>
          </cell>
          <cell r="H1422">
            <v>45306</v>
          </cell>
        </row>
        <row r="1423">
          <cell r="A1423">
            <v>79139</v>
          </cell>
          <cell r="B1423"/>
          <cell r="C1423">
            <v>25790</v>
          </cell>
          <cell r="D1423">
            <v>45291</v>
          </cell>
          <cell r="E1423" t="str">
            <v>1C23TNN_00079139</v>
          </cell>
          <cell r="F1423">
            <v>921775</v>
          </cell>
          <cell r="G1423">
            <v>45279</v>
          </cell>
          <cell r="H1423">
            <v>45306</v>
          </cell>
        </row>
        <row r="1424">
          <cell r="A1424">
            <v>79140</v>
          </cell>
          <cell r="B1424"/>
          <cell r="C1424">
            <v>25790</v>
          </cell>
          <cell r="D1424">
            <v>45291</v>
          </cell>
          <cell r="E1424" t="str">
            <v>1C23TNN_00079140</v>
          </cell>
          <cell r="F1424">
            <v>1505488</v>
          </cell>
          <cell r="G1424">
            <v>45285</v>
          </cell>
          <cell r="H1424">
            <v>45306</v>
          </cell>
        </row>
        <row r="1425">
          <cell r="A1425">
            <v>79141</v>
          </cell>
          <cell r="B1425"/>
          <cell r="C1425">
            <v>25790</v>
          </cell>
          <cell r="D1425">
            <v>45291</v>
          </cell>
          <cell r="E1425" t="str">
            <v>1C23TNN_00079141</v>
          </cell>
          <cell r="F1425">
            <v>7190950</v>
          </cell>
          <cell r="G1425">
            <v>45287</v>
          </cell>
          <cell r="H1425">
            <v>45306</v>
          </cell>
        </row>
        <row r="1426">
          <cell r="A1426">
            <v>79142</v>
          </cell>
          <cell r="B1426"/>
          <cell r="C1426">
            <v>25790</v>
          </cell>
          <cell r="D1426">
            <v>45291</v>
          </cell>
          <cell r="E1426" t="str">
            <v>1C23TNN_00079142</v>
          </cell>
          <cell r="F1426">
            <v>2381325</v>
          </cell>
          <cell r="G1426">
            <v>45286</v>
          </cell>
          <cell r="H1426">
            <v>45306</v>
          </cell>
        </row>
        <row r="1427">
          <cell r="A1427">
            <v>79143</v>
          </cell>
          <cell r="B1427"/>
          <cell r="C1427">
            <v>25790</v>
          </cell>
          <cell r="D1427">
            <v>45291</v>
          </cell>
          <cell r="E1427" t="str">
            <v>1C23TNN_00079143</v>
          </cell>
          <cell r="F1427">
            <v>501825</v>
          </cell>
          <cell r="G1427">
            <v>45286</v>
          </cell>
          <cell r="H1427">
            <v>45306</v>
          </cell>
        </row>
        <row r="1428">
          <cell r="A1428">
            <v>79144</v>
          </cell>
          <cell r="B1428"/>
          <cell r="C1428">
            <v>25790</v>
          </cell>
          <cell r="D1428">
            <v>45291</v>
          </cell>
          <cell r="E1428" t="str">
            <v>1C23TNN_00079144</v>
          </cell>
          <cell r="F1428">
            <v>1468625</v>
          </cell>
          <cell r="G1428">
            <v>45286</v>
          </cell>
          <cell r="H1428">
            <v>45306</v>
          </cell>
        </row>
        <row r="1429">
          <cell r="A1429">
            <v>79145</v>
          </cell>
          <cell r="B1429"/>
          <cell r="C1429">
            <v>25790</v>
          </cell>
          <cell r="D1429">
            <v>45291</v>
          </cell>
          <cell r="E1429" t="str">
            <v>1C23TNN_00079145</v>
          </cell>
          <cell r="F1429">
            <v>1468625</v>
          </cell>
          <cell r="G1429">
            <v>45287</v>
          </cell>
          <cell r="H1429">
            <v>45306</v>
          </cell>
        </row>
        <row r="1430">
          <cell r="A1430">
            <v>79146</v>
          </cell>
          <cell r="B1430"/>
          <cell r="C1430">
            <v>25790</v>
          </cell>
          <cell r="D1430">
            <v>45291</v>
          </cell>
          <cell r="E1430" t="str">
            <v>1C23TNN_00079146</v>
          </cell>
          <cell r="F1430">
            <v>4233963</v>
          </cell>
          <cell r="G1430">
            <v>45287</v>
          </cell>
          <cell r="H1430">
            <v>45306</v>
          </cell>
        </row>
        <row r="1431">
          <cell r="A1431">
            <v>79147</v>
          </cell>
          <cell r="B1431"/>
          <cell r="C1431">
            <v>25790</v>
          </cell>
          <cell r="D1431">
            <v>45291</v>
          </cell>
          <cell r="E1431" t="str">
            <v>1C23TNN_00079147</v>
          </cell>
          <cell r="F1431">
            <v>4608900</v>
          </cell>
          <cell r="G1431">
            <v>45288</v>
          </cell>
          <cell r="H1431">
            <v>45306</v>
          </cell>
        </row>
        <row r="1432">
          <cell r="A1432">
            <v>79149</v>
          </cell>
          <cell r="B1432"/>
          <cell r="C1432">
            <v>25790</v>
          </cell>
          <cell r="D1432">
            <v>45291</v>
          </cell>
          <cell r="E1432" t="str">
            <v>1C23TNN_00079149</v>
          </cell>
          <cell r="F1432">
            <v>921775</v>
          </cell>
          <cell r="G1432">
            <v>45290</v>
          </cell>
          <cell r="H1432">
            <v>45306</v>
          </cell>
        </row>
        <row r="1433">
          <cell r="A1433">
            <v>79150</v>
          </cell>
          <cell r="B1433"/>
          <cell r="C1433">
            <v>25790</v>
          </cell>
          <cell r="D1433">
            <v>45291</v>
          </cell>
          <cell r="E1433" t="str">
            <v>1C23TNN_00079150</v>
          </cell>
          <cell r="F1433">
            <v>921775</v>
          </cell>
          <cell r="G1433">
            <v>45290</v>
          </cell>
          <cell r="H1433">
            <v>45306</v>
          </cell>
        </row>
        <row r="1434">
          <cell r="A1434">
            <v>79151</v>
          </cell>
          <cell r="B1434"/>
          <cell r="C1434">
            <v>25790</v>
          </cell>
          <cell r="D1434">
            <v>45291</v>
          </cell>
          <cell r="E1434" t="str">
            <v>1C23TNN_00079151</v>
          </cell>
          <cell r="F1434">
            <v>1309225</v>
          </cell>
          <cell r="G1434">
            <v>45290</v>
          </cell>
          <cell r="H1434">
            <v>45306</v>
          </cell>
        </row>
        <row r="1435">
          <cell r="A1435">
            <v>79152</v>
          </cell>
          <cell r="B1435"/>
          <cell r="C1435">
            <v>25790</v>
          </cell>
          <cell r="D1435">
            <v>45291</v>
          </cell>
          <cell r="E1435" t="str">
            <v>1C23TNN_00079152</v>
          </cell>
          <cell r="F1435">
            <v>2381325</v>
          </cell>
          <cell r="G1435">
            <v>45290</v>
          </cell>
          <cell r="H1435">
            <v>45306</v>
          </cell>
        </row>
        <row r="1436">
          <cell r="A1436">
            <v>79155</v>
          </cell>
          <cell r="B1436"/>
          <cell r="C1436">
            <v>25790</v>
          </cell>
          <cell r="D1436">
            <v>45291</v>
          </cell>
          <cell r="E1436" t="str">
            <v>1C23TNN_00079155</v>
          </cell>
          <cell r="F1436">
            <v>2390400</v>
          </cell>
          <cell r="G1436">
            <v>45289</v>
          </cell>
          <cell r="H1436">
            <v>45306</v>
          </cell>
        </row>
        <row r="1437">
          <cell r="A1437">
            <v>79156</v>
          </cell>
          <cell r="B1437"/>
          <cell r="C1437">
            <v>25790</v>
          </cell>
          <cell r="D1437">
            <v>45291</v>
          </cell>
          <cell r="E1437" t="str">
            <v>1C23TNN_00079156</v>
          </cell>
          <cell r="F1437">
            <v>3849938</v>
          </cell>
          <cell r="G1437">
            <v>45289</v>
          </cell>
          <cell r="H1437">
            <v>45306</v>
          </cell>
        </row>
        <row r="1438">
          <cell r="A1438">
            <v>79160</v>
          </cell>
          <cell r="B1438"/>
          <cell r="C1438">
            <v>25790</v>
          </cell>
          <cell r="D1438">
            <v>45291</v>
          </cell>
          <cell r="E1438" t="str">
            <v>1C23TNN_00079160</v>
          </cell>
          <cell r="F1438">
            <v>3849938</v>
          </cell>
          <cell r="G1438">
            <v>45290</v>
          </cell>
          <cell r="H1438">
            <v>45306</v>
          </cell>
        </row>
        <row r="1439">
          <cell r="A1439">
            <v>79161</v>
          </cell>
          <cell r="B1439"/>
          <cell r="C1439">
            <v>25790</v>
          </cell>
          <cell r="D1439">
            <v>45291</v>
          </cell>
          <cell r="E1439" t="str">
            <v>1C23TNN_00079161</v>
          </cell>
          <cell r="F1439">
            <v>5530675</v>
          </cell>
          <cell r="G1439">
            <v>45290</v>
          </cell>
          <cell r="H1439">
            <v>45306</v>
          </cell>
        </row>
        <row r="1440">
          <cell r="A1440">
            <v>79162</v>
          </cell>
          <cell r="B1440"/>
          <cell r="C1440">
            <v>25790</v>
          </cell>
          <cell r="D1440">
            <v>45291</v>
          </cell>
          <cell r="E1440" t="str">
            <v>1C23TNN_00079162</v>
          </cell>
          <cell r="F1440">
            <v>921775</v>
          </cell>
          <cell r="G1440">
            <v>45290</v>
          </cell>
          <cell r="H1440">
            <v>45306</v>
          </cell>
        </row>
        <row r="1441">
          <cell r="A1441">
            <v>79163</v>
          </cell>
          <cell r="B1441"/>
          <cell r="C1441">
            <v>25790</v>
          </cell>
          <cell r="D1441">
            <v>45291</v>
          </cell>
          <cell r="E1441" t="str">
            <v>1C23TNN_00079163</v>
          </cell>
          <cell r="F1441">
            <v>2381325</v>
          </cell>
          <cell r="G1441">
            <v>45290</v>
          </cell>
          <cell r="H1441">
            <v>45306</v>
          </cell>
        </row>
        <row r="1442">
          <cell r="A1442">
            <v>79164</v>
          </cell>
          <cell r="B1442"/>
          <cell r="C1442">
            <v>25790</v>
          </cell>
          <cell r="D1442">
            <v>45291</v>
          </cell>
          <cell r="E1442" t="str">
            <v>1C23TNN_00079164</v>
          </cell>
          <cell r="F1442">
            <v>2381325</v>
          </cell>
          <cell r="G1442">
            <v>45290</v>
          </cell>
          <cell r="H1442">
            <v>45306</v>
          </cell>
        </row>
        <row r="1443">
          <cell r="A1443">
            <v>79167</v>
          </cell>
          <cell r="B1443"/>
          <cell r="C1443">
            <v>25790</v>
          </cell>
          <cell r="D1443">
            <v>45291</v>
          </cell>
          <cell r="E1443" t="str">
            <v>1C23TNN_00079167</v>
          </cell>
          <cell r="F1443">
            <v>1468625</v>
          </cell>
          <cell r="G1443">
            <v>45289</v>
          </cell>
          <cell r="H1443">
            <v>45306</v>
          </cell>
        </row>
        <row r="1444">
          <cell r="A1444">
            <v>79168</v>
          </cell>
          <cell r="B1444"/>
          <cell r="C1444">
            <v>25790</v>
          </cell>
          <cell r="D1444">
            <v>45291</v>
          </cell>
          <cell r="E1444" t="str">
            <v>1C23TNN_00079168</v>
          </cell>
          <cell r="F1444">
            <v>1843563</v>
          </cell>
          <cell r="G1444">
            <v>45280</v>
          </cell>
          <cell r="H1444">
            <v>45306</v>
          </cell>
        </row>
        <row r="1445">
          <cell r="A1445">
            <v>79169</v>
          </cell>
          <cell r="B1445"/>
          <cell r="C1445">
            <v>25790</v>
          </cell>
          <cell r="D1445">
            <v>45291</v>
          </cell>
          <cell r="E1445" t="str">
            <v>1C23TNN_00079169</v>
          </cell>
          <cell r="F1445">
            <v>921775</v>
          </cell>
          <cell r="G1445">
            <v>45280</v>
          </cell>
          <cell r="H1445">
            <v>45306</v>
          </cell>
        </row>
        <row r="1446">
          <cell r="A1446">
            <v>79170</v>
          </cell>
          <cell r="B1446"/>
          <cell r="C1446">
            <v>25790</v>
          </cell>
          <cell r="D1446">
            <v>45291</v>
          </cell>
          <cell r="E1446" t="str">
            <v>1C23TNN_00079170</v>
          </cell>
          <cell r="F1446">
            <v>7374238</v>
          </cell>
          <cell r="G1446">
            <v>45282</v>
          </cell>
          <cell r="H1446">
            <v>45306</v>
          </cell>
        </row>
        <row r="1447">
          <cell r="A1447">
            <v>79173</v>
          </cell>
          <cell r="B1447"/>
          <cell r="C1447">
            <v>25790</v>
          </cell>
          <cell r="D1447">
            <v>45291</v>
          </cell>
          <cell r="E1447" t="str">
            <v>1C23TNN_00079173</v>
          </cell>
          <cell r="F1447">
            <v>1920263</v>
          </cell>
          <cell r="G1447">
            <v>45286</v>
          </cell>
          <cell r="H1447">
            <v>45306</v>
          </cell>
        </row>
        <row r="1448">
          <cell r="A1448">
            <v>79180</v>
          </cell>
          <cell r="B1448"/>
          <cell r="C1448">
            <v>25790</v>
          </cell>
          <cell r="D1448">
            <v>45291</v>
          </cell>
          <cell r="E1448" t="str">
            <v>1C23TNN_00079180</v>
          </cell>
          <cell r="F1448">
            <v>3333850</v>
          </cell>
          <cell r="G1448">
            <v>45289</v>
          </cell>
          <cell r="H1448">
            <v>45306</v>
          </cell>
        </row>
        <row r="1449">
          <cell r="A1449">
            <v>79181</v>
          </cell>
          <cell r="B1449"/>
          <cell r="C1449">
            <v>25790</v>
          </cell>
          <cell r="D1449">
            <v>45291</v>
          </cell>
          <cell r="E1449" t="str">
            <v>1C23TNN_00079181</v>
          </cell>
          <cell r="F1449">
            <v>3303100</v>
          </cell>
          <cell r="G1449">
            <v>45289</v>
          </cell>
          <cell r="H1449">
            <v>45306</v>
          </cell>
        </row>
        <row r="1450">
          <cell r="A1450">
            <v>79182</v>
          </cell>
          <cell r="B1450"/>
          <cell r="C1450">
            <v>25790</v>
          </cell>
          <cell r="D1450">
            <v>45291</v>
          </cell>
          <cell r="E1450" t="str">
            <v>1C23TNN_00079182</v>
          </cell>
          <cell r="F1450">
            <v>921775</v>
          </cell>
          <cell r="G1450">
            <v>45289</v>
          </cell>
          <cell r="H1450">
            <v>45306</v>
          </cell>
        </row>
        <row r="1451">
          <cell r="A1451">
            <v>79183</v>
          </cell>
          <cell r="B1451"/>
          <cell r="C1451">
            <v>25790</v>
          </cell>
          <cell r="D1451">
            <v>45291</v>
          </cell>
          <cell r="E1451" t="str">
            <v>1C23TNN_00079183</v>
          </cell>
          <cell r="F1451">
            <v>250913</v>
          </cell>
          <cell r="G1451">
            <v>45289</v>
          </cell>
          <cell r="H1451">
            <v>45306</v>
          </cell>
        </row>
        <row r="1452">
          <cell r="A1452">
            <v>79184</v>
          </cell>
          <cell r="B1452"/>
          <cell r="C1452">
            <v>25790</v>
          </cell>
          <cell r="D1452">
            <v>45291</v>
          </cell>
          <cell r="E1452" t="str">
            <v>1C23TNN_00079184</v>
          </cell>
          <cell r="F1452">
            <v>4608900</v>
          </cell>
          <cell r="G1452">
            <v>45287</v>
          </cell>
          <cell r="H1452">
            <v>45306</v>
          </cell>
        </row>
        <row r="1453">
          <cell r="A1453">
            <v>79185</v>
          </cell>
          <cell r="B1453"/>
          <cell r="C1453">
            <v>25790</v>
          </cell>
          <cell r="D1453">
            <v>45291</v>
          </cell>
          <cell r="E1453" t="str">
            <v>1C23TNN_00079185</v>
          </cell>
          <cell r="F1453">
            <v>1468625</v>
          </cell>
          <cell r="G1453">
            <v>45287</v>
          </cell>
          <cell r="H1453">
            <v>45306</v>
          </cell>
        </row>
        <row r="1454">
          <cell r="A1454">
            <v>79186</v>
          </cell>
          <cell r="B1454"/>
          <cell r="C1454">
            <v>25790</v>
          </cell>
          <cell r="D1454">
            <v>45291</v>
          </cell>
          <cell r="E1454" t="str">
            <v>1C23TNN_00079186</v>
          </cell>
          <cell r="F1454">
            <v>5693500</v>
          </cell>
          <cell r="G1454">
            <v>45288</v>
          </cell>
          <cell r="H1454">
            <v>45306</v>
          </cell>
        </row>
        <row r="1455">
          <cell r="A1455">
            <v>79187</v>
          </cell>
          <cell r="B1455"/>
          <cell r="C1455">
            <v>25790</v>
          </cell>
          <cell r="D1455">
            <v>45291</v>
          </cell>
          <cell r="E1455" t="str">
            <v>1C23TNN_00079187</v>
          </cell>
          <cell r="F1455">
            <v>7374238</v>
          </cell>
          <cell r="G1455">
            <v>45288</v>
          </cell>
          <cell r="H1455">
            <v>45306</v>
          </cell>
        </row>
        <row r="1456">
          <cell r="A1456">
            <v>375</v>
          </cell>
          <cell r="B1456"/>
          <cell r="C1456">
            <v>25790</v>
          </cell>
          <cell r="D1456">
            <v>45291</v>
          </cell>
          <cell r="E1456" t="str">
            <v>K23TDA 375</v>
          </cell>
          <cell r="F1456">
            <v>-111058</v>
          </cell>
          <cell r="G1456">
            <v>45267</v>
          </cell>
          <cell r="H1456">
            <v>45306</v>
          </cell>
        </row>
        <row r="1457">
          <cell r="A1457">
            <v>427</v>
          </cell>
          <cell r="B1457"/>
          <cell r="C1457">
            <v>25790</v>
          </cell>
          <cell r="D1457">
            <v>45291</v>
          </cell>
          <cell r="E1457" t="str">
            <v>K23TDL 427</v>
          </cell>
          <cell r="F1457">
            <v>-559747</v>
          </cell>
          <cell r="G1457">
            <v>45264</v>
          </cell>
          <cell r="H1457">
            <v>45306</v>
          </cell>
        </row>
        <row r="1458">
          <cell r="A1458">
            <v>648</v>
          </cell>
          <cell r="B1458"/>
          <cell r="C1458">
            <v>25790</v>
          </cell>
          <cell r="D1458">
            <v>45291</v>
          </cell>
          <cell r="E1458" t="str">
            <v>K23TDU 648</v>
          </cell>
          <cell r="F1458">
            <v>-100366</v>
          </cell>
          <cell r="G1458">
            <v>45278</v>
          </cell>
          <cell r="H1458">
            <v>45306</v>
          </cell>
        </row>
        <row r="1459">
          <cell r="A1459">
            <v>659</v>
          </cell>
          <cell r="B1459"/>
          <cell r="C1459">
            <v>25790</v>
          </cell>
          <cell r="D1459">
            <v>45291</v>
          </cell>
          <cell r="E1459" t="str">
            <v>K23TDU 659</v>
          </cell>
          <cell r="F1459">
            <v>-272299</v>
          </cell>
          <cell r="G1459">
            <v>45261</v>
          </cell>
          <cell r="H1459">
            <v>45306</v>
          </cell>
        </row>
        <row r="1460">
          <cell r="A1460">
            <v>670</v>
          </cell>
          <cell r="B1460"/>
          <cell r="C1460">
            <v>25790</v>
          </cell>
          <cell r="D1460">
            <v>45291</v>
          </cell>
          <cell r="E1460" t="str">
            <v>K23TDU 670</v>
          </cell>
          <cell r="F1460">
            <v>-111058</v>
          </cell>
          <cell r="G1460">
            <v>45282</v>
          </cell>
          <cell r="H1460">
            <v>45306</v>
          </cell>
        </row>
        <row r="1461">
          <cell r="A1461">
            <v>450</v>
          </cell>
          <cell r="B1461"/>
          <cell r="C1461">
            <v>25790</v>
          </cell>
          <cell r="D1461">
            <v>45291</v>
          </cell>
          <cell r="E1461" t="str">
            <v>K23THA 450</v>
          </cell>
          <cell r="F1461">
            <v>-566702</v>
          </cell>
          <cell r="G1461">
            <v>45260</v>
          </cell>
          <cell r="H1461">
            <v>45306</v>
          </cell>
        </row>
        <row r="1462">
          <cell r="A1462">
            <v>754</v>
          </cell>
          <cell r="B1462"/>
          <cell r="C1462">
            <v>25790</v>
          </cell>
          <cell r="D1462">
            <v>45291</v>
          </cell>
          <cell r="E1462" t="str">
            <v>K23THL 754</v>
          </cell>
          <cell r="F1462">
            <v>-654610</v>
          </cell>
          <cell r="G1462">
            <v>45255</v>
          </cell>
          <cell r="H1462">
            <v>45306</v>
          </cell>
        </row>
        <row r="1463">
          <cell r="A1463">
            <v>770</v>
          </cell>
          <cell r="B1463"/>
          <cell r="C1463">
            <v>25790</v>
          </cell>
          <cell r="D1463">
            <v>45291</v>
          </cell>
          <cell r="E1463" t="str">
            <v>K23THL 770</v>
          </cell>
          <cell r="F1463">
            <v>-1649085</v>
          </cell>
          <cell r="G1463">
            <v>45263</v>
          </cell>
          <cell r="H1463">
            <v>45306</v>
          </cell>
        </row>
        <row r="1464">
          <cell r="A1464">
            <v>775</v>
          </cell>
          <cell r="B1464"/>
          <cell r="C1464">
            <v>25790</v>
          </cell>
          <cell r="D1464">
            <v>45291</v>
          </cell>
          <cell r="E1464" t="str">
            <v>K23THL 775</v>
          </cell>
          <cell r="F1464">
            <v>-222116</v>
          </cell>
          <cell r="G1464">
            <v>45240</v>
          </cell>
          <cell r="H1464">
            <v>45306</v>
          </cell>
        </row>
        <row r="1465">
          <cell r="A1465">
            <v>793</v>
          </cell>
          <cell r="B1465"/>
          <cell r="C1465">
            <v>25790</v>
          </cell>
          <cell r="D1465">
            <v>45291</v>
          </cell>
          <cell r="E1465" t="str">
            <v>K23THL 793</v>
          </cell>
          <cell r="F1465">
            <v>-980257</v>
          </cell>
          <cell r="G1465">
            <v>45269</v>
          </cell>
          <cell r="H1465">
            <v>45306</v>
          </cell>
        </row>
        <row r="1466">
          <cell r="A1466">
            <v>826</v>
          </cell>
          <cell r="B1466"/>
          <cell r="C1466">
            <v>25790</v>
          </cell>
          <cell r="D1466">
            <v>45291</v>
          </cell>
          <cell r="E1466" t="str">
            <v>K23THL 826</v>
          </cell>
          <cell r="F1466">
            <v>-1309726</v>
          </cell>
          <cell r="G1466">
            <v>45281</v>
          </cell>
          <cell r="H1466">
            <v>45306</v>
          </cell>
        </row>
        <row r="1467">
          <cell r="A1467">
            <v>842</v>
          </cell>
          <cell r="B1467"/>
          <cell r="C1467">
            <v>25790</v>
          </cell>
          <cell r="D1467">
            <v>45291</v>
          </cell>
          <cell r="E1467" t="str">
            <v>K23THL 842</v>
          </cell>
          <cell r="F1467">
            <v>-119066</v>
          </cell>
          <cell r="G1467">
            <v>45274</v>
          </cell>
          <cell r="H1467">
            <v>45306</v>
          </cell>
        </row>
        <row r="1468">
          <cell r="A1468">
            <v>493</v>
          </cell>
          <cell r="B1468"/>
          <cell r="C1468">
            <v>25790</v>
          </cell>
          <cell r="D1468">
            <v>45291</v>
          </cell>
          <cell r="E1468" t="str">
            <v>K23TKG 493</v>
          </cell>
          <cell r="F1468">
            <v>-380910</v>
          </cell>
          <cell r="G1468">
            <v>45266</v>
          </cell>
          <cell r="H1468">
            <v>45306</v>
          </cell>
        </row>
        <row r="1469">
          <cell r="A1469">
            <v>505</v>
          </cell>
          <cell r="B1469"/>
          <cell r="C1469">
            <v>25790</v>
          </cell>
          <cell r="D1469">
            <v>45291</v>
          </cell>
          <cell r="E1469" t="str">
            <v>K23TKG 505</v>
          </cell>
          <cell r="F1469">
            <v>-726242</v>
          </cell>
          <cell r="G1469">
            <v>45278</v>
          </cell>
          <cell r="H1469">
            <v>45306</v>
          </cell>
        </row>
        <row r="1470">
          <cell r="A1470">
            <v>390</v>
          </cell>
          <cell r="B1470"/>
          <cell r="C1470">
            <v>25790</v>
          </cell>
          <cell r="D1470">
            <v>45291</v>
          </cell>
          <cell r="E1470" t="str">
            <v>K23TLX 390</v>
          </cell>
          <cell r="F1470">
            <v>-1506449</v>
          </cell>
          <cell r="G1470">
            <v>45244</v>
          </cell>
          <cell r="H1470">
            <v>45306</v>
          </cell>
        </row>
        <row r="1471">
          <cell r="A1471">
            <v>368</v>
          </cell>
          <cell r="B1471"/>
          <cell r="C1471">
            <v>25790</v>
          </cell>
          <cell r="D1471">
            <v>45291</v>
          </cell>
          <cell r="E1471" t="str">
            <v>K23TQU 368</v>
          </cell>
          <cell r="F1471">
            <v>-643230</v>
          </cell>
          <cell r="G1471">
            <v>45261</v>
          </cell>
          <cell r="H1471">
            <v>45306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chứng từ</v>
          </cell>
        </row>
        <row r="2">
          <cell r="A2">
            <v>79153</v>
          </cell>
          <cell r="B2">
            <v>510028</v>
          </cell>
          <cell r="C2">
            <v>25790</v>
          </cell>
          <cell r="D2" t="str">
            <v>CTY TNHH MTV TM VA DV NGOC THOM</v>
          </cell>
          <cell r="E2" t="str">
            <v>1C23TNN_00079153</v>
          </cell>
          <cell r="F2">
            <v>3849938</v>
          </cell>
          <cell r="G2">
            <v>45293</v>
          </cell>
          <cell r="H2">
            <v>45327</v>
          </cell>
        </row>
        <row r="3">
          <cell r="A3">
            <v>79157</v>
          </cell>
          <cell r="B3">
            <v>510016</v>
          </cell>
          <cell r="C3">
            <v>25790</v>
          </cell>
          <cell r="D3" t="str">
            <v>CTY TNHH MTV TM VA DV NGOC THOM</v>
          </cell>
          <cell r="E3" t="str">
            <v>1C23TNN_00079157</v>
          </cell>
          <cell r="F3">
            <v>4762538</v>
          </cell>
          <cell r="G3">
            <v>45293</v>
          </cell>
          <cell r="H3">
            <v>45327</v>
          </cell>
        </row>
        <row r="4">
          <cell r="A4">
            <v>79158</v>
          </cell>
          <cell r="B4">
            <v>510016</v>
          </cell>
          <cell r="C4">
            <v>25790</v>
          </cell>
          <cell r="D4" t="str">
            <v>CTY TNHH MTV TM VA DV NGOC THOM</v>
          </cell>
          <cell r="E4" t="str">
            <v>1C23TNN_00079158</v>
          </cell>
          <cell r="F4">
            <v>921775</v>
          </cell>
          <cell r="G4">
            <v>45293</v>
          </cell>
          <cell r="H4">
            <v>45327</v>
          </cell>
        </row>
        <row r="5">
          <cell r="A5">
            <v>79159</v>
          </cell>
          <cell r="B5">
            <v>510016</v>
          </cell>
          <cell r="C5">
            <v>25790</v>
          </cell>
          <cell r="D5" t="str">
            <v>CTY TNHH MTV TM VA DV NGOC THOM</v>
          </cell>
          <cell r="E5" t="str">
            <v>1C23TNN_00079159</v>
          </cell>
          <cell r="F5">
            <v>1843563</v>
          </cell>
          <cell r="G5">
            <v>45293</v>
          </cell>
          <cell r="H5">
            <v>45327</v>
          </cell>
        </row>
        <row r="6">
          <cell r="A6">
            <v>79165</v>
          </cell>
          <cell r="B6">
            <v>510024</v>
          </cell>
          <cell r="C6">
            <v>25790</v>
          </cell>
          <cell r="D6" t="str">
            <v>CTY TNHH MTV TM VA DV NGOC THOM</v>
          </cell>
          <cell r="E6" t="str">
            <v>1C23TNN_00079165</v>
          </cell>
          <cell r="F6">
            <v>921775</v>
          </cell>
          <cell r="G6">
            <v>45293</v>
          </cell>
          <cell r="H6">
            <v>45327</v>
          </cell>
        </row>
        <row r="7">
          <cell r="A7">
            <v>79166</v>
          </cell>
          <cell r="B7">
            <v>510024</v>
          </cell>
          <cell r="C7">
            <v>25790</v>
          </cell>
          <cell r="D7" t="str">
            <v>CTY TNHH MTV TM VA DV NGOC THOM</v>
          </cell>
          <cell r="E7" t="str">
            <v>1C23TNN_00079166</v>
          </cell>
          <cell r="F7">
            <v>1309225</v>
          </cell>
          <cell r="G7">
            <v>45293</v>
          </cell>
          <cell r="H7">
            <v>45327</v>
          </cell>
        </row>
        <row r="8">
          <cell r="A8">
            <v>2</v>
          </cell>
          <cell r="B8">
            <v>510015</v>
          </cell>
          <cell r="C8">
            <v>25790</v>
          </cell>
          <cell r="D8" t="str">
            <v>CTY TNHH MTV TM VA DV NGOC THOM</v>
          </cell>
          <cell r="E8" t="str">
            <v>1C24TNF_00000002</v>
          </cell>
          <cell r="F8">
            <v>-111058</v>
          </cell>
          <cell r="G8">
            <v>45309</v>
          </cell>
          <cell r="H8">
            <v>45327</v>
          </cell>
        </row>
        <row r="9">
          <cell r="A9">
            <v>54</v>
          </cell>
          <cell r="B9">
            <v>510020</v>
          </cell>
          <cell r="C9">
            <v>25790</v>
          </cell>
          <cell r="D9" t="str">
            <v>CTY TNHH MTV TM VA DV NGOC THOM</v>
          </cell>
          <cell r="E9" t="str">
            <v>1C24TNF_00000054</v>
          </cell>
          <cell r="F9">
            <v>1468625</v>
          </cell>
          <cell r="G9">
            <v>45321</v>
          </cell>
          <cell r="H9">
            <v>45327</v>
          </cell>
        </row>
        <row r="10">
          <cell r="A10">
            <v>898</v>
          </cell>
          <cell r="B10">
            <v>510026</v>
          </cell>
          <cell r="C10">
            <v>25790</v>
          </cell>
          <cell r="D10" t="str">
            <v>CTY TNHH MTV TM VA DV NGOC THOM</v>
          </cell>
          <cell r="E10" t="str">
            <v>1C24TNN_00000898</v>
          </cell>
          <cell r="F10">
            <v>-630898</v>
          </cell>
          <cell r="G10">
            <v>45292</v>
          </cell>
          <cell r="H10">
            <v>45327</v>
          </cell>
        </row>
        <row r="11">
          <cell r="A11">
            <v>1237</v>
          </cell>
          <cell r="B11">
            <v>510011</v>
          </cell>
          <cell r="C11">
            <v>25790</v>
          </cell>
          <cell r="D11" t="str">
            <v>CTY TNHH MTV TM VA DV NGOC THOM</v>
          </cell>
          <cell r="E11" t="str">
            <v>1C24TNN_00001237</v>
          </cell>
          <cell r="F11">
            <v>8491075</v>
          </cell>
          <cell r="G11">
            <v>45294</v>
          </cell>
          <cell r="H11">
            <v>45327</v>
          </cell>
        </row>
        <row r="12">
          <cell r="A12">
            <v>1242</v>
          </cell>
          <cell r="B12">
            <v>510028</v>
          </cell>
          <cell r="C12">
            <v>25790</v>
          </cell>
          <cell r="D12" t="str">
            <v>CTY TNHH MTV TM VA DV NGOC THOM</v>
          </cell>
          <cell r="E12" t="str">
            <v>1C24TNN_00001242</v>
          </cell>
          <cell r="F12">
            <v>5442313</v>
          </cell>
          <cell r="G12">
            <v>45297</v>
          </cell>
          <cell r="H12">
            <v>45327</v>
          </cell>
        </row>
        <row r="13">
          <cell r="A13">
            <v>1243</v>
          </cell>
          <cell r="B13">
            <v>510027</v>
          </cell>
          <cell r="C13">
            <v>25790</v>
          </cell>
          <cell r="D13" t="str">
            <v>CTY TNHH MTV TM VA DV NGOC THOM</v>
          </cell>
          <cell r="E13" t="str">
            <v>1C24TNN_00001243</v>
          </cell>
          <cell r="F13">
            <v>8074825</v>
          </cell>
          <cell r="G13">
            <v>45297</v>
          </cell>
          <cell r="H13">
            <v>45327</v>
          </cell>
        </row>
        <row r="14">
          <cell r="A14">
            <v>1244</v>
          </cell>
          <cell r="B14">
            <v>510025</v>
          </cell>
          <cell r="C14">
            <v>25790</v>
          </cell>
          <cell r="D14" t="str">
            <v>CTY TNHH MTV TM VA DV NGOC THOM</v>
          </cell>
          <cell r="E14" t="str">
            <v>1C24TNN_00001244</v>
          </cell>
          <cell r="F14">
            <v>1468625</v>
          </cell>
          <cell r="G14">
            <v>45297</v>
          </cell>
          <cell r="H14">
            <v>45327</v>
          </cell>
        </row>
        <row r="15">
          <cell r="A15">
            <v>1245</v>
          </cell>
          <cell r="B15">
            <v>510025</v>
          </cell>
          <cell r="C15">
            <v>25790</v>
          </cell>
          <cell r="D15" t="str">
            <v>CTY TNHH MTV TM VA DV NGOC THOM</v>
          </cell>
          <cell r="E15" t="str">
            <v>1C24TNN_00001245</v>
          </cell>
          <cell r="F15">
            <v>921775</v>
          </cell>
          <cell r="G15">
            <v>45297</v>
          </cell>
          <cell r="H15">
            <v>45327</v>
          </cell>
        </row>
        <row r="16">
          <cell r="A16">
            <v>1246</v>
          </cell>
          <cell r="B16">
            <v>510022</v>
          </cell>
          <cell r="C16">
            <v>25790</v>
          </cell>
          <cell r="D16" t="str">
            <v>CTY TNHH MTV TM VA DV NGOC THOM</v>
          </cell>
          <cell r="E16" t="str">
            <v>1C24TNN_00001246</v>
          </cell>
          <cell r="F16">
            <v>1423613</v>
          </cell>
          <cell r="G16">
            <v>45298</v>
          </cell>
          <cell r="H16">
            <v>45327</v>
          </cell>
        </row>
        <row r="17">
          <cell r="A17">
            <v>1247</v>
          </cell>
          <cell r="B17">
            <v>510022</v>
          </cell>
          <cell r="C17">
            <v>25790</v>
          </cell>
          <cell r="D17" t="str">
            <v>CTY TNHH MTV TM VA DV NGOC THOM</v>
          </cell>
          <cell r="E17" t="str">
            <v>1C24TNN_00001247</v>
          </cell>
          <cell r="F17">
            <v>2390400</v>
          </cell>
          <cell r="G17">
            <v>45298</v>
          </cell>
          <cell r="H17">
            <v>45327</v>
          </cell>
        </row>
        <row r="18">
          <cell r="A18">
            <v>1248</v>
          </cell>
          <cell r="B18">
            <v>510020</v>
          </cell>
          <cell r="C18">
            <v>25790</v>
          </cell>
          <cell r="D18" t="str">
            <v>CTY TNHH MTV TM VA DV NGOC THOM</v>
          </cell>
          <cell r="E18" t="str">
            <v>1C24TNN_00001248</v>
          </cell>
          <cell r="F18">
            <v>921775</v>
          </cell>
          <cell r="G18">
            <v>45297</v>
          </cell>
          <cell r="H18">
            <v>45327</v>
          </cell>
        </row>
        <row r="19">
          <cell r="A19">
            <v>1249</v>
          </cell>
          <cell r="B19">
            <v>510017</v>
          </cell>
          <cell r="C19">
            <v>25790</v>
          </cell>
          <cell r="D19" t="str">
            <v>CTY TNHH MTV TM VA DV NGOC THOM</v>
          </cell>
          <cell r="E19" t="str">
            <v>1C24TNN_00001249</v>
          </cell>
          <cell r="F19">
            <v>1994113</v>
          </cell>
          <cell r="G19">
            <v>45297</v>
          </cell>
          <cell r="H19">
            <v>45327</v>
          </cell>
        </row>
        <row r="20">
          <cell r="A20">
            <v>1250</v>
          </cell>
          <cell r="B20">
            <v>510016</v>
          </cell>
          <cell r="C20">
            <v>25790</v>
          </cell>
          <cell r="D20" t="str">
            <v>CTY TNHH MTV TM VA DV NGOC THOM</v>
          </cell>
          <cell r="E20" t="str">
            <v>1C24TNN_00001250</v>
          </cell>
          <cell r="F20">
            <v>2765338</v>
          </cell>
          <cell r="G20">
            <v>45299</v>
          </cell>
          <cell r="H20">
            <v>45327</v>
          </cell>
        </row>
        <row r="21">
          <cell r="A21">
            <v>1251</v>
          </cell>
          <cell r="B21">
            <v>510016</v>
          </cell>
          <cell r="C21">
            <v>25790</v>
          </cell>
          <cell r="D21" t="str">
            <v>CTY TNHH MTV TM VA DV NGOC THOM</v>
          </cell>
          <cell r="E21" t="str">
            <v>1C24TNN_00001251</v>
          </cell>
          <cell r="F21">
            <v>1468625</v>
          </cell>
          <cell r="G21">
            <v>45299</v>
          </cell>
          <cell r="H21">
            <v>45327</v>
          </cell>
        </row>
        <row r="22">
          <cell r="A22">
            <v>1252</v>
          </cell>
          <cell r="B22">
            <v>510015</v>
          </cell>
          <cell r="C22">
            <v>25790</v>
          </cell>
          <cell r="D22" t="str">
            <v>CTY TNHH MTV TM VA DV NGOC THOM</v>
          </cell>
          <cell r="E22" t="str">
            <v>1C24TNN_00001252</v>
          </cell>
          <cell r="F22">
            <v>8426325</v>
          </cell>
          <cell r="G22">
            <v>45296</v>
          </cell>
          <cell r="H22">
            <v>45327</v>
          </cell>
        </row>
        <row r="23">
          <cell r="A23">
            <v>1253</v>
          </cell>
          <cell r="B23">
            <v>510050</v>
          </cell>
          <cell r="C23">
            <v>25790</v>
          </cell>
          <cell r="D23" t="str">
            <v>CTY TNHH MTV TM VA DV NGOC THOM</v>
          </cell>
          <cell r="E23" t="str">
            <v>1C24TNN_00001253</v>
          </cell>
          <cell r="F23">
            <v>1110575</v>
          </cell>
          <cell r="G23">
            <v>45295</v>
          </cell>
          <cell r="H23">
            <v>45327</v>
          </cell>
        </row>
        <row r="24">
          <cell r="A24">
            <v>1497</v>
          </cell>
          <cell r="B24">
            <v>510015</v>
          </cell>
          <cell r="C24">
            <v>25790</v>
          </cell>
          <cell r="D24" t="str">
            <v>CTY TNHH MTV TM VA DV NGOC THOM</v>
          </cell>
          <cell r="E24" t="str">
            <v>1C24TNN_00001497</v>
          </cell>
          <cell r="F24">
            <v>-1047376</v>
          </cell>
          <cell r="G24">
            <v>45298</v>
          </cell>
          <cell r="H24">
            <v>45327</v>
          </cell>
        </row>
        <row r="25">
          <cell r="A25">
            <v>2315</v>
          </cell>
          <cell r="B25">
            <v>510013</v>
          </cell>
          <cell r="C25">
            <v>25790</v>
          </cell>
          <cell r="D25" t="str">
            <v>CTY TNHH MTV TM VA DV NGOC THOM</v>
          </cell>
          <cell r="E25" t="str">
            <v>1C24TNN_00002315</v>
          </cell>
          <cell r="F25">
            <v>2161175</v>
          </cell>
          <cell r="G25">
            <v>45296</v>
          </cell>
          <cell r="H25">
            <v>45327</v>
          </cell>
        </row>
        <row r="26">
          <cell r="A26">
            <v>2316</v>
          </cell>
          <cell r="B26">
            <v>510026</v>
          </cell>
          <cell r="C26">
            <v>25790</v>
          </cell>
          <cell r="D26" t="str">
            <v>CTY TNHH MTV TM VA DV NGOC THOM</v>
          </cell>
          <cell r="E26" t="str">
            <v>1C24TNN_00002316</v>
          </cell>
          <cell r="F26">
            <v>921775</v>
          </cell>
          <cell r="G26">
            <v>45295</v>
          </cell>
          <cell r="H26">
            <v>45327</v>
          </cell>
        </row>
        <row r="27">
          <cell r="A27">
            <v>2317</v>
          </cell>
          <cell r="B27">
            <v>510013</v>
          </cell>
          <cell r="C27">
            <v>25790</v>
          </cell>
          <cell r="D27" t="str">
            <v>CTY TNHH MTV TM VA DV NGOC THOM</v>
          </cell>
          <cell r="E27" t="str">
            <v>1C24TNN_00002317</v>
          </cell>
          <cell r="F27">
            <v>2765338</v>
          </cell>
          <cell r="G27">
            <v>45294</v>
          </cell>
          <cell r="H27">
            <v>45327</v>
          </cell>
        </row>
        <row r="28">
          <cell r="A28">
            <v>2318</v>
          </cell>
          <cell r="B28">
            <v>510026</v>
          </cell>
          <cell r="C28">
            <v>25790</v>
          </cell>
          <cell r="D28" t="str">
            <v>CTY TNHH MTV TM VA DV NGOC THOM</v>
          </cell>
          <cell r="E28" t="str">
            <v>1C24TNN_00002318</v>
          </cell>
          <cell r="F28">
            <v>2381325</v>
          </cell>
          <cell r="G28">
            <v>45294</v>
          </cell>
          <cell r="H28">
            <v>45327</v>
          </cell>
        </row>
        <row r="29">
          <cell r="A29">
            <v>2319</v>
          </cell>
          <cell r="B29">
            <v>520090</v>
          </cell>
          <cell r="C29">
            <v>25790</v>
          </cell>
          <cell r="D29" t="str">
            <v>CTY TNHH MTV TM VA DV NGOC THOM</v>
          </cell>
          <cell r="E29" t="str">
            <v>1C24TNN_00002319</v>
          </cell>
          <cell r="F29">
            <v>3849938</v>
          </cell>
          <cell r="G29">
            <v>45293</v>
          </cell>
          <cell r="H29">
            <v>45327</v>
          </cell>
        </row>
        <row r="30">
          <cell r="A30">
            <v>2321</v>
          </cell>
          <cell r="B30">
            <v>510018</v>
          </cell>
          <cell r="C30">
            <v>25790</v>
          </cell>
          <cell r="D30" t="str">
            <v>CTY TNHH MTV TM VA DV NGOC THOM</v>
          </cell>
          <cell r="E30" t="str">
            <v>1C24TNN_00002321</v>
          </cell>
          <cell r="F30">
            <v>1843563</v>
          </cell>
          <cell r="G30">
            <v>45297</v>
          </cell>
          <cell r="H30">
            <v>45327</v>
          </cell>
        </row>
        <row r="31">
          <cell r="A31">
            <v>2322</v>
          </cell>
          <cell r="B31">
            <v>510010</v>
          </cell>
          <cell r="C31">
            <v>25790</v>
          </cell>
          <cell r="D31" t="str">
            <v>CTY TNHH MTV TM VA DV NGOC THOM</v>
          </cell>
          <cell r="E31" t="str">
            <v>1C24TNN_00002322</v>
          </cell>
          <cell r="F31">
            <v>3687125</v>
          </cell>
          <cell r="G31">
            <v>45296</v>
          </cell>
          <cell r="H31">
            <v>45327</v>
          </cell>
        </row>
        <row r="32">
          <cell r="A32">
            <v>2323</v>
          </cell>
          <cell r="B32">
            <v>510024</v>
          </cell>
          <cell r="C32">
            <v>25790</v>
          </cell>
          <cell r="D32" t="str">
            <v>CTY TNHH MTV TM VA DV NGOC THOM</v>
          </cell>
          <cell r="E32" t="str">
            <v>1C24TNN_00002323</v>
          </cell>
          <cell r="F32">
            <v>3028750</v>
          </cell>
          <cell r="G32">
            <v>45304</v>
          </cell>
          <cell r="H32">
            <v>45327</v>
          </cell>
        </row>
        <row r="33">
          <cell r="A33">
            <v>2324</v>
          </cell>
          <cell r="B33">
            <v>510025</v>
          </cell>
          <cell r="C33">
            <v>25790</v>
          </cell>
          <cell r="D33" t="str">
            <v>CTY TNHH MTV TM VA DV NGOC THOM</v>
          </cell>
          <cell r="E33" t="str">
            <v>1C24TNN_00002324</v>
          </cell>
          <cell r="F33">
            <v>6072363</v>
          </cell>
          <cell r="G33">
            <v>45300</v>
          </cell>
          <cell r="H33">
            <v>45327</v>
          </cell>
        </row>
        <row r="34">
          <cell r="A34">
            <v>2325</v>
          </cell>
          <cell r="B34">
            <v>510018</v>
          </cell>
          <cell r="C34">
            <v>25790</v>
          </cell>
          <cell r="D34" t="str">
            <v>CTY TNHH MTV TM VA DV NGOC THOM</v>
          </cell>
          <cell r="E34" t="str">
            <v>1C24TNN_00002325</v>
          </cell>
          <cell r="F34">
            <v>2324313</v>
          </cell>
          <cell r="G34">
            <v>45300</v>
          </cell>
          <cell r="H34">
            <v>45327</v>
          </cell>
        </row>
        <row r="35">
          <cell r="A35">
            <v>2326</v>
          </cell>
          <cell r="B35">
            <v>510018</v>
          </cell>
          <cell r="C35">
            <v>25790</v>
          </cell>
          <cell r="D35" t="str">
            <v>CTY TNHH MTV TM VA DV NGOC THOM</v>
          </cell>
          <cell r="E35" t="str">
            <v>1C24TNN_00002326</v>
          </cell>
          <cell r="F35">
            <v>1941088</v>
          </cell>
          <cell r="G35">
            <v>45300</v>
          </cell>
          <cell r="H35">
            <v>45327</v>
          </cell>
        </row>
        <row r="36">
          <cell r="A36">
            <v>2327</v>
          </cell>
          <cell r="B36">
            <v>510011</v>
          </cell>
          <cell r="C36">
            <v>25790</v>
          </cell>
          <cell r="D36" t="str">
            <v>CTY TNHH MTV TM VA DV NGOC THOM</v>
          </cell>
          <cell r="E36" t="str">
            <v>1C24TNN_00002327</v>
          </cell>
          <cell r="F36">
            <v>4348425</v>
          </cell>
          <cell r="G36">
            <v>45300</v>
          </cell>
          <cell r="H36">
            <v>45327</v>
          </cell>
        </row>
        <row r="37">
          <cell r="A37">
            <v>2328</v>
          </cell>
          <cell r="B37">
            <v>510050</v>
          </cell>
          <cell r="C37">
            <v>25790</v>
          </cell>
          <cell r="D37" t="str">
            <v>CTY TNHH MTV TM VA DV NGOC THOM</v>
          </cell>
          <cell r="E37" t="str">
            <v>1C24TNN_00002328</v>
          </cell>
          <cell r="F37">
            <v>1110575</v>
          </cell>
          <cell r="G37">
            <v>45301</v>
          </cell>
          <cell r="H37">
            <v>45327</v>
          </cell>
        </row>
        <row r="38">
          <cell r="A38">
            <v>2329</v>
          </cell>
          <cell r="B38">
            <v>510028</v>
          </cell>
          <cell r="C38">
            <v>25790</v>
          </cell>
          <cell r="D38" t="str">
            <v>CTY TNHH MTV TM VA DV NGOC THOM</v>
          </cell>
          <cell r="E38" t="str">
            <v>1C24TNN_00002329</v>
          </cell>
          <cell r="F38">
            <v>3134700</v>
          </cell>
          <cell r="G38">
            <v>45305</v>
          </cell>
          <cell r="H38">
            <v>45327</v>
          </cell>
        </row>
        <row r="39">
          <cell r="A39">
            <v>2330</v>
          </cell>
          <cell r="B39">
            <v>510027</v>
          </cell>
          <cell r="C39">
            <v>25790</v>
          </cell>
          <cell r="D39" t="str">
            <v>CTY TNHH MTV TM VA DV NGOC THOM</v>
          </cell>
          <cell r="E39" t="str">
            <v>1C24TNN_00002330</v>
          </cell>
          <cell r="F39">
            <v>17531013</v>
          </cell>
          <cell r="G39">
            <v>45305</v>
          </cell>
          <cell r="H39">
            <v>45327</v>
          </cell>
        </row>
        <row r="40">
          <cell r="A40">
            <v>2331</v>
          </cell>
          <cell r="B40">
            <v>510027</v>
          </cell>
          <cell r="C40">
            <v>25790</v>
          </cell>
          <cell r="D40" t="str">
            <v>CTY TNHH MTV TM VA DV NGOC THOM</v>
          </cell>
          <cell r="E40" t="str">
            <v>1C24TNN_00002331</v>
          </cell>
          <cell r="F40">
            <v>2474863</v>
          </cell>
          <cell r="G40">
            <v>45305</v>
          </cell>
          <cell r="H40">
            <v>45327</v>
          </cell>
        </row>
        <row r="41">
          <cell r="A41">
            <v>2332</v>
          </cell>
          <cell r="B41">
            <v>510025</v>
          </cell>
          <cell r="C41">
            <v>25790</v>
          </cell>
          <cell r="D41" t="str">
            <v>CTY TNHH MTV TM VA DV NGOC THOM</v>
          </cell>
          <cell r="E41" t="str">
            <v>1C24TNN_00002332</v>
          </cell>
          <cell r="F41">
            <v>6878350</v>
          </cell>
          <cell r="G41">
            <v>45304</v>
          </cell>
          <cell r="H41">
            <v>45327</v>
          </cell>
        </row>
        <row r="42">
          <cell r="A42">
            <v>2333</v>
          </cell>
          <cell r="B42">
            <v>510025</v>
          </cell>
          <cell r="C42">
            <v>25790</v>
          </cell>
          <cell r="D42" t="str">
            <v>CTY TNHH MTV TM VA DV NGOC THOM</v>
          </cell>
          <cell r="E42" t="str">
            <v>1C24TNN_00002333</v>
          </cell>
          <cell r="F42">
            <v>1468625</v>
          </cell>
          <cell r="G42">
            <v>45304</v>
          </cell>
          <cell r="H42">
            <v>45327</v>
          </cell>
        </row>
        <row r="43">
          <cell r="A43">
            <v>2334</v>
          </cell>
          <cell r="B43">
            <v>510022</v>
          </cell>
          <cell r="C43">
            <v>25790</v>
          </cell>
          <cell r="D43" t="str">
            <v>CTY TNHH MTV TM VA DV NGOC THOM</v>
          </cell>
          <cell r="E43" t="str">
            <v>1C24TNN_00002334</v>
          </cell>
          <cell r="F43">
            <v>4048238</v>
          </cell>
          <cell r="G43">
            <v>45304</v>
          </cell>
          <cell r="H43">
            <v>45327</v>
          </cell>
        </row>
        <row r="44">
          <cell r="A44">
            <v>2335</v>
          </cell>
          <cell r="B44">
            <v>510021</v>
          </cell>
          <cell r="C44">
            <v>25790</v>
          </cell>
          <cell r="D44" t="str">
            <v>CTY TNHH MTV TM VA DV NGOC THOM</v>
          </cell>
          <cell r="E44" t="str">
            <v>1C24TNN_00002335</v>
          </cell>
          <cell r="F44">
            <v>1468625</v>
          </cell>
          <cell r="G44">
            <v>45304</v>
          </cell>
          <cell r="H44">
            <v>45327</v>
          </cell>
        </row>
        <row r="45">
          <cell r="A45">
            <v>2336</v>
          </cell>
          <cell r="B45">
            <v>510017</v>
          </cell>
          <cell r="C45">
            <v>25790</v>
          </cell>
          <cell r="D45" t="str">
            <v>CTY TNHH MTV TM VA DV NGOC THOM</v>
          </cell>
          <cell r="E45" t="str">
            <v>1C24TNN_00002336</v>
          </cell>
          <cell r="F45">
            <v>11578350</v>
          </cell>
          <cell r="G45">
            <v>45304</v>
          </cell>
          <cell r="H45">
            <v>45327</v>
          </cell>
        </row>
        <row r="46">
          <cell r="A46">
            <v>2337</v>
          </cell>
          <cell r="B46">
            <v>510016</v>
          </cell>
          <cell r="C46">
            <v>25790</v>
          </cell>
          <cell r="D46" t="str">
            <v>CTY TNHH MTV TM VA DV NGOC THOM</v>
          </cell>
          <cell r="E46" t="str">
            <v>1C24TNN_00002337</v>
          </cell>
          <cell r="F46">
            <v>1468625</v>
          </cell>
          <cell r="G46">
            <v>45306</v>
          </cell>
          <cell r="H46">
            <v>45327</v>
          </cell>
        </row>
        <row r="47">
          <cell r="A47">
            <v>2338</v>
          </cell>
          <cell r="B47">
            <v>510015</v>
          </cell>
          <cell r="C47">
            <v>25790</v>
          </cell>
          <cell r="D47" t="str">
            <v>CTY TNHH MTV TM VA DV NGOC THOM</v>
          </cell>
          <cell r="E47" t="str">
            <v>1C24TNN_00002338</v>
          </cell>
          <cell r="F47">
            <v>1911600</v>
          </cell>
          <cell r="G47">
            <v>45303</v>
          </cell>
          <cell r="H47">
            <v>45327</v>
          </cell>
        </row>
        <row r="48">
          <cell r="A48">
            <v>2339</v>
          </cell>
          <cell r="B48">
            <v>510015</v>
          </cell>
          <cell r="C48">
            <v>25790</v>
          </cell>
          <cell r="D48" t="str">
            <v>CTY TNHH MTV TM VA DV NGOC THOM</v>
          </cell>
          <cell r="E48" t="str">
            <v>1C24TNN_00002339</v>
          </cell>
          <cell r="F48">
            <v>12641525</v>
          </cell>
          <cell r="G48">
            <v>45303</v>
          </cell>
          <cell r="H48">
            <v>45327</v>
          </cell>
        </row>
        <row r="49">
          <cell r="A49">
            <v>2343</v>
          </cell>
          <cell r="B49">
            <v>510015</v>
          </cell>
          <cell r="C49">
            <v>25790</v>
          </cell>
          <cell r="D49" t="str">
            <v>CTY TNHH MTV TM VA DV NGOC THOM</v>
          </cell>
          <cell r="E49" t="str">
            <v>1C24TNN_00002343</v>
          </cell>
          <cell r="F49">
            <v>-333475</v>
          </cell>
          <cell r="G49">
            <v>45303</v>
          </cell>
          <cell r="H49">
            <v>45327</v>
          </cell>
        </row>
        <row r="50">
          <cell r="A50">
            <v>2345</v>
          </cell>
          <cell r="B50">
            <v>510015</v>
          </cell>
          <cell r="C50">
            <v>25790</v>
          </cell>
          <cell r="D50" t="str">
            <v>CTY TNHH MTV TM VA DV NGOC THOM</v>
          </cell>
          <cell r="E50" t="str">
            <v>1C24TNN_00002345</v>
          </cell>
          <cell r="F50">
            <v>-226262</v>
          </cell>
          <cell r="G50">
            <v>45303</v>
          </cell>
          <cell r="H50">
            <v>45327</v>
          </cell>
        </row>
        <row r="51">
          <cell r="A51">
            <v>2500</v>
          </cell>
          <cell r="B51">
            <v>510010</v>
          </cell>
          <cell r="C51">
            <v>25790</v>
          </cell>
          <cell r="D51" t="str">
            <v>CTY TNHH MTV TM VA DV NGOC THOM</v>
          </cell>
          <cell r="E51" t="str">
            <v>1C24TNN_00002500</v>
          </cell>
          <cell r="F51">
            <v>4294763</v>
          </cell>
          <cell r="G51">
            <v>45303</v>
          </cell>
          <cell r="H51">
            <v>45327</v>
          </cell>
        </row>
        <row r="52">
          <cell r="A52">
            <v>2657</v>
          </cell>
          <cell r="B52">
            <v>510050</v>
          </cell>
          <cell r="C52">
            <v>25790</v>
          </cell>
          <cell r="D52" t="str">
            <v>CTY TNHH MTV TM VA DV NGOC THOM</v>
          </cell>
          <cell r="E52" t="str">
            <v>1C24TNN_00002657</v>
          </cell>
          <cell r="F52">
            <v>20330250</v>
          </cell>
          <cell r="G52">
            <v>45304</v>
          </cell>
          <cell r="H52">
            <v>45327</v>
          </cell>
        </row>
        <row r="53">
          <cell r="A53">
            <v>2658</v>
          </cell>
          <cell r="B53">
            <v>510019</v>
          </cell>
          <cell r="C53">
            <v>25790</v>
          </cell>
          <cell r="D53" t="str">
            <v>CTY TNHH MTV TM VA DV NGOC THOM</v>
          </cell>
          <cell r="E53" t="str">
            <v>1C24TNN_00002658</v>
          </cell>
          <cell r="F53">
            <v>2024125</v>
          </cell>
          <cell r="G53">
            <v>45304</v>
          </cell>
          <cell r="H53">
            <v>45327</v>
          </cell>
        </row>
        <row r="54">
          <cell r="A54">
            <v>2659</v>
          </cell>
          <cell r="B54">
            <v>510018</v>
          </cell>
          <cell r="C54">
            <v>25790</v>
          </cell>
          <cell r="D54" t="str">
            <v>CTY TNHH MTV TM VA DV NGOC THOM</v>
          </cell>
          <cell r="E54" t="str">
            <v>1C24TNN_00002659</v>
          </cell>
          <cell r="F54">
            <v>2867400</v>
          </cell>
          <cell r="G54">
            <v>45304</v>
          </cell>
          <cell r="H54">
            <v>45327</v>
          </cell>
        </row>
        <row r="55">
          <cell r="A55">
            <v>2660</v>
          </cell>
          <cell r="B55">
            <v>510018</v>
          </cell>
          <cell r="C55">
            <v>25790</v>
          </cell>
          <cell r="D55" t="str">
            <v>CTY TNHH MTV TM VA DV NGOC THOM</v>
          </cell>
          <cell r="E55" t="str">
            <v>1C24TNN_00002660</v>
          </cell>
          <cell r="F55">
            <v>1468625</v>
          </cell>
          <cell r="G55">
            <v>45304</v>
          </cell>
          <cell r="H55">
            <v>45327</v>
          </cell>
        </row>
        <row r="56">
          <cell r="A56">
            <v>2693</v>
          </cell>
          <cell r="B56">
            <v>510016</v>
          </cell>
          <cell r="C56">
            <v>25790</v>
          </cell>
          <cell r="D56" t="str">
            <v>CTY TNHH MTV TM VA DV NGOC THOM</v>
          </cell>
          <cell r="E56" t="str">
            <v>1C24TNN_00002693</v>
          </cell>
          <cell r="F56">
            <v>2024125</v>
          </cell>
          <cell r="G56">
            <v>45310</v>
          </cell>
          <cell r="H56">
            <v>45327</v>
          </cell>
        </row>
        <row r="57">
          <cell r="A57">
            <v>2695</v>
          </cell>
          <cell r="B57">
            <v>510017</v>
          </cell>
          <cell r="C57">
            <v>25790</v>
          </cell>
          <cell r="D57" t="str">
            <v>CTY TNHH MTV TM VA DV NGOC THOM</v>
          </cell>
          <cell r="E57" t="str">
            <v>1C24TNN_00002695</v>
          </cell>
          <cell r="F57">
            <v>5158400</v>
          </cell>
          <cell r="G57">
            <v>45308</v>
          </cell>
          <cell r="H57">
            <v>45327</v>
          </cell>
        </row>
        <row r="58">
          <cell r="A58">
            <v>2698</v>
          </cell>
          <cell r="B58">
            <v>510028</v>
          </cell>
          <cell r="C58">
            <v>25790</v>
          </cell>
          <cell r="D58" t="str">
            <v>CTY TNHH MTV TM VA DV NGOC THOM</v>
          </cell>
          <cell r="E58" t="str">
            <v>1C24TNN_00002698</v>
          </cell>
          <cell r="F58">
            <v>3631138</v>
          </cell>
          <cell r="G58">
            <v>45307</v>
          </cell>
          <cell r="H58">
            <v>45327</v>
          </cell>
        </row>
        <row r="59">
          <cell r="A59">
            <v>2700</v>
          </cell>
          <cell r="B59">
            <v>510011</v>
          </cell>
          <cell r="C59">
            <v>25790</v>
          </cell>
          <cell r="D59" t="str">
            <v>CTY TNHH MTV TM VA DV NGOC THOM</v>
          </cell>
          <cell r="E59" t="str">
            <v>1C24TNN_00002700</v>
          </cell>
          <cell r="F59">
            <v>13001238</v>
          </cell>
          <cell r="G59">
            <v>45306</v>
          </cell>
          <cell r="H59">
            <v>45327</v>
          </cell>
        </row>
        <row r="60">
          <cell r="A60">
            <v>2910</v>
          </cell>
          <cell r="B60">
            <v>510011</v>
          </cell>
          <cell r="C60">
            <v>25790</v>
          </cell>
          <cell r="D60" t="str">
            <v>CTY TNHH MTV TM VA DV NGOC THOM</v>
          </cell>
          <cell r="E60" t="str">
            <v>1C24TNN_00002910</v>
          </cell>
          <cell r="F60">
            <v>3940900</v>
          </cell>
          <cell r="G60">
            <v>45307</v>
          </cell>
          <cell r="H60">
            <v>45327</v>
          </cell>
        </row>
        <row r="61">
          <cell r="A61">
            <v>2920</v>
          </cell>
          <cell r="B61">
            <v>510014</v>
          </cell>
          <cell r="C61">
            <v>25790</v>
          </cell>
          <cell r="D61" t="str">
            <v>CTY TNHH MTV TM VA DV NGOC THOM</v>
          </cell>
          <cell r="E61" t="str">
            <v>1C24TNN_00002920</v>
          </cell>
          <cell r="F61">
            <v>455625</v>
          </cell>
          <cell r="G61">
            <v>45303</v>
          </cell>
          <cell r="H61">
            <v>45327</v>
          </cell>
        </row>
        <row r="62">
          <cell r="A62">
            <v>2921</v>
          </cell>
          <cell r="B62">
            <v>510014</v>
          </cell>
          <cell r="C62">
            <v>25790</v>
          </cell>
          <cell r="D62" t="str">
            <v>CTY TNHH MTV TM VA DV NGOC THOM</v>
          </cell>
          <cell r="E62" t="str">
            <v>1C24TNN_00002921</v>
          </cell>
          <cell r="F62">
            <v>5552900</v>
          </cell>
          <cell r="G62">
            <v>45297</v>
          </cell>
          <cell r="H62">
            <v>45327</v>
          </cell>
        </row>
        <row r="63">
          <cell r="A63">
            <v>2922</v>
          </cell>
          <cell r="B63">
            <v>510026</v>
          </cell>
          <cell r="C63">
            <v>25790</v>
          </cell>
          <cell r="D63" t="str">
            <v>CTY TNHH MTV TM VA DV NGOC THOM</v>
          </cell>
          <cell r="E63" t="str">
            <v>1C24TNN_00002922</v>
          </cell>
          <cell r="F63">
            <v>1468625</v>
          </cell>
          <cell r="G63">
            <v>45300</v>
          </cell>
          <cell r="H63">
            <v>45327</v>
          </cell>
        </row>
        <row r="64">
          <cell r="A64">
            <v>2923</v>
          </cell>
          <cell r="B64">
            <v>510013</v>
          </cell>
          <cell r="C64">
            <v>25790</v>
          </cell>
          <cell r="D64" t="str">
            <v>CTY TNHH MTV TM VA DV NGOC THOM</v>
          </cell>
          <cell r="E64" t="str">
            <v>1C24TNN_00002923</v>
          </cell>
          <cell r="F64">
            <v>7764800</v>
          </cell>
          <cell r="G64">
            <v>45302</v>
          </cell>
          <cell r="H64">
            <v>45327</v>
          </cell>
        </row>
        <row r="65">
          <cell r="A65">
            <v>2924</v>
          </cell>
          <cell r="B65">
            <v>510013</v>
          </cell>
          <cell r="C65">
            <v>25790</v>
          </cell>
          <cell r="D65" t="str">
            <v>CTY TNHH MTV TM VA DV NGOC THOM</v>
          </cell>
          <cell r="E65" t="str">
            <v>1C24TNN_00002924</v>
          </cell>
          <cell r="F65">
            <v>970550</v>
          </cell>
          <cell r="G65">
            <v>45301</v>
          </cell>
          <cell r="H65">
            <v>45327</v>
          </cell>
        </row>
        <row r="66">
          <cell r="A66">
            <v>2925</v>
          </cell>
          <cell r="B66">
            <v>510014</v>
          </cell>
          <cell r="C66">
            <v>25790</v>
          </cell>
          <cell r="D66" t="str">
            <v>CTY TNHH MTV TM VA DV NGOC THOM</v>
          </cell>
          <cell r="E66" t="str">
            <v>1C24TNN_00002925</v>
          </cell>
          <cell r="F66">
            <v>3331738</v>
          </cell>
          <cell r="G66">
            <v>45303</v>
          </cell>
          <cell r="H66">
            <v>45327</v>
          </cell>
        </row>
        <row r="67">
          <cell r="A67">
            <v>4045</v>
          </cell>
          <cell r="B67">
            <v>510029</v>
          </cell>
          <cell r="C67">
            <v>25790</v>
          </cell>
          <cell r="D67" t="str">
            <v>CTY TNHH MTV TM VA DV NGOC THOM</v>
          </cell>
          <cell r="E67" t="str">
            <v>1C24TNN_00004045</v>
          </cell>
          <cell r="F67">
            <v>5208100</v>
          </cell>
          <cell r="G67">
            <v>45308</v>
          </cell>
          <cell r="H67">
            <v>45327</v>
          </cell>
        </row>
        <row r="68">
          <cell r="A68">
            <v>4046</v>
          </cell>
          <cell r="B68">
            <v>510016</v>
          </cell>
          <cell r="C68">
            <v>25790</v>
          </cell>
          <cell r="D68" t="str">
            <v>CTY TNHH MTV TM VA DV NGOC THOM</v>
          </cell>
          <cell r="E68" t="str">
            <v>1C24TNN_00004046</v>
          </cell>
          <cell r="F68">
            <v>9998000</v>
          </cell>
          <cell r="G68">
            <v>45313</v>
          </cell>
          <cell r="H68">
            <v>45327</v>
          </cell>
        </row>
        <row r="69">
          <cell r="A69">
            <v>4047</v>
          </cell>
          <cell r="B69">
            <v>510016</v>
          </cell>
          <cell r="C69">
            <v>25790</v>
          </cell>
          <cell r="D69" t="str">
            <v>CTY TNHH MTV TM VA DV NGOC THOM</v>
          </cell>
          <cell r="E69" t="str">
            <v>1C24TNN_00004047</v>
          </cell>
          <cell r="F69">
            <v>4245275</v>
          </cell>
          <cell r="G69">
            <v>45313</v>
          </cell>
          <cell r="H69">
            <v>45327</v>
          </cell>
        </row>
        <row r="70">
          <cell r="A70">
            <v>4048</v>
          </cell>
          <cell r="B70">
            <v>510017</v>
          </cell>
          <cell r="C70">
            <v>25790</v>
          </cell>
          <cell r="D70" t="str">
            <v>CTY TNHH MTV TM VA DV NGOC THOM</v>
          </cell>
          <cell r="E70" t="str">
            <v>1C24TNN_00004048</v>
          </cell>
          <cell r="F70">
            <v>6466438</v>
          </cell>
          <cell r="G70">
            <v>45311</v>
          </cell>
          <cell r="H70">
            <v>45327</v>
          </cell>
        </row>
        <row r="71">
          <cell r="A71">
            <v>4049</v>
          </cell>
          <cell r="B71">
            <v>510020</v>
          </cell>
          <cell r="C71">
            <v>25790</v>
          </cell>
          <cell r="D71" t="str">
            <v>CTY TNHH MTV TM VA DV NGOC THOM</v>
          </cell>
          <cell r="E71" t="str">
            <v>1C24TNN_00004049</v>
          </cell>
          <cell r="F71">
            <v>3882175</v>
          </cell>
          <cell r="G71">
            <v>45311</v>
          </cell>
          <cell r="H71">
            <v>45327</v>
          </cell>
        </row>
        <row r="72">
          <cell r="A72">
            <v>4050</v>
          </cell>
          <cell r="B72">
            <v>510020</v>
          </cell>
          <cell r="C72">
            <v>25790</v>
          </cell>
          <cell r="D72" t="str">
            <v>CTY TNHH MTV TM VA DV NGOC THOM</v>
          </cell>
          <cell r="E72" t="str">
            <v>1C24TNN_00004050</v>
          </cell>
          <cell r="F72">
            <v>4401675</v>
          </cell>
          <cell r="G72">
            <v>45311</v>
          </cell>
          <cell r="H72">
            <v>45327</v>
          </cell>
        </row>
        <row r="73">
          <cell r="A73">
            <v>4051</v>
          </cell>
          <cell r="B73">
            <v>510020</v>
          </cell>
          <cell r="C73">
            <v>25790</v>
          </cell>
          <cell r="D73" t="str">
            <v>CTY TNHH MTV TM VA DV NGOC THOM</v>
          </cell>
          <cell r="E73" t="str">
            <v>1C24TNN_00004051</v>
          </cell>
          <cell r="F73">
            <v>1110575</v>
          </cell>
          <cell r="G73">
            <v>45311</v>
          </cell>
          <cell r="H73">
            <v>45327</v>
          </cell>
        </row>
        <row r="74">
          <cell r="A74">
            <v>4052</v>
          </cell>
          <cell r="B74">
            <v>510025</v>
          </cell>
          <cell r="C74">
            <v>25790</v>
          </cell>
          <cell r="D74" t="str">
            <v>CTY TNHH MTV TM VA DV NGOC THOM</v>
          </cell>
          <cell r="E74" t="str">
            <v>1C24TNN_00004052</v>
          </cell>
          <cell r="F74">
            <v>1941088</v>
          </cell>
          <cell r="G74">
            <v>45310</v>
          </cell>
          <cell r="H74">
            <v>45327</v>
          </cell>
        </row>
        <row r="75">
          <cell r="A75">
            <v>4053</v>
          </cell>
          <cell r="B75">
            <v>510025</v>
          </cell>
          <cell r="C75">
            <v>25790</v>
          </cell>
          <cell r="D75" t="str">
            <v>CTY TNHH MTV TM VA DV NGOC THOM</v>
          </cell>
          <cell r="E75" t="str">
            <v>1C24TNN_00004053</v>
          </cell>
          <cell r="F75">
            <v>4048238</v>
          </cell>
          <cell r="G75">
            <v>45310</v>
          </cell>
          <cell r="H75">
            <v>45327</v>
          </cell>
        </row>
        <row r="76">
          <cell r="A76">
            <v>4054</v>
          </cell>
          <cell r="B76">
            <v>510028</v>
          </cell>
          <cell r="C76">
            <v>25790</v>
          </cell>
          <cell r="D76" t="str">
            <v>CTY TNHH MTV TM VA DV NGOC THOM</v>
          </cell>
          <cell r="E76" t="str">
            <v>1C24TNN_00004054</v>
          </cell>
          <cell r="F76">
            <v>1110575</v>
          </cell>
          <cell r="G76">
            <v>45312</v>
          </cell>
          <cell r="H76">
            <v>45327</v>
          </cell>
        </row>
        <row r="77">
          <cell r="A77">
            <v>4198</v>
          </cell>
          <cell r="B77">
            <v>510013</v>
          </cell>
          <cell r="C77">
            <v>25790</v>
          </cell>
          <cell r="D77" t="str">
            <v>CTY TNHH MTV TM VA DV NGOC THOM</v>
          </cell>
          <cell r="E77" t="str">
            <v>1C24TNN_00004198</v>
          </cell>
          <cell r="F77">
            <v>501825</v>
          </cell>
          <cell r="G77">
            <v>45300</v>
          </cell>
          <cell r="H77">
            <v>45327</v>
          </cell>
        </row>
        <row r="78">
          <cell r="A78">
            <v>4243</v>
          </cell>
          <cell r="B78">
            <v>510010</v>
          </cell>
          <cell r="C78">
            <v>25790</v>
          </cell>
          <cell r="D78" t="str">
            <v>CTY TNHH MTV TM VA DV NGOC THOM</v>
          </cell>
          <cell r="E78" t="str">
            <v>1C24TNN_00004243</v>
          </cell>
          <cell r="F78">
            <v>3882175</v>
          </cell>
          <cell r="G78">
            <v>45310</v>
          </cell>
          <cell r="H78">
            <v>45327</v>
          </cell>
        </row>
        <row r="79">
          <cell r="A79">
            <v>4244</v>
          </cell>
          <cell r="B79">
            <v>510010</v>
          </cell>
          <cell r="C79">
            <v>25790</v>
          </cell>
          <cell r="D79" t="str">
            <v>CTY TNHH MTV TM VA DV NGOC THOM</v>
          </cell>
          <cell r="E79" t="str">
            <v>1C24TNN_00004244</v>
          </cell>
          <cell r="F79">
            <v>1468625</v>
          </cell>
          <cell r="G79">
            <v>45310</v>
          </cell>
          <cell r="H79">
            <v>45327</v>
          </cell>
        </row>
        <row r="80">
          <cell r="A80">
            <v>4245</v>
          </cell>
          <cell r="B80">
            <v>510010</v>
          </cell>
          <cell r="C80">
            <v>25790</v>
          </cell>
          <cell r="D80" t="str">
            <v>CTY TNHH MTV TM VA DV NGOC THOM</v>
          </cell>
          <cell r="E80" t="str">
            <v>1C24TNN_00004245</v>
          </cell>
          <cell r="F80">
            <v>6515925</v>
          </cell>
          <cell r="G80">
            <v>45310</v>
          </cell>
          <cell r="H80">
            <v>45327</v>
          </cell>
        </row>
        <row r="81">
          <cell r="A81">
            <v>4450</v>
          </cell>
          <cell r="B81">
            <v>510012</v>
          </cell>
          <cell r="C81">
            <v>25790</v>
          </cell>
          <cell r="D81" t="str">
            <v>CTY TNHH MTV TM VA DV NGOC THOM</v>
          </cell>
          <cell r="E81" t="str">
            <v>1C24TNN_00004450</v>
          </cell>
          <cell r="F81">
            <v>28322350</v>
          </cell>
          <cell r="G81">
            <v>45311</v>
          </cell>
          <cell r="H81">
            <v>45327</v>
          </cell>
        </row>
        <row r="82">
          <cell r="A82">
            <v>4451</v>
          </cell>
          <cell r="B82">
            <v>510018</v>
          </cell>
          <cell r="C82">
            <v>25790</v>
          </cell>
          <cell r="D82" t="str">
            <v>CTY TNHH MTV TM VA DV NGOC THOM</v>
          </cell>
          <cell r="E82" t="str">
            <v>1C24TNN_00004451</v>
          </cell>
          <cell r="F82">
            <v>3331738</v>
          </cell>
          <cell r="G82">
            <v>45311</v>
          </cell>
          <cell r="H82">
            <v>45327</v>
          </cell>
        </row>
        <row r="83">
          <cell r="A83">
            <v>4452</v>
          </cell>
          <cell r="B83">
            <v>510019</v>
          </cell>
          <cell r="C83">
            <v>25790</v>
          </cell>
          <cell r="D83" t="str">
            <v>CTY TNHH MTV TM VA DV NGOC THOM</v>
          </cell>
          <cell r="E83" t="str">
            <v>1C24TNN_00004452</v>
          </cell>
          <cell r="F83">
            <v>1110575</v>
          </cell>
          <cell r="G83">
            <v>45311</v>
          </cell>
          <cell r="H83">
            <v>45327</v>
          </cell>
        </row>
        <row r="84">
          <cell r="A84">
            <v>4453</v>
          </cell>
          <cell r="B84">
            <v>510019</v>
          </cell>
          <cell r="C84">
            <v>25790</v>
          </cell>
          <cell r="D84" t="str">
            <v>CTY TNHH MTV TM VA DV NGOC THOM</v>
          </cell>
          <cell r="E84" t="str">
            <v>1C24TNN_00004453</v>
          </cell>
          <cell r="F84">
            <v>1822475</v>
          </cell>
          <cell r="G84">
            <v>45311</v>
          </cell>
          <cell r="H84">
            <v>45327</v>
          </cell>
        </row>
        <row r="85">
          <cell r="A85">
            <v>4454</v>
          </cell>
          <cell r="B85">
            <v>510019</v>
          </cell>
          <cell r="C85">
            <v>25790</v>
          </cell>
          <cell r="D85" t="str">
            <v>CTY TNHH MTV TM VA DV NGOC THOM</v>
          </cell>
          <cell r="E85" t="str">
            <v>1C24TNN_00004454</v>
          </cell>
          <cell r="F85">
            <v>1552875</v>
          </cell>
          <cell r="G85">
            <v>45311</v>
          </cell>
          <cell r="H85">
            <v>45327</v>
          </cell>
        </row>
        <row r="86">
          <cell r="A86">
            <v>4455</v>
          </cell>
          <cell r="B86">
            <v>510019</v>
          </cell>
          <cell r="C86">
            <v>25790</v>
          </cell>
          <cell r="D86" t="str">
            <v>CTY TNHH MTV TM VA DV NGOC THOM</v>
          </cell>
          <cell r="E86" t="str">
            <v>1C24TNN_00004455</v>
          </cell>
          <cell r="F86">
            <v>1468625</v>
          </cell>
          <cell r="G86">
            <v>45311</v>
          </cell>
          <cell r="H86">
            <v>45327</v>
          </cell>
        </row>
        <row r="87">
          <cell r="A87">
            <v>4457</v>
          </cell>
          <cell r="B87">
            <v>510017</v>
          </cell>
          <cell r="C87">
            <v>25790</v>
          </cell>
          <cell r="D87" t="str">
            <v>CTY TNHH MTV TM VA DV NGOC THOM</v>
          </cell>
          <cell r="E87" t="str">
            <v>1C24TNN_00004457</v>
          </cell>
          <cell r="F87">
            <v>13286950</v>
          </cell>
          <cell r="G87">
            <v>45315</v>
          </cell>
          <cell r="H87">
            <v>45327</v>
          </cell>
        </row>
        <row r="88">
          <cell r="A88">
            <v>4459</v>
          </cell>
          <cell r="B88">
            <v>510017</v>
          </cell>
          <cell r="C88">
            <v>25790</v>
          </cell>
          <cell r="D88" t="str">
            <v>CTY TNHH MTV TM VA DV NGOC THOM</v>
          </cell>
          <cell r="E88" t="str">
            <v>1C24TNN_00004459</v>
          </cell>
          <cell r="F88">
            <v>3852688</v>
          </cell>
          <cell r="G88">
            <v>45315</v>
          </cell>
          <cell r="H88">
            <v>45327</v>
          </cell>
        </row>
        <row r="89">
          <cell r="A89">
            <v>5633</v>
          </cell>
          <cell r="B89">
            <v>510050</v>
          </cell>
          <cell r="C89">
            <v>25790</v>
          </cell>
          <cell r="D89" t="str">
            <v>CTY TNHH MTV TM VA DV NGOC THOM</v>
          </cell>
          <cell r="E89" t="str">
            <v>1C24TNN_00005633</v>
          </cell>
          <cell r="F89">
            <v>1110575</v>
          </cell>
          <cell r="G89">
            <v>45315</v>
          </cell>
          <cell r="H89">
            <v>45327</v>
          </cell>
        </row>
        <row r="90">
          <cell r="A90">
            <v>5634</v>
          </cell>
          <cell r="B90">
            <v>510011</v>
          </cell>
          <cell r="C90">
            <v>25790</v>
          </cell>
          <cell r="D90" t="str">
            <v>CTY TNHH MTV TM VA DV NGOC THOM</v>
          </cell>
          <cell r="E90" t="str">
            <v>1C24TNN_00005634</v>
          </cell>
          <cell r="F90">
            <v>14750763</v>
          </cell>
          <cell r="G90">
            <v>45314</v>
          </cell>
          <cell r="H90">
            <v>45327</v>
          </cell>
        </row>
        <row r="91">
          <cell r="A91">
            <v>5635</v>
          </cell>
          <cell r="B91">
            <v>510018</v>
          </cell>
          <cell r="C91">
            <v>25790</v>
          </cell>
          <cell r="D91" t="str">
            <v>CTY TNHH MTV TM VA DV NGOC THOM</v>
          </cell>
          <cell r="E91" t="str">
            <v>1C24TNN_00005635</v>
          </cell>
          <cell r="F91">
            <v>1970450</v>
          </cell>
          <cell r="G91">
            <v>45314</v>
          </cell>
          <cell r="H91">
            <v>45327</v>
          </cell>
        </row>
        <row r="92">
          <cell r="A92">
            <v>5637</v>
          </cell>
          <cell r="B92">
            <v>510018</v>
          </cell>
          <cell r="C92">
            <v>25790</v>
          </cell>
          <cell r="D92" t="str">
            <v>CTY TNHH MTV TM VA DV NGOC THOM</v>
          </cell>
          <cell r="E92" t="str">
            <v>1C24TNN_00005637</v>
          </cell>
          <cell r="F92">
            <v>4961363</v>
          </cell>
          <cell r="G92">
            <v>45314</v>
          </cell>
          <cell r="H92">
            <v>45327</v>
          </cell>
        </row>
        <row r="93">
          <cell r="A93">
            <v>5641</v>
          </cell>
          <cell r="B93">
            <v>510014</v>
          </cell>
          <cell r="C93">
            <v>25790</v>
          </cell>
          <cell r="D93" t="str">
            <v>CTY TNHH MTV TM VA DV NGOC THOM</v>
          </cell>
          <cell r="E93" t="str">
            <v>1C24TNN_00005641</v>
          </cell>
          <cell r="F93">
            <v>455625</v>
          </cell>
          <cell r="G93">
            <v>45310</v>
          </cell>
          <cell r="H93">
            <v>45327</v>
          </cell>
        </row>
        <row r="94">
          <cell r="A94">
            <v>5642</v>
          </cell>
          <cell r="B94">
            <v>510014</v>
          </cell>
          <cell r="C94">
            <v>25790</v>
          </cell>
          <cell r="D94" t="str">
            <v>CTY TNHH MTV TM VA DV NGOC THOM</v>
          </cell>
          <cell r="E94" t="str">
            <v>1C24TNN_00005642</v>
          </cell>
          <cell r="F94">
            <v>50188</v>
          </cell>
          <cell r="G94">
            <v>45310</v>
          </cell>
          <cell r="H94">
            <v>45327</v>
          </cell>
        </row>
        <row r="95">
          <cell r="A95">
            <v>5644</v>
          </cell>
          <cell r="B95">
            <v>510026</v>
          </cell>
          <cell r="C95">
            <v>25790</v>
          </cell>
          <cell r="D95" t="str">
            <v>CTY TNHH MTV TM VA DV NGOC THOM</v>
          </cell>
          <cell r="E95" t="str">
            <v>1C24TNN_00005644</v>
          </cell>
          <cell r="F95">
            <v>1941088</v>
          </cell>
          <cell r="G95">
            <v>45308</v>
          </cell>
          <cell r="H95">
            <v>45327</v>
          </cell>
        </row>
        <row r="96">
          <cell r="A96">
            <v>5647</v>
          </cell>
          <cell r="B96">
            <v>510026</v>
          </cell>
          <cell r="C96">
            <v>25790</v>
          </cell>
          <cell r="D96" t="str">
            <v>CTY TNHH MTV TM VA DV NGOC THOM</v>
          </cell>
          <cell r="E96" t="str">
            <v>1C24TNN_00005647</v>
          </cell>
          <cell r="F96">
            <v>2024125</v>
          </cell>
          <cell r="G96">
            <v>45304</v>
          </cell>
          <cell r="H96">
            <v>45327</v>
          </cell>
        </row>
        <row r="97">
          <cell r="A97">
            <v>5708</v>
          </cell>
          <cell r="B97">
            <v>510028</v>
          </cell>
          <cell r="C97">
            <v>25790</v>
          </cell>
          <cell r="D97" t="str">
            <v>CTY TNHH MTV TM VA DV NGOC THOM</v>
          </cell>
          <cell r="E97" t="str">
            <v>1C24TNN_00005708</v>
          </cell>
          <cell r="F97">
            <v>3134700</v>
          </cell>
          <cell r="G97">
            <v>45318</v>
          </cell>
          <cell r="H97">
            <v>45327</v>
          </cell>
        </row>
        <row r="98">
          <cell r="A98">
            <v>5709</v>
          </cell>
          <cell r="B98">
            <v>510027</v>
          </cell>
          <cell r="C98">
            <v>25790</v>
          </cell>
          <cell r="D98" t="str">
            <v>CTY TNHH MTV TM VA DV NGOC THOM</v>
          </cell>
          <cell r="E98" t="str">
            <v>1C24TNN_00005709</v>
          </cell>
          <cell r="F98">
            <v>3250313</v>
          </cell>
          <cell r="G98">
            <v>45318</v>
          </cell>
          <cell r="H98">
            <v>45327</v>
          </cell>
        </row>
        <row r="99">
          <cell r="A99">
            <v>5710</v>
          </cell>
          <cell r="B99">
            <v>510027</v>
          </cell>
          <cell r="C99">
            <v>25790</v>
          </cell>
          <cell r="D99" t="str">
            <v>CTY TNHH MTV TM VA DV NGOC THOM</v>
          </cell>
          <cell r="E99" t="str">
            <v>1C24TNN_00005710</v>
          </cell>
          <cell r="F99">
            <v>15421400</v>
          </cell>
          <cell r="G99">
            <v>45318</v>
          </cell>
          <cell r="H99">
            <v>45327</v>
          </cell>
        </row>
        <row r="100">
          <cell r="A100">
            <v>5711</v>
          </cell>
          <cell r="B100">
            <v>510025</v>
          </cell>
          <cell r="C100">
            <v>25790</v>
          </cell>
          <cell r="D100" t="str">
            <v>CTY TNHH MTV TM VA DV NGOC THOM</v>
          </cell>
          <cell r="E100" t="str">
            <v>1C24TNN_00005711</v>
          </cell>
          <cell r="F100">
            <v>5745175</v>
          </cell>
          <cell r="G100">
            <v>45317</v>
          </cell>
          <cell r="H100">
            <v>45327</v>
          </cell>
        </row>
        <row r="101">
          <cell r="A101">
            <v>5712</v>
          </cell>
          <cell r="B101">
            <v>510025</v>
          </cell>
          <cell r="C101">
            <v>25790</v>
          </cell>
          <cell r="D101" t="str">
            <v>CTY TNHH MTV TM VA DV NGOC THOM</v>
          </cell>
          <cell r="E101" t="str">
            <v>1C24TNN_00005712</v>
          </cell>
          <cell r="F101">
            <v>2024125</v>
          </cell>
          <cell r="G101">
            <v>45317</v>
          </cell>
          <cell r="H101">
            <v>45327</v>
          </cell>
        </row>
        <row r="102">
          <cell r="A102">
            <v>5713</v>
          </cell>
          <cell r="B102">
            <v>510024</v>
          </cell>
          <cell r="C102">
            <v>25790</v>
          </cell>
          <cell r="D102" t="str">
            <v>CTY TNHH MTV TM VA DV NGOC THOM</v>
          </cell>
          <cell r="E102" t="str">
            <v>1C24TNN_00005713</v>
          </cell>
          <cell r="F102">
            <v>1612413</v>
          </cell>
          <cell r="G102">
            <v>45321</v>
          </cell>
          <cell r="H102">
            <v>45327</v>
          </cell>
        </row>
        <row r="103">
          <cell r="A103">
            <v>5714</v>
          </cell>
          <cell r="B103">
            <v>510022</v>
          </cell>
          <cell r="C103">
            <v>25790</v>
          </cell>
          <cell r="D103" t="str">
            <v>CTY TNHH MTV TM VA DV NGOC THOM</v>
          </cell>
          <cell r="E103" t="str">
            <v>1C24TNN_00005714</v>
          </cell>
          <cell r="F103">
            <v>2024125</v>
          </cell>
          <cell r="G103">
            <v>45319</v>
          </cell>
          <cell r="H103">
            <v>45327</v>
          </cell>
        </row>
        <row r="104">
          <cell r="A104">
            <v>5715</v>
          </cell>
          <cell r="B104">
            <v>510022</v>
          </cell>
          <cell r="C104">
            <v>25790</v>
          </cell>
          <cell r="D104" t="str">
            <v>CTY TNHH MTV TM VA DV NGOC THOM</v>
          </cell>
          <cell r="E104" t="str">
            <v>1C24TNN_00005715</v>
          </cell>
          <cell r="F104">
            <v>2221363</v>
          </cell>
          <cell r="G104">
            <v>45319</v>
          </cell>
          <cell r="H104">
            <v>45327</v>
          </cell>
        </row>
        <row r="105">
          <cell r="A105">
            <v>5716</v>
          </cell>
          <cell r="B105">
            <v>510017</v>
          </cell>
          <cell r="C105">
            <v>25790</v>
          </cell>
          <cell r="D105" t="str">
            <v>CTY TNHH MTV TM VA DV NGOC THOM</v>
          </cell>
          <cell r="E105" t="str">
            <v>1C24TNN_00005716</v>
          </cell>
          <cell r="F105">
            <v>7626675</v>
          </cell>
          <cell r="G105">
            <v>45318</v>
          </cell>
          <cell r="H105">
            <v>45327</v>
          </cell>
        </row>
        <row r="106">
          <cell r="A106">
            <v>5717</v>
          </cell>
          <cell r="B106">
            <v>510016</v>
          </cell>
          <cell r="C106">
            <v>25790</v>
          </cell>
          <cell r="D106" t="str">
            <v>CTY TNHH MTV TM VA DV NGOC THOM</v>
          </cell>
          <cell r="E106" t="str">
            <v>1C24TNN_00005717</v>
          </cell>
          <cell r="F106">
            <v>1110575</v>
          </cell>
          <cell r="G106">
            <v>45320</v>
          </cell>
          <cell r="H106">
            <v>45327</v>
          </cell>
        </row>
        <row r="107">
          <cell r="A107">
            <v>5718</v>
          </cell>
          <cell r="B107">
            <v>510019</v>
          </cell>
          <cell r="C107">
            <v>25790</v>
          </cell>
          <cell r="D107" t="str">
            <v>CTY TNHH MTV TM VA DV NGOC THOM</v>
          </cell>
          <cell r="E107" t="str">
            <v>1C24TNN_00005718</v>
          </cell>
          <cell r="F107">
            <v>501825</v>
          </cell>
          <cell r="G107">
            <v>45316</v>
          </cell>
          <cell r="H107">
            <v>45327</v>
          </cell>
        </row>
        <row r="108">
          <cell r="A108">
            <v>5719</v>
          </cell>
          <cell r="B108">
            <v>510019</v>
          </cell>
          <cell r="C108">
            <v>25790</v>
          </cell>
          <cell r="D108" t="str">
            <v>CTY TNHH MTV TM VA DV NGOC THOM</v>
          </cell>
          <cell r="E108" t="str">
            <v>1C24TNN_00005719</v>
          </cell>
          <cell r="F108">
            <v>1110575</v>
          </cell>
          <cell r="G108">
            <v>45316</v>
          </cell>
          <cell r="H108">
            <v>45327</v>
          </cell>
        </row>
        <row r="109">
          <cell r="A109">
            <v>6000</v>
          </cell>
          <cell r="B109">
            <v>510014</v>
          </cell>
          <cell r="C109">
            <v>25790</v>
          </cell>
          <cell r="D109" t="str">
            <v>CTY TNHH MTV TM VA DV NGOC THOM</v>
          </cell>
          <cell r="E109" t="str">
            <v>1C24TNN_00006000</v>
          </cell>
          <cell r="F109">
            <v>8443250</v>
          </cell>
          <cell r="G109">
            <v>45310</v>
          </cell>
          <cell r="H109">
            <v>45327</v>
          </cell>
        </row>
        <row r="110">
          <cell r="A110">
            <v>6001</v>
          </cell>
          <cell r="B110">
            <v>510014</v>
          </cell>
          <cell r="C110">
            <v>25790</v>
          </cell>
          <cell r="D110" t="str">
            <v>CTY TNHH MTV TM VA DV NGOC THOM</v>
          </cell>
          <cell r="E110" t="str">
            <v>1C24TNN_00006001</v>
          </cell>
          <cell r="F110">
            <v>506025</v>
          </cell>
          <cell r="G110">
            <v>45310</v>
          </cell>
          <cell r="H110">
            <v>45327</v>
          </cell>
        </row>
        <row r="111">
          <cell r="A111">
            <v>6002</v>
          </cell>
          <cell r="B111">
            <v>510026</v>
          </cell>
          <cell r="C111">
            <v>25790</v>
          </cell>
          <cell r="D111" t="str">
            <v>CTY TNHH MTV TM VA DV NGOC THOM</v>
          </cell>
          <cell r="E111" t="str">
            <v>1C24TNN_00006002</v>
          </cell>
          <cell r="F111">
            <v>1110575</v>
          </cell>
          <cell r="G111">
            <v>45316</v>
          </cell>
          <cell r="H111">
            <v>45327</v>
          </cell>
        </row>
        <row r="112">
          <cell r="A112">
            <v>6003</v>
          </cell>
          <cell r="B112">
            <v>510026</v>
          </cell>
          <cell r="C112">
            <v>25790</v>
          </cell>
          <cell r="D112" t="str">
            <v>CTY TNHH MTV TM VA DV NGOC THOM</v>
          </cell>
          <cell r="E112" t="str">
            <v>1C24TNN_00006003</v>
          </cell>
          <cell r="F112">
            <v>3530375</v>
          </cell>
          <cell r="G112">
            <v>45314</v>
          </cell>
          <cell r="H112">
            <v>45327</v>
          </cell>
        </row>
        <row r="113">
          <cell r="A113">
            <v>6004</v>
          </cell>
          <cell r="B113">
            <v>510013</v>
          </cell>
          <cell r="C113">
            <v>25790</v>
          </cell>
          <cell r="D113" t="str">
            <v>CTY TNHH MTV TM VA DV NGOC THOM</v>
          </cell>
          <cell r="E113" t="str">
            <v>1C24TNN_00006004</v>
          </cell>
          <cell r="F113">
            <v>1612413</v>
          </cell>
          <cell r="G113">
            <v>45313</v>
          </cell>
          <cell r="H113">
            <v>45327</v>
          </cell>
        </row>
        <row r="114">
          <cell r="A114">
            <v>6005</v>
          </cell>
          <cell r="B114">
            <v>510014</v>
          </cell>
          <cell r="C114">
            <v>25790</v>
          </cell>
          <cell r="D114" t="str">
            <v>CTY TNHH MTV TM VA DV NGOC THOM</v>
          </cell>
          <cell r="E114" t="str">
            <v>1C24TNN_00006005</v>
          </cell>
          <cell r="F114">
            <v>5552900</v>
          </cell>
          <cell r="G114">
            <v>45313</v>
          </cell>
          <cell r="H114">
            <v>45327</v>
          </cell>
        </row>
        <row r="115">
          <cell r="A115">
            <v>6006</v>
          </cell>
          <cell r="B115">
            <v>510014</v>
          </cell>
          <cell r="C115">
            <v>25790</v>
          </cell>
          <cell r="D115" t="str">
            <v>CTY TNHH MTV TM VA DV NGOC THOM</v>
          </cell>
          <cell r="E115" t="str">
            <v>1C24TNN_00006006</v>
          </cell>
          <cell r="F115">
            <v>5910938</v>
          </cell>
          <cell r="G115">
            <v>45313</v>
          </cell>
          <cell r="H115">
            <v>45327</v>
          </cell>
        </row>
        <row r="116">
          <cell r="A116">
            <v>6007</v>
          </cell>
          <cell r="B116">
            <v>520090</v>
          </cell>
          <cell r="C116">
            <v>25790</v>
          </cell>
          <cell r="D116" t="str">
            <v>CTY TNHH MTV TM VA DV NGOC THOM</v>
          </cell>
          <cell r="E116" t="str">
            <v>1C24TNN_00006007</v>
          </cell>
          <cell r="F116">
            <v>9940863</v>
          </cell>
          <cell r="G116">
            <v>45313</v>
          </cell>
          <cell r="H116">
            <v>45327</v>
          </cell>
        </row>
        <row r="117">
          <cell r="A117">
            <v>6008</v>
          </cell>
          <cell r="B117">
            <v>510026</v>
          </cell>
          <cell r="C117">
            <v>25790</v>
          </cell>
          <cell r="D117" t="str">
            <v>CTY TNHH MTV TM VA DV NGOC THOM</v>
          </cell>
          <cell r="E117" t="str">
            <v>1C24TNN_00006008</v>
          </cell>
          <cell r="F117">
            <v>250913</v>
          </cell>
          <cell r="G117">
            <v>45313</v>
          </cell>
          <cell r="H117">
            <v>45327</v>
          </cell>
        </row>
        <row r="118">
          <cell r="A118">
            <v>6009</v>
          </cell>
          <cell r="B118">
            <v>510026</v>
          </cell>
          <cell r="C118">
            <v>25790</v>
          </cell>
          <cell r="D118" t="str">
            <v>CTY TNHH MTV TM VA DV NGOC THOM</v>
          </cell>
          <cell r="E118" t="str">
            <v>1C24TNN_00006009</v>
          </cell>
          <cell r="F118">
            <v>2579200</v>
          </cell>
          <cell r="G118">
            <v>45313</v>
          </cell>
          <cell r="H118">
            <v>45327</v>
          </cell>
        </row>
        <row r="119">
          <cell r="A119">
            <v>6010</v>
          </cell>
          <cell r="B119">
            <v>510026</v>
          </cell>
          <cell r="C119">
            <v>25790</v>
          </cell>
          <cell r="D119" t="str">
            <v>CTY TNHH MTV TM VA DV NGOC THOM</v>
          </cell>
          <cell r="E119" t="str">
            <v>1C24TNN_00006010</v>
          </cell>
          <cell r="F119">
            <v>911238</v>
          </cell>
          <cell r="G119">
            <v>45311</v>
          </cell>
          <cell r="H119">
            <v>45327</v>
          </cell>
        </row>
        <row r="120">
          <cell r="A120">
            <v>6011</v>
          </cell>
          <cell r="B120">
            <v>510029</v>
          </cell>
          <cell r="C120">
            <v>25790</v>
          </cell>
          <cell r="D120" t="str">
            <v>CTY TNHH MTV TM VA DV NGOC THOM</v>
          </cell>
          <cell r="E120" t="str">
            <v>1C24TNN_00006011</v>
          </cell>
          <cell r="F120">
            <v>1468625</v>
          </cell>
          <cell r="G120">
            <v>45315</v>
          </cell>
          <cell r="H120">
            <v>45327</v>
          </cell>
        </row>
        <row r="121">
          <cell r="A121">
            <v>6012</v>
          </cell>
          <cell r="B121">
            <v>510010</v>
          </cell>
          <cell r="C121">
            <v>25790</v>
          </cell>
          <cell r="D121" t="str">
            <v>CTY TNHH MTV TM VA DV NGOC THOM</v>
          </cell>
          <cell r="E121" t="str">
            <v>1C24TNN_00006012</v>
          </cell>
          <cell r="F121">
            <v>3622100</v>
          </cell>
          <cell r="G121">
            <v>45317</v>
          </cell>
          <cell r="H121">
            <v>45327</v>
          </cell>
        </row>
        <row r="122">
          <cell r="A122">
            <v>6013</v>
          </cell>
          <cell r="B122">
            <v>510010</v>
          </cell>
          <cell r="C122">
            <v>25790</v>
          </cell>
          <cell r="D122" t="str">
            <v>CTY TNHH MTV TM VA DV NGOC THOM</v>
          </cell>
          <cell r="E122" t="str">
            <v>1C24TNN_00006013</v>
          </cell>
          <cell r="F122">
            <v>7379563</v>
          </cell>
          <cell r="G122">
            <v>45317</v>
          </cell>
          <cell r="H122">
            <v>45327</v>
          </cell>
        </row>
        <row r="123">
          <cell r="A123">
            <v>6014</v>
          </cell>
          <cell r="B123">
            <v>510010</v>
          </cell>
          <cell r="C123">
            <v>25790</v>
          </cell>
          <cell r="D123" t="str">
            <v>CTY TNHH MTV TM VA DV NGOC THOM</v>
          </cell>
          <cell r="E123" t="str">
            <v>1C24TNN_00006014</v>
          </cell>
          <cell r="F123">
            <v>3492738</v>
          </cell>
          <cell r="G123">
            <v>45317</v>
          </cell>
          <cell r="H123">
            <v>45327</v>
          </cell>
        </row>
        <row r="124">
          <cell r="A124">
            <v>6015</v>
          </cell>
          <cell r="B124">
            <v>510019</v>
          </cell>
          <cell r="C124">
            <v>25790</v>
          </cell>
          <cell r="D124" t="str">
            <v>CTY TNHH MTV TM VA DV NGOC THOM</v>
          </cell>
          <cell r="E124" t="str">
            <v>1C24TNN_00006015</v>
          </cell>
          <cell r="F124">
            <v>1518088</v>
          </cell>
          <cell r="G124">
            <v>45318</v>
          </cell>
          <cell r="H124">
            <v>45327</v>
          </cell>
        </row>
        <row r="125">
          <cell r="A125">
            <v>6016</v>
          </cell>
          <cell r="B125">
            <v>510019</v>
          </cell>
          <cell r="C125">
            <v>25790</v>
          </cell>
          <cell r="D125" t="str">
            <v>CTY TNHH MTV TM VA DV NGOC THOM</v>
          </cell>
          <cell r="E125" t="str">
            <v>1C24TNN_00006016</v>
          </cell>
          <cell r="F125">
            <v>1309225</v>
          </cell>
          <cell r="G125">
            <v>45318</v>
          </cell>
          <cell r="H125">
            <v>45327</v>
          </cell>
        </row>
        <row r="126">
          <cell r="A126">
            <v>6724</v>
          </cell>
          <cell r="B126">
            <v>510014</v>
          </cell>
          <cell r="C126">
            <v>25790</v>
          </cell>
          <cell r="D126" t="str">
            <v>CTY TNHH MTV TM VA DV NGOC THOM</v>
          </cell>
          <cell r="E126" t="str">
            <v>1C24TNN_00006724</v>
          </cell>
          <cell r="F126">
            <v>5555675</v>
          </cell>
          <cell r="G126">
            <v>45316</v>
          </cell>
          <cell r="H126">
            <v>45327</v>
          </cell>
        </row>
        <row r="127">
          <cell r="A127">
            <v>6725</v>
          </cell>
          <cell r="B127">
            <v>510014</v>
          </cell>
          <cell r="C127">
            <v>25790</v>
          </cell>
          <cell r="D127" t="str">
            <v>CTY TNHH MTV TM VA DV NGOC THOM</v>
          </cell>
          <cell r="E127" t="str">
            <v>1C24TNN_00006725</v>
          </cell>
          <cell r="F127">
            <v>911238</v>
          </cell>
          <cell r="G127">
            <v>45316</v>
          </cell>
          <cell r="H127">
            <v>45327</v>
          </cell>
        </row>
        <row r="128">
          <cell r="A128">
            <v>6726</v>
          </cell>
          <cell r="B128">
            <v>510013</v>
          </cell>
          <cell r="C128">
            <v>25790</v>
          </cell>
          <cell r="D128" t="str">
            <v>CTY TNHH MTV TM VA DV NGOC THOM</v>
          </cell>
          <cell r="E128" t="str">
            <v>1C24TNN_00006726</v>
          </cell>
          <cell r="F128">
            <v>911238</v>
          </cell>
          <cell r="G128">
            <v>45308</v>
          </cell>
          <cell r="H128">
            <v>45327</v>
          </cell>
        </row>
        <row r="129">
          <cell r="A129">
            <v>6727</v>
          </cell>
          <cell r="B129">
            <v>510013</v>
          </cell>
          <cell r="C129">
            <v>25790</v>
          </cell>
          <cell r="D129" t="str">
            <v>CTY TNHH MTV TM VA DV NGOC THOM</v>
          </cell>
          <cell r="E129" t="str">
            <v>1C24TNN_00006727</v>
          </cell>
          <cell r="F129">
            <v>5910938</v>
          </cell>
          <cell r="G129">
            <v>45316</v>
          </cell>
          <cell r="H129">
            <v>45327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ghi nhận</v>
          </cell>
        </row>
        <row r="2">
          <cell r="A2">
            <v>1490</v>
          </cell>
          <cell r="B2">
            <v>510026</v>
          </cell>
          <cell r="C2">
            <v>25790</v>
          </cell>
          <cell r="D2" t="str">
            <v>CTY TNHH MTV TM VA DV NGOC THOM</v>
          </cell>
          <cell r="E2" t="str">
            <v>1C24TNF_00001490</v>
          </cell>
          <cell r="F2">
            <v>-545462</v>
          </cell>
          <cell r="G2">
            <v>45568</v>
          </cell>
          <cell r="H2">
            <v>45663</v>
          </cell>
        </row>
        <row r="3">
          <cell r="A3">
            <v>1491</v>
          </cell>
          <cell r="B3">
            <v>510026</v>
          </cell>
          <cell r="C3">
            <v>25790</v>
          </cell>
          <cell r="D3" t="str">
            <v>CTY TNHH MTV TM VA DV NGOC THOM</v>
          </cell>
          <cell r="E3" t="str">
            <v>1C24TNF_00001491</v>
          </cell>
          <cell r="F3">
            <v>-214416</v>
          </cell>
          <cell r="G3">
            <v>45568</v>
          </cell>
          <cell r="H3">
            <v>45663</v>
          </cell>
        </row>
        <row r="4">
          <cell r="A4">
            <v>1810</v>
          </cell>
          <cell r="B4">
            <v>510015</v>
          </cell>
          <cell r="C4">
            <v>25790</v>
          </cell>
          <cell r="D4" t="str">
            <v>CTY TNHH MTV TM VA DV NGOC THOM</v>
          </cell>
          <cell r="E4" t="str">
            <v>1C24TNF_00001810</v>
          </cell>
          <cell r="F4">
            <v>-342278</v>
          </cell>
          <cell r="G4">
            <v>45620</v>
          </cell>
          <cell r="H4">
            <v>45663</v>
          </cell>
        </row>
        <row r="5">
          <cell r="A5">
            <v>1846</v>
          </cell>
          <cell r="B5">
            <v>510011</v>
          </cell>
          <cell r="C5">
            <v>25790</v>
          </cell>
          <cell r="D5" t="str">
            <v>CTY TNHH MTV TM VA DV NGOC THOM</v>
          </cell>
          <cell r="E5" t="str">
            <v>1C24TNF_00001846</v>
          </cell>
          <cell r="F5">
            <v>-950612</v>
          </cell>
          <cell r="G5">
            <v>45625</v>
          </cell>
          <cell r="H5">
            <v>45663</v>
          </cell>
        </row>
        <row r="6">
          <cell r="A6">
            <v>1847</v>
          </cell>
          <cell r="B6">
            <v>510011</v>
          </cell>
          <cell r="C6">
            <v>25790</v>
          </cell>
          <cell r="D6" t="str">
            <v>CTY TNHH MTV TM VA DV NGOC THOM</v>
          </cell>
          <cell r="E6" t="str">
            <v>1C24TNF_00001847</v>
          </cell>
          <cell r="F6">
            <v>-1066150</v>
          </cell>
          <cell r="G6">
            <v>45625</v>
          </cell>
          <cell r="H6">
            <v>45663</v>
          </cell>
        </row>
        <row r="7">
          <cell r="A7">
            <v>1848</v>
          </cell>
          <cell r="B7">
            <v>510011</v>
          </cell>
          <cell r="C7">
            <v>25790</v>
          </cell>
          <cell r="D7" t="str">
            <v>CTY TNHH MTV TM VA DV NGOC THOM</v>
          </cell>
          <cell r="E7" t="str">
            <v>1C24TNF_00001848</v>
          </cell>
          <cell r="F7">
            <v>-446438</v>
          </cell>
          <cell r="G7">
            <v>45625</v>
          </cell>
          <cell r="H7">
            <v>45663</v>
          </cell>
        </row>
        <row r="8">
          <cell r="A8">
            <v>1898</v>
          </cell>
          <cell r="B8">
            <v>510015</v>
          </cell>
          <cell r="C8">
            <v>25790</v>
          </cell>
          <cell r="D8" t="str">
            <v>CTY TNHH MTV TM VA DV NGOC THOM</v>
          </cell>
          <cell r="E8" t="str">
            <v>1C24TNF_00001898</v>
          </cell>
          <cell r="F8">
            <v>-333174</v>
          </cell>
          <cell r="G8">
            <v>45627</v>
          </cell>
          <cell r="H8">
            <v>45663</v>
          </cell>
        </row>
        <row r="9">
          <cell r="A9">
            <v>1912</v>
          </cell>
          <cell r="B9">
            <v>510025</v>
          </cell>
          <cell r="C9">
            <v>25790</v>
          </cell>
          <cell r="D9" t="str">
            <v>CTY TNHH MTV TM VA DV NGOC THOM</v>
          </cell>
          <cell r="E9" t="str">
            <v>1C24TNF_00001912</v>
          </cell>
          <cell r="F9">
            <v>-177687</v>
          </cell>
          <cell r="G9">
            <v>45639</v>
          </cell>
          <cell r="H9">
            <v>45663</v>
          </cell>
        </row>
        <row r="10">
          <cell r="A10">
            <v>1913</v>
          </cell>
          <cell r="B10">
            <v>510025</v>
          </cell>
          <cell r="C10">
            <v>25790</v>
          </cell>
          <cell r="D10" t="str">
            <v>CTY TNHH MTV TM VA DV NGOC THOM</v>
          </cell>
          <cell r="E10" t="str">
            <v>1C24TNF_00001913</v>
          </cell>
          <cell r="F10">
            <v>-727275</v>
          </cell>
          <cell r="G10">
            <v>45639</v>
          </cell>
          <cell r="H10">
            <v>45663</v>
          </cell>
        </row>
        <row r="11">
          <cell r="A11">
            <v>1948</v>
          </cell>
          <cell r="B11">
            <v>510018</v>
          </cell>
          <cell r="C11">
            <v>25790</v>
          </cell>
          <cell r="D11" t="str">
            <v>CTY TNHH MTV TM VA DV NGOC THOM</v>
          </cell>
          <cell r="E11" t="str">
            <v>1C24TNF_00001948</v>
          </cell>
          <cell r="F11">
            <v>-839281</v>
          </cell>
          <cell r="G11">
            <v>45645</v>
          </cell>
          <cell r="H11">
            <v>45663</v>
          </cell>
        </row>
        <row r="12">
          <cell r="A12">
            <v>1951</v>
          </cell>
          <cell r="B12">
            <v>510013</v>
          </cell>
          <cell r="C12">
            <v>25790</v>
          </cell>
          <cell r="D12" t="str">
            <v>CTY TNHH MTV TM VA DV NGOC THOM</v>
          </cell>
          <cell r="E12" t="str">
            <v>1C24TNF_00001951</v>
          </cell>
          <cell r="F12">
            <v>-88850</v>
          </cell>
          <cell r="G12">
            <v>45645</v>
          </cell>
          <cell r="H12">
            <v>45663</v>
          </cell>
        </row>
        <row r="13">
          <cell r="A13">
            <v>1952</v>
          </cell>
          <cell r="B13">
            <v>510013</v>
          </cell>
          <cell r="C13">
            <v>25790</v>
          </cell>
          <cell r="D13" t="str">
            <v>CTY TNHH MTV TM VA DV NGOC THOM</v>
          </cell>
          <cell r="E13" t="str">
            <v>1C24TNF_00001952</v>
          </cell>
          <cell r="F13">
            <v>-111602</v>
          </cell>
          <cell r="G13">
            <v>45645</v>
          </cell>
          <cell r="H13">
            <v>45663</v>
          </cell>
        </row>
        <row r="14">
          <cell r="A14">
            <v>1967</v>
          </cell>
          <cell r="B14">
            <v>510021</v>
          </cell>
          <cell r="C14">
            <v>25790</v>
          </cell>
          <cell r="D14" t="str">
            <v>CTY TNHH MTV TM VA DV NGOC THOM</v>
          </cell>
          <cell r="E14" t="str">
            <v>1C24TNF_00001967</v>
          </cell>
          <cell r="F14">
            <v>-1715280</v>
          </cell>
          <cell r="G14">
            <v>45647</v>
          </cell>
          <cell r="H14">
            <v>45663</v>
          </cell>
        </row>
        <row r="15">
          <cell r="A15">
            <v>1982</v>
          </cell>
          <cell r="B15">
            <v>510016</v>
          </cell>
          <cell r="C15">
            <v>25790</v>
          </cell>
          <cell r="D15" t="str">
            <v>CTY TNHH MTV TM VA DV NGOC THOM</v>
          </cell>
          <cell r="E15" t="str">
            <v>1C24TNF_00001982</v>
          </cell>
          <cell r="F15">
            <v>-88846</v>
          </cell>
          <cell r="G15">
            <v>45652</v>
          </cell>
          <cell r="H15">
            <v>45663</v>
          </cell>
        </row>
        <row r="16">
          <cell r="A16">
            <v>1983</v>
          </cell>
          <cell r="B16">
            <v>510027</v>
          </cell>
          <cell r="C16">
            <v>25790</v>
          </cell>
          <cell r="D16" t="str">
            <v>CTY TNHH MTV TM VA DV NGOC THOM</v>
          </cell>
          <cell r="E16" t="str">
            <v>1C24TNF_00001983</v>
          </cell>
          <cell r="F16">
            <v>-83705</v>
          </cell>
          <cell r="G16">
            <v>45652</v>
          </cell>
          <cell r="H16">
            <v>45663</v>
          </cell>
        </row>
        <row r="17">
          <cell r="A17">
            <v>2015</v>
          </cell>
          <cell r="B17">
            <v>510017</v>
          </cell>
          <cell r="C17">
            <v>25790</v>
          </cell>
          <cell r="D17" t="str">
            <v>CTY TNHH MTV TM VA DV NGOC THOM</v>
          </cell>
          <cell r="E17" t="str">
            <v>1C24TNF_00002015</v>
          </cell>
          <cell r="F17">
            <v>-355384</v>
          </cell>
          <cell r="G17">
            <v>45655</v>
          </cell>
          <cell r="H17">
            <v>45663</v>
          </cell>
        </row>
        <row r="18">
          <cell r="A18">
            <v>61443</v>
          </cell>
          <cell r="B18">
            <v>510015</v>
          </cell>
          <cell r="C18">
            <v>25790</v>
          </cell>
          <cell r="D18" t="str">
            <v>CTY TNHH MTV TM VA DV NGOC THOM</v>
          </cell>
          <cell r="E18" t="str">
            <v>1C24TNN_00061443</v>
          </cell>
          <cell r="F18">
            <v>1110575</v>
          </cell>
          <cell r="G18">
            <v>45594</v>
          </cell>
          <cell r="H18">
            <v>45663</v>
          </cell>
        </row>
        <row r="19">
          <cell r="A19">
            <v>63586</v>
          </cell>
          <cell r="B19">
            <v>510017</v>
          </cell>
          <cell r="C19">
            <v>25790</v>
          </cell>
          <cell r="D19" t="str">
            <v>CTY TNHH MTV TM VA DV NGOC THOM</v>
          </cell>
          <cell r="E19" t="str">
            <v>1C24TNN_00063586</v>
          </cell>
          <cell r="F19">
            <v>6183125</v>
          </cell>
          <cell r="G19">
            <v>45605</v>
          </cell>
          <cell r="H19">
            <v>45663</v>
          </cell>
        </row>
        <row r="20">
          <cell r="A20">
            <v>68768</v>
          </cell>
          <cell r="B20">
            <v>510026</v>
          </cell>
          <cell r="C20">
            <v>25790</v>
          </cell>
          <cell r="D20" t="str">
            <v>CTY TNHH MTV TM VA DV NGOC THOM</v>
          </cell>
          <cell r="E20" t="str">
            <v>1C24TNN_00068768</v>
          </cell>
          <cell r="F20">
            <v>1110575</v>
          </cell>
          <cell r="G20">
            <v>45619</v>
          </cell>
          <cell r="H20">
            <v>45663</v>
          </cell>
        </row>
        <row r="21">
          <cell r="A21">
            <v>68774</v>
          </cell>
          <cell r="B21">
            <v>510013</v>
          </cell>
          <cell r="C21">
            <v>25790</v>
          </cell>
          <cell r="D21" t="str">
            <v>CTY TNHH MTV TM VA DV NGOC THOM</v>
          </cell>
          <cell r="E21" t="str">
            <v>1C24TNN_00068774</v>
          </cell>
          <cell r="F21">
            <v>6578413</v>
          </cell>
          <cell r="G21">
            <v>45623</v>
          </cell>
          <cell r="H21">
            <v>45663</v>
          </cell>
        </row>
        <row r="22">
          <cell r="A22">
            <v>68775</v>
          </cell>
          <cell r="B22">
            <v>510013</v>
          </cell>
          <cell r="C22">
            <v>25790</v>
          </cell>
          <cell r="D22" t="str">
            <v>CTY TNHH MTV TM VA DV NGOC THOM</v>
          </cell>
          <cell r="E22" t="str">
            <v>1C24TNN_00068775</v>
          </cell>
          <cell r="F22">
            <v>50188</v>
          </cell>
          <cell r="G22">
            <v>45623</v>
          </cell>
          <cell r="H22">
            <v>45663</v>
          </cell>
        </row>
        <row r="23">
          <cell r="A23">
            <v>68776</v>
          </cell>
          <cell r="B23">
            <v>510014</v>
          </cell>
          <cell r="C23">
            <v>25790</v>
          </cell>
          <cell r="D23" t="str">
            <v>CTY TNHH MTV TM VA DV NGOC THOM</v>
          </cell>
          <cell r="E23" t="str">
            <v>1C24TNN_00068776</v>
          </cell>
          <cell r="F23">
            <v>1468625</v>
          </cell>
          <cell r="G23">
            <v>45623</v>
          </cell>
          <cell r="H23">
            <v>45663</v>
          </cell>
        </row>
        <row r="24">
          <cell r="A24">
            <v>68777</v>
          </cell>
          <cell r="B24">
            <v>510016</v>
          </cell>
          <cell r="C24">
            <v>25790</v>
          </cell>
          <cell r="D24" t="str">
            <v>CTY TNHH MTV TM VA DV NGOC THOM</v>
          </cell>
          <cell r="E24" t="str">
            <v>1C24TNN_00068777</v>
          </cell>
          <cell r="F24">
            <v>3570875</v>
          </cell>
          <cell r="G24">
            <v>45628</v>
          </cell>
          <cell r="H24">
            <v>45663</v>
          </cell>
        </row>
        <row r="25">
          <cell r="A25">
            <v>68778</v>
          </cell>
          <cell r="B25">
            <v>510015</v>
          </cell>
          <cell r="C25">
            <v>25790</v>
          </cell>
          <cell r="D25" t="str">
            <v>CTY TNHH MTV TM VA DV NGOC THOM</v>
          </cell>
          <cell r="E25" t="str">
            <v>1C24TNN_00068778</v>
          </cell>
          <cell r="F25">
            <v>3849938</v>
          </cell>
          <cell r="G25">
            <v>45625</v>
          </cell>
          <cell r="H25">
            <v>45663</v>
          </cell>
        </row>
        <row r="26">
          <cell r="A26">
            <v>68779</v>
          </cell>
          <cell r="B26">
            <v>510024</v>
          </cell>
          <cell r="C26">
            <v>25790</v>
          </cell>
          <cell r="D26" t="str">
            <v>CTY TNHH MTV TM VA DV NGOC THOM</v>
          </cell>
          <cell r="E26" t="str">
            <v>1C24TNN_00068779</v>
          </cell>
          <cell r="F26">
            <v>3849938</v>
          </cell>
          <cell r="G26">
            <v>45628</v>
          </cell>
          <cell r="H26">
            <v>45663</v>
          </cell>
        </row>
        <row r="27">
          <cell r="A27">
            <v>68780</v>
          </cell>
          <cell r="B27">
            <v>510027</v>
          </cell>
          <cell r="C27">
            <v>25790</v>
          </cell>
          <cell r="D27" t="str">
            <v>CTY TNHH MTV TM VA DV NGOC THOM</v>
          </cell>
          <cell r="E27" t="str">
            <v>1C24TNN_00068780</v>
          </cell>
          <cell r="F27">
            <v>558025</v>
          </cell>
          <cell r="G27">
            <v>45626</v>
          </cell>
          <cell r="H27">
            <v>45663</v>
          </cell>
        </row>
        <row r="28">
          <cell r="A28">
            <v>68781</v>
          </cell>
          <cell r="B28">
            <v>510028</v>
          </cell>
          <cell r="C28">
            <v>25790</v>
          </cell>
          <cell r="D28" t="str">
            <v>CTY TNHH MTV TM VA DV NGOC THOM</v>
          </cell>
          <cell r="E28" t="str">
            <v>1C24TNN_00068781</v>
          </cell>
          <cell r="F28">
            <v>1468625</v>
          </cell>
          <cell r="G28">
            <v>45626</v>
          </cell>
          <cell r="H28">
            <v>45663</v>
          </cell>
        </row>
        <row r="29">
          <cell r="A29">
            <v>68782</v>
          </cell>
          <cell r="B29">
            <v>510012</v>
          </cell>
          <cell r="C29">
            <v>25790</v>
          </cell>
          <cell r="D29" t="str">
            <v>CTY TNHH MTV TM VA DV NGOC THOM</v>
          </cell>
          <cell r="E29" t="str">
            <v>1C24TNN_00068782</v>
          </cell>
          <cell r="F29">
            <v>3827813</v>
          </cell>
          <cell r="G29">
            <v>45625</v>
          </cell>
          <cell r="H29">
            <v>45663</v>
          </cell>
        </row>
        <row r="30">
          <cell r="A30">
            <v>68783</v>
          </cell>
          <cell r="B30">
            <v>510011</v>
          </cell>
          <cell r="C30">
            <v>25790</v>
          </cell>
          <cell r="D30" t="str">
            <v>CTY TNHH MTV TM VA DV NGOC THOM</v>
          </cell>
          <cell r="E30" t="str">
            <v>1C24TNN_00068783</v>
          </cell>
          <cell r="F30">
            <v>8147825</v>
          </cell>
          <cell r="G30">
            <v>45625</v>
          </cell>
          <cell r="H30">
            <v>45663</v>
          </cell>
        </row>
        <row r="31">
          <cell r="A31">
            <v>68784</v>
          </cell>
          <cell r="B31">
            <v>510011</v>
          </cell>
          <cell r="C31">
            <v>25790</v>
          </cell>
          <cell r="D31" t="str">
            <v>CTY TNHH MTV TM VA DV NGOC THOM</v>
          </cell>
          <cell r="E31" t="str">
            <v>1C24TNN_00068784</v>
          </cell>
          <cell r="F31">
            <v>1003663</v>
          </cell>
          <cell r="G31">
            <v>45625</v>
          </cell>
          <cell r="H31">
            <v>45663</v>
          </cell>
        </row>
        <row r="32">
          <cell r="A32">
            <v>68785</v>
          </cell>
          <cell r="B32">
            <v>510018</v>
          </cell>
          <cell r="C32">
            <v>25790</v>
          </cell>
          <cell r="D32" t="str">
            <v>CTY TNHH MTV TM VA DV NGOC THOM</v>
          </cell>
          <cell r="E32" t="str">
            <v>1C24TNN_00068785</v>
          </cell>
          <cell r="F32">
            <v>501825</v>
          </cell>
          <cell r="G32">
            <v>45625</v>
          </cell>
          <cell r="H32">
            <v>45663</v>
          </cell>
        </row>
        <row r="33">
          <cell r="A33">
            <v>68786</v>
          </cell>
          <cell r="B33">
            <v>510010</v>
          </cell>
          <cell r="C33">
            <v>25790</v>
          </cell>
          <cell r="D33" t="str">
            <v>CTY TNHH MTV TM VA DV NGOC THOM</v>
          </cell>
          <cell r="E33" t="str">
            <v>1C24TNN_00068786</v>
          </cell>
          <cell r="F33">
            <v>16474575</v>
          </cell>
          <cell r="G33">
            <v>45626</v>
          </cell>
          <cell r="H33">
            <v>45663</v>
          </cell>
        </row>
        <row r="34">
          <cell r="A34">
            <v>68796</v>
          </cell>
          <cell r="B34">
            <v>510012</v>
          </cell>
          <cell r="C34">
            <v>25790</v>
          </cell>
          <cell r="D34" t="str">
            <v>CTY TNHH MTV TM VA DV NGOC THOM</v>
          </cell>
          <cell r="E34" t="str">
            <v>1C24TNN_00068796</v>
          </cell>
          <cell r="F34">
            <v>4317588</v>
          </cell>
          <cell r="G34">
            <v>45628</v>
          </cell>
          <cell r="H34">
            <v>45663</v>
          </cell>
        </row>
        <row r="35">
          <cell r="A35">
            <v>69181</v>
          </cell>
          <cell r="B35">
            <v>510022</v>
          </cell>
          <cell r="C35">
            <v>25790</v>
          </cell>
          <cell r="D35" t="str">
            <v>CTY TNHH MTV TM VA DV NGOC THOM</v>
          </cell>
          <cell r="E35" t="str">
            <v>1C24TNN_00069181</v>
          </cell>
          <cell r="F35">
            <v>2381325</v>
          </cell>
          <cell r="G35">
            <v>45630</v>
          </cell>
          <cell r="H35">
            <v>45663</v>
          </cell>
        </row>
        <row r="36">
          <cell r="A36">
            <v>69182</v>
          </cell>
          <cell r="B36">
            <v>510025</v>
          </cell>
          <cell r="C36">
            <v>25790</v>
          </cell>
          <cell r="D36" t="str">
            <v>CTY TNHH MTV TM VA DV NGOC THOM</v>
          </cell>
          <cell r="E36" t="str">
            <v>1C24TNN_00069182</v>
          </cell>
          <cell r="F36">
            <v>6789288</v>
          </cell>
          <cell r="G36">
            <v>45629</v>
          </cell>
          <cell r="H36">
            <v>45663</v>
          </cell>
        </row>
        <row r="37">
          <cell r="A37">
            <v>69183</v>
          </cell>
          <cell r="B37">
            <v>510017</v>
          </cell>
          <cell r="C37">
            <v>25790</v>
          </cell>
          <cell r="D37" t="str">
            <v>CTY TNHH MTV TM VA DV NGOC THOM</v>
          </cell>
          <cell r="E37" t="str">
            <v>1C24TNN_00069183</v>
          </cell>
          <cell r="F37">
            <v>2608000</v>
          </cell>
          <cell r="G37">
            <v>45630</v>
          </cell>
          <cell r="H37">
            <v>45663</v>
          </cell>
        </row>
        <row r="38">
          <cell r="A38">
            <v>69701</v>
          </cell>
          <cell r="B38">
            <v>510010</v>
          </cell>
          <cell r="C38">
            <v>25790</v>
          </cell>
          <cell r="D38" t="str">
            <v>CTY TNHH MTV TM VA DV NGOC THOM</v>
          </cell>
          <cell r="E38" t="str">
            <v>1C24TNN_00069701</v>
          </cell>
          <cell r="F38">
            <v>10982500</v>
          </cell>
          <cell r="G38">
            <v>45629</v>
          </cell>
          <cell r="H38">
            <v>45663</v>
          </cell>
        </row>
        <row r="39">
          <cell r="A39">
            <v>70188</v>
          </cell>
          <cell r="B39">
            <v>510019</v>
          </cell>
          <cell r="C39">
            <v>25790</v>
          </cell>
          <cell r="D39" t="str">
            <v>CTY TNHH MTV TM VA DV NGOC THOM</v>
          </cell>
          <cell r="E39" t="str">
            <v>1C24TNN_00070188</v>
          </cell>
          <cell r="F39">
            <v>558025</v>
          </cell>
          <cell r="G39">
            <v>45631</v>
          </cell>
          <cell r="H39">
            <v>45663</v>
          </cell>
        </row>
        <row r="40">
          <cell r="A40">
            <v>70189</v>
          </cell>
          <cell r="B40">
            <v>510019</v>
          </cell>
          <cell r="C40">
            <v>25790</v>
          </cell>
          <cell r="D40" t="str">
            <v>CTY TNHH MTV TM VA DV NGOC THOM</v>
          </cell>
          <cell r="E40" t="str">
            <v>1C24TNN_00070189</v>
          </cell>
          <cell r="F40">
            <v>888463</v>
          </cell>
          <cell r="G40">
            <v>45631</v>
          </cell>
          <cell r="H40">
            <v>45663</v>
          </cell>
        </row>
        <row r="41">
          <cell r="A41">
            <v>70190</v>
          </cell>
          <cell r="B41">
            <v>510019</v>
          </cell>
          <cell r="C41">
            <v>25790</v>
          </cell>
          <cell r="D41" t="str">
            <v>CTY TNHH MTV TM VA DV NGOC THOM</v>
          </cell>
          <cell r="E41" t="str">
            <v>1C24TNN_00070190</v>
          </cell>
          <cell r="F41">
            <v>888463</v>
          </cell>
          <cell r="G41">
            <v>45631</v>
          </cell>
          <cell r="H41">
            <v>45663</v>
          </cell>
        </row>
        <row r="42">
          <cell r="A42">
            <v>70191</v>
          </cell>
          <cell r="B42">
            <v>510018</v>
          </cell>
          <cell r="C42">
            <v>25790</v>
          </cell>
          <cell r="D42" t="str">
            <v>CTY TNHH MTV TM VA DV NGOC THOM</v>
          </cell>
          <cell r="E42" t="str">
            <v>1C24TNN_00070191</v>
          </cell>
          <cell r="F42">
            <v>501825</v>
          </cell>
          <cell r="G42">
            <v>45632</v>
          </cell>
          <cell r="H42">
            <v>45663</v>
          </cell>
        </row>
        <row r="43">
          <cell r="A43">
            <v>70192</v>
          </cell>
          <cell r="B43">
            <v>510018</v>
          </cell>
          <cell r="C43">
            <v>25790</v>
          </cell>
          <cell r="D43" t="str">
            <v>CTY TNHH MTV TM VA DV NGOC THOM</v>
          </cell>
          <cell r="E43" t="str">
            <v>1C24TNN_00070192</v>
          </cell>
          <cell r="F43">
            <v>501825</v>
          </cell>
          <cell r="G43">
            <v>45631</v>
          </cell>
          <cell r="H43">
            <v>45663</v>
          </cell>
        </row>
        <row r="44">
          <cell r="A44">
            <v>70193</v>
          </cell>
          <cell r="B44">
            <v>510018</v>
          </cell>
          <cell r="C44">
            <v>25790</v>
          </cell>
          <cell r="D44" t="str">
            <v>CTY TNHH MTV TM VA DV NGOC THOM</v>
          </cell>
          <cell r="E44" t="str">
            <v>1C24TNN_00070193</v>
          </cell>
          <cell r="F44">
            <v>888463</v>
          </cell>
          <cell r="G44">
            <v>45631</v>
          </cell>
          <cell r="H44">
            <v>45663</v>
          </cell>
        </row>
        <row r="45">
          <cell r="A45">
            <v>70194</v>
          </cell>
          <cell r="B45">
            <v>510011</v>
          </cell>
          <cell r="C45">
            <v>25790</v>
          </cell>
          <cell r="D45" t="str">
            <v>CTY TNHH MTV TM VA DV NGOC THOM</v>
          </cell>
          <cell r="E45" t="str">
            <v>1C24TNN_00070194</v>
          </cell>
          <cell r="F45">
            <v>2937238</v>
          </cell>
          <cell r="G45">
            <v>45632</v>
          </cell>
          <cell r="H45">
            <v>45663</v>
          </cell>
        </row>
        <row r="46">
          <cell r="A46">
            <v>70195</v>
          </cell>
          <cell r="B46">
            <v>510011</v>
          </cell>
          <cell r="C46">
            <v>25790</v>
          </cell>
          <cell r="D46" t="str">
            <v>CTY TNHH MTV TM VA DV NGOC THOM</v>
          </cell>
          <cell r="E46" t="str">
            <v>1C24TNN_00070195</v>
          </cell>
          <cell r="F46">
            <v>1776925</v>
          </cell>
          <cell r="G46">
            <v>45632</v>
          </cell>
          <cell r="H46">
            <v>45663</v>
          </cell>
        </row>
        <row r="47">
          <cell r="A47">
            <v>70196</v>
          </cell>
          <cell r="B47">
            <v>510011</v>
          </cell>
          <cell r="C47">
            <v>25790</v>
          </cell>
          <cell r="D47" t="str">
            <v>CTY TNHH MTV TM VA DV NGOC THOM</v>
          </cell>
          <cell r="E47" t="str">
            <v>1C24TNN_00070196</v>
          </cell>
          <cell r="F47">
            <v>888463</v>
          </cell>
          <cell r="G47">
            <v>45632</v>
          </cell>
          <cell r="H47">
            <v>45663</v>
          </cell>
        </row>
        <row r="48">
          <cell r="A48">
            <v>70197</v>
          </cell>
          <cell r="B48">
            <v>510025</v>
          </cell>
          <cell r="C48">
            <v>25790</v>
          </cell>
          <cell r="D48" t="str">
            <v>CTY TNHH MTV TM VA DV NGOC THOM</v>
          </cell>
          <cell r="E48" t="str">
            <v>1C24TNN_00070197</v>
          </cell>
          <cell r="F48">
            <v>4000488</v>
          </cell>
          <cell r="G48">
            <v>45632</v>
          </cell>
          <cell r="H48">
            <v>45663</v>
          </cell>
        </row>
        <row r="49">
          <cell r="A49">
            <v>70330</v>
          </cell>
          <cell r="B49">
            <v>510014</v>
          </cell>
          <cell r="C49">
            <v>25790</v>
          </cell>
          <cell r="D49" t="str">
            <v>CTY TNHH MTV TM VA DV NGOC THOM</v>
          </cell>
          <cell r="E49" t="str">
            <v>1C24TNN_00070330</v>
          </cell>
          <cell r="F49">
            <v>10661525</v>
          </cell>
          <cell r="G49">
            <v>45631</v>
          </cell>
          <cell r="H49">
            <v>45663</v>
          </cell>
        </row>
        <row r="50">
          <cell r="A50">
            <v>70331</v>
          </cell>
          <cell r="B50">
            <v>510014</v>
          </cell>
          <cell r="C50">
            <v>25790</v>
          </cell>
          <cell r="D50" t="str">
            <v>CTY TNHH MTV TM VA DV NGOC THOM</v>
          </cell>
          <cell r="E50" t="str">
            <v>1C24TNN_00070331</v>
          </cell>
          <cell r="F50">
            <v>1116063</v>
          </cell>
          <cell r="G50">
            <v>45631</v>
          </cell>
          <cell r="H50">
            <v>45663</v>
          </cell>
        </row>
        <row r="51">
          <cell r="A51">
            <v>70332</v>
          </cell>
          <cell r="B51">
            <v>510026</v>
          </cell>
          <cell r="C51">
            <v>25790</v>
          </cell>
          <cell r="D51" t="str">
            <v>CTY TNHH MTV TM VA DV NGOC THOM</v>
          </cell>
          <cell r="E51" t="str">
            <v>1C24TNN_00070332</v>
          </cell>
          <cell r="F51">
            <v>888463</v>
          </cell>
          <cell r="G51">
            <v>45630</v>
          </cell>
          <cell r="H51">
            <v>45663</v>
          </cell>
        </row>
        <row r="52">
          <cell r="A52">
            <v>70333</v>
          </cell>
          <cell r="B52">
            <v>510026</v>
          </cell>
          <cell r="C52">
            <v>25790</v>
          </cell>
          <cell r="D52" t="str">
            <v>CTY TNHH MTV TM VA DV NGOC THOM</v>
          </cell>
          <cell r="E52" t="str">
            <v>1C24TNN_00070333</v>
          </cell>
          <cell r="F52">
            <v>2528475</v>
          </cell>
          <cell r="G52">
            <v>45626</v>
          </cell>
          <cell r="H52">
            <v>45663</v>
          </cell>
        </row>
        <row r="53">
          <cell r="A53">
            <v>70334</v>
          </cell>
          <cell r="B53">
            <v>510026</v>
          </cell>
          <cell r="C53">
            <v>25790</v>
          </cell>
          <cell r="D53" t="str">
            <v>CTY TNHH MTV TM VA DV NGOC THOM</v>
          </cell>
          <cell r="E53" t="str">
            <v>1C24TNN_00070334</v>
          </cell>
          <cell r="F53">
            <v>888463</v>
          </cell>
          <cell r="G53">
            <v>45626</v>
          </cell>
          <cell r="H53">
            <v>45663</v>
          </cell>
        </row>
        <row r="54">
          <cell r="A54">
            <v>70335</v>
          </cell>
          <cell r="B54">
            <v>510015</v>
          </cell>
          <cell r="C54">
            <v>25790</v>
          </cell>
          <cell r="D54" t="str">
            <v>CTY TNHH MTV TM VA DV NGOC THOM</v>
          </cell>
          <cell r="E54" t="str">
            <v>1C24TNN_00070335</v>
          </cell>
          <cell r="F54">
            <v>1776925</v>
          </cell>
          <cell r="G54">
            <v>45632</v>
          </cell>
          <cell r="H54">
            <v>45663</v>
          </cell>
        </row>
        <row r="55">
          <cell r="A55">
            <v>70336</v>
          </cell>
          <cell r="B55">
            <v>510016</v>
          </cell>
          <cell r="C55">
            <v>25790</v>
          </cell>
          <cell r="D55" t="str">
            <v>CTY TNHH MTV TM VA DV NGOC THOM</v>
          </cell>
          <cell r="E55" t="str">
            <v>1C24TNN_00070336</v>
          </cell>
          <cell r="F55">
            <v>2665375</v>
          </cell>
          <cell r="G55">
            <v>45635</v>
          </cell>
          <cell r="H55">
            <v>45663</v>
          </cell>
        </row>
        <row r="56">
          <cell r="A56">
            <v>70337</v>
          </cell>
          <cell r="B56">
            <v>510017</v>
          </cell>
          <cell r="C56">
            <v>25790</v>
          </cell>
          <cell r="D56" t="str">
            <v>CTY TNHH MTV TM VA DV NGOC THOM</v>
          </cell>
          <cell r="E56" t="str">
            <v>1C24TNN_00070337</v>
          </cell>
          <cell r="F56">
            <v>2531875</v>
          </cell>
          <cell r="G56">
            <v>45633</v>
          </cell>
          <cell r="H56">
            <v>45663</v>
          </cell>
        </row>
        <row r="57">
          <cell r="A57">
            <v>70338</v>
          </cell>
          <cell r="B57">
            <v>510017</v>
          </cell>
          <cell r="C57">
            <v>25790</v>
          </cell>
          <cell r="D57" t="str">
            <v>CTY TNHH MTV TM VA DV NGOC THOM</v>
          </cell>
          <cell r="E57" t="str">
            <v>1C24TNN_00070338</v>
          </cell>
          <cell r="F57">
            <v>888463</v>
          </cell>
          <cell r="G57">
            <v>45633</v>
          </cell>
          <cell r="H57">
            <v>45663</v>
          </cell>
        </row>
        <row r="58">
          <cell r="A58">
            <v>70339</v>
          </cell>
          <cell r="B58">
            <v>510020</v>
          </cell>
          <cell r="C58">
            <v>25790</v>
          </cell>
          <cell r="D58" t="str">
            <v>CTY TNHH MTV TM VA DV NGOC THOM</v>
          </cell>
          <cell r="E58" t="str">
            <v>1C24TNN_00070339</v>
          </cell>
          <cell r="F58">
            <v>888463</v>
          </cell>
          <cell r="G58">
            <v>45633</v>
          </cell>
          <cell r="H58">
            <v>45663</v>
          </cell>
        </row>
        <row r="59">
          <cell r="A59">
            <v>70340</v>
          </cell>
          <cell r="B59">
            <v>510024</v>
          </cell>
          <cell r="C59">
            <v>25790</v>
          </cell>
          <cell r="D59" t="str">
            <v>CTY TNHH MTV TM VA DV NGOC THOM</v>
          </cell>
          <cell r="E59" t="str">
            <v>1C24TNN_00070340</v>
          </cell>
          <cell r="F59">
            <v>888463</v>
          </cell>
          <cell r="G59">
            <v>45637</v>
          </cell>
          <cell r="H59">
            <v>45663</v>
          </cell>
        </row>
        <row r="60">
          <cell r="A60">
            <v>70341</v>
          </cell>
          <cell r="B60">
            <v>510027</v>
          </cell>
          <cell r="C60">
            <v>25790</v>
          </cell>
          <cell r="D60" t="str">
            <v>CTY TNHH MTV TM VA DV NGOC THOM</v>
          </cell>
          <cell r="E60" t="str">
            <v>1C24TNN_00070341</v>
          </cell>
          <cell r="F60">
            <v>888463</v>
          </cell>
          <cell r="G60">
            <v>45633</v>
          </cell>
          <cell r="H60">
            <v>45663</v>
          </cell>
        </row>
        <row r="61">
          <cell r="A61">
            <v>70342</v>
          </cell>
          <cell r="B61">
            <v>510028</v>
          </cell>
          <cell r="C61">
            <v>25790</v>
          </cell>
          <cell r="D61" t="str">
            <v>CTY TNHH MTV TM VA DV NGOC THOM</v>
          </cell>
          <cell r="E61" t="str">
            <v>1C24TNN_00070342</v>
          </cell>
          <cell r="F61">
            <v>888463</v>
          </cell>
          <cell r="G61">
            <v>45634</v>
          </cell>
          <cell r="H61">
            <v>45663</v>
          </cell>
        </row>
        <row r="62">
          <cell r="A62">
            <v>71261</v>
          </cell>
          <cell r="B62">
            <v>510025</v>
          </cell>
          <cell r="C62">
            <v>25790</v>
          </cell>
          <cell r="D62" t="str">
            <v>CTY TNHH MTV TM VA DV NGOC THOM</v>
          </cell>
          <cell r="E62" t="str">
            <v>1C24TNN_00071261</v>
          </cell>
          <cell r="F62">
            <v>888463</v>
          </cell>
          <cell r="G62">
            <v>45637</v>
          </cell>
          <cell r="H62">
            <v>45663</v>
          </cell>
        </row>
        <row r="63">
          <cell r="A63">
            <v>71262</v>
          </cell>
          <cell r="B63">
            <v>510015</v>
          </cell>
          <cell r="C63">
            <v>25790</v>
          </cell>
          <cell r="D63" t="str">
            <v>CTY TNHH MTV TM VA DV NGOC THOM</v>
          </cell>
          <cell r="E63" t="str">
            <v>1C24TNN_00071262</v>
          </cell>
          <cell r="F63">
            <v>2277563</v>
          </cell>
          <cell r="G63">
            <v>45636</v>
          </cell>
          <cell r="H63">
            <v>45663</v>
          </cell>
        </row>
        <row r="64">
          <cell r="A64">
            <v>71263</v>
          </cell>
          <cell r="B64">
            <v>510024</v>
          </cell>
          <cell r="C64">
            <v>25790</v>
          </cell>
          <cell r="D64" t="str">
            <v>CTY TNHH MTV TM VA DV NGOC THOM</v>
          </cell>
          <cell r="E64" t="str">
            <v>1C24TNN_00071263</v>
          </cell>
          <cell r="F64">
            <v>2381325</v>
          </cell>
          <cell r="G64">
            <v>45639</v>
          </cell>
          <cell r="H64">
            <v>45663</v>
          </cell>
        </row>
        <row r="65">
          <cell r="A65">
            <v>71264</v>
          </cell>
          <cell r="B65">
            <v>510024</v>
          </cell>
          <cell r="C65">
            <v>25790</v>
          </cell>
          <cell r="D65" t="str">
            <v>CTY TNHH MTV TM VA DV NGOC THOM</v>
          </cell>
          <cell r="E65" t="str">
            <v>1C24TNN_00071264</v>
          </cell>
          <cell r="F65">
            <v>2937238</v>
          </cell>
          <cell r="G65">
            <v>45639</v>
          </cell>
          <cell r="H65">
            <v>45663</v>
          </cell>
        </row>
        <row r="66">
          <cell r="A66">
            <v>71265</v>
          </cell>
          <cell r="B66">
            <v>510010</v>
          </cell>
          <cell r="C66">
            <v>25790</v>
          </cell>
          <cell r="D66" t="str">
            <v>CTY TNHH MTV TM VA DV NGOC THOM</v>
          </cell>
          <cell r="E66" t="str">
            <v>1C24TNN_00071265</v>
          </cell>
          <cell r="F66">
            <v>9993250</v>
          </cell>
          <cell r="G66">
            <v>45633</v>
          </cell>
          <cell r="H66">
            <v>45663</v>
          </cell>
        </row>
        <row r="67">
          <cell r="A67">
            <v>71266</v>
          </cell>
          <cell r="B67">
            <v>510010</v>
          </cell>
          <cell r="C67">
            <v>25790</v>
          </cell>
          <cell r="D67" t="str">
            <v>CTY TNHH MTV TM VA DV NGOC THOM</v>
          </cell>
          <cell r="E67" t="str">
            <v>1C24TNN_00071266</v>
          </cell>
          <cell r="F67">
            <v>5330763</v>
          </cell>
          <cell r="G67">
            <v>45633</v>
          </cell>
          <cell r="H67">
            <v>45663</v>
          </cell>
        </row>
        <row r="68">
          <cell r="A68">
            <v>71290</v>
          </cell>
          <cell r="B68">
            <v>510017</v>
          </cell>
          <cell r="C68">
            <v>25790</v>
          </cell>
          <cell r="D68" t="str">
            <v>CTY TNHH MTV TM VA DV NGOC THOM</v>
          </cell>
          <cell r="E68" t="str">
            <v>1C24TNN_00071290</v>
          </cell>
          <cell r="F68">
            <v>3380838</v>
          </cell>
          <cell r="G68">
            <v>45599</v>
          </cell>
          <cell r="H68">
            <v>45663</v>
          </cell>
        </row>
        <row r="69">
          <cell r="A69">
            <v>71739</v>
          </cell>
          <cell r="B69">
            <v>510011</v>
          </cell>
          <cell r="C69">
            <v>25790</v>
          </cell>
          <cell r="D69" t="str">
            <v>CTY TNHH MTV TM VA DV NGOC THOM</v>
          </cell>
          <cell r="E69" t="str">
            <v>1C24TNN_00071739</v>
          </cell>
          <cell r="F69">
            <v>1003663</v>
          </cell>
          <cell r="G69">
            <v>45637</v>
          </cell>
          <cell r="H69">
            <v>45663</v>
          </cell>
        </row>
        <row r="70">
          <cell r="A70">
            <v>71740</v>
          </cell>
          <cell r="B70">
            <v>510011</v>
          </cell>
          <cell r="C70">
            <v>25790</v>
          </cell>
          <cell r="D70" t="str">
            <v>CTY TNHH MTV TM VA DV NGOC THOM</v>
          </cell>
          <cell r="E70" t="str">
            <v>1C24TNN_00071740</v>
          </cell>
          <cell r="F70">
            <v>7107675</v>
          </cell>
          <cell r="G70">
            <v>45639</v>
          </cell>
          <cell r="H70">
            <v>45663</v>
          </cell>
        </row>
        <row r="71">
          <cell r="A71">
            <v>71741</v>
          </cell>
          <cell r="B71">
            <v>510015</v>
          </cell>
          <cell r="C71">
            <v>25790</v>
          </cell>
          <cell r="D71" t="str">
            <v>CTY TNHH MTV TM VA DV NGOC THOM</v>
          </cell>
          <cell r="E71" t="str">
            <v>1C24TNN_00071741</v>
          </cell>
          <cell r="F71">
            <v>2381325</v>
          </cell>
          <cell r="G71">
            <v>45639</v>
          </cell>
          <cell r="H71">
            <v>45663</v>
          </cell>
        </row>
        <row r="72">
          <cell r="A72">
            <v>71742</v>
          </cell>
          <cell r="B72">
            <v>510016</v>
          </cell>
          <cell r="C72">
            <v>25790</v>
          </cell>
          <cell r="D72" t="str">
            <v>CTY TNHH MTV TM VA DV NGOC THOM</v>
          </cell>
          <cell r="E72" t="str">
            <v>1C24TNN_00071742</v>
          </cell>
          <cell r="F72">
            <v>1468625</v>
          </cell>
          <cell r="G72">
            <v>45642</v>
          </cell>
          <cell r="H72">
            <v>45663</v>
          </cell>
        </row>
        <row r="73">
          <cell r="A73">
            <v>71743</v>
          </cell>
          <cell r="B73">
            <v>510017</v>
          </cell>
          <cell r="C73">
            <v>25790</v>
          </cell>
          <cell r="D73" t="str">
            <v>CTY TNHH MTV TM VA DV NGOC THOM</v>
          </cell>
          <cell r="E73" t="str">
            <v>1C24TNN_00071743</v>
          </cell>
          <cell r="F73">
            <v>2556588</v>
          </cell>
          <cell r="G73">
            <v>45640</v>
          </cell>
          <cell r="H73">
            <v>45663</v>
          </cell>
        </row>
        <row r="74">
          <cell r="A74">
            <v>71744</v>
          </cell>
          <cell r="B74">
            <v>510022</v>
          </cell>
          <cell r="C74">
            <v>25790</v>
          </cell>
          <cell r="D74" t="str">
            <v>CTY TNHH MTV TM VA DV NGOC THOM</v>
          </cell>
          <cell r="E74" t="str">
            <v>1C24TNN_00071744</v>
          </cell>
          <cell r="F74">
            <v>2632238</v>
          </cell>
          <cell r="G74">
            <v>45640</v>
          </cell>
          <cell r="H74">
            <v>45663</v>
          </cell>
        </row>
        <row r="75">
          <cell r="A75">
            <v>71745</v>
          </cell>
          <cell r="B75">
            <v>510024</v>
          </cell>
          <cell r="C75">
            <v>25790</v>
          </cell>
          <cell r="D75" t="str">
            <v>CTY TNHH MTV TM VA DV NGOC THOM</v>
          </cell>
          <cell r="E75" t="str">
            <v>1C24TNN_00071745</v>
          </cell>
          <cell r="F75">
            <v>3218375</v>
          </cell>
          <cell r="G75">
            <v>45642</v>
          </cell>
          <cell r="H75">
            <v>45663</v>
          </cell>
        </row>
        <row r="76">
          <cell r="A76">
            <v>71746</v>
          </cell>
          <cell r="B76">
            <v>510027</v>
          </cell>
          <cell r="C76">
            <v>25790</v>
          </cell>
          <cell r="D76" t="str">
            <v>CTY TNHH MTV TM VA DV NGOC THOM</v>
          </cell>
          <cell r="E76" t="str">
            <v>1C24TNN_00071746</v>
          </cell>
          <cell r="F76">
            <v>1468625</v>
          </cell>
          <cell r="G76">
            <v>45640</v>
          </cell>
          <cell r="H76">
            <v>45663</v>
          </cell>
        </row>
        <row r="77">
          <cell r="A77">
            <v>71747</v>
          </cell>
          <cell r="B77">
            <v>510028</v>
          </cell>
          <cell r="C77">
            <v>25790</v>
          </cell>
          <cell r="D77" t="str">
            <v>CTY TNHH MTV TM VA DV NGOC THOM</v>
          </cell>
          <cell r="E77" t="str">
            <v>1C24TNN_00071747</v>
          </cell>
          <cell r="F77">
            <v>888463</v>
          </cell>
          <cell r="G77">
            <v>45641</v>
          </cell>
          <cell r="H77">
            <v>45663</v>
          </cell>
        </row>
        <row r="78">
          <cell r="A78">
            <v>72011</v>
          </cell>
          <cell r="B78">
            <v>520090</v>
          </cell>
          <cell r="C78">
            <v>25790</v>
          </cell>
          <cell r="D78" t="str">
            <v>CTY TNHH MTV TM VA DV NGOC THOM</v>
          </cell>
          <cell r="E78" t="str">
            <v>1C24TNN_00072011</v>
          </cell>
          <cell r="F78">
            <v>3849938</v>
          </cell>
          <cell r="G78">
            <v>45637</v>
          </cell>
          <cell r="H78">
            <v>45663</v>
          </cell>
        </row>
        <row r="79">
          <cell r="A79">
            <v>72012</v>
          </cell>
          <cell r="B79">
            <v>520090</v>
          </cell>
          <cell r="C79">
            <v>25790</v>
          </cell>
          <cell r="D79" t="str">
            <v>CTY TNHH MTV TM VA DV NGOC THOM</v>
          </cell>
          <cell r="E79" t="str">
            <v>1C24TNN_00072012</v>
          </cell>
          <cell r="F79">
            <v>888463</v>
          </cell>
          <cell r="G79">
            <v>45637</v>
          </cell>
          <cell r="H79">
            <v>45663</v>
          </cell>
        </row>
        <row r="80">
          <cell r="A80">
            <v>72033</v>
          </cell>
          <cell r="B80">
            <v>510013</v>
          </cell>
          <cell r="C80">
            <v>25790</v>
          </cell>
          <cell r="D80" t="str">
            <v>CTY TNHH MTV TM VA DV NGOC THOM</v>
          </cell>
          <cell r="E80" t="str">
            <v>1C24TNN_00072033</v>
          </cell>
          <cell r="F80">
            <v>2791588</v>
          </cell>
          <cell r="G80">
            <v>45636</v>
          </cell>
          <cell r="H80">
            <v>45663</v>
          </cell>
        </row>
        <row r="81">
          <cell r="A81">
            <v>72034</v>
          </cell>
          <cell r="B81">
            <v>510013</v>
          </cell>
          <cell r="C81">
            <v>25790</v>
          </cell>
          <cell r="D81" t="str">
            <v>CTY TNHH MTV TM VA DV NGOC THOM</v>
          </cell>
          <cell r="E81" t="str">
            <v>1C24TNN_00072034</v>
          </cell>
          <cell r="F81">
            <v>100363</v>
          </cell>
          <cell r="G81">
            <v>45636</v>
          </cell>
          <cell r="H81">
            <v>45663</v>
          </cell>
        </row>
        <row r="82">
          <cell r="A82">
            <v>72035</v>
          </cell>
          <cell r="B82">
            <v>510013</v>
          </cell>
          <cell r="C82">
            <v>25790</v>
          </cell>
          <cell r="D82" t="str">
            <v>CTY TNHH MTV TM VA DV NGOC THOM</v>
          </cell>
          <cell r="E82" t="str">
            <v>1C24TNN_00072035</v>
          </cell>
          <cell r="F82">
            <v>888463</v>
          </cell>
          <cell r="G82">
            <v>45630</v>
          </cell>
          <cell r="H82">
            <v>45663</v>
          </cell>
        </row>
        <row r="83">
          <cell r="A83">
            <v>72037</v>
          </cell>
          <cell r="B83">
            <v>510026</v>
          </cell>
          <cell r="C83">
            <v>25790</v>
          </cell>
          <cell r="D83" t="str">
            <v>CTY TNHH MTV TM VA DV NGOC THOM</v>
          </cell>
          <cell r="E83" t="str">
            <v>1C24TNN_00072037</v>
          </cell>
          <cell r="F83">
            <v>3218375</v>
          </cell>
          <cell r="G83">
            <v>45637</v>
          </cell>
          <cell r="H83">
            <v>45663</v>
          </cell>
        </row>
        <row r="84">
          <cell r="A84">
            <v>72038</v>
          </cell>
          <cell r="B84">
            <v>510029</v>
          </cell>
          <cell r="C84">
            <v>25790</v>
          </cell>
          <cell r="D84" t="str">
            <v>CTY TNHH MTV TM VA DV NGOC THOM</v>
          </cell>
          <cell r="E84" t="str">
            <v>1C24TNN_00072038</v>
          </cell>
          <cell r="F84">
            <v>2381325</v>
          </cell>
          <cell r="G84">
            <v>45640</v>
          </cell>
          <cell r="H84">
            <v>45663</v>
          </cell>
        </row>
        <row r="85">
          <cell r="A85">
            <v>72060</v>
          </cell>
          <cell r="B85">
            <v>510010</v>
          </cell>
          <cell r="C85">
            <v>25790</v>
          </cell>
          <cell r="D85" t="str">
            <v>CTY TNHH MTV TM VA DV NGOC THOM</v>
          </cell>
          <cell r="E85" t="str">
            <v>1C24TNN_00072060</v>
          </cell>
          <cell r="F85">
            <v>25264900</v>
          </cell>
          <cell r="G85">
            <v>45642</v>
          </cell>
          <cell r="H85">
            <v>45663</v>
          </cell>
        </row>
        <row r="86">
          <cell r="A86">
            <v>72061</v>
          </cell>
          <cell r="B86">
            <v>510010</v>
          </cell>
          <cell r="C86">
            <v>25790</v>
          </cell>
          <cell r="D86" t="str">
            <v>CTY TNHH MTV TM VA DV NGOC THOM</v>
          </cell>
          <cell r="E86" t="str">
            <v>1C24TNN_00072061</v>
          </cell>
          <cell r="F86">
            <v>4276125</v>
          </cell>
          <cell r="G86">
            <v>45640</v>
          </cell>
          <cell r="H86">
            <v>45663</v>
          </cell>
        </row>
        <row r="87">
          <cell r="A87">
            <v>72063</v>
          </cell>
          <cell r="B87">
            <v>510012</v>
          </cell>
          <cell r="C87">
            <v>25790</v>
          </cell>
          <cell r="D87" t="str">
            <v>CTY TNHH MTV TM VA DV NGOC THOM</v>
          </cell>
          <cell r="E87" t="str">
            <v>1C24TNN_00072063</v>
          </cell>
          <cell r="F87">
            <v>1003663</v>
          </cell>
          <cell r="G87">
            <v>45640</v>
          </cell>
          <cell r="H87">
            <v>45663</v>
          </cell>
        </row>
        <row r="88">
          <cell r="A88">
            <v>72064</v>
          </cell>
          <cell r="B88">
            <v>510018</v>
          </cell>
          <cell r="C88">
            <v>25790</v>
          </cell>
          <cell r="D88" t="str">
            <v>CTY TNHH MTV TM VA DV NGOC THOM</v>
          </cell>
          <cell r="E88" t="str">
            <v>1C24TNN_00072064</v>
          </cell>
          <cell r="F88">
            <v>418525</v>
          </cell>
          <cell r="G88">
            <v>45642</v>
          </cell>
          <cell r="H88">
            <v>45663</v>
          </cell>
        </row>
        <row r="89">
          <cell r="A89">
            <v>72106</v>
          </cell>
          <cell r="B89">
            <v>510020</v>
          </cell>
          <cell r="C89">
            <v>25790</v>
          </cell>
          <cell r="D89" t="str">
            <v>CTY TNHH MTV TM VA DV NGOC THOM</v>
          </cell>
          <cell r="E89" t="str">
            <v>1C24TNN_00072106</v>
          </cell>
          <cell r="F89">
            <v>837050</v>
          </cell>
          <cell r="G89">
            <v>45643</v>
          </cell>
          <cell r="H89">
            <v>45663</v>
          </cell>
        </row>
        <row r="90">
          <cell r="A90">
            <v>72107</v>
          </cell>
          <cell r="B90">
            <v>510027</v>
          </cell>
          <cell r="C90">
            <v>25790</v>
          </cell>
          <cell r="D90" t="str">
            <v>CTY TNHH MTV TM VA DV NGOC THOM</v>
          </cell>
          <cell r="E90" t="str">
            <v>1C24TNN_00072107</v>
          </cell>
          <cell r="F90">
            <v>418525</v>
          </cell>
          <cell r="G90">
            <v>45643</v>
          </cell>
          <cell r="H90">
            <v>45663</v>
          </cell>
        </row>
        <row r="91">
          <cell r="A91">
            <v>72122</v>
          </cell>
          <cell r="B91">
            <v>510025</v>
          </cell>
          <cell r="C91">
            <v>25790</v>
          </cell>
          <cell r="D91" t="str">
            <v>CTY TNHH MTV TM VA DV NGOC THOM</v>
          </cell>
          <cell r="E91" t="str">
            <v>1C24TNN_00072122</v>
          </cell>
          <cell r="F91">
            <v>7344688</v>
          </cell>
          <cell r="G91">
            <v>45643</v>
          </cell>
          <cell r="H91">
            <v>45663</v>
          </cell>
        </row>
        <row r="92">
          <cell r="A92">
            <v>72123</v>
          </cell>
          <cell r="B92">
            <v>510025</v>
          </cell>
          <cell r="C92">
            <v>25790</v>
          </cell>
          <cell r="D92" t="str">
            <v>CTY TNHH MTV TM VA DV NGOC THOM</v>
          </cell>
          <cell r="E92" t="str">
            <v>1C24TNN_00072123</v>
          </cell>
          <cell r="F92">
            <v>4762638</v>
          </cell>
          <cell r="G92">
            <v>45643</v>
          </cell>
          <cell r="H92">
            <v>45663</v>
          </cell>
        </row>
        <row r="93">
          <cell r="A93">
            <v>72124</v>
          </cell>
          <cell r="B93">
            <v>510022</v>
          </cell>
          <cell r="C93">
            <v>25790</v>
          </cell>
          <cell r="D93" t="str">
            <v>CTY TNHH MTV TM VA DV NGOC THOM</v>
          </cell>
          <cell r="E93" t="str">
            <v>1C24TNN_00072124</v>
          </cell>
          <cell r="F93">
            <v>3849938</v>
          </cell>
          <cell r="G93">
            <v>45644</v>
          </cell>
          <cell r="H93">
            <v>45663</v>
          </cell>
        </row>
        <row r="94">
          <cell r="A94">
            <v>72146</v>
          </cell>
          <cell r="B94">
            <v>510015</v>
          </cell>
          <cell r="C94">
            <v>25790</v>
          </cell>
          <cell r="D94" t="str">
            <v>CTY TNHH MTV TM VA DV NGOC THOM</v>
          </cell>
          <cell r="E94" t="str">
            <v>1C24TNN_00072146</v>
          </cell>
          <cell r="F94">
            <v>418525</v>
          </cell>
          <cell r="G94">
            <v>45643</v>
          </cell>
          <cell r="H94">
            <v>45663</v>
          </cell>
        </row>
        <row r="95">
          <cell r="A95">
            <v>72168</v>
          </cell>
          <cell r="B95">
            <v>510015</v>
          </cell>
          <cell r="C95">
            <v>25790</v>
          </cell>
          <cell r="D95" t="str">
            <v>CTY TNHH MTV TM VA DV NGOC THOM</v>
          </cell>
          <cell r="E95" t="str">
            <v>1C24TNN_00072168</v>
          </cell>
          <cell r="F95">
            <v>9843975</v>
          </cell>
          <cell r="G95">
            <v>45643</v>
          </cell>
          <cell r="H95">
            <v>45663</v>
          </cell>
        </row>
        <row r="96">
          <cell r="A96">
            <v>72253</v>
          </cell>
          <cell r="B96">
            <v>510016</v>
          </cell>
          <cell r="C96">
            <v>25790</v>
          </cell>
          <cell r="D96" t="str">
            <v>CTY TNHH MTV TM VA DV NGOC THOM</v>
          </cell>
          <cell r="E96" t="str">
            <v>1C24TNN_00072253</v>
          </cell>
          <cell r="F96">
            <v>418525</v>
          </cell>
          <cell r="G96">
            <v>45646</v>
          </cell>
          <cell r="H96">
            <v>45663</v>
          </cell>
        </row>
        <row r="97">
          <cell r="A97">
            <v>72269</v>
          </cell>
          <cell r="B97">
            <v>510016</v>
          </cell>
          <cell r="C97">
            <v>25790</v>
          </cell>
          <cell r="D97" t="str">
            <v>CTY TNHH MTV TM VA DV NGOC THOM</v>
          </cell>
          <cell r="E97" t="str">
            <v>1C24TNN_00072269</v>
          </cell>
          <cell r="F97">
            <v>837050</v>
          </cell>
          <cell r="G97">
            <v>45646</v>
          </cell>
          <cell r="H97">
            <v>45663</v>
          </cell>
        </row>
        <row r="98">
          <cell r="A98">
            <v>73199</v>
          </cell>
          <cell r="B98">
            <v>510012</v>
          </cell>
          <cell r="C98">
            <v>25790</v>
          </cell>
          <cell r="D98" t="str">
            <v>CTY TNHH MTV TM VA DV NGOC THOM</v>
          </cell>
          <cell r="E98" t="str">
            <v>1C24TNN_00073199</v>
          </cell>
          <cell r="F98">
            <v>1003663</v>
          </cell>
          <cell r="G98">
            <v>45643</v>
          </cell>
          <cell r="H98">
            <v>45663</v>
          </cell>
        </row>
        <row r="99">
          <cell r="A99">
            <v>73200</v>
          </cell>
          <cell r="B99">
            <v>510011</v>
          </cell>
          <cell r="C99">
            <v>25790</v>
          </cell>
          <cell r="D99" t="str">
            <v>CTY TNHH MTV TM VA DV NGOC THOM</v>
          </cell>
          <cell r="E99" t="str">
            <v>1C24TNN_00073200</v>
          </cell>
          <cell r="F99">
            <v>1468625</v>
          </cell>
          <cell r="G99">
            <v>45644</v>
          </cell>
          <cell r="H99">
            <v>45663</v>
          </cell>
        </row>
        <row r="100">
          <cell r="A100">
            <v>73201</v>
          </cell>
          <cell r="B100">
            <v>510010</v>
          </cell>
          <cell r="C100">
            <v>25790</v>
          </cell>
          <cell r="D100" t="str">
            <v>CTY TNHH MTV TM VA DV NGOC THOM</v>
          </cell>
          <cell r="E100" t="str">
            <v>1C24TNN_00073201</v>
          </cell>
          <cell r="F100">
            <v>2092625</v>
          </cell>
          <cell r="G100">
            <v>45645</v>
          </cell>
          <cell r="H100">
            <v>45663</v>
          </cell>
        </row>
        <row r="101">
          <cell r="A101">
            <v>73202</v>
          </cell>
          <cell r="B101">
            <v>510019</v>
          </cell>
          <cell r="C101">
            <v>25790</v>
          </cell>
          <cell r="D101" t="str">
            <v>CTY TNHH MTV TM VA DV NGOC THOM</v>
          </cell>
          <cell r="E101" t="str">
            <v>1C24TNN_00073202</v>
          </cell>
          <cell r="F101">
            <v>4100850</v>
          </cell>
          <cell r="G101">
            <v>45644</v>
          </cell>
          <cell r="H101">
            <v>45663</v>
          </cell>
        </row>
        <row r="102">
          <cell r="A102">
            <v>73203</v>
          </cell>
          <cell r="B102">
            <v>510022</v>
          </cell>
          <cell r="C102">
            <v>25790</v>
          </cell>
          <cell r="D102" t="str">
            <v>CTY TNHH MTV TM VA DV NGOC THOM</v>
          </cell>
          <cell r="E102" t="str">
            <v>1C24TNN_00073203</v>
          </cell>
          <cell r="F102">
            <v>2799850</v>
          </cell>
          <cell r="G102">
            <v>45647</v>
          </cell>
          <cell r="H102">
            <v>45663</v>
          </cell>
        </row>
        <row r="103">
          <cell r="A103">
            <v>73204</v>
          </cell>
          <cell r="B103">
            <v>510015</v>
          </cell>
          <cell r="C103">
            <v>25790</v>
          </cell>
          <cell r="D103" t="str">
            <v>CTY TNHH MTV TM VA DV NGOC THOM</v>
          </cell>
          <cell r="E103" t="str">
            <v>1C24TNN_00073204</v>
          </cell>
          <cell r="F103">
            <v>8201713</v>
          </cell>
          <cell r="G103">
            <v>45646</v>
          </cell>
          <cell r="H103">
            <v>45663</v>
          </cell>
        </row>
        <row r="104">
          <cell r="A104">
            <v>73205</v>
          </cell>
          <cell r="B104">
            <v>510015</v>
          </cell>
          <cell r="C104">
            <v>25790</v>
          </cell>
          <cell r="D104" t="str">
            <v>CTY TNHH MTV TM VA DV NGOC THOM</v>
          </cell>
          <cell r="E104" t="str">
            <v>1C24TNN_00073205</v>
          </cell>
          <cell r="F104">
            <v>1776925</v>
          </cell>
          <cell r="G104">
            <v>45646</v>
          </cell>
          <cell r="H104">
            <v>45663</v>
          </cell>
        </row>
        <row r="105">
          <cell r="A105">
            <v>73206</v>
          </cell>
          <cell r="B105">
            <v>510020</v>
          </cell>
          <cell r="C105">
            <v>25790</v>
          </cell>
          <cell r="D105" t="str">
            <v>CTY TNHH MTV TM VA DV NGOC THOM</v>
          </cell>
          <cell r="E105" t="str">
            <v>1C24TNN_00073206</v>
          </cell>
          <cell r="F105">
            <v>888463</v>
          </cell>
          <cell r="G105">
            <v>45647</v>
          </cell>
          <cell r="H105">
            <v>45663</v>
          </cell>
        </row>
        <row r="106">
          <cell r="A106">
            <v>73207</v>
          </cell>
          <cell r="B106">
            <v>510017</v>
          </cell>
          <cell r="C106">
            <v>25790</v>
          </cell>
          <cell r="D106" t="str">
            <v>CTY TNHH MTV TM VA DV NGOC THOM</v>
          </cell>
          <cell r="E106" t="str">
            <v>1C24TNN_00073207</v>
          </cell>
          <cell r="F106">
            <v>4776338</v>
          </cell>
          <cell r="G106">
            <v>45647</v>
          </cell>
          <cell r="H106">
            <v>45663</v>
          </cell>
        </row>
        <row r="107">
          <cell r="A107">
            <v>73208</v>
          </cell>
          <cell r="B107">
            <v>510017</v>
          </cell>
          <cell r="C107">
            <v>25790</v>
          </cell>
          <cell r="D107" t="str">
            <v>CTY TNHH MTV TM VA DV NGOC THOM</v>
          </cell>
          <cell r="E107" t="str">
            <v>1C24TNN_00073208</v>
          </cell>
          <cell r="F107">
            <v>6804100</v>
          </cell>
          <cell r="G107">
            <v>45647</v>
          </cell>
          <cell r="H107">
            <v>45663</v>
          </cell>
        </row>
        <row r="108">
          <cell r="A108">
            <v>73209</v>
          </cell>
          <cell r="B108">
            <v>510016</v>
          </cell>
          <cell r="C108">
            <v>25790</v>
          </cell>
          <cell r="D108" t="str">
            <v>CTY TNHH MTV TM VA DV NGOC THOM</v>
          </cell>
          <cell r="E108" t="str">
            <v>1C24TNN_00073209</v>
          </cell>
          <cell r="F108">
            <v>2632238</v>
          </cell>
          <cell r="G108">
            <v>45649</v>
          </cell>
          <cell r="H108">
            <v>45663</v>
          </cell>
        </row>
        <row r="109">
          <cell r="A109">
            <v>73210</v>
          </cell>
          <cell r="B109">
            <v>510016</v>
          </cell>
          <cell r="C109">
            <v>25790</v>
          </cell>
          <cell r="D109" t="str">
            <v>CTY TNHH MTV TM VA DV NGOC THOM</v>
          </cell>
          <cell r="E109" t="str">
            <v>1C24TNN_00073210</v>
          </cell>
          <cell r="F109">
            <v>888463</v>
          </cell>
          <cell r="G109">
            <v>45649</v>
          </cell>
          <cell r="H109">
            <v>45663</v>
          </cell>
        </row>
        <row r="110">
          <cell r="A110">
            <v>73388</v>
          </cell>
          <cell r="B110">
            <v>510014</v>
          </cell>
          <cell r="C110">
            <v>25790</v>
          </cell>
          <cell r="D110" t="str">
            <v>CTY TNHH MTV TM VA DV NGOC THOM</v>
          </cell>
          <cell r="E110" t="str">
            <v>1C24TNN_00073388</v>
          </cell>
          <cell r="F110">
            <v>1568988</v>
          </cell>
          <cell r="G110">
            <v>45640</v>
          </cell>
          <cell r="H110">
            <v>45663</v>
          </cell>
        </row>
        <row r="111">
          <cell r="A111">
            <v>73389</v>
          </cell>
          <cell r="B111">
            <v>510014</v>
          </cell>
          <cell r="C111">
            <v>25790</v>
          </cell>
          <cell r="D111" t="str">
            <v>CTY TNHH MTV TM VA DV NGOC THOM</v>
          </cell>
          <cell r="E111" t="str">
            <v>1C24TNN_00073389</v>
          </cell>
          <cell r="F111">
            <v>100363</v>
          </cell>
          <cell r="G111">
            <v>45640</v>
          </cell>
          <cell r="H111">
            <v>45663</v>
          </cell>
        </row>
        <row r="112">
          <cell r="A112">
            <v>73390</v>
          </cell>
          <cell r="B112">
            <v>510014</v>
          </cell>
          <cell r="C112">
            <v>25790</v>
          </cell>
          <cell r="D112" t="str">
            <v>CTY TNHH MTV TM VA DV NGOC THOM</v>
          </cell>
          <cell r="E112" t="str">
            <v>1C24TNN_00073390</v>
          </cell>
          <cell r="F112">
            <v>837050</v>
          </cell>
          <cell r="G112">
            <v>45642</v>
          </cell>
          <cell r="H112">
            <v>45663</v>
          </cell>
        </row>
        <row r="113">
          <cell r="A113">
            <v>73391</v>
          </cell>
          <cell r="B113">
            <v>510013</v>
          </cell>
          <cell r="C113">
            <v>25790</v>
          </cell>
          <cell r="D113" t="str">
            <v>CTY TNHH MTV TM VA DV NGOC THOM</v>
          </cell>
          <cell r="E113" t="str">
            <v>1C24TNN_00073391</v>
          </cell>
          <cell r="F113">
            <v>1970450</v>
          </cell>
          <cell r="G113">
            <v>45643</v>
          </cell>
          <cell r="H113">
            <v>45663</v>
          </cell>
        </row>
        <row r="114">
          <cell r="A114">
            <v>73392</v>
          </cell>
          <cell r="B114">
            <v>510013</v>
          </cell>
          <cell r="C114">
            <v>25790</v>
          </cell>
          <cell r="D114" t="str">
            <v>CTY TNHH MTV TM VA DV NGOC THOM</v>
          </cell>
          <cell r="E114" t="str">
            <v>1C24TNN_00073392</v>
          </cell>
          <cell r="F114">
            <v>3553838</v>
          </cell>
          <cell r="G114">
            <v>45643</v>
          </cell>
          <cell r="H114">
            <v>45663</v>
          </cell>
        </row>
        <row r="115">
          <cell r="A115">
            <v>73816</v>
          </cell>
          <cell r="B115">
            <v>510028</v>
          </cell>
          <cell r="C115">
            <v>25790</v>
          </cell>
          <cell r="D115" t="str">
            <v>CTY TNHH MTV TM VA DV NGOC THOM</v>
          </cell>
          <cell r="E115" t="str">
            <v>1C24TNN_00073816</v>
          </cell>
          <cell r="F115">
            <v>3100938</v>
          </cell>
          <cell r="G115">
            <v>45650</v>
          </cell>
          <cell r="H115">
            <v>45663</v>
          </cell>
        </row>
        <row r="116">
          <cell r="A116">
            <v>73817</v>
          </cell>
          <cell r="B116">
            <v>510016</v>
          </cell>
          <cell r="C116">
            <v>25790</v>
          </cell>
          <cell r="D116" t="str">
            <v>CTY TNHH MTV TM VA DV NGOC THOM</v>
          </cell>
          <cell r="E116" t="str">
            <v>1C24TNN_00073817</v>
          </cell>
          <cell r="F116">
            <v>888463</v>
          </cell>
          <cell r="G116">
            <v>45653</v>
          </cell>
          <cell r="H116">
            <v>45663</v>
          </cell>
        </row>
        <row r="117">
          <cell r="A117">
            <v>73838</v>
          </cell>
          <cell r="B117">
            <v>510010</v>
          </cell>
          <cell r="C117">
            <v>25790</v>
          </cell>
          <cell r="D117" t="str">
            <v>CTY TNHH MTV TM VA DV NGOC THOM</v>
          </cell>
          <cell r="E117" t="str">
            <v>1C24TNN_00073838</v>
          </cell>
          <cell r="F117">
            <v>3451025</v>
          </cell>
          <cell r="G117">
            <v>45647</v>
          </cell>
          <cell r="H117">
            <v>45663</v>
          </cell>
        </row>
        <row r="118">
          <cell r="A118">
            <v>73839</v>
          </cell>
          <cell r="B118">
            <v>510010</v>
          </cell>
          <cell r="C118">
            <v>25790</v>
          </cell>
          <cell r="D118" t="str">
            <v>CTY TNHH MTV TM VA DV NGOC THOM</v>
          </cell>
          <cell r="E118" t="str">
            <v>1C24TNN_00073839</v>
          </cell>
          <cell r="F118">
            <v>13931138</v>
          </cell>
          <cell r="G118">
            <v>45647</v>
          </cell>
          <cell r="H118">
            <v>45663</v>
          </cell>
        </row>
        <row r="119">
          <cell r="A119">
            <v>73861</v>
          </cell>
          <cell r="B119">
            <v>510018</v>
          </cell>
          <cell r="C119">
            <v>25790</v>
          </cell>
          <cell r="D119" t="str">
            <v>CTY TNHH MTV TM VA DV NGOC THOM</v>
          </cell>
          <cell r="E119" t="str">
            <v>1C24TNN_00073861</v>
          </cell>
          <cell r="F119">
            <v>3849938</v>
          </cell>
          <cell r="G119">
            <v>45646</v>
          </cell>
          <cell r="H119">
            <v>45663</v>
          </cell>
        </row>
        <row r="120">
          <cell r="A120">
            <v>74843</v>
          </cell>
          <cell r="B120">
            <v>510018</v>
          </cell>
          <cell r="C120">
            <v>25790</v>
          </cell>
          <cell r="D120" t="str">
            <v>CTY TNHH MTV TM VA DV NGOC THOM</v>
          </cell>
          <cell r="E120" t="str">
            <v>1C24TNN_00074843</v>
          </cell>
          <cell r="F120">
            <v>501825</v>
          </cell>
          <cell r="G120">
            <v>45651</v>
          </cell>
          <cell r="H120">
            <v>45663</v>
          </cell>
        </row>
        <row r="121">
          <cell r="A121">
            <v>74844</v>
          </cell>
          <cell r="B121">
            <v>510018</v>
          </cell>
          <cell r="C121">
            <v>25790</v>
          </cell>
          <cell r="D121" t="str">
            <v>CTY TNHH MTV TM VA DV NGOC THOM</v>
          </cell>
          <cell r="E121" t="str">
            <v>1C24TNN_00074844</v>
          </cell>
          <cell r="F121">
            <v>1255575</v>
          </cell>
          <cell r="G121">
            <v>45651</v>
          </cell>
          <cell r="H121">
            <v>45663</v>
          </cell>
        </row>
        <row r="122">
          <cell r="A122">
            <v>74845</v>
          </cell>
          <cell r="B122">
            <v>510012</v>
          </cell>
          <cell r="C122">
            <v>25790</v>
          </cell>
          <cell r="D122" t="str">
            <v>CTY TNHH MTV TM VA DV NGOC THOM</v>
          </cell>
          <cell r="E122" t="str">
            <v>1C24TNN_00074845</v>
          </cell>
          <cell r="F122">
            <v>1468625</v>
          </cell>
          <cell r="G122">
            <v>45652</v>
          </cell>
          <cell r="H122">
            <v>45663</v>
          </cell>
        </row>
        <row r="123">
          <cell r="A123">
            <v>74848</v>
          </cell>
          <cell r="B123">
            <v>510050</v>
          </cell>
          <cell r="C123">
            <v>25790</v>
          </cell>
          <cell r="D123" t="str">
            <v>CTY TNHH MTV TM VA DV NGOC THOM</v>
          </cell>
          <cell r="E123" t="str">
            <v>1C24TNN_00074848</v>
          </cell>
          <cell r="F123">
            <v>1110575</v>
          </cell>
          <cell r="G123">
            <v>45652</v>
          </cell>
          <cell r="H123">
            <v>45663</v>
          </cell>
        </row>
        <row r="124">
          <cell r="A124">
            <v>74849</v>
          </cell>
          <cell r="B124">
            <v>510011</v>
          </cell>
          <cell r="C124">
            <v>25790</v>
          </cell>
          <cell r="D124" t="str">
            <v>CTY TNHH MTV TM VA DV NGOC THOM</v>
          </cell>
          <cell r="E124" t="str">
            <v>1C24TNN_00074849</v>
          </cell>
          <cell r="F124">
            <v>30457700</v>
          </cell>
          <cell r="G124">
            <v>45650</v>
          </cell>
          <cell r="H124">
            <v>45663</v>
          </cell>
        </row>
        <row r="125">
          <cell r="A125">
            <v>74851</v>
          </cell>
          <cell r="B125">
            <v>510015</v>
          </cell>
          <cell r="C125">
            <v>25790</v>
          </cell>
          <cell r="D125" t="str">
            <v>CTY TNHH MTV TM VA DV NGOC THOM</v>
          </cell>
          <cell r="E125" t="str">
            <v>1C24TNN_00074851</v>
          </cell>
          <cell r="F125">
            <v>418525</v>
          </cell>
          <cell r="G125">
            <v>45653</v>
          </cell>
          <cell r="H125">
            <v>45663</v>
          </cell>
        </row>
        <row r="126">
          <cell r="A126">
            <v>74852</v>
          </cell>
          <cell r="B126">
            <v>510025</v>
          </cell>
          <cell r="C126">
            <v>25790</v>
          </cell>
          <cell r="D126" t="str">
            <v>CTY TNHH MTV TM VA DV NGOC THOM</v>
          </cell>
          <cell r="E126" t="str">
            <v>1C24TNN_00074852</v>
          </cell>
          <cell r="F126">
            <v>418525</v>
          </cell>
          <cell r="G126">
            <v>45653</v>
          </cell>
          <cell r="H126">
            <v>45663</v>
          </cell>
        </row>
        <row r="127">
          <cell r="A127">
            <v>74853</v>
          </cell>
          <cell r="B127">
            <v>510020</v>
          </cell>
          <cell r="C127">
            <v>25790</v>
          </cell>
          <cell r="D127" t="str">
            <v>CTY TNHH MTV TM VA DV NGOC THOM</v>
          </cell>
          <cell r="E127" t="str">
            <v>1C24TNN_00074853</v>
          </cell>
          <cell r="F127">
            <v>5925650</v>
          </cell>
          <cell r="G127">
            <v>45654</v>
          </cell>
          <cell r="H127">
            <v>45663</v>
          </cell>
        </row>
        <row r="128">
          <cell r="A128">
            <v>74854</v>
          </cell>
          <cell r="B128">
            <v>510027</v>
          </cell>
          <cell r="C128">
            <v>25790</v>
          </cell>
          <cell r="D128" t="str">
            <v>CTY TNHH MTV TM VA DV NGOC THOM</v>
          </cell>
          <cell r="E128" t="str">
            <v>1C24TNN_00074854</v>
          </cell>
          <cell r="F128">
            <v>5027250</v>
          </cell>
          <cell r="G128">
            <v>45654</v>
          </cell>
          <cell r="H128">
            <v>45663</v>
          </cell>
        </row>
        <row r="129">
          <cell r="A129">
            <v>74855</v>
          </cell>
          <cell r="B129">
            <v>510022</v>
          </cell>
          <cell r="C129">
            <v>25790</v>
          </cell>
          <cell r="D129" t="str">
            <v>CTY TNHH MTV TM VA DV NGOC THOM</v>
          </cell>
          <cell r="E129" t="str">
            <v>1C24TNN_00074855</v>
          </cell>
          <cell r="F129">
            <v>1468625</v>
          </cell>
          <cell r="G129">
            <v>45654</v>
          </cell>
          <cell r="H129">
            <v>45663</v>
          </cell>
        </row>
        <row r="130">
          <cell r="A130">
            <v>74856</v>
          </cell>
          <cell r="B130">
            <v>510016</v>
          </cell>
          <cell r="C130">
            <v>25790</v>
          </cell>
          <cell r="D130" t="str">
            <v>CTY TNHH MTV TM VA DV NGOC THOM</v>
          </cell>
          <cell r="E130" t="str">
            <v>1C24TNN_00074856</v>
          </cell>
          <cell r="F130">
            <v>1468625</v>
          </cell>
          <cell r="G130">
            <v>45656</v>
          </cell>
          <cell r="H130">
            <v>45663</v>
          </cell>
        </row>
        <row r="131">
          <cell r="A131">
            <v>74857</v>
          </cell>
          <cell r="B131">
            <v>510017</v>
          </cell>
          <cell r="C131">
            <v>25790</v>
          </cell>
          <cell r="D131" t="str">
            <v>CTY TNHH MTV TM VA DV NGOC THOM</v>
          </cell>
          <cell r="E131" t="str">
            <v>1C24TNN_00074857</v>
          </cell>
          <cell r="F131">
            <v>2937238</v>
          </cell>
          <cell r="G131">
            <v>45654</v>
          </cell>
          <cell r="H131">
            <v>45663</v>
          </cell>
        </row>
        <row r="132">
          <cell r="A132">
            <v>74858</v>
          </cell>
          <cell r="B132">
            <v>510021</v>
          </cell>
          <cell r="C132">
            <v>25790</v>
          </cell>
          <cell r="D132" t="str">
            <v>CTY TNHH MTV TM VA DV NGOC THOM</v>
          </cell>
          <cell r="E132" t="str">
            <v>1C24TNN_00074858</v>
          </cell>
          <cell r="F132">
            <v>1072050</v>
          </cell>
          <cell r="G132">
            <v>45654</v>
          </cell>
          <cell r="H132">
            <v>45663</v>
          </cell>
        </row>
        <row r="133">
          <cell r="A133">
            <v>75029</v>
          </cell>
          <cell r="B133">
            <v>510010</v>
          </cell>
          <cell r="C133">
            <v>25790</v>
          </cell>
          <cell r="D133" t="str">
            <v>CTY TNHH MTV TM VA DV NGOC THOM</v>
          </cell>
          <cell r="E133" t="str">
            <v>1C24TNN_00075029</v>
          </cell>
          <cell r="F133">
            <v>10833950</v>
          </cell>
          <cell r="G133">
            <v>45653</v>
          </cell>
          <cell r="H133">
            <v>45663</v>
          </cell>
        </row>
        <row r="134">
          <cell r="A134">
            <v>75037</v>
          </cell>
          <cell r="B134">
            <v>510013</v>
          </cell>
          <cell r="C134">
            <v>25790</v>
          </cell>
          <cell r="D134" t="str">
            <v>CTY TNHH MTV TM VA DV NGOC THOM</v>
          </cell>
          <cell r="E134" t="str">
            <v>1C24TNN_00075037</v>
          </cell>
          <cell r="F134">
            <v>2665375</v>
          </cell>
          <cell r="G134">
            <v>45649</v>
          </cell>
          <cell r="H134">
            <v>45663</v>
          </cell>
        </row>
        <row r="135">
          <cell r="A135">
            <v>75040</v>
          </cell>
          <cell r="B135">
            <v>510026</v>
          </cell>
          <cell r="C135">
            <v>25790</v>
          </cell>
          <cell r="D135" t="str">
            <v>CTY TNHH MTV TM VA DV NGOC THOM</v>
          </cell>
          <cell r="E135" t="str">
            <v>1C24TNN_00075040</v>
          </cell>
          <cell r="F135">
            <v>1573875</v>
          </cell>
          <cell r="G135">
            <v>45649</v>
          </cell>
          <cell r="H135">
            <v>45663</v>
          </cell>
        </row>
        <row r="136">
          <cell r="A136">
            <v>75042</v>
          </cell>
          <cell r="B136">
            <v>510014</v>
          </cell>
          <cell r="C136">
            <v>25790</v>
          </cell>
          <cell r="D136" t="str">
            <v>CTY TNHH MTV TM VA DV NGOC THOM</v>
          </cell>
          <cell r="E136" t="str">
            <v>1C24TNN_00075042</v>
          </cell>
          <cell r="F136">
            <v>2511150</v>
          </cell>
          <cell r="G136">
            <v>45653</v>
          </cell>
          <cell r="H136">
            <v>45663</v>
          </cell>
        </row>
        <row r="137">
          <cell r="A137">
            <v>75043</v>
          </cell>
          <cell r="B137">
            <v>510013</v>
          </cell>
          <cell r="C137">
            <v>25790</v>
          </cell>
          <cell r="D137" t="str">
            <v>CTY TNHH MTV TM VA DV NGOC THOM</v>
          </cell>
          <cell r="E137" t="str">
            <v>1C24TNN_00075043</v>
          </cell>
          <cell r="F137">
            <v>7905363</v>
          </cell>
          <cell r="G137">
            <v>45647</v>
          </cell>
          <cell r="H137">
            <v>45663</v>
          </cell>
        </row>
        <row r="138">
          <cell r="A138">
            <v>1449</v>
          </cell>
          <cell r="B138">
            <v>10010</v>
          </cell>
          <cell r="C138">
            <v>25790</v>
          </cell>
          <cell r="D138" t="str">
            <v>CTY TNHH MTV TM VA DV NGOC THOM</v>
          </cell>
          <cell r="E138">
            <v>10545406</v>
          </cell>
          <cell r="F138">
            <v>20720750</v>
          </cell>
          <cell r="G138">
            <v>45656</v>
          </cell>
          <cell r="H138">
            <v>45663</v>
          </cell>
        </row>
        <row r="139">
          <cell r="A139">
            <v>72062</v>
          </cell>
          <cell r="B139">
            <v>10012</v>
          </cell>
          <cell r="C139">
            <v>25790</v>
          </cell>
          <cell r="D139" t="str">
            <v>CTY TNHH MTV TM VA DV NGOC THOM</v>
          </cell>
          <cell r="E139">
            <v>12012168</v>
          </cell>
          <cell r="F139">
            <v>1116060</v>
          </cell>
          <cell r="G139">
            <v>45640</v>
          </cell>
          <cell r="H139">
            <v>45663</v>
          </cell>
        </row>
        <row r="140">
          <cell r="A140">
            <v>1113</v>
          </cell>
          <cell r="B140">
            <v>10010</v>
          </cell>
          <cell r="C140">
            <v>25790</v>
          </cell>
          <cell r="D140" t="str">
            <v>CTY TNHH MTV TM VA DV NGOC THOM</v>
          </cell>
          <cell r="E140">
            <v>10541698</v>
          </cell>
          <cell r="F140">
            <v>8848160</v>
          </cell>
          <cell r="G140">
            <v>45651</v>
          </cell>
          <cell r="H140">
            <v>45663</v>
          </cell>
        </row>
        <row r="141">
          <cell r="A141">
            <v>1524</v>
          </cell>
          <cell r="B141">
            <v>10013</v>
          </cell>
          <cell r="C141">
            <v>25790</v>
          </cell>
          <cell r="D141" t="str">
            <v>CTY TNHH MTV TM VA DV NGOC THOM</v>
          </cell>
          <cell r="E141">
            <v>13254947</v>
          </cell>
          <cell r="F141">
            <v>1674100</v>
          </cell>
          <cell r="G141">
            <v>45657</v>
          </cell>
          <cell r="H141">
            <v>45663</v>
          </cell>
        </row>
        <row r="142">
          <cell r="A142">
            <v>2605</v>
          </cell>
          <cell r="B142">
            <v>10025</v>
          </cell>
          <cell r="C142">
            <v>25790</v>
          </cell>
          <cell r="D142" t="str">
            <v>CTY TNHH MTV TM VA DV NGOC THOM</v>
          </cell>
          <cell r="E142">
            <v>25536515</v>
          </cell>
          <cell r="F142">
            <v>11906600</v>
          </cell>
          <cell r="G142">
            <v>45643</v>
          </cell>
          <cell r="H142">
            <v>45663</v>
          </cell>
        </row>
        <row r="143">
          <cell r="A143">
            <v>1448</v>
          </cell>
          <cell r="B143">
            <v>10018</v>
          </cell>
          <cell r="C143">
            <v>25790</v>
          </cell>
          <cell r="D143" t="str">
            <v>CTY TNHH MTV TM VA DV NGOC THOM</v>
          </cell>
          <cell r="E143">
            <v>18426240</v>
          </cell>
          <cell r="F143">
            <v>7606450</v>
          </cell>
          <cell r="G143">
            <v>45657</v>
          </cell>
          <cell r="H143">
            <v>45663</v>
          </cell>
        </row>
        <row r="144">
          <cell r="A144">
            <v>1456</v>
          </cell>
          <cell r="B144">
            <v>10025</v>
          </cell>
          <cell r="C144">
            <v>25790</v>
          </cell>
          <cell r="D144" t="str">
            <v>CTY TNHH MTV TM VA DV NGOC THOM</v>
          </cell>
          <cell r="E144">
            <v>25540237</v>
          </cell>
          <cell r="F144">
            <v>837050</v>
          </cell>
          <cell r="G144">
            <v>45657</v>
          </cell>
          <cell r="H144">
            <v>45663</v>
          </cell>
        </row>
        <row r="145">
          <cell r="A145">
            <v>1112</v>
          </cell>
          <cell r="B145">
            <v>10012</v>
          </cell>
          <cell r="C145">
            <v>25790</v>
          </cell>
          <cell r="D145" t="str">
            <v>CTY TNHH MTV TM VA DV NGOC THOM</v>
          </cell>
          <cell r="E145">
            <v>12019326</v>
          </cell>
          <cell r="F145">
            <v>3269780</v>
          </cell>
          <cell r="G145">
            <v>45652</v>
          </cell>
          <cell r="H145">
            <v>45663</v>
          </cell>
        </row>
        <row r="146">
          <cell r="A146" t="str">
            <v>OK</v>
          </cell>
          <cell r="B146">
            <v>10019</v>
          </cell>
          <cell r="C146">
            <v>25790</v>
          </cell>
          <cell r="D146" t="str">
            <v>CTY TNHH MTV TM VA DV NGOC THOM</v>
          </cell>
          <cell r="E146">
            <v>202419064415</v>
          </cell>
          <cell r="F146">
            <v>-523688</v>
          </cell>
          <cell r="G146">
            <v>45355</v>
          </cell>
          <cell r="H146">
            <v>45663</v>
          </cell>
        </row>
        <row r="147">
          <cell r="A147">
            <v>1452</v>
          </cell>
          <cell r="B147">
            <v>10020</v>
          </cell>
          <cell r="C147">
            <v>25790</v>
          </cell>
          <cell r="D147" t="str">
            <v>CTY TNHH MTV TM VA DV NGOC THOM</v>
          </cell>
          <cell r="E147">
            <v>20585898</v>
          </cell>
          <cell r="F147">
            <v>837050</v>
          </cell>
          <cell r="G147">
            <v>45657</v>
          </cell>
          <cell r="H147">
            <v>45663</v>
          </cell>
        </row>
        <row r="148">
          <cell r="A148">
            <v>1114</v>
          </cell>
          <cell r="B148">
            <v>10010</v>
          </cell>
          <cell r="C148">
            <v>25790</v>
          </cell>
          <cell r="D148" t="str">
            <v>CTY TNHH MTV TM VA DV NGOC THOM</v>
          </cell>
          <cell r="E148">
            <v>10541834</v>
          </cell>
          <cell r="F148">
            <v>5595055</v>
          </cell>
          <cell r="G148">
            <v>45653</v>
          </cell>
          <cell r="H148">
            <v>45663</v>
          </cell>
        </row>
        <row r="149">
          <cell r="A149" t="str">
            <v>OK</v>
          </cell>
          <cell r="B149">
            <v>10019</v>
          </cell>
          <cell r="C149">
            <v>25790</v>
          </cell>
          <cell r="D149" t="str">
            <v>CTY TNHH MTV TM VA DV NGOC THOM</v>
          </cell>
          <cell r="E149">
            <v>202419064410</v>
          </cell>
          <cell r="F149">
            <v>-1061669</v>
          </cell>
          <cell r="G149">
            <v>45355</v>
          </cell>
          <cell r="H149">
            <v>45663</v>
          </cell>
        </row>
        <row r="150">
          <cell r="A150">
            <v>1455</v>
          </cell>
          <cell r="B150">
            <v>10025</v>
          </cell>
          <cell r="C150">
            <v>25790</v>
          </cell>
          <cell r="D150" t="str">
            <v>CTY TNHH MTV TM VA DV NGOC THOM</v>
          </cell>
          <cell r="E150">
            <v>25540085</v>
          </cell>
          <cell r="F150">
            <v>4762640</v>
          </cell>
          <cell r="G150">
            <v>45657</v>
          </cell>
          <cell r="H150">
            <v>45663</v>
          </cell>
        </row>
        <row r="151">
          <cell r="A151">
            <v>1523</v>
          </cell>
          <cell r="B151">
            <v>10013</v>
          </cell>
          <cell r="C151">
            <v>25790</v>
          </cell>
          <cell r="D151" t="str">
            <v>CTY TNHH MTV TM VA DV NGOC THOM</v>
          </cell>
          <cell r="E151">
            <v>13254036</v>
          </cell>
          <cell r="F151">
            <v>8609340</v>
          </cell>
          <cell r="G151">
            <v>45654</v>
          </cell>
          <cell r="H151">
            <v>45663</v>
          </cell>
        </row>
        <row r="152">
          <cell r="A152">
            <v>1457</v>
          </cell>
          <cell r="B152">
            <v>10025</v>
          </cell>
          <cell r="C152">
            <v>25790</v>
          </cell>
          <cell r="D152" t="str">
            <v>CTY TNHH MTV TM VA DV NGOC THOM</v>
          </cell>
          <cell r="E152">
            <v>25540289</v>
          </cell>
          <cell r="F152">
            <v>5318560</v>
          </cell>
          <cell r="G152">
            <v>45657</v>
          </cell>
          <cell r="H152">
            <v>45663</v>
          </cell>
        </row>
        <row r="153">
          <cell r="A153" t="str">
            <v>OK</v>
          </cell>
          <cell r="B153">
            <v>10020</v>
          </cell>
          <cell r="C153">
            <v>25790</v>
          </cell>
          <cell r="D153" t="str">
            <v>CTY TNHH MTV TM VA DV NGOC THOM</v>
          </cell>
          <cell r="E153">
            <v>202420000000</v>
          </cell>
          <cell r="F153">
            <v>-1219986</v>
          </cell>
          <cell r="G153">
            <v>45657</v>
          </cell>
          <cell r="H153">
            <v>45663</v>
          </cell>
        </row>
        <row r="154">
          <cell r="A154" t="str">
            <v>OK</v>
          </cell>
          <cell r="B154">
            <v>10028</v>
          </cell>
          <cell r="C154">
            <v>25790</v>
          </cell>
          <cell r="D154" t="str">
            <v>CTY TNHH MTV TM VA DV NGOC THOM</v>
          </cell>
          <cell r="E154">
            <v>202428000000</v>
          </cell>
          <cell r="F154">
            <v>-390144</v>
          </cell>
          <cell r="G154">
            <v>45656</v>
          </cell>
          <cell r="H154">
            <v>45663</v>
          </cell>
        </row>
        <row r="155">
          <cell r="A155" t="str">
            <v>OK</v>
          </cell>
          <cell r="B155">
            <v>10026</v>
          </cell>
          <cell r="C155">
            <v>25790</v>
          </cell>
          <cell r="D155" t="str">
            <v>CTY TNHH MTV TM VA DV NGOC THOM</v>
          </cell>
          <cell r="E155">
            <v>202426000000</v>
          </cell>
          <cell r="F155">
            <v>-214410</v>
          </cell>
          <cell r="G155">
            <v>45656</v>
          </cell>
          <cell r="H155">
            <v>45663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ghi nhận</v>
          </cell>
        </row>
        <row r="2">
          <cell r="A2">
            <v>128</v>
          </cell>
          <cell r="B2">
            <v>510015</v>
          </cell>
          <cell r="C2">
            <v>25790</v>
          </cell>
          <cell r="D2" t="str">
            <v>CTY TNHH MTV TM VA DV NGOC THOM</v>
          </cell>
          <cell r="E2" t="str">
            <v>1C24TNF_00000128</v>
          </cell>
          <cell r="F2">
            <v>-476264</v>
          </cell>
          <cell r="G2">
            <v>45352</v>
          </cell>
          <cell r="H2">
            <v>45386</v>
          </cell>
        </row>
        <row r="3">
          <cell r="A3">
            <v>135</v>
          </cell>
          <cell r="B3">
            <v>510020</v>
          </cell>
          <cell r="C3">
            <v>25790</v>
          </cell>
          <cell r="D3" t="str">
            <v>CTY TNHH MTV TM VA DV NGOC THOM</v>
          </cell>
          <cell r="E3" t="str">
            <v>1C24TNF_00000135</v>
          </cell>
          <cell r="F3">
            <v>-1552872</v>
          </cell>
          <cell r="G3">
            <v>45353</v>
          </cell>
          <cell r="H3">
            <v>45386</v>
          </cell>
        </row>
        <row r="4">
          <cell r="A4">
            <v>152</v>
          </cell>
          <cell r="B4">
            <v>510015</v>
          </cell>
          <cell r="C4">
            <v>25790</v>
          </cell>
          <cell r="D4" t="str">
            <v>CTY TNHH MTV TM VA DV NGOC THOM</v>
          </cell>
          <cell r="E4" t="str">
            <v>1C24TNF_00000152</v>
          </cell>
          <cell r="F4">
            <v>-1509739</v>
          </cell>
          <cell r="G4">
            <v>45366</v>
          </cell>
          <cell r="H4">
            <v>45386</v>
          </cell>
        </row>
        <row r="5">
          <cell r="A5">
            <v>153</v>
          </cell>
          <cell r="B5">
            <v>510015</v>
          </cell>
          <cell r="C5">
            <v>25790</v>
          </cell>
          <cell r="D5" t="str">
            <v>CTY TNHH MTV TM VA DV NGOC THOM</v>
          </cell>
          <cell r="E5" t="str">
            <v>1C24TNF_00000153</v>
          </cell>
          <cell r="F5">
            <v>-222116</v>
          </cell>
          <cell r="G5">
            <v>45366</v>
          </cell>
          <cell r="H5">
            <v>45386</v>
          </cell>
        </row>
        <row r="6">
          <cell r="A6">
            <v>154</v>
          </cell>
          <cell r="B6">
            <v>510015</v>
          </cell>
          <cell r="C6">
            <v>25790</v>
          </cell>
          <cell r="D6" t="str">
            <v>CTY TNHH MTV TM VA DV NGOC THOM</v>
          </cell>
          <cell r="E6" t="str">
            <v>1C24TNF_00000154</v>
          </cell>
          <cell r="F6">
            <v>-238132</v>
          </cell>
          <cell r="G6">
            <v>45366</v>
          </cell>
          <cell r="H6">
            <v>45386</v>
          </cell>
        </row>
        <row r="7">
          <cell r="A7">
            <v>155</v>
          </cell>
          <cell r="B7">
            <v>510025</v>
          </cell>
          <cell r="C7">
            <v>25790</v>
          </cell>
          <cell r="D7" t="str">
            <v>CTY TNHH MTV TM VA DV NGOC THOM</v>
          </cell>
          <cell r="E7" t="str">
            <v>1C24TNF_00000155</v>
          </cell>
          <cell r="F7">
            <v>-892742</v>
          </cell>
          <cell r="G7">
            <v>45366</v>
          </cell>
          <cell r="H7">
            <v>45386</v>
          </cell>
        </row>
        <row r="8">
          <cell r="A8">
            <v>173</v>
          </cell>
          <cell r="B8">
            <v>510024</v>
          </cell>
          <cell r="C8">
            <v>25790</v>
          </cell>
          <cell r="D8" t="str">
            <v>CTY TNHH MTV TM VA DV NGOC THOM</v>
          </cell>
          <cell r="E8" t="str">
            <v>1C24TNF_00000173</v>
          </cell>
          <cell r="F8">
            <v>-785532</v>
          </cell>
          <cell r="G8">
            <v>45372</v>
          </cell>
          <cell r="H8">
            <v>45386</v>
          </cell>
        </row>
        <row r="9">
          <cell r="A9">
            <v>2534</v>
          </cell>
          <cell r="B9">
            <v>510019</v>
          </cell>
          <cell r="C9">
            <v>25790</v>
          </cell>
          <cell r="D9" t="str">
            <v>CTY TNHH MTV TM VA DV NGOC THOM</v>
          </cell>
          <cell r="E9" t="str">
            <v>1C24TNN 00002534</v>
          </cell>
          <cell r="F9">
            <v>-220293</v>
          </cell>
          <cell r="G9">
            <v>45304</v>
          </cell>
          <cell r="H9">
            <v>45386</v>
          </cell>
        </row>
        <row r="10">
          <cell r="A10">
            <v>2535</v>
          </cell>
          <cell r="B10">
            <v>510019</v>
          </cell>
          <cell r="C10">
            <v>25790</v>
          </cell>
          <cell r="D10" t="str">
            <v>CTY TNHH MTV TM VA DV NGOC THOM</v>
          </cell>
          <cell r="E10" t="str">
            <v>1C24TNN 00002535</v>
          </cell>
          <cell r="F10">
            <v>-431354</v>
          </cell>
          <cell r="G10">
            <v>45304</v>
          </cell>
          <cell r="H10">
            <v>45386</v>
          </cell>
        </row>
        <row r="11">
          <cell r="A11">
            <v>10579</v>
          </cell>
          <cell r="B11">
            <v>510025</v>
          </cell>
          <cell r="C11">
            <v>25790</v>
          </cell>
          <cell r="D11" t="str">
            <v>CTY TNHH MTV TM VA DV NGOC THOM</v>
          </cell>
          <cell r="E11" t="str">
            <v>1C24TNN_00010579</v>
          </cell>
          <cell r="F11">
            <v>1468625</v>
          </cell>
          <cell r="G11">
            <v>45353</v>
          </cell>
          <cell r="H11">
            <v>45386</v>
          </cell>
        </row>
        <row r="12">
          <cell r="A12">
            <v>10580</v>
          </cell>
          <cell r="B12">
            <v>510027</v>
          </cell>
          <cell r="C12">
            <v>25790</v>
          </cell>
          <cell r="D12" t="str">
            <v>CTY TNHH MTV TM VA DV NGOC THOM</v>
          </cell>
          <cell r="E12" t="str">
            <v>1C24TNN_00010580</v>
          </cell>
          <cell r="F12">
            <v>1110575</v>
          </cell>
          <cell r="G12">
            <v>45353</v>
          </cell>
          <cell r="H12">
            <v>45386</v>
          </cell>
        </row>
        <row r="13">
          <cell r="A13">
            <v>10581</v>
          </cell>
          <cell r="B13">
            <v>510021</v>
          </cell>
          <cell r="C13">
            <v>25790</v>
          </cell>
          <cell r="D13" t="str">
            <v>CTY TNHH MTV TM VA DV NGOC THOM</v>
          </cell>
          <cell r="E13" t="str">
            <v>1C24TNN_00010581</v>
          </cell>
          <cell r="F13">
            <v>2144100</v>
          </cell>
          <cell r="G13">
            <v>45353</v>
          </cell>
          <cell r="H13">
            <v>45386</v>
          </cell>
        </row>
        <row r="14">
          <cell r="A14">
            <v>10652</v>
          </cell>
          <cell r="B14">
            <v>510010</v>
          </cell>
          <cell r="C14">
            <v>25790</v>
          </cell>
          <cell r="D14" t="str">
            <v>CTY TNHH MTV TM VA DV NGOC THOM</v>
          </cell>
          <cell r="E14" t="str">
            <v>1C24TNN_00010652</v>
          </cell>
          <cell r="F14">
            <v>10155788</v>
          </cell>
          <cell r="G14">
            <v>45353</v>
          </cell>
          <cell r="H14">
            <v>45386</v>
          </cell>
        </row>
        <row r="15">
          <cell r="A15">
            <v>11252</v>
          </cell>
          <cell r="B15">
            <v>510012</v>
          </cell>
          <cell r="C15">
            <v>25790</v>
          </cell>
          <cell r="D15" t="str">
            <v>CTY TNHH MTV TM VA DV NGOC THOM</v>
          </cell>
          <cell r="E15" t="str">
            <v>1C24TNN_00011252</v>
          </cell>
          <cell r="F15">
            <v>2144100</v>
          </cell>
          <cell r="G15">
            <v>45357</v>
          </cell>
          <cell r="H15">
            <v>45386</v>
          </cell>
        </row>
        <row r="16">
          <cell r="A16">
            <v>11466</v>
          </cell>
          <cell r="B16">
            <v>510015</v>
          </cell>
          <cell r="C16">
            <v>25790</v>
          </cell>
          <cell r="D16" t="str">
            <v>CTY TNHH MTV TM VA DV NGOC THOM</v>
          </cell>
          <cell r="E16" t="str">
            <v>1C24TNN_00011466</v>
          </cell>
          <cell r="F16">
            <v>2144100</v>
          </cell>
          <cell r="G16">
            <v>45359</v>
          </cell>
          <cell r="H16">
            <v>45386</v>
          </cell>
        </row>
        <row r="17">
          <cell r="A17">
            <v>11467</v>
          </cell>
          <cell r="B17">
            <v>510016</v>
          </cell>
          <cell r="C17">
            <v>25790</v>
          </cell>
          <cell r="D17" t="str">
            <v>CTY TNHH MTV TM VA DV NGOC THOM</v>
          </cell>
          <cell r="E17" t="str">
            <v>1C24TNN_00011467</v>
          </cell>
          <cell r="F17">
            <v>3849938</v>
          </cell>
          <cell r="G17">
            <v>45362</v>
          </cell>
          <cell r="H17">
            <v>45386</v>
          </cell>
        </row>
        <row r="18">
          <cell r="A18">
            <v>11468</v>
          </cell>
          <cell r="B18">
            <v>510017</v>
          </cell>
          <cell r="C18">
            <v>25790</v>
          </cell>
          <cell r="D18" t="str">
            <v>CTY TNHH MTV TM VA DV NGOC THOM</v>
          </cell>
          <cell r="E18" t="str">
            <v>1C24TNN_00011468</v>
          </cell>
          <cell r="F18">
            <v>5318563</v>
          </cell>
          <cell r="G18">
            <v>45360</v>
          </cell>
          <cell r="H18">
            <v>45386</v>
          </cell>
        </row>
        <row r="19">
          <cell r="A19">
            <v>11469</v>
          </cell>
          <cell r="B19">
            <v>510017</v>
          </cell>
          <cell r="C19">
            <v>25790</v>
          </cell>
          <cell r="D19" t="str">
            <v>CTY TNHH MTV TM VA DV NGOC THOM</v>
          </cell>
          <cell r="E19" t="str">
            <v>1C24TNN_00011469</v>
          </cell>
          <cell r="F19">
            <v>2395013</v>
          </cell>
          <cell r="G19">
            <v>45360</v>
          </cell>
          <cell r="H19">
            <v>45386</v>
          </cell>
        </row>
        <row r="20">
          <cell r="A20">
            <v>11480</v>
          </cell>
          <cell r="B20">
            <v>510020</v>
          </cell>
          <cell r="C20">
            <v>25790</v>
          </cell>
          <cell r="D20" t="str">
            <v>CTY TNHH MTV TM VA DV NGOC THOM</v>
          </cell>
          <cell r="E20" t="str">
            <v>1C24TNN_00011480</v>
          </cell>
          <cell r="F20">
            <v>11296225</v>
          </cell>
          <cell r="G20">
            <v>45360</v>
          </cell>
          <cell r="H20">
            <v>45386</v>
          </cell>
        </row>
        <row r="21">
          <cell r="A21">
            <v>11490</v>
          </cell>
          <cell r="B21">
            <v>510021</v>
          </cell>
          <cell r="C21">
            <v>25790</v>
          </cell>
          <cell r="D21" t="str">
            <v>CTY TNHH MTV TM VA DV NGOC THOM</v>
          </cell>
          <cell r="E21" t="str">
            <v>1C24TNN_00011490</v>
          </cell>
          <cell r="F21">
            <v>1468625</v>
          </cell>
          <cell r="G21">
            <v>45360</v>
          </cell>
          <cell r="H21">
            <v>45386</v>
          </cell>
        </row>
        <row r="22">
          <cell r="A22">
            <v>11493</v>
          </cell>
          <cell r="B22">
            <v>510022</v>
          </cell>
          <cell r="C22">
            <v>25790</v>
          </cell>
          <cell r="D22" t="str">
            <v>CTY TNHH MTV TM VA DV NGOC THOM</v>
          </cell>
          <cell r="E22" t="str">
            <v>1C24TNN_00011493</v>
          </cell>
          <cell r="F22">
            <v>4351775</v>
          </cell>
          <cell r="G22">
            <v>45359</v>
          </cell>
          <cell r="H22">
            <v>45386</v>
          </cell>
        </row>
        <row r="23">
          <cell r="A23">
            <v>11494</v>
          </cell>
          <cell r="B23">
            <v>510024</v>
          </cell>
          <cell r="C23">
            <v>25790</v>
          </cell>
          <cell r="D23" t="str">
            <v>CTY TNHH MTV TM VA DV NGOC THOM</v>
          </cell>
          <cell r="E23" t="str">
            <v>1C24TNN_00011494</v>
          </cell>
          <cell r="F23">
            <v>2381325</v>
          </cell>
          <cell r="G23">
            <v>45362</v>
          </cell>
          <cell r="H23">
            <v>45386</v>
          </cell>
        </row>
        <row r="24">
          <cell r="A24">
            <v>11495</v>
          </cell>
          <cell r="B24">
            <v>510025</v>
          </cell>
          <cell r="C24">
            <v>25790</v>
          </cell>
          <cell r="D24" t="str">
            <v>CTY TNHH MTV TM VA DV NGOC THOM</v>
          </cell>
          <cell r="E24" t="str">
            <v>1C24TNN_00011495</v>
          </cell>
          <cell r="F24">
            <v>4762638</v>
          </cell>
          <cell r="G24">
            <v>45359</v>
          </cell>
          <cell r="H24">
            <v>45386</v>
          </cell>
        </row>
        <row r="25">
          <cell r="A25">
            <v>11498</v>
          </cell>
          <cell r="B25">
            <v>510028</v>
          </cell>
          <cell r="C25">
            <v>25790</v>
          </cell>
          <cell r="D25" t="str">
            <v>CTY TNHH MTV TM VA DV NGOC THOM</v>
          </cell>
          <cell r="E25" t="str">
            <v>1C24TNN_00011498</v>
          </cell>
          <cell r="F25">
            <v>5211438</v>
          </cell>
          <cell r="G25">
            <v>45360</v>
          </cell>
          <cell r="H25">
            <v>45386</v>
          </cell>
        </row>
        <row r="26">
          <cell r="A26">
            <v>11585</v>
          </cell>
          <cell r="B26">
            <v>510018</v>
          </cell>
          <cell r="C26">
            <v>25790</v>
          </cell>
          <cell r="D26" t="str">
            <v>CTY TNHH MTV TM VA DV NGOC THOM</v>
          </cell>
          <cell r="E26" t="str">
            <v>1C24TNN_00011585</v>
          </cell>
          <cell r="F26">
            <v>5027250</v>
          </cell>
          <cell r="G26">
            <v>45360</v>
          </cell>
          <cell r="H26">
            <v>45386</v>
          </cell>
        </row>
        <row r="27">
          <cell r="A27">
            <v>11586</v>
          </cell>
          <cell r="B27">
            <v>510010</v>
          </cell>
          <cell r="C27">
            <v>25790</v>
          </cell>
          <cell r="D27" t="str">
            <v>CTY TNHH MTV TM VA DV NGOC THOM</v>
          </cell>
          <cell r="E27" t="str">
            <v>1C24TNN_00011586</v>
          </cell>
          <cell r="F27">
            <v>5833875</v>
          </cell>
          <cell r="G27">
            <v>45360</v>
          </cell>
          <cell r="H27">
            <v>45386</v>
          </cell>
        </row>
        <row r="28">
          <cell r="A28">
            <v>11587</v>
          </cell>
          <cell r="B28">
            <v>510011</v>
          </cell>
          <cell r="C28">
            <v>25790</v>
          </cell>
          <cell r="D28" t="str">
            <v>CTY TNHH MTV TM VA DV NGOC THOM</v>
          </cell>
          <cell r="E28" t="str">
            <v>1C24TNN_00011587</v>
          </cell>
          <cell r="F28">
            <v>6997700</v>
          </cell>
          <cell r="G28">
            <v>45360</v>
          </cell>
          <cell r="H28">
            <v>45386</v>
          </cell>
        </row>
        <row r="29">
          <cell r="A29">
            <v>11654</v>
          </cell>
          <cell r="B29">
            <v>510028</v>
          </cell>
          <cell r="C29">
            <v>25790</v>
          </cell>
          <cell r="D29" t="str">
            <v>CTY TNHH MTV TM VA DV NGOC THOM</v>
          </cell>
          <cell r="E29" t="str">
            <v>1C24TNN_00011654</v>
          </cell>
          <cell r="F29">
            <v>2531875</v>
          </cell>
          <cell r="G29">
            <v>45363</v>
          </cell>
          <cell r="H29">
            <v>45386</v>
          </cell>
        </row>
        <row r="30">
          <cell r="A30">
            <v>11655</v>
          </cell>
          <cell r="B30">
            <v>510028</v>
          </cell>
          <cell r="C30">
            <v>25790</v>
          </cell>
          <cell r="D30" t="str">
            <v>CTY TNHH MTV TM VA DV NGOC THOM</v>
          </cell>
          <cell r="E30" t="str">
            <v>1C24TNN_00011655</v>
          </cell>
          <cell r="F30">
            <v>4960525</v>
          </cell>
          <cell r="G30">
            <v>45363</v>
          </cell>
          <cell r="H30">
            <v>45386</v>
          </cell>
        </row>
        <row r="31">
          <cell r="A31">
            <v>11656</v>
          </cell>
          <cell r="B31">
            <v>510027</v>
          </cell>
          <cell r="C31">
            <v>25790</v>
          </cell>
          <cell r="D31" t="str">
            <v>CTY TNHH MTV TM VA DV NGOC THOM</v>
          </cell>
          <cell r="E31" t="str">
            <v>1C24TNN_00011656</v>
          </cell>
          <cell r="F31">
            <v>2632238</v>
          </cell>
          <cell r="G31">
            <v>45363</v>
          </cell>
          <cell r="H31">
            <v>45386</v>
          </cell>
        </row>
        <row r="32">
          <cell r="A32">
            <v>11657</v>
          </cell>
          <cell r="B32">
            <v>510027</v>
          </cell>
          <cell r="C32">
            <v>25790</v>
          </cell>
          <cell r="D32" t="str">
            <v>CTY TNHH MTV TM VA DV NGOC THOM</v>
          </cell>
          <cell r="E32" t="str">
            <v>1C24TNN_00011657</v>
          </cell>
          <cell r="F32">
            <v>3849938</v>
          </cell>
          <cell r="G32">
            <v>45363</v>
          </cell>
          <cell r="H32">
            <v>45386</v>
          </cell>
        </row>
        <row r="33">
          <cell r="A33">
            <v>11658</v>
          </cell>
          <cell r="B33">
            <v>510025</v>
          </cell>
          <cell r="C33">
            <v>25790</v>
          </cell>
          <cell r="D33" t="str">
            <v>CTY TNHH MTV TM VA DV NGOC THOM</v>
          </cell>
          <cell r="E33" t="str">
            <v>1C24TNN_00011658</v>
          </cell>
          <cell r="F33">
            <v>2880300</v>
          </cell>
          <cell r="G33">
            <v>45363</v>
          </cell>
          <cell r="H33">
            <v>45386</v>
          </cell>
        </row>
        <row r="34">
          <cell r="A34">
            <v>11659</v>
          </cell>
          <cell r="B34">
            <v>510020</v>
          </cell>
          <cell r="C34">
            <v>25790</v>
          </cell>
          <cell r="D34" t="str">
            <v>CTY TNHH MTV TM VA DV NGOC THOM</v>
          </cell>
          <cell r="E34" t="str">
            <v>1C24TNN_00011659</v>
          </cell>
          <cell r="F34">
            <v>2481688</v>
          </cell>
          <cell r="G34">
            <v>45363</v>
          </cell>
          <cell r="H34">
            <v>45386</v>
          </cell>
        </row>
        <row r="35">
          <cell r="A35">
            <v>11660</v>
          </cell>
          <cell r="B35">
            <v>510024</v>
          </cell>
          <cell r="C35">
            <v>25790</v>
          </cell>
          <cell r="D35" t="str">
            <v>CTY TNHH MTV TM VA DV NGOC THOM</v>
          </cell>
          <cell r="E35" t="str">
            <v>1C24TNN_00011660</v>
          </cell>
          <cell r="F35">
            <v>1110575</v>
          </cell>
          <cell r="G35">
            <v>45367</v>
          </cell>
          <cell r="H35">
            <v>45386</v>
          </cell>
        </row>
        <row r="36">
          <cell r="A36">
            <v>11661</v>
          </cell>
          <cell r="B36">
            <v>510024</v>
          </cell>
          <cell r="C36">
            <v>25790</v>
          </cell>
          <cell r="D36" t="str">
            <v>CTY TNHH MTV TM VA DV NGOC THOM</v>
          </cell>
          <cell r="E36" t="str">
            <v>1C24TNN_00011661</v>
          </cell>
          <cell r="F36">
            <v>1110575</v>
          </cell>
          <cell r="G36">
            <v>45367</v>
          </cell>
          <cell r="H36">
            <v>45386</v>
          </cell>
        </row>
        <row r="37">
          <cell r="A37">
            <v>11662</v>
          </cell>
          <cell r="B37">
            <v>510024</v>
          </cell>
          <cell r="C37">
            <v>25790</v>
          </cell>
          <cell r="D37" t="str">
            <v>CTY TNHH MTV TM VA DV NGOC THOM</v>
          </cell>
          <cell r="E37" t="str">
            <v>1C24TNN_00011662</v>
          </cell>
          <cell r="F37">
            <v>1568988</v>
          </cell>
          <cell r="G37">
            <v>45367</v>
          </cell>
          <cell r="H37">
            <v>45386</v>
          </cell>
        </row>
        <row r="38">
          <cell r="A38">
            <v>11663</v>
          </cell>
          <cell r="B38">
            <v>510016</v>
          </cell>
          <cell r="C38">
            <v>25790</v>
          </cell>
          <cell r="D38" t="str">
            <v>CTY TNHH MTV TM VA DV NGOC THOM</v>
          </cell>
          <cell r="E38" t="str">
            <v>1C24TNN_00011663</v>
          </cell>
          <cell r="F38">
            <v>2244463</v>
          </cell>
          <cell r="G38">
            <v>45366</v>
          </cell>
          <cell r="H38">
            <v>45386</v>
          </cell>
        </row>
        <row r="39">
          <cell r="A39">
            <v>11734</v>
          </cell>
          <cell r="B39">
            <v>510019</v>
          </cell>
          <cell r="C39">
            <v>25790</v>
          </cell>
          <cell r="D39" t="str">
            <v>CTY TNHH MTV TM VA DV NGOC THOM</v>
          </cell>
          <cell r="E39" t="str">
            <v>1C24TNN_00011734</v>
          </cell>
          <cell r="F39">
            <v>2531875</v>
          </cell>
          <cell r="G39">
            <v>45363</v>
          </cell>
          <cell r="H39">
            <v>45386</v>
          </cell>
        </row>
        <row r="40">
          <cell r="A40">
            <v>12194</v>
          </cell>
          <cell r="B40">
            <v>520090</v>
          </cell>
          <cell r="C40">
            <v>25790</v>
          </cell>
          <cell r="D40" t="str">
            <v>CTY TNHH MTV TM VA DV NGOC THOM</v>
          </cell>
          <cell r="E40" t="str">
            <v>1C24TNN_00012194</v>
          </cell>
          <cell r="F40">
            <v>4146125</v>
          </cell>
          <cell r="G40">
            <v>45362</v>
          </cell>
          <cell r="H40">
            <v>45386</v>
          </cell>
        </row>
        <row r="41">
          <cell r="A41">
            <v>12195</v>
          </cell>
          <cell r="B41">
            <v>510026</v>
          </cell>
          <cell r="C41">
            <v>25790</v>
          </cell>
          <cell r="D41" t="str">
            <v>CTY TNHH MTV TM VA DV NGOC THOM</v>
          </cell>
          <cell r="E41" t="str">
            <v>1C24TNN_00012195</v>
          </cell>
          <cell r="F41">
            <v>2481688</v>
          </cell>
          <cell r="G41">
            <v>45362</v>
          </cell>
          <cell r="H41">
            <v>45386</v>
          </cell>
        </row>
        <row r="42">
          <cell r="A42">
            <v>12196</v>
          </cell>
          <cell r="B42">
            <v>510014</v>
          </cell>
          <cell r="C42">
            <v>25790</v>
          </cell>
          <cell r="D42" t="str">
            <v>CTY TNHH MTV TM VA DV NGOC THOM</v>
          </cell>
          <cell r="E42" t="str">
            <v>1C24TNN_00012196</v>
          </cell>
          <cell r="F42">
            <v>6774538</v>
          </cell>
          <cell r="G42">
            <v>45362</v>
          </cell>
          <cell r="H42">
            <v>45386</v>
          </cell>
        </row>
        <row r="43">
          <cell r="A43">
            <v>12197</v>
          </cell>
          <cell r="B43">
            <v>510014</v>
          </cell>
          <cell r="C43">
            <v>25790</v>
          </cell>
          <cell r="D43" t="str">
            <v>CTY TNHH MTV TM VA DV NGOC THOM</v>
          </cell>
          <cell r="E43" t="str">
            <v>1C24TNN_00012197</v>
          </cell>
          <cell r="F43">
            <v>367150</v>
          </cell>
          <cell r="G43">
            <v>45358</v>
          </cell>
          <cell r="H43">
            <v>45386</v>
          </cell>
        </row>
        <row r="44">
          <cell r="A44">
            <v>12198</v>
          </cell>
          <cell r="B44">
            <v>510014</v>
          </cell>
          <cell r="C44">
            <v>25790</v>
          </cell>
          <cell r="D44" t="str">
            <v>CTY TNHH MTV TM VA DV NGOC THOM</v>
          </cell>
          <cell r="E44" t="str">
            <v>1C24TNN_00012198</v>
          </cell>
          <cell r="F44">
            <v>3688200</v>
          </cell>
          <cell r="G44">
            <v>45358</v>
          </cell>
          <cell r="H44">
            <v>45386</v>
          </cell>
        </row>
        <row r="45">
          <cell r="A45">
            <v>12199</v>
          </cell>
          <cell r="B45">
            <v>510026</v>
          </cell>
          <cell r="C45">
            <v>25790</v>
          </cell>
          <cell r="D45" t="str">
            <v>CTY TNHH MTV TM VA DV NGOC THOM</v>
          </cell>
          <cell r="E45" t="str">
            <v>1C24TNN_00012199</v>
          </cell>
          <cell r="F45">
            <v>5211438</v>
          </cell>
          <cell r="G45">
            <v>45358</v>
          </cell>
          <cell r="H45">
            <v>45386</v>
          </cell>
        </row>
        <row r="46">
          <cell r="A46">
            <v>12200</v>
          </cell>
          <cell r="B46">
            <v>510014</v>
          </cell>
          <cell r="C46">
            <v>25790</v>
          </cell>
          <cell r="D46" t="str">
            <v>CTY TNHH MTV TM VA DV NGOC THOM</v>
          </cell>
          <cell r="E46" t="str">
            <v>1C24TNN_00012200</v>
          </cell>
          <cell r="F46">
            <v>100363</v>
          </cell>
          <cell r="G46">
            <v>45352</v>
          </cell>
          <cell r="H46">
            <v>45386</v>
          </cell>
        </row>
        <row r="47">
          <cell r="A47">
            <v>12201</v>
          </cell>
          <cell r="B47">
            <v>510014</v>
          </cell>
          <cell r="C47">
            <v>25790</v>
          </cell>
          <cell r="D47" t="str">
            <v>CTY TNHH MTV TM VA DV NGOC THOM</v>
          </cell>
          <cell r="E47" t="str">
            <v>1C24TNN_00012201</v>
          </cell>
          <cell r="F47">
            <v>3220688</v>
          </cell>
          <cell r="G47">
            <v>45352</v>
          </cell>
          <cell r="H47">
            <v>45386</v>
          </cell>
        </row>
        <row r="48">
          <cell r="A48">
            <v>12340</v>
          </cell>
          <cell r="B48">
            <v>510014</v>
          </cell>
          <cell r="C48">
            <v>25790</v>
          </cell>
          <cell r="D48" t="str">
            <v>CTY TNHH MTV TM VA DV NGOC THOM</v>
          </cell>
          <cell r="E48" t="str">
            <v>1C24TNN_00012340</v>
          </cell>
          <cell r="F48">
            <v>2381325</v>
          </cell>
          <cell r="G48">
            <v>45343</v>
          </cell>
          <cell r="H48">
            <v>45386</v>
          </cell>
        </row>
        <row r="49">
          <cell r="A49">
            <v>12615</v>
          </cell>
          <cell r="B49">
            <v>510025</v>
          </cell>
          <cell r="C49">
            <v>25790</v>
          </cell>
          <cell r="D49" t="str">
            <v>CTY TNHH MTV TM VA DV NGOC THOM</v>
          </cell>
          <cell r="E49" t="str">
            <v>1C24TNN_00012615</v>
          </cell>
          <cell r="F49">
            <v>3849938</v>
          </cell>
          <cell r="G49">
            <v>45366</v>
          </cell>
          <cell r="H49">
            <v>45386</v>
          </cell>
        </row>
        <row r="50">
          <cell r="A50">
            <v>12616</v>
          </cell>
          <cell r="B50">
            <v>510015</v>
          </cell>
          <cell r="C50">
            <v>25790</v>
          </cell>
          <cell r="D50" t="str">
            <v>CTY TNHH MTV TM VA DV NGOC THOM</v>
          </cell>
          <cell r="E50" t="str">
            <v>1C24TNN_00012616</v>
          </cell>
          <cell r="F50">
            <v>1776925</v>
          </cell>
          <cell r="G50">
            <v>45366</v>
          </cell>
          <cell r="H50">
            <v>45386</v>
          </cell>
        </row>
        <row r="51">
          <cell r="A51">
            <v>12733</v>
          </cell>
          <cell r="B51">
            <v>510017</v>
          </cell>
          <cell r="C51">
            <v>25790</v>
          </cell>
          <cell r="D51" t="str">
            <v>CTY TNHH MTV TM VA DV NGOC THOM</v>
          </cell>
          <cell r="E51" t="str">
            <v>1C24TNN_00012733</v>
          </cell>
          <cell r="F51">
            <v>2381325</v>
          </cell>
          <cell r="G51">
            <v>45367</v>
          </cell>
          <cell r="H51">
            <v>45386</v>
          </cell>
        </row>
        <row r="52">
          <cell r="A52">
            <v>12734</v>
          </cell>
          <cell r="B52">
            <v>510017</v>
          </cell>
          <cell r="C52">
            <v>25790</v>
          </cell>
          <cell r="D52" t="str">
            <v>CTY TNHH MTV TM VA DV NGOC THOM</v>
          </cell>
          <cell r="E52" t="str">
            <v>1C24TNN_00012734</v>
          </cell>
          <cell r="F52">
            <v>1468625</v>
          </cell>
          <cell r="G52">
            <v>45367</v>
          </cell>
          <cell r="H52">
            <v>45386</v>
          </cell>
        </row>
        <row r="53">
          <cell r="A53">
            <v>12746</v>
          </cell>
          <cell r="B53">
            <v>510029</v>
          </cell>
          <cell r="C53">
            <v>25790</v>
          </cell>
          <cell r="D53" t="str">
            <v>CTY TNHH MTV TM VA DV NGOC THOM</v>
          </cell>
          <cell r="E53" t="str">
            <v>1C24TNN_00012746</v>
          </cell>
          <cell r="F53">
            <v>1468625</v>
          </cell>
          <cell r="G53">
            <v>45353</v>
          </cell>
          <cell r="H53">
            <v>45386</v>
          </cell>
        </row>
        <row r="54">
          <cell r="A54">
            <v>12747</v>
          </cell>
          <cell r="B54">
            <v>510010</v>
          </cell>
          <cell r="C54">
            <v>25790</v>
          </cell>
          <cell r="D54" t="str">
            <v>CTY TNHH MTV TM VA DV NGOC THOM</v>
          </cell>
          <cell r="E54" t="str">
            <v>1C24TNN_00012747</v>
          </cell>
          <cell r="F54">
            <v>2381325</v>
          </cell>
          <cell r="G54">
            <v>45367</v>
          </cell>
          <cell r="H54">
            <v>45386</v>
          </cell>
        </row>
        <row r="55">
          <cell r="A55">
            <v>12751</v>
          </cell>
          <cell r="B55">
            <v>510029</v>
          </cell>
          <cell r="C55">
            <v>25790</v>
          </cell>
          <cell r="D55" t="str">
            <v>CTY TNHH MTV TM VA DV NGOC THOM</v>
          </cell>
          <cell r="E55" t="str">
            <v>1C24TNN_00012751</v>
          </cell>
          <cell r="F55">
            <v>3116975</v>
          </cell>
          <cell r="G55">
            <v>45366</v>
          </cell>
          <cell r="H55">
            <v>45386</v>
          </cell>
        </row>
        <row r="56">
          <cell r="A56">
            <v>12757</v>
          </cell>
          <cell r="B56">
            <v>510018</v>
          </cell>
          <cell r="C56">
            <v>25790</v>
          </cell>
          <cell r="D56" t="str">
            <v>CTY TNHH MTV TM VA DV NGOC THOM</v>
          </cell>
          <cell r="E56" t="str">
            <v>1C24TNN_00012757</v>
          </cell>
          <cell r="F56">
            <v>7770963</v>
          </cell>
          <cell r="G56">
            <v>45366</v>
          </cell>
          <cell r="H56">
            <v>45386</v>
          </cell>
        </row>
        <row r="57">
          <cell r="A57">
            <v>12760</v>
          </cell>
          <cell r="B57">
            <v>510028</v>
          </cell>
          <cell r="C57">
            <v>25790</v>
          </cell>
          <cell r="D57" t="str">
            <v>CTY TNHH MTV TM VA DV NGOC THOM</v>
          </cell>
          <cell r="E57" t="str">
            <v>1C24TNN_00012760</v>
          </cell>
          <cell r="F57">
            <v>2144100</v>
          </cell>
          <cell r="G57">
            <v>45370</v>
          </cell>
          <cell r="H57">
            <v>45386</v>
          </cell>
        </row>
        <row r="58">
          <cell r="A58">
            <v>12761</v>
          </cell>
          <cell r="B58">
            <v>510015</v>
          </cell>
          <cell r="C58">
            <v>25790</v>
          </cell>
          <cell r="D58" t="str">
            <v>CTY TNHH MTV TM VA DV NGOC THOM</v>
          </cell>
          <cell r="E58" t="str">
            <v>1C24TNN_00012761</v>
          </cell>
          <cell r="F58">
            <v>2381325</v>
          </cell>
          <cell r="G58">
            <v>45370</v>
          </cell>
          <cell r="H58">
            <v>45386</v>
          </cell>
        </row>
        <row r="59">
          <cell r="A59">
            <v>12770</v>
          </cell>
          <cell r="B59">
            <v>510027</v>
          </cell>
          <cell r="C59">
            <v>25790</v>
          </cell>
          <cell r="D59" t="str">
            <v>CTY TNHH MTV TM VA DV NGOC THOM</v>
          </cell>
          <cell r="E59" t="str">
            <v>1C24TNN_00012770</v>
          </cell>
          <cell r="F59">
            <v>888463</v>
          </cell>
          <cell r="G59">
            <v>45370</v>
          </cell>
          <cell r="H59">
            <v>45386</v>
          </cell>
        </row>
        <row r="60">
          <cell r="A60">
            <v>12771</v>
          </cell>
          <cell r="B60">
            <v>510017</v>
          </cell>
          <cell r="C60">
            <v>25790</v>
          </cell>
          <cell r="D60" t="str">
            <v>CTY TNHH MTV TM VA DV NGOC THOM</v>
          </cell>
          <cell r="E60" t="str">
            <v>1C24TNN_00012771</v>
          </cell>
          <cell r="F60">
            <v>1776925</v>
          </cell>
          <cell r="G60">
            <v>45371</v>
          </cell>
          <cell r="H60">
            <v>45386</v>
          </cell>
        </row>
        <row r="61">
          <cell r="A61">
            <v>12772</v>
          </cell>
          <cell r="B61">
            <v>510016</v>
          </cell>
          <cell r="C61">
            <v>25790</v>
          </cell>
          <cell r="D61" t="str">
            <v>CTY TNHH MTV TM VA DV NGOC THOM</v>
          </cell>
          <cell r="E61" t="str">
            <v>1C24TNN_00012772</v>
          </cell>
          <cell r="F61">
            <v>888463</v>
          </cell>
          <cell r="G61">
            <v>45373</v>
          </cell>
          <cell r="H61">
            <v>45386</v>
          </cell>
        </row>
        <row r="62">
          <cell r="A62">
            <v>12818</v>
          </cell>
          <cell r="B62">
            <v>510012</v>
          </cell>
          <cell r="C62">
            <v>25790</v>
          </cell>
          <cell r="D62" t="str">
            <v>CTY TNHH MTV TM VA DV NGOC THOM</v>
          </cell>
          <cell r="E62" t="str">
            <v>1C24TNN_00012818</v>
          </cell>
          <cell r="F62">
            <v>1776925</v>
          </cell>
          <cell r="G62">
            <v>45370</v>
          </cell>
          <cell r="H62">
            <v>45386</v>
          </cell>
        </row>
        <row r="63">
          <cell r="A63">
            <v>12819</v>
          </cell>
          <cell r="B63">
            <v>510019</v>
          </cell>
          <cell r="C63">
            <v>25790</v>
          </cell>
          <cell r="D63" t="str">
            <v>CTY TNHH MTV TM VA DV NGOC THOM</v>
          </cell>
          <cell r="E63" t="str">
            <v>1C24TNN_00012819</v>
          </cell>
          <cell r="F63">
            <v>888463</v>
          </cell>
          <cell r="G63">
            <v>45370</v>
          </cell>
          <cell r="H63">
            <v>45386</v>
          </cell>
        </row>
        <row r="64">
          <cell r="A64">
            <v>12820</v>
          </cell>
          <cell r="B64">
            <v>510019</v>
          </cell>
          <cell r="C64">
            <v>25790</v>
          </cell>
          <cell r="D64" t="str">
            <v>CTY TNHH MTV TM VA DV NGOC THOM</v>
          </cell>
          <cell r="E64" t="str">
            <v>1C24TNN_00012820</v>
          </cell>
          <cell r="F64">
            <v>1468625</v>
          </cell>
          <cell r="G64">
            <v>45370</v>
          </cell>
          <cell r="H64">
            <v>45386</v>
          </cell>
        </row>
        <row r="65">
          <cell r="A65">
            <v>13603</v>
          </cell>
          <cell r="B65">
            <v>510025</v>
          </cell>
          <cell r="C65">
            <v>25790</v>
          </cell>
          <cell r="D65" t="str">
            <v>CTY TNHH MTV TM VA DV NGOC THOM</v>
          </cell>
          <cell r="E65" t="str">
            <v>1C24TNN_00013603</v>
          </cell>
          <cell r="F65">
            <v>2381325</v>
          </cell>
          <cell r="G65">
            <v>45373</v>
          </cell>
          <cell r="H65">
            <v>45386</v>
          </cell>
        </row>
        <row r="66">
          <cell r="A66">
            <v>13604</v>
          </cell>
          <cell r="B66">
            <v>510022</v>
          </cell>
          <cell r="C66">
            <v>25790</v>
          </cell>
          <cell r="D66" t="str">
            <v>CTY TNHH MTV TM VA DV NGOC THOM</v>
          </cell>
          <cell r="E66" t="str">
            <v>1C24TNN_00013604</v>
          </cell>
          <cell r="F66">
            <v>6231263</v>
          </cell>
          <cell r="G66">
            <v>45373</v>
          </cell>
          <cell r="H66">
            <v>45386</v>
          </cell>
        </row>
        <row r="67">
          <cell r="A67">
            <v>13607</v>
          </cell>
          <cell r="B67">
            <v>510015</v>
          </cell>
          <cell r="C67">
            <v>25790</v>
          </cell>
          <cell r="D67" t="str">
            <v>CTY TNHH MTV TM VA DV NGOC THOM</v>
          </cell>
          <cell r="E67" t="str">
            <v>1C24TNN_00013607</v>
          </cell>
          <cell r="F67">
            <v>4251400</v>
          </cell>
          <cell r="G67">
            <v>45373</v>
          </cell>
          <cell r="H67">
            <v>45386</v>
          </cell>
        </row>
        <row r="68">
          <cell r="A68">
            <v>13608</v>
          </cell>
          <cell r="B68">
            <v>510015</v>
          </cell>
          <cell r="C68">
            <v>25790</v>
          </cell>
          <cell r="D68" t="str">
            <v>CTY TNHH MTV TM VA DV NGOC THOM</v>
          </cell>
          <cell r="E68" t="str">
            <v>1C24TNN_00013608</v>
          </cell>
          <cell r="F68">
            <v>888463</v>
          </cell>
          <cell r="G68">
            <v>45373</v>
          </cell>
          <cell r="H68">
            <v>45386</v>
          </cell>
        </row>
        <row r="69">
          <cell r="A69">
            <v>13631</v>
          </cell>
          <cell r="B69">
            <v>510010</v>
          </cell>
          <cell r="C69">
            <v>25790</v>
          </cell>
          <cell r="D69" t="str">
            <v>CTY TNHH MTV TM VA DV NGOC THOM</v>
          </cell>
          <cell r="E69" t="str">
            <v>1C24TNN_00013631</v>
          </cell>
          <cell r="F69">
            <v>5994038</v>
          </cell>
          <cell r="G69">
            <v>45374</v>
          </cell>
          <cell r="H69">
            <v>45386</v>
          </cell>
        </row>
        <row r="70">
          <cell r="A70">
            <v>13632</v>
          </cell>
          <cell r="B70">
            <v>510010</v>
          </cell>
          <cell r="C70">
            <v>25790</v>
          </cell>
          <cell r="D70" t="str">
            <v>CTY TNHH MTV TM VA DV NGOC THOM</v>
          </cell>
          <cell r="E70" t="str">
            <v>1C24TNN_00013632</v>
          </cell>
          <cell r="F70">
            <v>1776925</v>
          </cell>
          <cell r="G70">
            <v>45374</v>
          </cell>
          <cell r="H70">
            <v>45386</v>
          </cell>
        </row>
        <row r="71">
          <cell r="A71">
            <v>13633</v>
          </cell>
          <cell r="B71">
            <v>510012</v>
          </cell>
          <cell r="C71">
            <v>25790</v>
          </cell>
          <cell r="D71" t="str">
            <v>CTY TNHH MTV TM VA DV NGOC THOM</v>
          </cell>
          <cell r="E71" t="str">
            <v>1C24TNN_00013633</v>
          </cell>
          <cell r="F71">
            <v>2381325</v>
          </cell>
          <cell r="G71">
            <v>45374</v>
          </cell>
          <cell r="H71">
            <v>45386</v>
          </cell>
        </row>
        <row r="72">
          <cell r="A72">
            <v>13709</v>
          </cell>
          <cell r="B72">
            <v>510013</v>
          </cell>
          <cell r="C72">
            <v>25790</v>
          </cell>
          <cell r="D72" t="str">
            <v>CTY TNHH MTV TM VA DV NGOC THOM</v>
          </cell>
          <cell r="E72" t="str">
            <v>1C24TNN_00013709</v>
          </cell>
          <cell r="F72">
            <v>1719538</v>
          </cell>
          <cell r="G72">
            <v>45373</v>
          </cell>
          <cell r="H72">
            <v>45386</v>
          </cell>
        </row>
        <row r="73">
          <cell r="A73">
            <v>13710</v>
          </cell>
          <cell r="B73">
            <v>510013</v>
          </cell>
          <cell r="C73">
            <v>25790</v>
          </cell>
          <cell r="D73" t="str">
            <v>CTY TNHH MTV TM VA DV NGOC THOM</v>
          </cell>
          <cell r="E73" t="str">
            <v>1C24TNN_00013710</v>
          </cell>
          <cell r="F73">
            <v>888463</v>
          </cell>
          <cell r="G73">
            <v>45373</v>
          </cell>
          <cell r="H73">
            <v>45386</v>
          </cell>
        </row>
        <row r="74">
          <cell r="A74">
            <v>13711</v>
          </cell>
          <cell r="B74">
            <v>510013</v>
          </cell>
          <cell r="C74">
            <v>25790</v>
          </cell>
          <cell r="D74" t="str">
            <v>CTY TNHH MTV TM VA DV NGOC THOM</v>
          </cell>
          <cell r="E74" t="str">
            <v>1C24TNN_00013711</v>
          </cell>
          <cell r="F74">
            <v>643225</v>
          </cell>
          <cell r="G74">
            <v>45373</v>
          </cell>
          <cell r="H74">
            <v>45386</v>
          </cell>
        </row>
        <row r="75">
          <cell r="A75">
            <v>13712</v>
          </cell>
          <cell r="B75">
            <v>510014</v>
          </cell>
          <cell r="C75">
            <v>25790</v>
          </cell>
          <cell r="D75" t="str">
            <v>CTY TNHH MTV TM VA DV NGOC THOM</v>
          </cell>
          <cell r="E75" t="str">
            <v>1C24TNN_00013712</v>
          </cell>
          <cell r="F75">
            <v>4442300</v>
          </cell>
          <cell r="G75">
            <v>45373</v>
          </cell>
          <cell r="H75">
            <v>45386</v>
          </cell>
        </row>
        <row r="76">
          <cell r="A76">
            <v>13713</v>
          </cell>
          <cell r="B76">
            <v>510014</v>
          </cell>
          <cell r="C76">
            <v>25790</v>
          </cell>
          <cell r="D76" t="str">
            <v>CTY TNHH MTV TM VA DV NGOC THOM</v>
          </cell>
          <cell r="E76" t="str">
            <v>1C24TNN_00013713</v>
          </cell>
          <cell r="F76">
            <v>367150</v>
          </cell>
          <cell r="G76">
            <v>45372</v>
          </cell>
          <cell r="H76">
            <v>45386</v>
          </cell>
        </row>
        <row r="77">
          <cell r="A77">
            <v>13714</v>
          </cell>
          <cell r="B77">
            <v>510014</v>
          </cell>
          <cell r="C77">
            <v>25790</v>
          </cell>
          <cell r="D77" t="str">
            <v>CTY TNHH MTV TM VA DV NGOC THOM</v>
          </cell>
          <cell r="E77" t="str">
            <v>1C24TNN_00013714</v>
          </cell>
          <cell r="F77">
            <v>4442300</v>
          </cell>
          <cell r="G77">
            <v>45372</v>
          </cell>
          <cell r="H77">
            <v>45386</v>
          </cell>
        </row>
        <row r="78">
          <cell r="A78">
            <v>13715</v>
          </cell>
          <cell r="B78">
            <v>510014</v>
          </cell>
          <cell r="C78">
            <v>25790</v>
          </cell>
          <cell r="D78" t="str">
            <v>CTY TNHH MTV TM VA DV NGOC THOM</v>
          </cell>
          <cell r="E78" t="str">
            <v>1C24TNN_00013715</v>
          </cell>
          <cell r="F78">
            <v>595325</v>
          </cell>
          <cell r="G78">
            <v>45366</v>
          </cell>
          <cell r="H78">
            <v>45386</v>
          </cell>
        </row>
        <row r="79">
          <cell r="A79">
            <v>13716</v>
          </cell>
          <cell r="B79">
            <v>510014</v>
          </cell>
          <cell r="C79">
            <v>25790</v>
          </cell>
          <cell r="D79" t="str">
            <v>CTY TNHH MTV TM VA DV NGOC THOM</v>
          </cell>
          <cell r="E79" t="str">
            <v>1C24TNN_00013716</v>
          </cell>
          <cell r="F79">
            <v>2665375</v>
          </cell>
          <cell r="G79">
            <v>45366</v>
          </cell>
          <cell r="H79">
            <v>45386</v>
          </cell>
        </row>
        <row r="80">
          <cell r="A80">
            <v>13717</v>
          </cell>
          <cell r="B80">
            <v>510026</v>
          </cell>
          <cell r="C80">
            <v>25790</v>
          </cell>
          <cell r="D80" t="str">
            <v>CTY TNHH MTV TM VA DV NGOC THOM</v>
          </cell>
          <cell r="E80" t="str">
            <v>1C24TNN_00013717</v>
          </cell>
          <cell r="F80">
            <v>536025</v>
          </cell>
          <cell r="G80">
            <v>45367</v>
          </cell>
          <cell r="H80">
            <v>45386</v>
          </cell>
        </row>
        <row r="81">
          <cell r="A81">
            <v>13718</v>
          </cell>
          <cell r="B81">
            <v>510016</v>
          </cell>
          <cell r="C81">
            <v>25790</v>
          </cell>
          <cell r="D81" t="str">
            <v>CTY TNHH MTV TM VA DV NGOC THOM</v>
          </cell>
          <cell r="E81" t="str">
            <v>1C24TNN_00013718</v>
          </cell>
          <cell r="F81">
            <v>1819900</v>
          </cell>
          <cell r="G81">
            <v>45380</v>
          </cell>
          <cell r="H81">
            <v>45386</v>
          </cell>
        </row>
        <row r="82">
          <cell r="A82">
            <v>13719</v>
          </cell>
          <cell r="B82">
            <v>510021</v>
          </cell>
          <cell r="C82">
            <v>25790</v>
          </cell>
          <cell r="D82" t="str">
            <v>CTY TNHH MTV TM VA DV NGOC THOM</v>
          </cell>
          <cell r="E82" t="str">
            <v>1C24TNN_00013719</v>
          </cell>
          <cell r="F82">
            <v>1468625</v>
          </cell>
          <cell r="G82">
            <v>45379</v>
          </cell>
          <cell r="H82">
            <v>45386</v>
          </cell>
        </row>
        <row r="83">
          <cell r="A83">
            <v>13782</v>
          </cell>
          <cell r="B83">
            <v>510012</v>
          </cell>
          <cell r="C83">
            <v>25790</v>
          </cell>
          <cell r="D83" t="str">
            <v>CTY TNHH MTV TM VA DV NGOC THOM</v>
          </cell>
          <cell r="E83" t="str">
            <v>1C24TNN_00013782</v>
          </cell>
          <cell r="F83">
            <v>2381325</v>
          </cell>
          <cell r="G83">
            <v>45377</v>
          </cell>
          <cell r="H83">
            <v>45386</v>
          </cell>
        </row>
        <row r="84">
          <cell r="A84">
            <v>13783</v>
          </cell>
          <cell r="B84">
            <v>510012</v>
          </cell>
          <cell r="C84">
            <v>25790</v>
          </cell>
          <cell r="D84" t="str">
            <v>CTY TNHH MTV TM VA DV NGOC THOM</v>
          </cell>
          <cell r="E84" t="str">
            <v>1C24TNN_00013783</v>
          </cell>
          <cell r="F84">
            <v>1003663</v>
          </cell>
          <cell r="G84">
            <v>45377</v>
          </cell>
          <cell r="H84">
            <v>45386</v>
          </cell>
        </row>
        <row r="85">
          <cell r="A85">
            <v>14695</v>
          </cell>
          <cell r="B85">
            <v>510012</v>
          </cell>
          <cell r="C85">
            <v>25790</v>
          </cell>
          <cell r="D85" t="str">
            <v>CTY TNHH MTV TM VA DV NGOC THOM</v>
          </cell>
          <cell r="E85" t="str">
            <v>1C24TNN_00014695</v>
          </cell>
          <cell r="F85">
            <v>1468625</v>
          </cell>
          <cell r="G85">
            <v>45379</v>
          </cell>
          <cell r="H85">
            <v>45386</v>
          </cell>
        </row>
        <row r="86">
          <cell r="A86">
            <v>14696</v>
          </cell>
          <cell r="B86">
            <v>510025</v>
          </cell>
          <cell r="C86">
            <v>25790</v>
          </cell>
          <cell r="D86" t="str">
            <v>CTY TNHH MTV TM VA DV NGOC THOM</v>
          </cell>
          <cell r="E86" t="str">
            <v>1C24TNN_00014696</v>
          </cell>
          <cell r="F86">
            <v>888463</v>
          </cell>
          <cell r="G86">
            <v>45380</v>
          </cell>
          <cell r="H86">
            <v>45386</v>
          </cell>
        </row>
        <row r="87">
          <cell r="A87">
            <v>14825</v>
          </cell>
          <cell r="B87">
            <v>510029</v>
          </cell>
          <cell r="C87">
            <v>25790</v>
          </cell>
          <cell r="D87" t="str">
            <v>CTY TNHH MTV TM VA DV NGOC THOM</v>
          </cell>
          <cell r="E87" t="str">
            <v>1C24TNN_00014825</v>
          </cell>
          <cell r="F87">
            <v>2262713</v>
          </cell>
          <cell r="G87">
            <v>45379</v>
          </cell>
          <cell r="H87">
            <v>45386</v>
          </cell>
        </row>
        <row r="88">
          <cell r="A88">
            <v>14826</v>
          </cell>
          <cell r="B88">
            <v>510010</v>
          </cell>
          <cell r="C88">
            <v>25790</v>
          </cell>
          <cell r="D88" t="str">
            <v>CTY TNHH MTV TM VA DV NGOC THOM</v>
          </cell>
          <cell r="E88" t="str">
            <v>1C24TNN_00014826</v>
          </cell>
          <cell r="F88">
            <v>3553838</v>
          </cell>
          <cell r="G88">
            <v>45380</v>
          </cell>
          <cell r="H88">
            <v>45386</v>
          </cell>
        </row>
        <row r="89">
          <cell r="A89">
            <v>14828</v>
          </cell>
          <cell r="B89">
            <v>510010</v>
          </cell>
          <cell r="C89">
            <v>25790</v>
          </cell>
          <cell r="D89" t="str">
            <v>CTY TNHH MTV TM VA DV NGOC THOM</v>
          </cell>
          <cell r="E89" t="str">
            <v>1C24TNN_00014828</v>
          </cell>
          <cell r="F89">
            <v>3612725</v>
          </cell>
          <cell r="G89">
            <v>45380</v>
          </cell>
          <cell r="H89">
            <v>45386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ghi nhận</v>
          </cell>
        </row>
        <row r="2">
          <cell r="A2">
            <v>410</v>
          </cell>
          <cell r="B2">
            <v>510025</v>
          </cell>
          <cell r="C2">
            <v>25790</v>
          </cell>
          <cell r="D2" t="str">
            <v>10025R1404000021</v>
          </cell>
          <cell r="E2" t="str">
            <v>1C24TNF_00000410</v>
          </cell>
          <cell r="F2">
            <v>-222112</v>
          </cell>
          <cell r="G2">
            <v>45409</v>
          </cell>
          <cell r="H2">
            <v>45567</v>
          </cell>
        </row>
        <row r="3">
          <cell r="A3">
            <v>411</v>
          </cell>
          <cell r="B3">
            <v>510025</v>
          </cell>
          <cell r="C3">
            <v>25790</v>
          </cell>
          <cell r="D3" t="str">
            <v>10025R1404000022</v>
          </cell>
          <cell r="E3" t="str">
            <v>1C24TNF_00000411</v>
          </cell>
          <cell r="F3">
            <v>-1164650</v>
          </cell>
          <cell r="G3">
            <v>45409</v>
          </cell>
          <cell r="H3">
            <v>45567</v>
          </cell>
        </row>
        <row r="4">
          <cell r="A4">
            <v>642</v>
          </cell>
          <cell r="B4">
            <v>510024</v>
          </cell>
          <cell r="C4">
            <v>25790</v>
          </cell>
          <cell r="D4" t="str">
            <v>10024R1405000006</v>
          </cell>
          <cell r="E4" t="str">
            <v>1C24TNF_00000642</v>
          </cell>
          <cell r="F4">
            <v>-1221638</v>
          </cell>
          <cell r="G4">
            <v>45440</v>
          </cell>
          <cell r="H4">
            <v>45567</v>
          </cell>
        </row>
        <row r="5">
          <cell r="A5">
            <v>822</v>
          </cell>
          <cell r="B5">
            <v>510024</v>
          </cell>
          <cell r="C5">
            <v>25790</v>
          </cell>
          <cell r="D5" t="str">
            <v>10024R1406000004</v>
          </cell>
          <cell r="E5" t="str">
            <v>1C24TNF_00000822</v>
          </cell>
          <cell r="F5">
            <v>-555287</v>
          </cell>
          <cell r="G5">
            <v>45467</v>
          </cell>
          <cell r="H5">
            <v>45567</v>
          </cell>
        </row>
        <row r="6">
          <cell r="A6">
            <v>1265</v>
          </cell>
          <cell r="B6">
            <v>510029</v>
          </cell>
          <cell r="C6">
            <v>25790</v>
          </cell>
          <cell r="D6" t="str">
            <v>10029R1408000009</v>
          </cell>
          <cell r="E6" t="str">
            <v>1C24TNF_00001265</v>
          </cell>
          <cell r="F6">
            <v>-150549</v>
          </cell>
          <cell r="G6">
            <v>45535</v>
          </cell>
          <cell r="H6">
            <v>45567</v>
          </cell>
        </row>
        <row r="7">
          <cell r="A7">
            <v>1266</v>
          </cell>
          <cell r="B7">
            <v>510015</v>
          </cell>
          <cell r="C7">
            <v>25790</v>
          </cell>
          <cell r="D7" t="str">
            <v>10015R1409000002</v>
          </cell>
          <cell r="E7" t="str">
            <v>1C24TNF_00001266</v>
          </cell>
          <cell r="F7">
            <v>-222116</v>
          </cell>
          <cell r="G7">
            <v>45536</v>
          </cell>
          <cell r="H7">
            <v>45567</v>
          </cell>
        </row>
        <row r="8">
          <cell r="A8">
            <v>1267</v>
          </cell>
          <cell r="B8">
            <v>510015</v>
          </cell>
          <cell r="C8">
            <v>25790</v>
          </cell>
          <cell r="D8" t="str">
            <v>10015R1409000003</v>
          </cell>
          <cell r="E8" t="str">
            <v>1C24TNF_00001267</v>
          </cell>
          <cell r="F8">
            <v>-222112</v>
          </cell>
          <cell r="G8">
            <v>45536</v>
          </cell>
          <cell r="H8">
            <v>45567</v>
          </cell>
        </row>
        <row r="9">
          <cell r="A9">
            <v>1268</v>
          </cell>
          <cell r="B9">
            <v>510015</v>
          </cell>
          <cell r="C9">
            <v>25790</v>
          </cell>
          <cell r="D9" t="str">
            <v>10015R1409000004</v>
          </cell>
          <cell r="E9" t="str">
            <v>1C24TNF_00001268</v>
          </cell>
          <cell r="F9">
            <v>-514588</v>
          </cell>
          <cell r="G9">
            <v>45536</v>
          </cell>
          <cell r="H9">
            <v>45567</v>
          </cell>
        </row>
        <row r="10">
          <cell r="A10">
            <v>1288</v>
          </cell>
          <cell r="B10">
            <v>510028</v>
          </cell>
          <cell r="C10">
            <v>25790</v>
          </cell>
          <cell r="D10" t="str">
            <v>10028R1409000004</v>
          </cell>
          <cell r="E10" t="str">
            <v>1C24TNF_00001288</v>
          </cell>
          <cell r="F10">
            <v>-73431</v>
          </cell>
          <cell r="G10">
            <v>45543</v>
          </cell>
          <cell r="H10">
            <v>45567</v>
          </cell>
        </row>
        <row r="11">
          <cell r="A11">
            <v>1298</v>
          </cell>
          <cell r="B11">
            <v>510015</v>
          </cell>
          <cell r="C11">
            <v>25790</v>
          </cell>
          <cell r="D11" t="str">
            <v>10015R1409000011</v>
          </cell>
          <cell r="E11" t="str">
            <v>1C24TNF_00001298</v>
          </cell>
          <cell r="F11">
            <v>-333175</v>
          </cell>
          <cell r="G11">
            <v>45547</v>
          </cell>
          <cell r="H11">
            <v>45567</v>
          </cell>
        </row>
        <row r="12">
          <cell r="A12">
            <v>1299</v>
          </cell>
          <cell r="B12">
            <v>510010</v>
          </cell>
          <cell r="C12">
            <v>25790</v>
          </cell>
          <cell r="D12" t="str">
            <v>10010R1409000005</v>
          </cell>
          <cell r="E12" t="str">
            <v>1C24TNF_00001299</v>
          </cell>
          <cell r="F12">
            <v>-184487</v>
          </cell>
          <cell r="G12">
            <v>45548</v>
          </cell>
          <cell r="H12">
            <v>45567</v>
          </cell>
        </row>
        <row r="13">
          <cell r="A13">
            <v>1300</v>
          </cell>
          <cell r="B13">
            <v>510010</v>
          </cell>
          <cell r="C13">
            <v>25790</v>
          </cell>
          <cell r="D13" t="str">
            <v>10010R1409000006</v>
          </cell>
          <cell r="E13" t="str">
            <v>1C24TNF_00001300</v>
          </cell>
          <cell r="F13">
            <v>-560912</v>
          </cell>
          <cell r="G13">
            <v>45548</v>
          </cell>
          <cell r="H13">
            <v>45567</v>
          </cell>
        </row>
        <row r="14">
          <cell r="A14">
            <v>1301</v>
          </cell>
          <cell r="B14">
            <v>510021</v>
          </cell>
          <cell r="C14">
            <v>25790</v>
          </cell>
          <cell r="D14" t="str">
            <v>10021R1409000001</v>
          </cell>
          <cell r="E14" t="str">
            <v>1C24TNF_00001301</v>
          </cell>
          <cell r="F14">
            <v>-2144100</v>
          </cell>
          <cell r="G14">
            <v>45548</v>
          </cell>
          <cell r="H14">
            <v>45567</v>
          </cell>
        </row>
        <row r="15">
          <cell r="A15">
            <v>1303</v>
          </cell>
          <cell r="B15">
            <v>510025</v>
          </cell>
          <cell r="C15">
            <v>25790</v>
          </cell>
          <cell r="D15" t="str">
            <v>10025R1409000010</v>
          </cell>
          <cell r="E15" t="str">
            <v>1C24TNF_00001303</v>
          </cell>
          <cell r="F15">
            <v>-489908</v>
          </cell>
          <cell r="G15">
            <v>45553</v>
          </cell>
          <cell r="H15">
            <v>45567</v>
          </cell>
        </row>
        <row r="16">
          <cell r="A16">
            <v>1304</v>
          </cell>
          <cell r="B16">
            <v>510028</v>
          </cell>
          <cell r="C16">
            <v>25790</v>
          </cell>
          <cell r="D16" t="str">
            <v>10028R1409000007</v>
          </cell>
          <cell r="E16" t="str">
            <v>1C24TNF_00001304</v>
          </cell>
          <cell r="F16">
            <v>-111058</v>
          </cell>
          <cell r="G16">
            <v>45554</v>
          </cell>
          <cell r="H16">
            <v>45567</v>
          </cell>
        </row>
        <row r="17">
          <cell r="A17">
            <v>1320</v>
          </cell>
          <cell r="B17">
            <v>510013</v>
          </cell>
          <cell r="C17">
            <v>25790</v>
          </cell>
          <cell r="D17" t="str">
            <v>10013R1409000001</v>
          </cell>
          <cell r="E17" t="str">
            <v>1C24TNF_00001320</v>
          </cell>
          <cell r="F17">
            <v>-333174</v>
          </cell>
          <cell r="G17">
            <v>45555</v>
          </cell>
          <cell r="H17">
            <v>45567</v>
          </cell>
        </row>
        <row r="18">
          <cell r="A18">
            <v>1326</v>
          </cell>
          <cell r="B18">
            <v>510016</v>
          </cell>
          <cell r="C18">
            <v>25790</v>
          </cell>
          <cell r="D18" t="str">
            <v>10016R1409000010</v>
          </cell>
          <cell r="E18" t="str">
            <v>1C24TNF_00001326</v>
          </cell>
          <cell r="F18">
            <v>-111058</v>
          </cell>
          <cell r="G18">
            <v>45559</v>
          </cell>
          <cell r="H18">
            <v>45567</v>
          </cell>
        </row>
        <row r="19">
          <cell r="A19">
            <v>1355</v>
          </cell>
          <cell r="B19">
            <v>510017</v>
          </cell>
          <cell r="C19">
            <v>25790</v>
          </cell>
          <cell r="D19" t="str">
            <v>10017R1409000007</v>
          </cell>
          <cell r="E19" t="str">
            <v>1C24TNF_00001355</v>
          </cell>
          <cell r="F19">
            <v>-444237</v>
          </cell>
          <cell r="G19">
            <v>45562</v>
          </cell>
          <cell r="H19">
            <v>45567</v>
          </cell>
        </row>
        <row r="20">
          <cell r="A20">
            <v>1356</v>
          </cell>
          <cell r="B20">
            <v>510017</v>
          </cell>
          <cell r="C20">
            <v>25790</v>
          </cell>
          <cell r="D20" t="str">
            <v>10017R1409000008</v>
          </cell>
          <cell r="E20" t="str">
            <v>1C24TNF_00001356</v>
          </cell>
          <cell r="F20">
            <v>-958001</v>
          </cell>
          <cell r="G20">
            <v>45562</v>
          </cell>
          <cell r="H20">
            <v>45567</v>
          </cell>
        </row>
        <row r="21">
          <cell r="A21">
            <v>1357</v>
          </cell>
          <cell r="B21">
            <v>510027</v>
          </cell>
          <cell r="C21">
            <v>25790</v>
          </cell>
          <cell r="D21" t="str">
            <v>10027R1409000011</v>
          </cell>
          <cell r="E21" t="str">
            <v>1C24TNF_00001357</v>
          </cell>
          <cell r="F21">
            <v>-212264</v>
          </cell>
          <cell r="G21">
            <v>45562</v>
          </cell>
          <cell r="H21">
            <v>45567</v>
          </cell>
        </row>
        <row r="22">
          <cell r="A22">
            <v>2704</v>
          </cell>
          <cell r="B22">
            <v>510016</v>
          </cell>
          <cell r="C22">
            <v>25790</v>
          </cell>
          <cell r="D22" t="str">
            <v>10016R1401000040</v>
          </cell>
          <cell r="E22" t="str">
            <v>1C24TNN_00002704</v>
          </cell>
          <cell r="F22">
            <v>-73431</v>
          </cell>
          <cell r="G22">
            <v>45304</v>
          </cell>
          <cell r="H22">
            <v>45567</v>
          </cell>
        </row>
        <row r="23">
          <cell r="A23">
            <v>46972</v>
          </cell>
          <cell r="B23">
            <v>510020</v>
          </cell>
          <cell r="C23">
            <v>25790</v>
          </cell>
          <cell r="D23" t="str">
            <v>10020I1408001382</v>
          </cell>
          <cell r="E23" t="str">
            <v>1C24TNN_00046972</v>
          </cell>
          <cell r="F23">
            <v>1361500</v>
          </cell>
          <cell r="G23">
            <v>45535</v>
          </cell>
          <cell r="H23">
            <v>45567</v>
          </cell>
        </row>
        <row r="24">
          <cell r="A24">
            <v>46973</v>
          </cell>
          <cell r="B24">
            <v>510017</v>
          </cell>
          <cell r="C24">
            <v>25790</v>
          </cell>
          <cell r="D24" t="str">
            <v>10017I1408002102</v>
          </cell>
          <cell r="E24" t="str">
            <v>1C24TNN_00046973</v>
          </cell>
          <cell r="F24">
            <v>2729750</v>
          </cell>
          <cell r="G24">
            <v>45535</v>
          </cell>
          <cell r="H24">
            <v>45567</v>
          </cell>
        </row>
        <row r="25">
          <cell r="A25">
            <v>46991</v>
          </cell>
          <cell r="B25">
            <v>510010</v>
          </cell>
          <cell r="C25">
            <v>25790</v>
          </cell>
          <cell r="D25" t="str">
            <v>10010I1408003337</v>
          </cell>
          <cell r="E25" t="str">
            <v>1C24TNN_00046991</v>
          </cell>
          <cell r="F25">
            <v>3331738</v>
          </cell>
          <cell r="G25">
            <v>45534</v>
          </cell>
          <cell r="H25">
            <v>45567</v>
          </cell>
        </row>
        <row r="26">
          <cell r="A26">
            <v>46992</v>
          </cell>
          <cell r="B26">
            <v>510010</v>
          </cell>
          <cell r="C26">
            <v>25790</v>
          </cell>
          <cell r="D26" t="str">
            <v>10010I1408003338</v>
          </cell>
          <cell r="E26" t="str">
            <v>1C24TNN_00046992</v>
          </cell>
          <cell r="F26">
            <v>5763525</v>
          </cell>
          <cell r="G26">
            <v>45534</v>
          </cell>
          <cell r="H26">
            <v>45567</v>
          </cell>
        </row>
        <row r="27">
          <cell r="A27">
            <v>46993</v>
          </cell>
          <cell r="B27">
            <v>510010</v>
          </cell>
          <cell r="C27">
            <v>25790</v>
          </cell>
          <cell r="D27" t="str">
            <v>10010I1408003351</v>
          </cell>
          <cell r="E27" t="str">
            <v>1C24TNN_00046993</v>
          </cell>
          <cell r="F27">
            <v>1970450</v>
          </cell>
          <cell r="G27">
            <v>45534</v>
          </cell>
          <cell r="H27">
            <v>45567</v>
          </cell>
        </row>
        <row r="28">
          <cell r="A28">
            <v>47083</v>
          </cell>
          <cell r="B28">
            <v>520090</v>
          </cell>
          <cell r="C28">
            <v>25790</v>
          </cell>
          <cell r="D28" t="str">
            <v>20090I1408000660</v>
          </cell>
          <cell r="E28" t="str">
            <v>1C24TNN_00047083</v>
          </cell>
          <cell r="F28">
            <v>2579200</v>
          </cell>
          <cell r="G28">
            <v>45531</v>
          </cell>
          <cell r="H28">
            <v>45567</v>
          </cell>
        </row>
        <row r="29">
          <cell r="A29">
            <v>47084</v>
          </cell>
          <cell r="B29">
            <v>520090</v>
          </cell>
          <cell r="C29">
            <v>25790</v>
          </cell>
          <cell r="D29" t="str">
            <v>20090I1408000661</v>
          </cell>
          <cell r="E29" t="str">
            <v>1C24TNN_00047084</v>
          </cell>
          <cell r="F29">
            <v>2452938</v>
          </cell>
          <cell r="G29">
            <v>45528</v>
          </cell>
          <cell r="H29">
            <v>45567</v>
          </cell>
        </row>
        <row r="30">
          <cell r="A30">
            <v>47085</v>
          </cell>
          <cell r="B30">
            <v>510014</v>
          </cell>
          <cell r="C30">
            <v>25790</v>
          </cell>
          <cell r="D30" t="str">
            <v>10014I1408001568</v>
          </cell>
          <cell r="E30" t="str">
            <v>1C24TNN_00047085</v>
          </cell>
          <cell r="F30">
            <v>5653263</v>
          </cell>
          <cell r="G30">
            <v>45532</v>
          </cell>
          <cell r="H30">
            <v>45567</v>
          </cell>
        </row>
        <row r="31">
          <cell r="A31">
            <v>47086</v>
          </cell>
          <cell r="B31">
            <v>510014</v>
          </cell>
          <cell r="C31">
            <v>25790</v>
          </cell>
          <cell r="D31" t="str">
            <v>10014I1408001569</v>
          </cell>
          <cell r="E31" t="str">
            <v>1C24TNN_00047086</v>
          </cell>
          <cell r="F31">
            <v>5552900</v>
          </cell>
          <cell r="G31">
            <v>45530</v>
          </cell>
          <cell r="H31">
            <v>45567</v>
          </cell>
        </row>
        <row r="32">
          <cell r="A32">
            <v>47087</v>
          </cell>
          <cell r="B32">
            <v>510013</v>
          </cell>
          <cell r="C32">
            <v>25790</v>
          </cell>
          <cell r="D32" t="str">
            <v>10013I1408002619</v>
          </cell>
          <cell r="E32" t="str">
            <v>1C24TNN_00047087</v>
          </cell>
          <cell r="F32">
            <v>1468625</v>
          </cell>
          <cell r="G32">
            <v>45531</v>
          </cell>
          <cell r="H32">
            <v>45567</v>
          </cell>
        </row>
        <row r="33">
          <cell r="A33">
            <v>47088</v>
          </cell>
          <cell r="B33">
            <v>510019</v>
          </cell>
          <cell r="C33">
            <v>25790</v>
          </cell>
          <cell r="D33" t="str">
            <v>10019I1408001858</v>
          </cell>
          <cell r="E33" t="str">
            <v>1C24TNN_00047088</v>
          </cell>
          <cell r="F33">
            <v>2024125</v>
          </cell>
          <cell r="G33">
            <v>45535</v>
          </cell>
          <cell r="H33">
            <v>45567</v>
          </cell>
        </row>
        <row r="34">
          <cell r="A34">
            <v>47089</v>
          </cell>
          <cell r="B34">
            <v>510019</v>
          </cell>
          <cell r="C34">
            <v>25790</v>
          </cell>
          <cell r="D34" t="str">
            <v>10019I1408001859</v>
          </cell>
          <cell r="E34" t="str">
            <v>1C24TNN_00047089</v>
          </cell>
          <cell r="F34">
            <v>1468625</v>
          </cell>
          <cell r="G34">
            <v>45535</v>
          </cell>
          <cell r="H34">
            <v>45567</v>
          </cell>
        </row>
        <row r="35">
          <cell r="A35">
            <v>47237</v>
          </cell>
          <cell r="B35">
            <v>510012</v>
          </cell>
          <cell r="C35">
            <v>25790</v>
          </cell>
          <cell r="D35" t="str">
            <v>10012I1409000105</v>
          </cell>
          <cell r="E35" t="str">
            <v>1C24TNN_00047237</v>
          </cell>
          <cell r="F35">
            <v>2221163</v>
          </cell>
          <cell r="G35">
            <v>45539</v>
          </cell>
          <cell r="H35">
            <v>45567</v>
          </cell>
        </row>
        <row r="36">
          <cell r="A36">
            <v>47238</v>
          </cell>
          <cell r="B36">
            <v>510011</v>
          </cell>
          <cell r="C36">
            <v>25790</v>
          </cell>
          <cell r="D36" t="str">
            <v>10011I1409000139</v>
          </cell>
          <cell r="E36" t="str">
            <v>1C24TNN_00047238</v>
          </cell>
          <cell r="F36">
            <v>2024125</v>
          </cell>
          <cell r="G36">
            <v>45539</v>
          </cell>
          <cell r="H36">
            <v>45567</v>
          </cell>
        </row>
        <row r="37">
          <cell r="A37">
            <v>47239</v>
          </cell>
          <cell r="B37">
            <v>510011</v>
          </cell>
          <cell r="C37">
            <v>25790</v>
          </cell>
          <cell r="D37" t="str">
            <v>10011I1409000140</v>
          </cell>
          <cell r="E37" t="str">
            <v>1C24TNN_00047239</v>
          </cell>
          <cell r="F37">
            <v>4191613</v>
          </cell>
          <cell r="G37">
            <v>45539</v>
          </cell>
          <cell r="H37">
            <v>45567</v>
          </cell>
        </row>
        <row r="38">
          <cell r="A38">
            <v>47274</v>
          </cell>
          <cell r="B38">
            <v>510025</v>
          </cell>
          <cell r="C38">
            <v>25790</v>
          </cell>
          <cell r="D38" t="str">
            <v>10025I1407001401</v>
          </cell>
          <cell r="E38" t="str">
            <v>1C24TNN_00047274</v>
          </cell>
          <cell r="F38">
            <v>4643575</v>
          </cell>
          <cell r="G38">
            <v>45500</v>
          </cell>
          <cell r="H38">
            <v>45567</v>
          </cell>
        </row>
        <row r="39">
          <cell r="A39">
            <v>47344</v>
          </cell>
          <cell r="B39">
            <v>510010</v>
          </cell>
          <cell r="C39">
            <v>25790</v>
          </cell>
          <cell r="D39" t="str">
            <v>10010I1409000411</v>
          </cell>
          <cell r="E39" t="str">
            <v>1C24TNN_00047344</v>
          </cell>
          <cell r="F39">
            <v>6162063</v>
          </cell>
          <cell r="G39">
            <v>45541</v>
          </cell>
          <cell r="H39">
            <v>45567</v>
          </cell>
        </row>
        <row r="40">
          <cell r="A40">
            <v>47345</v>
          </cell>
          <cell r="B40">
            <v>510010</v>
          </cell>
          <cell r="C40">
            <v>25790</v>
          </cell>
          <cell r="D40" t="str">
            <v>10010I1409000412</v>
          </cell>
          <cell r="E40" t="str">
            <v>1C24TNN_00047345</v>
          </cell>
          <cell r="F40">
            <v>5763525</v>
          </cell>
          <cell r="G40">
            <v>45541</v>
          </cell>
          <cell r="H40">
            <v>45567</v>
          </cell>
        </row>
        <row r="41">
          <cell r="A41">
            <v>47346</v>
          </cell>
          <cell r="B41">
            <v>510022</v>
          </cell>
          <cell r="C41">
            <v>25790</v>
          </cell>
          <cell r="D41" t="str">
            <v>10022I1409000133</v>
          </cell>
          <cell r="E41" t="str">
            <v>1C24TNN_00047346</v>
          </cell>
          <cell r="F41">
            <v>2024125</v>
          </cell>
          <cell r="G41">
            <v>45542</v>
          </cell>
          <cell r="H41">
            <v>45567</v>
          </cell>
        </row>
        <row r="42">
          <cell r="A42">
            <v>47347</v>
          </cell>
          <cell r="B42">
            <v>510020</v>
          </cell>
          <cell r="C42">
            <v>25790</v>
          </cell>
          <cell r="D42" t="str">
            <v>10020I1409000183</v>
          </cell>
          <cell r="E42" t="str">
            <v>1C24TNN_00047347</v>
          </cell>
          <cell r="F42">
            <v>2024125</v>
          </cell>
          <cell r="G42">
            <v>45542</v>
          </cell>
          <cell r="H42">
            <v>45567</v>
          </cell>
        </row>
        <row r="43">
          <cell r="A43">
            <v>47348</v>
          </cell>
          <cell r="B43">
            <v>510015</v>
          </cell>
          <cell r="C43">
            <v>25790</v>
          </cell>
          <cell r="D43" t="str">
            <v>10015I1409000140</v>
          </cell>
          <cell r="E43" t="str">
            <v>1C24TNN_00047348</v>
          </cell>
          <cell r="F43">
            <v>1361500</v>
          </cell>
          <cell r="G43">
            <v>45541</v>
          </cell>
          <cell r="H43">
            <v>45567</v>
          </cell>
        </row>
        <row r="44">
          <cell r="A44">
            <v>47349</v>
          </cell>
          <cell r="B44">
            <v>510025</v>
          </cell>
          <cell r="C44">
            <v>25790</v>
          </cell>
          <cell r="D44" t="str">
            <v>10025I1409000136</v>
          </cell>
          <cell r="E44" t="str">
            <v>1C24TNN_00047349</v>
          </cell>
          <cell r="F44">
            <v>3492738</v>
          </cell>
          <cell r="G44">
            <v>45541</v>
          </cell>
          <cell r="H44">
            <v>45567</v>
          </cell>
        </row>
        <row r="45">
          <cell r="A45">
            <v>47383</v>
          </cell>
          <cell r="B45">
            <v>510014</v>
          </cell>
          <cell r="C45">
            <v>25790</v>
          </cell>
          <cell r="D45" t="str">
            <v>10014I1408001624</v>
          </cell>
          <cell r="E45" t="str">
            <v>1C24TNN_00047383</v>
          </cell>
          <cell r="F45">
            <v>3492738</v>
          </cell>
          <cell r="G45">
            <v>45535</v>
          </cell>
          <cell r="H45">
            <v>45567</v>
          </cell>
        </row>
        <row r="46">
          <cell r="A46">
            <v>47384</v>
          </cell>
          <cell r="B46">
            <v>510012</v>
          </cell>
          <cell r="C46">
            <v>25790</v>
          </cell>
          <cell r="D46" t="str">
            <v>10012I1409000272</v>
          </cell>
          <cell r="E46" t="str">
            <v>1C24TNN_00047384</v>
          </cell>
          <cell r="F46">
            <v>6985475</v>
          </cell>
          <cell r="G46">
            <v>45542</v>
          </cell>
          <cell r="H46">
            <v>45567</v>
          </cell>
        </row>
        <row r="47">
          <cell r="A47">
            <v>47385</v>
          </cell>
          <cell r="B47">
            <v>510017</v>
          </cell>
          <cell r="C47">
            <v>25790</v>
          </cell>
          <cell r="D47" t="str">
            <v>10017I1409000262</v>
          </cell>
          <cell r="E47" t="str">
            <v>1C24TNN_00047385</v>
          </cell>
          <cell r="F47">
            <v>2371713</v>
          </cell>
          <cell r="G47">
            <v>45542</v>
          </cell>
          <cell r="H47">
            <v>45567</v>
          </cell>
        </row>
        <row r="48">
          <cell r="A48">
            <v>47531</v>
          </cell>
          <cell r="B48">
            <v>510028</v>
          </cell>
          <cell r="C48">
            <v>25790</v>
          </cell>
          <cell r="D48" t="str">
            <v>10028I1409000171</v>
          </cell>
          <cell r="E48" t="str">
            <v>1C24TNN_00047531</v>
          </cell>
          <cell r="F48">
            <v>2024125</v>
          </cell>
          <cell r="G48">
            <v>45545</v>
          </cell>
          <cell r="H48">
            <v>45567</v>
          </cell>
        </row>
        <row r="49">
          <cell r="A49">
            <v>47533</v>
          </cell>
          <cell r="B49">
            <v>510025</v>
          </cell>
          <cell r="C49">
            <v>25790</v>
          </cell>
          <cell r="D49" t="str">
            <v>10025I1409000231</v>
          </cell>
          <cell r="E49" t="str">
            <v>1C24TNN_00047533</v>
          </cell>
          <cell r="F49">
            <v>4048238</v>
          </cell>
          <cell r="G49">
            <v>45545</v>
          </cell>
          <cell r="H49">
            <v>45567</v>
          </cell>
        </row>
        <row r="50">
          <cell r="A50">
            <v>47535</v>
          </cell>
          <cell r="B50">
            <v>510010</v>
          </cell>
          <cell r="C50">
            <v>25790</v>
          </cell>
          <cell r="D50" t="str">
            <v>10010I1409000739</v>
          </cell>
          <cell r="E50" t="str">
            <v>1C24TNN_00047535</v>
          </cell>
          <cell r="F50">
            <v>8293100</v>
          </cell>
          <cell r="G50">
            <v>45545</v>
          </cell>
          <cell r="H50">
            <v>45567</v>
          </cell>
        </row>
        <row r="51">
          <cell r="A51">
            <v>47536</v>
          </cell>
          <cell r="B51">
            <v>510010</v>
          </cell>
          <cell r="C51">
            <v>25790</v>
          </cell>
          <cell r="D51" t="str">
            <v>10010I1409000740</v>
          </cell>
          <cell r="E51" t="str">
            <v>1C24TNN_00047536</v>
          </cell>
          <cell r="F51">
            <v>501825</v>
          </cell>
          <cell r="G51">
            <v>45545</v>
          </cell>
          <cell r="H51">
            <v>45567</v>
          </cell>
        </row>
        <row r="52">
          <cell r="A52">
            <v>47537</v>
          </cell>
          <cell r="B52">
            <v>510010</v>
          </cell>
          <cell r="C52">
            <v>25790</v>
          </cell>
          <cell r="D52" t="str">
            <v>10010I1409000741</v>
          </cell>
          <cell r="E52" t="str">
            <v>1C24TNN_00047537</v>
          </cell>
          <cell r="F52">
            <v>501825</v>
          </cell>
          <cell r="G52">
            <v>45545</v>
          </cell>
          <cell r="H52">
            <v>45567</v>
          </cell>
        </row>
        <row r="53">
          <cell r="A53">
            <v>47538</v>
          </cell>
          <cell r="B53">
            <v>510010</v>
          </cell>
          <cell r="C53">
            <v>25790</v>
          </cell>
          <cell r="D53" t="str">
            <v>10010I1409000742</v>
          </cell>
          <cell r="E53" t="str">
            <v>1C24TNN_00047538</v>
          </cell>
          <cell r="F53">
            <v>1715275</v>
          </cell>
          <cell r="G53">
            <v>45545</v>
          </cell>
          <cell r="H53">
            <v>45567</v>
          </cell>
        </row>
        <row r="54">
          <cell r="A54">
            <v>47557</v>
          </cell>
          <cell r="B54">
            <v>510017</v>
          </cell>
          <cell r="C54">
            <v>25790</v>
          </cell>
          <cell r="D54" t="str">
            <v>10017I1409000503</v>
          </cell>
          <cell r="E54" t="str">
            <v>1C24TNN_00047557</v>
          </cell>
          <cell r="F54">
            <v>2024125</v>
          </cell>
          <cell r="G54">
            <v>45546</v>
          </cell>
          <cell r="H54">
            <v>45567</v>
          </cell>
        </row>
        <row r="55">
          <cell r="A55">
            <v>47558</v>
          </cell>
          <cell r="B55">
            <v>510024</v>
          </cell>
          <cell r="C55">
            <v>25790</v>
          </cell>
          <cell r="D55" t="str">
            <v>10024I1409000289</v>
          </cell>
          <cell r="E55" t="str">
            <v>1C24TNN_00047558</v>
          </cell>
          <cell r="F55">
            <v>1819900</v>
          </cell>
          <cell r="G55">
            <v>45550</v>
          </cell>
          <cell r="H55">
            <v>45567</v>
          </cell>
        </row>
        <row r="56">
          <cell r="A56">
            <v>47559</v>
          </cell>
          <cell r="B56">
            <v>510016</v>
          </cell>
          <cell r="C56">
            <v>25790</v>
          </cell>
          <cell r="D56" t="str">
            <v>10016I1409000623</v>
          </cell>
          <cell r="E56" t="str">
            <v>1C24TNN_00047559</v>
          </cell>
          <cell r="F56">
            <v>3582650</v>
          </cell>
          <cell r="G56">
            <v>45548</v>
          </cell>
          <cell r="H56">
            <v>45567</v>
          </cell>
        </row>
        <row r="57">
          <cell r="A57">
            <v>49671</v>
          </cell>
          <cell r="B57">
            <v>510018</v>
          </cell>
          <cell r="C57">
            <v>25790</v>
          </cell>
          <cell r="D57" t="str">
            <v>10018I1409000574</v>
          </cell>
          <cell r="E57" t="str">
            <v>1C24TNN_00049671</v>
          </cell>
          <cell r="F57">
            <v>2024125</v>
          </cell>
          <cell r="G57">
            <v>45546</v>
          </cell>
          <cell r="H57">
            <v>45567</v>
          </cell>
        </row>
        <row r="58">
          <cell r="A58">
            <v>49672</v>
          </cell>
          <cell r="B58">
            <v>510018</v>
          </cell>
          <cell r="C58">
            <v>25790</v>
          </cell>
          <cell r="D58" t="str">
            <v>10018I1409000575</v>
          </cell>
          <cell r="E58" t="str">
            <v>1C24TNN_00049672</v>
          </cell>
          <cell r="F58">
            <v>250913</v>
          </cell>
          <cell r="G58">
            <v>45546</v>
          </cell>
          <cell r="H58">
            <v>45567</v>
          </cell>
        </row>
        <row r="59">
          <cell r="A59">
            <v>49673</v>
          </cell>
          <cell r="B59">
            <v>510011</v>
          </cell>
          <cell r="C59">
            <v>25790</v>
          </cell>
          <cell r="D59" t="str">
            <v>10011I1409000740</v>
          </cell>
          <cell r="E59" t="str">
            <v>1C24TNN_00049673</v>
          </cell>
          <cell r="F59">
            <v>4191613</v>
          </cell>
          <cell r="G59">
            <v>45546</v>
          </cell>
          <cell r="H59">
            <v>45567</v>
          </cell>
        </row>
        <row r="60">
          <cell r="A60">
            <v>49674</v>
          </cell>
          <cell r="B60">
            <v>510012</v>
          </cell>
          <cell r="C60">
            <v>25790</v>
          </cell>
          <cell r="D60" t="str">
            <v>10012I1409000565</v>
          </cell>
          <cell r="E60" t="str">
            <v>1C24TNN_00049674</v>
          </cell>
          <cell r="F60">
            <v>5516863</v>
          </cell>
          <cell r="G60">
            <v>45546</v>
          </cell>
          <cell r="H60">
            <v>45567</v>
          </cell>
        </row>
        <row r="61">
          <cell r="A61">
            <v>49877</v>
          </cell>
          <cell r="B61">
            <v>510025</v>
          </cell>
          <cell r="C61">
            <v>25790</v>
          </cell>
          <cell r="D61" t="str">
            <v>10025I1409000377</v>
          </cell>
          <cell r="E61" t="str">
            <v>1C24TNN_00049877</v>
          </cell>
          <cell r="F61">
            <v>2024125</v>
          </cell>
          <cell r="G61">
            <v>45548</v>
          </cell>
          <cell r="H61">
            <v>45567</v>
          </cell>
        </row>
        <row r="62">
          <cell r="A62">
            <v>49878</v>
          </cell>
          <cell r="B62">
            <v>510015</v>
          </cell>
          <cell r="C62">
            <v>25790</v>
          </cell>
          <cell r="D62" t="str">
            <v>10015I1409000416</v>
          </cell>
          <cell r="E62" t="str">
            <v>1C24TNN_00049878</v>
          </cell>
          <cell r="F62">
            <v>1468625</v>
          </cell>
          <cell r="G62">
            <v>45548</v>
          </cell>
          <cell r="H62">
            <v>45567</v>
          </cell>
        </row>
        <row r="63">
          <cell r="A63">
            <v>49879</v>
          </cell>
          <cell r="B63">
            <v>510015</v>
          </cell>
          <cell r="C63">
            <v>25790</v>
          </cell>
          <cell r="D63" t="str">
            <v>10015I1409000417</v>
          </cell>
          <cell r="E63" t="str">
            <v>1C24TNN_00049879</v>
          </cell>
          <cell r="F63">
            <v>2024125</v>
          </cell>
          <cell r="G63">
            <v>45548</v>
          </cell>
          <cell r="H63">
            <v>45567</v>
          </cell>
        </row>
        <row r="64">
          <cell r="A64">
            <v>49880</v>
          </cell>
          <cell r="B64">
            <v>510028</v>
          </cell>
          <cell r="C64">
            <v>25790</v>
          </cell>
          <cell r="D64" t="str">
            <v>10028I1409000367</v>
          </cell>
          <cell r="E64" t="str">
            <v>1C24TNN_00049880</v>
          </cell>
          <cell r="F64">
            <v>1468625</v>
          </cell>
          <cell r="G64">
            <v>45550</v>
          </cell>
          <cell r="H64">
            <v>45567</v>
          </cell>
        </row>
        <row r="65">
          <cell r="A65">
            <v>49881</v>
          </cell>
          <cell r="B65">
            <v>510028</v>
          </cell>
          <cell r="C65">
            <v>25790</v>
          </cell>
          <cell r="D65" t="str">
            <v>10028I1409000368</v>
          </cell>
          <cell r="E65" t="str">
            <v>1C24TNN_00049881</v>
          </cell>
          <cell r="F65">
            <v>1110575</v>
          </cell>
          <cell r="G65">
            <v>45550</v>
          </cell>
          <cell r="H65">
            <v>45567</v>
          </cell>
        </row>
        <row r="66">
          <cell r="A66">
            <v>49882</v>
          </cell>
          <cell r="B66">
            <v>510022</v>
          </cell>
          <cell r="C66">
            <v>25790</v>
          </cell>
          <cell r="D66" t="str">
            <v>10022I1409000409</v>
          </cell>
          <cell r="E66" t="str">
            <v>1C24TNN_00049882</v>
          </cell>
          <cell r="F66">
            <v>3743650</v>
          </cell>
          <cell r="G66">
            <v>45549</v>
          </cell>
          <cell r="H66">
            <v>45567</v>
          </cell>
        </row>
        <row r="67">
          <cell r="A67">
            <v>49931</v>
          </cell>
          <cell r="B67">
            <v>510016</v>
          </cell>
          <cell r="C67">
            <v>25790</v>
          </cell>
          <cell r="D67" t="str">
            <v>10016I1409000835</v>
          </cell>
          <cell r="E67" t="str">
            <v>1C24TNN_00049931</v>
          </cell>
          <cell r="F67">
            <v>2024125</v>
          </cell>
          <cell r="G67">
            <v>45552</v>
          </cell>
          <cell r="H67">
            <v>45567</v>
          </cell>
        </row>
        <row r="68">
          <cell r="A68">
            <v>49932</v>
          </cell>
          <cell r="B68">
            <v>510016</v>
          </cell>
          <cell r="C68">
            <v>25790</v>
          </cell>
          <cell r="D68" t="str">
            <v>10016I1409000836</v>
          </cell>
          <cell r="E68" t="str">
            <v>1C24TNN_00049932</v>
          </cell>
          <cell r="F68">
            <v>4298738</v>
          </cell>
          <cell r="G68">
            <v>45552</v>
          </cell>
          <cell r="H68">
            <v>45567</v>
          </cell>
        </row>
        <row r="69">
          <cell r="A69">
            <v>50113</v>
          </cell>
          <cell r="B69">
            <v>510011</v>
          </cell>
          <cell r="C69">
            <v>25790</v>
          </cell>
          <cell r="D69" t="str">
            <v>10011I1409001028</v>
          </cell>
          <cell r="E69" t="str">
            <v>1C24TNN_00050113</v>
          </cell>
          <cell r="F69">
            <v>3739400</v>
          </cell>
          <cell r="G69">
            <v>45548</v>
          </cell>
          <cell r="H69">
            <v>45567</v>
          </cell>
        </row>
        <row r="70">
          <cell r="A70">
            <v>50114</v>
          </cell>
          <cell r="B70">
            <v>510018</v>
          </cell>
          <cell r="C70">
            <v>25790</v>
          </cell>
          <cell r="D70" t="str">
            <v>10018I1409000851</v>
          </cell>
          <cell r="E70" t="str">
            <v>1C24TNN_00050114</v>
          </cell>
          <cell r="F70">
            <v>1970450</v>
          </cell>
          <cell r="G70">
            <v>45548</v>
          </cell>
          <cell r="H70">
            <v>45567</v>
          </cell>
        </row>
        <row r="71">
          <cell r="A71">
            <v>50169</v>
          </cell>
          <cell r="B71">
            <v>510026</v>
          </cell>
          <cell r="C71">
            <v>25790</v>
          </cell>
          <cell r="D71" t="str">
            <v>10026I1409000688</v>
          </cell>
          <cell r="E71" t="str">
            <v>1C24TNN_00050169</v>
          </cell>
          <cell r="F71">
            <v>1210950</v>
          </cell>
          <cell r="G71">
            <v>45545</v>
          </cell>
          <cell r="H71">
            <v>45567</v>
          </cell>
        </row>
        <row r="72">
          <cell r="A72">
            <v>50170</v>
          </cell>
          <cell r="B72">
            <v>510013</v>
          </cell>
          <cell r="C72">
            <v>25790</v>
          </cell>
          <cell r="D72" t="str">
            <v>10013I1409001058</v>
          </cell>
          <cell r="E72" t="str">
            <v>1C24TNN_00050170</v>
          </cell>
          <cell r="F72">
            <v>501825</v>
          </cell>
          <cell r="G72">
            <v>45544</v>
          </cell>
          <cell r="H72">
            <v>45567</v>
          </cell>
        </row>
        <row r="73">
          <cell r="A73">
            <v>50171</v>
          </cell>
          <cell r="B73">
            <v>510013</v>
          </cell>
          <cell r="C73">
            <v>25790</v>
          </cell>
          <cell r="D73" t="str">
            <v>10013I1409001059</v>
          </cell>
          <cell r="E73" t="str">
            <v>1C24TNN_00050171</v>
          </cell>
          <cell r="F73">
            <v>2221163</v>
          </cell>
          <cell r="G73">
            <v>45544</v>
          </cell>
          <cell r="H73">
            <v>45567</v>
          </cell>
        </row>
        <row r="74">
          <cell r="A74">
            <v>50172</v>
          </cell>
          <cell r="B74">
            <v>510013</v>
          </cell>
          <cell r="C74">
            <v>25790</v>
          </cell>
          <cell r="D74" t="str">
            <v>10013I1409001060</v>
          </cell>
          <cell r="E74" t="str">
            <v>1C24TNN_00050172</v>
          </cell>
          <cell r="F74">
            <v>1468625</v>
          </cell>
          <cell r="G74">
            <v>45544</v>
          </cell>
          <cell r="H74">
            <v>45567</v>
          </cell>
        </row>
        <row r="75">
          <cell r="A75">
            <v>50173</v>
          </cell>
          <cell r="B75">
            <v>510014</v>
          </cell>
          <cell r="C75">
            <v>25790</v>
          </cell>
          <cell r="D75" t="str">
            <v>10014I1409000647</v>
          </cell>
          <cell r="E75" t="str">
            <v>1C24TNN_00050173</v>
          </cell>
          <cell r="F75">
            <v>11105800</v>
          </cell>
          <cell r="G75">
            <v>45544</v>
          </cell>
          <cell r="H75">
            <v>45567</v>
          </cell>
        </row>
        <row r="76">
          <cell r="A76">
            <v>50176</v>
          </cell>
          <cell r="B76">
            <v>510014</v>
          </cell>
          <cell r="C76">
            <v>25790</v>
          </cell>
          <cell r="D76" t="str">
            <v>10014I1409000662</v>
          </cell>
          <cell r="E76" t="str">
            <v>1C24TNN_00050176</v>
          </cell>
          <cell r="F76">
            <v>10259150</v>
          </cell>
          <cell r="G76">
            <v>45548</v>
          </cell>
          <cell r="H76">
            <v>45567</v>
          </cell>
        </row>
        <row r="77">
          <cell r="A77">
            <v>50290</v>
          </cell>
          <cell r="B77">
            <v>510014</v>
          </cell>
          <cell r="C77">
            <v>25790</v>
          </cell>
          <cell r="D77" t="str">
            <v>10014I1409000701</v>
          </cell>
          <cell r="E77" t="str">
            <v>1C24TNN_00050290</v>
          </cell>
          <cell r="F77">
            <v>50188</v>
          </cell>
          <cell r="G77">
            <v>45544</v>
          </cell>
          <cell r="H77">
            <v>45567</v>
          </cell>
        </row>
        <row r="78">
          <cell r="A78">
            <v>51155</v>
          </cell>
          <cell r="B78">
            <v>510025</v>
          </cell>
          <cell r="C78">
            <v>25790</v>
          </cell>
          <cell r="D78" t="str">
            <v>10025I1409000739</v>
          </cell>
          <cell r="E78" t="str">
            <v>1C24TNN_00051155</v>
          </cell>
          <cell r="F78">
            <v>6331625</v>
          </cell>
          <cell r="G78">
            <v>45553</v>
          </cell>
          <cell r="H78">
            <v>45567</v>
          </cell>
        </row>
        <row r="79">
          <cell r="A79">
            <v>51177</v>
          </cell>
          <cell r="B79">
            <v>510022</v>
          </cell>
          <cell r="C79">
            <v>25790</v>
          </cell>
          <cell r="D79" t="str">
            <v>10022I1409000623</v>
          </cell>
          <cell r="E79" t="str">
            <v>1C24TNN_00051177</v>
          </cell>
          <cell r="F79">
            <v>2381325</v>
          </cell>
          <cell r="G79">
            <v>45553</v>
          </cell>
          <cell r="H79">
            <v>45567</v>
          </cell>
        </row>
        <row r="80">
          <cell r="A80">
            <v>51178</v>
          </cell>
          <cell r="B80">
            <v>510021</v>
          </cell>
          <cell r="C80">
            <v>25790</v>
          </cell>
          <cell r="D80" t="str">
            <v>10021I1409000337</v>
          </cell>
          <cell r="E80" t="str">
            <v>1C24TNN_00051178</v>
          </cell>
          <cell r="F80">
            <v>2144100</v>
          </cell>
          <cell r="G80">
            <v>45554</v>
          </cell>
          <cell r="H80">
            <v>45567</v>
          </cell>
        </row>
        <row r="81">
          <cell r="A81">
            <v>51179</v>
          </cell>
          <cell r="B81">
            <v>510020</v>
          </cell>
          <cell r="C81">
            <v>25790</v>
          </cell>
          <cell r="D81" t="str">
            <v>10020I1409000935</v>
          </cell>
          <cell r="E81" t="str">
            <v>1C24TNN_00051179</v>
          </cell>
          <cell r="F81">
            <v>1072050</v>
          </cell>
          <cell r="G81">
            <v>45552</v>
          </cell>
          <cell r="H81">
            <v>45567</v>
          </cell>
        </row>
        <row r="82">
          <cell r="A82">
            <v>51201</v>
          </cell>
          <cell r="B82">
            <v>510017</v>
          </cell>
          <cell r="C82">
            <v>25790</v>
          </cell>
          <cell r="D82" t="str">
            <v>10017I1409001320</v>
          </cell>
          <cell r="E82" t="str">
            <v>1C24TNN_00051201</v>
          </cell>
          <cell r="F82">
            <v>2381325</v>
          </cell>
          <cell r="G82">
            <v>45553</v>
          </cell>
          <cell r="H82">
            <v>45567</v>
          </cell>
        </row>
        <row r="83">
          <cell r="A83">
            <v>51202</v>
          </cell>
          <cell r="B83">
            <v>510015</v>
          </cell>
          <cell r="C83">
            <v>25790</v>
          </cell>
          <cell r="D83" t="str">
            <v>10015I1409000879</v>
          </cell>
          <cell r="E83" t="str">
            <v>1C24TNN_00051202</v>
          </cell>
          <cell r="F83">
            <v>1110575</v>
          </cell>
          <cell r="G83">
            <v>45552</v>
          </cell>
          <cell r="H83">
            <v>45567</v>
          </cell>
        </row>
        <row r="84">
          <cell r="A84">
            <v>51476</v>
          </cell>
          <cell r="B84">
            <v>510019</v>
          </cell>
          <cell r="C84">
            <v>25790</v>
          </cell>
          <cell r="D84" t="str">
            <v>10019I1409000800</v>
          </cell>
          <cell r="E84" t="str">
            <v>1C24TNN_00051476</v>
          </cell>
          <cell r="F84">
            <v>2632238</v>
          </cell>
          <cell r="G84">
            <v>45553</v>
          </cell>
          <cell r="H84">
            <v>45567</v>
          </cell>
        </row>
        <row r="85">
          <cell r="A85">
            <v>51478</v>
          </cell>
          <cell r="B85">
            <v>510018</v>
          </cell>
          <cell r="C85">
            <v>25790</v>
          </cell>
          <cell r="D85" t="str">
            <v>10018I1409001010</v>
          </cell>
          <cell r="E85" t="str">
            <v>1C24TNN_00051478</v>
          </cell>
          <cell r="F85">
            <v>1160763</v>
          </cell>
          <cell r="G85">
            <v>45553</v>
          </cell>
          <cell r="H85">
            <v>45567</v>
          </cell>
        </row>
        <row r="86">
          <cell r="A86">
            <v>51480</v>
          </cell>
          <cell r="B86">
            <v>510011</v>
          </cell>
          <cell r="C86">
            <v>25790</v>
          </cell>
          <cell r="D86" t="str">
            <v>10011I1409001260</v>
          </cell>
          <cell r="E86" t="str">
            <v>1C24TNN_00051480</v>
          </cell>
          <cell r="F86">
            <v>2883150</v>
          </cell>
          <cell r="G86">
            <v>45553</v>
          </cell>
          <cell r="H86">
            <v>45567</v>
          </cell>
        </row>
        <row r="87">
          <cell r="A87">
            <v>51702</v>
          </cell>
          <cell r="B87">
            <v>510024</v>
          </cell>
          <cell r="C87">
            <v>25790</v>
          </cell>
          <cell r="D87" t="str">
            <v>10024I1409000571</v>
          </cell>
          <cell r="E87" t="str">
            <v>1C24TNN_00051702</v>
          </cell>
          <cell r="F87">
            <v>5211438</v>
          </cell>
          <cell r="G87">
            <v>45560</v>
          </cell>
          <cell r="H87">
            <v>45567</v>
          </cell>
        </row>
        <row r="88">
          <cell r="A88">
            <v>51703</v>
          </cell>
          <cell r="B88">
            <v>510025</v>
          </cell>
          <cell r="C88">
            <v>25790</v>
          </cell>
          <cell r="D88" t="str">
            <v>10025I1409000688</v>
          </cell>
          <cell r="E88" t="str">
            <v>1C24TNN_00051703</v>
          </cell>
          <cell r="F88">
            <v>4960525</v>
          </cell>
          <cell r="G88">
            <v>45555</v>
          </cell>
          <cell r="H88">
            <v>45567</v>
          </cell>
        </row>
        <row r="89">
          <cell r="A89">
            <v>51704</v>
          </cell>
          <cell r="B89">
            <v>510011</v>
          </cell>
          <cell r="C89">
            <v>25790</v>
          </cell>
          <cell r="D89" t="str">
            <v>10011I1409001415</v>
          </cell>
          <cell r="E89" t="str">
            <v>1C24TNN_00051704</v>
          </cell>
          <cell r="F89">
            <v>558025</v>
          </cell>
          <cell r="G89">
            <v>45554</v>
          </cell>
          <cell r="H89">
            <v>45567</v>
          </cell>
        </row>
        <row r="90">
          <cell r="A90">
            <v>51730</v>
          </cell>
          <cell r="B90">
            <v>510016</v>
          </cell>
          <cell r="C90">
            <v>25790</v>
          </cell>
          <cell r="D90" t="str">
            <v>10016I1409001358</v>
          </cell>
          <cell r="E90" t="str">
            <v>1C24TNN_00051730</v>
          </cell>
          <cell r="F90">
            <v>1110575</v>
          </cell>
          <cell r="G90">
            <v>45558</v>
          </cell>
          <cell r="H90">
            <v>45567</v>
          </cell>
        </row>
        <row r="91">
          <cell r="A91">
            <v>51820</v>
          </cell>
          <cell r="B91">
            <v>510010</v>
          </cell>
          <cell r="C91">
            <v>25790</v>
          </cell>
          <cell r="D91" t="str">
            <v>10010I1409002066</v>
          </cell>
          <cell r="E91" t="str">
            <v>1C24TNN_00051820</v>
          </cell>
          <cell r="F91">
            <v>20459325</v>
          </cell>
          <cell r="G91">
            <v>45555</v>
          </cell>
          <cell r="H91">
            <v>45567</v>
          </cell>
        </row>
        <row r="92">
          <cell r="A92">
            <v>51821</v>
          </cell>
          <cell r="B92">
            <v>510010</v>
          </cell>
          <cell r="C92">
            <v>25790</v>
          </cell>
          <cell r="D92" t="str">
            <v>10010I1409002059</v>
          </cell>
          <cell r="E92" t="str">
            <v>1C24TNN_00051821</v>
          </cell>
          <cell r="F92">
            <v>9218863</v>
          </cell>
          <cell r="G92">
            <v>45555</v>
          </cell>
          <cell r="H92">
            <v>45567</v>
          </cell>
        </row>
        <row r="93">
          <cell r="A93">
            <v>51854</v>
          </cell>
          <cell r="B93">
            <v>510026</v>
          </cell>
          <cell r="C93">
            <v>25790</v>
          </cell>
          <cell r="D93" t="str">
            <v>10026I1409001034</v>
          </cell>
          <cell r="E93" t="str">
            <v>1C24TNN_00051854</v>
          </cell>
          <cell r="F93">
            <v>2830113</v>
          </cell>
          <cell r="G93">
            <v>45552</v>
          </cell>
          <cell r="H93">
            <v>45567</v>
          </cell>
        </row>
        <row r="94">
          <cell r="A94">
            <v>51855</v>
          </cell>
          <cell r="B94">
            <v>510013</v>
          </cell>
          <cell r="C94">
            <v>25790</v>
          </cell>
          <cell r="D94" t="str">
            <v>10013I1409001541</v>
          </cell>
          <cell r="E94" t="str">
            <v>1C24TNN_00051855</v>
          </cell>
          <cell r="F94">
            <v>558025</v>
          </cell>
          <cell r="G94">
            <v>45555</v>
          </cell>
          <cell r="H94">
            <v>45567</v>
          </cell>
        </row>
        <row r="95">
          <cell r="A95">
            <v>51856</v>
          </cell>
          <cell r="B95">
            <v>510026</v>
          </cell>
          <cell r="C95">
            <v>25790</v>
          </cell>
          <cell r="D95" t="str">
            <v>10026I1409001035</v>
          </cell>
          <cell r="E95" t="str">
            <v>1C24TNN_00051856</v>
          </cell>
          <cell r="F95">
            <v>558025</v>
          </cell>
          <cell r="G95">
            <v>45556</v>
          </cell>
          <cell r="H95">
            <v>45567</v>
          </cell>
        </row>
        <row r="96">
          <cell r="A96">
            <v>51857</v>
          </cell>
          <cell r="B96">
            <v>510026</v>
          </cell>
          <cell r="C96">
            <v>25790</v>
          </cell>
          <cell r="D96" t="str">
            <v>10026I1409001036</v>
          </cell>
          <cell r="E96" t="str">
            <v>1C24TNN_00051857</v>
          </cell>
          <cell r="F96">
            <v>2367175</v>
          </cell>
          <cell r="G96">
            <v>45552</v>
          </cell>
          <cell r="H96">
            <v>45567</v>
          </cell>
        </row>
        <row r="97">
          <cell r="A97">
            <v>51858</v>
          </cell>
          <cell r="B97">
            <v>520090</v>
          </cell>
          <cell r="C97">
            <v>25790</v>
          </cell>
          <cell r="D97" t="str">
            <v>20090I1409000418</v>
          </cell>
          <cell r="E97" t="str">
            <v>1C24TNN_00051858</v>
          </cell>
          <cell r="F97">
            <v>3492738</v>
          </cell>
          <cell r="G97">
            <v>45555</v>
          </cell>
          <cell r="H97">
            <v>45567</v>
          </cell>
        </row>
        <row r="98">
          <cell r="A98">
            <v>51859</v>
          </cell>
          <cell r="B98">
            <v>510013</v>
          </cell>
          <cell r="C98">
            <v>25790</v>
          </cell>
          <cell r="D98" t="str">
            <v>10013I1409001673</v>
          </cell>
          <cell r="E98" t="str">
            <v>1C24TNN_00051859</v>
          </cell>
          <cell r="F98">
            <v>4398225</v>
          </cell>
          <cell r="G98">
            <v>45555</v>
          </cell>
          <cell r="H98">
            <v>45567</v>
          </cell>
        </row>
        <row r="99">
          <cell r="A99">
            <v>53225</v>
          </cell>
          <cell r="B99">
            <v>510029</v>
          </cell>
          <cell r="C99">
            <v>25790</v>
          </cell>
          <cell r="D99" t="str">
            <v>10029I1409000508</v>
          </cell>
          <cell r="E99" t="str">
            <v>1C24TNN_00053225</v>
          </cell>
          <cell r="F99">
            <v>4100850</v>
          </cell>
          <cell r="G99">
            <v>45559</v>
          </cell>
          <cell r="H99">
            <v>45567</v>
          </cell>
        </row>
        <row r="100">
          <cell r="A100">
            <v>53226</v>
          </cell>
          <cell r="B100">
            <v>510012</v>
          </cell>
          <cell r="C100">
            <v>25790</v>
          </cell>
          <cell r="D100" t="str">
            <v>10012I1409001610</v>
          </cell>
          <cell r="E100" t="str">
            <v>1C24TNN_00053226</v>
          </cell>
          <cell r="F100">
            <v>6591900</v>
          </cell>
          <cell r="G100">
            <v>45559</v>
          </cell>
          <cell r="H100">
            <v>45567</v>
          </cell>
        </row>
        <row r="101">
          <cell r="A101">
            <v>53227</v>
          </cell>
          <cell r="B101">
            <v>510015</v>
          </cell>
          <cell r="C101">
            <v>25790</v>
          </cell>
          <cell r="D101" t="str">
            <v>10015I1409001041</v>
          </cell>
          <cell r="E101" t="str">
            <v>1C24TNN_00053227</v>
          </cell>
          <cell r="F101">
            <v>558025</v>
          </cell>
          <cell r="G101">
            <v>45559</v>
          </cell>
          <cell r="H101">
            <v>45567</v>
          </cell>
        </row>
        <row r="102">
          <cell r="A102">
            <v>53228</v>
          </cell>
          <cell r="B102">
            <v>510020</v>
          </cell>
          <cell r="C102">
            <v>25790</v>
          </cell>
          <cell r="D102" t="str">
            <v>10020I1409001119</v>
          </cell>
          <cell r="E102" t="str">
            <v>1C24TNN_00053228</v>
          </cell>
          <cell r="F102">
            <v>5462350</v>
          </cell>
          <cell r="G102">
            <v>45559</v>
          </cell>
          <cell r="H102">
            <v>45567</v>
          </cell>
        </row>
        <row r="103">
          <cell r="A103">
            <v>53229</v>
          </cell>
          <cell r="B103">
            <v>510020</v>
          </cell>
          <cell r="C103">
            <v>25790</v>
          </cell>
          <cell r="D103" t="str">
            <v>10020I1409001120</v>
          </cell>
          <cell r="E103" t="str">
            <v>1C24TNN_00053229</v>
          </cell>
          <cell r="F103">
            <v>558025</v>
          </cell>
          <cell r="G103">
            <v>45559</v>
          </cell>
          <cell r="H103">
            <v>45567</v>
          </cell>
        </row>
        <row r="104">
          <cell r="A104">
            <v>53230</v>
          </cell>
          <cell r="B104">
            <v>510020</v>
          </cell>
          <cell r="C104">
            <v>25790</v>
          </cell>
          <cell r="D104" t="str">
            <v>10020I1409001121</v>
          </cell>
          <cell r="E104" t="str">
            <v>1C24TNN_00053230</v>
          </cell>
          <cell r="F104">
            <v>558025</v>
          </cell>
          <cell r="G104">
            <v>45559</v>
          </cell>
          <cell r="H104">
            <v>45567</v>
          </cell>
        </row>
        <row r="105">
          <cell r="A105">
            <v>53231</v>
          </cell>
          <cell r="B105">
            <v>510022</v>
          </cell>
          <cell r="C105">
            <v>25790</v>
          </cell>
          <cell r="D105" t="str">
            <v>10022I1409000738</v>
          </cell>
          <cell r="E105" t="str">
            <v>1C24TNN_00053231</v>
          </cell>
          <cell r="F105">
            <v>558025</v>
          </cell>
          <cell r="G105">
            <v>45560</v>
          </cell>
          <cell r="H105">
            <v>45567</v>
          </cell>
        </row>
        <row r="106">
          <cell r="A106">
            <v>53232</v>
          </cell>
          <cell r="B106">
            <v>510021</v>
          </cell>
          <cell r="C106">
            <v>25790</v>
          </cell>
          <cell r="D106" t="str">
            <v>10021I1409000395</v>
          </cell>
          <cell r="E106" t="str">
            <v>1C24TNN_00053232</v>
          </cell>
          <cell r="F106">
            <v>1468625</v>
          </cell>
          <cell r="G106">
            <v>45561</v>
          </cell>
          <cell r="H106">
            <v>45567</v>
          </cell>
        </row>
        <row r="107">
          <cell r="A107">
            <v>53233</v>
          </cell>
          <cell r="B107">
            <v>510028</v>
          </cell>
          <cell r="C107">
            <v>25790</v>
          </cell>
          <cell r="D107" t="str">
            <v>10028I1409000796</v>
          </cell>
          <cell r="E107" t="str">
            <v>1C24TNN_00053233</v>
          </cell>
          <cell r="F107">
            <v>558025</v>
          </cell>
          <cell r="G107">
            <v>45560</v>
          </cell>
          <cell r="H107">
            <v>45567</v>
          </cell>
        </row>
        <row r="108">
          <cell r="A108">
            <v>53234</v>
          </cell>
          <cell r="B108">
            <v>510027</v>
          </cell>
          <cell r="C108">
            <v>25790</v>
          </cell>
          <cell r="D108" t="str">
            <v>10027I1409000728</v>
          </cell>
          <cell r="E108" t="str">
            <v>1C24TNN_00053234</v>
          </cell>
          <cell r="F108">
            <v>558025</v>
          </cell>
          <cell r="G108">
            <v>45559</v>
          </cell>
          <cell r="H108">
            <v>45567</v>
          </cell>
        </row>
        <row r="109">
          <cell r="A109">
            <v>53235</v>
          </cell>
          <cell r="B109">
            <v>510025</v>
          </cell>
          <cell r="C109">
            <v>25790</v>
          </cell>
          <cell r="D109" t="str">
            <v>10025I1409000860</v>
          </cell>
          <cell r="E109" t="str">
            <v>1C24TNN_00053235</v>
          </cell>
          <cell r="F109">
            <v>558025</v>
          </cell>
          <cell r="G109">
            <v>45560</v>
          </cell>
          <cell r="H109">
            <v>45567</v>
          </cell>
        </row>
        <row r="110">
          <cell r="A110">
            <v>53236</v>
          </cell>
          <cell r="B110">
            <v>510016</v>
          </cell>
          <cell r="C110">
            <v>25790</v>
          </cell>
          <cell r="D110" t="str">
            <v>10016I1409001742</v>
          </cell>
          <cell r="E110" t="str">
            <v>1C24TNN_00053236</v>
          </cell>
          <cell r="F110">
            <v>558025</v>
          </cell>
          <cell r="G110">
            <v>45562</v>
          </cell>
          <cell r="H110">
            <v>45567</v>
          </cell>
        </row>
        <row r="111">
          <cell r="A111">
            <v>53237</v>
          </cell>
          <cell r="B111">
            <v>510024</v>
          </cell>
          <cell r="C111">
            <v>25790</v>
          </cell>
          <cell r="D111" t="str">
            <v>10024I1409000668</v>
          </cell>
          <cell r="E111" t="str">
            <v>1C24TNN_00053237</v>
          </cell>
          <cell r="F111">
            <v>558025</v>
          </cell>
          <cell r="G111">
            <v>45562</v>
          </cell>
          <cell r="H111">
            <v>45567</v>
          </cell>
        </row>
        <row r="112">
          <cell r="A112">
            <v>53238</v>
          </cell>
          <cell r="B112">
            <v>510017</v>
          </cell>
          <cell r="C112">
            <v>25790</v>
          </cell>
          <cell r="D112" t="str">
            <v>10017I1409001547</v>
          </cell>
          <cell r="E112" t="str">
            <v>1C24TNN_00053238</v>
          </cell>
          <cell r="F112">
            <v>558025</v>
          </cell>
          <cell r="G112">
            <v>45560</v>
          </cell>
          <cell r="H112">
            <v>45567</v>
          </cell>
        </row>
        <row r="113">
          <cell r="A113">
            <v>53239</v>
          </cell>
          <cell r="B113">
            <v>510017</v>
          </cell>
          <cell r="C113">
            <v>25790</v>
          </cell>
          <cell r="D113" t="str">
            <v>10017I1409001548</v>
          </cell>
          <cell r="E113" t="str">
            <v>1C24TNN_00053239</v>
          </cell>
          <cell r="F113">
            <v>4960525</v>
          </cell>
          <cell r="G113">
            <v>45560</v>
          </cell>
          <cell r="H113">
            <v>45567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chứng từ</v>
          </cell>
        </row>
        <row r="2">
          <cell r="A2">
            <v>55</v>
          </cell>
          <cell r="B2">
            <v>510017</v>
          </cell>
          <cell r="C2">
            <v>25790</v>
          </cell>
          <cell r="D2" t="str">
            <v>CTY TNHH MTV TM VA DV NGOC THOM</v>
          </cell>
          <cell r="E2" t="str">
            <v>1C24TNF_00000055</v>
          </cell>
          <cell r="F2">
            <v>15673500</v>
          </cell>
          <cell r="G2">
            <v>45322</v>
          </cell>
          <cell r="H2">
            <v>45359</v>
          </cell>
        </row>
        <row r="3">
          <cell r="A3">
            <v>56</v>
          </cell>
          <cell r="B3">
            <v>510016</v>
          </cell>
          <cell r="C3">
            <v>25790</v>
          </cell>
          <cell r="D3" t="str">
            <v>CTY TNHH MTV TM VA DV NGOC THOM</v>
          </cell>
          <cell r="E3" t="str">
            <v>1C24TNF_00000056</v>
          </cell>
          <cell r="F3">
            <v>4388163</v>
          </cell>
          <cell r="G3">
            <v>45324</v>
          </cell>
          <cell r="H3">
            <v>45359</v>
          </cell>
        </row>
        <row r="4">
          <cell r="A4">
            <v>57</v>
          </cell>
          <cell r="B4">
            <v>510016</v>
          </cell>
          <cell r="C4">
            <v>25790</v>
          </cell>
          <cell r="D4" t="str">
            <v>CTY TNHH MTV TM VA DV NGOC THOM</v>
          </cell>
          <cell r="E4" t="str">
            <v>1C24TNF_00000057</v>
          </cell>
          <cell r="F4">
            <v>3882175</v>
          </cell>
          <cell r="G4">
            <v>45324</v>
          </cell>
          <cell r="H4">
            <v>45359</v>
          </cell>
        </row>
        <row r="5">
          <cell r="A5">
            <v>58</v>
          </cell>
          <cell r="B5">
            <v>510021</v>
          </cell>
          <cell r="C5">
            <v>25790</v>
          </cell>
          <cell r="D5" t="str">
            <v>CTY TNHH MTV TM VA DV NGOC THOM</v>
          </cell>
          <cell r="E5" t="str">
            <v>1C24TNF_00000058</v>
          </cell>
          <cell r="F5">
            <v>2937238</v>
          </cell>
          <cell r="G5">
            <v>45323</v>
          </cell>
          <cell r="H5">
            <v>45359</v>
          </cell>
        </row>
        <row r="6">
          <cell r="A6">
            <v>59</v>
          </cell>
          <cell r="B6">
            <v>510021</v>
          </cell>
          <cell r="C6">
            <v>25790</v>
          </cell>
          <cell r="D6" t="str">
            <v>CTY TNHH MTV TM VA DV NGOC THOM</v>
          </cell>
          <cell r="E6" t="str">
            <v>1C24TNF_00000059</v>
          </cell>
          <cell r="F6">
            <v>1941088</v>
          </cell>
          <cell r="G6">
            <v>45323</v>
          </cell>
          <cell r="H6">
            <v>45359</v>
          </cell>
        </row>
        <row r="7">
          <cell r="A7">
            <v>60</v>
          </cell>
          <cell r="B7">
            <v>510022</v>
          </cell>
          <cell r="C7">
            <v>25790</v>
          </cell>
          <cell r="D7" t="str">
            <v>CTY TNHH MTV TM VA DV NGOC THOM</v>
          </cell>
          <cell r="E7" t="str">
            <v>1C24TNF_00000060</v>
          </cell>
          <cell r="F7">
            <v>3899338</v>
          </cell>
          <cell r="G7">
            <v>45322</v>
          </cell>
          <cell r="H7">
            <v>45359</v>
          </cell>
        </row>
        <row r="8">
          <cell r="A8">
            <v>61</v>
          </cell>
          <cell r="B8">
            <v>510022</v>
          </cell>
          <cell r="C8">
            <v>25790</v>
          </cell>
          <cell r="D8" t="str">
            <v>CTY TNHH MTV TM VA DV NGOC THOM</v>
          </cell>
          <cell r="E8" t="str">
            <v>1C24TNF_00000061</v>
          </cell>
          <cell r="F8">
            <v>6627438</v>
          </cell>
          <cell r="G8">
            <v>45322</v>
          </cell>
          <cell r="H8">
            <v>45359</v>
          </cell>
        </row>
        <row r="9">
          <cell r="A9">
            <v>67</v>
          </cell>
          <cell r="B9">
            <v>510027</v>
          </cell>
          <cell r="C9">
            <v>25790</v>
          </cell>
          <cell r="D9" t="str">
            <v>CTY TNHH MTV TM VA DV NGOC THOM</v>
          </cell>
          <cell r="E9" t="str">
            <v>1C24TNF_00000067</v>
          </cell>
          <cell r="F9">
            <v>-100366</v>
          </cell>
          <cell r="G9">
            <v>45325</v>
          </cell>
          <cell r="H9">
            <v>45359</v>
          </cell>
        </row>
        <row r="10">
          <cell r="A10">
            <v>79</v>
          </cell>
          <cell r="B10">
            <v>510025</v>
          </cell>
          <cell r="C10">
            <v>25790</v>
          </cell>
          <cell r="D10" t="str">
            <v>CTY TNHH MTV TM VA DV NGOC THOM</v>
          </cell>
          <cell r="E10" t="str">
            <v>1C24TNF_00000079</v>
          </cell>
          <cell r="F10">
            <v>-1214472</v>
          </cell>
          <cell r="G10">
            <v>45341</v>
          </cell>
          <cell r="H10">
            <v>45359</v>
          </cell>
        </row>
        <row r="11">
          <cell r="A11">
            <v>2919</v>
          </cell>
          <cell r="B11">
            <v>510014</v>
          </cell>
          <cell r="C11">
            <v>25790</v>
          </cell>
          <cell r="D11" t="str">
            <v>CTY TNHH MTV TM VA DV NGOC THOM</v>
          </cell>
          <cell r="E11" t="str">
            <v>1C24TNN_00002919</v>
          </cell>
          <cell r="F11">
            <v>8806213</v>
          </cell>
          <cell r="G11">
            <v>45301</v>
          </cell>
          <cell r="H11">
            <v>45359</v>
          </cell>
        </row>
        <row r="12">
          <cell r="A12">
            <v>6769</v>
          </cell>
          <cell r="B12">
            <v>510013</v>
          </cell>
          <cell r="C12">
            <v>25790</v>
          </cell>
          <cell r="D12" t="str">
            <v>CTY TNHH MTV TM VA DV NGOC THOM</v>
          </cell>
          <cell r="E12" t="str">
            <v>1C24TNN_00006769</v>
          </cell>
          <cell r="F12">
            <v>4245275</v>
          </cell>
          <cell r="G12">
            <v>45301</v>
          </cell>
          <cell r="H12">
            <v>45359</v>
          </cell>
        </row>
        <row r="13">
          <cell r="A13">
            <v>6975</v>
          </cell>
          <cell r="B13">
            <v>510018</v>
          </cell>
          <cell r="C13">
            <v>25790</v>
          </cell>
          <cell r="D13" t="str">
            <v>CTY TNHH MTV TM VA DV NGOC THOM</v>
          </cell>
          <cell r="E13" t="str">
            <v>1C24TNN_00006975</v>
          </cell>
          <cell r="F13">
            <v>2024125</v>
          </cell>
          <cell r="G13">
            <v>45321</v>
          </cell>
          <cell r="H13">
            <v>45359</v>
          </cell>
        </row>
        <row r="14">
          <cell r="A14">
            <v>7307</v>
          </cell>
          <cell r="B14">
            <v>510018</v>
          </cell>
          <cell r="C14">
            <v>25790</v>
          </cell>
          <cell r="D14" t="str">
            <v>CTY TNHH MTV TM VA DV NGOC THOM</v>
          </cell>
          <cell r="E14" t="str">
            <v>1C24TNN_00007307</v>
          </cell>
          <cell r="F14">
            <v>4043638</v>
          </cell>
          <cell r="G14">
            <v>45323</v>
          </cell>
          <cell r="H14">
            <v>45359</v>
          </cell>
        </row>
        <row r="15">
          <cell r="A15">
            <v>7308</v>
          </cell>
          <cell r="B15">
            <v>510016</v>
          </cell>
          <cell r="C15">
            <v>25790</v>
          </cell>
          <cell r="D15" t="str">
            <v>CTY TNHH MTV TM VA DV NGOC THOM</v>
          </cell>
          <cell r="E15" t="str">
            <v>1C24TNN_00007308</v>
          </cell>
          <cell r="F15">
            <v>1012063</v>
          </cell>
          <cell r="G15">
            <v>45327</v>
          </cell>
          <cell r="H15">
            <v>45359</v>
          </cell>
        </row>
        <row r="16">
          <cell r="A16">
            <v>7309</v>
          </cell>
          <cell r="B16">
            <v>510016</v>
          </cell>
          <cell r="C16">
            <v>25790</v>
          </cell>
          <cell r="D16" t="str">
            <v>CTY TNHH MTV TM VA DV NGOC THOM</v>
          </cell>
          <cell r="E16" t="str">
            <v>1C24TNN_00007309</v>
          </cell>
          <cell r="F16">
            <v>12896000</v>
          </cell>
          <cell r="G16">
            <v>45327</v>
          </cell>
          <cell r="H16">
            <v>45359</v>
          </cell>
        </row>
        <row r="17">
          <cell r="A17">
            <v>7310</v>
          </cell>
          <cell r="B17">
            <v>510020</v>
          </cell>
          <cell r="C17">
            <v>25790</v>
          </cell>
          <cell r="D17" t="str">
            <v>CTY TNHH MTV TM VA DV NGOC THOM</v>
          </cell>
          <cell r="E17" t="str">
            <v>1C24TNN_00007310</v>
          </cell>
          <cell r="F17">
            <v>2221163</v>
          </cell>
          <cell r="G17">
            <v>45325</v>
          </cell>
          <cell r="H17">
            <v>45359</v>
          </cell>
        </row>
        <row r="18">
          <cell r="A18">
            <v>7328</v>
          </cell>
          <cell r="B18">
            <v>510024</v>
          </cell>
          <cell r="C18">
            <v>25790</v>
          </cell>
          <cell r="D18" t="str">
            <v>CTY TNHH MTV TM VA DV NGOC THOM</v>
          </cell>
          <cell r="E18" t="str">
            <v>1C24TNN_00007328</v>
          </cell>
          <cell r="F18">
            <v>5869525</v>
          </cell>
          <cell r="G18">
            <v>45329</v>
          </cell>
          <cell r="H18">
            <v>45359</v>
          </cell>
        </row>
        <row r="19">
          <cell r="A19">
            <v>7329</v>
          </cell>
          <cell r="B19">
            <v>510025</v>
          </cell>
          <cell r="C19">
            <v>25790</v>
          </cell>
          <cell r="D19" t="str">
            <v>CTY TNHH MTV TM VA DV NGOC THOM</v>
          </cell>
          <cell r="E19" t="str">
            <v>1C24TNN_00007329</v>
          </cell>
          <cell r="F19">
            <v>1468625</v>
          </cell>
          <cell r="G19">
            <v>45324</v>
          </cell>
          <cell r="H19">
            <v>45359</v>
          </cell>
        </row>
        <row r="20">
          <cell r="A20">
            <v>7330</v>
          </cell>
          <cell r="B20">
            <v>510027</v>
          </cell>
          <cell r="C20">
            <v>25790</v>
          </cell>
          <cell r="D20" t="str">
            <v>CTY TNHH MTV TM VA DV NGOC THOM</v>
          </cell>
          <cell r="E20" t="str">
            <v>1C24TNN_00007330</v>
          </cell>
          <cell r="F20">
            <v>7371613</v>
          </cell>
          <cell r="G20">
            <v>45324</v>
          </cell>
          <cell r="H20">
            <v>45359</v>
          </cell>
        </row>
        <row r="21">
          <cell r="A21">
            <v>7331</v>
          </cell>
          <cell r="B21">
            <v>510028</v>
          </cell>
          <cell r="C21">
            <v>25790</v>
          </cell>
          <cell r="D21" t="str">
            <v>CTY TNHH MTV TM VA DV NGOC THOM</v>
          </cell>
          <cell r="E21" t="str">
            <v>1C24TNN_00007331</v>
          </cell>
          <cell r="F21">
            <v>8920725</v>
          </cell>
          <cell r="G21">
            <v>45326</v>
          </cell>
          <cell r="H21">
            <v>45359</v>
          </cell>
        </row>
        <row r="22">
          <cell r="A22">
            <v>7406</v>
          </cell>
          <cell r="B22">
            <v>510014</v>
          </cell>
          <cell r="C22">
            <v>25790</v>
          </cell>
          <cell r="D22" t="str">
            <v>CTY TNHH MTV TM VA DV NGOC THOM</v>
          </cell>
          <cell r="E22" t="str">
            <v>1C24TNN_00007406</v>
          </cell>
          <cell r="F22">
            <v>16784075</v>
          </cell>
          <cell r="G22">
            <v>45322</v>
          </cell>
          <cell r="H22">
            <v>45359</v>
          </cell>
        </row>
        <row r="23">
          <cell r="A23">
            <v>7407</v>
          </cell>
          <cell r="B23">
            <v>510026</v>
          </cell>
          <cell r="C23">
            <v>25790</v>
          </cell>
          <cell r="D23" t="str">
            <v>CTY TNHH MTV TM VA DV NGOC THOM</v>
          </cell>
          <cell r="E23" t="str">
            <v>1C24TNN_00007407</v>
          </cell>
          <cell r="F23">
            <v>1468625</v>
          </cell>
          <cell r="G23">
            <v>45322</v>
          </cell>
          <cell r="H23">
            <v>45359</v>
          </cell>
        </row>
        <row r="24">
          <cell r="A24">
            <v>7408</v>
          </cell>
          <cell r="B24">
            <v>510026</v>
          </cell>
          <cell r="C24">
            <v>25790</v>
          </cell>
          <cell r="D24" t="str">
            <v>CTY TNHH MTV TM VA DV NGOC THOM</v>
          </cell>
          <cell r="E24" t="str">
            <v>1C24TNN_00007408</v>
          </cell>
          <cell r="F24">
            <v>2024125</v>
          </cell>
          <cell r="G24">
            <v>45322</v>
          </cell>
          <cell r="H24">
            <v>45359</v>
          </cell>
        </row>
        <row r="25">
          <cell r="A25">
            <v>7409</v>
          </cell>
          <cell r="B25">
            <v>510026</v>
          </cell>
          <cell r="C25">
            <v>25790</v>
          </cell>
          <cell r="D25" t="str">
            <v>CTY TNHH MTV TM VA DV NGOC THOM</v>
          </cell>
          <cell r="E25" t="str">
            <v>1C24TNN_00007409</v>
          </cell>
          <cell r="F25">
            <v>2937238</v>
          </cell>
          <cell r="G25">
            <v>45322</v>
          </cell>
          <cell r="H25">
            <v>45359</v>
          </cell>
        </row>
        <row r="26">
          <cell r="A26">
            <v>7410</v>
          </cell>
          <cell r="B26">
            <v>510013</v>
          </cell>
          <cell r="C26">
            <v>25790</v>
          </cell>
          <cell r="D26" t="str">
            <v>CTY TNHH MTV TM VA DV NGOC THOM</v>
          </cell>
          <cell r="E26" t="str">
            <v>1C24TNN_00007410</v>
          </cell>
          <cell r="F26">
            <v>28902875</v>
          </cell>
          <cell r="G26">
            <v>45321</v>
          </cell>
          <cell r="H26">
            <v>45359</v>
          </cell>
        </row>
        <row r="27">
          <cell r="A27">
            <v>7411</v>
          </cell>
          <cell r="B27">
            <v>510013</v>
          </cell>
          <cell r="C27">
            <v>25790</v>
          </cell>
          <cell r="D27" t="str">
            <v>CTY TNHH MTV TM VA DV NGOC THOM</v>
          </cell>
          <cell r="E27" t="str">
            <v>1C24TNN_00007411</v>
          </cell>
          <cell r="F27">
            <v>5734800</v>
          </cell>
          <cell r="G27">
            <v>45321</v>
          </cell>
          <cell r="H27">
            <v>45359</v>
          </cell>
        </row>
        <row r="28">
          <cell r="A28">
            <v>7412</v>
          </cell>
          <cell r="B28">
            <v>510014</v>
          </cell>
          <cell r="C28">
            <v>25790</v>
          </cell>
          <cell r="D28" t="str">
            <v>CTY TNHH MTV TM VA DV NGOC THOM</v>
          </cell>
          <cell r="E28" t="str">
            <v>1C24TNN_00007412</v>
          </cell>
          <cell r="F28">
            <v>47247675</v>
          </cell>
          <cell r="G28">
            <v>45318</v>
          </cell>
          <cell r="H28">
            <v>45359</v>
          </cell>
        </row>
        <row r="29">
          <cell r="A29">
            <v>7507</v>
          </cell>
          <cell r="B29">
            <v>510014</v>
          </cell>
          <cell r="C29">
            <v>25790</v>
          </cell>
          <cell r="D29" t="str">
            <v>CTY TNHH MTV TM VA DV NGOC THOM</v>
          </cell>
          <cell r="E29" t="str">
            <v>1C24TNN_00007507</v>
          </cell>
          <cell r="F29">
            <v>6666675</v>
          </cell>
          <cell r="G29">
            <v>45313</v>
          </cell>
          <cell r="H29">
            <v>45359</v>
          </cell>
        </row>
        <row r="30">
          <cell r="A30">
            <v>8187</v>
          </cell>
          <cell r="B30">
            <v>510050</v>
          </cell>
          <cell r="C30">
            <v>25790</v>
          </cell>
          <cell r="D30" t="str">
            <v>CTY TNHH MTV TM VA DV NGOC THOM</v>
          </cell>
          <cell r="E30" t="str">
            <v>1C24TNN_00008187</v>
          </cell>
          <cell r="F30">
            <v>1110575</v>
          </cell>
          <cell r="G30">
            <v>45325</v>
          </cell>
          <cell r="H30">
            <v>45359</v>
          </cell>
        </row>
        <row r="31">
          <cell r="A31">
            <v>8188</v>
          </cell>
          <cell r="B31">
            <v>510012</v>
          </cell>
          <cell r="C31">
            <v>25790</v>
          </cell>
          <cell r="D31" t="str">
            <v>CTY TNHH MTV TM VA DV NGOC THOM</v>
          </cell>
          <cell r="E31" t="str">
            <v>1C24TNN_00008188</v>
          </cell>
          <cell r="F31">
            <v>18065713</v>
          </cell>
          <cell r="G31">
            <v>45325</v>
          </cell>
          <cell r="H31">
            <v>45359</v>
          </cell>
        </row>
        <row r="32">
          <cell r="A32">
            <v>8189</v>
          </cell>
          <cell r="B32">
            <v>510010</v>
          </cell>
          <cell r="C32">
            <v>25790</v>
          </cell>
          <cell r="D32" t="str">
            <v>CTY TNHH MTV TM VA DV NGOC THOM</v>
          </cell>
          <cell r="E32" t="str">
            <v>1C24TNN_00008189</v>
          </cell>
          <cell r="F32">
            <v>3189338</v>
          </cell>
          <cell r="G32">
            <v>45325</v>
          </cell>
          <cell r="H32">
            <v>45359</v>
          </cell>
        </row>
        <row r="33">
          <cell r="A33">
            <v>8190</v>
          </cell>
          <cell r="B33">
            <v>510010</v>
          </cell>
          <cell r="C33">
            <v>25790</v>
          </cell>
          <cell r="D33" t="str">
            <v>CTY TNHH MTV TM VA DV NGOC THOM</v>
          </cell>
          <cell r="E33" t="str">
            <v>1C24TNN_00008190</v>
          </cell>
          <cell r="F33">
            <v>2722988</v>
          </cell>
          <cell r="G33">
            <v>45325</v>
          </cell>
          <cell r="H33">
            <v>45359</v>
          </cell>
        </row>
        <row r="34">
          <cell r="A34">
            <v>8191</v>
          </cell>
          <cell r="B34">
            <v>510011</v>
          </cell>
          <cell r="C34">
            <v>25790</v>
          </cell>
          <cell r="D34" t="str">
            <v>CTY TNHH MTV TM VA DV NGOC THOM</v>
          </cell>
          <cell r="E34" t="str">
            <v>1C24TNN_00008191</v>
          </cell>
          <cell r="F34">
            <v>1911600</v>
          </cell>
          <cell r="G34">
            <v>45325</v>
          </cell>
          <cell r="H34">
            <v>45359</v>
          </cell>
        </row>
        <row r="35">
          <cell r="A35">
            <v>8192</v>
          </cell>
          <cell r="B35">
            <v>510011</v>
          </cell>
          <cell r="C35">
            <v>25790</v>
          </cell>
          <cell r="D35" t="str">
            <v>CTY TNHH MTV TM VA DV NGOC THOM</v>
          </cell>
          <cell r="E35" t="str">
            <v>1C24TNN_00008192</v>
          </cell>
          <cell r="F35">
            <v>1468625</v>
          </cell>
          <cell r="G35">
            <v>45322</v>
          </cell>
          <cell r="H35">
            <v>45359</v>
          </cell>
        </row>
        <row r="36">
          <cell r="A36">
            <v>8193</v>
          </cell>
          <cell r="B36">
            <v>510018</v>
          </cell>
          <cell r="C36">
            <v>25790</v>
          </cell>
          <cell r="D36" t="str">
            <v>CTY TNHH MTV TM VA DV NGOC THOM</v>
          </cell>
          <cell r="E36" t="str">
            <v>1C24TNN_00008193</v>
          </cell>
          <cell r="F36">
            <v>1505488</v>
          </cell>
          <cell r="G36">
            <v>45325</v>
          </cell>
          <cell r="H36">
            <v>45359</v>
          </cell>
        </row>
        <row r="37">
          <cell r="A37">
            <v>8194</v>
          </cell>
          <cell r="B37">
            <v>510018</v>
          </cell>
          <cell r="C37">
            <v>25790</v>
          </cell>
          <cell r="D37" t="str">
            <v>CTY TNHH MTV TM VA DV NGOC THOM</v>
          </cell>
          <cell r="E37" t="str">
            <v>1C24TNN_00008194</v>
          </cell>
          <cell r="F37">
            <v>1822475</v>
          </cell>
          <cell r="G37">
            <v>45327</v>
          </cell>
          <cell r="H37">
            <v>45359</v>
          </cell>
        </row>
        <row r="38">
          <cell r="A38">
            <v>8210</v>
          </cell>
          <cell r="B38">
            <v>510026</v>
          </cell>
          <cell r="C38">
            <v>25790</v>
          </cell>
          <cell r="D38" t="str">
            <v>CTY TNHH MTV TM VA DV NGOC THOM</v>
          </cell>
          <cell r="E38" t="str">
            <v>1C24TNN_00008210</v>
          </cell>
          <cell r="F38">
            <v>4048238</v>
          </cell>
          <cell r="G38">
            <v>45324</v>
          </cell>
          <cell r="H38">
            <v>45359</v>
          </cell>
        </row>
        <row r="39">
          <cell r="A39">
            <v>8212</v>
          </cell>
          <cell r="B39">
            <v>510014</v>
          </cell>
          <cell r="C39">
            <v>25790</v>
          </cell>
          <cell r="D39" t="str">
            <v>CTY TNHH MTV TM VA DV NGOC THOM</v>
          </cell>
          <cell r="E39" t="str">
            <v>1C24TNN_00008212</v>
          </cell>
          <cell r="F39">
            <v>13326963</v>
          </cell>
          <cell r="G39">
            <v>45325</v>
          </cell>
          <cell r="H39">
            <v>45359</v>
          </cell>
        </row>
        <row r="40">
          <cell r="A40">
            <v>8213</v>
          </cell>
          <cell r="B40">
            <v>510014</v>
          </cell>
          <cell r="C40">
            <v>25790</v>
          </cell>
          <cell r="D40" t="str">
            <v>CTY TNHH MTV TM VA DV NGOC THOM</v>
          </cell>
          <cell r="E40" t="str">
            <v>1C24TNN_00008213</v>
          </cell>
          <cell r="F40">
            <v>7084425</v>
          </cell>
          <cell r="G40">
            <v>45325</v>
          </cell>
          <cell r="H40">
            <v>45359</v>
          </cell>
        </row>
        <row r="41">
          <cell r="A41">
            <v>8216</v>
          </cell>
          <cell r="B41">
            <v>510026</v>
          </cell>
          <cell r="C41">
            <v>25790</v>
          </cell>
          <cell r="D41" t="str">
            <v>CTY TNHH MTV TM VA DV NGOC THOM</v>
          </cell>
          <cell r="E41" t="str">
            <v>1C24TNN_00008216</v>
          </cell>
          <cell r="F41">
            <v>5660225</v>
          </cell>
          <cell r="G41">
            <v>45325</v>
          </cell>
          <cell r="H41">
            <v>45359</v>
          </cell>
        </row>
        <row r="42">
          <cell r="A42">
            <v>8217</v>
          </cell>
          <cell r="B42">
            <v>510013</v>
          </cell>
          <cell r="C42">
            <v>25790</v>
          </cell>
          <cell r="D42" t="str">
            <v>CTY TNHH MTV TM VA DV NGOC THOM</v>
          </cell>
          <cell r="E42" t="str">
            <v>1C24TNN_00008217</v>
          </cell>
          <cell r="F42">
            <v>10120600</v>
          </cell>
          <cell r="G42">
            <v>45325</v>
          </cell>
          <cell r="H42">
            <v>45359</v>
          </cell>
        </row>
        <row r="43">
          <cell r="A43">
            <v>8218</v>
          </cell>
          <cell r="B43">
            <v>510026</v>
          </cell>
          <cell r="C43">
            <v>25790</v>
          </cell>
          <cell r="D43" t="str">
            <v>CTY TNHH MTV TM VA DV NGOC THOM</v>
          </cell>
          <cell r="E43" t="str">
            <v>1C24TNN_00008218</v>
          </cell>
          <cell r="F43">
            <v>10120600</v>
          </cell>
          <cell r="G43">
            <v>45326</v>
          </cell>
          <cell r="H43">
            <v>45359</v>
          </cell>
        </row>
        <row r="44">
          <cell r="A44">
            <v>8219</v>
          </cell>
          <cell r="B44">
            <v>510014</v>
          </cell>
          <cell r="C44">
            <v>25790</v>
          </cell>
          <cell r="D44" t="str">
            <v>CTY TNHH MTV TM VA DV NGOC THOM</v>
          </cell>
          <cell r="E44" t="str">
            <v>1C24TNN_00008219</v>
          </cell>
          <cell r="F44">
            <v>14562925</v>
          </cell>
          <cell r="G44">
            <v>45327</v>
          </cell>
          <cell r="H44">
            <v>45359</v>
          </cell>
        </row>
        <row r="45">
          <cell r="A45">
            <v>8220</v>
          </cell>
          <cell r="B45">
            <v>510026</v>
          </cell>
          <cell r="C45">
            <v>25790</v>
          </cell>
          <cell r="D45" t="str">
            <v>CTY TNHH MTV TM VA DV NGOC THOM</v>
          </cell>
          <cell r="E45" t="str">
            <v>1C24TNN_00008220</v>
          </cell>
          <cell r="F45">
            <v>5534675</v>
          </cell>
          <cell r="G45">
            <v>45327</v>
          </cell>
          <cell r="H45">
            <v>45359</v>
          </cell>
        </row>
        <row r="46">
          <cell r="A46">
            <v>8233</v>
          </cell>
          <cell r="B46">
            <v>510011</v>
          </cell>
          <cell r="C46">
            <v>25790</v>
          </cell>
          <cell r="D46" t="str">
            <v>CTY TNHH MTV TM VA DV NGOC THOM</v>
          </cell>
          <cell r="E46" t="str">
            <v>1C24TNN_00008233</v>
          </cell>
          <cell r="F46">
            <v>4048238</v>
          </cell>
          <cell r="G46">
            <v>45322</v>
          </cell>
          <cell r="H46">
            <v>45359</v>
          </cell>
        </row>
        <row r="47">
          <cell r="A47">
            <v>8234</v>
          </cell>
          <cell r="B47">
            <v>510011</v>
          </cell>
          <cell r="C47">
            <v>25790</v>
          </cell>
          <cell r="D47" t="str">
            <v>CTY TNHH MTV TM VA DV NGOC THOM</v>
          </cell>
          <cell r="E47" t="str">
            <v>1C24TNN_00008234</v>
          </cell>
          <cell r="F47">
            <v>25464775</v>
          </cell>
          <cell r="G47">
            <v>45328</v>
          </cell>
          <cell r="H47">
            <v>45359</v>
          </cell>
        </row>
        <row r="48">
          <cell r="A48">
            <v>8236</v>
          </cell>
          <cell r="B48">
            <v>510011</v>
          </cell>
          <cell r="C48">
            <v>25790</v>
          </cell>
          <cell r="D48" t="str">
            <v>CTY TNHH MTV TM VA DV NGOC THOM</v>
          </cell>
          <cell r="E48" t="str">
            <v>1C24TNN_00008236</v>
          </cell>
          <cell r="F48">
            <v>4944563</v>
          </cell>
          <cell r="G48">
            <v>45328</v>
          </cell>
          <cell r="H48">
            <v>45359</v>
          </cell>
        </row>
        <row r="49">
          <cell r="A49">
            <v>8238</v>
          </cell>
          <cell r="B49">
            <v>510019</v>
          </cell>
          <cell r="C49">
            <v>25790</v>
          </cell>
          <cell r="D49" t="str">
            <v>CTY TNHH MTV TM VA DV NGOC THOM</v>
          </cell>
          <cell r="E49" t="str">
            <v>1C24TNN_00008238</v>
          </cell>
          <cell r="F49">
            <v>3330275</v>
          </cell>
          <cell r="G49">
            <v>45328</v>
          </cell>
          <cell r="H49">
            <v>45359</v>
          </cell>
        </row>
        <row r="50">
          <cell r="A50">
            <v>8318</v>
          </cell>
          <cell r="B50">
            <v>510027</v>
          </cell>
          <cell r="C50">
            <v>25790</v>
          </cell>
          <cell r="D50" t="str">
            <v>CTY TNHH MTV TM VA DV NGOC THOM</v>
          </cell>
          <cell r="E50" t="str">
            <v>1C24TNN_00008318</v>
          </cell>
          <cell r="F50">
            <v>2024125</v>
          </cell>
          <cell r="G50">
            <v>45329</v>
          </cell>
          <cell r="H50">
            <v>45359</v>
          </cell>
        </row>
        <row r="51">
          <cell r="A51">
            <v>8319</v>
          </cell>
          <cell r="B51">
            <v>510025</v>
          </cell>
          <cell r="C51">
            <v>25790</v>
          </cell>
          <cell r="D51" t="str">
            <v>CTY TNHH MTV TM VA DV NGOC THOM</v>
          </cell>
          <cell r="E51" t="str">
            <v>1C24TNN_00008319</v>
          </cell>
          <cell r="F51">
            <v>2024125</v>
          </cell>
          <cell r="G51">
            <v>45329</v>
          </cell>
          <cell r="H51">
            <v>45359</v>
          </cell>
        </row>
        <row r="52">
          <cell r="A52">
            <v>8320</v>
          </cell>
          <cell r="B52">
            <v>510022</v>
          </cell>
          <cell r="C52">
            <v>25790</v>
          </cell>
          <cell r="D52" t="str">
            <v>CTY TNHH MTV TM VA DV NGOC THOM</v>
          </cell>
          <cell r="E52" t="str">
            <v>1C24TNN_00008320</v>
          </cell>
          <cell r="F52">
            <v>4747113</v>
          </cell>
          <cell r="G52">
            <v>45329</v>
          </cell>
          <cell r="H52">
            <v>45359</v>
          </cell>
        </row>
        <row r="53">
          <cell r="A53">
            <v>8321</v>
          </cell>
          <cell r="B53">
            <v>510017</v>
          </cell>
          <cell r="C53">
            <v>25790</v>
          </cell>
          <cell r="D53" t="str">
            <v>CTY TNHH MTV TM VA DV NGOC THOM</v>
          </cell>
          <cell r="E53" t="str">
            <v>1C24TNN_00008321</v>
          </cell>
          <cell r="F53">
            <v>15672663</v>
          </cell>
          <cell r="G53">
            <v>45329</v>
          </cell>
          <cell r="H53">
            <v>45359</v>
          </cell>
        </row>
        <row r="54">
          <cell r="A54">
            <v>8322</v>
          </cell>
          <cell r="B54">
            <v>510017</v>
          </cell>
          <cell r="C54">
            <v>25790</v>
          </cell>
          <cell r="D54" t="str">
            <v>CTY TNHH MTV TM VA DV NGOC THOM</v>
          </cell>
          <cell r="E54" t="str">
            <v>1C24TNN_00008322</v>
          </cell>
          <cell r="F54">
            <v>6824475</v>
          </cell>
          <cell r="G54">
            <v>45329</v>
          </cell>
          <cell r="H54">
            <v>45359</v>
          </cell>
        </row>
        <row r="55">
          <cell r="A55">
            <v>8323</v>
          </cell>
          <cell r="B55">
            <v>510015</v>
          </cell>
          <cell r="C55">
            <v>25790</v>
          </cell>
          <cell r="D55" t="str">
            <v>CTY TNHH MTV TM VA DV NGOC THOM</v>
          </cell>
          <cell r="E55" t="str">
            <v>1C24TNN_00008323</v>
          </cell>
          <cell r="F55">
            <v>1110575</v>
          </cell>
          <cell r="G55">
            <v>45328</v>
          </cell>
          <cell r="H55">
            <v>45359</v>
          </cell>
        </row>
        <row r="56">
          <cell r="A56">
            <v>8715</v>
          </cell>
          <cell r="B56">
            <v>510011</v>
          </cell>
          <cell r="C56">
            <v>25790</v>
          </cell>
          <cell r="D56" t="str">
            <v>CTY TNHH MTV TM VA DV NGOC THOM</v>
          </cell>
          <cell r="E56" t="str">
            <v>1C24TNN_00008715</v>
          </cell>
          <cell r="F56">
            <v>6268975</v>
          </cell>
          <cell r="G56">
            <v>45329</v>
          </cell>
          <cell r="H56">
            <v>45359</v>
          </cell>
        </row>
        <row r="57">
          <cell r="A57">
            <v>8716</v>
          </cell>
          <cell r="B57">
            <v>510010</v>
          </cell>
          <cell r="C57">
            <v>25790</v>
          </cell>
          <cell r="D57" t="str">
            <v>CTY TNHH MTV TM VA DV NGOC THOM</v>
          </cell>
          <cell r="E57" t="str">
            <v>1C24TNN_00008716</v>
          </cell>
          <cell r="F57">
            <v>2024125</v>
          </cell>
          <cell r="G57">
            <v>45329</v>
          </cell>
          <cell r="H57">
            <v>45359</v>
          </cell>
        </row>
        <row r="58">
          <cell r="A58">
            <v>8717</v>
          </cell>
          <cell r="B58">
            <v>510010</v>
          </cell>
          <cell r="C58">
            <v>25790</v>
          </cell>
          <cell r="D58" t="str">
            <v>CTY TNHH MTV TM VA DV NGOC THOM</v>
          </cell>
          <cell r="E58" t="str">
            <v>1C24TNN_00008717</v>
          </cell>
          <cell r="F58">
            <v>12410063</v>
          </cell>
          <cell r="G58">
            <v>45329</v>
          </cell>
          <cell r="H58">
            <v>45359</v>
          </cell>
        </row>
        <row r="59">
          <cell r="A59">
            <v>8796</v>
          </cell>
          <cell r="B59">
            <v>510014</v>
          </cell>
          <cell r="C59">
            <v>25790</v>
          </cell>
          <cell r="D59" t="str">
            <v>CTY TNHH MTV TM VA DV NGOC THOM</v>
          </cell>
          <cell r="E59" t="str">
            <v>1C24TNN_00008796</v>
          </cell>
          <cell r="F59">
            <v>8884638</v>
          </cell>
          <cell r="G59">
            <v>45337</v>
          </cell>
          <cell r="H59">
            <v>45359</v>
          </cell>
        </row>
        <row r="60">
          <cell r="A60">
            <v>8797</v>
          </cell>
          <cell r="B60">
            <v>510014</v>
          </cell>
          <cell r="C60">
            <v>25790</v>
          </cell>
          <cell r="D60" t="str">
            <v>CTY TNHH MTV TM VA DV NGOC THOM</v>
          </cell>
          <cell r="E60" t="str">
            <v>1C24TNN_00008797</v>
          </cell>
          <cell r="F60">
            <v>31347000</v>
          </cell>
          <cell r="G60">
            <v>45327</v>
          </cell>
          <cell r="H60">
            <v>45359</v>
          </cell>
        </row>
        <row r="61">
          <cell r="A61">
            <v>9990</v>
          </cell>
          <cell r="B61">
            <v>510013</v>
          </cell>
          <cell r="C61">
            <v>25790</v>
          </cell>
          <cell r="D61" t="str">
            <v>CTY TNHH MTV TM VA DV NGOC THOM</v>
          </cell>
          <cell r="E61" t="str">
            <v>1C24TNN_00009990</v>
          </cell>
          <cell r="F61">
            <v>2381325</v>
          </cell>
          <cell r="G61">
            <v>45343</v>
          </cell>
          <cell r="H61">
            <v>45359</v>
          </cell>
        </row>
        <row r="62">
          <cell r="A62">
            <v>10013</v>
          </cell>
          <cell r="B62">
            <v>510017</v>
          </cell>
          <cell r="C62">
            <v>25790</v>
          </cell>
          <cell r="D62" t="str">
            <v>CTY TNHH MTV TM VA DV NGOC THOM</v>
          </cell>
          <cell r="E62" t="str">
            <v>1C24TNN_00010013</v>
          </cell>
          <cell r="F62">
            <v>3331738</v>
          </cell>
          <cell r="G62">
            <v>45350</v>
          </cell>
          <cell r="H62">
            <v>45359</v>
          </cell>
        </row>
        <row r="63">
          <cell r="A63">
            <v>10015</v>
          </cell>
          <cell r="B63">
            <v>510025</v>
          </cell>
          <cell r="C63">
            <v>25790</v>
          </cell>
          <cell r="D63" t="str">
            <v>CTY TNHH MTV TM VA DV NGOC THOM</v>
          </cell>
          <cell r="E63" t="str">
            <v>1C24TNN_00010015</v>
          </cell>
          <cell r="F63">
            <v>6431988</v>
          </cell>
          <cell r="G63">
            <v>45350</v>
          </cell>
          <cell r="H63">
            <v>45359</v>
          </cell>
        </row>
        <row r="64">
          <cell r="A64">
            <v>10016</v>
          </cell>
          <cell r="B64">
            <v>510015</v>
          </cell>
          <cell r="C64">
            <v>25790</v>
          </cell>
          <cell r="D64" t="str">
            <v>CTY TNHH MTV TM VA DV NGOC THOM</v>
          </cell>
          <cell r="E64" t="str">
            <v>1C24TNN_00010016</v>
          </cell>
          <cell r="F64">
            <v>6322013</v>
          </cell>
          <cell r="G64">
            <v>45349</v>
          </cell>
          <cell r="H64">
            <v>45359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Số HĐ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</v>
          </cell>
        </row>
        <row r="2">
          <cell r="A2">
            <v>63</v>
          </cell>
          <cell r="B2">
            <v>510020</v>
          </cell>
          <cell r="C2">
            <v>25790</v>
          </cell>
          <cell r="D2" t="str">
            <v>10020R1402000005</v>
          </cell>
          <cell r="E2" t="str">
            <v>1C24TNF_00000063</v>
          </cell>
          <cell r="F2">
            <v>-311800</v>
          </cell>
          <cell r="G2">
            <v>45323</v>
          </cell>
          <cell r="H2">
            <v>45415</v>
          </cell>
        </row>
        <row r="3">
          <cell r="A3">
            <v>64</v>
          </cell>
          <cell r="B3">
            <v>510020</v>
          </cell>
          <cell r="C3">
            <v>25790</v>
          </cell>
          <cell r="D3" t="str">
            <v>10020R1402000006</v>
          </cell>
          <cell r="E3" t="str">
            <v>1C24TNF_00000064</v>
          </cell>
          <cell r="F3">
            <v>-916450</v>
          </cell>
          <cell r="G3">
            <v>45323</v>
          </cell>
          <cell r="H3">
            <v>45415</v>
          </cell>
        </row>
        <row r="4">
          <cell r="A4">
            <v>65</v>
          </cell>
          <cell r="B4">
            <v>510020</v>
          </cell>
          <cell r="C4">
            <v>25790</v>
          </cell>
          <cell r="D4" t="str">
            <v>10020R1402000007</v>
          </cell>
          <cell r="E4" t="str">
            <v>1C24TNF_00000065</v>
          </cell>
          <cell r="F4">
            <v>-455614</v>
          </cell>
          <cell r="G4">
            <v>45323</v>
          </cell>
          <cell r="H4">
            <v>45415</v>
          </cell>
        </row>
        <row r="5">
          <cell r="A5">
            <v>77</v>
          </cell>
          <cell r="B5">
            <v>510028</v>
          </cell>
          <cell r="C5">
            <v>25790</v>
          </cell>
          <cell r="D5" t="str">
            <v>10028R1402000003</v>
          </cell>
          <cell r="E5" t="str">
            <v>1C24TNF_00000077</v>
          </cell>
          <cell r="F5">
            <v>-111062</v>
          </cell>
          <cell r="G5">
            <v>45341</v>
          </cell>
          <cell r="H5">
            <v>45415</v>
          </cell>
        </row>
        <row r="6">
          <cell r="A6">
            <v>78</v>
          </cell>
          <cell r="B6">
            <v>510028</v>
          </cell>
          <cell r="C6">
            <v>25790</v>
          </cell>
          <cell r="D6" t="str">
            <v>10028R1402000004</v>
          </cell>
          <cell r="E6" t="str">
            <v>1C24TNF_00000078</v>
          </cell>
          <cell r="F6">
            <v>-194105</v>
          </cell>
          <cell r="G6">
            <v>45341</v>
          </cell>
          <cell r="H6">
            <v>45415</v>
          </cell>
        </row>
        <row r="7">
          <cell r="A7">
            <v>81</v>
          </cell>
          <cell r="B7">
            <v>510017</v>
          </cell>
          <cell r="C7">
            <v>25790</v>
          </cell>
          <cell r="D7" t="str">
            <v>10017R1402000002</v>
          </cell>
          <cell r="E7" t="str">
            <v>1C24TNF_00000081</v>
          </cell>
          <cell r="F7">
            <v>-383362</v>
          </cell>
          <cell r="G7">
            <v>45348</v>
          </cell>
          <cell r="H7">
            <v>45415</v>
          </cell>
        </row>
        <row r="8">
          <cell r="A8">
            <v>82</v>
          </cell>
          <cell r="B8">
            <v>510017</v>
          </cell>
          <cell r="C8">
            <v>25790</v>
          </cell>
          <cell r="D8" t="str">
            <v>10017R1402000003</v>
          </cell>
          <cell r="E8" t="str">
            <v>1C24TNF_00000082</v>
          </cell>
          <cell r="F8">
            <v>-382315</v>
          </cell>
          <cell r="G8">
            <v>45348</v>
          </cell>
          <cell r="H8">
            <v>45415</v>
          </cell>
        </row>
        <row r="9">
          <cell r="A9">
            <v>83</v>
          </cell>
          <cell r="B9">
            <v>510013</v>
          </cell>
          <cell r="C9">
            <v>25790</v>
          </cell>
          <cell r="D9" t="str">
            <v>10013R1402000007</v>
          </cell>
          <cell r="E9" t="str">
            <v>1C24TNF_00000083</v>
          </cell>
          <cell r="F9">
            <v>-714400</v>
          </cell>
          <cell r="G9">
            <v>45348</v>
          </cell>
          <cell r="H9">
            <v>45415</v>
          </cell>
        </row>
        <row r="10">
          <cell r="A10">
            <v>84</v>
          </cell>
          <cell r="B10">
            <v>510013</v>
          </cell>
          <cell r="C10">
            <v>25790</v>
          </cell>
          <cell r="D10" t="str">
            <v>10013R1402000008</v>
          </cell>
          <cell r="E10" t="str">
            <v>1C24TNF_00000084</v>
          </cell>
          <cell r="F10">
            <v>-764636</v>
          </cell>
          <cell r="G10">
            <v>45348</v>
          </cell>
          <cell r="H10">
            <v>45415</v>
          </cell>
        </row>
        <row r="11">
          <cell r="A11">
            <v>126</v>
          </cell>
          <cell r="B11">
            <v>510021</v>
          </cell>
          <cell r="C11">
            <v>25790</v>
          </cell>
          <cell r="D11" t="str">
            <v>10021R1403000004</v>
          </cell>
          <cell r="E11" t="str">
            <v>1C24TNF_00000126</v>
          </cell>
          <cell r="F11">
            <v>-194112</v>
          </cell>
          <cell r="G11">
            <v>45352</v>
          </cell>
          <cell r="H11">
            <v>45415</v>
          </cell>
        </row>
        <row r="12">
          <cell r="A12">
            <v>127</v>
          </cell>
          <cell r="B12">
            <v>510021</v>
          </cell>
          <cell r="C12">
            <v>25790</v>
          </cell>
          <cell r="D12" t="str">
            <v>10021R1403000005</v>
          </cell>
          <cell r="E12" t="str">
            <v>1C24TNF_00000127</v>
          </cell>
          <cell r="F12">
            <v>-964850</v>
          </cell>
          <cell r="G12">
            <v>45352</v>
          </cell>
          <cell r="H12">
            <v>45415</v>
          </cell>
        </row>
        <row r="13">
          <cell r="A13">
            <v>129</v>
          </cell>
          <cell r="B13">
            <v>510016</v>
          </cell>
          <cell r="C13">
            <v>25790</v>
          </cell>
          <cell r="D13" t="str">
            <v>10016R1403000005</v>
          </cell>
          <cell r="E13" t="str">
            <v>1C24TNF_00000129</v>
          </cell>
          <cell r="F13">
            <v>-222112</v>
          </cell>
          <cell r="G13">
            <v>45353</v>
          </cell>
          <cell r="H13">
            <v>45415</v>
          </cell>
        </row>
        <row r="14">
          <cell r="A14">
            <v>130</v>
          </cell>
          <cell r="B14">
            <v>510016</v>
          </cell>
          <cell r="C14">
            <v>25790</v>
          </cell>
          <cell r="D14" t="str">
            <v>10016R1403000006</v>
          </cell>
          <cell r="E14" t="str">
            <v>1C24TNF_00000130</v>
          </cell>
          <cell r="F14">
            <v>-424800</v>
          </cell>
          <cell r="G14">
            <v>45353</v>
          </cell>
          <cell r="H14">
            <v>45415</v>
          </cell>
        </row>
        <row r="15">
          <cell r="A15">
            <v>131</v>
          </cell>
          <cell r="B15">
            <v>510028</v>
          </cell>
          <cell r="C15">
            <v>25790</v>
          </cell>
          <cell r="D15" t="str">
            <v>10028R1403000007</v>
          </cell>
          <cell r="E15" t="str">
            <v>1C24TNF_00000131</v>
          </cell>
          <cell r="F15">
            <v>-313475</v>
          </cell>
          <cell r="G15">
            <v>45353</v>
          </cell>
          <cell r="H15">
            <v>45415</v>
          </cell>
        </row>
        <row r="16">
          <cell r="A16">
            <v>132</v>
          </cell>
          <cell r="B16">
            <v>510028</v>
          </cell>
          <cell r="C16">
            <v>25790</v>
          </cell>
          <cell r="D16" t="str">
            <v>10028R1403000008</v>
          </cell>
          <cell r="E16" t="str">
            <v>1C24TNF_00000132</v>
          </cell>
          <cell r="F16">
            <v>-191155</v>
          </cell>
          <cell r="G16">
            <v>45353</v>
          </cell>
          <cell r="H16">
            <v>45415</v>
          </cell>
        </row>
        <row r="17">
          <cell r="A17">
            <v>133</v>
          </cell>
          <cell r="B17">
            <v>510020</v>
          </cell>
          <cell r="C17">
            <v>25790</v>
          </cell>
          <cell r="D17" t="str">
            <v>10020R1403000009</v>
          </cell>
          <cell r="E17" t="str">
            <v>1C24TNF_00000133</v>
          </cell>
          <cell r="F17">
            <v>-182250</v>
          </cell>
          <cell r="G17">
            <v>45353</v>
          </cell>
          <cell r="H17">
            <v>45415</v>
          </cell>
        </row>
        <row r="18">
          <cell r="A18">
            <v>134</v>
          </cell>
          <cell r="B18">
            <v>510020</v>
          </cell>
          <cell r="C18">
            <v>25790</v>
          </cell>
          <cell r="D18" t="str">
            <v>10020R1403000010</v>
          </cell>
          <cell r="E18" t="str">
            <v>1C24TNF_00000134</v>
          </cell>
          <cell r="F18">
            <v>-1061998</v>
          </cell>
          <cell r="G18">
            <v>45353</v>
          </cell>
          <cell r="H18">
            <v>45415</v>
          </cell>
        </row>
        <row r="19">
          <cell r="A19">
            <v>142</v>
          </cell>
          <cell r="B19">
            <v>510027</v>
          </cell>
          <cell r="C19">
            <v>25790</v>
          </cell>
          <cell r="D19" t="str">
            <v>10027R1403000004</v>
          </cell>
          <cell r="E19" t="str">
            <v>1C24TNF_00000142</v>
          </cell>
          <cell r="F19">
            <v>-515425</v>
          </cell>
          <cell r="G19">
            <v>45363</v>
          </cell>
          <cell r="H19">
            <v>45415</v>
          </cell>
        </row>
        <row r="20">
          <cell r="A20">
            <v>143</v>
          </cell>
          <cell r="B20">
            <v>510027</v>
          </cell>
          <cell r="C20">
            <v>25790</v>
          </cell>
          <cell r="D20" t="str">
            <v>10027R1403000005</v>
          </cell>
          <cell r="E20" t="str">
            <v>1C24TNF_00000143</v>
          </cell>
          <cell r="F20">
            <v>-261850</v>
          </cell>
          <cell r="G20">
            <v>45363</v>
          </cell>
          <cell r="H20">
            <v>45415</v>
          </cell>
        </row>
        <row r="21">
          <cell r="A21">
            <v>212</v>
          </cell>
          <cell r="B21">
            <v>510022</v>
          </cell>
          <cell r="C21">
            <v>25790</v>
          </cell>
          <cell r="D21" t="str">
            <v>10022R1403000017</v>
          </cell>
          <cell r="E21" t="str">
            <v>1C24TNF_00000212</v>
          </cell>
          <cell r="F21">
            <v>-73425</v>
          </cell>
          <cell r="G21">
            <v>45380</v>
          </cell>
          <cell r="H21">
            <v>45415</v>
          </cell>
        </row>
        <row r="22">
          <cell r="A22">
            <v>213</v>
          </cell>
          <cell r="B22">
            <v>510022</v>
          </cell>
          <cell r="C22">
            <v>25790</v>
          </cell>
          <cell r="D22" t="str">
            <v>10022R1403000018</v>
          </cell>
          <cell r="E22" t="str">
            <v>1C24TNF_00000213</v>
          </cell>
          <cell r="F22">
            <v>-230125</v>
          </cell>
          <cell r="G22">
            <v>45380</v>
          </cell>
          <cell r="H22">
            <v>45415</v>
          </cell>
        </row>
        <row r="23">
          <cell r="A23">
            <v>305</v>
          </cell>
          <cell r="B23">
            <v>510011</v>
          </cell>
          <cell r="C23">
            <v>25790</v>
          </cell>
          <cell r="D23" t="str">
            <v>10011R1404000001</v>
          </cell>
          <cell r="E23" t="str">
            <v>1C24TNF_00000305</v>
          </cell>
          <cell r="F23">
            <v>-1248225</v>
          </cell>
          <cell r="G23">
            <v>45388</v>
          </cell>
          <cell r="H23">
            <v>45415</v>
          </cell>
        </row>
        <row r="24">
          <cell r="A24">
            <v>306</v>
          </cell>
          <cell r="B24">
            <v>510011</v>
          </cell>
          <cell r="C24">
            <v>25790</v>
          </cell>
          <cell r="D24" t="str">
            <v>10011R1404000002</v>
          </cell>
          <cell r="E24" t="str">
            <v>1C24TNF_00000306</v>
          </cell>
          <cell r="F24">
            <v>-4414975</v>
          </cell>
          <cell r="G24">
            <v>45388</v>
          </cell>
          <cell r="H24">
            <v>45415</v>
          </cell>
        </row>
        <row r="25">
          <cell r="A25">
            <v>307</v>
          </cell>
          <cell r="B25">
            <v>510011</v>
          </cell>
          <cell r="C25">
            <v>25790</v>
          </cell>
          <cell r="D25" t="str">
            <v>10011R1404000003</v>
          </cell>
          <cell r="E25" t="str">
            <v>1C24TNF_00000307</v>
          </cell>
          <cell r="F25">
            <v>-191145</v>
          </cell>
          <cell r="G25">
            <v>45388</v>
          </cell>
          <cell r="H25">
            <v>45415</v>
          </cell>
        </row>
        <row r="26">
          <cell r="A26">
            <v>321</v>
          </cell>
          <cell r="B26">
            <v>510027</v>
          </cell>
          <cell r="C26">
            <v>25790</v>
          </cell>
          <cell r="D26" t="str">
            <v>10027R1404000003</v>
          </cell>
          <cell r="E26" t="str">
            <v>1C24TNF_00000321</v>
          </cell>
          <cell r="F26">
            <v>-582325</v>
          </cell>
          <cell r="G26">
            <v>45391</v>
          </cell>
          <cell r="H26">
            <v>45415</v>
          </cell>
        </row>
        <row r="27">
          <cell r="A27">
            <v>322</v>
          </cell>
          <cell r="B27">
            <v>510027</v>
          </cell>
          <cell r="C27">
            <v>25790</v>
          </cell>
          <cell r="D27" t="str">
            <v>10027R1404000004</v>
          </cell>
          <cell r="E27" t="str">
            <v>1C24TNF_00000322</v>
          </cell>
          <cell r="F27">
            <v>-191162</v>
          </cell>
          <cell r="G27">
            <v>45391</v>
          </cell>
          <cell r="H27">
            <v>45415</v>
          </cell>
        </row>
        <row r="28">
          <cell r="A28">
            <v>379</v>
          </cell>
          <cell r="B28">
            <v>510015</v>
          </cell>
          <cell r="C28">
            <v>25790</v>
          </cell>
          <cell r="D28" t="str">
            <v>10015R1404000019</v>
          </cell>
          <cell r="E28" t="str">
            <v>1C24TNF_00000379</v>
          </cell>
          <cell r="F28">
            <v>-888462</v>
          </cell>
          <cell r="G28">
            <v>45408</v>
          </cell>
          <cell r="H28">
            <v>45415</v>
          </cell>
        </row>
        <row r="29">
          <cell r="A29">
            <v>412</v>
          </cell>
          <cell r="B29">
            <v>510025</v>
          </cell>
          <cell r="C29">
            <v>25790</v>
          </cell>
          <cell r="D29" t="str">
            <v>10025R1404000009</v>
          </cell>
          <cell r="E29" t="str">
            <v>1C24TNF_00000412</v>
          </cell>
          <cell r="F29">
            <v>-955800</v>
          </cell>
          <cell r="G29">
            <v>45409</v>
          </cell>
          <cell r="H29">
            <v>45415</v>
          </cell>
        </row>
        <row r="30">
          <cell r="A30">
            <v>413</v>
          </cell>
          <cell r="B30">
            <v>510015</v>
          </cell>
          <cell r="C30">
            <v>25790</v>
          </cell>
          <cell r="D30" t="str">
            <v>10015R1404000024</v>
          </cell>
          <cell r="E30" t="str">
            <v>1C24TNF_00000413</v>
          </cell>
          <cell r="F30">
            <v>-1053637</v>
          </cell>
          <cell r="G30">
            <v>45409</v>
          </cell>
          <cell r="H30">
            <v>45415</v>
          </cell>
        </row>
        <row r="31">
          <cell r="A31">
            <v>414</v>
          </cell>
          <cell r="B31">
            <v>510015</v>
          </cell>
          <cell r="C31">
            <v>25790</v>
          </cell>
          <cell r="D31" t="str">
            <v>10015R1404000025</v>
          </cell>
          <cell r="E31" t="str">
            <v>1C24TNF_00000414</v>
          </cell>
          <cell r="F31">
            <v>-190500</v>
          </cell>
          <cell r="G31">
            <v>45409</v>
          </cell>
          <cell r="H31">
            <v>45415</v>
          </cell>
        </row>
        <row r="32">
          <cell r="A32">
            <v>4473</v>
          </cell>
          <cell r="B32">
            <v>510015</v>
          </cell>
          <cell r="C32">
            <v>25790</v>
          </cell>
          <cell r="D32" t="str">
            <v>10015R1401000016</v>
          </cell>
          <cell r="E32" t="str">
            <v>1C24TNN_00004473</v>
          </cell>
          <cell r="F32">
            <v>-382325</v>
          </cell>
          <cell r="G32">
            <v>45314</v>
          </cell>
          <cell r="H32">
            <v>45415</v>
          </cell>
        </row>
        <row r="33">
          <cell r="A33">
            <v>4474</v>
          </cell>
          <cell r="B33">
            <v>510015</v>
          </cell>
          <cell r="C33">
            <v>25790</v>
          </cell>
          <cell r="D33" t="str">
            <v>10015R1401000017</v>
          </cell>
          <cell r="E33" t="str">
            <v>1C24TNN_00004474</v>
          </cell>
          <cell r="F33">
            <v>-313235</v>
          </cell>
          <cell r="G33">
            <v>45314</v>
          </cell>
          <cell r="H33">
            <v>45415</v>
          </cell>
        </row>
        <row r="34">
          <cell r="A34">
            <v>13780</v>
          </cell>
          <cell r="B34">
            <v>510012</v>
          </cell>
          <cell r="C34">
            <v>25790</v>
          </cell>
          <cell r="D34" t="str">
            <v>10012I1403002111</v>
          </cell>
          <cell r="E34" t="str">
            <v>1C24TNN_00013780</v>
          </cell>
          <cell r="F34">
            <v>501825</v>
          </cell>
          <cell r="G34">
            <v>45377</v>
          </cell>
          <cell r="H34">
            <v>45415</v>
          </cell>
        </row>
        <row r="35">
          <cell r="A35">
            <v>14697</v>
          </cell>
          <cell r="B35">
            <v>510024</v>
          </cell>
          <cell r="C35">
            <v>25790</v>
          </cell>
          <cell r="D35" t="str">
            <v>10024I1404000023</v>
          </cell>
          <cell r="E35" t="str">
            <v>1C24TNN_00014697</v>
          </cell>
          <cell r="F35">
            <v>1468625</v>
          </cell>
          <cell r="G35">
            <v>45383</v>
          </cell>
          <cell r="H35">
            <v>45415</v>
          </cell>
        </row>
        <row r="36">
          <cell r="A36">
            <v>14698</v>
          </cell>
          <cell r="B36">
            <v>510023</v>
          </cell>
          <cell r="C36">
            <v>25790</v>
          </cell>
          <cell r="D36" t="str">
            <v>10023I1403000250</v>
          </cell>
          <cell r="E36" t="str">
            <v>1C24TNN_00014698</v>
          </cell>
          <cell r="F36">
            <v>1468625</v>
          </cell>
          <cell r="G36">
            <v>45382</v>
          </cell>
          <cell r="H36">
            <v>45415</v>
          </cell>
        </row>
        <row r="37">
          <cell r="A37">
            <v>14986</v>
          </cell>
          <cell r="B37">
            <v>510026</v>
          </cell>
          <cell r="C37">
            <v>25790</v>
          </cell>
          <cell r="D37" t="str">
            <v>10026I1403001599</v>
          </cell>
          <cell r="E37" t="str">
            <v>1C24TNN_00014986</v>
          </cell>
          <cell r="F37">
            <v>888463</v>
          </cell>
          <cell r="G37">
            <v>45377</v>
          </cell>
          <cell r="H37">
            <v>45415</v>
          </cell>
        </row>
        <row r="38">
          <cell r="A38">
            <v>14987</v>
          </cell>
          <cell r="B38">
            <v>510014</v>
          </cell>
          <cell r="C38">
            <v>25790</v>
          </cell>
          <cell r="D38" t="str">
            <v>10014I1403001356</v>
          </cell>
          <cell r="E38" t="str">
            <v>1C24TNN_00014987</v>
          </cell>
          <cell r="F38">
            <v>4442300</v>
          </cell>
          <cell r="G38">
            <v>45377</v>
          </cell>
          <cell r="H38">
            <v>45415</v>
          </cell>
        </row>
        <row r="39">
          <cell r="A39">
            <v>14988</v>
          </cell>
          <cell r="B39">
            <v>510014</v>
          </cell>
          <cell r="C39">
            <v>25790</v>
          </cell>
          <cell r="D39" t="str">
            <v>10014I1403001273</v>
          </cell>
          <cell r="E39" t="str">
            <v>1C24TNN_00014988</v>
          </cell>
          <cell r="F39">
            <v>4442300</v>
          </cell>
          <cell r="G39">
            <v>45381</v>
          </cell>
          <cell r="H39">
            <v>45415</v>
          </cell>
        </row>
        <row r="40">
          <cell r="A40">
            <v>14989</v>
          </cell>
          <cell r="B40">
            <v>510014</v>
          </cell>
          <cell r="C40">
            <v>25790</v>
          </cell>
          <cell r="D40" t="str">
            <v>10014I1403001288</v>
          </cell>
          <cell r="E40" t="str">
            <v>1C24TNN_00014989</v>
          </cell>
          <cell r="F40">
            <v>962488</v>
          </cell>
          <cell r="G40">
            <v>45381</v>
          </cell>
          <cell r="H40">
            <v>45415</v>
          </cell>
        </row>
        <row r="41">
          <cell r="A41">
            <v>14990</v>
          </cell>
          <cell r="B41">
            <v>510014</v>
          </cell>
          <cell r="C41">
            <v>25790</v>
          </cell>
          <cell r="D41" t="str">
            <v>10014I1403001274</v>
          </cell>
          <cell r="E41" t="str">
            <v>1C24TNN_00014990</v>
          </cell>
          <cell r="F41">
            <v>6219225</v>
          </cell>
          <cell r="G41">
            <v>45379</v>
          </cell>
          <cell r="H41">
            <v>45415</v>
          </cell>
        </row>
        <row r="42">
          <cell r="A42">
            <v>14993</v>
          </cell>
          <cell r="B42">
            <v>510024</v>
          </cell>
          <cell r="C42">
            <v>25790</v>
          </cell>
          <cell r="D42" t="str">
            <v>10024I1404000175</v>
          </cell>
          <cell r="E42" t="str">
            <v>1C24TNN_00014993</v>
          </cell>
          <cell r="F42">
            <v>888463</v>
          </cell>
          <cell r="G42">
            <v>45390</v>
          </cell>
          <cell r="H42">
            <v>45415</v>
          </cell>
        </row>
        <row r="43">
          <cell r="A43">
            <v>14994</v>
          </cell>
          <cell r="B43">
            <v>510025</v>
          </cell>
          <cell r="C43">
            <v>25790</v>
          </cell>
          <cell r="D43" t="str">
            <v>10025I1404000002</v>
          </cell>
          <cell r="E43" t="str">
            <v>1C24TNN_00014994</v>
          </cell>
          <cell r="F43">
            <v>2531875</v>
          </cell>
          <cell r="G43">
            <v>45384</v>
          </cell>
          <cell r="H43">
            <v>45415</v>
          </cell>
        </row>
        <row r="44">
          <cell r="A44">
            <v>15051</v>
          </cell>
          <cell r="B44">
            <v>510029</v>
          </cell>
          <cell r="C44">
            <v>25790</v>
          </cell>
          <cell r="D44" t="str">
            <v>10029I1404000062</v>
          </cell>
          <cell r="E44" t="str">
            <v>1C24TNN_00015051</v>
          </cell>
          <cell r="F44">
            <v>888463</v>
          </cell>
          <cell r="G44">
            <v>45384</v>
          </cell>
          <cell r="H44">
            <v>45415</v>
          </cell>
        </row>
        <row r="45">
          <cell r="A45">
            <v>15913</v>
          </cell>
          <cell r="B45">
            <v>510011</v>
          </cell>
          <cell r="C45">
            <v>25790</v>
          </cell>
          <cell r="D45" t="str">
            <v>10011I1404000146</v>
          </cell>
          <cell r="E45" t="str">
            <v>1C24TNN_00015913</v>
          </cell>
          <cell r="F45">
            <v>4351775</v>
          </cell>
          <cell r="G45">
            <v>45385</v>
          </cell>
          <cell r="H45">
            <v>45415</v>
          </cell>
        </row>
        <row r="46">
          <cell r="A46">
            <v>15935</v>
          </cell>
          <cell r="B46">
            <v>510025</v>
          </cell>
          <cell r="C46">
            <v>25790</v>
          </cell>
          <cell r="D46" t="str">
            <v>10025I1404000176</v>
          </cell>
          <cell r="E46" t="str">
            <v>1C24TNN_00015935</v>
          </cell>
          <cell r="F46">
            <v>1920263</v>
          </cell>
          <cell r="G46">
            <v>45387</v>
          </cell>
          <cell r="H46">
            <v>45415</v>
          </cell>
        </row>
        <row r="47">
          <cell r="A47">
            <v>15936</v>
          </cell>
          <cell r="B47">
            <v>510025</v>
          </cell>
          <cell r="C47">
            <v>25790</v>
          </cell>
          <cell r="D47" t="str">
            <v>10025I1404000177</v>
          </cell>
          <cell r="E47" t="str">
            <v>1C24TNN_00015936</v>
          </cell>
          <cell r="F47">
            <v>888463</v>
          </cell>
          <cell r="G47">
            <v>45387</v>
          </cell>
          <cell r="H47">
            <v>45415</v>
          </cell>
        </row>
        <row r="48">
          <cell r="A48">
            <v>15937</v>
          </cell>
          <cell r="B48">
            <v>510024</v>
          </cell>
          <cell r="C48">
            <v>25790</v>
          </cell>
          <cell r="D48" t="str">
            <v>10024I1404000197</v>
          </cell>
          <cell r="E48" t="str">
            <v>1C24TNN_00015937</v>
          </cell>
          <cell r="F48">
            <v>2381325</v>
          </cell>
          <cell r="G48">
            <v>45390</v>
          </cell>
          <cell r="H48">
            <v>45415</v>
          </cell>
        </row>
        <row r="49">
          <cell r="A49">
            <v>15938</v>
          </cell>
          <cell r="B49">
            <v>510021</v>
          </cell>
          <cell r="C49">
            <v>25790</v>
          </cell>
          <cell r="D49" t="str">
            <v>10021I1404000085</v>
          </cell>
          <cell r="E49" t="str">
            <v>1C24TNN_00015938</v>
          </cell>
          <cell r="F49">
            <v>1468625</v>
          </cell>
          <cell r="G49">
            <v>45388</v>
          </cell>
          <cell r="H49">
            <v>45415</v>
          </cell>
        </row>
        <row r="50">
          <cell r="A50">
            <v>15939</v>
          </cell>
          <cell r="B50">
            <v>510017</v>
          </cell>
          <cell r="C50">
            <v>25790</v>
          </cell>
          <cell r="D50" t="str">
            <v>10017I1404000298</v>
          </cell>
          <cell r="E50" t="str">
            <v>1C24TNN_00015939</v>
          </cell>
          <cell r="F50">
            <v>1776925</v>
          </cell>
          <cell r="G50">
            <v>45388</v>
          </cell>
          <cell r="H50">
            <v>45415</v>
          </cell>
        </row>
        <row r="51">
          <cell r="A51">
            <v>15940</v>
          </cell>
          <cell r="B51">
            <v>510016</v>
          </cell>
          <cell r="C51">
            <v>25790</v>
          </cell>
          <cell r="D51" t="str">
            <v>10016I1404000329</v>
          </cell>
          <cell r="E51" t="str">
            <v>1C24TNN_00015940</v>
          </cell>
          <cell r="F51">
            <v>1468625</v>
          </cell>
          <cell r="G51">
            <v>45390</v>
          </cell>
          <cell r="H51">
            <v>45415</v>
          </cell>
        </row>
        <row r="52">
          <cell r="A52">
            <v>15941</v>
          </cell>
          <cell r="B52">
            <v>510016</v>
          </cell>
          <cell r="C52">
            <v>25790</v>
          </cell>
          <cell r="D52" t="str">
            <v>10016I1404000330</v>
          </cell>
          <cell r="E52" t="str">
            <v>1C24TNN_00015941</v>
          </cell>
          <cell r="F52">
            <v>888463</v>
          </cell>
          <cell r="G52">
            <v>45390</v>
          </cell>
          <cell r="H52">
            <v>45415</v>
          </cell>
        </row>
        <row r="53">
          <cell r="A53">
            <v>16093</v>
          </cell>
          <cell r="B53">
            <v>510010</v>
          </cell>
          <cell r="C53">
            <v>25790</v>
          </cell>
          <cell r="D53" t="str">
            <v>10010I1404000508</v>
          </cell>
          <cell r="E53" t="str">
            <v>1C24TNN_00016093</v>
          </cell>
          <cell r="F53">
            <v>1468625</v>
          </cell>
          <cell r="G53">
            <v>45388</v>
          </cell>
          <cell r="H53">
            <v>45415</v>
          </cell>
        </row>
        <row r="54">
          <cell r="A54">
            <v>16136</v>
          </cell>
          <cell r="B54">
            <v>510013</v>
          </cell>
          <cell r="C54">
            <v>25790</v>
          </cell>
          <cell r="D54" t="str">
            <v>10013I1404000409</v>
          </cell>
          <cell r="E54" t="str">
            <v>1C24TNN_00016136</v>
          </cell>
          <cell r="F54">
            <v>1776925</v>
          </cell>
          <cell r="G54">
            <v>45386</v>
          </cell>
          <cell r="H54">
            <v>45415</v>
          </cell>
        </row>
        <row r="55">
          <cell r="A55">
            <v>16137</v>
          </cell>
          <cell r="B55">
            <v>520090</v>
          </cell>
          <cell r="C55">
            <v>25790</v>
          </cell>
          <cell r="D55" t="str">
            <v>20090I1404000140</v>
          </cell>
          <cell r="E55" t="str">
            <v>1C24TNN_00016137</v>
          </cell>
          <cell r="F55">
            <v>2381325</v>
          </cell>
          <cell r="G55">
            <v>45385</v>
          </cell>
          <cell r="H55">
            <v>45415</v>
          </cell>
        </row>
        <row r="56">
          <cell r="A56">
            <v>16138</v>
          </cell>
          <cell r="B56">
            <v>510022</v>
          </cell>
          <cell r="C56">
            <v>25790</v>
          </cell>
          <cell r="D56" t="str">
            <v>10022I1404000200</v>
          </cell>
          <cell r="E56" t="str">
            <v>1C24TNN_00016138</v>
          </cell>
          <cell r="F56">
            <v>1468625</v>
          </cell>
          <cell r="G56">
            <v>45391</v>
          </cell>
          <cell r="H56">
            <v>45415</v>
          </cell>
        </row>
        <row r="57">
          <cell r="A57">
            <v>16141</v>
          </cell>
          <cell r="B57">
            <v>510016</v>
          </cell>
          <cell r="C57">
            <v>25790</v>
          </cell>
          <cell r="D57" t="str">
            <v>10016I1404000696</v>
          </cell>
          <cell r="E57" t="str">
            <v>1C24TNN_00016141</v>
          </cell>
          <cell r="F57">
            <v>2381325</v>
          </cell>
          <cell r="G57">
            <v>45395</v>
          </cell>
          <cell r="H57">
            <v>45415</v>
          </cell>
        </row>
        <row r="58">
          <cell r="A58">
            <v>16142</v>
          </cell>
          <cell r="B58">
            <v>510024</v>
          </cell>
          <cell r="C58">
            <v>25790</v>
          </cell>
          <cell r="D58" t="str">
            <v>10024I1404000342</v>
          </cell>
          <cell r="E58" t="str">
            <v>1C24TNN_00016142</v>
          </cell>
          <cell r="F58">
            <v>1769713</v>
          </cell>
          <cell r="G58">
            <v>45395</v>
          </cell>
          <cell r="H58">
            <v>45415</v>
          </cell>
        </row>
        <row r="59">
          <cell r="A59">
            <v>16246</v>
          </cell>
          <cell r="B59">
            <v>510019</v>
          </cell>
          <cell r="C59">
            <v>25790</v>
          </cell>
          <cell r="D59" t="str">
            <v>10019I1404000355</v>
          </cell>
          <cell r="E59" t="str">
            <v>1C24TNN_00016246</v>
          </cell>
          <cell r="F59">
            <v>5994038</v>
          </cell>
          <cell r="G59">
            <v>45391</v>
          </cell>
          <cell r="H59">
            <v>45415</v>
          </cell>
        </row>
        <row r="60">
          <cell r="A60">
            <v>17080</v>
          </cell>
          <cell r="B60">
            <v>510029</v>
          </cell>
          <cell r="C60">
            <v>25790</v>
          </cell>
          <cell r="D60" t="str">
            <v>10029I1404000192</v>
          </cell>
          <cell r="E60" t="str">
            <v>1C24TNN_00017080</v>
          </cell>
          <cell r="F60">
            <v>2381325</v>
          </cell>
          <cell r="G60">
            <v>45392</v>
          </cell>
          <cell r="H60">
            <v>45415</v>
          </cell>
        </row>
        <row r="61">
          <cell r="A61">
            <v>17081</v>
          </cell>
          <cell r="B61">
            <v>510011</v>
          </cell>
          <cell r="C61">
            <v>25790</v>
          </cell>
          <cell r="D61" t="str">
            <v>10011I1404000667</v>
          </cell>
          <cell r="E61" t="str">
            <v>1C24TNN_00017081</v>
          </cell>
          <cell r="F61">
            <v>2746300</v>
          </cell>
          <cell r="G61">
            <v>45392</v>
          </cell>
          <cell r="H61">
            <v>45415</v>
          </cell>
        </row>
        <row r="62">
          <cell r="A62">
            <v>17082</v>
          </cell>
          <cell r="B62">
            <v>510029</v>
          </cell>
          <cell r="C62">
            <v>25790</v>
          </cell>
          <cell r="D62" t="str">
            <v>10029I1401000902</v>
          </cell>
          <cell r="E62" t="str">
            <v>1C24TNN_00017082</v>
          </cell>
          <cell r="F62">
            <v>2024125</v>
          </cell>
          <cell r="G62">
            <v>45321</v>
          </cell>
          <cell r="H62">
            <v>45415</v>
          </cell>
        </row>
        <row r="63">
          <cell r="A63">
            <v>17235</v>
          </cell>
          <cell r="B63">
            <v>510017</v>
          </cell>
          <cell r="C63">
            <v>25790</v>
          </cell>
          <cell r="D63" t="str">
            <v>10017I1404000715</v>
          </cell>
          <cell r="E63" t="str">
            <v>1C24TNN_00017235</v>
          </cell>
          <cell r="F63">
            <v>1669350</v>
          </cell>
          <cell r="G63">
            <v>45395</v>
          </cell>
          <cell r="H63">
            <v>45415</v>
          </cell>
        </row>
        <row r="64">
          <cell r="A64">
            <v>17236</v>
          </cell>
          <cell r="B64">
            <v>510022</v>
          </cell>
          <cell r="C64">
            <v>25790</v>
          </cell>
          <cell r="D64" t="str">
            <v>10022I1404000326</v>
          </cell>
          <cell r="E64" t="str">
            <v>1C24TNN_00017236</v>
          </cell>
          <cell r="F64">
            <v>1110575</v>
          </cell>
          <cell r="G64">
            <v>45394</v>
          </cell>
          <cell r="H64">
            <v>45415</v>
          </cell>
        </row>
        <row r="65">
          <cell r="A65">
            <v>17237</v>
          </cell>
          <cell r="B65">
            <v>510022</v>
          </cell>
          <cell r="C65">
            <v>25790</v>
          </cell>
          <cell r="D65" t="str">
            <v>10022I1404000363</v>
          </cell>
          <cell r="E65" t="str">
            <v>1C24TNN_00017237</v>
          </cell>
          <cell r="F65">
            <v>1905063</v>
          </cell>
          <cell r="G65">
            <v>45394</v>
          </cell>
          <cell r="H65">
            <v>45415</v>
          </cell>
        </row>
        <row r="66">
          <cell r="A66">
            <v>17287</v>
          </cell>
          <cell r="B66">
            <v>510010</v>
          </cell>
          <cell r="C66">
            <v>25790</v>
          </cell>
          <cell r="D66" t="str">
            <v>10010I1404001437</v>
          </cell>
          <cell r="E66" t="str">
            <v>1C24TNN_00017287</v>
          </cell>
          <cell r="F66">
            <v>3875513</v>
          </cell>
          <cell r="G66">
            <v>45395</v>
          </cell>
          <cell r="H66">
            <v>45415</v>
          </cell>
        </row>
        <row r="67">
          <cell r="A67">
            <v>17288</v>
          </cell>
          <cell r="B67">
            <v>510050</v>
          </cell>
          <cell r="C67">
            <v>25790</v>
          </cell>
          <cell r="D67" t="str">
            <v>10050I1404000157</v>
          </cell>
          <cell r="E67" t="str">
            <v>1C24TNN_00017288</v>
          </cell>
          <cell r="F67">
            <v>1624600</v>
          </cell>
          <cell r="G67">
            <v>45395</v>
          </cell>
          <cell r="H67">
            <v>45415</v>
          </cell>
        </row>
        <row r="68">
          <cell r="A68">
            <v>17345</v>
          </cell>
          <cell r="B68">
            <v>510027</v>
          </cell>
          <cell r="C68">
            <v>25790</v>
          </cell>
          <cell r="D68" t="str">
            <v>10027I1404000343</v>
          </cell>
          <cell r="E68" t="str">
            <v>1C24TNN_00017345</v>
          </cell>
          <cell r="F68">
            <v>888463</v>
          </cell>
          <cell r="G68">
            <v>45395</v>
          </cell>
          <cell r="H68">
            <v>45415</v>
          </cell>
        </row>
        <row r="69">
          <cell r="A69">
            <v>17346</v>
          </cell>
          <cell r="B69">
            <v>510028</v>
          </cell>
          <cell r="C69">
            <v>25790</v>
          </cell>
          <cell r="D69" t="str">
            <v>10028I1404000474</v>
          </cell>
          <cell r="E69" t="str">
            <v>1C24TNN_00017346</v>
          </cell>
          <cell r="F69">
            <v>1039013</v>
          </cell>
          <cell r="G69">
            <v>45395</v>
          </cell>
          <cell r="H69">
            <v>45415</v>
          </cell>
        </row>
        <row r="70">
          <cell r="A70">
            <v>17347</v>
          </cell>
          <cell r="B70">
            <v>510025</v>
          </cell>
          <cell r="C70">
            <v>25790</v>
          </cell>
          <cell r="D70" t="str">
            <v>10025I1404000665</v>
          </cell>
          <cell r="E70" t="str">
            <v>1C24TNN_00017347</v>
          </cell>
          <cell r="F70">
            <v>1468625</v>
          </cell>
          <cell r="G70">
            <v>45399</v>
          </cell>
          <cell r="H70">
            <v>45415</v>
          </cell>
        </row>
        <row r="71">
          <cell r="A71">
            <v>17348</v>
          </cell>
          <cell r="B71">
            <v>510022</v>
          </cell>
          <cell r="C71">
            <v>25790</v>
          </cell>
          <cell r="D71" t="str">
            <v>10022I1404000460</v>
          </cell>
          <cell r="E71" t="str">
            <v>1C24TNN_00017348</v>
          </cell>
          <cell r="F71">
            <v>1110575</v>
          </cell>
          <cell r="G71">
            <v>45399</v>
          </cell>
          <cell r="H71">
            <v>45415</v>
          </cell>
        </row>
        <row r="72">
          <cell r="A72">
            <v>17349</v>
          </cell>
          <cell r="B72">
            <v>510017</v>
          </cell>
          <cell r="C72">
            <v>25790</v>
          </cell>
          <cell r="D72" t="str">
            <v>10017I1404000989</v>
          </cell>
          <cell r="E72" t="str">
            <v>1C24TNN_00017349</v>
          </cell>
          <cell r="F72">
            <v>1905063</v>
          </cell>
          <cell r="G72">
            <v>45399</v>
          </cell>
          <cell r="H72">
            <v>45415</v>
          </cell>
        </row>
        <row r="73">
          <cell r="A73">
            <v>17350</v>
          </cell>
          <cell r="B73">
            <v>510015</v>
          </cell>
          <cell r="C73">
            <v>25790</v>
          </cell>
          <cell r="D73" t="str">
            <v>10015I1404000642</v>
          </cell>
          <cell r="E73" t="str">
            <v>1C24TNN_00017350</v>
          </cell>
          <cell r="F73">
            <v>2221163</v>
          </cell>
          <cell r="G73">
            <v>45398</v>
          </cell>
          <cell r="H73">
            <v>45415</v>
          </cell>
        </row>
        <row r="74">
          <cell r="A74">
            <v>17356</v>
          </cell>
          <cell r="B74">
            <v>510026</v>
          </cell>
          <cell r="C74">
            <v>25790</v>
          </cell>
          <cell r="D74" t="str">
            <v>10026I1404000572</v>
          </cell>
          <cell r="E74" t="str">
            <v>1C24TNN_00017356</v>
          </cell>
          <cell r="F74">
            <v>2148350</v>
          </cell>
          <cell r="G74">
            <v>45391</v>
          </cell>
          <cell r="H74">
            <v>45415</v>
          </cell>
        </row>
        <row r="75">
          <cell r="A75">
            <v>17357</v>
          </cell>
          <cell r="B75">
            <v>510014</v>
          </cell>
          <cell r="C75">
            <v>25790</v>
          </cell>
          <cell r="D75" t="str">
            <v>10014I1404000622</v>
          </cell>
          <cell r="E75" t="str">
            <v>1C24TNN_00017357</v>
          </cell>
          <cell r="F75">
            <v>367150</v>
          </cell>
          <cell r="G75">
            <v>45390</v>
          </cell>
          <cell r="H75">
            <v>45415</v>
          </cell>
        </row>
        <row r="76">
          <cell r="A76">
            <v>17358</v>
          </cell>
          <cell r="B76">
            <v>510014</v>
          </cell>
          <cell r="C76">
            <v>25790</v>
          </cell>
          <cell r="D76" t="str">
            <v>10014I1404000623</v>
          </cell>
          <cell r="E76" t="str">
            <v>1C24TNN_00017358</v>
          </cell>
          <cell r="F76">
            <v>1003550</v>
          </cell>
          <cell r="G76">
            <v>45390</v>
          </cell>
          <cell r="H76">
            <v>45415</v>
          </cell>
        </row>
        <row r="77">
          <cell r="A77">
            <v>18500</v>
          </cell>
          <cell r="B77">
            <v>510019</v>
          </cell>
          <cell r="C77">
            <v>25790</v>
          </cell>
          <cell r="D77" t="str">
            <v>10019I1404000861</v>
          </cell>
          <cell r="E77" t="str">
            <v>1C24TNN_00018500</v>
          </cell>
          <cell r="F77">
            <v>1361500</v>
          </cell>
          <cell r="G77">
            <v>45399</v>
          </cell>
          <cell r="H77">
            <v>45415</v>
          </cell>
        </row>
        <row r="78">
          <cell r="A78">
            <v>18671</v>
          </cell>
          <cell r="B78">
            <v>510014</v>
          </cell>
          <cell r="C78">
            <v>25790</v>
          </cell>
          <cell r="D78" t="str">
            <v>10014I1404000903</v>
          </cell>
          <cell r="E78" t="str">
            <v>1C24TNN_00018671</v>
          </cell>
          <cell r="F78">
            <v>11472950</v>
          </cell>
          <cell r="G78">
            <v>45399</v>
          </cell>
          <cell r="H78">
            <v>45415</v>
          </cell>
        </row>
        <row r="79">
          <cell r="A79">
            <v>18672</v>
          </cell>
          <cell r="B79">
            <v>510014</v>
          </cell>
          <cell r="C79">
            <v>25790</v>
          </cell>
          <cell r="D79" t="str">
            <v>10014I1404000904</v>
          </cell>
          <cell r="E79" t="str">
            <v>1C24TNN_00018672</v>
          </cell>
          <cell r="F79">
            <v>5552900</v>
          </cell>
          <cell r="G79">
            <v>45395</v>
          </cell>
          <cell r="H79">
            <v>45415</v>
          </cell>
        </row>
        <row r="80">
          <cell r="A80">
            <v>18673</v>
          </cell>
          <cell r="B80">
            <v>510014</v>
          </cell>
          <cell r="C80">
            <v>25790</v>
          </cell>
          <cell r="D80" t="str">
            <v>10014I1404000905</v>
          </cell>
          <cell r="E80" t="str">
            <v>1C24TNN_00018673</v>
          </cell>
          <cell r="F80">
            <v>50188</v>
          </cell>
          <cell r="G80">
            <v>45395</v>
          </cell>
          <cell r="H80">
            <v>45415</v>
          </cell>
        </row>
        <row r="81">
          <cell r="A81">
            <v>18674</v>
          </cell>
          <cell r="B81">
            <v>510014</v>
          </cell>
          <cell r="C81">
            <v>25790</v>
          </cell>
          <cell r="D81" t="str">
            <v>10014I1404000906</v>
          </cell>
          <cell r="E81" t="str">
            <v>1C24TNN_00018674</v>
          </cell>
          <cell r="F81">
            <v>595325</v>
          </cell>
          <cell r="G81">
            <v>45395</v>
          </cell>
          <cell r="H81">
            <v>45415</v>
          </cell>
        </row>
        <row r="82">
          <cell r="A82">
            <v>18675</v>
          </cell>
          <cell r="B82">
            <v>510014</v>
          </cell>
          <cell r="C82">
            <v>25790</v>
          </cell>
          <cell r="D82" t="str">
            <v>10014I1404000907</v>
          </cell>
          <cell r="E82" t="str">
            <v>1C24TNN_00018675</v>
          </cell>
          <cell r="F82">
            <v>5330763</v>
          </cell>
          <cell r="G82">
            <v>45395</v>
          </cell>
          <cell r="H82">
            <v>45415</v>
          </cell>
        </row>
        <row r="83">
          <cell r="A83">
            <v>18676</v>
          </cell>
          <cell r="B83">
            <v>510014</v>
          </cell>
          <cell r="C83">
            <v>25790</v>
          </cell>
          <cell r="D83" t="str">
            <v>10014I1404000908</v>
          </cell>
          <cell r="E83" t="str">
            <v>1C24TNN_00018676</v>
          </cell>
          <cell r="F83">
            <v>476263</v>
          </cell>
          <cell r="G83">
            <v>45399</v>
          </cell>
          <cell r="H83">
            <v>45415</v>
          </cell>
        </row>
        <row r="84">
          <cell r="A84">
            <v>18677</v>
          </cell>
          <cell r="B84">
            <v>510010</v>
          </cell>
          <cell r="C84">
            <v>25790</v>
          </cell>
          <cell r="D84" t="str">
            <v>10010I1404002139</v>
          </cell>
          <cell r="E84" t="str">
            <v>1C24TNN_00018677</v>
          </cell>
          <cell r="F84">
            <v>3081025</v>
          </cell>
          <cell r="G84">
            <v>45402</v>
          </cell>
          <cell r="H84">
            <v>45415</v>
          </cell>
        </row>
        <row r="85">
          <cell r="A85">
            <v>18678</v>
          </cell>
          <cell r="B85">
            <v>510010</v>
          </cell>
          <cell r="C85">
            <v>25790</v>
          </cell>
          <cell r="D85" t="str">
            <v>10010I1404002140</v>
          </cell>
          <cell r="E85" t="str">
            <v>1C24TNN_00018678</v>
          </cell>
          <cell r="F85">
            <v>1905063</v>
          </cell>
          <cell r="G85">
            <v>45402</v>
          </cell>
          <cell r="H85">
            <v>45415</v>
          </cell>
        </row>
        <row r="86">
          <cell r="A86">
            <v>18726</v>
          </cell>
          <cell r="B86">
            <v>510028</v>
          </cell>
          <cell r="C86">
            <v>25790</v>
          </cell>
          <cell r="D86" t="str">
            <v>10028I1404000800</v>
          </cell>
          <cell r="E86" t="str">
            <v>1C24TNN_00018726</v>
          </cell>
          <cell r="F86">
            <v>2880300</v>
          </cell>
          <cell r="G86">
            <v>45405</v>
          </cell>
          <cell r="H86">
            <v>45415</v>
          </cell>
        </row>
        <row r="87">
          <cell r="A87">
            <v>18727</v>
          </cell>
          <cell r="B87">
            <v>510025</v>
          </cell>
          <cell r="C87">
            <v>25790</v>
          </cell>
          <cell r="D87" t="str">
            <v>10025I1404000921</v>
          </cell>
          <cell r="E87" t="str">
            <v>1C24TNN_00018727</v>
          </cell>
          <cell r="F87">
            <v>1905063</v>
          </cell>
          <cell r="G87">
            <v>45406</v>
          </cell>
          <cell r="H87">
            <v>45415</v>
          </cell>
        </row>
        <row r="88">
          <cell r="A88">
            <v>18728</v>
          </cell>
          <cell r="B88">
            <v>510022</v>
          </cell>
          <cell r="C88">
            <v>25790</v>
          </cell>
          <cell r="D88" t="str">
            <v>10022I1404000700</v>
          </cell>
          <cell r="E88" t="str">
            <v>1C24TNN_00018728</v>
          </cell>
          <cell r="F88">
            <v>1468625</v>
          </cell>
          <cell r="G88">
            <v>45406</v>
          </cell>
          <cell r="H88">
            <v>45415</v>
          </cell>
        </row>
        <row r="89">
          <cell r="A89">
            <v>18730</v>
          </cell>
          <cell r="B89">
            <v>510017</v>
          </cell>
          <cell r="C89">
            <v>25790</v>
          </cell>
          <cell r="D89" t="str">
            <v>10017I1404001448</v>
          </cell>
          <cell r="E89" t="str">
            <v>1C24TNN_00018730</v>
          </cell>
          <cell r="F89">
            <v>4365263</v>
          </cell>
          <cell r="G89">
            <v>45406</v>
          </cell>
          <cell r="H89">
            <v>45415</v>
          </cell>
        </row>
        <row r="90">
          <cell r="A90">
            <v>18731</v>
          </cell>
          <cell r="B90">
            <v>510017</v>
          </cell>
          <cell r="C90">
            <v>25790</v>
          </cell>
          <cell r="D90" t="str">
            <v>10017I1404001513</v>
          </cell>
          <cell r="E90" t="str">
            <v>1C24TNN_00018731</v>
          </cell>
          <cell r="F90">
            <v>1361500</v>
          </cell>
          <cell r="G90">
            <v>45406</v>
          </cell>
          <cell r="H90">
            <v>45415</v>
          </cell>
        </row>
        <row r="91">
          <cell r="A91">
            <v>19597</v>
          </cell>
          <cell r="B91">
            <v>510012</v>
          </cell>
          <cell r="C91">
            <v>25790</v>
          </cell>
          <cell r="D91" t="str">
            <v>10012I1404001663</v>
          </cell>
          <cell r="E91" t="str">
            <v>1C24TNN_00019597</v>
          </cell>
          <cell r="F91">
            <v>16951763</v>
          </cell>
          <cell r="G91">
            <v>45406</v>
          </cell>
          <cell r="H91">
            <v>45415</v>
          </cell>
        </row>
        <row r="92">
          <cell r="A92">
            <v>19797</v>
          </cell>
          <cell r="B92">
            <v>510020</v>
          </cell>
          <cell r="C92">
            <v>25790</v>
          </cell>
          <cell r="D92" t="str">
            <v>10020I1404001312</v>
          </cell>
          <cell r="E92" t="str">
            <v>1C24TNN_00019797</v>
          </cell>
          <cell r="F92">
            <v>1468625</v>
          </cell>
          <cell r="G92">
            <v>45409</v>
          </cell>
          <cell r="H92">
            <v>45415</v>
          </cell>
        </row>
        <row r="93">
          <cell r="A93">
            <v>19798</v>
          </cell>
          <cell r="B93">
            <v>510025</v>
          </cell>
          <cell r="C93">
            <v>25790</v>
          </cell>
          <cell r="D93" t="str">
            <v>10025I1404001070</v>
          </cell>
          <cell r="E93" t="str">
            <v>1C24TNN_00019798</v>
          </cell>
          <cell r="F93">
            <v>1905063</v>
          </cell>
          <cell r="G93">
            <v>45408</v>
          </cell>
          <cell r="H93">
            <v>45415</v>
          </cell>
        </row>
        <row r="94">
          <cell r="A94">
            <v>19799</v>
          </cell>
          <cell r="B94">
            <v>510025</v>
          </cell>
          <cell r="C94">
            <v>25790</v>
          </cell>
          <cell r="D94" t="str">
            <v>10025I1404001071</v>
          </cell>
          <cell r="E94" t="str">
            <v>1C24TNN_00019799</v>
          </cell>
          <cell r="F94">
            <v>1261125</v>
          </cell>
          <cell r="G94">
            <v>45408</v>
          </cell>
          <cell r="H94">
            <v>45415</v>
          </cell>
        </row>
        <row r="95">
          <cell r="A95">
            <v>19800</v>
          </cell>
          <cell r="B95">
            <v>510027</v>
          </cell>
          <cell r="C95">
            <v>25790</v>
          </cell>
          <cell r="D95" t="str">
            <v>10027I1404000764</v>
          </cell>
          <cell r="E95" t="str">
            <v>1C24TNN_00019800</v>
          </cell>
          <cell r="F95">
            <v>1905063</v>
          </cell>
          <cell r="G95">
            <v>45409</v>
          </cell>
          <cell r="H95">
            <v>45415</v>
          </cell>
        </row>
        <row r="96">
          <cell r="A96">
            <v>19801</v>
          </cell>
          <cell r="B96">
            <v>510027</v>
          </cell>
          <cell r="C96">
            <v>25790</v>
          </cell>
          <cell r="D96" t="str">
            <v>10027I1404000750</v>
          </cell>
          <cell r="E96" t="str">
            <v>1C24TNN_00019801</v>
          </cell>
          <cell r="F96">
            <v>1110575</v>
          </cell>
          <cell r="G96">
            <v>45409</v>
          </cell>
          <cell r="H96">
            <v>45415</v>
          </cell>
        </row>
        <row r="97">
          <cell r="A97">
            <v>19802</v>
          </cell>
          <cell r="B97">
            <v>510015</v>
          </cell>
          <cell r="C97">
            <v>25790</v>
          </cell>
          <cell r="D97" t="str">
            <v>10015I1404001261</v>
          </cell>
          <cell r="E97" t="str">
            <v>1C24TNN_00019802</v>
          </cell>
          <cell r="F97">
            <v>2830113</v>
          </cell>
          <cell r="G97">
            <v>45408</v>
          </cell>
          <cell r="H97">
            <v>45415</v>
          </cell>
        </row>
        <row r="98">
          <cell r="A98">
            <v>19803</v>
          </cell>
          <cell r="B98">
            <v>510015</v>
          </cell>
          <cell r="C98">
            <v>25790</v>
          </cell>
          <cell r="D98" t="str">
            <v>10015I1404001275</v>
          </cell>
          <cell r="E98" t="str">
            <v>1C24TNN_00019803</v>
          </cell>
          <cell r="F98">
            <v>1905063</v>
          </cell>
          <cell r="G98">
            <v>45408</v>
          </cell>
          <cell r="H98">
            <v>45415</v>
          </cell>
        </row>
        <row r="99">
          <cell r="A99">
            <v>20027</v>
          </cell>
          <cell r="B99">
            <v>510029</v>
          </cell>
          <cell r="C99">
            <v>25790</v>
          </cell>
          <cell r="D99" t="str">
            <v>10029I1404000538</v>
          </cell>
          <cell r="E99" t="str">
            <v>1C24TNN_00020027</v>
          </cell>
          <cell r="F99">
            <v>1468625</v>
          </cell>
          <cell r="G99">
            <v>45406</v>
          </cell>
          <cell r="H99">
            <v>45415</v>
          </cell>
        </row>
        <row r="100">
          <cell r="A100">
            <v>20029</v>
          </cell>
          <cell r="B100">
            <v>510010</v>
          </cell>
          <cell r="C100">
            <v>25790</v>
          </cell>
          <cell r="D100" t="str">
            <v>10010I1404003048</v>
          </cell>
          <cell r="E100" t="str">
            <v>1C24TNN_00020029</v>
          </cell>
          <cell r="F100">
            <v>7804325</v>
          </cell>
          <cell r="G100">
            <v>45408</v>
          </cell>
          <cell r="H100">
            <v>45415</v>
          </cell>
        </row>
        <row r="101">
          <cell r="A101">
            <v>20030</v>
          </cell>
          <cell r="B101">
            <v>510010</v>
          </cell>
          <cell r="C101">
            <v>25790</v>
          </cell>
          <cell r="D101" t="str">
            <v>10010I1404003049</v>
          </cell>
          <cell r="E101" t="str">
            <v>1C24TNN_00020030</v>
          </cell>
          <cell r="F101">
            <v>1905063</v>
          </cell>
          <cell r="G101">
            <v>45408</v>
          </cell>
          <cell r="H101">
            <v>45415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GRT No &amp; Gor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chứng từ</v>
          </cell>
        </row>
        <row r="2">
          <cell r="A2">
            <v>39772</v>
          </cell>
          <cell r="B2">
            <v>510024</v>
          </cell>
          <cell r="C2">
            <v>25790</v>
          </cell>
          <cell r="D2" t="str">
            <v>10024I1307001194</v>
          </cell>
          <cell r="E2" t="str">
            <v>1C23TNN_00039772</v>
          </cell>
          <cell r="F2">
            <v>2968110</v>
          </cell>
          <cell r="G2">
            <v>45108</v>
          </cell>
          <cell r="H2">
            <v>45177</v>
          </cell>
        </row>
        <row r="3">
          <cell r="A3">
            <v>39909</v>
          </cell>
          <cell r="B3">
            <v>510028</v>
          </cell>
          <cell r="C3">
            <v>25790</v>
          </cell>
          <cell r="D3" t="str">
            <v>10028I1307001408</v>
          </cell>
          <cell r="E3" t="str">
            <v>1C23TNN_00039909</v>
          </cell>
          <cell r="F3">
            <v>1414060</v>
          </cell>
          <cell r="G3">
            <v>45108</v>
          </cell>
          <cell r="H3">
            <v>45177</v>
          </cell>
        </row>
        <row r="4">
          <cell r="A4">
            <v>40816</v>
          </cell>
          <cell r="B4">
            <v>510012</v>
          </cell>
          <cell r="C4">
            <v>25790</v>
          </cell>
          <cell r="D4" t="str">
            <v>10012I1307002602</v>
          </cell>
          <cell r="E4" t="str">
            <v>1C23TNN_00040816</v>
          </cell>
          <cell r="F4">
            <v>5355863</v>
          </cell>
          <cell r="G4">
            <v>45113</v>
          </cell>
          <cell r="H4">
            <v>45177</v>
          </cell>
        </row>
        <row r="5">
          <cell r="A5">
            <v>40820</v>
          </cell>
          <cell r="B5">
            <v>510015</v>
          </cell>
          <cell r="C5">
            <v>25790</v>
          </cell>
          <cell r="D5" t="str">
            <v>10015I1307001854</v>
          </cell>
          <cell r="E5" t="str">
            <v>1C23TNN_00040820</v>
          </cell>
          <cell r="F5">
            <v>3134700</v>
          </cell>
          <cell r="G5">
            <v>45114</v>
          </cell>
          <cell r="H5">
            <v>45177</v>
          </cell>
        </row>
        <row r="6">
          <cell r="A6">
            <v>40823</v>
          </cell>
          <cell r="B6">
            <v>510025</v>
          </cell>
          <cell r="C6">
            <v>25790</v>
          </cell>
          <cell r="D6" t="str">
            <v>10025I1307001165</v>
          </cell>
          <cell r="E6" t="str">
            <v>1C23TNN_00040823</v>
          </cell>
          <cell r="F6">
            <v>4245275</v>
          </cell>
          <cell r="G6">
            <v>45117</v>
          </cell>
          <cell r="H6">
            <v>45177</v>
          </cell>
        </row>
        <row r="7">
          <cell r="A7">
            <v>43808</v>
          </cell>
          <cell r="B7">
            <v>510016</v>
          </cell>
          <cell r="C7">
            <v>25790</v>
          </cell>
          <cell r="D7" t="str">
            <v>10016I1307002016</v>
          </cell>
          <cell r="E7" t="str">
            <v>1C23TNN_00043808</v>
          </cell>
          <cell r="F7">
            <v>2148438</v>
          </cell>
          <cell r="G7">
            <v>45131</v>
          </cell>
          <cell r="H7">
            <v>45177</v>
          </cell>
        </row>
        <row r="8">
          <cell r="A8">
            <v>43814</v>
          </cell>
          <cell r="B8">
            <v>510018</v>
          </cell>
          <cell r="C8">
            <v>25790</v>
          </cell>
          <cell r="D8" t="str">
            <v>10018I1307001467</v>
          </cell>
          <cell r="E8" t="str">
            <v>1C23TNN_00043814</v>
          </cell>
          <cell r="F8">
            <v>2275038</v>
          </cell>
          <cell r="G8">
            <v>45128</v>
          </cell>
          <cell r="H8">
            <v>45177</v>
          </cell>
        </row>
        <row r="9">
          <cell r="A9">
            <v>45280</v>
          </cell>
          <cell r="B9">
            <v>510026</v>
          </cell>
          <cell r="C9">
            <v>25790</v>
          </cell>
          <cell r="D9" t="str">
            <v>10026I1307001607</v>
          </cell>
          <cell r="E9" t="str">
            <v>1C23TNN_00045280</v>
          </cell>
          <cell r="F9">
            <v>5361963</v>
          </cell>
          <cell r="G9">
            <v>45126</v>
          </cell>
          <cell r="H9">
            <v>45177</v>
          </cell>
        </row>
        <row r="10">
          <cell r="A10">
            <v>45287</v>
          </cell>
          <cell r="B10">
            <v>510025</v>
          </cell>
          <cell r="C10">
            <v>25790</v>
          </cell>
          <cell r="D10" t="str">
            <v>10025I1307001102</v>
          </cell>
          <cell r="E10" t="str">
            <v>1C23TNN_00045287</v>
          </cell>
          <cell r="F10">
            <v>5516863</v>
          </cell>
          <cell r="G10">
            <v>45132</v>
          </cell>
          <cell r="H10">
            <v>45177</v>
          </cell>
        </row>
        <row r="11">
          <cell r="A11">
            <v>45289</v>
          </cell>
          <cell r="B11">
            <v>510015</v>
          </cell>
          <cell r="C11">
            <v>25790</v>
          </cell>
          <cell r="D11" t="str">
            <v>10015I1307001674</v>
          </cell>
          <cell r="E11" t="str">
            <v>1C23TNN_00045289</v>
          </cell>
          <cell r="F11">
            <v>3743650</v>
          </cell>
          <cell r="G11">
            <v>45132</v>
          </cell>
          <cell r="H11">
            <v>45177</v>
          </cell>
        </row>
        <row r="12">
          <cell r="A12">
            <v>45293</v>
          </cell>
          <cell r="B12">
            <v>510012</v>
          </cell>
          <cell r="C12">
            <v>25790</v>
          </cell>
          <cell r="D12" t="str">
            <v>10012I1307002421</v>
          </cell>
          <cell r="E12" t="str">
            <v>1C23TNN_00045293</v>
          </cell>
          <cell r="F12">
            <v>3492738</v>
          </cell>
          <cell r="G12">
            <v>45134</v>
          </cell>
          <cell r="H12">
            <v>45177</v>
          </cell>
        </row>
        <row r="13">
          <cell r="A13">
            <v>45294</v>
          </cell>
          <cell r="B13">
            <v>510022</v>
          </cell>
          <cell r="C13">
            <v>25790</v>
          </cell>
          <cell r="D13" t="str">
            <v>10022I1307001067</v>
          </cell>
          <cell r="E13" t="str">
            <v>1C23TNN_00045294</v>
          </cell>
          <cell r="F13">
            <v>2024125</v>
          </cell>
          <cell r="G13">
            <v>45136</v>
          </cell>
          <cell r="H13">
            <v>45177</v>
          </cell>
        </row>
        <row r="14">
          <cell r="A14">
            <v>45296</v>
          </cell>
          <cell r="B14">
            <v>510016</v>
          </cell>
          <cell r="C14">
            <v>25790</v>
          </cell>
          <cell r="D14" t="str">
            <v>10016I1307002286</v>
          </cell>
          <cell r="E14" t="str">
            <v>1C23TNN_00045296</v>
          </cell>
          <cell r="F14">
            <v>4961363</v>
          </cell>
          <cell r="G14">
            <v>45138</v>
          </cell>
          <cell r="H14">
            <v>45177</v>
          </cell>
        </row>
        <row r="15">
          <cell r="A15">
            <v>45297</v>
          </cell>
          <cell r="B15">
            <v>510016</v>
          </cell>
          <cell r="C15">
            <v>25790</v>
          </cell>
          <cell r="D15" t="str">
            <v>10016I1307001859</v>
          </cell>
          <cell r="E15" t="str">
            <v>1C23TNN_00045297</v>
          </cell>
          <cell r="F15">
            <v>943988</v>
          </cell>
          <cell r="G15">
            <v>45138</v>
          </cell>
          <cell r="H15">
            <v>45177</v>
          </cell>
        </row>
        <row r="16">
          <cell r="A16">
            <v>45353</v>
          </cell>
          <cell r="B16">
            <v>510018</v>
          </cell>
          <cell r="C16">
            <v>25790</v>
          </cell>
          <cell r="D16" t="str">
            <v>10018I1307001419</v>
          </cell>
          <cell r="E16" t="str">
            <v>1C23TNN_00045353</v>
          </cell>
          <cell r="F16">
            <v>2968113</v>
          </cell>
          <cell r="G16">
            <v>45135</v>
          </cell>
          <cell r="H16">
            <v>45177</v>
          </cell>
        </row>
        <row r="17">
          <cell r="A17">
            <v>45354</v>
          </cell>
          <cell r="B17">
            <v>510010</v>
          </cell>
          <cell r="C17">
            <v>25790</v>
          </cell>
          <cell r="D17" t="str">
            <v>10010I1307003351</v>
          </cell>
          <cell r="E17" t="str">
            <v>1C23TNN_00045354</v>
          </cell>
          <cell r="F17">
            <v>6138675</v>
          </cell>
          <cell r="G17">
            <v>45135</v>
          </cell>
          <cell r="H17">
            <v>45177</v>
          </cell>
        </row>
        <row r="18">
          <cell r="A18">
            <v>45355</v>
          </cell>
          <cell r="B18">
            <v>510019</v>
          </cell>
          <cell r="C18">
            <v>25790</v>
          </cell>
          <cell r="D18" t="str">
            <v>10019I1307001376</v>
          </cell>
          <cell r="E18" t="str">
            <v>1C23TNN_00045355</v>
          </cell>
          <cell r="F18">
            <v>2024125</v>
          </cell>
          <cell r="G18">
            <v>45135</v>
          </cell>
          <cell r="H18">
            <v>45177</v>
          </cell>
        </row>
        <row r="19">
          <cell r="A19">
            <v>45356</v>
          </cell>
          <cell r="B19">
            <v>510012</v>
          </cell>
          <cell r="C19">
            <v>25790</v>
          </cell>
          <cell r="D19" t="str">
            <v>10012I1307002015</v>
          </cell>
          <cell r="E19" t="str">
            <v>1C23TNN_00045356</v>
          </cell>
          <cell r="F19">
            <v>4048238</v>
          </cell>
          <cell r="G19">
            <v>45136</v>
          </cell>
          <cell r="H19">
            <v>45177</v>
          </cell>
        </row>
        <row r="20">
          <cell r="A20">
            <v>45357</v>
          </cell>
          <cell r="B20">
            <v>510014</v>
          </cell>
          <cell r="C20">
            <v>25790</v>
          </cell>
          <cell r="D20" t="str">
            <v>10014I1307001265</v>
          </cell>
          <cell r="E20" t="str">
            <v>1C23TNN_00045357</v>
          </cell>
          <cell r="F20">
            <v>2831975</v>
          </cell>
          <cell r="G20">
            <v>45129</v>
          </cell>
          <cell r="H20">
            <v>45177</v>
          </cell>
        </row>
        <row r="21">
          <cell r="A21">
            <v>45358</v>
          </cell>
          <cell r="B21">
            <v>510014</v>
          </cell>
          <cell r="C21">
            <v>25790</v>
          </cell>
          <cell r="D21" t="str">
            <v>10014I1307001266</v>
          </cell>
          <cell r="E21" t="str">
            <v>1C23TNN_00045358</v>
          </cell>
          <cell r="F21">
            <v>305963</v>
          </cell>
          <cell r="G21">
            <v>45132</v>
          </cell>
          <cell r="H21">
            <v>45177</v>
          </cell>
        </row>
        <row r="22">
          <cell r="A22">
            <v>45359</v>
          </cell>
          <cell r="B22">
            <v>510014</v>
          </cell>
          <cell r="C22">
            <v>25790</v>
          </cell>
          <cell r="D22" t="str">
            <v>10014I1307001267</v>
          </cell>
          <cell r="E22" t="str">
            <v>1C23TNN_00045359</v>
          </cell>
          <cell r="F22">
            <v>2831975</v>
          </cell>
          <cell r="G22">
            <v>45132</v>
          </cell>
          <cell r="H22">
            <v>45177</v>
          </cell>
        </row>
        <row r="23">
          <cell r="A23">
            <v>45360</v>
          </cell>
          <cell r="B23">
            <v>510013</v>
          </cell>
          <cell r="C23">
            <v>25790</v>
          </cell>
          <cell r="D23" t="str">
            <v>10013I1307002209</v>
          </cell>
          <cell r="E23" t="str">
            <v>1C23TNN_00045360</v>
          </cell>
          <cell r="F23">
            <v>1296888</v>
          </cell>
          <cell r="G23">
            <v>45132</v>
          </cell>
          <cell r="H23">
            <v>45177</v>
          </cell>
        </row>
        <row r="24">
          <cell r="A24">
            <v>45361</v>
          </cell>
          <cell r="B24">
            <v>510013</v>
          </cell>
          <cell r="C24">
            <v>25790</v>
          </cell>
          <cell r="D24" t="str">
            <v>10013I1307002210</v>
          </cell>
          <cell r="E24" t="str">
            <v>1C23TNN_00045361</v>
          </cell>
          <cell r="F24">
            <v>100363</v>
          </cell>
          <cell r="G24">
            <v>45132</v>
          </cell>
          <cell r="H24">
            <v>45177</v>
          </cell>
        </row>
        <row r="25">
          <cell r="A25">
            <v>45362</v>
          </cell>
          <cell r="B25">
            <v>510013</v>
          </cell>
          <cell r="C25">
            <v>25790</v>
          </cell>
          <cell r="D25" t="str">
            <v>10013I1307002211</v>
          </cell>
          <cell r="E25" t="str">
            <v>1C23TNN_00045362</v>
          </cell>
          <cell r="F25">
            <v>1887975</v>
          </cell>
          <cell r="G25">
            <v>45132</v>
          </cell>
          <cell r="H25">
            <v>45177</v>
          </cell>
        </row>
        <row r="26">
          <cell r="A26">
            <v>45363</v>
          </cell>
          <cell r="B26">
            <v>510013</v>
          </cell>
          <cell r="C26">
            <v>25790</v>
          </cell>
          <cell r="D26" t="str">
            <v>10013I1307002734</v>
          </cell>
          <cell r="E26" t="str">
            <v>1C23TNN_00045363</v>
          </cell>
          <cell r="F26">
            <v>6774188</v>
          </cell>
          <cell r="G26">
            <v>45133</v>
          </cell>
          <cell r="H26">
            <v>45177</v>
          </cell>
        </row>
        <row r="27">
          <cell r="A27">
            <v>45364</v>
          </cell>
          <cell r="B27">
            <v>510014</v>
          </cell>
          <cell r="C27">
            <v>25790</v>
          </cell>
          <cell r="D27" t="str">
            <v>10014I1307001268</v>
          </cell>
          <cell r="E27" t="str">
            <v>1C23TNN_00045364</v>
          </cell>
          <cell r="F27">
            <v>100363</v>
          </cell>
          <cell r="G27">
            <v>45135</v>
          </cell>
          <cell r="H27">
            <v>45177</v>
          </cell>
        </row>
        <row r="28">
          <cell r="A28">
            <v>45365</v>
          </cell>
          <cell r="B28">
            <v>510014</v>
          </cell>
          <cell r="C28">
            <v>25790</v>
          </cell>
          <cell r="D28" t="str">
            <v>10014I1307001438</v>
          </cell>
          <cell r="E28" t="str">
            <v>1C23TNN_00045365</v>
          </cell>
          <cell r="F28">
            <v>873188</v>
          </cell>
          <cell r="G28">
            <v>45135</v>
          </cell>
          <cell r="H28">
            <v>45177</v>
          </cell>
        </row>
        <row r="29">
          <cell r="A29">
            <v>45366</v>
          </cell>
          <cell r="B29">
            <v>520090</v>
          </cell>
          <cell r="C29">
            <v>25790</v>
          </cell>
          <cell r="D29" t="str">
            <v>20090I1307000591</v>
          </cell>
          <cell r="E29" t="str">
            <v>1C23TNN_00045366</v>
          </cell>
          <cell r="F29">
            <v>1110575</v>
          </cell>
          <cell r="G29">
            <v>45135</v>
          </cell>
          <cell r="H29">
            <v>45177</v>
          </cell>
        </row>
        <row r="30">
          <cell r="A30">
            <v>46794</v>
          </cell>
          <cell r="B30">
            <v>510025</v>
          </cell>
          <cell r="C30">
            <v>25790</v>
          </cell>
          <cell r="D30" t="str">
            <v>10025I1308000103</v>
          </cell>
          <cell r="E30" t="str">
            <v>1C23TNN_00046794</v>
          </cell>
          <cell r="F30">
            <v>9009600</v>
          </cell>
          <cell r="G30">
            <v>45140</v>
          </cell>
          <cell r="H30">
            <v>45177</v>
          </cell>
        </row>
        <row r="31">
          <cell r="A31">
            <v>46795</v>
          </cell>
          <cell r="B31">
            <v>510025</v>
          </cell>
          <cell r="C31">
            <v>25790</v>
          </cell>
          <cell r="D31" t="str">
            <v>10025I1308000104</v>
          </cell>
          <cell r="E31" t="str">
            <v>1C23TNN_00046795</v>
          </cell>
          <cell r="F31">
            <v>2024125</v>
          </cell>
          <cell r="G31">
            <v>45140</v>
          </cell>
          <cell r="H31">
            <v>45177</v>
          </cell>
        </row>
        <row r="32">
          <cell r="A32">
            <v>46796</v>
          </cell>
          <cell r="B32">
            <v>510017</v>
          </cell>
          <cell r="C32">
            <v>25790</v>
          </cell>
          <cell r="D32" t="str">
            <v>10017I1308000678</v>
          </cell>
          <cell r="E32" t="str">
            <v>1C23TNN_00046796</v>
          </cell>
          <cell r="F32">
            <v>3068475</v>
          </cell>
          <cell r="G32">
            <v>45140</v>
          </cell>
          <cell r="H32">
            <v>45177</v>
          </cell>
        </row>
        <row r="33">
          <cell r="A33">
            <v>46797</v>
          </cell>
          <cell r="B33">
            <v>510016</v>
          </cell>
          <cell r="C33">
            <v>25790</v>
          </cell>
          <cell r="D33" t="str">
            <v>10016I1308000167</v>
          </cell>
          <cell r="E33" t="str">
            <v>1C23TNN_00046797</v>
          </cell>
          <cell r="F33">
            <v>654613</v>
          </cell>
          <cell r="G33">
            <v>45142</v>
          </cell>
          <cell r="H33">
            <v>45177</v>
          </cell>
        </row>
        <row r="34">
          <cell r="A34">
            <v>46798</v>
          </cell>
          <cell r="B34">
            <v>510016</v>
          </cell>
          <cell r="C34">
            <v>25790</v>
          </cell>
          <cell r="D34" t="str">
            <v>10016I1308000168</v>
          </cell>
          <cell r="E34" t="str">
            <v>1C23TNN_00046798</v>
          </cell>
          <cell r="F34">
            <v>1887975</v>
          </cell>
          <cell r="G34">
            <v>45142</v>
          </cell>
          <cell r="H34">
            <v>45177</v>
          </cell>
        </row>
        <row r="35">
          <cell r="A35">
            <v>46799</v>
          </cell>
          <cell r="B35">
            <v>510015</v>
          </cell>
          <cell r="C35">
            <v>25790</v>
          </cell>
          <cell r="D35" t="str">
            <v>10015I1308000167</v>
          </cell>
          <cell r="E35" t="str">
            <v>1C23TNN_00046799</v>
          </cell>
          <cell r="F35">
            <v>1887975</v>
          </cell>
          <cell r="G35">
            <v>45139</v>
          </cell>
          <cell r="H35">
            <v>45177</v>
          </cell>
        </row>
        <row r="36">
          <cell r="A36">
            <v>46800</v>
          </cell>
          <cell r="B36">
            <v>510011</v>
          </cell>
          <cell r="C36">
            <v>25790</v>
          </cell>
          <cell r="D36" t="str">
            <v>10011I1308000252</v>
          </cell>
          <cell r="E36" t="str">
            <v>1C23TNN_00046800</v>
          </cell>
          <cell r="F36">
            <v>4719950</v>
          </cell>
          <cell r="G36">
            <v>45139</v>
          </cell>
          <cell r="H36">
            <v>45177</v>
          </cell>
        </row>
        <row r="37">
          <cell r="A37">
            <v>46801</v>
          </cell>
          <cell r="B37">
            <v>510019</v>
          </cell>
          <cell r="C37">
            <v>25790</v>
          </cell>
          <cell r="D37" t="str">
            <v>10019I1308000165</v>
          </cell>
          <cell r="E37" t="str">
            <v>1C23TNN_00046801</v>
          </cell>
          <cell r="F37">
            <v>943988</v>
          </cell>
          <cell r="G37">
            <v>45140</v>
          </cell>
          <cell r="H37">
            <v>45177</v>
          </cell>
        </row>
        <row r="38">
          <cell r="A38">
            <v>46802</v>
          </cell>
          <cell r="B38">
            <v>510019</v>
          </cell>
          <cell r="C38">
            <v>25790</v>
          </cell>
          <cell r="D38" t="str">
            <v>10019I1308000166</v>
          </cell>
          <cell r="E38" t="str">
            <v>1C23TNN_00046802</v>
          </cell>
          <cell r="F38">
            <v>250913</v>
          </cell>
          <cell r="G38">
            <v>45140</v>
          </cell>
          <cell r="H38">
            <v>45177</v>
          </cell>
        </row>
        <row r="39">
          <cell r="A39">
            <v>46803</v>
          </cell>
          <cell r="B39">
            <v>510028</v>
          </cell>
          <cell r="C39">
            <v>25790</v>
          </cell>
          <cell r="D39" t="str">
            <v>10028I1308000111</v>
          </cell>
          <cell r="E39" t="str">
            <v>1C23TNN_00046803</v>
          </cell>
          <cell r="F39">
            <v>943988</v>
          </cell>
          <cell r="G39">
            <v>45143</v>
          </cell>
          <cell r="H39">
            <v>45177</v>
          </cell>
        </row>
        <row r="40">
          <cell r="A40">
            <v>46804</v>
          </cell>
          <cell r="B40">
            <v>510028</v>
          </cell>
          <cell r="C40">
            <v>25790</v>
          </cell>
          <cell r="D40" t="str">
            <v>10028I1308000112</v>
          </cell>
          <cell r="E40" t="str">
            <v>1C23TNN_00046804</v>
          </cell>
          <cell r="F40">
            <v>943988</v>
          </cell>
          <cell r="G40">
            <v>45143</v>
          </cell>
          <cell r="H40">
            <v>45177</v>
          </cell>
        </row>
        <row r="41">
          <cell r="A41">
            <v>46805</v>
          </cell>
          <cell r="B41">
            <v>510025</v>
          </cell>
          <cell r="C41">
            <v>25790</v>
          </cell>
          <cell r="D41" t="str">
            <v>10025I1308000105</v>
          </cell>
          <cell r="E41" t="str">
            <v>1C23TNN_00046805</v>
          </cell>
          <cell r="F41">
            <v>654613</v>
          </cell>
          <cell r="G41">
            <v>45142</v>
          </cell>
          <cell r="H41">
            <v>45177</v>
          </cell>
        </row>
        <row r="42">
          <cell r="A42">
            <v>46806</v>
          </cell>
          <cell r="B42">
            <v>510024</v>
          </cell>
          <cell r="C42">
            <v>25790</v>
          </cell>
          <cell r="D42" t="str">
            <v>10024I1308000348</v>
          </cell>
          <cell r="E42" t="str">
            <v>1C23TNN_00046806</v>
          </cell>
          <cell r="F42">
            <v>1499250</v>
          </cell>
          <cell r="G42">
            <v>45145</v>
          </cell>
          <cell r="H42">
            <v>45177</v>
          </cell>
        </row>
        <row r="43">
          <cell r="A43">
            <v>46807</v>
          </cell>
          <cell r="B43">
            <v>510020</v>
          </cell>
          <cell r="C43">
            <v>25790</v>
          </cell>
          <cell r="D43" t="str">
            <v>10020I1308000153</v>
          </cell>
          <cell r="E43" t="str">
            <v>1C23TNN_00046807</v>
          </cell>
          <cell r="F43">
            <v>1072050</v>
          </cell>
          <cell r="G43">
            <v>45143</v>
          </cell>
          <cell r="H43">
            <v>45177</v>
          </cell>
        </row>
        <row r="44">
          <cell r="A44">
            <v>46808</v>
          </cell>
          <cell r="B44">
            <v>510020</v>
          </cell>
          <cell r="C44">
            <v>25790</v>
          </cell>
          <cell r="D44" t="str">
            <v>10020I1308000154</v>
          </cell>
          <cell r="E44" t="str">
            <v>1C23TNN_00046808</v>
          </cell>
          <cell r="F44">
            <v>943988</v>
          </cell>
          <cell r="G44">
            <v>45143</v>
          </cell>
          <cell r="H44">
            <v>45177</v>
          </cell>
        </row>
        <row r="45">
          <cell r="A45">
            <v>46809</v>
          </cell>
          <cell r="B45">
            <v>510017</v>
          </cell>
          <cell r="C45">
            <v>25790</v>
          </cell>
          <cell r="D45" t="str">
            <v>10017I1308000679</v>
          </cell>
          <cell r="E45" t="str">
            <v>1C23TNN_00046809</v>
          </cell>
          <cell r="F45">
            <v>1348700</v>
          </cell>
          <cell r="G45">
            <v>45143</v>
          </cell>
          <cell r="H45">
            <v>45177</v>
          </cell>
        </row>
        <row r="46">
          <cell r="A46">
            <v>46811</v>
          </cell>
          <cell r="B46">
            <v>510016</v>
          </cell>
          <cell r="C46">
            <v>25790</v>
          </cell>
          <cell r="D46" t="str">
            <v>10016I1308000206</v>
          </cell>
          <cell r="E46" t="str">
            <v>1C23TNN_00046811</v>
          </cell>
          <cell r="F46">
            <v>943988</v>
          </cell>
          <cell r="G46">
            <v>45145</v>
          </cell>
          <cell r="H46">
            <v>45177</v>
          </cell>
        </row>
        <row r="47">
          <cell r="A47">
            <v>46814</v>
          </cell>
          <cell r="B47">
            <v>510015</v>
          </cell>
          <cell r="C47">
            <v>25790</v>
          </cell>
          <cell r="D47" t="str">
            <v>10015I1308000562</v>
          </cell>
          <cell r="E47" t="str">
            <v>1C23TNN_00046814</v>
          </cell>
          <cell r="F47">
            <v>1750175</v>
          </cell>
          <cell r="G47">
            <v>45142</v>
          </cell>
          <cell r="H47">
            <v>45177</v>
          </cell>
        </row>
        <row r="48">
          <cell r="A48">
            <v>46815</v>
          </cell>
          <cell r="B48">
            <v>510018</v>
          </cell>
          <cell r="C48">
            <v>25790</v>
          </cell>
          <cell r="D48" t="str">
            <v>10018I1308000115</v>
          </cell>
          <cell r="E48" t="str">
            <v>1C23TNN_00046815</v>
          </cell>
          <cell r="F48">
            <v>1194900</v>
          </cell>
          <cell r="G48">
            <v>45142</v>
          </cell>
          <cell r="H48">
            <v>45177</v>
          </cell>
        </row>
        <row r="49">
          <cell r="A49">
            <v>46816</v>
          </cell>
          <cell r="B49">
            <v>510012</v>
          </cell>
          <cell r="C49">
            <v>25790</v>
          </cell>
          <cell r="D49" t="str">
            <v>10012I1308000248</v>
          </cell>
          <cell r="E49" t="str">
            <v>1C23TNN_00046816</v>
          </cell>
          <cell r="F49">
            <v>3775963</v>
          </cell>
          <cell r="G49">
            <v>45142</v>
          </cell>
          <cell r="H49">
            <v>45177</v>
          </cell>
        </row>
        <row r="50">
          <cell r="A50">
            <v>46818</v>
          </cell>
          <cell r="B50">
            <v>510012</v>
          </cell>
          <cell r="C50">
            <v>25790</v>
          </cell>
          <cell r="D50" t="str">
            <v>10012I1308000249</v>
          </cell>
          <cell r="E50" t="str">
            <v>1C23TNN_00046818</v>
          </cell>
          <cell r="F50">
            <v>1583400</v>
          </cell>
          <cell r="G50">
            <v>45142</v>
          </cell>
          <cell r="H50">
            <v>45177</v>
          </cell>
        </row>
        <row r="51">
          <cell r="A51">
            <v>48261</v>
          </cell>
          <cell r="B51">
            <v>510010</v>
          </cell>
          <cell r="C51">
            <v>25790</v>
          </cell>
          <cell r="D51" t="str">
            <v>10010I1308000899</v>
          </cell>
          <cell r="E51" t="str">
            <v>1C23TNN_00048261</v>
          </cell>
          <cell r="F51">
            <v>3775963</v>
          </cell>
          <cell r="G51">
            <v>45143</v>
          </cell>
          <cell r="H51">
            <v>45177</v>
          </cell>
        </row>
        <row r="52">
          <cell r="A52">
            <v>48262</v>
          </cell>
          <cell r="B52">
            <v>510010</v>
          </cell>
          <cell r="C52">
            <v>25790</v>
          </cell>
          <cell r="D52" t="str">
            <v>10010I1308000900</v>
          </cell>
          <cell r="E52" t="str">
            <v>1C23TNN_00048262</v>
          </cell>
          <cell r="F52">
            <v>3058563</v>
          </cell>
          <cell r="G52">
            <v>45143</v>
          </cell>
          <cell r="H52">
            <v>45177</v>
          </cell>
        </row>
        <row r="53">
          <cell r="A53">
            <v>48263</v>
          </cell>
          <cell r="B53">
            <v>510010</v>
          </cell>
          <cell r="C53">
            <v>25790</v>
          </cell>
          <cell r="D53" t="str">
            <v>10010I1308001012</v>
          </cell>
          <cell r="E53" t="str">
            <v>1C23TNN_00048263</v>
          </cell>
          <cell r="F53">
            <v>3774288</v>
          </cell>
          <cell r="G53">
            <v>45143</v>
          </cell>
          <cell r="H53">
            <v>45177</v>
          </cell>
        </row>
        <row r="54">
          <cell r="A54">
            <v>48277</v>
          </cell>
          <cell r="B54">
            <v>510016</v>
          </cell>
          <cell r="C54">
            <v>25790</v>
          </cell>
          <cell r="D54" t="str">
            <v>10016I1308000522</v>
          </cell>
          <cell r="E54" t="str">
            <v>1C23TNN_00048277</v>
          </cell>
          <cell r="F54">
            <v>2024125</v>
          </cell>
          <cell r="G54">
            <v>45149</v>
          </cell>
          <cell r="H54">
            <v>45177</v>
          </cell>
        </row>
        <row r="55">
          <cell r="A55">
            <v>48279</v>
          </cell>
          <cell r="B55">
            <v>510017</v>
          </cell>
          <cell r="C55">
            <v>25790</v>
          </cell>
          <cell r="D55" t="str">
            <v>10017I1308000488</v>
          </cell>
          <cell r="E55" t="str">
            <v>1C23TNN_00048279</v>
          </cell>
          <cell r="F55">
            <v>1887975</v>
          </cell>
          <cell r="G55">
            <v>45147</v>
          </cell>
          <cell r="H55">
            <v>45177</v>
          </cell>
        </row>
        <row r="56">
          <cell r="A56">
            <v>48281</v>
          </cell>
          <cell r="B56">
            <v>510028</v>
          </cell>
          <cell r="C56">
            <v>25790</v>
          </cell>
          <cell r="D56" t="str">
            <v>10028I1308000303</v>
          </cell>
          <cell r="E56" t="str">
            <v>1C23TNN_00048281</v>
          </cell>
          <cell r="F56">
            <v>2585100</v>
          </cell>
          <cell r="G56">
            <v>45146</v>
          </cell>
          <cell r="H56">
            <v>45177</v>
          </cell>
        </row>
        <row r="57">
          <cell r="A57">
            <v>48282</v>
          </cell>
          <cell r="B57">
            <v>510017</v>
          </cell>
          <cell r="C57">
            <v>25790</v>
          </cell>
          <cell r="D57" t="str">
            <v>10017I1308000489</v>
          </cell>
          <cell r="E57" t="str">
            <v>1C23TNN_00048282</v>
          </cell>
          <cell r="F57">
            <v>943988</v>
          </cell>
          <cell r="G57">
            <v>45147</v>
          </cell>
          <cell r="H57">
            <v>45177</v>
          </cell>
        </row>
        <row r="58">
          <cell r="A58">
            <v>48283</v>
          </cell>
          <cell r="B58">
            <v>510029</v>
          </cell>
          <cell r="C58">
            <v>25790</v>
          </cell>
          <cell r="D58" t="str">
            <v>10029I1308000173</v>
          </cell>
          <cell r="E58" t="str">
            <v>1C23TNN_00048283</v>
          </cell>
          <cell r="F58">
            <v>1110575</v>
          </cell>
          <cell r="G58">
            <v>45145</v>
          </cell>
          <cell r="H58">
            <v>45177</v>
          </cell>
        </row>
        <row r="59">
          <cell r="A59">
            <v>48286</v>
          </cell>
          <cell r="B59">
            <v>510012</v>
          </cell>
          <cell r="C59">
            <v>25790</v>
          </cell>
          <cell r="D59" t="str">
            <v>10012I1308000657</v>
          </cell>
          <cell r="E59" t="str">
            <v>1C23TNN_00048286</v>
          </cell>
          <cell r="F59">
            <v>943988</v>
          </cell>
          <cell r="G59">
            <v>45146</v>
          </cell>
          <cell r="H59">
            <v>45177</v>
          </cell>
        </row>
        <row r="60">
          <cell r="A60">
            <v>48288</v>
          </cell>
          <cell r="B60">
            <v>510012</v>
          </cell>
          <cell r="C60">
            <v>25790</v>
          </cell>
          <cell r="D60" t="str">
            <v>10012I1308000658</v>
          </cell>
          <cell r="E60" t="str">
            <v>1C23TNN_00048288</v>
          </cell>
          <cell r="F60">
            <v>5328650</v>
          </cell>
          <cell r="G60">
            <v>45146</v>
          </cell>
          <cell r="H60">
            <v>45177</v>
          </cell>
        </row>
        <row r="61">
          <cell r="A61">
            <v>48289</v>
          </cell>
          <cell r="B61">
            <v>510011</v>
          </cell>
          <cell r="C61">
            <v>25790</v>
          </cell>
          <cell r="D61" t="str">
            <v>10011I1308000664</v>
          </cell>
          <cell r="E61" t="str">
            <v>1C23TNN_00048289</v>
          </cell>
          <cell r="F61">
            <v>3147763</v>
          </cell>
          <cell r="G61">
            <v>45146</v>
          </cell>
          <cell r="H61">
            <v>45177</v>
          </cell>
        </row>
        <row r="62">
          <cell r="A62">
            <v>48290</v>
          </cell>
          <cell r="B62">
            <v>510010</v>
          </cell>
          <cell r="C62">
            <v>25790</v>
          </cell>
          <cell r="D62" t="str">
            <v>10010I1308000905</v>
          </cell>
          <cell r="E62" t="str">
            <v>1C23TNN_00048290</v>
          </cell>
          <cell r="F62">
            <v>2024125</v>
          </cell>
          <cell r="G62">
            <v>45146</v>
          </cell>
          <cell r="H62">
            <v>45177</v>
          </cell>
        </row>
        <row r="63">
          <cell r="A63">
            <v>48291</v>
          </cell>
          <cell r="B63">
            <v>510018</v>
          </cell>
          <cell r="C63">
            <v>25790</v>
          </cell>
          <cell r="D63" t="str">
            <v>10018I1308000439</v>
          </cell>
          <cell r="E63" t="str">
            <v>1C23TNN_00048291</v>
          </cell>
          <cell r="F63">
            <v>2266950</v>
          </cell>
          <cell r="G63">
            <v>45146</v>
          </cell>
          <cell r="H63">
            <v>45177</v>
          </cell>
        </row>
        <row r="64">
          <cell r="A64">
            <v>48292</v>
          </cell>
          <cell r="B64">
            <v>510027</v>
          </cell>
          <cell r="C64">
            <v>25790</v>
          </cell>
          <cell r="D64" t="str">
            <v>10027I1308000170</v>
          </cell>
          <cell r="E64" t="str">
            <v>1C23TNN_00048292</v>
          </cell>
          <cell r="F64">
            <v>943988</v>
          </cell>
          <cell r="G64">
            <v>45146</v>
          </cell>
          <cell r="H64">
            <v>45177</v>
          </cell>
        </row>
        <row r="65">
          <cell r="A65">
            <v>48294</v>
          </cell>
          <cell r="B65">
            <v>510011</v>
          </cell>
          <cell r="C65">
            <v>25790</v>
          </cell>
          <cell r="D65" t="str">
            <v>10011I1308000665</v>
          </cell>
          <cell r="E65" t="str">
            <v>1C23TNN_00048294</v>
          </cell>
          <cell r="F65">
            <v>4048238</v>
          </cell>
          <cell r="G65">
            <v>45147</v>
          </cell>
          <cell r="H65">
            <v>45177</v>
          </cell>
        </row>
        <row r="66">
          <cell r="A66">
            <v>48295</v>
          </cell>
          <cell r="B66">
            <v>510019</v>
          </cell>
          <cell r="C66">
            <v>25790</v>
          </cell>
          <cell r="D66" t="str">
            <v>10019I1308000488</v>
          </cell>
          <cell r="E66" t="str">
            <v>1C23TNN_00048295</v>
          </cell>
          <cell r="F66">
            <v>2024125</v>
          </cell>
          <cell r="G66">
            <v>45147</v>
          </cell>
          <cell r="H66">
            <v>45177</v>
          </cell>
        </row>
        <row r="67">
          <cell r="A67">
            <v>48296</v>
          </cell>
          <cell r="B67">
            <v>510012</v>
          </cell>
          <cell r="C67">
            <v>25790</v>
          </cell>
          <cell r="D67" t="str">
            <v>10012I1308000659</v>
          </cell>
          <cell r="E67" t="str">
            <v>1C23TNN_00048296</v>
          </cell>
          <cell r="F67">
            <v>3947038</v>
          </cell>
          <cell r="G67">
            <v>45148</v>
          </cell>
          <cell r="H67">
            <v>45177</v>
          </cell>
        </row>
        <row r="68">
          <cell r="A68">
            <v>48297</v>
          </cell>
          <cell r="B68">
            <v>510028</v>
          </cell>
          <cell r="C68">
            <v>25790</v>
          </cell>
          <cell r="D68" t="str">
            <v>10028I1308000317</v>
          </cell>
          <cell r="E68" t="str">
            <v>1C23TNN_00048297</v>
          </cell>
          <cell r="F68">
            <v>2024125</v>
          </cell>
          <cell r="G68">
            <v>45150</v>
          </cell>
          <cell r="H68">
            <v>45177</v>
          </cell>
        </row>
        <row r="69">
          <cell r="A69">
            <v>48298</v>
          </cell>
          <cell r="B69">
            <v>510027</v>
          </cell>
          <cell r="C69">
            <v>25790</v>
          </cell>
          <cell r="D69" t="str">
            <v>10027I1308000184</v>
          </cell>
          <cell r="E69" t="str">
            <v>1C23TNN_00048298</v>
          </cell>
          <cell r="F69">
            <v>2968113</v>
          </cell>
          <cell r="G69">
            <v>45150</v>
          </cell>
          <cell r="H69">
            <v>45177</v>
          </cell>
        </row>
        <row r="70">
          <cell r="A70">
            <v>48299</v>
          </cell>
          <cell r="B70">
            <v>510025</v>
          </cell>
          <cell r="C70">
            <v>25790</v>
          </cell>
          <cell r="D70" t="str">
            <v>10025I1308000280</v>
          </cell>
          <cell r="E70" t="str">
            <v>1C23TNN_00048299</v>
          </cell>
          <cell r="F70">
            <v>4048238</v>
          </cell>
          <cell r="G70">
            <v>45149</v>
          </cell>
          <cell r="H70">
            <v>45177</v>
          </cell>
        </row>
        <row r="71">
          <cell r="A71">
            <v>48300</v>
          </cell>
          <cell r="B71">
            <v>510025</v>
          </cell>
          <cell r="C71">
            <v>25790</v>
          </cell>
          <cell r="D71" t="str">
            <v>10025I1308000281</v>
          </cell>
          <cell r="E71" t="str">
            <v>1C23TNN_00048300</v>
          </cell>
          <cell r="F71">
            <v>943988</v>
          </cell>
          <cell r="G71">
            <v>45149</v>
          </cell>
          <cell r="H71">
            <v>45177</v>
          </cell>
        </row>
        <row r="72">
          <cell r="A72">
            <v>48301</v>
          </cell>
          <cell r="B72">
            <v>510020</v>
          </cell>
          <cell r="C72">
            <v>25790</v>
          </cell>
          <cell r="D72" t="str">
            <v>10020I1308000374</v>
          </cell>
          <cell r="E72" t="str">
            <v>1C23TNN_00048301</v>
          </cell>
          <cell r="F72">
            <v>2275038</v>
          </cell>
          <cell r="G72">
            <v>45150</v>
          </cell>
          <cell r="H72">
            <v>45177</v>
          </cell>
        </row>
        <row r="73">
          <cell r="A73">
            <v>48305</v>
          </cell>
          <cell r="B73">
            <v>510020</v>
          </cell>
          <cell r="C73">
            <v>25790</v>
          </cell>
          <cell r="D73" t="str">
            <v>10020I1308000375</v>
          </cell>
          <cell r="E73" t="str">
            <v>1C23TNN_00048305</v>
          </cell>
          <cell r="F73">
            <v>2192325</v>
          </cell>
          <cell r="G73">
            <v>45150</v>
          </cell>
          <cell r="H73">
            <v>45177</v>
          </cell>
        </row>
        <row r="74">
          <cell r="A74">
            <v>48306</v>
          </cell>
          <cell r="B74">
            <v>510016</v>
          </cell>
          <cell r="C74">
            <v>25790</v>
          </cell>
          <cell r="D74" t="str">
            <v>10016I1308000651</v>
          </cell>
          <cell r="E74" t="str">
            <v>1C23TNN_00048306</v>
          </cell>
          <cell r="F74">
            <v>2395013</v>
          </cell>
          <cell r="G74">
            <v>45152</v>
          </cell>
          <cell r="H74">
            <v>45177</v>
          </cell>
        </row>
        <row r="75">
          <cell r="A75">
            <v>48307</v>
          </cell>
          <cell r="B75">
            <v>510016</v>
          </cell>
          <cell r="C75">
            <v>25790</v>
          </cell>
          <cell r="D75" t="str">
            <v>10016I1308000610</v>
          </cell>
          <cell r="E75" t="str">
            <v>1C23TNN_00048307</v>
          </cell>
          <cell r="F75">
            <v>943988</v>
          </cell>
          <cell r="G75">
            <v>45152</v>
          </cell>
          <cell r="H75">
            <v>45177</v>
          </cell>
        </row>
        <row r="76">
          <cell r="A76">
            <v>48308</v>
          </cell>
          <cell r="B76">
            <v>510010</v>
          </cell>
          <cell r="C76">
            <v>25790</v>
          </cell>
          <cell r="D76" t="str">
            <v>10010I1308000906</v>
          </cell>
          <cell r="E76" t="str">
            <v>1C23TNN_00048308</v>
          </cell>
          <cell r="F76">
            <v>1887975</v>
          </cell>
          <cell r="G76">
            <v>45149</v>
          </cell>
          <cell r="H76">
            <v>45177</v>
          </cell>
        </row>
        <row r="77">
          <cell r="A77">
            <v>48309</v>
          </cell>
          <cell r="B77">
            <v>510010</v>
          </cell>
          <cell r="C77">
            <v>25790</v>
          </cell>
          <cell r="D77" t="str">
            <v>10010I1308000907</v>
          </cell>
          <cell r="E77" t="str">
            <v>1C23TNN_00048309</v>
          </cell>
          <cell r="F77">
            <v>3745025</v>
          </cell>
          <cell r="G77">
            <v>45149</v>
          </cell>
          <cell r="H77">
            <v>45177</v>
          </cell>
        </row>
        <row r="78">
          <cell r="A78">
            <v>48310</v>
          </cell>
          <cell r="B78">
            <v>510010</v>
          </cell>
          <cell r="C78">
            <v>25790</v>
          </cell>
          <cell r="D78" t="str">
            <v>10010I1308000908</v>
          </cell>
          <cell r="E78" t="str">
            <v>1C23TNN_00048310</v>
          </cell>
          <cell r="F78">
            <v>501825</v>
          </cell>
          <cell r="G78">
            <v>45149</v>
          </cell>
          <cell r="H78">
            <v>45177</v>
          </cell>
        </row>
        <row r="79">
          <cell r="A79">
            <v>48311</v>
          </cell>
          <cell r="B79">
            <v>510014</v>
          </cell>
          <cell r="C79">
            <v>25790</v>
          </cell>
          <cell r="D79" t="str">
            <v>10014I1307001423</v>
          </cell>
          <cell r="E79" t="str">
            <v>1C23TNN_00048311</v>
          </cell>
          <cell r="F79">
            <v>2831975</v>
          </cell>
          <cell r="G79">
            <v>45138</v>
          </cell>
          <cell r="H79">
            <v>45177</v>
          </cell>
        </row>
        <row r="80">
          <cell r="A80">
            <v>48312</v>
          </cell>
          <cell r="B80">
            <v>510014</v>
          </cell>
          <cell r="C80">
            <v>25790</v>
          </cell>
          <cell r="D80" t="str">
            <v>10014I1308000364</v>
          </cell>
          <cell r="E80" t="str">
            <v>1C23TNN_00048312</v>
          </cell>
          <cell r="F80">
            <v>3775963</v>
          </cell>
          <cell r="G80">
            <v>45142</v>
          </cell>
          <cell r="H80">
            <v>45177</v>
          </cell>
        </row>
        <row r="81">
          <cell r="A81">
            <v>48313</v>
          </cell>
          <cell r="B81">
            <v>510013</v>
          </cell>
          <cell r="C81">
            <v>25790</v>
          </cell>
          <cell r="D81" t="str">
            <v>10013I1308000703</v>
          </cell>
          <cell r="E81" t="str">
            <v>1C23TNN_00048313</v>
          </cell>
          <cell r="F81">
            <v>943988</v>
          </cell>
          <cell r="G81">
            <v>45142</v>
          </cell>
          <cell r="H81">
            <v>45177</v>
          </cell>
        </row>
        <row r="82">
          <cell r="A82">
            <v>48314</v>
          </cell>
          <cell r="B82">
            <v>510014</v>
          </cell>
          <cell r="C82">
            <v>25790</v>
          </cell>
          <cell r="D82" t="str">
            <v>10014I1308000365</v>
          </cell>
          <cell r="E82" t="str">
            <v>1C23TNN_00048314</v>
          </cell>
          <cell r="F82">
            <v>1514138</v>
          </cell>
          <cell r="G82">
            <v>45140</v>
          </cell>
          <cell r="H82">
            <v>45177</v>
          </cell>
        </row>
        <row r="83">
          <cell r="A83">
            <v>49783</v>
          </cell>
          <cell r="B83">
            <v>510025</v>
          </cell>
          <cell r="C83">
            <v>25790</v>
          </cell>
          <cell r="D83" t="str">
            <v>10025I1308000534</v>
          </cell>
          <cell r="E83" t="str">
            <v>1C23TNN_00049783</v>
          </cell>
          <cell r="F83">
            <v>2275038</v>
          </cell>
          <cell r="G83">
            <v>45153</v>
          </cell>
          <cell r="H83">
            <v>45177</v>
          </cell>
        </row>
        <row r="84">
          <cell r="A84">
            <v>49785</v>
          </cell>
          <cell r="B84">
            <v>510023</v>
          </cell>
          <cell r="C84">
            <v>25790</v>
          </cell>
          <cell r="D84" t="str">
            <v>10023I1308000217</v>
          </cell>
          <cell r="E84" t="str">
            <v>1C23TNN_00049785</v>
          </cell>
          <cell r="F84">
            <v>2144100</v>
          </cell>
          <cell r="G84">
            <v>45155</v>
          </cell>
          <cell r="H84">
            <v>45177</v>
          </cell>
        </row>
        <row r="85">
          <cell r="A85">
            <v>49786</v>
          </cell>
          <cell r="B85">
            <v>510015</v>
          </cell>
          <cell r="C85">
            <v>25790</v>
          </cell>
          <cell r="D85" t="str">
            <v>10015I1308000755</v>
          </cell>
          <cell r="E85" t="str">
            <v>1C23TNN_00049786</v>
          </cell>
          <cell r="F85">
            <v>1248338</v>
          </cell>
          <cell r="G85">
            <v>45153</v>
          </cell>
          <cell r="H85">
            <v>45177</v>
          </cell>
        </row>
        <row r="86">
          <cell r="A86">
            <v>49787</v>
          </cell>
          <cell r="B86">
            <v>510016</v>
          </cell>
          <cell r="C86">
            <v>25790</v>
          </cell>
          <cell r="D86" t="str">
            <v>10016I1308000992</v>
          </cell>
          <cell r="E86" t="str">
            <v>1C23TNN_00049787</v>
          </cell>
          <cell r="F86">
            <v>3775963</v>
          </cell>
          <cell r="G86">
            <v>45156</v>
          </cell>
          <cell r="H86">
            <v>45177</v>
          </cell>
        </row>
        <row r="87">
          <cell r="A87">
            <v>49788</v>
          </cell>
          <cell r="B87">
            <v>510016</v>
          </cell>
          <cell r="C87">
            <v>25790</v>
          </cell>
          <cell r="D87" t="str">
            <v>10016I1308000993</v>
          </cell>
          <cell r="E87" t="str">
            <v>1C23TNN_00049788</v>
          </cell>
          <cell r="F87">
            <v>2024125</v>
          </cell>
          <cell r="G87">
            <v>45156</v>
          </cell>
          <cell r="H87">
            <v>45177</v>
          </cell>
        </row>
        <row r="88">
          <cell r="A88">
            <v>49790</v>
          </cell>
          <cell r="B88">
            <v>510017</v>
          </cell>
          <cell r="C88">
            <v>25790</v>
          </cell>
          <cell r="D88" t="str">
            <v>10017I1308000887</v>
          </cell>
          <cell r="E88" t="str">
            <v>1C23TNN_00049790</v>
          </cell>
          <cell r="F88">
            <v>3604500</v>
          </cell>
          <cell r="G88">
            <v>45154</v>
          </cell>
          <cell r="H88">
            <v>45177</v>
          </cell>
        </row>
        <row r="89">
          <cell r="A89">
            <v>49793</v>
          </cell>
          <cell r="B89">
            <v>510017</v>
          </cell>
          <cell r="C89">
            <v>25790</v>
          </cell>
          <cell r="D89" t="str">
            <v>10017I1308000888</v>
          </cell>
          <cell r="E89" t="str">
            <v>1C23TNN_00049793</v>
          </cell>
          <cell r="F89">
            <v>3912100</v>
          </cell>
          <cell r="G89">
            <v>45154</v>
          </cell>
          <cell r="H89">
            <v>45177</v>
          </cell>
        </row>
        <row r="90">
          <cell r="A90">
            <v>49794</v>
          </cell>
          <cell r="B90">
            <v>510020</v>
          </cell>
          <cell r="C90">
            <v>25790</v>
          </cell>
          <cell r="D90" t="str">
            <v>10020I1308000610</v>
          </cell>
          <cell r="E90" t="str">
            <v>1C23TNN_00049794</v>
          </cell>
          <cell r="F90">
            <v>916450</v>
          </cell>
          <cell r="G90">
            <v>45153</v>
          </cell>
          <cell r="H90">
            <v>45177</v>
          </cell>
        </row>
        <row r="91">
          <cell r="A91">
            <v>49795</v>
          </cell>
          <cell r="B91">
            <v>510028</v>
          </cell>
          <cell r="C91">
            <v>25790</v>
          </cell>
          <cell r="D91" t="str">
            <v>10028I1308000561</v>
          </cell>
          <cell r="E91" t="str">
            <v>1C23TNN_00049795</v>
          </cell>
          <cell r="F91">
            <v>1872775</v>
          </cell>
          <cell r="G91">
            <v>45154</v>
          </cell>
          <cell r="H91">
            <v>45177</v>
          </cell>
        </row>
        <row r="92">
          <cell r="A92">
            <v>49796</v>
          </cell>
          <cell r="B92">
            <v>510011</v>
          </cell>
          <cell r="C92">
            <v>25790</v>
          </cell>
          <cell r="D92" t="str">
            <v>10011I1308001201</v>
          </cell>
          <cell r="E92" t="str">
            <v>1C23TNN_00049796</v>
          </cell>
          <cell r="F92">
            <v>5024300</v>
          </cell>
          <cell r="G92">
            <v>45153</v>
          </cell>
          <cell r="H92">
            <v>45177</v>
          </cell>
        </row>
        <row r="93">
          <cell r="A93">
            <v>49797</v>
          </cell>
          <cell r="B93">
            <v>510011</v>
          </cell>
          <cell r="C93">
            <v>25790</v>
          </cell>
          <cell r="D93" t="str">
            <v>10011I1308001202</v>
          </cell>
          <cell r="E93" t="str">
            <v>1C23TNN_00049797</v>
          </cell>
          <cell r="F93">
            <v>654613</v>
          </cell>
          <cell r="G93">
            <v>45153</v>
          </cell>
          <cell r="H93">
            <v>45177</v>
          </cell>
        </row>
        <row r="94">
          <cell r="A94">
            <v>49798</v>
          </cell>
          <cell r="B94">
            <v>510018</v>
          </cell>
          <cell r="C94">
            <v>25790</v>
          </cell>
          <cell r="D94" t="str">
            <v>10018I1308000813</v>
          </cell>
          <cell r="E94" t="str">
            <v>1C23TNN_00049798</v>
          </cell>
          <cell r="F94">
            <v>3272463</v>
          </cell>
          <cell r="G94">
            <v>45153</v>
          </cell>
          <cell r="H94">
            <v>45177</v>
          </cell>
        </row>
        <row r="95">
          <cell r="A95">
            <v>49799</v>
          </cell>
          <cell r="B95">
            <v>510027</v>
          </cell>
          <cell r="C95">
            <v>25790</v>
          </cell>
          <cell r="D95" t="str">
            <v>10027I1308000391</v>
          </cell>
          <cell r="E95" t="str">
            <v>1C23TNN_00049799</v>
          </cell>
          <cell r="F95">
            <v>1272788</v>
          </cell>
          <cell r="G95">
            <v>45158</v>
          </cell>
          <cell r="H95">
            <v>45177</v>
          </cell>
        </row>
        <row r="96">
          <cell r="A96">
            <v>49800</v>
          </cell>
          <cell r="B96">
            <v>510027</v>
          </cell>
          <cell r="C96">
            <v>25790</v>
          </cell>
          <cell r="D96" t="str">
            <v>10027I1308000388</v>
          </cell>
          <cell r="E96" t="str">
            <v>1C23TNN_00049800</v>
          </cell>
          <cell r="F96">
            <v>1248338</v>
          </cell>
          <cell r="G96">
            <v>45158</v>
          </cell>
          <cell r="H96">
            <v>45177</v>
          </cell>
        </row>
        <row r="97">
          <cell r="A97">
            <v>49801</v>
          </cell>
          <cell r="B97">
            <v>510024</v>
          </cell>
          <cell r="C97">
            <v>25790</v>
          </cell>
          <cell r="D97" t="str">
            <v>10024I1308000542</v>
          </cell>
          <cell r="E97" t="str">
            <v>1C23TNN_00049801</v>
          </cell>
          <cell r="F97">
            <v>943988</v>
          </cell>
          <cell r="G97">
            <v>45160</v>
          </cell>
          <cell r="H97">
            <v>45177</v>
          </cell>
        </row>
        <row r="98">
          <cell r="A98">
            <v>49802</v>
          </cell>
          <cell r="B98">
            <v>510024</v>
          </cell>
          <cell r="C98">
            <v>25790</v>
          </cell>
          <cell r="D98" t="str">
            <v>10024I1308000538</v>
          </cell>
          <cell r="E98" t="str">
            <v>1C23TNN_00049802</v>
          </cell>
          <cell r="F98">
            <v>2024125</v>
          </cell>
          <cell r="G98">
            <v>45160</v>
          </cell>
          <cell r="H98">
            <v>45177</v>
          </cell>
        </row>
        <row r="99">
          <cell r="A99">
            <v>49803</v>
          </cell>
          <cell r="B99">
            <v>510024</v>
          </cell>
          <cell r="C99">
            <v>25790</v>
          </cell>
          <cell r="D99" t="str">
            <v>10024I1308000539</v>
          </cell>
          <cell r="E99" t="str">
            <v>1C23TNN_00049803</v>
          </cell>
          <cell r="F99">
            <v>2192325</v>
          </cell>
          <cell r="G99">
            <v>45160</v>
          </cell>
          <cell r="H99">
            <v>45177</v>
          </cell>
        </row>
        <row r="100">
          <cell r="A100">
            <v>49804</v>
          </cell>
          <cell r="B100">
            <v>510022</v>
          </cell>
          <cell r="C100">
            <v>25790</v>
          </cell>
          <cell r="D100" t="str">
            <v>10022I1308000580</v>
          </cell>
          <cell r="E100" t="str">
            <v>1C23TNN_00049804</v>
          </cell>
          <cell r="F100">
            <v>943988</v>
          </cell>
          <cell r="G100">
            <v>45158</v>
          </cell>
          <cell r="H100">
            <v>45177</v>
          </cell>
        </row>
        <row r="101">
          <cell r="A101">
            <v>49805</v>
          </cell>
          <cell r="B101">
            <v>510022</v>
          </cell>
          <cell r="C101">
            <v>25790</v>
          </cell>
          <cell r="D101" t="str">
            <v>10022I1308000581</v>
          </cell>
          <cell r="E101" t="str">
            <v>1C23TNN_00049805</v>
          </cell>
          <cell r="F101">
            <v>501825</v>
          </cell>
          <cell r="G101">
            <v>45158</v>
          </cell>
          <cell r="H101">
            <v>45177</v>
          </cell>
        </row>
        <row r="102">
          <cell r="A102">
            <v>49806</v>
          </cell>
          <cell r="B102">
            <v>510020</v>
          </cell>
          <cell r="C102">
            <v>25790</v>
          </cell>
          <cell r="D102" t="str">
            <v>10020I1308000656</v>
          </cell>
          <cell r="E102" t="str">
            <v>1C23TNN_00049806</v>
          </cell>
          <cell r="F102">
            <v>2024125</v>
          </cell>
          <cell r="G102">
            <v>45157</v>
          </cell>
          <cell r="H102">
            <v>45177</v>
          </cell>
        </row>
        <row r="103">
          <cell r="A103">
            <v>49807</v>
          </cell>
          <cell r="B103">
            <v>510020</v>
          </cell>
          <cell r="C103">
            <v>25790</v>
          </cell>
          <cell r="D103" t="str">
            <v>10020I1308000657</v>
          </cell>
          <cell r="E103" t="str">
            <v>1C23TNN_00049807</v>
          </cell>
          <cell r="F103">
            <v>943988</v>
          </cell>
          <cell r="G103">
            <v>45157</v>
          </cell>
          <cell r="H103">
            <v>45177</v>
          </cell>
        </row>
        <row r="104">
          <cell r="A104">
            <v>49808</v>
          </cell>
          <cell r="B104">
            <v>510017</v>
          </cell>
          <cell r="C104">
            <v>25790</v>
          </cell>
          <cell r="D104" t="str">
            <v>10017I1308000959</v>
          </cell>
          <cell r="E104" t="str">
            <v>1C23TNN_00049808</v>
          </cell>
          <cell r="F104">
            <v>2192325</v>
          </cell>
          <cell r="G104">
            <v>45157</v>
          </cell>
          <cell r="H104">
            <v>45177</v>
          </cell>
        </row>
        <row r="105">
          <cell r="A105">
            <v>49809</v>
          </cell>
          <cell r="B105">
            <v>510015</v>
          </cell>
          <cell r="C105">
            <v>25790</v>
          </cell>
          <cell r="D105" t="str">
            <v>10015I1308000756</v>
          </cell>
          <cell r="E105" t="str">
            <v>1C23TNN_00049809</v>
          </cell>
          <cell r="F105">
            <v>2831975</v>
          </cell>
          <cell r="G105">
            <v>45156</v>
          </cell>
          <cell r="H105">
            <v>45177</v>
          </cell>
        </row>
        <row r="106">
          <cell r="A106">
            <v>49810</v>
          </cell>
          <cell r="B106">
            <v>510010</v>
          </cell>
          <cell r="C106">
            <v>25790</v>
          </cell>
          <cell r="D106" t="str">
            <v>10010I1308001668</v>
          </cell>
          <cell r="E106" t="str">
            <v>1C23TNN_00049810</v>
          </cell>
          <cell r="F106">
            <v>501825</v>
          </cell>
          <cell r="G106">
            <v>45156</v>
          </cell>
          <cell r="H106">
            <v>45177</v>
          </cell>
        </row>
        <row r="107">
          <cell r="A107">
            <v>49811</v>
          </cell>
          <cell r="B107">
            <v>510010</v>
          </cell>
          <cell r="C107">
            <v>25790</v>
          </cell>
          <cell r="D107" t="str">
            <v>10010I1308001669</v>
          </cell>
          <cell r="E107" t="str">
            <v>1C23TNN_00049811</v>
          </cell>
          <cell r="F107">
            <v>943988</v>
          </cell>
          <cell r="G107">
            <v>45156</v>
          </cell>
          <cell r="H107">
            <v>45177</v>
          </cell>
        </row>
        <row r="108">
          <cell r="A108">
            <v>49812</v>
          </cell>
          <cell r="B108">
            <v>510018</v>
          </cell>
          <cell r="C108">
            <v>25790</v>
          </cell>
          <cell r="D108" t="str">
            <v>10018I1308000814</v>
          </cell>
          <cell r="E108" t="str">
            <v>1C23TNN_00049812</v>
          </cell>
          <cell r="F108">
            <v>2138900</v>
          </cell>
          <cell r="G108">
            <v>45156</v>
          </cell>
          <cell r="H108">
            <v>45177</v>
          </cell>
        </row>
        <row r="109">
          <cell r="A109">
            <v>49813</v>
          </cell>
          <cell r="B109">
            <v>510014</v>
          </cell>
          <cell r="C109">
            <v>25790</v>
          </cell>
          <cell r="D109" t="str">
            <v>10014I1308000653</v>
          </cell>
          <cell r="E109" t="str">
            <v>1C23TNN_00049813</v>
          </cell>
          <cell r="F109">
            <v>2831975</v>
          </cell>
          <cell r="G109">
            <v>45143</v>
          </cell>
          <cell r="H109">
            <v>45177</v>
          </cell>
        </row>
        <row r="110">
          <cell r="A110">
            <v>49814</v>
          </cell>
          <cell r="B110">
            <v>510013</v>
          </cell>
          <cell r="C110">
            <v>25790</v>
          </cell>
          <cell r="D110" t="str">
            <v>10013I1308001161</v>
          </cell>
          <cell r="E110" t="str">
            <v>1C23TNN_00049814</v>
          </cell>
          <cell r="F110">
            <v>980013</v>
          </cell>
          <cell r="G110">
            <v>45145</v>
          </cell>
          <cell r="H110">
            <v>45177</v>
          </cell>
        </row>
        <row r="111">
          <cell r="A111">
            <v>49815</v>
          </cell>
          <cell r="B111">
            <v>510014</v>
          </cell>
          <cell r="C111">
            <v>25790</v>
          </cell>
          <cell r="D111" t="str">
            <v>10014I1308000654</v>
          </cell>
          <cell r="E111" t="str">
            <v>1C23TNN_00049815</v>
          </cell>
          <cell r="F111">
            <v>1330750</v>
          </cell>
          <cell r="G111">
            <v>45147</v>
          </cell>
          <cell r="H111">
            <v>45177</v>
          </cell>
        </row>
        <row r="112">
          <cell r="A112">
            <v>49816</v>
          </cell>
          <cell r="B112">
            <v>510026</v>
          </cell>
          <cell r="C112">
            <v>25790</v>
          </cell>
          <cell r="D112" t="str">
            <v>10026I1308000714</v>
          </cell>
          <cell r="E112" t="str">
            <v>1C23TNN_00049816</v>
          </cell>
          <cell r="F112">
            <v>1248338</v>
          </cell>
          <cell r="G112">
            <v>45148</v>
          </cell>
          <cell r="H112">
            <v>45177</v>
          </cell>
        </row>
        <row r="113">
          <cell r="A113">
            <v>49817</v>
          </cell>
          <cell r="B113">
            <v>510026</v>
          </cell>
          <cell r="C113">
            <v>25790</v>
          </cell>
          <cell r="D113" t="str">
            <v>10026I1308000715</v>
          </cell>
          <cell r="E113" t="str">
            <v>1C23TNN_00049817</v>
          </cell>
          <cell r="F113">
            <v>905525</v>
          </cell>
          <cell r="G113">
            <v>45148</v>
          </cell>
          <cell r="H113">
            <v>45177</v>
          </cell>
        </row>
        <row r="114">
          <cell r="A114">
            <v>51421</v>
          </cell>
          <cell r="B114">
            <v>510019</v>
          </cell>
          <cell r="C114">
            <v>25790</v>
          </cell>
          <cell r="D114" t="str">
            <v>10019I1308001272</v>
          </cell>
          <cell r="E114" t="str">
            <v>1C23TNN_00051421</v>
          </cell>
          <cell r="F114">
            <v>943988</v>
          </cell>
          <cell r="G114">
            <v>45157</v>
          </cell>
          <cell r="H114">
            <v>45177</v>
          </cell>
        </row>
        <row r="115">
          <cell r="A115">
            <v>51422</v>
          </cell>
          <cell r="B115">
            <v>510021</v>
          </cell>
          <cell r="C115">
            <v>25790</v>
          </cell>
          <cell r="D115" t="str">
            <v>10021I1308000447</v>
          </cell>
          <cell r="E115" t="str">
            <v>1C23TNN_00051422</v>
          </cell>
          <cell r="F115">
            <v>1248338</v>
          </cell>
          <cell r="G115">
            <v>45162</v>
          </cell>
          <cell r="H115">
            <v>45177</v>
          </cell>
        </row>
        <row r="116">
          <cell r="A116">
            <v>51423</v>
          </cell>
          <cell r="B116">
            <v>510024</v>
          </cell>
          <cell r="C116">
            <v>25790</v>
          </cell>
          <cell r="D116" t="str">
            <v>10024I1308000757</v>
          </cell>
          <cell r="E116" t="str">
            <v>1C23TNN_00051423</v>
          </cell>
          <cell r="F116">
            <v>1248338</v>
          </cell>
          <cell r="G116">
            <v>45164</v>
          </cell>
          <cell r="H116">
            <v>45177</v>
          </cell>
        </row>
        <row r="117">
          <cell r="A117">
            <v>51424</v>
          </cell>
          <cell r="B117">
            <v>510016</v>
          </cell>
          <cell r="C117">
            <v>25790</v>
          </cell>
          <cell r="D117" t="str">
            <v>10016I1308001584</v>
          </cell>
          <cell r="E117" t="str">
            <v>1C23TNN_00051424</v>
          </cell>
          <cell r="F117">
            <v>4762638</v>
          </cell>
          <cell r="G117">
            <v>45163</v>
          </cell>
          <cell r="H117">
            <v>45177</v>
          </cell>
        </row>
        <row r="118">
          <cell r="A118">
            <v>51425</v>
          </cell>
          <cell r="B118">
            <v>510050</v>
          </cell>
          <cell r="C118">
            <v>25790</v>
          </cell>
          <cell r="D118" t="str">
            <v>10050I1308000288</v>
          </cell>
          <cell r="E118" t="str">
            <v>1C23TNN_00051425</v>
          </cell>
          <cell r="F118">
            <v>1110575</v>
          </cell>
          <cell r="G118">
            <v>45160</v>
          </cell>
          <cell r="H118">
            <v>45177</v>
          </cell>
        </row>
        <row r="119">
          <cell r="A119">
            <v>51426</v>
          </cell>
          <cell r="B119">
            <v>510029</v>
          </cell>
          <cell r="C119">
            <v>25790</v>
          </cell>
          <cell r="D119" t="str">
            <v>10029I1308000509</v>
          </cell>
          <cell r="E119" t="str">
            <v>1C23TNN_00051426</v>
          </cell>
          <cell r="F119">
            <v>1072050</v>
          </cell>
          <cell r="G119">
            <v>45160</v>
          </cell>
          <cell r="H119">
            <v>45177</v>
          </cell>
        </row>
        <row r="120">
          <cell r="A120">
            <v>51427</v>
          </cell>
          <cell r="B120">
            <v>510019</v>
          </cell>
          <cell r="C120">
            <v>25790</v>
          </cell>
          <cell r="D120" t="str">
            <v>10019I1308001273</v>
          </cell>
          <cell r="E120" t="str">
            <v>1C23TNN_00051427</v>
          </cell>
          <cell r="F120">
            <v>1322963</v>
          </cell>
          <cell r="G120">
            <v>45160</v>
          </cell>
          <cell r="H120">
            <v>45177</v>
          </cell>
        </row>
        <row r="121">
          <cell r="A121">
            <v>51428</v>
          </cell>
          <cell r="B121">
            <v>510011</v>
          </cell>
          <cell r="C121">
            <v>25790</v>
          </cell>
          <cell r="D121" t="str">
            <v>10011I1308001810</v>
          </cell>
          <cell r="E121" t="str">
            <v>1C23TNN_00051428</v>
          </cell>
          <cell r="F121">
            <v>501825</v>
          </cell>
          <cell r="G121">
            <v>45161</v>
          </cell>
          <cell r="H121">
            <v>45177</v>
          </cell>
        </row>
        <row r="122">
          <cell r="A122">
            <v>51429</v>
          </cell>
          <cell r="B122">
            <v>510012</v>
          </cell>
          <cell r="C122">
            <v>25790</v>
          </cell>
          <cell r="D122" t="str">
            <v>10012I1308001729</v>
          </cell>
          <cell r="E122" t="str">
            <v>1C23TNN_00051429</v>
          </cell>
          <cell r="F122">
            <v>8474525</v>
          </cell>
          <cell r="G122">
            <v>45161</v>
          </cell>
          <cell r="H122">
            <v>45177</v>
          </cell>
        </row>
        <row r="123">
          <cell r="A123">
            <v>51430</v>
          </cell>
          <cell r="B123">
            <v>510018</v>
          </cell>
          <cell r="C123">
            <v>25790</v>
          </cell>
          <cell r="D123" t="str">
            <v>10018I1308001297</v>
          </cell>
          <cell r="E123" t="str">
            <v>1C23TNN_00051430</v>
          </cell>
          <cell r="F123">
            <v>2381325</v>
          </cell>
          <cell r="G123">
            <v>45162</v>
          </cell>
          <cell r="H123">
            <v>45177</v>
          </cell>
        </row>
        <row r="124">
          <cell r="A124">
            <v>51431</v>
          </cell>
          <cell r="B124">
            <v>510016</v>
          </cell>
          <cell r="C124">
            <v>25790</v>
          </cell>
          <cell r="D124" t="str">
            <v>10016I1308001703</v>
          </cell>
          <cell r="E124" t="str">
            <v>1C23TNN_00051431</v>
          </cell>
          <cell r="F124">
            <v>4995250</v>
          </cell>
          <cell r="G124">
            <v>45166</v>
          </cell>
          <cell r="H124">
            <v>45177</v>
          </cell>
        </row>
        <row r="125">
          <cell r="A125">
            <v>51432</v>
          </cell>
          <cell r="B125">
            <v>510016</v>
          </cell>
          <cell r="C125">
            <v>25790</v>
          </cell>
          <cell r="D125" t="str">
            <v>10016I1308001704</v>
          </cell>
          <cell r="E125" t="str">
            <v>1C23TNN_00051432</v>
          </cell>
          <cell r="F125">
            <v>2496675</v>
          </cell>
          <cell r="G125">
            <v>45166</v>
          </cell>
          <cell r="H125">
            <v>45177</v>
          </cell>
        </row>
        <row r="126">
          <cell r="A126">
            <v>51433</v>
          </cell>
          <cell r="B126">
            <v>510017</v>
          </cell>
          <cell r="C126">
            <v>25790</v>
          </cell>
          <cell r="D126" t="str">
            <v>10017I1308001476</v>
          </cell>
          <cell r="E126" t="str">
            <v>1C23TNN_00051433</v>
          </cell>
          <cell r="F126">
            <v>686575</v>
          </cell>
          <cell r="G126">
            <v>45164</v>
          </cell>
          <cell r="H126">
            <v>45177</v>
          </cell>
        </row>
        <row r="127">
          <cell r="A127">
            <v>51434</v>
          </cell>
          <cell r="B127">
            <v>510017</v>
          </cell>
          <cell r="C127">
            <v>25790</v>
          </cell>
          <cell r="D127" t="str">
            <v>10017I1308001477</v>
          </cell>
          <cell r="E127" t="str">
            <v>1C23TNN_00051434</v>
          </cell>
          <cell r="F127">
            <v>4580075</v>
          </cell>
          <cell r="G127">
            <v>45164</v>
          </cell>
          <cell r="H127">
            <v>45177</v>
          </cell>
        </row>
        <row r="128">
          <cell r="A128">
            <v>51435</v>
          </cell>
          <cell r="B128">
            <v>510020</v>
          </cell>
          <cell r="C128">
            <v>25790</v>
          </cell>
          <cell r="D128" t="str">
            <v>10020I1308001025</v>
          </cell>
          <cell r="E128" t="str">
            <v>1C23TNN_00051435</v>
          </cell>
          <cell r="F128">
            <v>1110575</v>
          </cell>
          <cell r="G128">
            <v>45164</v>
          </cell>
          <cell r="H128">
            <v>45177</v>
          </cell>
        </row>
        <row r="129">
          <cell r="A129">
            <v>51436</v>
          </cell>
          <cell r="B129">
            <v>510022</v>
          </cell>
          <cell r="C129">
            <v>25790</v>
          </cell>
          <cell r="D129" t="str">
            <v>10022I1308000817</v>
          </cell>
          <cell r="E129" t="str">
            <v>1C23TNN_00051436</v>
          </cell>
          <cell r="F129">
            <v>3629663</v>
          </cell>
          <cell r="G129">
            <v>45166</v>
          </cell>
          <cell r="H129">
            <v>45177</v>
          </cell>
        </row>
        <row r="130">
          <cell r="A130">
            <v>51437</v>
          </cell>
          <cell r="B130">
            <v>510025</v>
          </cell>
          <cell r="C130">
            <v>25790</v>
          </cell>
          <cell r="D130" t="str">
            <v>10025I1308000827</v>
          </cell>
          <cell r="E130" t="str">
            <v>1C23TNN_00051437</v>
          </cell>
          <cell r="F130">
            <v>2431500</v>
          </cell>
          <cell r="G130">
            <v>45163</v>
          </cell>
          <cell r="H130">
            <v>45177</v>
          </cell>
        </row>
        <row r="131">
          <cell r="A131">
            <v>51438</v>
          </cell>
          <cell r="B131">
            <v>510028</v>
          </cell>
          <cell r="C131">
            <v>25790</v>
          </cell>
          <cell r="D131" t="str">
            <v>10028I1308000858</v>
          </cell>
          <cell r="E131" t="str">
            <v>1C23TNN_00051438</v>
          </cell>
          <cell r="F131">
            <v>1110575</v>
          </cell>
          <cell r="G131">
            <v>45164</v>
          </cell>
          <cell r="H131">
            <v>45177</v>
          </cell>
        </row>
        <row r="132">
          <cell r="A132">
            <v>51439</v>
          </cell>
          <cell r="B132">
            <v>510014</v>
          </cell>
          <cell r="C132">
            <v>25790</v>
          </cell>
          <cell r="D132" t="str">
            <v>10014I1308001032</v>
          </cell>
          <cell r="E132" t="str">
            <v>1C23TNN_00051439</v>
          </cell>
          <cell r="F132">
            <v>3338000</v>
          </cell>
          <cell r="G132">
            <v>45150</v>
          </cell>
          <cell r="H132">
            <v>45177</v>
          </cell>
        </row>
        <row r="133">
          <cell r="A133">
            <v>51440</v>
          </cell>
          <cell r="B133">
            <v>520090</v>
          </cell>
          <cell r="C133">
            <v>25790</v>
          </cell>
          <cell r="D133" t="str">
            <v>20090I1308000464</v>
          </cell>
          <cell r="E133" t="str">
            <v>1C23TNN_00051440</v>
          </cell>
          <cell r="F133">
            <v>734313</v>
          </cell>
          <cell r="G133">
            <v>45150</v>
          </cell>
          <cell r="H133">
            <v>45177</v>
          </cell>
        </row>
        <row r="134">
          <cell r="A134">
            <v>51441</v>
          </cell>
          <cell r="B134">
            <v>510026</v>
          </cell>
          <cell r="C134">
            <v>25790</v>
          </cell>
          <cell r="D134" t="str">
            <v>10026I1308001165</v>
          </cell>
          <cell r="E134" t="str">
            <v>1C23TNN_00051441</v>
          </cell>
          <cell r="F134">
            <v>1248338</v>
          </cell>
          <cell r="G134">
            <v>45154</v>
          </cell>
          <cell r="H134">
            <v>45177</v>
          </cell>
        </row>
        <row r="135">
          <cell r="A135">
            <v>51442</v>
          </cell>
          <cell r="B135">
            <v>510026</v>
          </cell>
          <cell r="C135">
            <v>25790</v>
          </cell>
          <cell r="D135" t="str">
            <v>10026I1308001166</v>
          </cell>
          <cell r="E135" t="str">
            <v>1C23TNN_00051442</v>
          </cell>
          <cell r="F135">
            <v>2024125</v>
          </cell>
          <cell r="G135">
            <v>45154</v>
          </cell>
          <cell r="H135">
            <v>45177</v>
          </cell>
        </row>
        <row r="136">
          <cell r="A136">
            <v>51443</v>
          </cell>
          <cell r="B136">
            <v>510013</v>
          </cell>
          <cell r="C136">
            <v>25790</v>
          </cell>
          <cell r="D136" t="str">
            <v>10013I1308001797</v>
          </cell>
          <cell r="E136" t="str">
            <v>1C23TNN_00051443</v>
          </cell>
          <cell r="F136">
            <v>4467363</v>
          </cell>
          <cell r="G136">
            <v>45154</v>
          </cell>
          <cell r="H136">
            <v>45177</v>
          </cell>
        </row>
        <row r="137">
          <cell r="A137">
            <v>2320</v>
          </cell>
          <cell r="B137">
            <v>510029</v>
          </cell>
          <cell r="C137">
            <v>25790</v>
          </cell>
          <cell r="D137" t="str">
            <v>10029R1308000003</v>
          </cell>
          <cell r="E137" t="str">
            <v>1K23THU 2320</v>
          </cell>
          <cell r="F137">
            <v>-471995</v>
          </cell>
          <cell r="G137">
            <v>45141</v>
          </cell>
          <cell r="H137">
            <v>45177</v>
          </cell>
        </row>
        <row r="138">
          <cell r="A138">
            <v>282</v>
          </cell>
          <cell r="B138">
            <v>510018</v>
          </cell>
          <cell r="C138">
            <v>25790</v>
          </cell>
          <cell r="D138" t="str">
            <v>10018R1308000016</v>
          </cell>
          <cell r="E138" t="str">
            <v>1K23TNH 282</v>
          </cell>
          <cell r="F138">
            <v>-3791506</v>
          </cell>
          <cell r="G138">
            <v>45143</v>
          </cell>
          <cell r="H138">
            <v>45177</v>
          </cell>
        </row>
        <row r="139">
          <cell r="A139">
            <v>5083</v>
          </cell>
          <cell r="B139">
            <v>510010</v>
          </cell>
          <cell r="C139">
            <v>25790</v>
          </cell>
          <cell r="D139" t="str">
            <v>10010R1308000003</v>
          </cell>
          <cell r="E139" t="str">
            <v>K23TAP 5083</v>
          </cell>
          <cell r="F139">
            <v>-2133969</v>
          </cell>
          <cell r="G139">
            <v>45149</v>
          </cell>
          <cell r="H139">
            <v>45177</v>
          </cell>
        </row>
        <row r="140">
          <cell r="A140">
            <v>5445</v>
          </cell>
          <cell r="B140">
            <v>510010</v>
          </cell>
          <cell r="C140">
            <v>25790</v>
          </cell>
          <cell r="D140" t="str">
            <v>10010R1308000046</v>
          </cell>
          <cell r="E140" t="str">
            <v>K23TAP 5445</v>
          </cell>
          <cell r="F140">
            <v>-1050734</v>
          </cell>
          <cell r="G140">
            <v>45162</v>
          </cell>
          <cell r="H140">
            <v>45177</v>
          </cell>
        </row>
        <row r="141">
          <cell r="A141">
            <v>307</v>
          </cell>
          <cell r="B141">
            <v>510011</v>
          </cell>
          <cell r="C141">
            <v>25790</v>
          </cell>
          <cell r="D141" t="str">
            <v>10011R1308000006</v>
          </cell>
          <cell r="E141" t="str">
            <v>K23TBP 307</v>
          </cell>
          <cell r="F141">
            <v>-4354130</v>
          </cell>
          <cell r="G141">
            <v>45153</v>
          </cell>
          <cell r="H141">
            <v>45177</v>
          </cell>
        </row>
        <row r="142">
          <cell r="A142">
            <v>240</v>
          </cell>
          <cell r="B142">
            <v>510027</v>
          </cell>
          <cell r="C142">
            <v>25790</v>
          </cell>
          <cell r="D142" t="str">
            <v>10027R1307000010</v>
          </cell>
          <cell r="E142" t="str">
            <v>K23TDL 240</v>
          </cell>
          <cell r="F142">
            <v>-1032628</v>
          </cell>
          <cell r="G142">
            <v>45138</v>
          </cell>
          <cell r="H142">
            <v>45177</v>
          </cell>
        </row>
        <row r="143">
          <cell r="A143">
            <v>245</v>
          </cell>
          <cell r="B143">
            <v>510027</v>
          </cell>
          <cell r="C143">
            <v>25790</v>
          </cell>
          <cell r="D143" t="str">
            <v>10027R1307000016</v>
          </cell>
          <cell r="E143" t="str">
            <v>K23TDL 245</v>
          </cell>
          <cell r="F143">
            <v>-5065658</v>
          </cell>
          <cell r="G143">
            <v>45124</v>
          </cell>
          <cell r="H143">
            <v>45177</v>
          </cell>
        </row>
        <row r="144">
          <cell r="A144">
            <v>340</v>
          </cell>
          <cell r="B144">
            <v>510019</v>
          </cell>
          <cell r="C144">
            <v>25790</v>
          </cell>
          <cell r="D144" t="str">
            <v>10019R1307000038</v>
          </cell>
          <cell r="E144" t="str">
            <v>K23TDU 340</v>
          </cell>
          <cell r="F144">
            <v>-1359360</v>
          </cell>
          <cell r="G144">
            <v>45136</v>
          </cell>
          <cell r="H144">
            <v>45177</v>
          </cell>
        </row>
        <row r="145">
          <cell r="A145">
            <v>356</v>
          </cell>
          <cell r="B145">
            <v>510019</v>
          </cell>
          <cell r="C145">
            <v>25790</v>
          </cell>
          <cell r="D145" t="str">
            <v>10019R1307000052</v>
          </cell>
          <cell r="E145" t="str">
            <v>K23TDU 356</v>
          </cell>
          <cell r="F145">
            <v>-2359740</v>
          </cell>
          <cell r="G145">
            <v>45129</v>
          </cell>
          <cell r="H145">
            <v>45177</v>
          </cell>
        </row>
        <row r="146">
          <cell r="A146">
            <v>391</v>
          </cell>
          <cell r="B146">
            <v>510019</v>
          </cell>
          <cell r="C146">
            <v>25790</v>
          </cell>
          <cell r="D146" t="str">
            <v>10019R1308000023</v>
          </cell>
          <cell r="E146" t="str">
            <v>K23TDU 391</v>
          </cell>
          <cell r="F146">
            <v>-453391</v>
          </cell>
          <cell r="G146">
            <v>45150</v>
          </cell>
          <cell r="H146">
            <v>45177</v>
          </cell>
        </row>
        <row r="147">
          <cell r="A147">
            <v>316</v>
          </cell>
          <cell r="B147">
            <v>510016</v>
          </cell>
          <cell r="C147">
            <v>25790</v>
          </cell>
          <cell r="D147" t="str">
            <v>10016R1307000039</v>
          </cell>
          <cell r="E147" t="str">
            <v>K23THB 316</v>
          </cell>
          <cell r="F147">
            <v>-647031</v>
          </cell>
          <cell r="G147">
            <v>45133</v>
          </cell>
          <cell r="H147">
            <v>45177</v>
          </cell>
        </row>
        <row r="148">
          <cell r="A148">
            <v>361</v>
          </cell>
          <cell r="B148">
            <v>510016</v>
          </cell>
          <cell r="C148">
            <v>25790</v>
          </cell>
          <cell r="D148" t="str">
            <v>10016R1308000026</v>
          </cell>
          <cell r="E148" t="str">
            <v>K23THB 361</v>
          </cell>
          <cell r="F148">
            <v>-281842</v>
          </cell>
          <cell r="G148">
            <v>45154</v>
          </cell>
          <cell r="H148">
            <v>45177</v>
          </cell>
        </row>
        <row r="149">
          <cell r="A149">
            <v>455</v>
          </cell>
          <cell r="B149">
            <v>510015</v>
          </cell>
          <cell r="C149">
            <v>25790</v>
          </cell>
          <cell r="D149" t="str">
            <v>10015R1307000045</v>
          </cell>
          <cell r="E149" t="str">
            <v>K23THL 455</v>
          </cell>
          <cell r="F149">
            <v>-1074023</v>
          </cell>
          <cell r="G149">
            <v>45134</v>
          </cell>
          <cell r="H149">
            <v>45177</v>
          </cell>
        </row>
        <row r="150">
          <cell r="A150">
            <v>461</v>
          </cell>
          <cell r="B150">
            <v>510015</v>
          </cell>
          <cell r="C150">
            <v>25790</v>
          </cell>
          <cell r="D150" t="str">
            <v>10015R1307000051</v>
          </cell>
          <cell r="E150" t="str">
            <v>K23THL 461</v>
          </cell>
          <cell r="F150">
            <v>-188798</v>
          </cell>
          <cell r="G150">
            <v>45135</v>
          </cell>
          <cell r="H150">
            <v>45177</v>
          </cell>
        </row>
        <row r="151">
          <cell r="A151">
            <v>480</v>
          </cell>
          <cell r="B151">
            <v>510015</v>
          </cell>
          <cell r="C151">
            <v>25790</v>
          </cell>
          <cell r="D151" t="str">
            <v>10015R1307000070</v>
          </cell>
          <cell r="E151" t="str">
            <v>K23THL 480</v>
          </cell>
          <cell r="F151">
            <v>-175420</v>
          </cell>
          <cell r="G151">
            <v>45127</v>
          </cell>
          <cell r="H151">
            <v>45177</v>
          </cell>
        </row>
        <row r="152">
          <cell r="A152">
            <v>499</v>
          </cell>
          <cell r="B152">
            <v>510015</v>
          </cell>
          <cell r="C152">
            <v>25790</v>
          </cell>
          <cell r="D152" t="str">
            <v>10015R1308000010</v>
          </cell>
          <cell r="E152" t="str">
            <v>K23THL 499</v>
          </cell>
          <cell r="F152">
            <v>-188798</v>
          </cell>
          <cell r="G152">
            <v>45151</v>
          </cell>
          <cell r="H152">
            <v>45177</v>
          </cell>
        </row>
        <row r="153">
          <cell r="A153">
            <v>522</v>
          </cell>
          <cell r="B153">
            <v>510015</v>
          </cell>
          <cell r="C153">
            <v>25790</v>
          </cell>
          <cell r="D153" t="str">
            <v>10015R1308000032</v>
          </cell>
          <cell r="E153" t="str">
            <v>K23THL 522</v>
          </cell>
          <cell r="F153">
            <v>-203978</v>
          </cell>
          <cell r="G153">
            <v>45144</v>
          </cell>
          <cell r="H153">
            <v>45177</v>
          </cell>
        </row>
        <row r="154">
          <cell r="A154">
            <v>547</v>
          </cell>
          <cell r="B154">
            <v>510015</v>
          </cell>
          <cell r="C154">
            <v>25790</v>
          </cell>
          <cell r="D154" t="str">
            <v>10015R1308000055</v>
          </cell>
          <cell r="E154" t="str">
            <v>K23THL 547</v>
          </cell>
          <cell r="F154">
            <v>-271909</v>
          </cell>
          <cell r="G154">
            <v>45158</v>
          </cell>
          <cell r="H154">
            <v>45177</v>
          </cell>
        </row>
        <row r="155">
          <cell r="A155">
            <v>315</v>
          </cell>
          <cell r="B155">
            <v>510028</v>
          </cell>
          <cell r="C155">
            <v>25790</v>
          </cell>
          <cell r="D155" t="str">
            <v>10028R1307000019</v>
          </cell>
          <cell r="E155" t="str">
            <v>K23TKG 315</v>
          </cell>
          <cell r="F155">
            <v>-1644495</v>
          </cell>
          <cell r="G155">
            <v>45127</v>
          </cell>
          <cell r="H155">
            <v>45177</v>
          </cell>
        </row>
        <row r="156">
          <cell r="A156">
            <v>360</v>
          </cell>
          <cell r="B156">
            <v>510025</v>
          </cell>
          <cell r="C156">
            <v>25790</v>
          </cell>
          <cell r="D156" t="str">
            <v>10025R1307000037</v>
          </cell>
          <cell r="E156" t="str">
            <v>K23TKH 360</v>
          </cell>
          <cell r="F156">
            <v>-3996960</v>
          </cell>
          <cell r="G156">
            <v>45138</v>
          </cell>
          <cell r="H156">
            <v>45177</v>
          </cell>
        </row>
        <row r="157">
          <cell r="A157">
            <v>375</v>
          </cell>
          <cell r="B157">
            <v>510025</v>
          </cell>
          <cell r="C157">
            <v>25790</v>
          </cell>
          <cell r="D157" t="str">
            <v>10025R1308000005</v>
          </cell>
          <cell r="E157" t="str">
            <v>K23TKH 375</v>
          </cell>
          <cell r="F157">
            <v>-2890656</v>
          </cell>
          <cell r="G157">
            <v>45147</v>
          </cell>
          <cell r="H157">
            <v>45177</v>
          </cell>
        </row>
        <row r="158">
          <cell r="A158">
            <v>262</v>
          </cell>
          <cell r="B158">
            <v>510012</v>
          </cell>
          <cell r="C158">
            <v>25790</v>
          </cell>
          <cell r="D158" t="str">
            <v>10012R1307000014</v>
          </cell>
          <cell r="E158" t="str">
            <v>K23TPU 262</v>
          </cell>
          <cell r="F158">
            <v>-5498951</v>
          </cell>
          <cell r="G158">
            <v>45129</v>
          </cell>
          <cell r="H158">
            <v>45177</v>
          </cell>
        </row>
        <row r="159">
          <cell r="A159">
            <v>308</v>
          </cell>
          <cell r="B159">
            <v>510012</v>
          </cell>
          <cell r="C159">
            <v>25790</v>
          </cell>
          <cell r="D159" t="str">
            <v>10012R1308000016</v>
          </cell>
          <cell r="E159" t="str">
            <v>K23TPU 308</v>
          </cell>
          <cell r="F159">
            <v>-5978466</v>
          </cell>
          <cell r="G159">
            <v>45150</v>
          </cell>
          <cell r="H159">
            <v>45177</v>
          </cell>
        </row>
        <row r="160">
          <cell r="A160">
            <v>283</v>
          </cell>
          <cell r="B160">
            <v>510024</v>
          </cell>
          <cell r="C160">
            <v>25790</v>
          </cell>
          <cell r="D160" t="str">
            <v>10024R1308000012</v>
          </cell>
          <cell r="E160" t="str">
            <v>K23TQN 283</v>
          </cell>
          <cell r="F160">
            <v>-465467</v>
          </cell>
          <cell r="G160">
            <v>45142</v>
          </cell>
          <cell r="H160">
            <v>45177</v>
          </cell>
        </row>
        <row r="161">
          <cell r="A161">
            <v>249</v>
          </cell>
          <cell r="B161">
            <v>510021</v>
          </cell>
          <cell r="C161">
            <v>25790</v>
          </cell>
          <cell r="D161" t="str">
            <v>10021R1308000003</v>
          </cell>
          <cell r="E161" t="str">
            <v>K23TQU 249</v>
          </cell>
          <cell r="F161">
            <v>-564078</v>
          </cell>
          <cell r="G161">
            <v>45149</v>
          </cell>
          <cell r="H161">
            <v>45177</v>
          </cell>
        </row>
        <row r="162">
          <cell r="A162">
            <v>278</v>
          </cell>
          <cell r="B162">
            <v>510013</v>
          </cell>
          <cell r="C162">
            <v>25790</v>
          </cell>
          <cell r="D162" t="str">
            <v>10013R1307000027</v>
          </cell>
          <cell r="E162" t="str">
            <v>K23TTK 278</v>
          </cell>
          <cell r="F162">
            <v>-1603809</v>
          </cell>
          <cell r="G162">
            <v>45138</v>
          </cell>
          <cell r="H162">
            <v>45177</v>
          </cell>
        </row>
        <row r="163">
          <cell r="A163">
            <v>343</v>
          </cell>
          <cell r="B163">
            <v>510022</v>
          </cell>
          <cell r="C163">
            <v>25790</v>
          </cell>
          <cell r="D163" t="str">
            <v>10022R1308000037</v>
          </cell>
          <cell r="E163" t="str">
            <v>K23TVU 343</v>
          </cell>
          <cell r="F163">
            <v>-272250</v>
          </cell>
          <cell r="G163">
            <v>45148</v>
          </cell>
          <cell r="H163">
            <v>45177</v>
          </cell>
        </row>
        <row r="164">
          <cell r="A164">
            <v>344</v>
          </cell>
          <cell r="B164">
            <v>510022</v>
          </cell>
          <cell r="C164">
            <v>25790</v>
          </cell>
          <cell r="D164" t="str">
            <v>10022R1308000038</v>
          </cell>
          <cell r="E164" t="str">
            <v>K23TVU 344</v>
          </cell>
          <cell r="F164">
            <v>-509760</v>
          </cell>
          <cell r="G164">
            <v>45148</v>
          </cell>
          <cell r="H164">
            <v>45177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ghi nhận</v>
          </cell>
        </row>
        <row r="2">
          <cell r="A2">
            <v>460</v>
          </cell>
          <cell r="B2">
            <v>510027</v>
          </cell>
          <cell r="C2">
            <v>25790</v>
          </cell>
          <cell r="D2" t="str">
            <v>10027R1404000020</v>
          </cell>
          <cell r="E2" t="str">
            <v>1C24TNF_00000460</v>
          </cell>
          <cell r="F2">
            <v>-523687</v>
          </cell>
          <cell r="G2">
            <v>45409</v>
          </cell>
          <cell r="H2">
            <v>45447</v>
          </cell>
        </row>
        <row r="3">
          <cell r="A3">
            <v>461</v>
          </cell>
          <cell r="B3">
            <v>510027</v>
          </cell>
          <cell r="C3">
            <v>25790</v>
          </cell>
          <cell r="D3" t="str">
            <v>10027R1404000021</v>
          </cell>
          <cell r="E3" t="str">
            <v>1C24TNF_00000461</v>
          </cell>
          <cell r="F3">
            <v>-200733</v>
          </cell>
          <cell r="G3">
            <v>45409</v>
          </cell>
          <cell r="H3">
            <v>45447</v>
          </cell>
        </row>
        <row r="4">
          <cell r="A4">
            <v>464</v>
          </cell>
          <cell r="B4">
            <v>510012</v>
          </cell>
          <cell r="C4">
            <v>25790</v>
          </cell>
          <cell r="D4" t="str">
            <v>10012R1405000001</v>
          </cell>
          <cell r="E4" t="str">
            <v>1C24TNF_00000464</v>
          </cell>
          <cell r="F4">
            <v>-406600</v>
          </cell>
          <cell r="G4">
            <v>45413</v>
          </cell>
          <cell r="H4">
            <v>45447</v>
          </cell>
        </row>
        <row r="5">
          <cell r="A5">
            <v>465</v>
          </cell>
          <cell r="B5">
            <v>510012</v>
          </cell>
          <cell r="C5">
            <v>25790</v>
          </cell>
          <cell r="D5" t="str">
            <v>10012R1405000002</v>
          </cell>
          <cell r="E5" t="str">
            <v>1C24TNF_00000465</v>
          </cell>
          <cell r="F5">
            <v>-238125</v>
          </cell>
          <cell r="G5">
            <v>45413</v>
          </cell>
          <cell r="H5">
            <v>45447</v>
          </cell>
        </row>
        <row r="6">
          <cell r="A6">
            <v>466</v>
          </cell>
          <cell r="B6">
            <v>510012</v>
          </cell>
          <cell r="C6">
            <v>25790</v>
          </cell>
          <cell r="D6" t="str">
            <v>10012R1405000003</v>
          </cell>
          <cell r="E6" t="str">
            <v>1C24TNF_00000466</v>
          </cell>
          <cell r="F6">
            <v>-2523412</v>
          </cell>
          <cell r="G6">
            <v>45413</v>
          </cell>
          <cell r="H6">
            <v>45447</v>
          </cell>
        </row>
        <row r="7">
          <cell r="A7">
            <v>467</v>
          </cell>
          <cell r="B7">
            <v>510012</v>
          </cell>
          <cell r="C7">
            <v>25790</v>
          </cell>
          <cell r="D7" t="str">
            <v>10012R1405000004</v>
          </cell>
          <cell r="E7" t="str">
            <v>1C24TNF_00000467</v>
          </cell>
          <cell r="F7">
            <v>-424812</v>
          </cell>
          <cell r="G7">
            <v>45413</v>
          </cell>
          <cell r="H7">
            <v>45447</v>
          </cell>
        </row>
        <row r="8">
          <cell r="A8">
            <v>478</v>
          </cell>
          <cell r="B8">
            <v>510015</v>
          </cell>
          <cell r="C8">
            <v>25790</v>
          </cell>
          <cell r="D8" t="str">
            <v>10015R1405000001</v>
          </cell>
          <cell r="E8" t="str">
            <v>1C24TNF_00000478</v>
          </cell>
          <cell r="F8">
            <v>-444232</v>
          </cell>
          <cell r="G8">
            <v>45417</v>
          </cell>
          <cell r="H8">
            <v>45447</v>
          </cell>
        </row>
        <row r="9">
          <cell r="A9">
            <v>486</v>
          </cell>
          <cell r="B9">
            <v>510018</v>
          </cell>
          <cell r="C9">
            <v>25790</v>
          </cell>
          <cell r="D9" t="str">
            <v>10018R1405000001</v>
          </cell>
          <cell r="E9" t="str">
            <v>1C24TNF_00000486</v>
          </cell>
          <cell r="F9">
            <v>-1701987</v>
          </cell>
          <cell r="G9">
            <v>45420</v>
          </cell>
          <cell r="H9">
            <v>45447</v>
          </cell>
        </row>
        <row r="10">
          <cell r="A10">
            <v>487</v>
          </cell>
          <cell r="B10">
            <v>510018</v>
          </cell>
          <cell r="C10">
            <v>25790</v>
          </cell>
          <cell r="D10" t="str">
            <v>10018R1405000002</v>
          </cell>
          <cell r="E10" t="str">
            <v>1C24TNF_00000487</v>
          </cell>
          <cell r="F10">
            <v>-573475</v>
          </cell>
          <cell r="G10">
            <v>45420</v>
          </cell>
          <cell r="H10">
            <v>45447</v>
          </cell>
        </row>
        <row r="11">
          <cell r="A11">
            <v>488</v>
          </cell>
          <cell r="B11">
            <v>510018</v>
          </cell>
          <cell r="C11">
            <v>25790</v>
          </cell>
          <cell r="D11" t="str">
            <v>10018R1405000003</v>
          </cell>
          <cell r="E11" t="str">
            <v>1C24TNF_00000488</v>
          </cell>
          <cell r="F11">
            <v>-162275</v>
          </cell>
          <cell r="G11">
            <v>45420</v>
          </cell>
          <cell r="H11">
            <v>45447</v>
          </cell>
        </row>
        <row r="12">
          <cell r="A12">
            <v>489</v>
          </cell>
          <cell r="B12">
            <v>510016</v>
          </cell>
          <cell r="C12">
            <v>25790</v>
          </cell>
          <cell r="D12" t="str">
            <v>10016R1405000003</v>
          </cell>
          <cell r="E12" t="str">
            <v>1C24TNF_00000489</v>
          </cell>
          <cell r="F12">
            <v>-50183</v>
          </cell>
          <cell r="G12">
            <v>45420</v>
          </cell>
          <cell r="H12">
            <v>45447</v>
          </cell>
        </row>
        <row r="13">
          <cell r="A13">
            <v>490</v>
          </cell>
          <cell r="B13">
            <v>510016</v>
          </cell>
          <cell r="C13">
            <v>25790</v>
          </cell>
          <cell r="D13" t="str">
            <v>10016R1405000004</v>
          </cell>
          <cell r="E13" t="str">
            <v>1C24TNF_00000490</v>
          </cell>
          <cell r="F13">
            <v>-119066</v>
          </cell>
          <cell r="G13">
            <v>45420</v>
          </cell>
          <cell r="H13">
            <v>45447</v>
          </cell>
        </row>
        <row r="14">
          <cell r="A14">
            <v>551</v>
          </cell>
          <cell r="B14">
            <v>510027</v>
          </cell>
          <cell r="C14">
            <v>25790</v>
          </cell>
          <cell r="D14" t="str">
            <v>10027R1405000003</v>
          </cell>
          <cell r="E14" t="str">
            <v>1C24TNF_00000551</v>
          </cell>
          <cell r="F14">
            <v>-111062</v>
          </cell>
          <cell r="G14">
            <v>45426</v>
          </cell>
          <cell r="H14">
            <v>45447</v>
          </cell>
        </row>
        <row r="15">
          <cell r="A15">
            <v>552</v>
          </cell>
          <cell r="B15">
            <v>510027</v>
          </cell>
          <cell r="C15">
            <v>25790</v>
          </cell>
          <cell r="D15" t="str">
            <v>10027R1405000004</v>
          </cell>
          <cell r="E15" t="str">
            <v>1C24TNF_00000552</v>
          </cell>
          <cell r="F15">
            <v>-455962</v>
          </cell>
          <cell r="G15">
            <v>45426</v>
          </cell>
          <cell r="H15">
            <v>45447</v>
          </cell>
        </row>
        <row r="16">
          <cell r="A16">
            <v>553</v>
          </cell>
          <cell r="B16">
            <v>510027</v>
          </cell>
          <cell r="C16">
            <v>25790</v>
          </cell>
          <cell r="D16" t="str">
            <v>10027R1405000005</v>
          </cell>
          <cell r="E16" t="str">
            <v>1C24TNF_00000553</v>
          </cell>
          <cell r="F16">
            <v>-428807</v>
          </cell>
          <cell r="G16">
            <v>45426</v>
          </cell>
          <cell r="H16">
            <v>45447</v>
          </cell>
        </row>
        <row r="17">
          <cell r="A17">
            <v>555</v>
          </cell>
          <cell r="B17">
            <v>510011</v>
          </cell>
          <cell r="C17">
            <v>25790</v>
          </cell>
          <cell r="D17" t="str">
            <v>10011R1405000005</v>
          </cell>
          <cell r="E17" t="str">
            <v>1C24TNF_00000555</v>
          </cell>
          <cell r="F17">
            <v>-3661061</v>
          </cell>
          <cell r="G17">
            <v>45429</v>
          </cell>
          <cell r="H17">
            <v>45447</v>
          </cell>
        </row>
        <row r="18">
          <cell r="A18">
            <v>556</v>
          </cell>
          <cell r="B18">
            <v>510011</v>
          </cell>
          <cell r="C18">
            <v>25790</v>
          </cell>
          <cell r="D18" t="str">
            <v>10011R1405000006</v>
          </cell>
          <cell r="E18" t="str">
            <v>1C24TNF_00000556</v>
          </cell>
          <cell r="F18">
            <v>-2711722</v>
          </cell>
          <cell r="G18">
            <v>45429</v>
          </cell>
          <cell r="H18">
            <v>45447</v>
          </cell>
        </row>
        <row r="19">
          <cell r="A19">
            <v>588</v>
          </cell>
          <cell r="B19">
            <v>510015</v>
          </cell>
          <cell r="C19">
            <v>25790</v>
          </cell>
          <cell r="D19" t="str">
            <v>10015R1405000004</v>
          </cell>
          <cell r="E19" t="str">
            <v>1C24TNF_00000588</v>
          </cell>
          <cell r="F19">
            <v>-301098</v>
          </cell>
          <cell r="G19">
            <v>45430</v>
          </cell>
          <cell r="H19">
            <v>45447</v>
          </cell>
        </row>
        <row r="20">
          <cell r="A20">
            <v>589</v>
          </cell>
          <cell r="B20">
            <v>510027</v>
          </cell>
          <cell r="C20">
            <v>25790</v>
          </cell>
          <cell r="D20" t="str">
            <v>10027R1405000006</v>
          </cell>
          <cell r="E20" t="str">
            <v>1C24TNF_00000589</v>
          </cell>
          <cell r="F20">
            <v>-100366</v>
          </cell>
          <cell r="G20">
            <v>45432</v>
          </cell>
          <cell r="H20">
            <v>45447</v>
          </cell>
        </row>
        <row r="21">
          <cell r="A21">
            <v>597</v>
          </cell>
          <cell r="B21">
            <v>510028</v>
          </cell>
          <cell r="C21">
            <v>25790</v>
          </cell>
          <cell r="D21" t="str">
            <v>10028R1405000010</v>
          </cell>
          <cell r="E21" t="str">
            <v>1C24TNF_00000597</v>
          </cell>
          <cell r="F21">
            <v>-907362</v>
          </cell>
          <cell r="G21">
            <v>45433</v>
          </cell>
          <cell r="H21">
            <v>45447</v>
          </cell>
        </row>
        <row r="22">
          <cell r="A22">
            <v>598</v>
          </cell>
          <cell r="B22">
            <v>510028</v>
          </cell>
          <cell r="C22">
            <v>25790</v>
          </cell>
          <cell r="D22" t="str">
            <v>10028R1405000011</v>
          </cell>
          <cell r="E22" t="str">
            <v>1C24TNF_00000598</v>
          </cell>
          <cell r="F22">
            <v>-107201</v>
          </cell>
          <cell r="G22">
            <v>45433</v>
          </cell>
          <cell r="H22">
            <v>45447</v>
          </cell>
        </row>
        <row r="23">
          <cell r="A23">
            <v>599</v>
          </cell>
          <cell r="B23">
            <v>510028</v>
          </cell>
          <cell r="C23">
            <v>25790</v>
          </cell>
          <cell r="D23" t="str">
            <v>10028R1405000012</v>
          </cell>
          <cell r="E23" t="str">
            <v>1C24TNF_00000599</v>
          </cell>
          <cell r="F23">
            <v>-1431050</v>
          </cell>
          <cell r="G23">
            <v>45433</v>
          </cell>
          <cell r="H23">
            <v>45447</v>
          </cell>
        </row>
        <row r="24">
          <cell r="A24">
            <v>600</v>
          </cell>
          <cell r="B24">
            <v>510028</v>
          </cell>
          <cell r="C24">
            <v>25790</v>
          </cell>
          <cell r="D24" t="str">
            <v>10028R1405000013</v>
          </cell>
          <cell r="E24" t="str">
            <v>1C24TNF_00000600</v>
          </cell>
          <cell r="F24">
            <v>-107201</v>
          </cell>
          <cell r="G24">
            <v>45433</v>
          </cell>
          <cell r="H24">
            <v>45447</v>
          </cell>
        </row>
        <row r="25">
          <cell r="A25">
            <v>613</v>
          </cell>
          <cell r="B25">
            <v>510020</v>
          </cell>
          <cell r="C25">
            <v>25790</v>
          </cell>
          <cell r="D25" t="str">
            <v>10020R1405000006</v>
          </cell>
          <cell r="E25" t="str">
            <v>1C24TNF_00000613</v>
          </cell>
          <cell r="F25">
            <v>-194112</v>
          </cell>
          <cell r="G25">
            <v>45434</v>
          </cell>
          <cell r="H25">
            <v>45447</v>
          </cell>
        </row>
        <row r="26">
          <cell r="A26">
            <v>614</v>
          </cell>
          <cell r="B26">
            <v>510020</v>
          </cell>
          <cell r="C26">
            <v>25790</v>
          </cell>
          <cell r="D26" t="str">
            <v>10020R1405000007</v>
          </cell>
          <cell r="E26" t="str">
            <v>1C24TNF_00000614</v>
          </cell>
          <cell r="F26">
            <v>-1700337</v>
          </cell>
          <cell r="G26">
            <v>45434</v>
          </cell>
          <cell r="H26">
            <v>45447</v>
          </cell>
        </row>
        <row r="27">
          <cell r="A27">
            <v>615</v>
          </cell>
          <cell r="B27">
            <v>510020</v>
          </cell>
          <cell r="C27">
            <v>25790</v>
          </cell>
          <cell r="D27" t="str">
            <v>10020R1405000008</v>
          </cell>
          <cell r="E27" t="str">
            <v>1C24TNF_00000615</v>
          </cell>
          <cell r="F27">
            <v>-50193</v>
          </cell>
          <cell r="G27">
            <v>45434</v>
          </cell>
          <cell r="H27">
            <v>45447</v>
          </cell>
        </row>
        <row r="28">
          <cell r="A28">
            <v>616</v>
          </cell>
          <cell r="B28">
            <v>510025</v>
          </cell>
          <cell r="C28">
            <v>25790</v>
          </cell>
          <cell r="D28" t="str">
            <v>10025R1405000004</v>
          </cell>
          <cell r="E28" t="str">
            <v>1C24TNF_00000616</v>
          </cell>
          <cell r="F28">
            <v>-1110580</v>
          </cell>
          <cell r="G28">
            <v>45435</v>
          </cell>
          <cell r="H28">
            <v>45447</v>
          </cell>
        </row>
        <row r="29">
          <cell r="A29">
            <v>617</v>
          </cell>
          <cell r="B29">
            <v>510021</v>
          </cell>
          <cell r="C29">
            <v>25790</v>
          </cell>
          <cell r="D29" t="str">
            <v>10021R1405000001</v>
          </cell>
          <cell r="E29" t="str">
            <v>1C24TNF_00000617</v>
          </cell>
          <cell r="F29">
            <v>-1929690</v>
          </cell>
          <cell r="G29">
            <v>45435</v>
          </cell>
          <cell r="H29">
            <v>45447</v>
          </cell>
        </row>
        <row r="30">
          <cell r="A30">
            <v>640</v>
          </cell>
          <cell r="B30">
            <v>510016</v>
          </cell>
          <cell r="C30">
            <v>25790</v>
          </cell>
          <cell r="D30" t="str">
            <v>10016R1405000014</v>
          </cell>
          <cell r="E30" t="str">
            <v>1C24TNF_00000640</v>
          </cell>
          <cell r="F30">
            <v>-150549</v>
          </cell>
          <cell r="G30">
            <v>45439</v>
          </cell>
          <cell r="H30">
            <v>45447</v>
          </cell>
        </row>
        <row r="31">
          <cell r="A31">
            <v>641</v>
          </cell>
          <cell r="B31">
            <v>510016</v>
          </cell>
          <cell r="C31">
            <v>25790</v>
          </cell>
          <cell r="D31" t="str">
            <v>10016R1405000015</v>
          </cell>
          <cell r="E31" t="str">
            <v>1C24TNF_00000641</v>
          </cell>
          <cell r="F31">
            <v>-111058</v>
          </cell>
          <cell r="G31">
            <v>45439</v>
          </cell>
          <cell r="H31">
            <v>45447</v>
          </cell>
        </row>
        <row r="32">
          <cell r="A32">
            <v>12202</v>
          </cell>
          <cell r="B32">
            <v>510013</v>
          </cell>
          <cell r="C32">
            <v>25790</v>
          </cell>
          <cell r="D32" t="str">
            <v>10013I1403002997</v>
          </cell>
          <cell r="E32" t="str">
            <v>1C24TNN_00012202</v>
          </cell>
          <cell r="F32">
            <v>5070175</v>
          </cell>
          <cell r="G32">
            <v>45355</v>
          </cell>
          <cell r="H32">
            <v>45447</v>
          </cell>
        </row>
        <row r="33">
          <cell r="A33">
            <v>17353</v>
          </cell>
          <cell r="B33">
            <v>510014</v>
          </cell>
          <cell r="C33">
            <v>25790</v>
          </cell>
          <cell r="D33" t="str">
            <v>10014I1404001594</v>
          </cell>
          <cell r="E33" t="str">
            <v>1C24TNN_00017353</v>
          </cell>
          <cell r="F33">
            <v>8884600</v>
          </cell>
          <cell r="G33">
            <v>45390</v>
          </cell>
          <cell r="H33">
            <v>45447</v>
          </cell>
        </row>
        <row r="34">
          <cell r="A34">
            <v>17354</v>
          </cell>
          <cell r="B34">
            <v>510026</v>
          </cell>
          <cell r="C34">
            <v>25790</v>
          </cell>
          <cell r="D34" t="str">
            <v>10026I1404001735</v>
          </cell>
          <cell r="E34" t="str">
            <v>1C24TNN_00017354</v>
          </cell>
          <cell r="F34">
            <v>888463</v>
          </cell>
          <cell r="G34">
            <v>45394</v>
          </cell>
          <cell r="H34">
            <v>45447</v>
          </cell>
        </row>
        <row r="35">
          <cell r="A35">
            <v>17355</v>
          </cell>
          <cell r="B35">
            <v>520090</v>
          </cell>
          <cell r="C35">
            <v>25790</v>
          </cell>
          <cell r="D35" t="str">
            <v>20090I1404000748</v>
          </cell>
          <cell r="E35" t="str">
            <v>1C24TNN_00017355</v>
          </cell>
          <cell r="F35">
            <v>1468625</v>
          </cell>
          <cell r="G35">
            <v>45393</v>
          </cell>
          <cell r="H35">
            <v>45447</v>
          </cell>
        </row>
        <row r="36">
          <cell r="A36">
            <v>20063</v>
          </cell>
          <cell r="B36">
            <v>510019</v>
          </cell>
          <cell r="C36">
            <v>25790</v>
          </cell>
          <cell r="D36" t="str">
            <v>10019I1404001559</v>
          </cell>
          <cell r="E36" t="str">
            <v>1C24TNN_00020063</v>
          </cell>
          <cell r="F36">
            <v>734313</v>
          </cell>
          <cell r="G36">
            <v>45409</v>
          </cell>
          <cell r="H36">
            <v>45447</v>
          </cell>
        </row>
        <row r="37">
          <cell r="A37">
            <v>20064</v>
          </cell>
          <cell r="B37">
            <v>510019</v>
          </cell>
          <cell r="C37">
            <v>25790</v>
          </cell>
          <cell r="D37" t="str">
            <v>10019I1404001560</v>
          </cell>
          <cell r="E37" t="str">
            <v>1C24TNN_00020064</v>
          </cell>
          <cell r="F37">
            <v>1905063</v>
          </cell>
          <cell r="G37">
            <v>45409</v>
          </cell>
          <cell r="H37">
            <v>45447</v>
          </cell>
        </row>
        <row r="38">
          <cell r="A38">
            <v>20065</v>
          </cell>
          <cell r="B38">
            <v>510018</v>
          </cell>
          <cell r="C38">
            <v>25790</v>
          </cell>
          <cell r="D38" t="str">
            <v>10018I1404001744</v>
          </cell>
          <cell r="E38" t="str">
            <v>1C24TNN_00020065</v>
          </cell>
          <cell r="F38">
            <v>1468625</v>
          </cell>
          <cell r="G38">
            <v>45409</v>
          </cell>
          <cell r="H38">
            <v>45447</v>
          </cell>
        </row>
        <row r="39">
          <cell r="A39">
            <v>20184</v>
          </cell>
          <cell r="B39">
            <v>510027</v>
          </cell>
          <cell r="C39">
            <v>25790</v>
          </cell>
          <cell r="D39" t="str">
            <v>10027I1405000065</v>
          </cell>
          <cell r="E39" t="str">
            <v>1C24TNN_00020184</v>
          </cell>
          <cell r="F39">
            <v>2395013</v>
          </cell>
          <cell r="G39">
            <v>45416</v>
          </cell>
          <cell r="H39">
            <v>45447</v>
          </cell>
        </row>
        <row r="40">
          <cell r="A40">
            <v>20185</v>
          </cell>
          <cell r="B40">
            <v>510025</v>
          </cell>
          <cell r="C40">
            <v>25790</v>
          </cell>
          <cell r="D40" t="str">
            <v>10025I1405000116</v>
          </cell>
          <cell r="E40" t="str">
            <v>1C24TNN_00020185</v>
          </cell>
          <cell r="F40">
            <v>1468625</v>
          </cell>
          <cell r="G40">
            <v>45418</v>
          </cell>
          <cell r="H40">
            <v>45447</v>
          </cell>
        </row>
        <row r="41">
          <cell r="A41">
            <v>20186</v>
          </cell>
          <cell r="B41">
            <v>510025</v>
          </cell>
          <cell r="C41">
            <v>25790</v>
          </cell>
          <cell r="D41" t="str">
            <v>10025I1405000117</v>
          </cell>
          <cell r="E41" t="str">
            <v>1C24TNN_00020186</v>
          </cell>
          <cell r="F41">
            <v>1905063</v>
          </cell>
          <cell r="G41">
            <v>45418</v>
          </cell>
          <cell r="H41">
            <v>45447</v>
          </cell>
        </row>
        <row r="42">
          <cell r="A42">
            <v>20187</v>
          </cell>
          <cell r="B42">
            <v>510022</v>
          </cell>
          <cell r="C42">
            <v>25790</v>
          </cell>
          <cell r="D42" t="str">
            <v>10022I1405000059</v>
          </cell>
          <cell r="E42" t="str">
            <v>1C24TNN_00020187</v>
          </cell>
          <cell r="F42">
            <v>1905063</v>
          </cell>
          <cell r="G42">
            <v>45415</v>
          </cell>
          <cell r="H42">
            <v>45447</v>
          </cell>
        </row>
        <row r="43">
          <cell r="A43">
            <v>20188</v>
          </cell>
          <cell r="B43">
            <v>510017</v>
          </cell>
          <cell r="C43">
            <v>25790</v>
          </cell>
          <cell r="D43" t="str">
            <v>10017I1405000121</v>
          </cell>
          <cell r="E43" t="str">
            <v>1C24TNN_00020188</v>
          </cell>
          <cell r="F43">
            <v>3373675</v>
          </cell>
          <cell r="G43">
            <v>45416</v>
          </cell>
          <cell r="H43">
            <v>45447</v>
          </cell>
        </row>
        <row r="44">
          <cell r="A44">
            <v>20189</v>
          </cell>
          <cell r="B44">
            <v>510011</v>
          </cell>
          <cell r="C44">
            <v>25790</v>
          </cell>
          <cell r="D44" t="str">
            <v>10011I1405000154</v>
          </cell>
          <cell r="E44" t="str">
            <v>1C24TNN_00020189</v>
          </cell>
          <cell r="F44">
            <v>2937238</v>
          </cell>
          <cell r="G44">
            <v>45414</v>
          </cell>
          <cell r="H44">
            <v>45447</v>
          </cell>
        </row>
        <row r="45">
          <cell r="A45">
            <v>20190</v>
          </cell>
          <cell r="B45">
            <v>510011</v>
          </cell>
          <cell r="C45">
            <v>25790</v>
          </cell>
          <cell r="D45" t="str">
            <v>10011I1405000155</v>
          </cell>
          <cell r="E45" t="str">
            <v>1C24TNN_00020190</v>
          </cell>
          <cell r="F45">
            <v>1905063</v>
          </cell>
          <cell r="G45">
            <v>45414</v>
          </cell>
          <cell r="H45">
            <v>45447</v>
          </cell>
        </row>
        <row r="46">
          <cell r="A46">
            <v>20191</v>
          </cell>
          <cell r="B46">
            <v>510029</v>
          </cell>
          <cell r="C46">
            <v>25790</v>
          </cell>
          <cell r="D46" t="str">
            <v>10029I1405000041</v>
          </cell>
          <cell r="E46" t="str">
            <v>1C24TNN_00020191</v>
          </cell>
          <cell r="F46">
            <v>1361500</v>
          </cell>
          <cell r="G46">
            <v>45414</v>
          </cell>
          <cell r="H46">
            <v>45447</v>
          </cell>
        </row>
        <row r="47">
          <cell r="A47">
            <v>20199</v>
          </cell>
          <cell r="B47">
            <v>510013</v>
          </cell>
          <cell r="C47">
            <v>25790</v>
          </cell>
          <cell r="D47" t="str">
            <v>10013I1404002518</v>
          </cell>
          <cell r="E47" t="str">
            <v>1C24TNN_00020199</v>
          </cell>
          <cell r="F47">
            <v>1905063</v>
          </cell>
          <cell r="G47">
            <v>45402</v>
          </cell>
          <cell r="H47">
            <v>45447</v>
          </cell>
        </row>
        <row r="48">
          <cell r="A48">
            <v>20200</v>
          </cell>
          <cell r="B48">
            <v>510013</v>
          </cell>
          <cell r="C48">
            <v>25790</v>
          </cell>
          <cell r="D48" t="str">
            <v>10013I1404002519</v>
          </cell>
          <cell r="E48" t="str">
            <v>1C24TNN_00020200</v>
          </cell>
          <cell r="F48">
            <v>4426538</v>
          </cell>
          <cell r="G48">
            <v>45402</v>
          </cell>
          <cell r="H48">
            <v>45447</v>
          </cell>
        </row>
        <row r="49">
          <cell r="A49">
            <v>20201</v>
          </cell>
          <cell r="B49">
            <v>510014</v>
          </cell>
          <cell r="C49">
            <v>25790</v>
          </cell>
          <cell r="D49" t="str">
            <v>10014I1404001444</v>
          </cell>
          <cell r="E49" t="str">
            <v>1C24TNN_00020201</v>
          </cell>
          <cell r="F49">
            <v>150550</v>
          </cell>
          <cell r="G49">
            <v>45406</v>
          </cell>
          <cell r="H49">
            <v>45447</v>
          </cell>
        </row>
        <row r="50">
          <cell r="A50">
            <v>20202</v>
          </cell>
          <cell r="B50">
            <v>510014</v>
          </cell>
          <cell r="C50">
            <v>25790</v>
          </cell>
          <cell r="D50" t="str">
            <v>10014I1404001445</v>
          </cell>
          <cell r="E50" t="str">
            <v>1C24TNN_00020202</v>
          </cell>
          <cell r="F50">
            <v>4800363</v>
          </cell>
          <cell r="G50">
            <v>45406</v>
          </cell>
          <cell r="H50">
            <v>45447</v>
          </cell>
        </row>
        <row r="51">
          <cell r="A51">
            <v>20203</v>
          </cell>
          <cell r="B51">
            <v>510014</v>
          </cell>
          <cell r="C51">
            <v>25790</v>
          </cell>
          <cell r="D51" t="str">
            <v>10014I1404001446</v>
          </cell>
          <cell r="E51" t="str">
            <v>1C24TNN_00020203</v>
          </cell>
          <cell r="F51">
            <v>11105800</v>
          </cell>
          <cell r="G51">
            <v>45406</v>
          </cell>
          <cell r="H51">
            <v>45447</v>
          </cell>
        </row>
        <row r="52">
          <cell r="A52">
            <v>20204</v>
          </cell>
          <cell r="B52">
            <v>510014</v>
          </cell>
          <cell r="C52">
            <v>25790</v>
          </cell>
          <cell r="D52" t="str">
            <v>10014I1404001447</v>
          </cell>
          <cell r="E52" t="str">
            <v>1C24TNN_00020204</v>
          </cell>
          <cell r="F52">
            <v>476263</v>
          </cell>
          <cell r="G52">
            <v>45406</v>
          </cell>
          <cell r="H52">
            <v>45447</v>
          </cell>
        </row>
        <row r="53">
          <cell r="A53">
            <v>20205</v>
          </cell>
          <cell r="B53">
            <v>510014</v>
          </cell>
          <cell r="C53">
            <v>25790</v>
          </cell>
          <cell r="D53" t="str">
            <v>10014I1404001448</v>
          </cell>
          <cell r="E53" t="str">
            <v>1C24TNN_00020205</v>
          </cell>
          <cell r="F53">
            <v>734313</v>
          </cell>
          <cell r="G53">
            <v>45406</v>
          </cell>
          <cell r="H53">
            <v>45447</v>
          </cell>
        </row>
        <row r="54">
          <cell r="A54">
            <v>20254</v>
          </cell>
          <cell r="B54">
            <v>510010</v>
          </cell>
          <cell r="C54">
            <v>25790</v>
          </cell>
          <cell r="D54" t="str">
            <v>10010I1405000166</v>
          </cell>
          <cell r="E54" t="str">
            <v>1C24TNN_00020254</v>
          </cell>
          <cell r="F54">
            <v>2221163</v>
          </cell>
          <cell r="G54">
            <v>45415</v>
          </cell>
          <cell r="H54">
            <v>45447</v>
          </cell>
        </row>
        <row r="55">
          <cell r="A55">
            <v>20255</v>
          </cell>
          <cell r="B55">
            <v>510010</v>
          </cell>
          <cell r="C55">
            <v>25790</v>
          </cell>
          <cell r="D55" t="str">
            <v>10010I1405000167</v>
          </cell>
          <cell r="E55" t="str">
            <v>1C24TNN_00020255</v>
          </cell>
          <cell r="F55">
            <v>1468625</v>
          </cell>
          <cell r="G55">
            <v>45415</v>
          </cell>
          <cell r="H55">
            <v>45447</v>
          </cell>
        </row>
        <row r="56">
          <cell r="A56">
            <v>20256</v>
          </cell>
          <cell r="B56">
            <v>510010</v>
          </cell>
          <cell r="C56">
            <v>25790</v>
          </cell>
          <cell r="D56" t="str">
            <v>10010I1405000168</v>
          </cell>
          <cell r="E56" t="str">
            <v>1C24TNN_00020256</v>
          </cell>
          <cell r="F56">
            <v>3810125</v>
          </cell>
          <cell r="G56">
            <v>45415</v>
          </cell>
          <cell r="H56">
            <v>45447</v>
          </cell>
        </row>
        <row r="57">
          <cell r="A57">
            <v>20265</v>
          </cell>
          <cell r="B57">
            <v>510014</v>
          </cell>
          <cell r="C57">
            <v>25790</v>
          </cell>
          <cell r="D57" t="str">
            <v>10014I1404001470</v>
          </cell>
          <cell r="E57" t="str">
            <v>1C24TNN_00020265</v>
          </cell>
          <cell r="F57">
            <v>11105800</v>
          </cell>
          <cell r="G57">
            <v>45409</v>
          </cell>
          <cell r="H57">
            <v>45447</v>
          </cell>
        </row>
        <row r="58">
          <cell r="A58">
            <v>20266</v>
          </cell>
          <cell r="B58">
            <v>510026</v>
          </cell>
          <cell r="C58">
            <v>25790</v>
          </cell>
          <cell r="D58" t="str">
            <v>10026I1404001465</v>
          </cell>
          <cell r="E58" t="str">
            <v>1C24TNN_00020266</v>
          </cell>
          <cell r="F58">
            <v>1468625</v>
          </cell>
          <cell r="G58">
            <v>45408</v>
          </cell>
          <cell r="H58">
            <v>45447</v>
          </cell>
        </row>
        <row r="59">
          <cell r="A59">
            <v>20296</v>
          </cell>
          <cell r="B59">
            <v>510016</v>
          </cell>
          <cell r="C59">
            <v>25790</v>
          </cell>
          <cell r="D59" t="str">
            <v>10016I1404002119</v>
          </cell>
          <cell r="E59" t="str">
            <v>1C24TNN_00020296</v>
          </cell>
          <cell r="F59">
            <v>2468138</v>
          </cell>
          <cell r="G59">
            <v>45409</v>
          </cell>
          <cell r="H59">
            <v>45447</v>
          </cell>
        </row>
        <row r="60">
          <cell r="A60">
            <v>20402</v>
          </cell>
          <cell r="B60">
            <v>510016</v>
          </cell>
          <cell r="C60">
            <v>25790</v>
          </cell>
          <cell r="D60" t="str">
            <v>10016I1405000507</v>
          </cell>
          <cell r="E60" t="str">
            <v>1C24TNN_00020402</v>
          </cell>
          <cell r="F60">
            <v>1468625</v>
          </cell>
          <cell r="G60">
            <v>45422</v>
          </cell>
          <cell r="H60">
            <v>45447</v>
          </cell>
        </row>
        <row r="61">
          <cell r="A61">
            <v>20403</v>
          </cell>
          <cell r="B61">
            <v>510016</v>
          </cell>
          <cell r="C61">
            <v>25790</v>
          </cell>
          <cell r="D61" t="str">
            <v>10016I1405000508</v>
          </cell>
          <cell r="E61" t="str">
            <v>1C24TNN_00020403</v>
          </cell>
          <cell r="F61">
            <v>1905063</v>
          </cell>
          <cell r="G61">
            <v>45422</v>
          </cell>
          <cell r="H61">
            <v>45447</v>
          </cell>
        </row>
        <row r="62">
          <cell r="A62">
            <v>20404</v>
          </cell>
          <cell r="B62">
            <v>510022</v>
          </cell>
          <cell r="C62">
            <v>25790</v>
          </cell>
          <cell r="D62" t="str">
            <v>10022I1405000185</v>
          </cell>
          <cell r="E62" t="str">
            <v>1C24TNN_00020404</v>
          </cell>
          <cell r="F62">
            <v>1905063</v>
          </cell>
          <cell r="G62">
            <v>45420</v>
          </cell>
          <cell r="H62">
            <v>45447</v>
          </cell>
        </row>
        <row r="63">
          <cell r="A63">
            <v>20405</v>
          </cell>
          <cell r="B63">
            <v>510024</v>
          </cell>
          <cell r="C63">
            <v>25790</v>
          </cell>
          <cell r="D63" t="str">
            <v>10024I1405000317</v>
          </cell>
          <cell r="E63" t="str">
            <v>1C24TNN_00020405</v>
          </cell>
          <cell r="F63">
            <v>1905063</v>
          </cell>
          <cell r="G63">
            <v>45425</v>
          </cell>
          <cell r="H63">
            <v>45447</v>
          </cell>
        </row>
        <row r="64">
          <cell r="A64">
            <v>20406</v>
          </cell>
          <cell r="B64">
            <v>510028</v>
          </cell>
          <cell r="C64">
            <v>25790</v>
          </cell>
          <cell r="D64" t="str">
            <v>10028I1405000206</v>
          </cell>
          <cell r="E64" t="str">
            <v>1C24TNN_00020406</v>
          </cell>
          <cell r="F64">
            <v>1110575</v>
          </cell>
          <cell r="G64">
            <v>45420</v>
          </cell>
          <cell r="H64">
            <v>45447</v>
          </cell>
        </row>
        <row r="65">
          <cell r="A65">
            <v>21679</v>
          </cell>
          <cell r="B65">
            <v>510011</v>
          </cell>
          <cell r="C65">
            <v>25790</v>
          </cell>
          <cell r="D65" t="str">
            <v>10011I1405001709</v>
          </cell>
          <cell r="E65" t="str">
            <v>1C24TNN_00021679</v>
          </cell>
          <cell r="F65">
            <v>2722988</v>
          </cell>
          <cell r="G65">
            <v>45420</v>
          </cell>
          <cell r="H65">
            <v>45447</v>
          </cell>
        </row>
        <row r="66">
          <cell r="A66">
            <v>21700</v>
          </cell>
          <cell r="B66">
            <v>510018</v>
          </cell>
          <cell r="C66">
            <v>25790</v>
          </cell>
          <cell r="D66" t="str">
            <v>10018I1405001313</v>
          </cell>
          <cell r="E66" t="str">
            <v>1C24TNN_00021700</v>
          </cell>
          <cell r="F66">
            <v>501825</v>
          </cell>
          <cell r="G66">
            <v>45420</v>
          </cell>
          <cell r="H66">
            <v>45447</v>
          </cell>
        </row>
        <row r="67">
          <cell r="A67">
            <v>21702</v>
          </cell>
          <cell r="B67">
            <v>510018</v>
          </cell>
          <cell r="C67">
            <v>25790</v>
          </cell>
          <cell r="D67" t="str">
            <v>10018I1405001310</v>
          </cell>
          <cell r="E67" t="str">
            <v>1C24TNN_00021702</v>
          </cell>
          <cell r="F67">
            <v>3689775</v>
          </cell>
          <cell r="G67">
            <v>45420</v>
          </cell>
          <cell r="H67">
            <v>45447</v>
          </cell>
        </row>
        <row r="68">
          <cell r="A68">
            <v>21704</v>
          </cell>
          <cell r="B68">
            <v>510018</v>
          </cell>
          <cell r="C68">
            <v>25790</v>
          </cell>
          <cell r="D68" t="str">
            <v>10018I1405001311</v>
          </cell>
          <cell r="E68" t="str">
            <v>1C24TNN_00021704</v>
          </cell>
          <cell r="F68">
            <v>1905063</v>
          </cell>
          <cell r="G68">
            <v>45420</v>
          </cell>
          <cell r="H68">
            <v>45447</v>
          </cell>
        </row>
        <row r="69">
          <cell r="A69">
            <v>21865</v>
          </cell>
          <cell r="B69">
            <v>510015</v>
          </cell>
          <cell r="C69">
            <v>25790</v>
          </cell>
          <cell r="D69" t="str">
            <v>10015I1405000362</v>
          </cell>
          <cell r="E69" t="str">
            <v>1C24TNN_00021865</v>
          </cell>
          <cell r="F69">
            <v>1905063</v>
          </cell>
          <cell r="G69">
            <v>45422</v>
          </cell>
          <cell r="H69">
            <v>45447</v>
          </cell>
        </row>
        <row r="70">
          <cell r="A70">
            <v>21866</v>
          </cell>
          <cell r="B70">
            <v>510016</v>
          </cell>
          <cell r="C70">
            <v>25790</v>
          </cell>
          <cell r="D70" t="str">
            <v>10016I1405000743</v>
          </cell>
          <cell r="E70" t="str">
            <v>1C24TNN_00021866</v>
          </cell>
          <cell r="F70">
            <v>3254675</v>
          </cell>
          <cell r="G70">
            <v>45425</v>
          </cell>
          <cell r="H70">
            <v>45447</v>
          </cell>
        </row>
        <row r="71">
          <cell r="A71">
            <v>21867</v>
          </cell>
          <cell r="B71">
            <v>510019</v>
          </cell>
          <cell r="C71">
            <v>25790</v>
          </cell>
          <cell r="D71" t="str">
            <v>10019I1405000395</v>
          </cell>
          <cell r="E71" t="str">
            <v>1C24TNN_00021867</v>
          </cell>
          <cell r="F71">
            <v>1905063</v>
          </cell>
          <cell r="G71">
            <v>45421</v>
          </cell>
          <cell r="H71">
            <v>45447</v>
          </cell>
        </row>
        <row r="72">
          <cell r="A72">
            <v>22217</v>
          </cell>
          <cell r="B72">
            <v>510010</v>
          </cell>
          <cell r="C72">
            <v>25790</v>
          </cell>
          <cell r="D72" t="str">
            <v>10010I1405001082</v>
          </cell>
          <cell r="E72" t="str">
            <v>1C24TNN_00022217</v>
          </cell>
          <cell r="F72">
            <v>4693438</v>
          </cell>
          <cell r="G72">
            <v>45423</v>
          </cell>
          <cell r="H72">
            <v>45447</v>
          </cell>
        </row>
        <row r="73">
          <cell r="A73">
            <v>22218</v>
          </cell>
          <cell r="B73">
            <v>510010</v>
          </cell>
          <cell r="C73">
            <v>25790</v>
          </cell>
          <cell r="D73" t="str">
            <v>10010I1405001083</v>
          </cell>
          <cell r="E73" t="str">
            <v>1C24TNN_00022218</v>
          </cell>
          <cell r="F73">
            <v>1905063</v>
          </cell>
          <cell r="G73">
            <v>45423</v>
          </cell>
          <cell r="H73">
            <v>45447</v>
          </cell>
        </row>
        <row r="74">
          <cell r="A74">
            <v>22219</v>
          </cell>
          <cell r="B74">
            <v>510026</v>
          </cell>
          <cell r="C74">
            <v>25790</v>
          </cell>
          <cell r="D74" t="str">
            <v>10026I1405000483</v>
          </cell>
          <cell r="E74" t="str">
            <v>1C24TNN_00022219</v>
          </cell>
          <cell r="F74">
            <v>2971600</v>
          </cell>
          <cell r="G74">
            <v>45414</v>
          </cell>
          <cell r="H74">
            <v>45447</v>
          </cell>
        </row>
        <row r="75">
          <cell r="A75">
            <v>22220</v>
          </cell>
          <cell r="B75">
            <v>510013</v>
          </cell>
          <cell r="C75">
            <v>25790</v>
          </cell>
          <cell r="D75" t="str">
            <v>10013I1405000728</v>
          </cell>
          <cell r="E75" t="str">
            <v>1C24TNN_00022220</v>
          </cell>
          <cell r="F75">
            <v>501825</v>
          </cell>
          <cell r="G75">
            <v>45420</v>
          </cell>
          <cell r="H75">
            <v>45447</v>
          </cell>
        </row>
        <row r="76">
          <cell r="A76">
            <v>22280</v>
          </cell>
          <cell r="B76">
            <v>510014</v>
          </cell>
          <cell r="C76">
            <v>25790</v>
          </cell>
          <cell r="D76" t="str">
            <v>10014I1405000506</v>
          </cell>
          <cell r="E76" t="str">
            <v>1C24TNN_00022280</v>
          </cell>
          <cell r="F76">
            <v>10994738</v>
          </cell>
          <cell r="G76">
            <v>45416</v>
          </cell>
          <cell r="H76">
            <v>45447</v>
          </cell>
        </row>
        <row r="77">
          <cell r="A77">
            <v>22312</v>
          </cell>
          <cell r="B77">
            <v>510016</v>
          </cell>
          <cell r="C77">
            <v>25790</v>
          </cell>
          <cell r="D77" t="str">
            <v>10016I1405001104</v>
          </cell>
          <cell r="E77" t="str">
            <v>1C24TNN_00022312</v>
          </cell>
          <cell r="F77">
            <v>2472075</v>
          </cell>
          <cell r="G77">
            <v>45429</v>
          </cell>
          <cell r="H77">
            <v>45447</v>
          </cell>
        </row>
        <row r="78">
          <cell r="A78">
            <v>22313</v>
          </cell>
          <cell r="B78">
            <v>510017</v>
          </cell>
          <cell r="C78">
            <v>25790</v>
          </cell>
          <cell r="D78" t="str">
            <v>10017I1405000791</v>
          </cell>
          <cell r="E78" t="str">
            <v>1C24TNN_00022313</v>
          </cell>
          <cell r="F78">
            <v>1619175</v>
          </cell>
          <cell r="G78">
            <v>45427</v>
          </cell>
          <cell r="H78">
            <v>45447</v>
          </cell>
        </row>
        <row r="79">
          <cell r="A79">
            <v>22314</v>
          </cell>
          <cell r="B79">
            <v>510024</v>
          </cell>
          <cell r="C79">
            <v>25790</v>
          </cell>
          <cell r="D79" t="str">
            <v>10024I1405000457</v>
          </cell>
          <cell r="E79" t="str">
            <v>1C24TNN_00022314</v>
          </cell>
          <cell r="F79">
            <v>2830113</v>
          </cell>
          <cell r="G79">
            <v>45429</v>
          </cell>
          <cell r="H79">
            <v>45447</v>
          </cell>
        </row>
        <row r="80">
          <cell r="A80">
            <v>22315</v>
          </cell>
          <cell r="B80">
            <v>510028</v>
          </cell>
          <cell r="C80">
            <v>25790</v>
          </cell>
          <cell r="D80" t="str">
            <v>10028I1405000450</v>
          </cell>
          <cell r="E80" t="str">
            <v>1C24TNN_00022315</v>
          </cell>
          <cell r="F80">
            <v>2221163</v>
          </cell>
          <cell r="G80">
            <v>45426</v>
          </cell>
          <cell r="H80">
            <v>45447</v>
          </cell>
        </row>
        <row r="81">
          <cell r="A81">
            <v>22392</v>
          </cell>
          <cell r="B81">
            <v>510011</v>
          </cell>
          <cell r="C81">
            <v>25790</v>
          </cell>
          <cell r="D81" t="str">
            <v>10011I1405001059</v>
          </cell>
          <cell r="E81" t="str">
            <v>1C24TNN_00022392</v>
          </cell>
          <cell r="F81">
            <v>3875513</v>
          </cell>
          <cell r="G81">
            <v>45426</v>
          </cell>
          <cell r="H81">
            <v>45447</v>
          </cell>
        </row>
        <row r="82">
          <cell r="A82">
            <v>23228</v>
          </cell>
          <cell r="B82">
            <v>510050</v>
          </cell>
          <cell r="C82">
            <v>25790</v>
          </cell>
          <cell r="D82" t="str">
            <v>10050I1405000160</v>
          </cell>
          <cell r="E82" t="str">
            <v>1C24TNN_00023228</v>
          </cell>
          <cell r="F82">
            <v>2579200</v>
          </cell>
          <cell r="G82">
            <v>45427</v>
          </cell>
          <cell r="H82">
            <v>45447</v>
          </cell>
        </row>
        <row r="83">
          <cell r="A83">
            <v>23479</v>
          </cell>
          <cell r="B83">
            <v>510015</v>
          </cell>
          <cell r="C83">
            <v>25790</v>
          </cell>
          <cell r="D83" t="str">
            <v>10015I1405000681</v>
          </cell>
          <cell r="E83" t="str">
            <v>1C24TNN_00023479</v>
          </cell>
          <cell r="F83">
            <v>1468625</v>
          </cell>
          <cell r="G83">
            <v>45429</v>
          </cell>
          <cell r="H83">
            <v>45447</v>
          </cell>
        </row>
        <row r="84">
          <cell r="A84">
            <v>23481</v>
          </cell>
          <cell r="B84">
            <v>510017</v>
          </cell>
          <cell r="C84">
            <v>25790</v>
          </cell>
          <cell r="D84" t="str">
            <v>10017I1405001025</v>
          </cell>
          <cell r="E84" t="str">
            <v>1C24TNN_00023481</v>
          </cell>
          <cell r="F84">
            <v>2381325</v>
          </cell>
          <cell r="G84">
            <v>45430</v>
          </cell>
          <cell r="H84">
            <v>45447</v>
          </cell>
        </row>
        <row r="85">
          <cell r="A85">
            <v>23483</v>
          </cell>
          <cell r="B85">
            <v>510020</v>
          </cell>
          <cell r="C85">
            <v>25790</v>
          </cell>
          <cell r="D85" t="str">
            <v>10020I1405000853</v>
          </cell>
          <cell r="E85" t="str">
            <v>1C24TNN_00023483</v>
          </cell>
          <cell r="F85">
            <v>1110575</v>
          </cell>
          <cell r="G85">
            <v>45430</v>
          </cell>
          <cell r="H85">
            <v>45447</v>
          </cell>
        </row>
        <row r="86">
          <cell r="A86">
            <v>23485</v>
          </cell>
          <cell r="B86">
            <v>510022</v>
          </cell>
          <cell r="C86">
            <v>25790</v>
          </cell>
          <cell r="D86" t="str">
            <v>10022I1405000587</v>
          </cell>
          <cell r="E86" t="str">
            <v>1C24TNN_00023485</v>
          </cell>
          <cell r="F86">
            <v>1468625</v>
          </cell>
          <cell r="G86">
            <v>45430</v>
          </cell>
          <cell r="H86">
            <v>45447</v>
          </cell>
        </row>
        <row r="87">
          <cell r="A87">
            <v>23486</v>
          </cell>
          <cell r="B87">
            <v>510027</v>
          </cell>
          <cell r="C87">
            <v>25790</v>
          </cell>
          <cell r="D87" t="str">
            <v>10027I1405000424</v>
          </cell>
          <cell r="E87" t="str">
            <v>1C24TNN_00023486</v>
          </cell>
          <cell r="F87">
            <v>1468625</v>
          </cell>
          <cell r="G87">
            <v>45430</v>
          </cell>
          <cell r="H87">
            <v>45447</v>
          </cell>
        </row>
        <row r="88">
          <cell r="A88">
            <v>23646</v>
          </cell>
          <cell r="B88">
            <v>510018</v>
          </cell>
          <cell r="C88">
            <v>25790</v>
          </cell>
          <cell r="D88" t="str">
            <v>10018I1405000962</v>
          </cell>
          <cell r="E88" t="str">
            <v>1C24TNN_00023646</v>
          </cell>
          <cell r="F88">
            <v>501825</v>
          </cell>
          <cell r="G88">
            <v>45428</v>
          </cell>
          <cell r="H88">
            <v>45447</v>
          </cell>
        </row>
        <row r="89">
          <cell r="A89">
            <v>23647</v>
          </cell>
          <cell r="B89">
            <v>510012</v>
          </cell>
          <cell r="C89">
            <v>25790</v>
          </cell>
          <cell r="D89" t="str">
            <v>10012I1405001118</v>
          </cell>
          <cell r="E89" t="str">
            <v>1C24TNN_00023647</v>
          </cell>
          <cell r="F89">
            <v>1468625</v>
          </cell>
          <cell r="G89">
            <v>45429</v>
          </cell>
          <cell r="H89">
            <v>45447</v>
          </cell>
        </row>
        <row r="90">
          <cell r="A90">
            <v>23648</v>
          </cell>
          <cell r="B90">
            <v>510010</v>
          </cell>
          <cell r="C90">
            <v>25790</v>
          </cell>
          <cell r="D90" t="str">
            <v>10010I1405001777</v>
          </cell>
          <cell r="E90" t="str">
            <v>1C24TNN_00023648</v>
          </cell>
          <cell r="F90">
            <v>6837538</v>
          </cell>
          <cell r="G90">
            <v>45429</v>
          </cell>
          <cell r="H90">
            <v>45447</v>
          </cell>
        </row>
        <row r="91">
          <cell r="A91">
            <v>23649</v>
          </cell>
          <cell r="B91">
            <v>510010</v>
          </cell>
          <cell r="C91">
            <v>25790</v>
          </cell>
          <cell r="D91" t="str">
            <v>10010I1405001778</v>
          </cell>
          <cell r="E91" t="str">
            <v>1C24TNN_00023649</v>
          </cell>
          <cell r="F91">
            <v>1905063</v>
          </cell>
          <cell r="G91">
            <v>45429</v>
          </cell>
          <cell r="H91">
            <v>45447</v>
          </cell>
        </row>
        <row r="92">
          <cell r="A92">
            <v>23717</v>
          </cell>
          <cell r="B92">
            <v>510013</v>
          </cell>
          <cell r="C92">
            <v>25790</v>
          </cell>
          <cell r="D92" t="str">
            <v>10013I1405001336</v>
          </cell>
          <cell r="E92" t="str">
            <v>1C24TNN_00023717</v>
          </cell>
          <cell r="F92">
            <v>2883150</v>
          </cell>
          <cell r="G92">
            <v>45428</v>
          </cell>
          <cell r="H92">
            <v>45447</v>
          </cell>
        </row>
        <row r="93">
          <cell r="A93">
            <v>23718</v>
          </cell>
          <cell r="B93">
            <v>510014</v>
          </cell>
          <cell r="C93">
            <v>25790</v>
          </cell>
          <cell r="D93" t="str">
            <v>10014I1405000812</v>
          </cell>
          <cell r="E93" t="str">
            <v>1C24TNN_00023718</v>
          </cell>
          <cell r="F93">
            <v>367150</v>
          </cell>
          <cell r="G93">
            <v>45428</v>
          </cell>
          <cell r="H93">
            <v>45447</v>
          </cell>
        </row>
        <row r="94">
          <cell r="A94">
            <v>23719</v>
          </cell>
          <cell r="B94">
            <v>510014</v>
          </cell>
          <cell r="C94">
            <v>25790</v>
          </cell>
          <cell r="D94" t="str">
            <v>10014I1405000813</v>
          </cell>
          <cell r="E94" t="str">
            <v>1C24TNN_00023719</v>
          </cell>
          <cell r="F94">
            <v>11105800</v>
          </cell>
          <cell r="G94">
            <v>45428</v>
          </cell>
          <cell r="H94">
            <v>45447</v>
          </cell>
        </row>
        <row r="95">
          <cell r="A95">
            <v>23720</v>
          </cell>
          <cell r="B95">
            <v>510014</v>
          </cell>
          <cell r="C95">
            <v>25790</v>
          </cell>
          <cell r="D95" t="str">
            <v>10014I1405000814</v>
          </cell>
          <cell r="E95" t="str">
            <v>1C24TNN_00023720</v>
          </cell>
          <cell r="F95">
            <v>5552900</v>
          </cell>
          <cell r="G95">
            <v>45423</v>
          </cell>
          <cell r="H95">
            <v>45447</v>
          </cell>
        </row>
        <row r="96">
          <cell r="A96">
            <v>23721</v>
          </cell>
          <cell r="B96">
            <v>510014</v>
          </cell>
          <cell r="C96">
            <v>25790</v>
          </cell>
          <cell r="D96" t="str">
            <v>10014I1405000815</v>
          </cell>
          <cell r="E96" t="str">
            <v>1C24TNN_00023721</v>
          </cell>
          <cell r="F96">
            <v>476263</v>
          </cell>
          <cell r="G96">
            <v>45428</v>
          </cell>
          <cell r="H96">
            <v>45447</v>
          </cell>
        </row>
        <row r="97">
          <cell r="A97">
            <v>23780</v>
          </cell>
          <cell r="B97">
            <v>510016</v>
          </cell>
          <cell r="C97">
            <v>25790</v>
          </cell>
          <cell r="D97" t="str">
            <v>10016I1405001688</v>
          </cell>
          <cell r="E97" t="str">
            <v>1C24TNN_00023780</v>
          </cell>
          <cell r="F97">
            <v>5311800</v>
          </cell>
          <cell r="G97">
            <v>45437</v>
          </cell>
          <cell r="H97">
            <v>45447</v>
          </cell>
        </row>
        <row r="98">
          <cell r="A98">
            <v>23781</v>
          </cell>
          <cell r="B98">
            <v>510028</v>
          </cell>
          <cell r="C98">
            <v>25790</v>
          </cell>
          <cell r="D98" t="str">
            <v>10028I1405000703</v>
          </cell>
          <cell r="E98" t="str">
            <v>1C24TNN_00023781</v>
          </cell>
          <cell r="F98">
            <v>4000488</v>
          </cell>
          <cell r="G98">
            <v>45433</v>
          </cell>
          <cell r="H98">
            <v>45447</v>
          </cell>
        </row>
        <row r="99">
          <cell r="A99">
            <v>24629</v>
          </cell>
          <cell r="B99">
            <v>510011</v>
          </cell>
          <cell r="C99">
            <v>25790</v>
          </cell>
          <cell r="D99" t="str">
            <v>10011I1405001706</v>
          </cell>
          <cell r="E99" t="str">
            <v>1C24TNN_00024629</v>
          </cell>
          <cell r="F99">
            <v>1110575</v>
          </cell>
          <cell r="G99">
            <v>45434</v>
          </cell>
          <cell r="H99">
            <v>45447</v>
          </cell>
        </row>
        <row r="100">
          <cell r="A100">
            <v>24746</v>
          </cell>
          <cell r="B100">
            <v>510022</v>
          </cell>
          <cell r="C100">
            <v>25790</v>
          </cell>
          <cell r="D100" t="str">
            <v>10022I1405000846</v>
          </cell>
          <cell r="E100" t="str">
            <v>1C24TNN_00024746</v>
          </cell>
          <cell r="F100">
            <v>2381325</v>
          </cell>
          <cell r="G100">
            <v>45437</v>
          </cell>
          <cell r="H100">
            <v>45447</v>
          </cell>
        </row>
        <row r="101">
          <cell r="A101">
            <v>24747</v>
          </cell>
          <cell r="B101">
            <v>510023</v>
          </cell>
          <cell r="C101">
            <v>25790</v>
          </cell>
          <cell r="D101" t="str">
            <v>10023I1405000332</v>
          </cell>
          <cell r="E101" t="str">
            <v>1C24TNN_00024747</v>
          </cell>
          <cell r="F101">
            <v>1468625</v>
          </cell>
          <cell r="G101">
            <v>45438</v>
          </cell>
          <cell r="H101">
            <v>45447</v>
          </cell>
        </row>
        <row r="102">
          <cell r="A102">
            <v>24748</v>
          </cell>
          <cell r="B102">
            <v>510024</v>
          </cell>
          <cell r="C102">
            <v>25790</v>
          </cell>
          <cell r="D102" t="str">
            <v>10024I1405000850</v>
          </cell>
          <cell r="E102" t="str">
            <v>1C24TNN_00024748</v>
          </cell>
          <cell r="F102">
            <v>2632238</v>
          </cell>
          <cell r="G102">
            <v>45439</v>
          </cell>
          <cell r="H102">
            <v>45447</v>
          </cell>
        </row>
        <row r="103">
          <cell r="A103">
            <v>24749</v>
          </cell>
          <cell r="B103">
            <v>510025</v>
          </cell>
          <cell r="C103">
            <v>25790</v>
          </cell>
          <cell r="D103" t="str">
            <v>10025I1405000936</v>
          </cell>
          <cell r="E103" t="str">
            <v>1C24TNN_00024749</v>
          </cell>
          <cell r="F103">
            <v>3849938</v>
          </cell>
          <cell r="G103">
            <v>45437</v>
          </cell>
          <cell r="H103">
            <v>45447</v>
          </cell>
        </row>
        <row r="104">
          <cell r="A104">
            <v>24750</v>
          </cell>
          <cell r="B104">
            <v>510027</v>
          </cell>
          <cell r="C104">
            <v>25790</v>
          </cell>
          <cell r="D104" t="str">
            <v>10027I1405000663</v>
          </cell>
          <cell r="E104" t="str">
            <v>1C24TNN_00024750</v>
          </cell>
          <cell r="F104">
            <v>1110575</v>
          </cell>
          <cell r="G104">
            <v>45437</v>
          </cell>
          <cell r="H104">
            <v>45447</v>
          </cell>
        </row>
        <row r="105">
          <cell r="A105">
            <v>24931</v>
          </cell>
          <cell r="B105">
            <v>510010</v>
          </cell>
          <cell r="C105">
            <v>25790</v>
          </cell>
          <cell r="D105" t="str">
            <v>10010I1405002683</v>
          </cell>
          <cell r="E105" t="str">
            <v>1C24TNN_00024931</v>
          </cell>
          <cell r="F105">
            <v>4853600</v>
          </cell>
          <cell r="G105">
            <v>45436</v>
          </cell>
          <cell r="H105">
            <v>45447</v>
          </cell>
        </row>
        <row r="106">
          <cell r="A106">
            <v>25039</v>
          </cell>
          <cell r="B106">
            <v>510026</v>
          </cell>
          <cell r="C106">
            <v>25790</v>
          </cell>
          <cell r="D106" t="str">
            <v>10026I1405001291</v>
          </cell>
          <cell r="E106" t="str">
            <v>1C24TNN_00025039</v>
          </cell>
          <cell r="F106">
            <v>3115225</v>
          </cell>
          <cell r="G106">
            <v>45435</v>
          </cell>
          <cell r="H106">
            <v>45447</v>
          </cell>
        </row>
        <row r="107">
          <cell r="A107">
            <v>25040</v>
          </cell>
          <cell r="B107">
            <v>520090</v>
          </cell>
          <cell r="C107">
            <v>25790</v>
          </cell>
          <cell r="D107" t="str">
            <v>20090I1405000452</v>
          </cell>
          <cell r="E107" t="str">
            <v>1C24TNN_00025040</v>
          </cell>
          <cell r="F107">
            <v>1468625</v>
          </cell>
          <cell r="G107">
            <v>45434</v>
          </cell>
          <cell r="H107">
            <v>45447</v>
          </cell>
        </row>
        <row r="108">
          <cell r="A108">
            <v>25097</v>
          </cell>
          <cell r="B108">
            <v>510020</v>
          </cell>
          <cell r="C108">
            <v>25790</v>
          </cell>
          <cell r="D108" t="str">
            <v>10020I1405001365</v>
          </cell>
          <cell r="E108" t="str">
            <v>1C24TNN_00025097</v>
          </cell>
          <cell r="F108">
            <v>2883150</v>
          </cell>
          <cell r="G108">
            <v>45440</v>
          </cell>
          <cell r="H108">
            <v>45447</v>
          </cell>
        </row>
        <row r="109">
          <cell r="A109">
            <v>25098</v>
          </cell>
          <cell r="B109">
            <v>510021</v>
          </cell>
          <cell r="C109">
            <v>25790</v>
          </cell>
          <cell r="D109" t="str">
            <v>10021I1405000508</v>
          </cell>
          <cell r="E109" t="str">
            <v>1C24TNN_00025098</v>
          </cell>
          <cell r="F109">
            <v>3612725</v>
          </cell>
          <cell r="G109">
            <v>45442</v>
          </cell>
          <cell r="H109">
            <v>45447</v>
          </cell>
        </row>
        <row r="110">
          <cell r="A110">
            <v>25100</v>
          </cell>
          <cell r="B110">
            <v>510025</v>
          </cell>
          <cell r="C110">
            <v>25790</v>
          </cell>
          <cell r="D110" t="str">
            <v>10025I1405001082</v>
          </cell>
          <cell r="E110" t="str">
            <v>1C24TNN_00025100</v>
          </cell>
          <cell r="F110">
            <v>3491900</v>
          </cell>
          <cell r="G110">
            <v>45441</v>
          </cell>
          <cell r="H110">
            <v>45447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>
        <row r="2">
          <cell r="A2">
            <v>724</v>
          </cell>
          <cell r="B2">
            <v>510015</v>
          </cell>
          <cell r="C2">
            <v>25790</v>
          </cell>
          <cell r="D2" t="str">
            <v>10015R1406000001</v>
          </cell>
          <cell r="E2" t="str">
            <v>1C24TNF_00000724</v>
          </cell>
          <cell r="F2">
            <v>-95253</v>
          </cell>
          <cell r="G2">
            <v>45445</v>
          </cell>
          <cell r="H2">
            <v>45475</v>
          </cell>
        </row>
        <row r="3">
          <cell r="A3">
            <v>725</v>
          </cell>
          <cell r="B3">
            <v>510015</v>
          </cell>
          <cell r="C3">
            <v>25790</v>
          </cell>
          <cell r="D3" t="str">
            <v>10015R1406000002</v>
          </cell>
          <cell r="E3" t="str">
            <v>1C24TNF_00000725</v>
          </cell>
          <cell r="F3">
            <v>-1393665</v>
          </cell>
          <cell r="G3">
            <v>45445</v>
          </cell>
          <cell r="H3">
            <v>45475</v>
          </cell>
        </row>
        <row r="4">
          <cell r="A4">
            <v>729</v>
          </cell>
          <cell r="B4">
            <v>510019</v>
          </cell>
          <cell r="C4">
            <v>25790</v>
          </cell>
          <cell r="D4" t="str">
            <v>10019R1406000001</v>
          </cell>
          <cell r="E4" t="str">
            <v>1C24TNF_00000729</v>
          </cell>
          <cell r="F4">
            <v>-1001350</v>
          </cell>
          <cell r="G4">
            <v>45447</v>
          </cell>
          <cell r="H4">
            <v>45475</v>
          </cell>
        </row>
        <row r="5">
          <cell r="A5">
            <v>758</v>
          </cell>
          <cell r="B5">
            <v>510017</v>
          </cell>
          <cell r="C5">
            <v>25790</v>
          </cell>
          <cell r="D5" t="str">
            <v>10017R1406000001</v>
          </cell>
          <cell r="E5" t="str">
            <v>1C24TNF_00000758</v>
          </cell>
          <cell r="F5">
            <v>-1761500</v>
          </cell>
          <cell r="G5">
            <v>45456</v>
          </cell>
          <cell r="H5">
            <v>45475</v>
          </cell>
        </row>
        <row r="6">
          <cell r="A6">
            <v>759</v>
          </cell>
          <cell r="B6">
            <v>510017</v>
          </cell>
          <cell r="C6">
            <v>25790</v>
          </cell>
          <cell r="D6" t="str">
            <v>10017R1406000002</v>
          </cell>
          <cell r="E6" t="str">
            <v>1C24TNF_00000759</v>
          </cell>
          <cell r="F6">
            <v>-573875</v>
          </cell>
          <cell r="G6">
            <v>45456</v>
          </cell>
          <cell r="H6">
            <v>45475</v>
          </cell>
        </row>
        <row r="7">
          <cell r="A7">
            <v>760</v>
          </cell>
          <cell r="B7">
            <v>510017</v>
          </cell>
          <cell r="C7">
            <v>25790</v>
          </cell>
          <cell r="D7" t="str">
            <v>10017R1406000003</v>
          </cell>
          <cell r="E7" t="str">
            <v>1C24TNF_00000760</v>
          </cell>
          <cell r="F7">
            <v>-2111600</v>
          </cell>
          <cell r="G7">
            <v>45456</v>
          </cell>
          <cell r="H7">
            <v>45475</v>
          </cell>
        </row>
        <row r="8">
          <cell r="A8">
            <v>764</v>
          </cell>
          <cell r="B8">
            <v>510015</v>
          </cell>
          <cell r="C8">
            <v>25790</v>
          </cell>
          <cell r="D8" t="str">
            <v>10015R1406000009</v>
          </cell>
          <cell r="E8" t="str">
            <v>1C24TNF_00000764</v>
          </cell>
          <cell r="F8">
            <v>-1064125</v>
          </cell>
          <cell r="G8">
            <v>45458</v>
          </cell>
          <cell r="H8">
            <v>45475</v>
          </cell>
        </row>
        <row r="9">
          <cell r="A9">
            <v>765</v>
          </cell>
          <cell r="B9">
            <v>510015</v>
          </cell>
          <cell r="C9">
            <v>25790</v>
          </cell>
          <cell r="D9" t="str">
            <v>10015R1406000010</v>
          </cell>
          <cell r="E9" t="str">
            <v>1C24TNF_00000765</v>
          </cell>
          <cell r="F9">
            <v>-190506</v>
          </cell>
          <cell r="G9">
            <v>45458</v>
          </cell>
          <cell r="H9">
            <v>45475</v>
          </cell>
        </row>
        <row r="10">
          <cell r="A10">
            <v>771</v>
          </cell>
          <cell r="B10">
            <v>510016</v>
          </cell>
          <cell r="C10">
            <v>25790</v>
          </cell>
          <cell r="D10" t="str">
            <v>10016R1406000007</v>
          </cell>
          <cell r="E10" t="str">
            <v>1C24TNF_00000771</v>
          </cell>
          <cell r="F10">
            <v>-287841</v>
          </cell>
          <cell r="G10">
            <v>45460</v>
          </cell>
          <cell r="H10">
            <v>45475</v>
          </cell>
        </row>
        <row r="11">
          <cell r="A11">
            <v>817</v>
          </cell>
          <cell r="B11">
            <v>510012</v>
          </cell>
          <cell r="C11">
            <v>25790</v>
          </cell>
          <cell r="D11" t="str">
            <v>10012R1406000017</v>
          </cell>
          <cell r="E11" t="str">
            <v>1C24TNF_00000817</v>
          </cell>
          <cell r="F11">
            <v>-2280962</v>
          </cell>
          <cell r="G11">
            <v>45466</v>
          </cell>
          <cell r="H11">
            <v>45475</v>
          </cell>
        </row>
        <row r="12">
          <cell r="A12">
            <v>818</v>
          </cell>
          <cell r="B12">
            <v>510012</v>
          </cell>
          <cell r="C12">
            <v>25790</v>
          </cell>
          <cell r="D12" t="str">
            <v>10012R1406000018</v>
          </cell>
          <cell r="E12" t="str">
            <v>1C24TNF_00000818</v>
          </cell>
          <cell r="F12">
            <v>-266547</v>
          </cell>
          <cell r="G12">
            <v>45466</v>
          </cell>
          <cell r="H12">
            <v>45475</v>
          </cell>
        </row>
        <row r="13">
          <cell r="A13">
            <v>819</v>
          </cell>
          <cell r="B13">
            <v>510015</v>
          </cell>
          <cell r="C13">
            <v>25790</v>
          </cell>
          <cell r="D13" t="str">
            <v>10015R1406000015</v>
          </cell>
          <cell r="E13" t="str">
            <v>1C24TNF_00000819</v>
          </cell>
          <cell r="F13">
            <v>-73425</v>
          </cell>
          <cell r="G13">
            <v>45466</v>
          </cell>
          <cell r="H13">
            <v>45475</v>
          </cell>
        </row>
        <row r="14">
          <cell r="A14">
            <v>820</v>
          </cell>
          <cell r="B14">
            <v>510015</v>
          </cell>
          <cell r="C14">
            <v>25790</v>
          </cell>
          <cell r="D14" t="str">
            <v>10015R1406000016</v>
          </cell>
          <cell r="E14" t="str">
            <v>1C24TNF_00000820</v>
          </cell>
          <cell r="F14">
            <v>-88852</v>
          </cell>
          <cell r="G14">
            <v>45466</v>
          </cell>
          <cell r="H14">
            <v>45475</v>
          </cell>
        </row>
        <row r="15">
          <cell r="A15">
            <v>23226</v>
          </cell>
          <cell r="B15">
            <v>510012</v>
          </cell>
          <cell r="C15">
            <v>25790</v>
          </cell>
          <cell r="D15" t="str">
            <v>10012I1405002425</v>
          </cell>
          <cell r="E15" t="str">
            <v>1C24TNN_00023226</v>
          </cell>
          <cell r="F15">
            <v>1468625</v>
          </cell>
          <cell r="G15">
            <v>45427</v>
          </cell>
          <cell r="H15">
            <v>45475</v>
          </cell>
        </row>
        <row r="16">
          <cell r="A16">
            <v>23227</v>
          </cell>
          <cell r="B16">
            <v>510012</v>
          </cell>
          <cell r="C16">
            <v>25790</v>
          </cell>
          <cell r="D16" t="str">
            <v>10012I1405002426</v>
          </cell>
          <cell r="E16" t="str">
            <v>1C24TNN_00023227</v>
          </cell>
          <cell r="F16">
            <v>1905063</v>
          </cell>
          <cell r="G16">
            <v>45427</v>
          </cell>
          <cell r="H16">
            <v>45475</v>
          </cell>
        </row>
        <row r="17">
          <cell r="A17">
            <v>25099</v>
          </cell>
          <cell r="B17">
            <v>510024</v>
          </cell>
          <cell r="C17">
            <v>25790</v>
          </cell>
          <cell r="D17" t="str">
            <v>10024I1405001021</v>
          </cell>
          <cell r="E17" t="str">
            <v>1C24TNN_00025099</v>
          </cell>
          <cell r="F17">
            <v>4351775</v>
          </cell>
          <cell r="G17">
            <v>45443</v>
          </cell>
          <cell r="H17">
            <v>45475</v>
          </cell>
        </row>
        <row r="18">
          <cell r="A18">
            <v>26423</v>
          </cell>
          <cell r="B18">
            <v>510015</v>
          </cell>
          <cell r="C18">
            <v>25790</v>
          </cell>
          <cell r="D18" t="str">
            <v>10015I1405001522</v>
          </cell>
          <cell r="E18" t="str">
            <v>1C24TNN_00026423</v>
          </cell>
          <cell r="F18">
            <v>2579200</v>
          </cell>
          <cell r="G18">
            <v>45443</v>
          </cell>
          <cell r="H18">
            <v>45475</v>
          </cell>
        </row>
        <row r="19">
          <cell r="A19">
            <v>26424</v>
          </cell>
          <cell r="B19">
            <v>510024</v>
          </cell>
          <cell r="C19">
            <v>25790</v>
          </cell>
          <cell r="D19" t="str">
            <v>10024I1406000054</v>
          </cell>
          <cell r="E19" t="str">
            <v>1C24TNN_00026424</v>
          </cell>
          <cell r="F19">
            <v>1468625</v>
          </cell>
          <cell r="G19">
            <v>45446</v>
          </cell>
          <cell r="H19">
            <v>45475</v>
          </cell>
        </row>
        <row r="20">
          <cell r="A20">
            <v>26425</v>
          </cell>
          <cell r="B20">
            <v>510019</v>
          </cell>
          <cell r="C20">
            <v>25790</v>
          </cell>
          <cell r="D20" t="str">
            <v>10019I1405001753</v>
          </cell>
          <cell r="E20" t="str">
            <v>1C24TNN_00026425</v>
          </cell>
          <cell r="F20">
            <v>3491900</v>
          </cell>
          <cell r="G20">
            <v>45443</v>
          </cell>
          <cell r="H20">
            <v>45475</v>
          </cell>
        </row>
        <row r="21">
          <cell r="A21">
            <v>26440</v>
          </cell>
          <cell r="B21">
            <v>510018</v>
          </cell>
          <cell r="C21">
            <v>25790</v>
          </cell>
          <cell r="D21" t="str">
            <v>10018I1406000053</v>
          </cell>
          <cell r="E21" t="str">
            <v>1C24TNN_00026440</v>
          </cell>
          <cell r="F21">
            <v>5211438</v>
          </cell>
          <cell r="G21">
            <v>45444</v>
          </cell>
          <cell r="H21">
            <v>45475</v>
          </cell>
        </row>
        <row r="22">
          <cell r="A22">
            <v>26486</v>
          </cell>
          <cell r="B22">
            <v>520090</v>
          </cell>
          <cell r="C22">
            <v>25790</v>
          </cell>
          <cell r="D22" t="str">
            <v>20090I1405000589</v>
          </cell>
          <cell r="E22" t="str">
            <v>1C24TNN_00026486</v>
          </cell>
          <cell r="F22">
            <v>1110575</v>
          </cell>
          <cell r="G22">
            <v>45442</v>
          </cell>
          <cell r="H22">
            <v>45475</v>
          </cell>
        </row>
        <row r="23">
          <cell r="A23">
            <v>26487</v>
          </cell>
          <cell r="B23">
            <v>510013</v>
          </cell>
          <cell r="C23">
            <v>25790</v>
          </cell>
          <cell r="D23" t="str">
            <v>10013I1405002633</v>
          </cell>
          <cell r="E23" t="str">
            <v>1C24TNN_00026487</v>
          </cell>
          <cell r="F23">
            <v>7181675</v>
          </cell>
          <cell r="G23">
            <v>45441</v>
          </cell>
          <cell r="H23">
            <v>45475</v>
          </cell>
        </row>
        <row r="24">
          <cell r="A24">
            <v>26488</v>
          </cell>
          <cell r="B24">
            <v>510014</v>
          </cell>
          <cell r="C24">
            <v>25790</v>
          </cell>
          <cell r="D24" t="str">
            <v>10014I1405001485</v>
          </cell>
          <cell r="E24" t="str">
            <v>1C24TNN_00026488</v>
          </cell>
          <cell r="F24">
            <v>5552900</v>
          </cell>
          <cell r="G24">
            <v>45442</v>
          </cell>
          <cell r="H24">
            <v>45475</v>
          </cell>
        </row>
        <row r="25">
          <cell r="A25">
            <v>26489</v>
          </cell>
          <cell r="B25">
            <v>510014</v>
          </cell>
          <cell r="C25">
            <v>25790</v>
          </cell>
          <cell r="D25" t="str">
            <v>10014I1405001486</v>
          </cell>
          <cell r="E25" t="str">
            <v>1C24TNN_00026489</v>
          </cell>
          <cell r="F25">
            <v>9402838</v>
          </cell>
          <cell r="G25">
            <v>45442</v>
          </cell>
          <cell r="H25">
            <v>45475</v>
          </cell>
        </row>
        <row r="26">
          <cell r="A26">
            <v>26490</v>
          </cell>
          <cell r="B26">
            <v>510026</v>
          </cell>
          <cell r="C26">
            <v>25790</v>
          </cell>
          <cell r="D26" t="str">
            <v>10026I1405001686</v>
          </cell>
          <cell r="E26" t="str">
            <v>1C24TNN_00026490</v>
          </cell>
          <cell r="F26">
            <v>2381325</v>
          </cell>
          <cell r="G26">
            <v>45440</v>
          </cell>
          <cell r="H26">
            <v>45475</v>
          </cell>
        </row>
        <row r="27">
          <cell r="A27">
            <v>26491</v>
          </cell>
          <cell r="B27">
            <v>510026</v>
          </cell>
          <cell r="C27">
            <v>25790</v>
          </cell>
          <cell r="D27" t="str">
            <v>10026I1405001687</v>
          </cell>
          <cell r="E27" t="str">
            <v>1C24TNN_00026491</v>
          </cell>
          <cell r="F27">
            <v>501825</v>
          </cell>
          <cell r="G27">
            <v>45440</v>
          </cell>
          <cell r="H27">
            <v>45475</v>
          </cell>
        </row>
        <row r="28">
          <cell r="A28">
            <v>26517</v>
          </cell>
          <cell r="B28">
            <v>510010</v>
          </cell>
          <cell r="C28">
            <v>25790</v>
          </cell>
          <cell r="D28" t="str">
            <v>10010I1406000124</v>
          </cell>
          <cell r="E28" t="str">
            <v>1C24TNN_00026517</v>
          </cell>
          <cell r="F28">
            <v>8573238</v>
          </cell>
          <cell r="G28">
            <v>45444</v>
          </cell>
          <cell r="H28">
            <v>45475</v>
          </cell>
        </row>
        <row r="29">
          <cell r="A29">
            <v>26529</v>
          </cell>
          <cell r="B29">
            <v>510015</v>
          </cell>
          <cell r="C29">
            <v>25790</v>
          </cell>
          <cell r="D29" t="str">
            <v>10015I1406000057</v>
          </cell>
          <cell r="E29" t="str">
            <v>1C24TNN_00026529</v>
          </cell>
          <cell r="F29">
            <v>2144100</v>
          </cell>
          <cell r="G29">
            <v>45447</v>
          </cell>
          <cell r="H29">
            <v>45475</v>
          </cell>
        </row>
        <row r="30">
          <cell r="A30">
            <v>26530</v>
          </cell>
          <cell r="B30">
            <v>510016</v>
          </cell>
          <cell r="C30">
            <v>25790</v>
          </cell>
          <cell r="D30" t="str">
            <v>10016I1406000254</v>
          </cell>
          <cell r="E30" t="str">
            <v>1C24TNN_00026530</v>
          </cell>
          <cell r="F30">
            <v>1970450</v>
          </cell>
          <cell r="G30">
            <v>45450</v>
          </cell>
          <cell r="H30">
            <v>45475</v>
          </cell>
        </row>
        <row r="31">
          <cell r="A31">
            <v>26533</v>
          </cell>
          <cell r="B31">
            <v>510024</v>
          </cell>
          <cell r="C31">
            <v>25790</v>
          </cell>
          <cell r="D31" t="str">
            <v>10024I1406000155</v>
          </cell>
          <cell r="E31" t="str">
            <v>1C24TNN_00026533</v>
          </cell>
          <cell r="F31">
            <v>1110575</v>
          </cell>
          <cell r="G31">
            <v>45450</v>
          </cell>
          <cell r="H31">
            <v>45475</v>
          </cell>
        </row>
        <row r="32">
          <cell r="A32">
            <v>26543</v>
          </cell>
          <cell r="B32">
            <v>510025</v>
          </cell>
          <cell r="C32">
            <v>25790</v>
          </cell>
          <cell r="D32" t="str">
            <v>10025I1406000055</v>
          </cell>
          <cell r="E32" t="str">
            <v>1C24TNN_00026543</v>
          </cell>
          <cell r="F32">
            <v>5013550</v>
          </cell>
          <cell r="G32">
            <v>45448</v>
          </cell>
          <cell r="H32">
            <v>45475</v>
          </cell>
        </row>
        <row r="33">
          <cell r="A33">
            <v>26544</v>
          </cell>
          <cell r="B33">
            <v>510022</v>
          </cell>
          <cell r="C33">
            <v>25790</v>
          </cell>
          <cell r="D33" t="str">
            <v>10022I1406000089</v>
          </cell>
          <cell r="E33" t="str">
            <v>1C24TNN_00026544</v>
          </cell>
          <cell r="F33">
            <v>1468625</v>
          </cell>
          <cell r="G33">
            <v>45448</v>
          </cell>
          <cell r="H33">
            <v>45475</v>
          </cell>
        </row>
        <row r="34">
          <cell r="A34">
            <v>26545</v>
          </cell>
          <cell r="B34">
            <v>510017</v>
          </cell>
          <cell r="C34">
            <v>25790</v>
          </cell>
          <cell r="D34" t="str">
            <v>10017I1406000201</v>
          </cell>
          <cell r="E34" t="str">
            <v>1C24TNN_00026545</v>
          </cell>
          <cell r="F34">
            <v>3491900</v>
          </cell>
          <cell r="G34">
            <v>45448</v>
          </cell>
          <cell r="H34">
            <v>45475</v>
          </cell>
        </row>
        <row r="35">
          <cell r="A35">
            <v>26644</v>
          </cell>
          <cell r="B35">
            <v>510019</v>
          </cell>
          <cell r="C35">
            <v>25790</v>
          </cell>
          <cell r="D35" t="str">
            <v>10019I1406000126</v>
          </cell>
          <cell r="E35" t="str">
            <v>1C24TNN_00026644</v>
          </cell>
          <cell r="F35">
            <v>1468625</v>
          </cell>
          <cell r="G35">
            <v>45447</v>
          </cell>
          <cell r="H35">
            <v>45475</v>
          </cell>
        </row>
        <row r="36">
          <cell r="A36">
            <v>27340</v>
          </cell>
          <cell r="B36">
            <v>510011</v>
          </cell>
          <cell r="C36">
            <v>25790</v>
          </cell>
          <cell r="D36" t="str">
            <v>10011I1406000253</v>
          </cell>
          <cell r="E36" t="str">
            <v>1C24TNN_00027340</v>
          </cell>
          <cell r="F36">
            <v>3689775</v>
          </cell>
          <cell r="G36">
            <v>45448</v>
          </cell>
          <cell r="H36">
            <v>45475</v>
          </cell>
        </row>
        <row r="37">
          <cell r="A37">
            <v>27620</v>
          </cell>
          <cell r="B37">
            <v>510016</v>
          </cell>
          <cell r="C37">
            <v>25790</v>
          </cell>
          <cell r="D37" t="str">
            <v>10016I1406000419</v>
          </cell>
          <cell r="E37" t="str">
            <v>1C24TNN_00027620</v>
          </cell>
          <cell r="F37">
            <v>1110575</v>
          </cell>
          <cell r="G37">
            <v>45453</v>
          </cell>
          <cell r="H37">
            <v>45475</v>
          </cell>
        </row>
        <row r="38">
          <cell r="A38">
            <v>27621</v>
          </cell>
          <cell r="B38">
            <v>510017</v>
          </cell>
          <cell r="C38">
            <v>25790</v>
          </cell>
          <cell r="D38" t="str">
            <v>10017I1406000372</v>
          </cell>
          <cell r="E38" t="str">
            <v>1C24TNN_00027621</v>
          </cell>
          <cell r="F38">
            <v>1468625</v>
          </cell>
          <cell r="G38">
            <v>45451</v>
          </cell>
          <cell r="H38">
            <v>45475</v>
          </cell>
        </row>
        <row r="39">
          <cell r="A39">
            <v>27622</v>
          </cell>
          <cell r="B39">
            <v>510020</v>
          </cell>
          <cell r="C39">
            <v>25790</v>
          </cell>
          <cell r="D39" t="str">
            <v>10020I1406000209</v>
          </cell>
          <cell r="E39" t="str">
            <v>1C24TNN_00027622</v>
          </cell>
          <cell r="F39">
            <v>1110575</v>
          </cell>
          <cell r="G39">
            <v>45451</v>
          </cell>
          <cell r="H39">
            <v>45475</v>
          </cell>
        </row>
        <row r="40">
          <cell r="A40">
            <v>27623</v>
          </cell>
          <cell r="B40">
            <v>510025</v>
          </cell>
          <cell r="C40">
            <v>25790</v>
          </cell>
          <cell r="D40" t="str">
            <v>10025I1406000138</v>
          </cell>
          <cell r="E40" t="str">
            <v>1C24TNN_00027623</v>
          </cell>
          <cell r="F40">
            <v>4100850</v>
          </cell>
          <cell r="G40">
            <v>45450</v>
          </cell>
          <cell r="H40">
            <v>45475</v>
          </cell>
        </row>
        <row r="41">
          <cell r="A41">
            <v>27624</v>
          </cell>
          <cell r="B41">
            <v>510027</v>
          </cell>
          <cell r="C41">
            <v>25790</v>
          </cell>
          <cell r="D41" t="str">
            <v>10027I1406000191</v>
          </cell>
          <cell r="E41" t="str">
            <v>1C24TNN_00027624</v>
          </cell>
          <cell r="F41">
            <v>2381325</v>
          </cell>
          <cell r="G41">
            <v>45452</v>
          </cell>
          <cell r="H41">
            <v>45475</v>
          </cell>
        </row>
        <row r="42">
          <cell r="A42">
            <v>27625</v>
          </cell>
          <cell r="B42">
            <v>510012</v>
          </cell>
          <cell r="C42">
            <v>25790</v>
          </cell>
          <cell r="D42" t="str">
            <v>10012I1406000251</v>
          </cell>
          <cell r="E42" t="str">
            <v>1C24TNN_00027625</v>
          </cell>
          <cell r="F42">
            <v>1468625</v>
          </cell>
          <cell r="G42">
            <v>45449</v>
          </cell>
          <cell r="H42">
            <v>45475</v>
          </cell>
        </row>
        <row r="43">
          <cell r="A43">
            <v>27919</v>
          </cell>
          <cell r="B43">
            <v>510010</v>
          </cell>
          <cell r="C43">
            <v>25790</v>
          </cell>
          <cell r="D43" t="str">
            <v>10010I1406000540</v>
          </cell>
          <cell r="E43" t="str">
            <v>1C24TNN_00027919</v>
          </cell>
          <cell r="F43">
            <v>4960525</v>
          </cell>
          <cell r="G43">
            <v>45450</v>
          </cell>
          <cell r="H43">
            <v>45475</v>
          </cell>
        </row>
        <row r="44">
          <cell r="A44">
            <v>28173</v>
          </cell>
          <cell r="B44">
            <v>510013</v>
          </cell>
          <cell r="C44">
            <v>25790</v>
          </cell>
          <cell r="D44" t="str">
            <v>10013I1406000573</v>
          </cell>
          <cell r="E44" t="str">
            <v>1C24TNN_00028173</v>
          </cell>
          <cell r="F44">
            <v>2937238</v>
          </cell>
          <cell r="G44">
            <v>45451</v>
          </cell>
          <cell r="H44">
            <v>45475</v>
          </cell>
        </row>
        <row r="45">
          <cell r="A45">
            <v>28175</v>
          </cell>
          <cell r="B45">
            <v>510026</v>
          </cell>
          <cell r="C45">
            <v>25790</v>
          </cell>
          <cell r="D45" t="str">
            <v>10026I1406000397</v>
          </cell>
          <cell r="E45" t="str">
            <v>1C24TNN_00028175</v>
          </cell>
          <cell r="F45">
            <v>1468625</v>
          </cell>
          <cell r="G45">
            <v>45449</v>
          </cell>
          <cell r="H45">
            <v>45475</v>
          </cell>
        </row>
        <row r="46">
          <cell r="A46">
            <v>28176</v>
          </cell>
          <cell r="B46">
            <v>510026</v>
          </cell>
          <cell r="C46">
            <v>25790</v>
          </cell>
          <cell r="D46" t="str">
            <v>10026I1406000398</v>
          </cell>
          <cell r="E46" t="str">
            <v>1C24TNN_00028176</v>
          </cell>
          <cell r="F46">
            <v>6052875</v>
          </cell>
          <cell r="G46">
            <v>45444</v>
          </cell>
          <cell r="H46">
            <v>45475</v>
          </cell>
        </row>
        <row r="47">
          <cell r="A47">
            <v>28177</v>
          </cell>
          <cell r="B47">
            <v>510014</v>
          </cell>
          <cell r="C47">
            <v>25790</v>
          </cell>
          <cell r="D47" t="str">
            <v>10014I1406000390</v>
          </cell>
          <cell r="E47" t="str">
            <v>1C24TNN_00028177</v>
          </cell>
          <cell r="F47">
            <v>5418925</v>
          </cell>
          <cell r="G47">
            <v>45448</v>
          </cell>
          <cell r="H47">
            <v>45475</v>
          </cell>
        </row>
        <row r="48">
          <cell r="A48">
            <v>28178</v>
          </cell>
          <cell r="B48">
            <v>510014</v>
          </cell>
          <cell r="C48">
            <v>25790</v>
          </cell>
          <cell r="D48" t="str">
            <v>10014I1406000391</v>
          </cell>
          <cell r="E48" t="str">
            <v>1C24TNN_00028178</v>
          </cell>
          <cell r="F48">
            <v>14043038</v>
          </cell>
          <cell r="G48">
            <v>45444</v>
          </cell>
          <cell r="H48">
            <v>45475</v>
          </cell>
        </row>
        <row r="49">
          <cell r="A49">
            <v>28179</v>
          </cell>
          <cell r="B49">
            <v>510026</v>
          </cell>
          <cell r="C49">
            <v>25790</v>
          </cell>
          <cell r="D49" t="str">
            <v>10026I1406000399</v>
          </cell>
          <cell r="E49" t="str">
            <v>1C24TNN_00028179</v>
          </cell>
          <cell r="F49">
            <v>2221163</v>
          </cell>
          <cell r="G49">
            <v>45444</v>
          </cell>
          <cell r="H49">
            <v>45475</v>
          </cell>
        </row>
        <row r="50">
          <cell r="A50">
            <v>28180</v>
          </cell>
          <cell r="B50">
            <v>510028</v>
          </cell>
          <cell r="C50">
            <v>25790</v>
          </cell>
          <cell r="D50" t="str">
            <v>10028I1406000287</v>
          </cell>
          <cell r="E50" t="str">
            <v>1C24TNN_00028180</v>
          </cell>
          <cell r="F50">
            <v>2221163</v>
          </cell>
          <cell r="G50">
            <v>45455</v>
          </cell>
          <cell r="H50">
            <v>45475</v>
          </cell>
        </row>
        <row r="51">
          <cell r="A51">
            <v>29028</v>
          </cell>
          <cell r="B51">
            <v>510028</v>
          </cell>
          <cell r="C51">
            <v>25790</v>
          </cell>
          <cell r="D51" t="str">
            <v>10028I1406000430</v>
          </cell>
          <cell r="E51" t="str">
            <v>1C24TNN_00029028</v>
          </cell>
          <cell r="F51">
            <v>2144100</v>
          </cell>
          <cell r="G51">
            <v>45459</v>
          </cell>
          <cell r="H51">
            <v>45475</v>
          </cell>
        </row>
        <row r="52">
          <cell r="A52">
            <v>29238</v>
          </cell>
          <cell r="B52">
            <v>510024</v>
          </cell>
          <cell r="C52">
            <v>25790</v>
          </cell>
          <cell r="D52" t="str">
            <v>10024I1406000466</v>
          </cell>
          <cell r="E52" t="str">
            <v>1C24TNN_00029238</v>
          </cell>
          <cell r="F52">
            <v>3491900</v>
          </cell>
          <cell r="G52">
            <v>45461</v>
          </cell>
          <cell r="H52">
            <v>45475</v>
          </cell>
        </row>
        <row r="53">
          <cell r="A53">
            <v>29239</v>
          </cell>
          <cell r="B53">
            <v>510017</v>
          </cell>
          <cell r="C53">
            <v>25790</v>
          </cell>
          <cell r="D53" t="str">
            <v>10017I1406000783</v>
          </cell>
          <cell r="E53" t="str">
            <v>1C24TNN_00029239</v>
          </cell>
          <cell r="F53">
            <v>4602475</v>
          </cell>
          <cell r="G53">
            <v>45458</v>
          </cell>
          <cell r="H53">
            <v>45475</v>
          </cell>
        </row>
        <row r="54">
          <cell r="A54">
            <v>29266</v>
          </cell>
          <cell r="B54">
            <v>510010</v>
          </cell>
          <cell r="C54">
            <v>25790</v>
          </cell>
          <cell r="D54" t="str">
            <v>10010I1406001469</v>
          </cell>
          <cell r="E54" t="str">
            <v>1C24TNN_00029266</v>
          </cell>
          <cell r="F54">
            <v>8351125</v>
          </cell>
          <cell r="G54">
            <v>45457</v>
          </cell>
          <cell r="H54">
            <v>45475</v>
          </cell>
        </row>
        <row r="55">
          <cell r="A55">
            <v>29289</v>
          </cell>
          <cell r="B55">
            <v>510012</v>
          </cell>
          <cell r="C55">
            <v>25790</v>
          </cell>
          <cell r="D55" t="str">
            <v>10012I1406000846</v>
          </cell>
          <cell r="E55" t="str">
            <v>1C24TNN_00029289</v>
          </cell>
          <cell r="F55">
            <v>1776925</v>
          </cell>
          <cell r="G55">
            <v>45458</v>
          </cell>
          <cell r="H55">
            <v>45475</v>
          </cell>
        </row>
        <row r="56">
          <cell r="A56">
            <v>29359</v>
          </cell>
          <cell r="B56">
            <v>510028</v>
          </cell>
          <cell r="C56">
            <v>25790</v>
          </cell>
          <cell r="D56" t="str">
            <v>10028I1406000527</v>
          </cell>
          <cell r="E56" t="str">
            <v>1C24TNN_00029359</v>
          </cell>
          <cell r="F56">
            <v>888463</v>
          </cell>
          <cell r="G56">
            <v>45461</v>
          </cell>
          <cell r="H56">
            <v>45475</v>
          </cell>
        </row>
        <row r="57">
          <cell r="A57">
            <v>29360</v>
          </cell>
          <cell r="B57">
            <v>510027</v>
          </cell>
          <cell r="C57">
            <v>25790</v>
          </cell>
          <cell r="D57" t="str">
            <v>10027I1406000476</v>
          </cell>
          <cell r="E57" t="str">
            <v>1C24TNN_00029360</v>
          </cell>
          <cell r="F57">
            <v>888463</v>
          </cell>
          <cell r="G57">
            <v>45461</v>
          </cell>
          <cell r="H57">
            <v>45475</v>
          </cell>
        </row>
        <row r="58">
          <cell r="A58">
            <v>29361</v>
          </cell>
          <cell r="B58">
            <v>510025</v>
          </cell>
          <cell r="C58">
            <v>25790</v>
          </cell>
          <cell r="D58" t="str">
            <v>10025I1406000606</v>
          </cell>
          <cell r="E58" t="str">
            <v>1C24TNN_00029361</v>
          </cell>
          <cell r="F58">
            <v>1468625</v>
          </cell>
          <cell r="G58">
            <v>45462</v>
          </cell>
          <cell r="H58">
            <v>45475</v>
          </cell>
        </row>
        <row r="59">
          <cell r="A59">
            <v>29362</v>
          </cell>
          <cell r="B59">
            <v>510022</v>
          </cell>
          <cell r="C59">
            <v>25790</v>
          </cell>
          <cell r="D59" t="str">
            <v>10022I1406000524</v>
          </cell>
          <cell r="E59" t="str">
            <v>1C24TNN_00029362</v>
          </cell>
          <cell r="F59">
            <v>888463</v>
          </cell>
          <cell r="G59">
            <v>45462</v>
          </cell>
          <cell r="H59">
            <v>45475</v>
          </cell>
        </row>
        <row r="60">
          <cell r="A60">
            <v>29363</v>
          </cell>
          <cell r="B60">
            <v>510022</v>
          </cell>
          <cell r="C60">
            <v>25790</v>
          </cell>
          <cell r="D60" t="str">
            <v>10022I1406000525</v>
          </cell>
          <cell r="E60" t="str">
            <v>1C24TNN_00029363</v>
          </cell>
          <cell r="F60">
            <v>2381325</v>
          </cell>
          <cell r="G60">
            <v>45462</v>
          </cell>
          <cell r="H60">
            <v>45475</v>
          </cell>
        </row>
        <row r="61">
          <cell r="A61">
            <v>29364</v>
          </cell>
          <cell r="B61">
            <v>510020</v>
          </cell>
          <cell r="C61">
            <v>25790</v>
          </cell>
          <cell r="D61" t="str">
            <v>10020I1406000693</v>
          </cell>
          <cell r="E61" t="str">
            <v>1C24TNN_00029364</v>
          </cell>
          <cell r="F61">
            <v>888463</v>
          </cell>
          <cell r="G61">
            <v>45461</v>
          </cell>
          <cell r="H61">
            <v>45475</v>
          </cell>
        </row>
        <row r="62">
          <cell r="A62">
            <v>29365</v>
          </cell>
          <cell r="B62">
            <v>510020</v>
          </cell>
          <cell r="C62">
            <v>25790</v>
          </cell>
          <cell r="D62" t="str">
            <v>10020I1406000694</v>
          </cell>
          <cell r="E62" t="str">
            <v>1C24TNN_00029365</v>
          </cell>
          <cell r="F62">
            <v>888463</v>
          </cell>
          <cell r="G62">
            <v>45461</v>
          </cell>
          <cell r="H62">
            <v>45475</v>
          </cell>
        </row>
        <row r="63">
          <cell r="A63">
            <v>29389</v>
          </cell>
          <cell r="B63">
            <v>510016</v>
          </cell>
          <cell r="C63">
            <v>25790</v>
          </cell>
          <cell r="D63" t="str">
            <v>10016I1406001250</v>
          </cell>
          <cell r="E63" t="str">
            <v>1C24TNN_00029389</v>
          </cell>
          <cell r="F63">
            <v>888463</v>
          </cell>
          <cell r="G63">
            <v>45464</v>
          </cell>
          <cell r="H63">
            <v>45475</v>
          </cell>
        </row>
        <row r="64">
          <cell r="A64">
            <v>29390</v>
          </cell>
          <cell r="B64">
            <v>510016</v>
          </cell>
          <cell r="C64">
            <v>25790</v>
          </cell>
          <cell r="D64" t="str">
            <v>10016I1406001251</v>
          </cell>
          <cell r="E64" t="str">
            <v>1C24TNN_00029390</v>
          </cell>
          <cell r="F64">
            <v>2381325</v>
          </cell>
          <cell r="G64">
            <v>45464</v>
          </cell>
          <cell r="H64">
            <v>45475</v>
          </cell>
        </row>
        <row r="65">
          <cell r="A65">
            <v>29391</v>
          </cell>
          <cell r="B65">
            <v>510015</v>
          </cell>
          <cell r="C65">
            <v>25790</v>
          </cell>
          <cell r="D65" t="str">
            <v>10015I1406000652</v>
          </cell>
          <cell r="E65" t="str">
            <v>1C24TNN_00029391</v>
          </cell>
          <cell r="F65">
            <v>3483063</v>
          </cell>
          <cell r="G65">
            <v>45461</v>
          </cell>
          <cell r="H65">
            <v>45475</v>
          </cell>
        </row>
        <row r="66">
          <cell r="A66">
            <v>29448</v>
          </cell>
          <cell r="B66">
            <v>510014</v>
          </cell>
          <cell r="C66">
            <v>25790</v>
          </cell>
          <cell r="D66" t="str">
            <v>10014I1406000759</v>
          </cell>
          <cell r="E66" t="str">
            <v>1C24TNN_00029448</v>
          </cell>
          <cell r="F66">
            <v>536025</v>
          </cell>
          <cell r="G66">
            <v>45455</v>
          </cell>
          <cell r="H66">
            <v>45475</v>
          </cell>
        </row>
        <row r="67">
          <cell r="A67">
            <v>29450</v>
          </cell>
          <cell r="B67">
            <v>520090</v>
          </cell>
          <cell r="C67">
            <v>25790</v>
          </cell>
          <cell r="D67" t="str">
            <v>20090I1406000287</v>
          </cell>
          <cell r="E67" t="str">
            <v>1C24TNN_00029450</v>
          </cell>
          <cell r="F67">
            <v>2381325</v>
          </cell>
          <cell r="G67">
            <v>45457</v>
          </cell>
          <cell r="H67">
            <v>45475</v>
          </cell>
        </row>
        <row r="68">
          <cell r="A68">
            <v>29454</v>
          </cell>
          <cell r="B68">
            <v>510026</v>
          </cell>
          <cell r="C68">
            <v>25790</v>
          </cell>
          <cell r="D68" t="str">
            <v>10026I1406000838</v>
          </cell>
          <cell r="E68" t="str">
            <v>1C24TNN_00029454</v>
          </cell>
          <cell r="F68">
            <v>5409313</v>
          </cell>
          <cell r="G68">
            <v>45451</v>
          </cell>
          <cell r="H68">
            <v>45475</v>
          </cell>
        </row>
        <row r="69">
          <cell r="A69">
            <v>29457</v>
          </cell>
          <cell r="B69">
            <v>510011</v>
          </cell>
          <cell r="C69">
            <v>25790</v>
          </cell>
          <cell r="D69" t="str">
            <v>10011I1406001308</v>
          </cell>
          <cell r="E69" t="str">
            <v>1C24TNN_00029457</v>
          </cell>
          <cell r="F69">
            <v>3849938</v>
          </cell>
          <cell r="G69">
            <v>45461</v>
          </cell>
          <cell r="H69">
            <v>45475</v>
          </cell>
        </row>
        <row r="70">
          <cell r="A70">
            <v>29458</v>
          </cell>
          <cell r="B70">
            <v>510011</v>
          </cell>
          <cell r="C70">
            <v>25790</v>
          </cell>
          <cell r="D70" t="str">
            <v>10011I1406001309</v>
          </cell>
          <cell r="E70" t="str">
            <v>1C24TNN_00029458</v>
          </cell>
          <cell r="F70">
            <v>1776925</v>
          </cell>
          <cell r="G70">
            <v>45461</v>
          </cell>
          <cell r="H70">
            <v>45475</v>
          </cell>
        </row>
        <row r="71">
          <cell r="A71">
            <v>29523</v>
          </cell>
          <cell r="B71">
            <v>510018</v>
          </cell>
          <cell r="C71">
            <v>25790</v>
          </cell>
          <cell r="D71" t="str">
            <v>10018I1406000996</v>
          </cell>
          <cell r="E71" t="str">
            <v>1C24TNN_00029523</v>
          </cell>
          <cell r="F71">
            <v>1809863</v>
          </cell>
          <cell r="G71">
            <v>45461</v>
          </cell>
          <cell r="H71">
            <v>45475</v>
          </cell>
        </row>
        <row r="72">
          <cell r="A72">
            <v>30292</v>
          </cell>
          <cell r="B72">
            <v>510012</v>
          </cell>
          <cell r="C72">
            <v>25790</v>
          </cell>
          <cell r="D72" t="str">
            <v>10012I1406001058</v>
          </cell>
          <cell r="E72" t="str">
            <v>1C24TNN_00030292</v>
          </cell>
          <cell r="F72">
            <v>2381325</v>
          </cell>
          <cell r="G72">
            <v>45462</v>
          </cell>
          <cell r="H72">
            <v>45475</v>
          </cell>
        </row>
        <row r="73">
          <cell r="A73">
            <v>30293</v>
          </cell>
          <cell r="B73">
            <v>510019</v>
          </cell>
          <cell r="C73">
            <v>25790</v>
          </cell>
          <cell r="D73" t="str">
            <v>10019I1406000817</v>
          </cell>
          <cell r="E73" t="str">
            <v>1C24TNN_00030293</v>
          </cell>
          <cell r="F73">
            <v>2381325</v>
          </cell>
          <cell r="G73">
            <v>45461</v>
          </cell>
          <cell r="H73">
            <v>45475</v>
          </cell>
        </row>
        <row r="74">
          <cell r="A74">
            <v>30294</v>
          </cell>
          <cell r="B74">
            <v>510012</v>
          </cell>
          <cell r="C74">
            <v>25790</v>
          </cell>
          <cell r="D74" t="str">
            <v>10012I1406001059</v>
          </cell>
          <cell r="E74" t="str">
            <v>1C24TNN_00030294</v>
          </cell>
          <cell r="F74">
            <v>9760863</v>
          </cell>
          <cell r="G74">
            <v>45462</v>
          </cell>
          <cell r="H74">
            <v>45475</v>
          </cell>
        </row>
        <row r="75">
          <cell r="A75">
            <v>30499</v>
          </cell>
          <cell r="B75">
            <v>510016</v>
          </cell>
          <cell r="C75">
            <v>25790</v>
          </cell>
          <cell r="D75" t="str">
            <v>10016I1406001432</v>
          </cell>
          <cell r="E75" t="str">
            <v>1C24TNN_00030499</v>
          </cell>
          <cell r="F75">
            <v>1468625</v>
          </cell>
          <cell r="G75">
            <v>45467</v>
          </cell>
          <cell r="H75">
            <v>45475</v>
          </cell>
        </row>
        <row r="76">
          <cell r="A76">
            <v>30501</v>
          </cell>
          <cell r="B76">
            <v>510021</v>
          </cell>
          <cell r="C76">
            <v>25790</v>
          </cell>
          <cell r="D76" t="str">
            <v>10021I1406000390</v>
          </cell>
          <cell r="E76" t="str">
            <v>1C24TNN_00030501</v>
          </cell>
          <cell r="F76">
            <v>1468625</v>
          </cell>
          <cell r="G76">
            <v>45465</v>
          </cell>
          <cell r="H76">
            <v>45475</v>
          </cell>
        </row>
        <row r="77">
          <cell r="A77">
            <v>30502</v>
          </cell>
          <cell r="B77">
            <v>510025</v>
          </cell>
          <cell r="C77">
            <v>25790</v>
          </cell>
          <cell r="D77" t="str">
            <v>10025I1406000768</v>
          </cell>
          <cell r="E77" t="str">
            <v>1C24TNN_00030502</v>
          </cell>
          <cell r="F77">
            <v>1468625</v>
          </cell>
          <cell r="G77">
            <v>45465</v>
          </cell>
          <cell r="H77">
            <v>45475</v>
          </cell>
        </row>
        <row r="78">
          <cell r="A78">
            <v>30503</v>
          </cell>
          <cell r="B78">
            <v>510028</v>
          </cell>
          <cell r="C78">
            <v>25790</v>
          </cell>
          <cell r="D78" t="str">
            <v>10028I1406000714</v>
          </cell>
          <cell r="E78" t="str">
            <v>1C24TNN_00030503</v>
          </cell>
          <cell r="F78">
            <v>4063225</v>
          </cell>
          <cell r="G78">
            <v>45466</v>
          </cell>
          <cell r="H78">
            <v>45475</v>
          </cell>
        </row>
        <row r="79">
          <cell r="A79">
            <v>30706</v>
          </cell>
          <cell r="B79">
            <v>510029</v>
          </cell>
          <cell r="C79">
            <v>25790</v>
          </cell>
          <cell r="D79" t="str">
            <v>10029I1406000426</v>
          </cell>
          <cell r="E79" t="str">
            <v>1C24TNN_00030706</v>
          </cell>
          <cell r="F79">
            <v>2381325</v>
          </cell>
          <cell r="G79">
            <v>45464</v>
          </cell>
          <cell r="H79">
            <v>45475</v>
          </cell>
        </row>
        <row r="80">
          <cell r="A80">
            <v>30707</v>
          </cell>
          <cell r="B80">
            <v>510010</v>
          </cell>
          <cell r="C80">
            <v>25790</v>
          </cell>
          <cell r="D80" t="str">
            <v>10010I1406002224</v>
          </cell>
          <cell r="E80" t="str">
            <v>1C24TNN_00030707</v>
          </cell>
          <cell r="F80">
            <v>9843975</v>
          </cell>
          <cell r="G80">
            <v>45464</v>
          </cell>
          <cell r="H80">
            <v>45475</v>
          </cell>
        </row>
        <row r="81">
          <cell r="A81">
            <v>30708</v>
          </cell>
          <cell r="B81">
            <v>510010</v>
          </cell>
          <cell r="C81">
            <v>25790</v>
          </cell>
          <cell r="D81" t="str">
            <v>10010I1406002225</v>
          </cell>
          <cell r="E81" t="str">
            <v>1C24TNN_00030708</v>
          </cell>
          <cell r="F81">
            <v>2630038</v>
          </cell>
          <cell r="G81">
            <v>45464</v>
          </cell>
          <cell r="H81">
            <v>45475</v>
          </cell>
        </row>
        <row r="82">
          <cell r="A82">
            <v>30709</v>
          </cell>
          <cell r="B82">
            <v>510010</v>
          </cell>
          <cell r="C82">
            <v>25790</v>
          </cell>
          <cell r="D82" t="str">
            <v>10010I1406002221</v>
          </cell>
          <cell r="E82" t="str">
            <v>1C24TNN_00030709</v>
          </cell>
          <cell r="F82">
            <v>1776925</v>
          </cell>
          <cell r="G82">
            <v>45463</v>
          </cell>
          <cell r="H82">
            <v>45475</v>
          </cell>
        </row>
        <row r="83">
          <cell r="A83">
            <v>30795</v>
          </cell>
          <cell r="B83">
            <v>510025</v>
          </cell>
          <cell r="C83">
            <v>25790</v>
          </cell>
          <cell r="D83" t="str">
            <v>10025I1406000936</v>
          </cell>
          <cell r="E83" t="str">
            <v>1C24TNN_00030795</v>
          </cell>
          <cell r="F83">
            <v>6231263</v>
          </cell>
          <cell r="G83">
            <v>45468</v>
          </cell>
          <cell r="H83">
            <v>45475</v>
          </cell>
        </row>
        <row r="84">
          <cell r="A84">
            <v>30796</v>
          </cell>
          <cell r="B84">
            <v>510020</v>
          </cell>
          <cell r="C84">
            <v>25790</v>
          </cell>
          <cell r="D84" t="str">
            <v>10020I1406001058</v>
          </cell>
          <cell r="E84" t="str">
            <v>1C24TNN_00030796</v>
          </cell>
          <cell r="F84">
            <v>1468625</v>
          </cell>
          <cell r="G84">
            <v>45468</v>
          </cell>
          <cell r="H84">
            <v>45475</v>
          </cell>
        </row>
        <row r="85">
          <cell r="A85">
            <v>30797</v>
          </cell>
          <cell r="B85">
            <v>510017</v>
          </cell>
          <cell r="C85">
            <v>25790</v>
          </cell>
          <cell r="D85" t="str">
            <v>10017I1406001570</v>
          </cell>
          <cell r="E85" t="str">
            <v>1C24TNN_00030797</v>
          </cell>
          <cell r="F85">
            <v>2485050</v>
          </cell>
          <cell r="G85">
            <v>45469</v>
          </cell>
          <cell r="H85">
            <v>45475</v>
          </cell>
        </row>
        <row r="86">
          <cell r="A86">
            <v>30798</v>
          </cell>
          <cell r="B86">
            <v>510015</v>
          </cell>
          <cell r="C86">
            <v>25790</v>
          </cell>
          <cell r="D86" t="str">
            <v>10015I1406001057</v>
          </cell>
          <cell r="E86" t="str">
            <v>1C24TNN_00030798</v>
          </cell>
          <cell r="F86">
            <v>533075</v>
          </cell>
          <cell r="G86">
            <v>45468</v>
          </cell>
          <cell r="H86">
            <v>45475</v>
          </cell>
        </row>
        <row r="87">
          <cell r="A87">
            <v>30863</v>
          </cell>
          <cell r="B87">
            <v>510016</v>
          </cell>
          <cell r="C87">
            <v>25790</v>
          </cell>
          <cell r="D87" t="str">
            <v>10016I1406001840</v>
          </cell>
          <cell r="E87" t="str">
            <v>1C24TNN_00030863</v>
          </cell>
          <cell r="F87">
            <v>1688075</v>
          </cell>
          <cell r="G87">
            <v>45469</v>
          </cell>
          <cell r="H87">
            <v>45475</v>
          </cell>
        </row>
        <row r="88">
          <cell r="A88">
            <v>30905</v>
          </cell>
          <cell r="B88">
            <v>510014</v>
          </cell>
          <cell r="C88">
            <v>25790</v>
          </cell>
          <cell r="D88" t="str">
            <v>10014I1406001127</v>
          </cell>
          <cell r="E88" t="str">
            <v>1C24TNN_00030905</v>
          </cell>
          <cell r="F88">
            <v>8795750</v>
          </cell>
          <cell r="G88">
            <v>45461</v>
          </cell>
          <cell r="H88">
            <v>45475</v>
          </cell>
        </row>
        <row r="89">
          <cell r="A89">
            <v>30906</v>
          </cell>
          <cell r="B89">
            <v>510026</v>
          </cell>
          <cell r="C89">
            <v>25790</v>
          </cell>
          <cell r="D89" t="str">
            <v>10026I1406001193</v>
          </cell>
          <cell r="E89" t="str">
            <v>1C24TNN_00030906</v>
          </cell>
          <cell r="F89">
            <v>2937238</v>
          </cell>
          <cell r="G89">
            <v>45458</v>
          </cell>
          <cell r="H89">
            <v>45475</v>
          </cell>
        </row>
        <row r="90">
          <cell r="A90">
            <v>30907</v>
          </cell>
          <cell r="B90">
            <v>520090</v>
          </cell>
          <cell r="C90">
            <v>25790</v>
          </cell>
          <cell r="D90" t="str">
            <v>20090I1406000448</v>
          </cell>
          <cell r="E90" t="str">
            <v>1C24TNN_00030907</v>
          </cell>
          <cell r="F90">
            <v>888463</v>
          </cell>
          <cell r="G90">
            <v>45462</v>
          </cell>
          <cell r="H90">
            <v>45475</v>
          </cell>
        </row>
        <row r="91">
          <cell r="A91">
            <v>30908</v>
          </cell>
          <cell r="B91">
            <v>510014</v>
          </cell>
          <cell r="C91">
            <v>25790</v>
          </cell>
          <cell r="D91" t="str">
            <v>10014I1406001267</v>
          </cell>
          <cell r="E91" t="str">
            <v>1C24TNN_00030908</v>
          </cell>
          <cell r="F91">
            <v>4527613</v>
          </cell>
          <cell r="G91">
            <v>45457</v>
          </cell>
          <cell r="H91">
            <v>45475</v>
          </cell>
        </row>
        <row r="92">
          <cell r="A92">
            <v>30909</v>
          </cell>
          <cell r="B92">
            <v>510013</v>
          </cell>
          <cell r="C92">
            <v>25790</v>
          </cell>
          <cell r="D92" t="str">
            <v>10013I1406001762</v>
          </cell>
          <cell r="E92" t="str">
            <v>1C24TNN_00030909</v>
          </cell>
          <cell r="F92">
            <v>4951675</v>
          </cell>
          <cell r="G92">
            <v>45457</v>
          </cell>
          <cell r="H92">
            <v>45475</v>
          </cell>
        </row>
        <row r="93">
          <cell r="A93">
            <v>31736</v>
          </cell>
          <cell r="B93">
            <v>510011</v>
          </cell>
          <cell r="C93">
            <v>25790</v>
          </cell>
          <cell r="D93" t="str">
            <v>10011I1406002033</v>
          </cell>
          <cell r="E93" t="str">
            <v>1C24TNN_00031736</v>
          </cell>
          <cell r="F93">
            <v>426563</v>
          </cell>
          <cell r="G93">
            <v>45469</v>
          </cell>
          <cell r="H93">
            <v>45475</v>
          </cell>
        </row>
        <row r="94">
          <cell r="A94">
            <v>31737</v>
          </cell>
          <cell r="B94">
            <v>510012</v>
          </cell>
          <cell r="C94">
            <v>25790</v>
          </cell>
          <cell r="D94" t="str">
            <v>10012I1406001728</v>
          </cell>
          <cell r="E94" t="str">
            <v>1C24TNN_00031737</v>
          </cell>
          <cell r="F94">
            <v>1072050</v>
          </cell>
          <cell r="G94">
            <v>45469</v>
          </cell>
          <cell r="H94">
            <v>45475</v>
          </cell>
        </row>
        <row r="95">
          <cell r="A95">
            <v>31738</v>
          </cell>
          <cell r="B95">
            <v>510012</v>
          </cell>
          <cell r="C95">
            <v>25790</v>
          </cell>
          <cell r="D95" t="str">
            <v>10012I1406001724</v>
          </cell>
          <cell r="E95" t="str">
            <v>1C24TNN_00031738</v>
          </cell>
          <cell r="F95">
            <v>853125</v>
          </cell>
          <cell r="G95">
            <v>45469</v>
          </cell>
          <cell r="H95">
            <v>45475</v>
          </cell>
        </row>
        <row r="96">
          <cell r="A96">
            <v>31739</v>
          </cell>
          <cell r="B96">
            <v>510029</v>
          </cell>
          <cell r="C96">
            <v>25790</v>
          </cell>
          <cell r="D96" t="str">
            <v>10029I1406000551</v>
          </cell>
          <cell r="E96" t="str">
            <v>1C24TNN_00031739</v>
          </cell>
          <cell r="F96">
            <v>213275</v>
          </cell>
          <cell r="G96">
            <v>45469</v>
          </cell>
          <cell r="H96">
            <v>45475</v>
          </cell>
        </row>
        <row r="97">
          <cell r="A97">
            <v>31740</v>
          </cell>
          <cell r="B97">
            <v>510029</v>
          </cell>
          <cell r="C97">
            <v>25790</v>
          </cell>
          <cell r="D97" t="str">
            <v>10029I1406000553</v>
          </cell>
          <cell r="E97" t="str">
            <v>1C24TNN_00031740</v>
          </cell>
          <cell r="F97">
            <v>1468625</v>
          </cell>
          <cell r="G97">
            <v>45469</v>
          </cell>
          <cell r="H97">
            <v>45475</v>
          </cell>
        </row>
        <row r="98">
          <cell r="A98">
            <v>31803</v>
          </cell>
          <cell r="B98">
            <v>510011</v>
          </cell>
          <cell r="C98">
            <v>25790</v>
          </cell>
          <cell r="D98" t="str">
            <v>10011I1406002097</v>
          </cell>
          <cell r="E98" t="str">
            <v>1C24TNN_00031803</v>
          </cell>
          <cell r="F98">
            <v>1776925</v>
          </cell>
          <cell r="G98">
            <v>45470</v>
          </cell>
          <cell r="H98">
            <v>45475</v>
          </cell>
        </row>
        <row r="99">
          <cell r="A99">
            <v>31804</v>
          </cell>
          <cell r="B99">
            <v>510022</v>
          </cell>
          <cell r="C99">
            <v>25790</v>
          </cell>
          <cell r="D99" t="str">
            <v>10022I1406000983</v>
          </cell>
          <cell r="E99" t="str">
            <v>1C24TNN_00031804</v>
          </cell>
          <cell r="F99">
            <v>2381325</v>
          </cell>
          <cell r="G99">
            <v>45472</v>
          </cell>
          <cell r="H99">
            <v>45475</v>
          </cell>
        </row>
        <row r="100">
          <cell r="A100">
            <v>31805</v>
          </cell>
          <cell r="B100">
            <v>510015</v>
          </cell>
          <cell r="C100">
            <v>25790</v>
          </cell>
          <cell r="D100" t="str">
            <v>10015I1406001168</v>
          </cell>
          <cell r="E100" t="str">
            <v>1C24TNN_00031805</v>
          </cell>
          <cell r="F100">
            <v>2381325</v>
          </cell>
          <cell r="G100">
            <v>45471</v>
          </cell>
          <cell r="H100">
            <v>45475</v>
          </cell>
        </row>
        <row r="101">
          <cell r="A101">
            <v>31806</v>
          </cell>
          <cell r="B101">
            <v>510025</v>
          </cell>
          <cell r="C101">
            <v>25790</v>
          </cell>
          <cell r="D101" t="str">
            <v>10025I1406001059</v>
          </cell>
          <cell r="E101" t="str">
            <v>1C24TNN_00031806</v>
          </cell>
          <cell r="F101">
            <v>7143963</v>
          </cell>
          <cell r="G101">
            <v>45471</v>
          </cell>
          <cell r="H101">
            <v>45475</v>
          </cell>
        </row>
        <row r="102">
          <cell r="A102">
            <v>32044</v>
          </cell>
          <cell r="B102">
            <v>510010</v>
          </cell>
          <cell r="C102">
            <v>25790</v>
          </cell>
          <cell r="D102" t="str">
            <v>10010I1406003211</v>
          </cell>
          <cell r="E102" t="str">
            <v>1C24TNN_00032044</v>
          </cell>
          <cell r="F102">
            <v>1279675</v>
          </cell>
          <cell r="G102">
            <v>45471</v>
          </cell>
          <cell r="H102">
            <v>45475</v>
          </cell>
        </row>
        <row r="103">
          <cell r="A103">
            <v>32045</v>
          </cell>
          <cell r="B103">
            <v>510018</v>
          </cell>
          <cell r="C103">
            <v>25790</v>
          </cell>
          <cell r="D103" t="str">
            <v>10018I1406001767</v>
          </cell>
          <cell r="E103" t="str">
            <v>1C24TNN_00032045</v>
          </cell>
          <cell r="F103">
            <v>426563</v>
          </cell>
          <cell r="G103">
            <v>45471</v>
          </cell>
          <cell r="H103">
            <v>45475</v>
          </cell>
        </row>
        <row r="104">
          <cell r="A104">
            <v>32047</v>
          </cell>
          <cell r="B104">
            <v>510018</v>
          </cell>
          <cell r="C104">
            <v>25790</v>
          </cell>
          <cell r="D104" t="str">
            <v>10018I1406001768</v>
          </cell>
          <cell r="E104" t="str">
            <v>1C24TNN_00032047</v>
          </cell>
          <cell r="F104">
            <v>888463</v>
          </cell>
          <cell r="G104">
            <v>45471</v>
          </cell>
          <cell r="H104">
            <v>45475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ghi nhận</v>
          </cell>
        </row>
        <row r="2">
          <cell r="A2">
            <v>774</v>
          </cell>
          <cell r="B2">
            <v>510021</v>
          </cell>
          <cell r="C2">
            <v>25790</v>
          </cell>
          <cell r="D2" t="str">
            <v>10021R1406000002</v>
          </cell>
          <cell r="E2" t="str">
            <v>1C24TNF_00000774</v>
          </cell>
          <cell r="F2">
            <v>-146862</v>
          </cell>
          <cell r="G2">
            <v>45462</v>
          </cell>
          <cell r="H2">
            <v>45506</v>
          </cell>
        </row>
        <row r="3">
          <cell r="A3">
            <v>775</v>
          </cell>
          <cell r="B3">
            <v>510021</v>
          </cell>
          <cell r="C3">
            <v>25790</v>
          </cell>
          <cell r="D3" t="str">
            <v>10021R1406000003</v>
          </cell>
          <cell r="E3" t="str">
            <v>1C24TNF_00000775</v>
          </cell>
          <cell r="F3">
            <v>-776436</v>
          </cell>
          <cell r="G3">
            <v>45462</v>
          </cell>
          <cell r="H3">
            <v>45506</v>
          </cell>
        </row>
        <row r="4">
          <cell r="A4">
            <v>910</v>
          </cell>
          <cell r="B4">
            <v>510019</v>
          </cell>
          <cell r="C4">
            <v>25790</v>
          </cell>
          <cell r="D4" t="str">
            <v>10019R1407000001</v>
          </cell>
          <cell r="E4" t="str">
            <v>1C24TNF_00000910</v>
          </cell>
          <cell r="F4">
            <v>-790087</v>
          </cell>
          <cell r="G4">
            <v>45474</v>
          </cell>
          <cell r="H4">
            <v>45506</v>
          </cell>
        </row>
        <row r="5">
          <cell r="A5">
            <v>911</v>
          </cell>
          <cell r="B5">
            <v>510019</v>
          </cell>
          <cell r="C5">
            <v>25790</v>
          </cell>
          <cell r="D5" t="str">
            <v>10019R1407000002</v>
          </cell>
          <cell r="E5" t="str">
            <v>1C24TNF_00000911</v>
          </cell>
          <cell r="F5">
            <v>-555295</v>
          </cell>
          <cell r="G5">
            <v>45474</v>
          </cell>
          <cell r="H5">
            <v>45506</v>
          </cell>
        </row>
        <row r="6">
          <cell r="A6">
            <v>912</v>
          </cell>
          <cell r="B6">
            <v>510022</v>
          </cell>
          <cell r="C6">
            <v>25790</v>
          </cell>
          <cell r="D6" t="str">
            <v>10022R1407000001</v>
          </cell>
          <cell r="E6" t="str">
            <v>1C24TNF_00000912</v>
          </cell>
          <cell r="F6">
            <v>-525075</v>
          </cell>
          <cell r="G6">
            <v>45476</v>
          </cell>
          <cell r="H6">
            <v>45506</v>
          </cell>
        </row>
        <row r="7">
          <cell r="A7">
            <v>913</v>
          </cell>
          <cell r="B7">
            <v>510022</v>
          </cell>
          <cell r="C7">
            <v>25790</v>
          </cell>
          <cell r="D7" t="str">
            <v>10022R1407000002</v>
          </cell>
          <cell r="E7" t="str">
            <v>1C24TNF_00000913</v>
          </cell>
          <cell r="F7">
            <v>-88850</v>
          </cell>
          <cell r="G7">
            <v>45476</v>
          </cell>
          <cell r="H7">
            <v>45506</v>
          </cell>
        </row>
        <row r="8">
          <cell r="A8">
            <v>914</v>
          </cell>
          <cell r="B8">
            <v>510018</v>
          </cell>
          <cell r="C8">
            <v>25790</v>
          </cell>
          <cell r="D8" t="str">
            <v>10018R1407000001</v>
          </cell>
          <cell r="E8" t="str">
            <v>1C24TNF_00000914</v>
          </cell>
          <cell r="F8">
            <v>-2167825</v>
          </cell>
          <cell r="G8">
            <v>45477</v>
          </cell>
          <cell r="H8">
            <v>45506</v>
          </cell>
        </row>
        <row r="9">
          <cell r="A9">
            <v>915</v>
          </cell>
          <cell r="B9">
            <v>510018</v>
          </cell>
          <cell r="C9">
            <v>25790</v>
          </cell>
          <cell r="D9" t="str">
            <v>10018R1407000002</v>
          </cell>
          <cell r="E9" t="str">
            <v>1C24TNF_00000915</v>
          </cell>
          <cell r="F9">
            <v>-42653</v>
          </cell>
          <cell r="G9">
            <v>45477</v>
          </cell>
          <cell r="H9">
            <v>45506</v>
          </cell>
        </row>
        <row r="10">
          <cell r="A10">
            <v>916</v>
          </cell>
          <cell r="B10">
            <v>510028</v>
          </cell>
          <cell r="C10">
            <v>25790</v>
          </cell>
          <cell r="D10" t="str">
            <v>10028R1407000001</v>
          </cell>
          <cell r="E10" t="str">
            <v>1C24TNF_00000916</v>
          </cell>
          <cell r="F10">
            <v>-399854</v>
          </cell>
          <cell r="G10">
            <v>45477</v>
          </cell>
          <cell r="H10">
            <v>45506</v>
          </cell>
        </row>
        <row r="11">
          <cell r="A11">
            <v>1001</v>
          </cell>
          <cell r="B11">
            <v>510028</v>
          </cell>
          <cell r="C11">
            <v>25790</v>
          </cell>
          <cell r="D11" t="str">
            <v>10028R1407000002</v>
          </cell>
          <cell r="E11" t="str">
            <v>1C24TNF_00001001</v>
          </cell>
          <cell r="F11">
            <v>-916454</v>
          </cell>
          <cell r="G11">
            <v>45479</v>
          </cell>
          <cell r="H11">
            <v>45506</v>
          </cell>
        </row>
        <row r="12">
          <cell r="A12">
            <v>1028</v>
          </cell>
          <cell r="B12">
            <v>510027</v>
          </cell>
          <cell r="C12">
            <v>25790</v>
          </cell>
          <cell r="D12" t="str">
            <v>10027R1407000001</v>
          </cell>
          <cell r="E12" t="str">
            <v>1C24TNF_00001028</v>
          </cell>
          <cell r="F12">
            <v>-100362</v>
          </cell>
          <cell r="G12">
            <v>45488</v>
          </cell>
          <cell r="H12">
            <v>45506</v>
          </cell>
        </row>
        <row r="13">
          <cell r="A13">
            <v>1052</v>
          </cell>
          <cell r="B13">
            <v>510025</v>
          </cell>
          <cell r="C13">
            <v>25790</v>
          </cell>
          <cell r="D13" t="str">
            <v>10025R1407000007</v>
          </cell>
          <cell r="E13" t="str">
            <v>1C24TNF_00001052</v>
          </cell>
          <cell r="F13">
            <v>-1428787</v>
          </cell>
          <cell r="G13">
            <v>45493</v>
          </cell>
          <cell r="H13">
            <v>45506</v>
          </cell>
        </row>
        <row r="14">
          <cell r="A14">
            <v>1053</v>
          </cell>
          <cell r="B14">
            <v>510025</v>
          </cell>
          <cell r="C14">
            <v>25790</v>
          </cell>
          <cell r="D14" t="str">
            <v>10025R1407000008</v>
          </cell>
          <cell r="E14" t="str">
            <v>1C24TNF_00001053</v>
          </cell>
          <cell r="F14">
            <v>-809175</v>
          </cell>
          <cell r="G14">
            <v>45493</v>
          </cell>
          <cell r="H14">
            <v>45506</v>
          </cell>
        </row>
        <row r="15">
          <cell r="A15">
            <v>1060</v>
          </cell>
          <cell r="B15">
            <v>510012</v>
          </cell>
          <cell r="C15">
            <v>25790</v>
          </cell>
          <cell r="D15" t="str">
            <v>10012R1407000005</v>
          </cell>
          <cell r="E15" t="str">
            <v>1C24TNF_00001060</v>
          </cell>
          <cell r="F15">
            <v>-232037</v>
          </cell>
          <cell r="G15">
            <v>45497</v>
          </cell>
          <cell r="H15">
            <v>45506</v>
          </cell>
        </row>
        <row r="16">
          <cell r="A16">
            <v>1061</v>
          </cell>
          <cell r="B16">
            <v>510012</v>
          </cell>
          <cell r="C16">
            <v>25790</v>
          </cell>
          <cell r="D16" t="str">
            <v>10012R1407000006</v>
          </cell>
          <cell r="E16" t="str">
            <v>1C24TNF_00001061</v>
          </cell>
          <cell r="F16">
            <v>-3493962</v>
          </cell>
          <cell r="G16">
            <v>45497</v>
          </cell>
          <cell r="H16">
            <v>45506</v>
          </cell>
        </row>
        <row r="17">
          <cell r="A17">
            <v>1062</v>
          </cell>
          <cell r="B17">
            <v>510015</v>
          </cell>
          <cell r="C17">
            <v>25790</v>
          </cell>
          <cell r="D17" t="str">
            <v>10015R1407000004</v>
          </cell>
          <cell r="E17" t="str">
            <v>1C24TNF_00001062</v>
          </cell>
          <cell r="F17">
            <v>-222112</v>
          </cell>
          <cell r="G17">
            <v>45497</v>
          </cell>
          <cell r="H17">
            <v>45506</v>
          </cell>
        </row>
        <row r="18">
          <cell r="A18">
            <v>1063</v>
          </cell>
          <cell r="B18">
            <v>510015</v>
          </cell>
          <cell r="C18">
            <v>25790</v>
          </cell>
          <cell r="D18" t="str">
            <v>10015R1407000005</v>
          </cell>
          <cell r="E18" t="str">
            <v>1C24TNF_00001063</v>
          </cell>
          <cell r="F18">
            <v>-42650</v>
          </cell>
          <cell r="G18">
            <v>45497</v>
          </cell>
          <cell r="H18">
            <v>45506</v>
          </cell>
        </row>
        <row r="19">
          <cell r="A19">
            <v>1064</v>
          </cell>
          <cell r="B19">
            <v>510012</v>
          </cell>
          <cell r="C19">
            <v>25790</v>
          </cell>
          <cell r="D19" t="str">
            <v>10012R1407000007</v>
          </cell>
          <cell r="E19" t="str">
            <v>1C24TNF_00001064</v>
          </cell>
          <cell r="F19">
            <v>-1066150</v>
          </cell>
          <cell r="G19">
            <v>45497</v>
          </cell>
          <cell r="H19">
            <v>45506</v>
          </cell>
        </row>
        <row r="20">
          <cell r="A20">
            <v>1065</v>
          </cell>
          <cell r="B20">
            <v>510012</v>
          </cell>
          <cell r="C20">
            <v>25790</v>
          </cell>
          <cell r="D20" t="str">
            <v>10012R1407000008</v>
          </cell>
          <cell r="E20" t="str">
            <v>1C24TNF_00001065</v>
          </cell>
          <cell r="F20">
            <v>-639837</v>
          </cell>
          <cell r="G20">
            <v>45497</v>
          </cell>
          <cell r="H20">
            <v>45506</v>
          </cell>
        </row>
        <row r="21">
          <cell r="A21">
            <v>1076</v>
          </cell>
          <cell r="B21">
            <v>510029</v>
          </cell>
          <cell r="C21">
            <v>25790</v>
          </cell>
          <cell r="D21" t="str">
            <v>10029R1407000005</v>
          </cell>
          <cell r="E21" t="str">
            <v>1C24TNF_00001076</v>
          </cell>
          <cell r="F21">
            <v>-105062</v>
          </cell>
          <cell r="G21">
            <v>45499</v>
          </cell>
          <cell r="H21">
            <v>45506</v>
          </cell>
        </row>
        <row r="22">
          <cell r="A22">
            <v>1077</v>
          </cell>
          <cell r="B22">
            <v>510029</v>
          </cell>
          <cell r="C22">
            <v>25790</v>
          </cell>
          <cell r="D22" t="str">
            <v>10029R1407000006</v>
          </cell>
          <cell r="E22" t="str">
            <v>1C24TNF_00001077</v>
          </cell>
          <cell r="F22">
            <v>-213275</v>
          </cell>
          <cell r="G22">
            <v>45499</v>
          </cell>
          <cell r="H22">
            <v>45506</v>
          </cell>
        </row>
        <row r="23">
          <cell r="A23">
            <v>1078</v>
          </cell>
          <cell r="B23">
            <v>510029</v>
          </cell>
          <cell r="C23">
            <v>25790</v>
          </cell>
          <cell r="D23" t="str">
            <v>10029R1407000007</v>
          </cell>
          <cell r="E23" t="str">
            <v>1C24TNF_00001078</v>
          </cell>
          <cell r="F23">
            <v>-777400</v>
          </cell>
          <cell r="G23">
            <v>45499</v>
          </cell>
          <cell r="H23">
            <v>45506</v>
          </cell>
        </row>
        <row r="24">
          <cell r="A24">
            <v>1079</v>
          </cell>
          <cell r="B24">
            <v>510029</v>
          </cell>
          <cell r="C24">
            <v>25790</v>
          </cell>
          <cell r="D24" t="str">
            <v>10029R1407000008</v>
          </cell>
          <cell r="E24" t="str">
            <v>1C24TNF_00001079</v>
          </cell>
          <cell r="F24">
            <v>-881383</v>
          </cell>
          <cell r="G24">
            <v>45499</v>
          </cell>
          <cell r="H24">
            <v>45506</v>
          </cell>
        </row>
        <row r="25">
          <cell r="A25">
            <v>31807</v>
          </cell>
          <cell r="B25">
            <v>510024</v>
          </cell>
          <cell r="C25">
            <v>25790</v>
          </cell>
          <cell r="D25" t="str">
            <v>10024I1407000001</v>
          </cell>
          <cell r="E25" t="str">
            <v>1C24TNN_00031807</v>
          </cell>
          <cell r="F25">
            <v>888463</v>
          </cell>
          <cell r="G25">
            <v>45474</v>
          </cell>
          <cell r="H25">
            <v>45506</v>
          </cell>
        </row>
        <row r="26">
          <cell r="A26">
            <v>31808</v>
          </cell>
          <cell r="B26">
            <v>510024</v>
          </cell>
          <cell r="C26">
            <v>25790</v>
          </cell>
          <cell r="D26" t="str">
            <v>10024I1407000050</v>
          </cell>
          <cell r="E26" t="str">
            <v>1C24TNN_00031808</v>
          </cell>
          <cell r="F26">
            <v>1248325</v>
          </cell>
          <cell r="G26">
            <v>45474</v>
          </cell>
          <cell r="H26">
            <v>45506</v>
          </cell>
        </row>
        <row r="27">
          <cell r="A27">
            <v>32043</v>
          </cell>
          <cell r="B27">
            <v>510010</v>
          </cell>
          <cell r="C27">
            <v>25790</v>
          </cell>
          <cell r="D27" t="str">
            <v>10010I1406003465</v>
          </cell>
          <cell r="E27" t="str">
            <v>1C24TNN_00032043</v>
          </cell>
          <cell r="F27">
            <v>1248325</v>
          </cell>
          <cell r="G27">
            <v>45471</v>
          </cell>
          <cell r="H27">
            <v>45506</v>
          </cell>
        </row>
        <row r="28">
          <cell r="A28">
            <v>32046</v>
          </cell>
          <cell r="B28">
            <v>510018</v>
          </cell>
          <cell r="C28">
            <v>25790</v>
          </cell>
          <cell r="D28" t="str">
            <v>10018I1406001884</v>
          </cell>
          <cell r="E28" t="str">
            <v>1C24TNN_00032046</v>
          </cell>
          <cell r="F28">
            <v>3629638</v>
          </cell>
          <cell r="G28">
            <v>45471</v>
          </cell>
          <cell r="H28">
            <v>45506</v>
          </cell>
        </row>
        <row r="29">
          <cell r="A29">
            <v>32133</v>
          </cell>
          <cell r="B29">
            <v>510010</v>
          </cell>
          <cell r="C29">
            <v>25790</v>
          </cell>
          <cell r="D29" t="str">
            <v>10010I1406003455</v>
          </cell>
          <cell r="E29" t="str">
            <v>1C24TNN_00032133</v>
          </cell>
          <cell r="F29">
            <v>2203475</v>
          </cell>
          <cell r="G29">
            <v>45472</v>
          </cell>
          <cell r="H29">
            <v>45506</v>
          </cell>
        </row>
        <row r="30">
          <cell r="A30">
            <v>32134</v>
          </cell>
          <cell r="B30">
            <v>510029</v>
          </cell>
          <cell r="C30">
            <v>25790</v>
          </cell>
          <cell r="D30" t="str">
            <v>10029I1406000676</v>
          </cell>
          <cell r="E30" t="str">
            <v>1C24TNN_00032134</v>
          </cell>
          <cell r="F30">
            <v>1461600</v>
          </cell>
          <cell r="G30">
            <v>45472</v>
          </cell>
          <cell r="H30">
            <v>45506</v>
          </cell>
        </row>
        <row r="31">
          <cell r="A31">
            <v>32135</v>
          </cell>
          <cell r="B31">
            <v>520090</v>
          </cell>
          <cell r="C31">
            <v>25790</v>
          </cell>
          <cell r="D31" t="str">
            <v>20090I1406000597</v>
          </cell>
          <cell r="E31" t="str">
            <v>1C24TNN_00032135</v>
          </cell>
          <cell r="F31">
            <v>888463</v>
          </cell>
          <cell r="G31">
            <v>45469</v>
          </cell>
          <cell r="H31">
            <v>45506</v>
          </cell>
        </row>
        <row r="32">
          <cell r="A32">
            <v>32136</v>
          </cell>
          <cell r="B32">
            <v>520090</v>
          </cell>
          <cell r="C32">
            <v>25790</v>
          </cell>
          <cell r="D32" t="str">
            <v>20090I1406000598</v>
          </cell>
          <cell r="E32" t="str">
            <v>1C24TNN_00032136</v>
          </cell>
          <cell r="F32">
            <v>2004650</v>
          </cell>
          <cell r="G32">
            <v>45469</v>
          </cell>
          <cell r="H32">
            <v>45506</v>
          </cell>
        </row>
        <row r="33">
          <cell r="A33">
            <v>32137</v>
          </cell>
          <cell r="B33">
            <v>510013</v>
          </cell>
          <cell r="C33">
            <v>25790</v>
          </cell>
          <cell r="D33" t="str">
            <v>10013I1406002322</v>
          </cell>
          <cell r="E33" t="str">
            <v>1C24TNN_00032137</v>
          </cell>
          <cell r="F33">
            <v>4714163</v>
          </cell>
          <cell r="G33">
            <v>45469</v>
          </cell>
          <cell r="H33">
            <v>45506</v>
          </cell>
        </row>
        <row r="34">
          <cell r="A34">
            <v>32138</v>
          </cell>
          <cell r="B34">
            <v>510013</v>
          </cell>
          <cell r="C34">
            <v>25790</v>
          </cell>
          <cell r="D34" t="str">
            <v>10013I1406002323</v>
          </cell>
          <cell r="E34" t="str">
            <v>1C24TNN_00032138</v>
          </cell>
          <cell r="F34">
            <v>1726688</v>
          </cell>
          <cell r="G34">
            <v>45469</v>
          </cell>
          <cell r="H34">
            <v>45506</v>
          </cell>
        </row>
        <row r="35">
          <cell r="A35">
            <v>32139</v>
          </cell>
          <cell r="B35">
            <v>510014</v>
          </cell>
          <cell r="C35">
            <v>25790</v>
          </cell>
          <cell r="D35" t="str">
            <v>10014I1406001366</v>
          </cell>
          <cell r="E35" t="str">
            <v>1C24TNN_00032139</v>
          </cell>
          <cell r="F35">
            <v>2750688</v>
          </cell>
          <cell r="G35">
            <v>45469</v>
          </cell>
          <cell r="H35">
            <v>45506</v>
          </cell>
        </row>
        <row r="36">
          <cell r="A36">
            <v>32140</v>
          </cell>
          <cell r="B36">
            <v>510014</v>
          </cell>
          <cell r="C36">
            <v>25790</v>
          </cell>
          <cell r="D36" t="str">
            <v>10014I1406001367</v>
          </cell>
          <cell r="E36" t="str">
            <v>1C24TNN_00032140</v>
          </cell>
          <cell r="F36">
            <v>42650</v>
          </cell>
          <cell r="G36">
            <v>45469</v>
          </cell>
          <cell r="H36">
            <v>45506</v>
          </cell>
        </row>
        <row r="37">
          <cell r="A37">
            <v>32141</v>
          </cell>
          <cell r="B37">
            <v>510014</v>
          </cell>
          <cell r="C37">
            <v>25790</v>
          </cell>
          <cell r="D37" t="str">
            <v>10014I1406001368</v>
          </cell>
          <cell r="E37" t="str">
            <v>1C24TNN_00032141</v>
          </cell>
          <cell r="F37">
            <v>8706913</v>
          </cell>
          <cell r="G37">
            <v>45469</v>
          </cell>
          <cell r="H37">
            <v>45506</v>
          </cell>
        </row>
        <row r="38">
          <cell r="A38">
            <v>32234</v>
          </cell>
          <cell r="B38">
            <v>510025</v>
          </cell>
          <cell r="C38">
            <v>25790</v>
          </cell>
          <cell r="D38" t="str">
            <v>10025I1407000063</v>
          </cell>
          <cell r="E38" t="str">
            <v>1C24TNN_00032234</v>
          </cell>
          <cell r="F38">
            <v>2136775</v>
          </cell>
          <cell r="G38">
            <v>45476</v>
          </cell>
          <cell r="H38">
            <v>45506</v>
          </cell>
        </row>
        <row r="39">
          <cell r="A39">
            <v>32235</v>
          </cell>
          <cell r="B39">
            <v>510024</v>
          </cell>
          <cell r="C39">
            <v>25790</v>
          </cell>
          <cell r="D39" t="str">
            <v>10024I1407000128</v>
          </cell>
          <cell r="E39" t="str">
            <v>1C24TNN_00032235</v>
          </cell>
          <cell r="F39">
            <v>2381325</v>
          </cell>
          <cell r="G39">
            <v>45478</v>
          </cell>
          <cell r="H39">
            <v>45506</v>
          </cell>
        </row>
        <row r="40">
          <cell r="A40">
            <v>32236</v>
          </cell>
          <cell r="B40">
            <v>510017</v>
          </cell>
          <cell r="C40">
            <v>25790</v>
          </cell>
          <cell r="D40" t="str">
            <v>10017I1407000060</v>
          </cell>
          <cell r="E40" t="str">
            <v>1C24TNN_00032236</v>
          </cell>
          <cell r="F40">
            <v>2381325</v>
          </cell>
          <cell r="G40">
            <v>45476</v>
          </cell>
          <cell r="H40">
            <v>45506</v>
          </cell>
        </row>
        <row r="41">
          <cell r="A41">
            <v>32237</v>
          </cell>
          <cell r="B41">
            <v>510027</v>
          </cell>
          <cell r="C41">
            <v>25790</v>
          </cell>
          <cell r="D41" t="str">
            <v>10027I1407000025</v>
          </cell>
          <cell r="E41" t="str">
            <v>1C24TNN_00032237</v>
          </cell>
          <cell r="F41">
            <v>1248325</v>
          </cell>
          <cell r="G41">
            <v>45475</v>
          </cell>
          <cell r="H41">
            <v>45506</v>
          </cell>
        </row>
        <row r="42">
          <cell r="A42">
            <v>33390</v>
          </cell>
          <cell r="B42">
            <v>510011</v>
          </cell>
          <cell r="C42">
            <v>25790</v>
          </cell>
          <cell r="D42" t="str">
            <v>10011I1407000226</v>
          </cell>
          <cell r="E42" t="str">
            <v>1C24TNN_00033390</v>
          </cell>
          <cell r="F42">
            <v>2381325</v>
          </cell>
          <cell r="G42">
            <v>45476</v>
          </cell>
          <cell r="H42">
            <v>45506</v>
          </cell>
        </row>
        <row r="43">
          <cell r="A43">
            <v>33391</v>
          </cell>
          <cell r="B43">
            <v>510011</v>
          </cell>
          <cell r="C43">
            <v>25790</v>
          </cell>
          <cell r="D43" t="str">
            <v>10011I1407000228</v>
          </cell>
          <cell r="E43" t="str">
            <v>1C24TNN_00033391</v>
          </cell>
          <cell r="F43">
            <v>3451800</v>
          </cell>
          <cell r="G43">
            <v>45476</v>
          </cell>
          <cell r="H43">
            <v>45506</v>
          </cell>
        </row>
        <row r="44">
          <cell r="A44">
            <v>33650</v>
          </cell>
          <cell r="B44">
            <v>510019</v>
          </cell>
          <cell r="C44">
            <v>25790</v>
          </cell>
          <cell r="D44" t="str">
            <v>10019I1407000222</v>
          </cell>
          <cell r="E44" t="str">
            <v>1C24TNN_00033650</v>
          </cell>
          <cell r="F44">
            <v>2381325</v>
          </cell>
          <cell r="G44">
            <v>45475</v>
          </cell>
          <cell r="H44">
            <v>45506</v>
          </cell>
        </row>
        <row r="45">
          <cell r="A45">
            <v>33661</v>
          </cell>
          <cell r="B45">
            <v>510015</v>
          </cell>
          <cell r="C45">
            <v>25790</v>
          </cell>
          <cell r="D45" t="str">
            <v>10015I1407000149</v>
          </cell>
          <cell r="E45" t="str">
            <v>1C24TNN_00033661</v>
          </cell>
          <cell r="F45">
            <v>1461600</v>
          </cell>
          <cell r="G45">
            <v>45478</v>
          </cell>
          <cell r="H45">
            <v>45506</v>
          </cell>
        </row>
        <row r="46">
          <cell r="A46">
            <v>33663</v>
          </cell>
          <cell r="B46">
            <v>510020</v>
          </cell>
          <cell r="C46">
            <v>25790</v>
          </cell>
          <cell r="D46" t="str">
            <v>10020I1407000126</v>
          </cell>
          <cell r="E46" t="str">
            <v>1C24TNN_00033663</v>
          </cell>
          <cell r="F46">
            <v>952525</v>
          </cell>
          <cell r="G46">
            <v>45478</v>
          </cell>
          <cell r="H46">
            <v>45506</v>
          </cell>
        </row>
        <row r="47">
          <cell r="A47">
            <v>33664</v>
          </cell>
          <cell r="B47">
            <v>510023</v>
          </cell>
          <cell r="C47">
            <v>25790</v>
          </cell>
          <cell r="D47" t="str">
            <v>10023I1407000074</v>
          </cell>
          <cell r="E47" t="str">
            <v>1C24TNN_00033664</v>
          </cell>
          <cell r="F47">
            <v>1248325</v>
          </cell>
          <cell r="G47">
            <v>45481</v>
          </cell>
          <cell r="H47">
            <v>45506</v>
          </cell>
        </row>
        <row r="48">
          <cell r="A48">
            <v>33665</v>
          </cell>
          <cell r="B48">
            <v>510025</v>
          </cell>
          <cell r="C48">
            <v>25790</v>
          </cell>
          <cell r="D48" t="str">
            <v>10025I1407000182</v>
          </cell>
          <cell r="E48" t="str">
            <v>1C24TNN_00033665</v>
          </cell>
          <cell r="F48">
            <v>6548625</v>
          </cell>
          <cell r="G48">
            <v>45479</v>
          </cell>
          <cell r="H48">
            <v>45506</v>
          </cell>
        </row>
        <row r="49">
          <cell r="A49">
            <v>33762</v>
          </cell>
          <cell r="B49">
            <v>510018</v>
          </cell>
          <cell r="C49">
            <v>25790</v>
          </cell>
          <cell r="D49" t="str">
            <v>10018I1407000288</v>
          </cell>
          <cell r="E49" t="str">
            <v>1C24TNN_00033762</v>
          </cell>
          <cell r="F49">
            <v>888463</v>
          </cell>
          <cell r="G49">
            <v>45477</v>
          </cell>
          <cell r="H49">
            <v>45506</v>
          </cell>
        </row>
        <row r="50">
          <cell r="A50">
            <v>33763</v>
          </cell>
          <cell r="B50">
            <v>510010</v>
          </cell>
          <cell r="C50">
            <v>25790</v>
          </cell>
          <cell r="D50" t="str">
            <v>10010I1407000497</v>
          </cell>
          <cell r="E50" t="str">
            <v>1C24TNN_00033763</v>
          </cell>
          <cell r="F50">
            <v>6669525</v>
          </cell>
          <cell r="G50">
            <v>45478</v>
          </cell>
          <cell r="H50">
            <v>45506</v>
          </cell>
        </row>
        <row r="51">
          <cell r="A51">
            <v>33764</v>
          </cell>
          <cell r="B51">
            <v>510010</v>
          </cell>
          <cell r="C51">
            <v>25790</v>
          </cell>
          <cell r="D51" t="str">
            <v>10010I1407000498</v>
          </cell>
          <cell r="E51" t="str">
            <v>1C24TNN_00033764</v>
          </cell>
          <cell r="F51">
            <v>8151925</v>
          </cell>
          <cell r="G51">
            <v>45478</v>
          </cell>
          <cell r="H51">
            <v>45506</v>
          </cell>
        </row>
        <row r="52">
          <cell r="A52">
            <v>33765</v>
          </cell>
          <cell r="B52">
            <v>510012</v>
          </cell>
          <cell r="C52">
            <v>25790</v>
          </cell>
          <cell r="D52" t="str">
            <v>10012I1407000358</v>
          </cell>
          <cell r="E52" t="str">
            <v>1C24TNN_00033765</v>
          </cell>
          <cell r="F52">
            <v>13951900</v>
          </cell>
          <cell r="G52">
            <v>45478</v>
          </cell>
          <cell r="H52">
            <v>45506</v>
          </cell>
        </row>
        <row r="53">
          <cell r="A53">
            <v>33805</v>
          </cell>
          <cell r="B53">
            <v>510026</v>
          </cell>
          <cell r="C53">
            <v>25790</v>
          </cell>
          <cell r="D53" t="str">
            <v>10026I1406001694</v>
          </cell>
          <cell r="E53" t="str">
            <v>1C24TNN_00033805</v>
          </cell>
          <cell r="F53">
            <v>2381325</v>
          </cell>
          <cell r="G53">
            <v>45472</v>
          </cell>
          <cell r="H53">
            <v>45506</v>
          </cell>
        </row>
        <row r="54">
          <cell r="A54">
            <v>33806</v>
          </cell>
          <cell r="B54">
            <v>510014</v>
          </cell>
          <cell r="C54">
            <v>25790</v>
          </cell>
          <cell r="D54" t="str">
            <v>10014I1406001452</v>
          </cell>
          <cell r="E54" t="str">
            <v>1C24TNN_00033806</v>
          </cell>
          <cell r="F54">
            <v>1248325</v>
          </cell>
          <cell r="G54">
            <v>45472</v>
          </cell>
          <cell r="H54">
            <v>45506</v>
          </cell>
        </row>
        <row r="55">
          <cell r="A55">
            <v>33808</v>
          </cell>
          <cell r="B55">
            <v>510014</v>
          </cell>
          <cell r="C55">
            <v>25790</v>
          </cell>
          <cell r="D55" t="str">
            <v>10014I1406001453</v>
          </cell>
          <cell r="E55" t="str">
            <v>1C24TNN_00033808</v>
          </cell>
          <cell r="F55">
            <v>6823625</v>
          </cell>
          <cell r="G55">
            <v>45472</v>
          </cell>
          <cell r="H55">
            <v>45506</v>
          </cell>
        </row>
        <row r="56">
          <cell r="A56">
            <v>33810</v>
          </cell>
          <cell r="B56">
            <v>510013</v>
          </cell>
          <cell r="C56">
            <v>25790</v>
          </cell>
          <cell r="D56" t="str">
            <v>10013I1406002616</v>
          </cell>
          <cell r="E56" t="str">
            <v>1C24TNN_00033810</v>
          </cell>
          <cell r="F56">
            <v>4442300</v>
          </cell>
          <cell r="G56">
            <v>45472</v>
          </cell>
          <cell r="H56">
            <v>45506</v>
          </cell>
        </row>
        <row r="57">
          <cell r="A57">
            <v>33811</v>
          </cell>
          <cell r="B57">
            <v>510026</v>
          </cell>
          <cell r="C57">
            <v>25790</v>
          </cell>
          <cell r="D57" t="str">
            <v>10026I1407000233</v>
          </cell>
          <cell r="E57" t="str">
            <v>1C24TNN_00033811</v>
          </cell>
          <cell r="F57">
            <v>1072050</v>
          </cell>
          <cell r="G57">
            <v>45478</v>
          </cell>
          <cell r="H57">
            <v>45506</v>
          </cell>
        </row>
        <row r="58">
          <cell r="A58">
            <v>33812</v>
          </cell>
          <cell r="B58">
            <v>510013</v>
          </cell>
          <cell r="C58">
            <v>25790</v>
          </cell>
          <cell r="D58" t="str">
            <v>10013I1407000362</v>
          </cell>
          <cell r="E58" t="str">
            <v>1C24TNN_00033812</v>
          </cell>
          <cell r="F58">
            <v>10568575</v>
          </cell>
          <cell r="G58">
            <v>45478</v>
          </cell>
          <cell r="H58">
            <v>45506</v>
          </cell>
        </row>
        <row r="59">
          <cell r="A59">
            <v>33813</v>
          </cell>
          <cell r="B59">
            <v>510014</v>
          </cell>
          <cell r="C59">
            <v>25790</v>
          </cell>
          <cell r="D59" t="str">
            <v>10014I1407000262</v>
          </cell>
          <cell r="E59" t="str">
            <v>1C24TNN_00033813</v>
          </cell>
          <cell r="F59">
            <v>4442300</v>
          </cell>
          <cell r="G59">
            <v>45477</v>
          </cell>
          <cell r="H59">
            <v>45506</v>
          </cell>
        </row>
        <row r="60">
          <cell r="A60">
            <v>33814</v>
          </cell>
          <cell r="B60">
            <v>510026</v>
          </cell>
          <cell r="C60">
            <v>25790</v>
          </cell>
          <cell r="D60" t="str">
            <v>10026I1407000234</v>
          </cell>
          <cell r="E60" t="str">
            <v>1C24TNN_00033814</v>
          </cell>
          <cell r="F60">
            <v>2665375</v>
          </cell>
          <cell r="G60">
            <v>45477</v>
          </cell>
          <cell r="H60">
            <v>45506</v>
          </cell>
        </row>
        <row r="61">
          <cell r="A61">
            <v>33815</v>
          </cell>
          <cell r="B61">
            <v>510026</v>
          </cell>
          <cell r="C61">
            <v>25790</v>
          </cell>
          <cell r="D61" t="str">
            <v>10026I1407000235</v>
          </cell>
          <cell r="E61" t="str">
            <v>1C24TNN_00033815</v>
          </cell>
          <cell r="F61">
            <v>1461600</v>
          </cell>
          <cell r="G61">
            <v>45476</v>
          </cell>
          <cell r="H61">
            <v>45506</v>
          </cell>
        </row>
        <row r="62">
          <cell r="A62">
            <v>33816</v>
          </cell>
          <cell r="B62">
            <v>510013</v>
          </cell>
          <cell r="C62">
            <v>25790</v>
          </cell>
          <cell r="D62" t="str">
            <v>10013I1407000363</v>
          </cell>
          <cell r="E62" t="str">
            <v>1C24TNN_00033816</v>
          </cell>
          <cell r="F62">
            <v>2594600</v>
          </cell>
          <cell r="G62">
            <v>45475</v>
          </cell>
          <cell r="H62">
            <v>45506</v>
          </cell>
        </row>
        <row r="63">
          <cell r="A63">
            <v>33976</v>
          </cell>
          <cell r="B63">
            <v>510014</v>
          </cell>
          <cell r="C63">
            <v>25790</v>
          </cell>
          <cell r="D63" t="str">
            <v>10014I1407000409</v>
          </cell>
          <cell r="E63" t="str">
            <v>1C24TNN_00033976</v>
          </cell>
          <cell r="F63">
            <v>5690625</v>
          </cell>
          <cell r="G63">
            <v>45474</v>
          </cell>
          <cell r="H63">
            <v>45506</v>
          </cell>
        </row>
        <row r="64">
          <cell r="A64">
            <v>34131</v>
          </cell>
          <cell r="B64">
            <v>510015</v>
          </cell>
          <cell r="C64">
            <v>25790</v>
          </cell>
          <cell r="D64" t="str">
            <v>10015I1407000296</v>
          </cell>
          <cell r="E64" t="str">
            <v>1C24TNN_00034131</v>
          </cell>
          <cell r="F64">
            <v>2381325</v>
          </cell>
          <cell r="G64">
            <v>45482</v>
          </cell>
          <cell r="H64">
            <v>45506</v>
          </cell>
        </row>
        <row r="65">
          <cell r="A65">
            <v>34132</v>
          </cell>
          <cell r="B65">
            <v>510015</v>
          </cell>
          <cell r="C65">
            <v>25790</v>
          </cell>
          <cell r="D65" t="str">
            <v>10015I1407000336</v>
          </cell>
          <cell r="E65" t="str">
            <v>1C24TNN_00034132</v>
          </cell>
          <cell r="F65">
            <v>888463</v>
          </cell>
          <cell r="G65">
            <v>45482</v>
          </cell>
          <cell r="H65">
            <v>45506</v>
          </cell>
        </row>
        <row r="66">
          <cell r="A66">
            <v>34133</v>
          </cell>
          <cell r="B66">
            <v>510027</v>
          </cell>
          <cell r="C66">
            <v>25790</v>
          </cell>
          <cell r="D66" t="str">
            <v>10027I1407000190</v>
          </cell>
          <cell r="E66" t="str">
            <v>1C24TNN_00034133</v>
          </cell>
          <cell r="F66">
            <v>3269775</v>
          </cell>
          <cell r="G66">
            <v>45482</v>
          </cell>
          <cell r="H66">
            <v>45506</v>
          </cell>
        </row>
        <row r="67">
          <cell r="A67">
            <v>34134</v>
          </cell>
          <cell r="B67">
            <v>510022</v>
          </cell>
          <cell r="C67">
            <v>25790</v>
          </cell>
          <cell r="D67" t="str">
            <v>10022I1407000235</v>
          </cell>
          <cell r="E67" t="str">
            <v>1C24TNN_00034134</v>
          </cell>
          <cell r="F67">
            <v>2807875</v>
          </cell>
          <cell r="G67">
            <v>45482</v>
          </cell>
          <cell r="H67">
            <v>45506</v>
          </cell>
        </row>
        <row r="68">
          <cell r="A68">
            <v>34135</v>
          </cell>
          <cell r="B68">
            <v>510025</v>
          </cell>
          <cell r="C68">
            <v>25790</v>
          </cell>
          <cell r="D68" t="str">
            <v>10025I1407000308</v>
          </cell>
          <cell r="E68" t="str">
            <v>1C24TNN_00034135</v>
          </cell>
          <cell r="F68">
            <v>1589563</v>
          </cell>
          <cell r="G68">
            <v>45483</v>
          </cell>
          <cell r="H68">
            <v>45506</v>
          </cell>
        </row>
        <row r="69">
          <cell r="A69">
            <v>34136</v>
          </cell>
          <cell r="B69">
            <v>510021</v>
          </cell>
          <cell r="C69">
            <v>25790</v>
          </cell>
          <cell r="D69" t="str">
            <v>10021I1407000126</v>
          </cell>
          <cell r="E69" t="str">
            <v>1C24TNN_00034136</v>
          </cell>
          <cell r="F69">
            <v>1248325</v>
          </cell>
          <cell r="G69">
            <v>45484</v>
          </cell>
          <cell r="H69">
            <v>45506</v>
          </cell>
        </row>
        <row r="70">
          <cell r="A70">
            <v>34137</v>
          </cell>
          <cell r="B70">
            <v>510017</v>
          </cell>
          <cell r="C70">
            <v>25790</v>
          </cell>
          <cell r="D70" t="str">
            <v>10017I1407000366</v>
          </cell>
          <cell r="E70" t="str">
            <v>1C24TNN_00034137</v>
          </cell>
          <cell r="F70">
            <v>3025238</v>
          </cell>
          <cell r="G70">
            <v>45483</v>
          </cell>
          <cell r="H70">
            <v>45506</v>
          </cell>
        </row>
        <row r="71">
          <cell r="A71">
            <v>34138</v>
          </cell>
          <cell r="B71">
            <v>510020</v>
          </cell>
          <cell r="C71">
            <v>25790</v>
          </cell>
          <cell r="D71" t="str">
            <v>10020I1407000295</v>
          </cell>
          <cell r="E71" t="str">
            <v>1C24TNN_00034138</v>
          </cell>
          <cell r="F71">
            <v>888463</v>
          </cell>
          <cell r="G71">
            <v>45482</v>
          </cell>
          <cell r="H71">
            <v>45506</v>
          </cell>
        </row>
        <row r="72">
          <cell r="A72">
            <v>34139</v>
          </cell>
          <cell r="B72">
            <v>510016</v>
          </cell>
          <cell r="C72">
            <v>25790</v>
          </cell>
          <cell r="D72" t="str">
            <v>10016I1407000602</v>
          </cell>
          <cell r="E72" t="str">
            <v>1C24TNN_00034139</v>
          </cell>
          <cell r="F72">
            <v>2136775</v>
          </cell>
          <cell r="G72">
            <v>45485</v>
          </cell>
          <cell r="H72">
            <v>45506</v>
          </cell>
        </row>
        <row r="73">
          <cell r="A73">
            <v>34629</v>
          </cell>
          <cell r="B73">
            <v>510020</v>
          </cell>
          <cell r="C73">
            <v>25790</v>
          </cell>
          <cell r="D73" t="str">
            <v>10020I1407000306</v>
          </cell>
          <cell r="E73" t="str">
            <v>1C24TNN_00034629</v>
          </cell>
          <cell r="F73">
            <v>1226175</v>
          </cell>
          <cell r="G73">
            <v>45478</v>
          </cell>
          <cell r="H73">
            <v>45506</v>
          </cell>
        </row>
        <row r="74">
          <cell r="A74">
            <v>34876</v>
          </cell>
          <cell r="B74">
            <v>510011</v>
          </cell>
          <cell r="C74">
            <v>25790</v>
          </cell>
          <cell r="D74" t="str">
            <v>10011I1407000662</v>
          </cell>
          <cell r="E74" t="str">
            <v>1C24TNN_00034876</v>
          </cell>
          <cell r="F74">
            <v>1674875</v>
          </cell>
          <cell r="G74">
            <v>45483</v>
          </cell>
          <cell r="H74">
            <v>45506</v>
          </cell>
        </row>
        <row r="75">
          <cell r="A75">
            <v>34877</v>
          </cell>
          <cell r="B75">
            <v>510018</v>
          </cell>
          <cell r="C75">
            <v>25790</v>
          </cell>
          <cell r="D75" t="str">
            <v>10018I1407000501</v>
          </cell>
          <cell r="E75" t="str">
            <v>1C24TNN_00034877</v>
          </cell>
          <cell r="F75">
            <v>2144100</v>
          </cell>
          <cell r="G75">
            <v>45483</v>
          </cell>
          <cell r="H75">
            <v>45506</v>
          </cell>
        </row>
        <row r="76">
          <cell r="A76">
            <v>35287</v>
          </cell>
          <cell r="B76">
            <v>510019</v>
          </cell>
          <cell r="C76">
            <v>25790</v>
          </cell>
          <cell r="D76" t="str">
            <v>10019I1407000586</v>
          </cell>
          <cell r="E76" t="str">
            <v>1C24TNN_00035287</v>
          </cell>
          <cell r="F76">
            <v>2350063</v>
          </cell>
          <cell r="G76">
            <v>45484</v>
          </cell>
          <cell r="H76">
            <v>45506</v>
          </cell>
        </row>
        <row r="77">
          <cell r="A77">
            <v>35288</v>
          </cell>
          <cell r="B77">
            <v>510019</v>
          </cell>
          <cell r="C77">
            <v>25790</v>
          </cell>
          <cell r="D77" t="str">
            <v>10019I1407000587</v>
          </cell>
          <cell r="E77" t="str">
            <v>1C24TNN_00035288</v>
          </cell>
          <cell r="F77">
            <v>1072050</v>
          </cell>
          <cell r="G77">
            <v>45484</v>
          </cell>
          <cell r="H77">
            <v>45506</v>
          </cell>
        </row>
        <row r="78">
          <cell r="A78">
            <v>35305</v>
          </cell>
          <cell r="B78">
            <v>510025</v>
          </cell>
          <cell r="C78">
            <v>25790</v>
          </cell>
          <cell r="D78" t="str">
            <v>10025I1407000462</v>
          </cell>
          <cell r="E78" t="str">
            <v>1C24TNN_00035305</v>
          </cell>
          <cell r="F78">
            <v>2222088</v>
          </cell>
          <cell r="G78">
            <v>45485</v>
          </cell>
          <cell r="H78">
            <v>45506</v>
          </cell>
        </row>
        <row r="79">
          <cell r="A79">
            <v>35306</v>
          </cell>
          <cell r="B79">
            <v>510025</v>
          </cell>
          <cell r="C79">
            <v>25790</v>
          </cell>
          <cell r="D79" t="str">
            <v>10025I1407000463</v>
          </cell>
          <cell r="E79" t="str">
            <v>1C24TNN_00035306</v>
          </cell>
          <cell r="F79">
            <v>2381325</v>
          </cell>
          <cell r="G79">
            <v>45485</v>
          </cell>
          <cell r="H79">
            <v>45506</v>
          </cell>
        </row>
        <row r="80">
          <cell r="A80">
            <v>35307</v>
          </cell>
          <cell r="B80">
            <v>510022</v>
          </cell>
          <cell r="C80">
            <v>25790</v>
          </cell>
          <cell r="D80" t="str">
            <v>10022I1407000383</v>
          </cell>
          <cell r="E80" t="str">
            <v>1C24TNN_00035307</v>
          </cell>
          <cell r="F80">
            <v>1248325</v>
          </cell>
          <cell r="G80">
            <v>45486</v>
          </cell>
          <cell r="H80">
            <v>45506</v>
          </cell>
        </row>
        <row r="81">
          <cell r="A81">
            <v>35308</v>
          </cell>
          <cell r="B81">
            <v>510024</v>
          </cell>
          <cell r="C81">
            <v>25790</v>
          </cell>
          <cell r="D81" t="str">
            <v>10024I1407000361</v>
          </cell>
          <cell r="E81" t="str">
            <v>1C24TNN_00035308</v>
          </cell>
          <cell r="F81">
            <v>888463</v>
          </cell>
          <cell r="G81">
            <v>45488</v>
          </cell>
          <cell r="H81">
            <v>45506</v>
          </cell>
        </row>
        <row r="82">
          <cell r="A82">
            <v>35351</v>
          </cell>
          <cell r="B82">
            <v>510010</v>
          </cell>
          <cell r="C82">
            <v>25790</v>
          </cell>
          <cell r="D82" t="str">
            <v>10010I1407001198</v>
          </cell>
          <cell r="E82" t="str">
            <v>1C24TNN_00035351</v>
          </cell>
          <cell r="F82">
            <v>2381325</v>
          </cell>
          <cell r="G82">
            <v>45485</v>
          </cell>
          <cell r="H82">
            <v>45506</v>
          </cell>
        </row>
        <row r="83">
          <cell r="A83">
            <v>35352</v>
          </cell>
          <cell r="B83">
            <v>510012</v>
          </cell>
          <cell r="C83">
            <v>25790</v>
          </cell>
          <cell r="D83" t="str">
            <v>10012I1407000766</v>
          </cell>
          <cell r="E83" t="str">
            <v>1C24TNN_00035352</v>
          </cell>
          <cell r="F83">
            <v>2381325</v>
          </cell>
          <cell r="G83">
            <v>45486</v>
          </cell>
          <cell r="H83">
            <v>45506</v>
          </cell>
        </row>
        <row r="84">
          <cell r="A84">
            <v>35353</v>
          </cell>
          <cell r="B84">
            <v>510018</v>
          </cell>
          <cell r="C84">
            <v>25790</v>
          </cell>
          <cell r="D84" t="str">
            <v>10018I1407000727</v>
          </cell>
          <cell r="E84" t="str">
            <v>1C24TNN_00035353</v>
          </cell>
          <cell r="F84">
            <v>1248325</v>
          </cell>
          <cell r="G84">
            <v>45486</v>
          </cell>
          <cell r="H84">
            <v>45506</v>
          </cell>
        </row>
        <row r="85">
          <cell r="A85">
            <v>35462</v>
          </cell>
          <cell r="B85">
            <v>510016</v>
          </cell>
          <cell r="C85">
            <v>25790</v>
          </cell>
          <cell r="D85" t="str">
            <v>10016I1407001049</v>
          </cell>
          <cell r="E85" t="str">
            <v>1C24TNN_00035462</v>
          </cell>
          <cell r="F85">
            <v>1248325</v>
          </cell>
          <cell r="G85">
            <v>45492</v>
          </cell>
          <cell r="H85">
            <v>45506</v>
          </cell>
        </row>
        <row r="86">
          <cell r="A86">
            <v>35463</v>
          </cell>
          <cell r="B86">
            <v>510022</v>
          </cell>
          <cell r="C86">
            <v>25790</v>
          </cell>
          <cell r="D86" t="str">
            <v>10022I1407000452</v>
          </cell>
          <cell r="E86" t="str">
            <v>1C24TNN_00035463</v>
          </cell>
          <cell r="F86">
            <v>3491900</v>
          </cell>
          <cell r="G86">
            <v>45490</v>
          </cell>
          <cell r="H86">
            <v>45506</v>
          </cell>
        </row>
        <row r="87">
          <cell r="A87">
            <v>35464</v>
          </cell>
          <cell r="B87">
            <v>510025</v>
          </cell>
          <cell r="C87">
            <v>25790</v>
          </cell>
          <cell r="D87" t="str">
            <v>10025I1407000592</v>
          </cell>
          <cell r="E87" t="str">
            <v>1C24TNN_00035464</v>
          </cell>
          <cell r="F87">
            <v>1248325</v>
          </cell>
          <cell r="G87">
            <v>45490</v>
          </cell>
          <cell r="H87">
            <v>45506</v>
          </cell>
        </row>
        <row r="88">
          <cell r="A88">
            <v>35465</v>
          </cell>
          <cell r="B88">
            <v>510016</v>
          </cell>
          <cell r="C88">
            <v>25790</v>
          </cell>
          <cell r="D88" t="str">
            <v>10016I1407001102</v>
          </cell>
          <cell r="E88" t="str">
            <v>1C24TNN_00035465</v>
          </cell>
          <cell r="F88">
            <v>2144100</v>
          </cell>
          <cell r="G88">
            <v>45492</v>
          </cell>
          <cell r="H88">
            <v>45506</v>
          </cell>
        </row>
        <row r="89">
          <cell r="A89">
            <v>35466</v>
          </cell>
          <cell r="B89">
            <v>510010</v>
          </cell>
          <cell r="C89">
            <v>25790</v>
          </cell>
          <cell r="D89" t="str">
            <v>10010I1407001327</v>
          </cell>
          <cell r="E89" t="str">
            <v>1C24TNN_00035466</v>
          </cell>
          <cell r="F89">
            <v>4700125</v>
          </cell>
          <cell r="G89">
            <v>45485</v>
          </cell>
          <cell r="H89">
            <v>45506</v>
          </cell>
        </row>
        <row r="90">
          <cell r="A90">
            <v>35467</v>
          </cell>
          <cell r="B90">
            <v>510012</v>
          </cell>
          <cell r="C90">
            <v>25790</v>
          </cell>
          <cell r="D90" t="str">
            <v>10012I1407000860</v>
          </cell>
          <cell r="E90" t="str">
            <v>1C24TNN_00035467</v>
          </cell>
          <cell r="F90">
            <v>853125</v>
          </cell>
          <cell r="G90">
            <v>45486</v>
          </cell>
          <cell r="H90">
            <v>45506</v>
          </cell>
        </row>
        <row r="91">
          <cell r="A91">
            <v>35468</v>
          </cell>
          <cell r="B91">
            <v>510050</v>
          </cell>
          <cell r="C91">
            <v>25790</v>
          </cell>
          <cell r="D91" t="str">
            <v>10050I1407000115</v>
          </cell>
          <cell r="E91" t="str">
            <v>1C24TNN_00035468</v>
          </cell>
          <cell r="F91">
            <v>888463</v>
          </cell>
          <cell r="G91">
            <v>45486</v>
          </cell>
          <cell r="H91">
            <v>45506</v>
          </cell>
        </row>
        <row r="92">
          <cell r="A92">
            <v>35469</v>
          </cell>
          <cell r="B92">
            <v>510014</v>
          </cell>
          <cell r="C92">
            <v>25790</v>
          </cell>
          <cell r="D92" t="str">
            <v>10014I1407000661</v>
          </cell>
          <cell r="E92" t="str">
            <v>1C24TNN_00035469</v>
          </cell>
          <cell r="F92">
            <v>11105800</v>
          </cell>
          <cell r="G92">
            <v>45484</v>
          </cell>
          <cell r="H92">
            <v>45506</v>
          </cell>
        </row>
        <row r="93">
          <cell r="A93">
            <v>35470</v>
          </cell>
          <cell r="B93">
            <v>510026</v>
          </cell>
          <cell r="C93">
            <v>25790</v>
          </cell>
          <cell r="D93" t="str">
            <v>10026I1407000644</v>
          </cell>
          <cell r="E93" t="str">
            <v>1C24TNN_00035470</v>
          </cell>
          <cell r="F93">
            <v>1248325</v>
          </cell>
          <cell r="G93">
            <v>45483</v>
          </cell>
          <cell r="H93">
            <v>45506</v>
          </cell>
        </row>
        <row r="94">
          <cell r="A94">
            <v>35471</v>
          </cell>
          <cell r="B94">
            <v>510014</v>
          </cell>
          <cell r="C94">
            <v>25790</v>
          </cell>
          <cell r="D94" t="str">
            <v>10014I1407000662</v>
          </cell>
          <cell r="E94" t="str">
            <v>1C24TNN_00035471</v>
          </cell>
          <cell r="F94">
            <v>5690625</v>
          </cell>
          <cell r="G94">
            <v>45481</v>
          </cell>
          <cell r="H94">
            <v>45506</v>
          </cell>
        </row>
        <row r="95">
          <cell r="A95">
            <v>35472</v>
          </cell>
          <cell r="B95">
            <v>510014</v>
          </cell>
          <cell r="C95">
            <v>25790</v>
          </cell>
          <cell r="D95" t="str">
            <v>10014I1407000663</v>
          </cell>
          <cell r="E95" t="str">
            <v>1C24TNN_00035472</v>
          </cell>
          <cell r="F95">
            <v>6823625</v>
          </cell>
          <cell r="G95">
            <v>45479</v>
          </cell>
          <cell r="H95">
            <v>45506</v>
          </cell>
        </row>
        <row r="96">
          <cell r="A96">
            <v>36585</v>
          </cell>
          <cell r="B96">
            <v>510018</v>
          </cell>
          <cell r="C96">
            <v>25790</v>
          </cell>
          <cell r="D96" t="str">
            <v>10018I1407000967</v>
          </cell>
          <cell r="E96" t="str">
            <v>1C24TNN_00036585</v>
          </cell>
          <cell r="F96">
            <v>1361500</v>
          </cell>
          <cell r="G96">
            <v>45490</v>
          </cell>
          <cell r="H96">
            <v>45506</v>
          </cell>
        </row>
        <row r="97">
          <cell r="A97">
            <v>36586</v>
          </cell>
          <cell r="B97">
            <v>510011</v>
          </cell>
          <cell r="C97">
            <v>25790</v>
          </cell>
          <cell r="D97" t="str">
            <v>10011I1407001225</v>
          </cell>
          <cell r="E97" t="str">
            <v>1C24TNN_00036586</v>
          </cell>
          <cell r="F97">
            <v>2221163</v>
          </cell>
          <cell r="G97">
            <v>45490</v>
          </cell>
          <cell r="H97">
            <v>45506</v>
          </cell>
        </row>
        <row r="98">
          <cell r="A98">
            <v>36860</v>
          </cell>
          <cell r="B98">
            <v>510015</v>
          </cell>
          <cell r="C98">
            <v>25790</v>
          </cell>
          <cell r="D98" t="str">
            <v>10015I1407000781</v>
          </cell>
          <cell r="E98" t="str">
            <v>1C24TNN_00036860</v>
          </cell>
          <cell r="F98">
            <v>1248325</v>
          </cell>
          <cell r="G98">
            <v>45492</v>
          </cell>
          <cell r="H98">
            <v>45506</v>
          </cell>
        </row>
        <row r="99">
          <cell r="A99">
            <v>36863</v>
          </cell>
          <cell r="B99">
            <v>510015</v>
          </cell>
          <cell r="C99">
            <v>25790</v>
          </cell>
          <cell r="D99" t="str">
            <v>10015I1407000796</v>
          </cell>
          <cell r="E99" t="str">
            <v>1C24TNN_00036863</v>
          </cell>
          <cell r="F99">
            <v>1110575</v>
          </cell>
          <cell r="G99">
            <v>45492</v>
          </cell>
          <cell r="H99">
            <v>45506</v>
          </cell>
        </row>
        <row r="100">
          <cell r="A100">
            <v>36864</v>
          </cell>
          <cell r="B100">
            <v>510017</v>
          </cell>
          <cell r="C100">
            <v>25790</v>
          </cell>
          <cell r="D100" t="str">
            <v>10017I1407000987</v>
          </cell>
          <cell r="E100" t="str">
            <v>1C24TNN_00036864</v>
          </cell>
          <cell r="F100">
            <v>3491900</v>
          </cell>
          <cell r="G100">
            <v>45493</v>
          </cell>
          <cell r="H100">
            <v>45506</v>
          </cell>
        </row>
        <row r="101">
          <cell r="A101">
            <v>36865</v>
          </cell>
          <cell r="B101">
            <v>510020</v>
          </cell>
          <cell r="C101">
            <v>25790</v>
          </cell>
          <cell r="D101" t="str">
            <v>10020I1407000706</v>
          </cell>
          <cell r="E101" t="str">
            <v>1C24TNN_00036865</v>
          </cell>
          <cell r="F101">
            <v>3491900</v>
          </cell>
          <cell r="G101">
            <v>45493</v>
          </cell>
          <cell r="H101">
            <v>45506</v>
          </cell>
        </row>
        <row r="102">
          <cell r="A102">
            <v>36866</v>
          </cell>
          <cell r="B102">
            <v>510021</v>
          </cell>
          <cell r="C102">
            <v>25790</v>
          </cell>
          <cell r="D102" t="str">
            <v>10021I1407000293</v>
          </cell>
          <cell r="E102" t="str">
            <v>1C24TNN_00036866</v>
          </cell>
          <cell r="F102">
            <v>1248325</v>
          </cell>
          <cell r="G102">
            <v>45493</v>
          </cell>
          <cell r="H102">
            <v>45506</v>
          </cell>
        </row>
        <row r="103">
          <cell r="A103">
            <v>36867</v>
          </cell>
          <cell r="B103">
            <v>510024</v>
          </cell>
          <cell r="C103">
            <v>25790</v>
          </cell>
          <cell r="D103" t="str">
            <v>10024I1407000641</v>
          </cell>
          <cell r="E103" t="str">
            <v>1C24TNN_00036867</v>
          </cell>
          <cell r="F103">
            <v>1248325</v>
          </cell>
          <cell r="G103">
            <v>45496</v>
          </cell>
          <cell r="H103">
            <v>45506</v>
          </cell>
        </row>
        <row r="104">
          <cell r="A104">
            <v>36868</v>
          </cell>
          <cell r="B104">
            <v>510025</v>
          </cell>
          <cell r="C104">
            <v>25790</v>
          </cell>
          <cell r="D104" t="str">
            <v>10025I1407000762</v>
          </cell>
          <cell r="E104" t="str">
            <v>1C24TNN_00036868</v>
          </cell>
          <cell r="F104">
            <v>7143963</v>
          </cell>
          <cell r="G104">
            <v>45492</v>
          </cell>
          <cell r="H104">
            <v>45506</v>
          </cell>
        </row>
        <row r="105">
          <cell r="A105">
            <v>36869</v>
          </cell>
          <cell r="B105">
            <v>510025</v>
          </cell>
          <cell r="C105">
            <v>25790</v>
          </cell>
          <cell r="D105" t="str">
            <v>10025I1407000763</v>
          </cell>
          <cell r="E105" t="str">
            <v>1C24TNN_00036869</v>
          </cell>
          <cell r="F105">
            <v>2431500</v>
          </cell>
          <cell r="G105">
            <v>45492</v>
          </cell>
          <cell r="H105">
            <v>45506</v>
          </cell>
        </row>
        <row r="106">
          <cell r="A106">
            <v>36938</v>
          </cell>
          <cell r="B106">
            <v>510010</v>
          </cell>
          <cell r="C106">
            <v>25790</v>
          </cell>
          <cell r="D106" t="str">
            <v>10010I1407001949</v>
          </cell>
          <cell r="E106" t="str">
            <v>1C24TNN_00036938</v>
          </cell>
          <cell r="F106">
            <v>3744963</v>
          </cell>
          <cell r="G106">
            <v>45493</v>
          </cell>
          <cell r="H106">
            <v>45506</v>
          </cell>
        </row>
        <row r="107">
          <cell r="A107">
            <v>36939</v>
          </cell>
          <cell r="B107">
            <v>510010</v>
          </cell>
          <cell r="C107">
            <v>25790</v>
          </cell>
          <cell r="D107" t="str">
            <v>10010I1407001950</v>
          </cell>
          <cell r="E107" t="str">
            <v>1C24TNN_00036939</v>
          </cell>
          <cell r="F107">
            <v>3224825</v>
          </cell>
          <cell r="G107">
            <v>45493</v>
          </cell>
          <cell r="H107">
            <v>45506</v>
          </cell>
        </row>
        <row r="108">
          <cell r="A108">
            <v>36940</v>
          </cell>
          <cell r="B108">
            <v>510012</v>
          </cell>
          <cell r="C108">
            <v>25790</v>
          </cell>
          <cell r="D108" t="str">
            <v>10012I1407001288</v>
          </cell>
          <cell r="E108" t="str">
            <v>1C24TNN_00036940</v>
          </cell>
          <cell r="F108">
            <v>1248325</v>
          </cell>
          <cell r="G108">
            <v>45493</v>
          </cell>
          <cell r="H108">
            <v>45506</v>
          </cell>
        </row>
        <row r="109">
          <cell r="A109">
            <v>36941</v>
          </cell>
          <cell r="B109">
            <v>510050</v>
          </cell>
          <cell r="C109">
            <v>25790</v>
          </cell>
          <cell r="D109" t="str">
            <v>10050I1407000166</v>
          </cell>
          <cell r="E109" t="str">
            <v>1C24TNN_00036941</v>
          </cell>
          <cell r="F109">
            <v>999525</v>
          </cell>
          <cell r="G109">
            <v>45493</v>
          </cell>
          <cell r="H109">
            <v>45506</v>
          </cell>
        </row>
        <row r="110">
          <cell r="A110">
            <v>37030</v>
          </cell>
          <cell r="B110">
            <v>510014</v>
          </cell>
          <cell r="C110">
            <v>25790</v>
          </cell>
          <cell r="D110" t="str">
            <v>10014I1407001011</v>
          </cell>
          <cell r="E110" t="str">
            <v>1C24TNN_00037030</v>
          </cell>
          <cell r="F110">
            <v>11105800</v>
          </cell>
          <cell r="G110">
            <v>45491</v>
          </cell>
          <cell r="H110">
            <v>45506</v>
          </cell>
        </row>
        <row r="111">
          <cell r="A111">
            <v>37031</v>
          </cell>
          <cell r="B111">
            <v>510013</v>
          </cell>
          <cell r="C111">
            <v>25790</v>
          </cell>
          <cell r="D111" t="str">
            <v>10013I1407001435</v>
          </cell>
          <cell r="E111" t="str">
            <v>1C24TNN_00037031</v>
          </cell>
          <cell r="F111">
            <v>1322963</v>
          </cell>
          <cell r="G111">
            <v>45490</v>
          </cell>
          <cell r="H111">
            <v>45506</v>
          </cell>
        </row>
        <row r="112">
          <cell r="A112">
            <v>37032</v>
          </cell>
          <cell r="B112">
            <v>510014</v>
          </cell>
          <cell r="C112">
            <v>25790</v>
          </cell>
          <cell r="D112" t="str">
            <v>10014I1407001012</v>
          </cell>
          <cell r="E112" t="str">
            <v>1C24TNN_00037032</v>
          </cell>
          <cell r="F112">
            <v>50188</v>
          </cell>
          <cell r="G112">
            <v>45491</v>
          </cell>
          <cell r="H112">
            <v>45506</v>
          </cell>
        </row>
        <row r="113">
          <cell r="A113">
            <v>37033</v>
          </cell>
          <cell r="B113">
            <v>510029</v>
          </cell>
          <cell r="C113">
            <v>25790</v>
          </cell>
          <cell r="D113" t="str">
            <v>10029I1407000465</v>
          </cell>
          <cell r="E113" t="str">
            <v>1C24TNN_00037033</v>
          </cell>
          <cell r="F113">
            <v>1110575</v>
          </cell>
          <cell r="G113">
            <v>45495</v>
          </cell>
          <cell r="H113">
            <v>45506</v>
          </cell>
        </row>
        <row r="114">
          <cell r="A114">
            <v>37101</v>
          </cell>
          <cell r="B114">
            <v>510025</v>
          </cell>
          <cell r="C114">
            <v>25790</v>
          </cell>
          <cell r="D114" t="str">
            <v>10025I1407000953</v>
          </cell>
          <cell r="E114" t="str">
            <v>1C24TNN_00037101</v>
          </cell>
          <cell r="F114">
            <v>1248325</v>
          </cell>
          <cell r="G114">
            <v>45498</v>
          </cell>
          <cell r="H114">
            <v>45506</v>
          </cell>
        </row>
        <row r="115">
          <cell r="A115">
            <v>37102</v>
          </cell>
          <cell r="B115">
            <v>510025</v>
          </cell>
          <cell r="C115">
            <v>25790</v>
          </cell>
          <cell r="D115" t="str">
            <v>10025I1407000954</v>
          </cell>
          <cell r="E115" t="str">
            <v>1C24TNN_00037102</v>
          </cell>
          <cell r="F115">
            <v>4913188</v>
          </cell>
          <cell r="G115">
            <v>45498</v>
          </cell>
          <cell r="H115">
            <v>45506</v>
          </cell>
        </row>
        <row r="116">
          <cell r="A116">
            <v>37103</v>
          </cell>
          <cell r="B116">
            <v>510020</v>
          </cell>
          <cell r="C116">
            <v>25790</v>
          </cell>
          <cell r="D116" t="str">
            <v>10020I1407000890</v>
          </cell>
          <cell r="E116" t="str">
            <v>1C24TNN_00037103</v>
          </cell>
          <cell r="F116">
            <v>1248325</v>
          </cell>
          <cell r="G116">
            <v>45496</v>
          </cell>
          <cell r="H116">
            <v>45506</v>
          </cell>
        </row>
        <row r="117">
          <cell r="A117">
            <v>37104</v>
          </cell>
          <cell r="B117">
            <v>510017</v>
          </cell>
          <cell r="C117">
            <v>25790</v>
          </cell>
          <cell r="D117" t="str">
            <v>10017I1407001346</v>
          </cell>
          <cell r="E117" t="str">
            <v>1C24TNN_00037104</v>
          </cell>
          <cell r="F117">
            <v>1248325</v>
          </cell>
          <cell r="G117">
            <v>45497</v>
          </cell>
          <cell r="H117">
            <v>45506</v>
          </cell>
        </row>
        <row r="118">
          <cell r="A118">
            <v>37105</v>
          </cell>
          <cell r="B118">
            <v>510016</v>
          </cell>
          <cell r="C118">
            <v>25790</v>
          </cell>
          <cell r="D118" t="str">
            <v>10016I1407001381</v>
          </cell>
          <cell r="E118" t="str">
            <v>1C24TNN_00037105</v>
          </cell>
          <cell r="F118">
            <v>3993725</v>
          </cell>
          <cell r="G118">
            <v>45499</v>
          </cell>
          <cell r="H118">
            <v>45506</v>
          </cell>
        </row>
        <row r="119">
          <cell r="A119">
            <v>37705</v>
          </cell>
          <cell r="B119">
            <v>510019</v>
          </cell>
          <cell r="C119">
            <v>25790</v>
          </cell>
          <cell r="D119" t="str">
            <v>10019I1407001214</v>
          </cell>
          <cell r="E119" t="str">
            <v>1C24TNN_00037705</v>
          </cell>
          <cell r="F119">
            <v>2381325</v>
          </cell>
          <cell r="G119">
            <v>45497</v>
          </cell>
          <cell r="H119">
            <v>45506</v>
          </cell>
        </row>
        <row r="120">
          <cell r="A120">
            <v>38117</v>
          </cell>
          <cell r="B120">
            <v>510011</v>
          </cell>
          <cell r="C120">
            <v>25790</v>
          </cell>
          <cell r="D120" t="str">
            <v>10011I1407001945</v>
          </cell>
          <cell r="E120" t="str">
            <v>1C24TNN_00038117</v>
          </cell>
          <cell r="F120">
            <v>1248325</v>
          </cell>
          <cell r="G120">
            <v>45498</v>
          </cell>
          <cell r="H120">
            <v>45506</v>
          </cell>
        </row>
        <row r="121">
          <cell r="A121">
            <v>38118</v>
          </cell>
          <cell r="B121">
            <v>510011</v>
          </cell>
          <cell r="C121">
            <v>25790</v>
          </cell>
          <cell r="D121" t="str">
            <v>10011I1407001946</v>
          </cell>
          <cell r="E121" t="str">
            <v>1C24TNN_00038118</v>
          </cell>
          <cell r="F121">
            <v>5027250</v>
          </cell>
          <cell r="G121">
            <v>45498</v>
          </cell>
          <cell r="H121">
            <v>45506</v>
          </cell>
        </row>
        <row r="122">
          <cell r="A122">
            <v>38428</v>
          </cell>
          <cell r="B122">
            <v>510025</v>
          </cell>
          <cell r="C122">
            <v>25790</v>
          </cell>
          <cell r="D122" t="str">
            <v>10025I1407001012</v>
          </cell>
          <cell r="E122" t="str">
            <v>1C24TNN_00038428</v>
          </cell>
          <cell r="F122">
            <v>1248325</v>
          </cell>
          <cell r="G122">
            <v>45500</v>
          </cell>
          <cell r="H122">
            <v>45506</v>
          </cell>
        </row>
        <row r="123">
          <cell r="A123">
            <v>38454</v>
          </cell>
          <cell r="B123">
            <v>510027</v>
          </cell>
          <cell r="C123">
            <v>25790</v>
          </cell>
          <cell r="D123" t="str">
            <v>10027I1407000672</v>
          </cell>
          <cell r="E123" t="str">
            <v>1C24TNN_00038454</v>
          </cell>
          <cell r="F123">
            <v>1110575</v>
          </cell>
          <cell r="G123">
            <v>45500</v>
          </cell>
          <cell r="H123">
            <v>45506</v>
          </cell>
        </row>
        <row r="124">
          <cell r="A124">
            <v>38455</v>
          </cell>
          <cell r="B124">
            <v>510017</v>
          </cell>
          <cell r="C124">
            <v>25790</v>
          </cell>
          <cell r="D124" t="str">
            <v>10017I1407001545</v>
          </cell>
          <cell r="E124" t="str">
            <v>1C24TNN_00038455</v>
          </cell>
          <cell r="F124">
            <v>2632238</v>
          </cell>
          <cell r="G124">
            <v>45500</v>
          </cell>
          <cell r="H124">
            <v>45506</v>
          </cell>
        </row>
        <row r="125">
          <cell r="A125">
            <v>38483</v>
          </cell>
          <cell r="B125">
            <v>510016</v>
          </cell>
          <cell r="C125">
            <v>25790</v>
          </cell>
          <cell r="D125" t="str">
            <v>10016I1407001717</v>
          </cell>
          <cell r="E125" t="str">
            <v>1C24TNN_00038483</v>
          </cell>
          <cell r="F125">
            <v>3331738</v>
          </cell>
          <cell r="G125">
            <v>45502</v>
          </cell>
          <cell r="H125">
            <v>45506</v>
          </cell>
        </row>
        <row r="126">
          <cell r="A126">
            <v>38501</v>
          </cell>
          <cell r="B126">
            <v>510018</v>
          </cell>
          <cell r="C126">
            <v>25790</v>
          </cell>
          <cell r="D126" t="str">
            <v>10018I1407001603</v>
          </cell>
          <cell r="E126" t="str">
            <v>1C24TNN_00038501</v>
          </cell>
          <cell r="F126">
            <v>1468625</v>
          </cell>
          <cell r="G126">
            <v>45499</v>
          </cell>
          <cell r="H126">
            <v>45506</v>
          </cell>
        </row>
        <row r="127">
          <cell r="A127">
            <v>38519</v>
          </cell>
          <cell r="B127">
            <v>510019</v>
          </cell>
          <cell r="C127">
            <v>25790</v>
          </cell>
          <cell r="D127" t="str">
            <v>10019I1407001399</v>
          </cell>
          <cell r="E127" t="str">
            <v>1C24TNN_00038519</v>
          </cell>
          <cell r="F127">
            <v>1468625</v>
          </cell>
          <cell r="G127">
            <v>45500</v>
          </cell>
          <cell r="H127">
            <v>45506</v>
          </cell>
        </row>
        <row r="128">
          <cell r="A128">
            <v>38530</v>
          </cell>
          <cell r="B128">
            <v>510010</v>
          </cell>
          <cell r="C128">
            <v>25790</v>
          </cell>
          <cell r="D128" t="str">
            <v>10010I1407002757</v>
          </cell>
          <cell r="E128" t="str">
            <v>1C24TNN_00038530</v>
          </cell>
          <cell r="F128">
            <v>2496638</v>
          </cell>
          <cell r="G128">
            <v>45500</v>
          </cell>
          <cell r="H128">
            <v>45506</v>
          </cell>
        </row>
        <row r="129">
          <cell r="A129">
            <v>38980</v>
          </cell>
          <cell r="B129">
            <v>510017</v>
          </cell>
          <cell r="C129">
            <v>25790</v>
          </cell>
          <cell r="D129" t="str">
            <v>10017I1407001676</v>
          </cell>
          <cell r="E129" t="str">
            <v>1C24TNN_00038980</v>
          </cell>
          <cell r="F129">
            <v>1999050</v>
          </cell>
          <cell r="G129">
            <v>45500</v>
          </cell>
          <cell r="H129">
            <v>45506</v>
          </cell>
        </row>
        <row r="130">
          <cell r="A130">
            <v>39338</v>
          </cell>
          <cell r="B130">
            <v>510012</v>
          </cell>
          <cell r="C130">
            <v>25790</v>
          </cell>
          <cell r="D130" t="str">
            <v>10012I1407001991</v>
          </cell>
          <cell r="E130" t="str">
            <v>1C24TNN_00039338</v>
          </cell>
          <cell r="F130">
            <v>1468625</v>
          </cell>
          <cell r="G130">
            <v>45503</v>
          </cell>
          <cell r="H130">
            <v>45506</v>
          </cell>
        </row>
        <row r="131">
          <cell r="A131">
            <v>39339</v>
          </cell>
          <cell r="B131">
            <v>510012</v>
          </cell>
          <cell r="C131">
            <v>25790</v>
          </cell>
          <cell r="D131" t="str">
            <v>10012I1407001992</v>
          </cell>
          <cell r="E131" t="str">
            <v>1C24TNN_00039339</v>
          </cell>
          <cell r="F131">
            <v>1003663</v>
          </cell>
          <cell r="G131">
            <v>45503</v>
          </cell>
          <cell r="H131">
            <v>45506</v>
          </cell>
        </row>
        <row r="132">
          <cell r="A132">
            <v>39340</v>
          </cell>
          <cell r="B132">
            <v>510027</v>
          </cell>
          <cell r="C132">
            <v>25790</v>
          </cell>
          <cell r="D132" t="str">
            <v>10027I1407000774</v>
          </cell>
          <cell r="E132" t="str">
            <v>1C24TNN_00039340</v>
          </cell>
          <cell r="F132">
            <v>1468625</v>
          </cell>
          <cell r="G132">
            <v>45503</v>
          </cell>
          <cell r="H132">
            <v>45506</v>
          </cell>
        </row>
        <row r="133">
          <cell r="A133">
            <v>39341</v>
          </cell>
          <cell r="B133">
            <v>510025</v>
          </cell>
          <cell r="C133">
            <v>25790</v>
          </cell>
          <cell r="D133" t="str">
            <v>10025I1407001220</v>
          </cell>
          <cell r="E133" t="str">
            <v>1C24TNN_00039341</v>
          </cell>
          <cell r="F133">
            <v>1110575</v>
          </cell>
          <cell r="G133">
            <v>45503</v>
          </cell>
          <cell r="H133">
            <v>45506</v>
          </cell>
        </row>
        <row r="134">
          <cell r="A134">
            <v>39342</v>
          </cell>
          <cell r="B134">
            <v>510015</v>
          </cell>
          <cell r="C134">
            <v>25790</v>
          </cell>
          <cell r="D134" t="str">
            <v>10015I1407001309</v>
          </cell>
          <cell r="E134" t="str">
            <v>1C24TNN_00039342</v>
          </cell>
          <cell r="F134">
            <v>3849938</v>
          </cell>
          <cell r="G134">
            <v>45503</v>
          </cell>
          <cell r="H134">
            <v>45506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Số HĐ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ghi nhận</v>
          </cell>
        </row>
        <row r="2">
          <cell r="A2">
            <v>1069</v>
          </cell>
          <cell r="B2">
            <v>510028</v>
          </cell>
          <cell r="C2">
            <v>25790</v>
          </cell>
          <cell r="D2" t="str">
            <v>10028R1407000005</v>
          </cell>
          <cell r="E2" t="str">
            <v>1C24TNF_00001069</v>
          </cell>
          <cell r="F2">
            <v>-266537</v>
          </cell>
          <cell r="G2">
            <v>45498</v>
          </cell>
          <cell r="H2">
            <v>45541</v>
          </cell>
        </row>
        <row r="3">
          <cell r="A3">
            <v>1070</v>
          </cell>
          <cell r="B3">
            <v>510028</v>
          </cell>
          <cell r="C3">
            <v>25790</v>
          </cell>
          <cell r="D3" t="str">
            <v>10028R1407000006</v>
          </cell>
          <cell r="E3" t="str">
            <v>1C24TNF_00001070</v>
          </cell>
          <cell r="F3">
            <v>-214417</v>
          </cell>
          <cell r="G3">
            <v>45498</v>
          </cell>
          <cell r="H3">
            <v>45541</v>
          </cell>
        </row>
        <row r="4">
          <cell r="A4">
            <v>1071</v>
          </cell>
          <cell r="B4">
            <v>510028</v>
          </cell>
          <cell r="C4">
            <v>25790</v>
          </cell>
          <cell r="D4" t="str">
            <v>10028R1407000007</v>
          </cell>
          <cell r="E4" t="str">
            <v>1C24TNF_00001071</v>
          </cell>
          <cell r="F4">
            <v>-42650</v>
          </cell>
          <cell r="G4">
            <v>45498</v>
          </cell>
          <cell r="H4">
            <v>45541</v>
          </cell>
        </row>
        <row r="5">
          <cell r="A5">
            <v>1169</v>
          </cell>
          <cell r="B5">
            <v>510016</v>
          </cell>
          <cell r="C5">
            <v>25790</v>
          </cell>
          <cell r="D5" t="str">
            <v>10016R1408000001</v>
          </cell>
          <cell r="E5" t="str">
            <v>1C24TNF_00001169</v>
          </cell>
          <cell r="F5">
            <v>-333175</v>
          </cell>
          <cell r="G5">
            <v>45517</v>
          </cell>
          <cell r="H5">
            <v>45541</v>
          </cell>
        </row>
        <row r="6">
          <cell r="A6">
            <v>1170</v>
          </cell>
          <cell r="B6">
            <v>510016</v>
          </cell>
          <cell r="C6">
            <v>25790</v>
          </cell>
          <cell r="D6" t="str">
            <v>10016R1408000002</v>
          </cell>
          <cell r="E6" t="str">
            <v>1C24TNF_00001170</v>
          </cell>
          <cell r="F6">
            <v>-850800</v>
          </cell>
          <cell r="G6">
            <v>45517</v>
          </cell>
          <cell r="H6">
            <v>45541</v>
          </cell>
        </row>
        <row r="7">
          <cell r="A7">
            <v>1171</v>
          </cell>
          <cell r="B7">
            <v>510016</v>
          </cell>
          <cell r="C7">
            <v>25790</v>
          </cell>
          <cell r="D7" t="str">
            <v>10016R1408000003</v>
          </cell>
          <cell r="E7" t="str">
            <v>1C24TNF_00001171</v>
          </cell>
          <cell r="F7">
            <v>-111058</v>
          </cell>
          <cell r="G7">
            <v>45517</v>
          </cell>
          <cell r="H7">
            <v>45541</v>
          </cell>
        </row>
        <row r="8">
          <cell r="A8">
            <v>1173</v>
          </cell>
          <cell r="B8">
            <v>510026</v>
          </cell>
          <cell r="C8">
            <v>25790</v>
          </cell>
          <cell r="D8" t="str">
            <v>10026R1408000001</v>
          </cell>
          <cell r="E8" t="str">
            <v>1C24TNF_00001173</v>
          </cell>
          <cell r="F8">
            <v>-213275</v>
          </cell>
          <cell r="G8">
            <v>45520</v>
          </cell>
          <cell r="H8">
            <v>45541</v>
          </cell>
        </row>
        <row r="9">
          <cell r="A9">
            <v>1174</v>
          </cell>
          <cell r="B9">
            <v>510026</v>
          </cell>
          <cell r="C9">
            <v>25790</v>
          </cell>
          <cell r="D9" t="str">
            <v>10026R1408000002</v>
          </cell>
          <cell r="E9" t="str">
            <v>1C24TNF_00001174</v>
          </cell>
          <cell r="F9">
            <v>-127962</v>
          </cell>
          <cell r="G9">
            <v>45520</v>
          </cell>
          <cell r="H9">
            <v>45541</v>
          </cell>
        </row>
        <row r="10">
          <cell r="A10">
            <v>1175</v>
          </cell>
          <cell r="B10">
            <v>510026</v>
          </cell>
          <cell r="C10">
            <v>25790</v>
          </cell>
          <cell r="D10" t="str">
            <v>10026R1408000003</v>
          </cell>
          <cell r="E10" t="str">
            <v>1C24TNF_00001175</v>
          </cell>
          <cell r="F10">
            <v>-533075</v>
          </cell>
          <cell r="G10">
            <v>45520</v>
          </cell>
          <cell r="H10">
            <v>45541</v>
          </cell>
        </row>
        <row r="11">
          <cell r="A11">
            <v>1176</v>
          </cell>
          <cell r="B11">
            <v>510026</v>
          </cell>
          <cell r="C11">
            <v>25790</v>
          </cell>
          <cell r="D11" t="str">
            <v>10026R1408000004</v>
          </cell>
          <cell r="E11" t="str">
            <v>1C24TNF_00001176</v>
          </cell>
          <cell r="F11">
            <v>-107217</v>
          </cell>
          <cell r="G11">
            <v>45520</v>
          </cell>
          <cell r="H11">
            <v>45541</v>
          </cell>
        </row>
        <row r="12">
          <cell r="A12">
            <v>1188</v>
          </cell>
          <cell r="B12">
            <v>510027</v>
          </cell>
          <cell r="C12">
            <v>25790</v>
          </cell>
          <cell r="D12" t="str">
            <v>10027R1408000004</v>
          </cell>
          <cell r="E12" t="str">
            <v>1C24TNF_00001188</v>
          </cell>
          <cell r="F12">
            <v>-1286462</v>
          </cell>
          <cell r="G12">
            <v>45521</v>
          </cell>
          <cell r="H12">
            <v>45541</v>
          </cell>
        </row>
        <row r="13">
          <cell r="A13">
            <v>1189</v>
          </cell>
          <cell r="B13">
            <v>510028</v>
          </cell>
          <cell r="C13">
            <v>25790</v>
          </cell>
          <cell r="D13" t="str">
            <v>10028R1408000004</v>
          </cell>
          <cell r="E13" t="str">
            <v>1C24TNF_00001189</v>
          </cell>
          <cell r="F13">
            <v>-73425</v>
          </cell>
          <cell r="G13">
            <v>45523</v>
          </cell>
          <cell r="H13">
            <v>45541</v>
          </cell>
        </row>
        <row r="14">
          <cell r="A14">
            <v>1190</v>
          </cell>
          <cell r="B14">
            <v>510028</v>
          </cell>
          <cell r="C14">
            <v>25790</v>
          </cell>
          <cell r="D14" t="str">
            <v>10028R1408000005</v>
          </cell>
          <cell r="E14" t="str">
            <v>1C24TNF_00001190</v>
          </cell>
          <cell r="F14">
            <v>-88852</v>
          </cell>
          <cell r="G14">
            <v>45523</v>
          </cell>
          <cell r="H14">
            <v>45541</v>
          </cell>
        </row>
        <row r="15">
          <cell r="A15">
            <v>1191</v>
          </cell>
          <cell r="B15">
            <v>510029</v>
          </cell>
          <cell r="C15">
            <v>25790</v>
          </cell>
          <cell r="D15" t="str">
            <v>10029R1408000005</v>
          </cell>
          <cell r="E15" t="str">
            <v>1C24TNF_00001191</v>
          </cell>
          <cell r="F15">
            <v>-301098</v>
          </cell>
          <cell r="G15">
            <v>45523</v>
          </cell>
          <cell r="H15">
            <v>45541</v>
          </cell>
        </row>
        <row r="16">
          <cell r="A16">
            <v>1192</v>
          </cell>
          <cell r="B16">
            <v>510016</v>
          </cell>
          <cell r="C16">
            <v>25790</v>
          </cell>
          <cell r="D16" t="str">
            <v>10016R1408000004</v>
          </cell>
          <cell r="E16" t="str">
            <v>1C24TNF_00001192</v>
          </cell>
          <cell r="F16">
            <v>-111058</v>
          </cell>
          <cell r="G16">
            <v>45523</v>
          </cell>
          <cell r="H16">
            <v>45541</v>
          </cell>
        </row>
        <row r="17">
          <cell r="A17">
            <v>1214</v>
          </cell>
          <cell r="B17">
            <v>510019</v>
          </cell>
          <cell r="C17">
            <v>25790</v>
          </cell>
          <cell r="D17" t="str">
            <v>10019R1408000002</v>
          </cell>
          <cell r="E17" t="str">
            <v>1C24TNF_00001214</v>
          </cell>
          <cell r="F17">
            <v>-557387</v>
          </cell>
          <cell r="G17">
            <v>45532</v>
          </cell>
          <cell r="H17">
            <v>45541</v>
          </cell>
        </row>
        <row r="18">
          <cell r="A18">
            <v>1215</v>
          </cell>
          <cell r="B18">
            <v>510019</v>
          </cell>
          <cell r="C18">
            <v>25790</v>
          </cell>
          <cell r="D18" t="str">
            <v>10019R1408000003</v>
          </cell>
          <cell r="E18" t="str">
            <v>1C24TNF_00001215</v>
          </cell>
          <cell r="F18">
            <v>-214414</v>
          </cell>
          <cell r="G18">
            <v>45532</v>
          </cell>
          <cell r="H18">
            <v>45541</v>
          </cell>
        </row>
        <row r="19">
          <cell r="A19">
            <v>37029</v>
          </cell>
          <cell r="B19">
            <v>510014</v>
          </cell>
          <cell r="C19">
            <v>25790</v>
          </cell>
          <cell r="D19" t="str">
            <v>10014I1407001551</v>
          </cell>
          <cell r="E19" t="str">
            <v>1C24TNN_00037029</v>
          </cell>
          <cell r="F19">
            <v>6738800</v>
          </cell>
          <cell r="G19">
            <v>45491</v>
          </cell>
          <cell r="H19">
            <v>45541</v>
          </cell>
        </row>
        <row r="20">
          <cell r="A20">
            <v>38525</v>
          </cell>
          <cell r="B20">
            <v>510010</v>
          </cell>
          <cell r="C20">
            <v>25790</v>
          </cell>
          <cell r="D20" t="str">
            <v>10010I1407003277</v>
          </cell>
          <cell r="E20" t="str">
            <v>1C24TNN_00038525</v>
          </cell>
          <cell r="F20">
            <v>7485625</v>
          </cell>
          <cell r="G20">
            <v>45500</v>
          </cell>
          <cell r="H20">
            <v>45541</v>
          </cell>
        </row>
        <row r="21">
          <cell r="A21">
            <v>39649</v>
          </cell>
          <cell r="B21">
            <v>510014</v>
          </cell>
          <cell r="C21">
            <v>25790</v>
          </cell>
          <cell r="D21" t="str">
            <v>10014I1407001512</v>
          </cell>
          <cell r="E21" t="str">
            <v>1C24TNN_00039649</v>
          </cell>
          <cell r="F21">
            <v>7618638</v>
          </cell>
          <cell r="G21">
            <v>45498</v>
          </cell>
          <cell r="H21">
            <v>45541</v>
          </cell>
        </row>
        <row r="22">
          <cell r="A22">
            <v>39701</v>
          </cell>
          <cell r="B22">
            <v>510018</v>
          </cell>
          <cell r="C22">
            <v>25790</v>
          </cell>
          <cell r="D22" t="str">
            <v>10018I1407001886</v>
          </cell>
          <cell r="E22" t="str">
            <v>1C24TNN_00039701</v>
          </cell>
          <cell r="F22">
            <v>1719538</v>
          </cell>
          <cell r="G22">
            <v>45504</v>
          </cell>
          <cell r="H22">
            <v>45541</v>
          </cell>
        </row>
        <row r="23">
          <cell r="A23">
            <v>39824</v>
          </cell>
          <cell r="B23">
            <v>510029</v>
          </cell>
          <cell r="C23">
            <v>25790</v>
          </cell>
          <cell r="D23" t="str">
            <v>10029I1408000022</v>
          </cell>
          <cell r="E23" t="str">
            <v>1C24TNN_00039824</v>
          </cell>
          <cell r="F23">
            <v>2144100</v>
          </cell>
          <cell r="G23">
            <v>45505</v>
          </cell>
          <cell r="H23">
            <v>45541</v>
          </cell>
        </row>
        <row r="24">
          <cell r="A24">
            <v>39826</v>
          </cell>
          <cell r="B24">
            <v>510011</v>
          </cell>
          <cell r="C24">
            <v>25790</v>
          </cell>
          <cell r="D24" t="str">
            <v>10011I1408000139</v>
          </cell>
          <cell r="E24" t="str">
            <v>1C24TNN_00039826</v>
          </cell>
          <cell r="F24">
            <v>4960525</v>
          </cell>
          <cell r="G24">
            <v>45505</v>
          </cell>
          <cell r="H24">
            <v>45541</v>
          </cell>
        </row>
        <row r="25">
          <cell r="A25">
            <v>39838</v>
          </cell>
          <cell r="B25">
            <v>510015</v>
          </cell>
          <cell r="C25">
            <v>25790</v>
          </cell>
          <cell r="D25" t="str">
            <v>10015I1408000066</v>
          </cell>
          <cell r="E25" t="str">
            <v>1C24TNN_00039838</v>
          </cell>
          <cell r="F25">
            <v>1361500</v>
          </cell>
          <cell r="G25">
            <v>45506</v>
          </cell>
          <cell r="H25">
            <v>45541</v>
          </cell>
        </row>
        <row r="26">
          <cell r="A26">
            <v>39839</v>
          </cell>
          <cell r="B26">
            <v>510022</v>
          </cell>
          <cell r="C26">
            <v>25790</v>
          </cell>
          <cell r="D26" t="str">
            <v>10022I1408000071</v>
          </cell>
          <cell r="E26" t="str">
            <v>1C24TNN_00039839</v>
          </cell>
          <cell r="F26">
            <v>1468625</v>
          </cell>
          <cell r="G26">
            <v>45507</v>
          </cell>
          <cell r="H26">
            <v>45541</v>
          </cell>
        </row>
        <row r="27">
          <cell r="A27">
            <v>39861</v>
          </cell>
          <cell r="B27">
            <v>510017</v>
          </cell>
          <cell r="C27">
            <v>25790</v>
          </cell>
          <cell r="D27" t="str">
            <v>10017I1408000163</v>
          </cell>
          <cell r="E27" t="str">
            <v>1C24TNN_00039861</v>
          </cell>
          <cell r="F27">
            <v>2579200</v>
          </cell>
          <cell r="G27">
            <v>45507</v>
          </cell>
          <cell r="H27">
            <v>45541</v>
          </cell>
        </row>
        <row r="28">
          <cell r="A28">
            <v>39862</v>
          </cell>
          <cell r="B28">
            <v>510028</v>
          </cell>
          <cell r="C28">
            <v>25790</v>
          </cell>
          <cell r="D28" t="str">
            <v>10028I1408000296</v>
          </cell>
          <cell r="E28" t="str">
            <v>1C24TNN_00039862</v>
          </cell>
          <cell r="F28">
            <v>2144100</v>
          </cell>
          <cell r="G28">
            <v>45515</v>
          </cell>
          <cell r="H28">
            <v>45541</v>
          </cell>
        </row>
        <row r="29">
          <cell r="A29">
            <v>39864</v>
          </cell>
          <cell r="B29">
            <v>510024</v>
          </cell>
          <cell r="C29">
            <v>25790</v>
          </cell>
          <cell r="D29" t="str">
            <v>10024I1408000075</v>
          </cell>
          <cell r="E29" t="str">
            <v>1C24TNN_00039864</v>
          </cell>
          <cell r="F29">
            <v>3592263</v>
          </cell>
          <cell r="G29">
            <v>45509</v>
          </cell>
          <cell r="H29">
            <v>45541</v>
          </cell>
        </row>
        <row r="30">
          <cell r="A30">
            <v>39939</v>
          </cell>
          <cell r="B30">
            <v>510013</v>
          </cell>
          <cell r="C30">
            <v>25790</v>
          </cell>
          <cell r="D30" t="str">
            <v>10013I1407002337</v>
          </cell>
          <cell r="E30" t="str">
            <v>1C24TNN_00039939</v>
          </cell>
          <cell r="F30">
            <v>5225188</v>
          </cell>
          <cell r="G30">
            <v>45502</v>
          </cell>
          <cell r="H30">
            <v>45541</v>
          </cell>
        </row>
        <row r="31">
          <cell r="A31">
            <v>39940</v>
          </cell>
          <cell r="B31">
            <v>510026</v>
          </cell>
          <cell r="C31">
            <v>25790</v>
          </cell>
          <cell r="D31" t="str">
            <v>10026I1407001553</v>
          </cell>
          <cell r="E31" t="str">
            <v>1C24TNN_00039940</v>
          </cell>
          <cell r="F31">
            <v>536025</v>
          </cell>
          <cell r="G31">
            <v>45503</v>
          </cell>
          <cell r="H31">
            <v>45541</v>
          </cell>
        </row>
        <row r="32">
          <cell r="A32">
            <v>39941</v>
          </cell>
          <cell r="B32">
            <v>510026</v>
          </cell>
          <cell r="C32">
            <v>25790</v>
          </cell>
          <cell r="D32" t="str">
            <v>10026I1407001554</v>
          </cell>
          <cell r="E32" t="str">
            <v>1C24TNN_00039941</v>
          </cell>
          <cell r="F32">
            <v>1248325</v>
          </cell>
          <cell r="G32">
            <v>45503</v>
          </cell>
          <cell r="H32">
            <v>45541</v>
          </cell>
        </row>
        <row r="33">
          <cell r="A33">
            <v>39942</v>
          </cell>
          <cell r="B33">
            <v>510013</v>
          </cell>
          <cell r="C33">
            <v>25790</v>
          </cell>
          <cell r="D33" t="str">
            <v>10013I1407002338</v>
          </cell>
          <cell r="E33" t="str">
            <v>1C24TNN_00039942</v>
          </cell>
          <cell r="F33">
            <v>1248325</v>
          </cell>
          <cell r="G33">
            <v>45502</v>
          </cell>
          <cell r="H33">
            <v>45541</v>
          </cell>
        </row>
        <row r="34">
          <cell r="A34">
            <v>39944</v>
          </cell>
          <cell r="B34">
            <v>510010</v>
          </cell>
          <cell r="C34">
            <v>25790</v>
          </cell>
          <cell r="D34" t="str">
            <v>10010I1408000346</v>
          </cell>
          <cell r="E34" t="str">
            <v>1C24TNN_00039944</v>
          </cell>
          <cell r="F34">
            <v>10687475</v>
          </cell>
          <cell r="G34">
            <v>45507</v>
          </cell>
          <cell r="H34">
            <v>45541</v>
          </cell>
        </row>
        <row r="35">
          <cell r="A35">
            <v>40054</v>
          </cell>
          <cell r="B35">
            <v>510019</v>
          </cell>
          <cell r="C35">
            <v>25790</v>
          </cell>
          <cell r="D35" t="str">
            <v>10019I1408000265</v>
          </cell>
          <cell r="E35" t="str">
            <v>1C24TNN_00040054</v>
          </cell>
          <cell r="F35">
            <v>2381325</v>
          </cell>
          <cell r="G35">
            <v>45510</v>
          </cell>
          <cell r="H35">
            <v>45541</v>
          </cell>
        </row>
        <row r="36">
          <cell r="A36">
            <v>40065</v>
          </cell>
          <cell r="B36">
            <v>510015</v>
          </cell>
          <cell r="C36">
            <v>25790</v>
          </cell>
          <cell r="D36" t="str">
            <v>10015I1408000234</v>
          </cell>
          <cell r="E36" t="str">
            <v>1C24TNN_00040065</v>
          </cell>
          <cell r="F36">
            <v>2381325</v>
          </cell>
          <cell r="G36">
            <v>45510</v>
          </cell>
          <cell r="H36">
            <v>45541</v>
          </cell>
        </row>
        <row r="37">
          <cell r="A37">
            <v>40066</v>
          </cell>
          <cell r="B37">
            <v>510017</v>
          </cell>
          <cell r="C37">
            <v>25790</v>
          </cell>
          <cell r="D37" t="str">
            <v>10017I1408000322</v>
          </cell>
          <cell r="E37" t="str">
            <v>1C24TNN_00040066</v>
          </cell>
          <cell r="F37">
            <v>1361500</v>
          </cell>
          <cell r="G37">
            <v>45511</v>
          </cell>
          <cell r="H37">
            <v>45541</v>
          </cell>
        </row>
        <row r="38">
          <cell r="A38">
            <v>40067</v>
          </cell>
          <cell r="B38">
            <v>510020</v>
          </cell>
          <cell r="C38">
            <v>25790</v>
          </cell>
          <cell r="D38" t="str">
            <v>10020I1408000213</v>
          </cell>
          <cell r="E38" t="str">
            <v>1C24TNN_00040067</v>
          </cell>
          <cell r="F38">
            <v>1110575</v>
          </cell>
          <cell r="G38">
            <v>45510</v>
          </cell>
          <cell r="H38">
            <v>45541</v>
          </cell>
        </row>
        <row r="39">
          <cell r="A39">
            <v>40068</v>
          </cell>
          <cell r="B39">
            <v>510021</v>
          </cell>
          <cell r="C39">
            <v>25790</v>
          </cell>
          <cell r="D39" t="str">
            <v>10021I1408000123</v>
          </cell>
          <cell r="E39" t="str">
            <v>1C24TNN_00040068</v>
          </cell>
          <cell r="F39">
            <v>1468625</v>
          </cell>
          <cell r="G39">
            <v>45512</v>
          </cell>
          <cell r="H39">
            <v>45541</v>
          </cell>
        </row>
        <row r="40">
          <cell r="A40">
            <v>40069</v>
          </cell>
          <cell r="B40">
            <v>510024</v>
          </cell>
          <cell r="C40">
            <v>25790</v>
          </cell>
          <cell r="D40" t="str">
            <v>10024I1408000194</v>
          </cell>
          <cell r="E40" t="str">
            <v>1C24TNN_00040069</v>
          </cell>
          <cell r="F40">
            <v>6930975</v>
          </cell>
          <cell r="G40">
            <v>45513</v>
          </cell>
          <cell r="H40">
            <v>45541</v>
          </cell>
        </row>
        <row r="41">
          <cell r="A41">
            <v>40070</v>
          </cell>
          <cell r="B41">
            <v>510025</v>
          </cell>
          <cell r="C41">
            <v>25790</v>
          </cell>
          <cell r="D41" t="str">
            <v>10025I1408000218</v>
          </cell>
          <cell r="E41" t="str">
            <v>1C24TNN_00040070</v>
          </cell>
          <cell r="F41">
            <v>1160763</v>
          </cell>
          <cell r="G41">
            <v>45510</v>
          </cell>
          <cell r="H41">
            <v>45541</v>
          </cell>
        </row>
        <row r="42">
          <cell r="A42">
            <v>40071</v>
          </cell>
          <cell r="B42">
            <v>510028</v>
          </cell>
          <cell r="C42">
            <v>25790</v>
          </cell>
          <cell r="D42" t="str">
            <v>10028I1408000173</v>
          </cell>
          <cell r="E42" t="str">
            <v>1C24TNN_00040071</v>
          </cell>
          <cell r="F42">
            <v>2381325</v>
          </cell>
          <cell r="G42">
            <v>45510</v>
          </cell>
          <cell r="H42">
            <v>45541</v>
          </cell>
        </row>
        <row r="43">
          <cell r="A43">
            <v>41163</v>
          </cell>
          <cell r="B43">
            <v>510012</v>
          </cell>
          <cell r="C43">
            <v>25790</v>
          </cell>
          <cell r="D43" t="str">
            <v>10012I1408000501</v>
          </cell>
          <cell r="E43" t="str">
            <v>1C24TNN_00041163</v>
          </cell>
          <cell r="F43">
            <v>2381325</v>
          </cell>
          <cell r="G43">
            <v>45511</v>
          </cell>
          <cell r="H43">
            <v>45541</v>
          </cell>
        </row>
        <row r="44">
          <cell r="A44">
            <v>41164</v>
          </cell>
          <cell r="B44">
            <v>510012</v>
          </cell>
          <cell r="C44">
            <v>25790</v>
          </cell>
          <cell r="D44" t="str">
            <v>10012I1408000502</v>
          </cell>
          <cell r="E44" t="str">
            <v>1C24TNN_00041164</v>
          </cell>
          <cell r="F44">
            <v>2937238</v>
          </cell>
          <cell r="G44">
            <v>45511</v>
          </cell>
          <cell r="H44">
            <v>45541</v>
          </cell>
        </row>
        <row r="45">
          <cell r="A45">
            <v>41212</v>
          </cell>
          <cell r="B45">
            <v>510029</v>
          </cell>
          <cell r="C45">
            <v>25790</v>
          </cell>
          <cell r="D45" t="str">
            <v>10029I1408000216</v>
          </cell>
          <cell r="E45" t="str">
            <v>1C24TNN_00041212</v>
          </cell>
          <cell r="F45">
            <v>1190663</v>
          </cell>
          <cell r="G45">
            <v>45512</v>
          </cell>
          <cell r="H45">
            <v>45541</v>
          </cell>
        </row>
        <row r="46">
          <cell r="A46">
            <v>41213</v>
          </cell>
          <cell r="B46">
            <v>510029</v>
          </cell>
          <cell r="C46">
            <v>25790</v>
          </cell>
          <cell r="D46" t="str">
            <v>10029I1408000132</v>
          </cell>
          <cell r="E46" t="str">
            <v>1C24TNN_00041213</v>
          </cell>
          <cell r="F46">
            <v>2830113</v>
          </cell>
          <cell r="G46">
            <v>45512</v>
          </cell>
          <cell r="H46">
            <v>45541</v>
          </cell>
        </row>
        <row r="47">
          <cell r="A47">
            <v>41237</v>
          </cell>
          <cell r="B47">
            <v>510017</v>
          </cell>
          <cell r="C47">
            <v>25790</v>
          </cell>
          <cell r="D47" t="str">
            <v>10017I1408000504</v>
          </cell>
          <cell r="E47" t="str">
            <v>1C24TNN_00041237</v>
          </cell>
          <cell r="F47">
            <v>2381325</v>
          </cell>
          <cell r="G47">
            <v>45514</v>
          </cell>
          <cell r="H47">
            <v>45541</v>
          </cell>
        </row>
        <row r="48">
          <cell r="A48">
            <v>41238</v>
          </cell>
          <cell r="B48">
            <v>510022</v>
          </cell>
          <cell r="C48">
            <v>25790</v>
          </cell>
          <cell r="D48" t="str">
            <v>10022I1408000260</v>
          </cell>
          <cell r="E48" t="str">
            <v>1C24TNN_00041238</v>
          </cell>
          <cell r="F48">
            <v>2381325</v>
          </cell>
          <cell r="G48">
            <v>45514</v>
          </cell>
          <cell r="H48">
            <v>45541</v>
          </cell>
        </row>
        <row r="49">
          <cell r="A49">
            <v>41481</v>
          </cell>
          <cell r="B49">
            <v>510010</v>
          </cell>
          <cell r="C49">
            <v>25790</v>
          </cell>
          <cell r="D49" t="str">
            <v>10010I1408000898</v>
          </cell>
          <cell r="E49" t="str">
            <v>1C24TNN_00041481</v>
          </cell>
          <cell r="F49">
            <v>1468625</v>
          </cell>
          <cell r="G49">
            <v>45513</v>
          </cell>
          <cell r="H49">
            <v>45541</v>
          </cell>
        </row>
        <row r="50">
          <cell r="A50">
            <v>41620</v>
          </cell>
          <cell r="B50">
            <v>510019</v>
          </cell>
          <cell r="C50">
            <v>25790</v>
          </cell>
          <cell r="D50" t="str">
            <v>10019I1408000608</v>
          </cell>
          <cell r="E50" t="str">
            <v>1C24TNN_00041620</v>
          </cell>
          <cell r="F50">
            <v>2182625</v>
          </cell>
          <cell r="G50">
            <v>45514</v>
          </cell>
          <cell r="H50">
            <v>45541</v>
          </cell>
        </row>
        <row r="51">
          <cell r="A51">
            <v>41621</v>
          </cell>
          <cell r="B51">
            <v>510014</v>
          </cell>
          <cell r="C51">
            <v>25790</v>
          </cell>
          <cell r="D51" t="str">
            <v>10014I1408000484</v>
          </cell>
          <cell r="E51" t="str">
            <v>1C24TNN_00041621</v>
          </cell>
          <cell r="F51">
            <v>595325</v>
          </cell>
          <cell r="G51">
            <v>45507</v>
          </cell>
          <cell r="H51">
            <v>45541</v>
          </cell>
        </row>
        <row r="52">
          <cell r="A52">
            <v>41622</v>
          </cell>
          <cell r="B52">
            <v>510014</v>
          </cell>
          <cell r="C52">
            <v>25790</v>
          </cell>
          <cell r="D52" t="str">
            <v>10014I1408000485</v>
          </cell>
          <cell r="E52" t="str">
            <v>1C24TNN_00041622</v>
          </cell>
          <cell r="F52">
            <v>11105800</v>
          </cell>
          <cell r="G52">
            <v>45507</v>
          </cell>
          <cell r="H52">
            <v>45541</v>
          </cell>
        </row>
        <row r="53">
          <cell r="A53">
            <v>41623</v>
          </cell>
          <cell r="B53">
            <v>510026</v>
          </cell>
          <cell r="C53">
            <v>25790</v>
          </cell>
          <cell r="D53" t="str">
            <v>10026I1408000497</v>
          </cell>
          <cell r="E53" t="str">
            <v>1C24TNN_00041623</v>
          </cell>
          <cell r="F53">
            <v>1468625</v>
          </cell>
          <cell r="G53">
            <v>45513</v>
          </cell>
          <cell r="H53">
            <v>45541</v>
          </cell>
        </row>
        <row r="54">
          <cell r="A54">
            <v>41624</v>
          </cell>
          <cell r="B54">
            <v>520090</v>
          </cell>
          <cell r="C54">
            <v>25790</v>
          </cell>
          <cell r="D54" t="str">
            <v>20090I1408000224</v>
          </cell>
          <cell r="E54" t="str">
            <v>1C24TNN_00041624</v>
          </cell>
          <cell r="F54">
            <v>1468625</v>
          </cell>
          <cell r="G54">
            <v>45513</v>
          </cell>
          <cell r="H54">
            <v>45541</v>
          </cell>
        </row>
        <row r="55">
          <cell r="A55">
            <v>41951</v>
          </cell>
          <cell r="B55">
            <v>510023</v>
          </cell>
          <cell r="C55">
            <v>25790</v>
          </cell>
          <cell r="D55" t="str">
            <v>10023I1408000205</v>
          </cell>
          <cell r="E55" t="str">
            <v>1C24TNN_00041951</v>
          </cell>
          <cell r="F55">
            <v>1468625</v>
          </cell>
          <cell r="G55">
            <v>45521</v>
          </cell>
          <cell r="H55">
            <v>45541</v>
          </cell>
        </row>
        <row r="56">
          <cell r="A56">
            <v>41973</v>
          </cell>
          <cell r="B56">
            <v>510016</v>
          </cell>
          <cell r="C56">
            <v>25790</v>
          </cell>
          <cell r="D56" t="str">
            <v>10016I1408000897</v>
          </cell>
          <cell r="E56" t="str">
            <v>1C24TNN_00041973</v>
          </cell>
          <cell r="F56">
            <v>5161250</v>
          </cell>
          <cell r="G56">
            <v>45520</v>
          </cell>
          <cell r="H56">
            <v>45541</v>
          </cell>
        </row>
        <row r="57">
          <cell r="A57">
            <v>43050</v>
          </cell>
          <cell r="B57">
            <v>510012</v>
          </cell>
          <cell r="C57">
            <v>25790</v>
          </cell>
          <cell r="D57" t="str">
            <v>10012I1408001241</v>
          </cell>
          <cell r="E57" t="str">
            <v>1C24TNN_00043050</v>
          </cell>
          <cell r="F57">
            <v>8096475</v>
          </cell>
          <cell r="G57">
            <v>45519</v>
          </cell>
          <cell r="H57">
            <v>45541</v>
          </cell>
        </row>
        <row r="58">
          <cell r="A58">
            <v>43093</v>
          </cell>
          <cell r="B58">
            <v>510017</v>
          </cell>
          <cell r="C58">
            <v>25790</v>
          </cell>
          <cell r="D58" t="str">
            <v>10017I1408000868</v>
          </cell>
          <cell r="E58" t="str">
            <v>1C24TNN_00043093</v>
          </cell>
          <cell r="F58">
            <v>1468625</v>
          </cell>
          <cell r="G58">
            <v>45521</v>
          </cell>
          <cell r="H58">
            <v>45541</v>
          </cell>
        </row>
        <row r="59">
          <cell r="A59">
            <v>43094</v>
          </cell>
          <cell r="B59">
            <v>510021</v>
          </cell>
          <cell r="C59">
            <v>25790</v>
          </cell>
          <cell r="D59" t="str">
            <v>10021I1408000295</v>
          </cell>
          <cell r="E59" t="str">
            <v>1C24TNN_00043094</v>
          </cell>
          <cell r="F59">
            <v>1468625</v>
          </cell>
          <cell r="G59">
            <v>45521</v>
          </cell>
          <cell r="H59">
            <v>45541</v>
          </cell>
        </row>
        <row r="60">
          <cell r="A60">
            <v>43095</v>
          </cell>
          <cell r="B60">
            <v>510015</v>
          </cell>
          <cell r="C60">
            <v>25790</v>
          </cell>
          <cell r="D60" t="str">
            <v>10015I1408000703</v>
          </cell>
          <cell r="E60" t="str">
            <v>1C24TNN_00043095</v>
          </cell>
          <cell r="F60">
            <v>3492738</v>
          </cell>
          <cell r="G60">
            <v>45520</v>
          </cell>
          <cell r="H60">
            <v>45541</v>
          </cell>
        </row>
        <row r="61">
          <cell r="A61">
            <v>43096</v>
          </cell>
          <cell r="B61">
            <v>510022</v>
          </cell>
          <cell r="C61">
            <v>25790</v>
          </cell>
          <cell r="D61" t="str">
            <v>10022I1408000536</v>
          </cell>
          <cell r="E61" t="str">
            <v>1C24TNN_00043096</v>
          </cell>
          <cell r="F61">
            <v>2024125</v>
          </cell>
          <cell r="G61">
            <v>45521</v>
          </cell>
          <cell r="H61">
            <v>45541</v>
          </cell>
        </row>
        <row r="62">
          <cell r="A62">
            <v>43097</v>
          </cell>
          <cell r="B62">
            <v>510022</v>
          </cell>
          <cell r="C62">
            <v>25790</v>
          </cell>
          <cell r="D62" t="str">
            <v>10022I1408000537</v>
          </cell>
          <cell r="E62" t="str">
            <v>1C24TNN_00043097</v>
          </cell>
          <cell r="F62">
            <v>2024125</v>
          </cell>
          <cell r="G62">
            <v>45521</v>
          </cell>
          <cell r="H62">
            <v>45541</v>
          </cell>
        </row>
        <row r="63">
          <cell r="A63">
            <v>43098</v>
          </cell>
          <cell r="B63">
            <v>510017</v>
          </cell>
          <cell r="C63">
            <v>25790</v>
          </cell>
          <cell r="D63" t="str">
            <v>10017I1408000998</v>
          </cell>
          <cell r="E63" t="str">
            <v>1C24TNN_00043098</v>
          </cell>
          <cell r="F63">
            <v>2275038</v>
          </cell>
          <cell r="G63">
            <v>45521</v>
          </cell>
          <cell r="H63">
            <v>45541</v>
          </cell>
        </row>
        <row r="64">
          <cell r="A64">
            <v>43117</v>
          </cell>
          <cell r="B64">
            <v>510011</v>
          </cell>
          <cell r="C64">
            <v>25790</v>
          </cell>
          <cell r="D64" t="str">
            <v>10011I1408001190</v>
          </cell>
          <cell r="E64" t="str">
            <v>1C24TNN_00043117</v>
          </cell>
          <cell r="F64">
            <v>4191613</v>
          </cell>
          <cell r="G64">
            <v>45520</v>
          </cell>
          <cell r="H64">
            <v>45541</v>
          </cell>
        </row>
        <row r="65">
          <cell r="A65">
            <v>43292</v>
          </cell>
          <cell r="B65">
            <v>510013</v>
          </cell>
          <cell r="C65">
            <v>25790</v>
          </cell>
          <cell r="D65" t="str">
            <v>10013I1408001416</v>
          </cell>
          <cell r="E65" t="str">
            <v>1C24TNN_00043292</v>
          </cell>
          <cell r="F65">
            <v>1468625</v>
          </cell>
          <cell r="G65">
            <v>45518</v>
          </cell>
          <cell r="H65">
            <v>45541</v>
          </cell>
        </row>
        <row r="66">
          <cell r="A66">
            <v>43293</v>
          </cell>
          <cell r="B66">
            <v>510014</v>
          </cell>
          <cell r="C66">
            <v>25790</v>
          </cell>
          <cell r="D66" t="str">
            <v>10014I1408000812</v>
          </cell>
          <cell r="E66" t="str">
            <v>1C24TNN_00043293</v>
          </cell>
          <cell r="F66">
            <v>5552900</v>
          </cell>
          <cell r="G66">
            <v>45516</v>
          </cell>
          <cell r="H66">
            <v>45541</v>
          </cell>
        </row>
        <row r="67">
          <cell r="A67">
            <v>43294</v>
          </cell>
          <cell r="B67">
            <v>510014</v>
          </cell>
          <cell r="C67">
            <v>25790</v>
          </cell>
          <cell r="D67" t="str">
            <v>10014I1408000813</v>
          </cell>
          <cell r="E67" t="str">
            <v>1C24TNN_00043294</v>
          </cell>
          <cell r="F67">
            <v>734313</v>
          </cell>
          <cell r="G67">
            <v>45516</v>
          </cell>
          <cell r="H67">
            <v>45541</v>
          </cell>
        </row>
        <row r="68">
          <cell r="A68">
            <v>43295</v>
          </cell>
          <cell r="B68">
            <v>510014</v>
          </cell>
          <cell r="C68">
            <v>25790</v>
          </cell>
          <cell r="D68" t="str">
            <v>10014I1408000814</v>
          </cell>
          <cell r="E68" t="str">
            <v>1C24TNN_00043295</v>
          </cell>
          <cell r="F68">
            <v>786938</v>
          </cell>
          <cell r="G68">
            <v>45516</v>
          </cell>
          <cell r="H68">
            <v>45541</v>
          </cell>
        </row>
        <row r="69">
          <cell r="A69">
            <v>43300</v>
          </cell>
          <cell r="B69">
            <v>510025</v>
          </cell>
          <cell r="C69">
            <v>25790</v>
          </cell>
          <cell r="D69" t="str">
            <v>10025I1408000802</v>
          </cell>
          <cell r="E69" t="str">
            <v>1C24TNN_00043300</v>
          </cell>
          <cell r="F69">
            <v>1719538</v>
          </cell>
          <cell r="G69">
            <v>45525</v>
          </cell>
          <cell r="H69">
            <v>45541</v>
          </cell>
        </row>
        <row r="70">
          <cell r="A70">
            <v>43301</v>
          </cell>
          <cell r="B70">
            <v>510022</v>
          </cell>
          <cell r="C70">
            <v>25790</v>
          </cell>
          <cell r="D70" t="str">
            <v>10022I1408000605</v>
          </cell>
          <cell r="E70" t="str">
            <v>1C24TNN_00043301</v>
          </cell>
          <cell r="F70">
            <v>2579200</v>
          </cell>
          <cell r="G70">
            <v>45525</v>
          </cell>
          <cell r="H70">
            <v>45541</v>
          </cell>
        </row>
        <row r="71">
          <cell r="A71">
            <v>43302</v>
          </cell>
          <cell r="B71">
            <v>510018</v>
          </cell>
          <cell r="C71">
            <v>25790</v>
          </cell>
          <cell r="D71" t="str">
            <v>10018I1408001161</v>
          </cell>
          <cell r="E71" t="str">
            <v>1C24TNN_00043302</v>
          </cell>
          <cell r="F71">
            <v>1863325</v>
          </cell>
          <cell r="G71">
            <v>45521</v>
          </cell>
          <cell r="H71">
            <v>45541</v>
          </cell>
        </row>
        <row r="72">
          <cell r="A72">
            <v>43303</v>
          </cell>
          <cell r="B72">
            <v>510010</v>
          </cell>
          <cell r="C72">
            <v>25790</v>
          </cell>
          <cell r="D72" t="str">
            <v>10010I1408001872</v>
          </cell>
          <cell r="E72" t="str">
            <v>1C24TNN_00043303</v>
          </cell>
          <cell r="F72">
            <v>6162063</v>
          </cell>
          <cell r="G72">
            <v>45521</v>
          </cell>
          <cell r="H72">
            <v>45541</v>
          </cell>
        </row>
        <row r="73">
          <cell r="A73">
            <v>43382</v>
          </cell>
          <cell r="B73">
            <v>510019</v>
          </cell>
          <cell r="C73">
            <v>25790</v>
          </cell>
          <cell r="D73" t="str">
            <v>10019I1408001114</v>
          </cell>
          <cell r="E73" t="str">
            <v>1C24TNN_00043382</v>
          </cell>
          <cell r="F73">
            <v>2024125</v>
          </cell>
          <cell r="G73">
            <v>45524</v>
          </cell>
          <cell r="H73">
            <v>45541</v>
          </cell>
        </row>
        <row r="74">
          <cell r="A74">
            <v>45036</v>
          </cell>
          <cell r="B74">
            <v>510011</v>
          </cell>
          <cell r="C74">
            <v>25790</v>
          </cell>
          <cell r="D74" t="str">
            <v>10011I1408001758</v>
          </cell>
          <cell r="E74" t="str">
            <v>1C24TNN_00045036</v>
          </cell>
          <cell r="F74">
            <v>1970450</v>
          </cell>
          <cell r="G74">
            <v>45527</v>
          </cell>
          <cell r="H74">
            <v>45541</v>
          </cell>
        </row>
        <row r="75">
          <cell r="A75">
            <v>45057</v>
          </cell>
          <cell r="B75">
            <v>510025</v>
          </cell>
          <cell r="C75">
            <v>25790</v>
          </cell>
          <cell r="D75" t="str">
            <v>10025I1408001053</v>
          </cell>
          <cell r="E75" t="str">
            <v>1C24TNN_00045057</v>
          </cell>
          <cell r="F75">
            <v>4048238</v>
          </cell>
          <cell r="G75">
            <v>45527</v>
          </cell>
          <cell r="H75">
            <v>45541</v>
          </cell>
        </row>
        <row r="76">
          <cell r="A76">
            <v>45058</v>
          </cell>
          <cell r="B76">
            <v>510015</v>
          </cell>
          <cell r="C76">
            <v>25790</v>
          </cell>
          <cell r="D76" t="str">
            <v>10015I1408001036</v>
          </cell>
          <cell r="E76" t="str">
            <v>1C24TNN_00045058</v>
          </cell>
          <cell r="F76">
            <v>1719538</v>
          </cell>
          <cell r="G76">
            <v>45527</v>
          </cell>
          <cell r="H76">
            <v>45541</v>
          </cell>
        </row>
        <row r="77">
          <cell r="A77">
            <v>45059</v>
          </cell>
          <cell r="B77">
            <v>510020</v>
          </cell>
          <cell r="C77">
            <v>25790</v>
          </cell>
          <cell r="D77" t="str">
            <v>10020I1408001019</v>
          </cell>
          <cell r="E77" t="str">
            <v>1C24TNN_00045059</v>
          </cell>
          <cell r="F77">
            <v>1468625</v>
          </cell>
          <cell r="G77">
            <v>45528</v>
          </cell>
          <cell r="H77">
            <v>45541</v>
          </cell>
        </row>
        <row r="78">
          <cell r="A78">
            <v>45060</v>
          </cell>
          <cell r="B78">
            <v>510027</v>
          </cell>
          <cell r="C78">
            <v>25790</v>
          </cell>
          <cell r="D78" t="str">
            <v>10027I1408000693</v>
          </cell>
          <cell r="E78" t="str">
            <v>1C24TNN_00045060</v>
          </cell>
          <cell r="F78">
            <v>3990313</v>
          </cell>
          <cell r="G78">
            <v>45528</v>
          </cell>
          <cell r="H78">
            <v>45541</v>
          </cell>
        </row>
        <row r="79">
          <cell r="A79">
            <v>45091</v>
          </cell>
          <cell r="B79">
            <v>510010</v>
          </cell>
          <cell r="C79">
            <v>25790</v>
          </cell>
          <cell r="D79" t="str">
            <v>10010I1408002430</v>
          </cell>
          <cell r="E79" t="str">
            <v>1C24TNN_00045091</v>
          </cell>
          <cell r="F79">
            <v>4800563</v>
          </cell>
          <cell r="G79">
            <v>45527</v>
          </cell>
          <cell r="H79">
            <v>45541</v>
          </cell>
        </row>
        <row r="80">
          <cell r="A80">
            <v>45096</v>
          </cell>
          <cell r="B80">
            <v>510024</v>
          </cell>
          <cell r="C80">
            <v>25790</v>
          </cell>
          <cell r="D80" t="str">
            <v>10024I1408000626</v>
          </cell>
          <cell r="E80" t="str">
            <v>1C24TNN_00045096</v>
          </cell>
          <cell r="F80">
            <v>1361500</v>
          </cell>
          <cell r="G80">
            <v>45531</v>
          </cell>
          <cell r="H80">
            <v>45541</v>
          </cell>
        </row>
        <row r="81">
          <cell r="A81">
            <v>45097</v>
          </cell>
          <cell r="B81">
            <v>510016</v>
          </cell>
          <cell r="C81">
            <v>25790</v>
          </cell>
          <cell r="D81" t="str">
            <v>10016I1408001622</v>
          </cell>
          <cell r="E81" t="str">
            <v>1C24TNN_00045097</v>
          </cell>
          <cell r="F81">
            <v>3833575</v>
          </cell>
          <cell r="G81">
            <v>45530</v>
          </cell>
          <cell r="H81">
            <v>45541</v>
          </cell>
        </row>
        <row r="82">
          <cell r="A82">
            <v>45245</v>
          </cell>
          <cell r="B82">
            <v>510013</v>
          </cell>
          <cell r="C82">
            <v>25790</v>
          </cell>
          <cell r="D82" t="str">
            <v>10013I1408002077</v>
          </cell>
          <cell r="E82" t="str">
            <v>1C24TNN_00045245</v>
          </cell>
          <cell r="F82">
            <v>2275038</v>
          </cell>
          <cell r="G82">
            <v>45521</v>
          </cell>
          <cell r="H82">
            <v>45541</v>
          </cell>
        </row>
        <row r="83">
          <cell r="A83">
            <v>45246</v>
          </cell>
          <cell r="B83">
            <v>510026</v>
          </cell>
          <cell r="C83">
            <v>25790</v>
          </cell>
          <cell r="D83" t="str">
            <v>10026I1408001229</v>
          </cell>
          <cell r="E83" t="str">
            <v>1C24TNN_00045246</v>
          </cell>
          <cell r="F83">
            <v>1110575</v>
          </cell>
          <cell r="G83">
            <v>45521</v>
          </cell>
          <cell r="H83">
            <v>45541</v>
          </cell>
        </row>
        <row r="84">
          <cell r="A84">
            <v>45247</v>
          </cell>
          <cell r="B84">
            <v>510014</v>
          </cell>
          <cell r="C84">
            <v>25790</v>
          </cell>
          <cell r="D84" t="str">
            <v>10014I1408001226</v>
          </cell>
          <cell r="E84" t="str">
            <v>1C24TNN_00045247</v>
          </cell>
          <cell r="F84">
            <v>4800363</v>
          </cell>
          <cell r="G84">
            <v>45526</v>
          </cell>
          <cell r="H84">
            <v>45541</v>
          </cell>
        </row>
        <row r="85">
          <cell r="A85">
            <v>45248</v>
          </cell>
          <cell r="B85">
            <v>510014</v>
          </cell>
          <cell r="C85">
            <v>25790</v>
          </cell>
          <cell r="D85" t="str">
            <v>10014I1408001227</v>
          </cell>
          <cell r="E85" t="str">
            <v>1C24TNN_00045248</v>
          </cell>
          <cell r="F85">
            <v>2024125</v>
          </cell>
          <cell r="G85">
            <v>45523</v>
          </cell>
          <cell r="H85">
            <v>45541</v>
          </cell>
        </row>
        <row r="86">
          <cell r="A86">
            <v>45249</v>
          </cell>
          <cell r="B86">
            <v>510018</v>
          </cell>
          <cell r="C86">
            <v>25790</v>
          </cell>
          <cell r="D86" t="str">
            <v>10018I1408001670</v>
          </cell>
          <cell r="E86" t="str">
            <v>1C24TNN_00045249</v>
          </cell>
          <cell r="F86">
            <v>1468625</v>
          </cell>
          <cell r="G86">
            <v>45530</v>
          </cell>
          <cell r="H86">
            <v>45541</v>
          </cell>
        </row>
        <row r="87">
          <cell r="A87">
            <v>45318</v>
          </cell>
          <cell r="B87">
            <v>510025</v>
          </cell>
          <cell r="C87">
            <v>25790</v>
          </cell>
          <cell r="D87" t="str">
            <v>10025I1408001101</v>
          </cell>
          <cell r="E87" t="str">
            <v>1C24TNN_00045318</v>
          </cell>
          <cell r="F87">
            <v>2024125</v>
          </cell>
          <cell r="G87">
            <v>45531</v>
          </cell>
          <cell r="H87">
            <v>45541</v>
          </cell>
        </row>
        <row r="88">
          <cell r="A88">
            <v>45319</v>
          </cell>
          <cell r="B88">
            <v>510025</v>
          </cell>
          <cell r="C88">
            <v>25790</v>
          </cell>
          <cell r="D88" t="str">
            <v>10025I1408001102</v>
          </cell>
          <cell r="E88" t="str">
            <v>1C24TNN_00045319</v>
          </cell>
          <cell r="F88">
            <v>1468625</v>
          </cell>
          <cell r="G88">
            <v>45531</v>
          </cell>
          <cell r="H88">
            <v>45541</v>
          </cell>
        </row>
        <row r="89">
          <cell r="A89">
            <v>45320</v>
          </cell>
          <cell r="B89">
            <v>510027</v>
          </cell>
          <cell r="C89">
            <v>25790</v>
          </cell>
          <cell r="D89" t="str">
            <v>10027I1408000823</v>
          </cell>
          <cell r="E89" t="str">
            <v>1C24TNN_00045320</v>
          </cell>
          <cell r="F89">
            <v>2579200</v>
          </cell>
          <cell r="G89">
            <v>45531</v>
          </cell>
          <cell r="H89">
            <v>45541</v>
          </cell>
        </row>
        <row r="90">
          <cell r="A90">
            <v>45321</v>
          </cell>
          <cell r="B90">
            <v>510017</v>
          </cell>
          <cell r="C90">
            <v>25790</v>
          </cell>
          <cell r="D90" t="str">
            <v>10017I1408001736</v>
          </cell>
          <cell r="E90" t="str">
            <v>1C24TNN_00045321</v>
          </cell>
          <cell r="F90">
            <v>3134700</v>
          </cell>
          <cell r="G90">
            <v>45532</v>
          </cell>
          <cell r="H90">
            <v>45541</v>
          </cell>
        </row>
        <row r="91">
          <cell r="A91">
            <v>45322</v>
          </cell>
          <cell r="B91">
            <v>510016</v>
          </cell>
          <cell r="C91">
            <v>25790</v>
          </cell>
          <cell r="D91" t="str">
            <v>10016I1408002004</v>
          </cell>
          <cell r="E91" t="str">
            <v>1C24TNN_00045322</v>
          </cell>
          <cell r="F91">
            <v>1468625</v>
          </cell>
          <cell r="G91">
            <v>45534</v>
          </cell>
          <cell r="H91">
            <v>45541</v>
          </cell>
        </row>
        <row r="92">
          <cell r="A92">
            <v>46731</v>
          </cell>
          <cell r="B92">
            <v>510011</v>
          </cell>
          <cell r="C92">
            <v>25790</v>
          </cell>
          <cell r="D92" t="str">
            <v>10011I1408002340</v>
          </cell>
          <cell r="E92" t="str">
            <v>1C24TNN_00046731</v>
          </cell>
          <cell r="F92">
            <v>2024125</v>
          </cell>
          <cell r="G92">
            <v>45532</v>
          </cell>
          <cell r="H92">
            <v>45541</v>
          </cell>
        </row>
        <row r="93">
          <cell r="A93">
            <v>46732</v>
          </cell>
          <cell r="B93">
            <v>510012</v>
          </cell>
          <cell r="C93">
            <v>25790</v>
          </cell>
          <cell r="D93" t="str">
            <v>10012I1408002148</v>
          </cell>
          <cell r="E93" t="str">
            <v>1C24TNN_00046732</v>
          </cell>
          <cell r="F93">
            <v>1468625</v>
          </cell>
          <cell r="G93">
            <v>45532</v>
          </cell>
          <cell r="H93">
            <v>45541</v>
          </cell>
        </row>
        <row r="94">
          <cell r="A94">
            <v>46745</v>
          </cell>
          <cell r="B94">
            <v>510014</v>
          </cell>
          <cell r="C94">
            <v>25790</v>
          </cell>
          <cell r="D94" t="str">
            <v>10014I1408001392</v>
          </cell>
          <cell r="E94" t="str">
            <v>1C24TNN_00046745</v>
          </cell>
          <cell r="F94">
            <v>5552900</v>
          </cell>
          <cell r="G94">
            <v>45519</v>
          </cell>
          <cell r="H94">
            <v>45541</v>
          </cell>
        </row>
        <row r="95">
          <cell r="A95">
            <v>46774</v>
          </cell>
          <cell r="B95">
            <v>510029</v>
          </cell>
          <cell r="C95">
            <v>25790</v>
          </cell>
          <cell r="D95" t="str">
            <v>10029I1408000650</v>
          </cell>
          <cell r="E95" t="str">
            <v>1C24TNN_00046774</v>
          </cell>
          <cell r="F95">
            <v>250913</v>
          </cell>
          <cell r="G95">
            <v>45533</v>
          </cell>
          <cell r="H95">
            <v>45541</v>
          </cell>
        </row>
        <row r="96">
          <cell r="A96">
            <v>46775</v>
          </cell>
          <cell r="B96">
            <v>510050</v>
          </cell>
          <cell r="C96">
            <v>25790</v>
          </cell>
          <cell r="D96" t="str">
            <v>10050I1408000338</v>
          </cell>
          <cell r="E96" t="str">
            <v>1C24TNN_00046775</v>
          </cell>
          <cell r="F96">
            <v>1110575</v>
          </cell>
          <cell r="G96">
            <v>45533</v>
          </cell>
          <cell r="H96">
            <v>45541</v>
          </cell>
        </row>
        <row r="97">
          <cell r="A97">
            <v>46776</v>
          </cell>
          <cell r="B97">
            <v>510029</v>
          </cell>
          <cell r="C97">
            <v>25790</v>
          </cell>
          <cell r="D97" t="str">
            <v>10029I1408000651</v>
          </cell>
          <cell r="E97" t="str">
            <v>1C24TNN_00046776</v>
          </cell>
          <cell r="F97">
            <v>2024125</v>
          </cell>
          <cell r="G97">
            <v>45533</v>
          </cell>
          <cell r="H97">
            <v>45541</v>
          </cell>
        </row>
        <row r="98">
          <cell r="A98">
            <v>46779</v>
          </cell>
          <cell r="B98">
            <v>510015</v>
          </cell>
          <cell r="C98">
            <v>25790</v>
          </cell>
          <cell r="D98" t="str">
            <v>10015I1408001334</v>
          </cell>
          <cell r="E98" t="str">
            <v>1C24TNN_00046779</v>
          </cell>
          <cell r="F98">
            <v>2579200</v>
          </cell>
          <cell r="G98">
            <v>45534</v>
          </cell>
          <cell r="H98">
            <v>45541</v>
          </cell>
        </row>
        <row r="99">
          <cell r="A99">
            <v>46780</v>
          </cell>
          <cell r="B99">
            <v>510015</v>
          </cell>
          <cell r="C99">
            <v>25790</v>
          </cell>
          <cell r="D99" t="str">
            <v>10015I1408001335</v>
          </cell>
          <cell r="E99" t="str">
            <v>1C24TNN_00046780</v>
          </cell>
          <cell r="F99">
            <v>3739400</v>
          </cell>
          <cell r="G99">
            <v>45534</v>
          </cell>
          <cell r="H99">
            <v>45541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Số HĐ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chứng từ</v>
          </cell>
        </row>
        <row r="2">
          <cell r="A2">
            <v>1402</v>
          </cell>
          <cell r="B2">
            <v>510020</v>
          </cell>
          <cell r="C2">
            <v>25790</v>
          </cell>
          <cell r="D2" t="str">
            <v>10020R1409000013</v>
          </cell>
          <cell r="E2" t="str">
            <v>1C24TNF_00001402</v>
          </cell>
          <cell r="F2">
            <v>-2530300</v>
          </cell>
          <cell r="G2">
            <v>45565</v>
          </cell>
          <cell r="H2">
            <v>45600</v>
          </cell>
        </row>
        <row r="3">
          <cell r="A3">
            <v>1403</v>
          </cell>
          <cell r="B3">
            <v>510020</v>
          </cell>
          <cell r="C3">
            <v>25790</v>
          </cell>
          <cell r="D3" t="str">
            <v>10020R1409000014</v>
          </cell>
          <cell r="E3" t="str">
            <v>1C24TNF_00001403</v>
          </cell>
          <cell r="F3">
            <v>-100362</v>
          </cell>
          <cell r="G3">
            <v>45565</v>
          </cell>
          <cell r="H3">
            <v>45600</v>
          </cell>
        </row>
        <row r="4">
          <cell r="A4">
            <v>1415</v>
          </cell>
          <cell r="B4">
            <v>510016</v>
          </cell>
          <cell r="C4">
            <v>25790</v>
          </cell>
          <cell r="D4" t="str">
            <v>10016R1410000001</v>
          </cell>
          <cell r="E4" t="str">
            <v>1C24TNF_00001415</v>
          </cell>
          <cell r="F4">
            <v>-111058</v>
          </cell>
          <cell r="G4">
            <v>45566</v>
          </cell>
          <cell r="H4">
            <v>45600</v>
          </cell>
        </row>
        <row r="5">
          <cell r="A5">
            <v>1416</v>
          </cell>
          <cell r="B5">
            <v>510016</v>
          </cell>
          <cell r="C5">
            <v>25790</v>
          </cell>
          <cell r="D5" t="str">
            <v>10016R1410000002</v>
          </cell>
          <cell r="E5" t="str">
            <v>1C24TNF_00001416</v>
          </cell>
          <cell r="F5">
            <v>-857640</v>
          </cell>
          <cell r="G5">
            <v>45569</v>
          </cell>
          <cell r="H5">
            <v>45600</v>
          </cell>
        </row>
        <row r="6">
          <cell r="A6">
            <v>1417</v>
          </cell>
          <cell r="B6">
            <v>510025</v>
          </cell>
          <cell r="C6">
            <v>25790</v>
          </cell>
          <cell r="D6" t="str">
            <v>10025R1410000001</v>
          </cell>
          <cell r="E6" t="str">
            <v>1C24TNF_00001417</v>
          </cell>
          <cell r="F6">
            <v>-333175</v>
          </cell>
          <cell r="G6">
            <v>45568</v>
          </cell>
          <cell r="H6">
            <v>45600</v>
          </cell>
        </row>
        <row r="7">
          <cell r="A7">
            <v>1418</v>
          </cell>
          <cell r="B7">
            <v>510025</v>
          </cell>
          <cell r="C7">
            <v>25790</v>
          </cell>
          <cell r="D7" t="str">
            <v>10025R1410000002</v>
          </cell>
          <cell r="E7" t="str">
            <v>1C24TNF_00001418</v>
          </cell>
          <cell r="F7">
            <v>-111605</v>
          </cell>
          <cell r="G7">
            <v>45568</v>
          </cell>
          <cell r="H7">
            <v>45600</v>
          </cell>
        </row>
        <row r="8">
          <cell r="A8">
            <v>1419</v>
          </cell>
          <cell r="B8">
            <v>510012</v>
          </cell>
          <cell r="C8">
            <v>25790</v>
          </cell>
          <cell r="D8" t="str">
            <v>10012R1410000001</v>
          </cell>
          <cell r="E8" t="str">
            <v>1C24TNF_00001419</v>
          </cell>
          <cell r="F8">
            <v>-750437</v>
          </cell>
          <cell r="G8">
            <v>45569</v>
          </cell>
          <cell r="H8">
            <v>45600</v>
          </cell>
        </row>
        <row r="9">
          <cell r="A9">
            <v>1420</v>
          </cell>
          <cell r="B9">
            <v>510012</v>
          </cell>
          <cell r="C9">
            <v>25790</v>
          </cell>
          <cell r="D9" t="str">
            <v>10012R1410000002</v>
          </cell>
          <cell r="E9" t="str">
            <v>1C24TNF_00001420</v>
          </cell>
          <cell r="F9">
            <v>-501828</v>
          </cell>
          <cell r="G9">
            <v>45569</v>
          </cell>
          <cell r="H9">
            <v>45600</v>
          </cell>
        </row>
        <row r="10">
          <cell r="A10">
            <v>1453</v>
          </cell>
          <cell r="B10">
            <v>510027</v>
          </cell>
          <cell r="C10">
            <v>25790</v>
          </cell>
          <cell r="D10" t="str">
            <v>10027R1410000001</v>
          </cell>
          <cell r="E10" t="str">
            <v>1C24TNF_00001453</v>
          </cell>
          <cell r="F10">
            <v>-238132</v>
          </cell>
          <cell r="G10">
            <v>45571</v>
          </cell>
          <cell r="H10">
            <v>45600</v>
          </cell>
        </row>
        <row r="11">
          <cell r="A11">
            <v>1454</v>
          </cell>
          <cell r="B11">
            <v>510025</v>
          </cell>
          <cell r="C11">
            <v>25790</v>
          </cell>
          <cell r="D11" t="str">
            <v>10025R1410000008</v>
          </cell>
          <cell r="E11" t="str">
            <v>1C24TNF_00001454</v>
          </cell>
          <cell r="F11">
            <v>-73425</v>
          </cell>
          <cell r="G11">
            <v>45572</v>
          </cell>
          <cell r="H11">
            <v>45600</v>
          </cell>
        </row>
        <row r="12">
          <cell r="A12">
            <v>1455</v>
          </cell>
          <cell r="B12">
            <v>510025</v>
          </cell>
          <cell r="C12">
            <v>25790</v>
          </cell>
          <cell r="D12" t="str">
            <v>10025R1410000009</v>
          </cell>
          <cell r="E12" t="str">
            <v>1C24TNF_00001455</v>
          </cell>
          <cell r="F12">
            <v>-83711</v>
          </cell>
          <cell r="G12">
            <v>45572</v>
          </cell>
          <cell r="H12">
            <v>45600</v>
          </cell>
        </row>
        <row r="13">
          <cell r="A13">
            <v>1486</v>
          </cell>
          <cell r="B13">
            <v>510016</v>
          </cell>
          <cell r="C13">
            <v>25790</v>
          </cell>
          <cell r="D13" t="str">
            <v>10016R1410000003</v>
          </cell>
          <cell r="E13" t="str">
            <v>1C24TNF_00001486</v>
          </cell>
          <cell r="F13">
            <v>-111058</v>
          </cell>
          <cell r="G13">
            <v>45579</v>
          </cell>
          <cell r="H13">
            <v>45600</v>
          </cell>
        </row>
        <row r="14">
          <cell r="A14">
            <v>1487</v>
          </cell>
          <cell r="B14">
            <v>510029</v>
          </cell>
          <cell r="C14">
            <v>25790</v>
          </cell>
          <cell r="D14" t="str">
            <v>10029R1410000005</v>
          </cell>
          <cell r="E14" t="str">
            <v>1C24TNF_00001487</v>
          </cell>
          <cell r="F14">
            <v>-978137</v>
          </cell>
          <cell r="G14">
            <v>45572</v>
          </cell>
          <cell r="H14">
            <v>45600</v>
          </cell>
        </row>
        <row r="15">
          <cell r="A15">
            <v>1488</v>
          </cell>
          <cell r="B15">
            <v>510029</v>
          </cell>
          <cell r="C15">
            <v>25790</v>
          </cell>
          <cell r="D15" t="str">
            <v>10029R1410000006</v>
          </cell>
          <cell r="E15" t="str">
            <v>1C24TNF_00001488</v>
          </cell>
          <cell r="F15">
            <v>-1393666</v>
          </cell>
          <cell r="G15">
            <v>45572</v>
          </cell>
          <cell r="H15">
            <v>45600</v>
          </cell>
        </row>
        <row r="16">
          <cell r="A16">
            <v>1489</v>
          </cell>
          <cell r="B16">
            <v>510013</v>
          </cell>
          <cell r="C16">
            <v>25790</v>
          </cell>
          <cell r="D16" t="str">
            <v>10013R1410000001</v>
          </cell>
          <cell r="E16" t="str">
            <v>1C24TNF_00001489</v>
          </cell>
          <cell r="F16">
            <v>-83705</v>
          </cell>
          <cell r="G16">
            <v>45567</v>
          </cell>
          <cell r="H16">
            <v>45600</v>
          </cell>
        </row>
        <row r="17">
          <cell r="A17">
            <v>1492</v>
          </cell>
          <cell r="B17">
            <v>510021</v>
          </cell>
          <cell r="C17">
            <v>25790</v>
          </cell>
          <cell r="D17" t="str">
            <v>10021R1410000012</v>
          </cell>
          <cell r="E17" t="str">
            <v>1C24TNF_00001492</v>
          </cell>
          <cell r="F17">
            <v>-73425</v>
          </cell>
          <cell r="G17">
            <v>45582</v>
          </cell>
          <cell r="H17">
            <v>45600</v>
          </cell>
        </row>
        <row r="18">
          <cell r="A18">
            <v>1539</v>
          </cell>
          <cell r="B18">
            <v>510018</v>
          </cell>
          <cell r="C18">
            <v>25790</v>
          </cell>
          <cell r="D18" t="str">
            <v>10018R1410000010</v>
          </cell>
          <cell r="E18" t="str">
            <v>1C24TNF_00001539</v>
          </cell>
          <cell r="F18">
            <v>-404825</v>
          </cell>
          <cell r="G18">
            <v>45583</v>
          </cell>
          <cell r="H18">
            <v>45600</v>
          </cell>
        </row>
        <row r="19">
          <cell r="A19">
            <v>1540</v>
          </cell>
          <cell r="B19">
            <v>510018</v>
          </cell>
          <cell r="C19">
            <v>25790</v>
          </cell>
          <cell r="D19" t="str">
            <v>10018R1410000011</v>
          </cell>
          <cell r="E19" t="str">
            <v>1C24TNF_00001540</v>
          </cell>
          <cell r="F19">
            <v>-111057</v>
          </cell>
          <cell r="G19">
            <v>45583</v>
          </cell>
          <cell r="H19">
            <v>45600</v>
          </cell>
        </row>
        <row r="20">
          <cell r="A20">
            <v>1541</v>
          </cell>
          <cell r="B20">
            <v>510015</v>
          </cell>
          <cell r="C20">
            <v>25790</v>
          </cell>
          <cell r="D20" t="str">
            <v>10015R1410000009</v>
          </cell>
          <cell r="E20" t="str">
            <v>1C24TNF_00001541</v>
          </cell>
          <cell r="F20">
            <v>-73431</v>
          </cell>
          <cell r="G20">
            <v>45583</v>
          </cell>
          <cell r="H20">
            <v>45600</v>
          </cell>
        </row>
        <row r="21">
          <cell r="A21">
            <v>1542</v>
          </cell>
          <cell r="B21">
            <v>510028</v>
          </cell>
          <cell r="C21">
            <v>25790</v>
          </cell>
          <cell r="D21" t="str">
            <v>10028R1410000011</v>
          </cell>
          <cell r="E21" t="str">
            <v>1C24TNF_00001542</v>
          </cell>
          <cell r="F21">
            <v>-964845</v>
          </cell>
          <cell r="G21">
            <v>45583</v>
          </cell>
          <cell r="H21">
            <v>45600</v>
          </cell>
        </row>
        <row r="22">
          <cell r="A22">
            <v>1617</v>
          </cell>
          <cell r="B22">
            <v>510027</v>
          </cell>
          <cell r="C22">
            <v>25790</v>
          </cell>
          <cell r="D22" t="str">
            <v>10027R1410000021</v>
          </cell>
          <cell r="E22" t="str">
            <v>1C24TNF_00001617</v>
          </cell>
          <cell r="F22">
            <v>-111058</v>
          </cell>
          <cell r="G22">
            <v>45591</v>
          </cell>
          <cell r="H22">
            <v>45600</v>
          </cell>
        </row>
        <row r="23">
          <cell r="A23">
            <v>53527</v>
          </cell>
          <cell r="B23">
            <v>510019</v>
          </cell>
          <cell r="C23">
            <v>25790</v>
          </cell>
          <cell r="D23" t="str">
            <v>10019I1409001367</v>
          </cell>
          <cell r="E23" t="str">
            <v>1C24TNN_00053527</v>
          </cell>
          <cell r="F23">
            <v>1110575</v>
          </cell>
          <cell r="G23">
            <v>45561</v>
          </cell>
          <cell r="H23">
            <v>45600</v>
          </cell>
        </row>
        <row r="24">
          <cell r="A24">
            <v>53528</v>
          </cell>
          <cell r="B24">
            <v>510019</v>
          </cell>
          <cell r="C24">
            <v>25790</v>
          </cell>
          <cell r="D24" t="str">
            <v>10019I1409001368</v>
          </cell>
          <cell r="E24" t="str">
            <v>1C24TNN_00053528</v>
          </cell>
          <cell r="F24">
            <v>501825</v>
          </cell>
          <cell r="G24">
            <v>45561</v>
          </cell>
          <cell r="H24">
            <v>45600</v>
          </cell>
        </row>
        <row r="25">
          <cell r="A25">
            <v>53529</v>
          </cell>
          <cell r="B25">
            <v>510015</v>
          </cell>
          <cell r="C25">
            <v>25790</v>
          </cell>
          <cell r="D25" t="str">
            <v>10015I1409001239</v>
          </cell>
          <cell r="E25" t="str">
            <v>1C24TNN_00053529</v>
          </cell>
          <cell r="F25">
            <v>3993725</v>
          </cell>
          <cell r="G25">
            <v>45562</v>
          </cell>
          <cell r="H25">
            <v>45600</v>
          </cell>
        </row>
        <row r="26">
          <cell r="A26">
            <v>53544</v>
          </cell>
          <cell r="B26">
            <v>510014</v>
          </cell>
          <cell r="C26">
            <v>25790</v>
          </cell>
          <cell r="D26" t="str">
            <v>10014I1409001406</v>
          </cell>
          <cell r="E26" t="str">
            <v>1C24TNN_00053544</v>
          </cell>
          <cell r="F26">
            <v>446425</v>
          </cell>
          <cell r="G26">
            <v>45559</v>
          </cell>
          <cell r="H26">
            <v>45600</v>
          </cell>
        </row>
        <row r="27">
          <cell r="A27">
            <v>53548</v>
          </cell>
          <cell r="B27">
            <v>520090</v>
          </cell>
          <cell r="C27">
            <v>25790</v>
          </cell>
          <cell r="D27" t="str">
            <v>20090I1409000571</v>
          </cell>
          <cell r="E27" t="str">
            <v>1C24TNN_00053548</v>
          </cell>
          <cell r="F27">
            <v>1110575</v>
          </cell>
          <cell r="G27">
            <v>45562</v>
          </cell>
          <cell r="H27">
            <v>45600</v>
          </cell>
        </row>
        <row r="28">
          <cell r="A28">
            <v>53549</v>
          </cell>
          <cell r="B28">
            <v>510012</v>
          </cell>
          <cell r="C28">
            <v>25790</v>
          </cell>
          <cell r="D28" t="str">
            <v>10012I1409001848</v>
          </cell>
          <cell r="E28" t="str">
            <v>1C24TNN_00053549</v>
          </cell>
          <cell r="F28">
            <v>1116063</v>
          </cell>
          <cell r="G28">
            <v>45559</v>
          </cell>
          <cell r="H28">
            <v>45600</v>
          </cell>
        </row>
        <row r="29">
          <cell r="A29">
            <v>53550</v>
          </cell>
          <cell r="B29">
            <v>510018</v>
          </cell>
          <cell r="C29">
            <v>25790</v>
          </cell>
          <cell r="D29" t="str">
            <v>10018I1409001843</v>
          </cell>
          <cell r="E29" t="str">
            <v>1C24TNN_00053550</v>
          </cell>
          <cell r="F29">
            <v>418525</v>
          </cell>
          <cell r="G29">
            <v>45560</v>
          </cell>
          <cell r="H29">
            <v>45600</v>
          </cell>
        </row>
        <row r="30">
          <cell r="A30">
            <v>53551</v>
          </cell>
          <cell r="B30">
            <v>510010</v>
          </cell>
          <cell r="C30">
            <v>25790</v>
          </cell>
          <cell r="D30" t="str">
            <v>10010I1409002994</v>
          </cell>
          <cell r="E30" t="str">
            <v>1C24TNN_00053551</v>
          </cell>
          <cell r="F30">
            <v>418525</v>
          </cell>
          <cell r="G30">
            <v>45562</v>
          </cell>
          <cell r="H30">
            <v>45600</v>
          </cell>
        </row>
        <row r="31">
          <cell r="A31">
            <v>53552</v>
          </cell>
          <cell r="B31">
            <v>510019</v>
          </cell>
          <cell r="C31">
            <v>25790</v>
          </cell>
          <cell r="D31" t="str">
            <v>10019I1409001448</v>
          </cell>
          <cell r="E31" t="str">
            <v>1C24TNN_00053552</v>
          </cell>
          <cell r="F31">
            <v>418525</v>
          </cell>
          <cell r="G31">
            <v>45561</v>
          </cell>
          <cell r="H31">
            <v>45600</v>
          </cell>
        </row>
        <row r="32">
          <cell r="A32">
            <v>53678</v>
          </cell>
          <cell r="B32">
            <v>510010</v>
          </cell>
          <cell r="C32">
            <v>25790</v>
          </cell>
          <cell r="D32" t="str">
            <v>10010I1409002951</v>
          </cell>
          <cell r="E32" t="str">
            <v>1C24TNN_00053678</v>
          </cell>
          <cell r="F32">
            <v>8999975</v>
          </cell>
          <cell r="G32">
            <v>45563</v>
          </cell>
          <cell r="H32">
            <v>45600</v>
          </cell>
        </row>
        <row r="33">
          <cell r="A33">
            <v>53679</v>
          </cell>
          <cell r="B33">
            <v>510025</v>
          </cell>
          <cell r="C33">
            <v>25790</v>
          </cell>
          <cell r="D33" t="str">
            <v>10025I1410000057</v>
          </cell>
          <cell r="E33" t="str">
            <v>1C24TNN_00053679</v>
          </cell>
          <cell r="F33">
            <v>2381325</v>
          </cell>
          <cell r="G33">
            <v>45567</v>
          </cell>
          <cell r="H33">
            <v>45600</v>
          </cell>
        </row>
        <row r="34">
          <cell r="A34">
            <v>53680</v>
          </cell>
          <cell r="B34">
            <v>510022</v>
          </cell>
          <cell r="C34">
            <v>25790</v>
          </cell>
          <cell r="D34" t="str">
            <v>10022I1410000033</v>
          </cell>
          <cell r="E34" t="str">
            <v>1C24TNN_00053680</v>
          </cell>
          <cell r="F34">
            <v>1110575</v>
          </cell>
          <cell r="G34">
            <v>45567</v>
          </cell>
          <cell r="H34">
            <v>45600</v>
          </cell>
        </row>
        <row r="35">
          <cell r="A35">
            <v>53726</v>
          </cell>
          <cell r="B35">
            <v>510023</v>
          </cell>
          <cell r="C35">
            <v>25790</v>
          </cell>
          <cell r="D35" t="str">
            <v>10023I1410000030</v>
          </cell>
          <cell r="E35" t="str">
            <v>1C24TNN_00053726</v>
          </cell>
          <cell r="F35">
            <v>1468625</v>
          </cell>
          <cell r="G35">
            <v>45569</v>
          </cell>
          <cell r="H35">
            <v>45600</v>
          </cell>
        </row>
        <row r="36">
          <cell r="A36">
            <v>53727</v>
          </cell>
          <cell r="B36">
            <v>510016</v>
          </cell>
          <cell r="C36">
            <v>25790</v>
          </cell>
          <cell r="D36" t="str">
            <v>10016I1410000197</v>
          </cell>
          <cell r="E36" t="str">
            <v>1C24TNN_00053727</v>
          </cell>
          <cell r="F36">
            <v>1468625</v>
          </cell>
          <cell r="G36">
            <v>45570</v>
          </cell>
          <cell r="H36">
            <v>45600</v>
          </cell>
        </row>
        <row r="37">
          <cell r="A37">
            <v>53728</v>
          </cell>
          <cell r="B37">
            <v>510017</v>
          </cell>
          <cell r="C37">
            <v>25790</v>
          </cell>
          <cell r="D37" t="str">
            <v>10017I1410000049</v>
          </cell>
          <cell r="E37" t="str">
            <v>1C24TNN_00053728</v>
          </cell>
          <cell r="F37">
            <v>6054525</v>
          </cell>
          <cell r="G37">
            <v>45567</v>
          </cell>
          <cell r="H37">
            <v>45600</v>
          </cell>
        </row>
        <row r="38">
          <cell r="A38">
            <v>54914</v>
          </cell>
          <cell r="B38">
            <v>510018</v>
          </cell>
          <cell r="C38">
            <v>25790</v>
          </cell>
          <cell r="D38" t="str">
            <v>10018I1410001494</v>
          </cell>
          <cell r="E38" t="str">
            <v>1C24TNN_00054914</v>
          </cell>
          <cell r="F38">
            <v>418525</v>
          </cell>
          <cell r="G38">
            <v>45567</v>
          </cell>
          <cell r="H38">
            <v>45600</v>
          </cell>
        </row>
        <row r="39">
          <cell r="A39">
            <v>54915</v>
          </cell>
          <cell r="B39">
            <v>510018</v>
          </cell>
          <cell r="C39">
            <v>25790</v>
          </cell>
          <cell r="D39" t="str">
            <v>10018I1410000173</v>
          </cell>
          <cell r="E39" t="str">
            <v>1C24TNN_00054915</v>
          </cell>
          <cell r="F39">
            <v>4723300</v>
          </cell>
          <cell r="G39">
            <v>45567</v>
          </cell>
          <cell r="H39">
            <v>45600</v>
          </cell>
        </row>
        <row r="40">
          <cell r="A40">
            <v>54916</v>
          </cell>
          <cell r="B40">
            <v>510011</v>
          </cell>
          <cell r="C40">
            <v>25790</v>
          </cell>
          <cell r="D40" t="str">
            <v>10011I1410000229</v>
          </cell>
          <cell r="E40" t="str">
            <v>1C24TNN_00054916</v>
          </cell>
          <cell r="F40">
            <v>1171275</v>
          </cell>
          <cell r="G40">
            <v>45566</v>
          </cell>
          <cell r="H40">
            <v>45600</v>
          </cell>
        </row>
        <row r="41">
          <cell r="A41">
            <v>54917</v>
          </cell>
          <cell r="B41">
            <v>510011</v>
          </cell>
          <cell r="C41">
            <v>25790</v>
          </cell>
          <cell r="D41" t="str">
            <v>10011I1410000230</v>
          </cell>
          <cell r="E41" t="str">
            <v>1C24TNN_00054917</v>
          </cell>
          <cell r="F41">
            <v>418525</v>
          </cell>
          <cell r="G41">
            <v>45567</v>
          </cell>
          <cell r="H41">
            <v>45600</v>
          </cell>
        </row>
        <row r="42">
          <cell r="A42">
            <v>55241</v>
          </cell>
          <cell r="B42">
            <v>510014</v>
          </cell>
          <cell r="C42">
            <v>25790</v>
          </cell>
          <cell r="D42" t="str">
            <v>10014I1409001558</v>
          </cell>
          <cell r="E42" t="str">
            <v>1C24TNN_00055241</v>
          </cell>
          <cell r="F42">
            <v>536025</v>
          </cell>
          <cell r="G42">
            <v>45563</v>
          </cell>
          <cell r="H42">
            <v>45600</v>
          </cell>
        </row>
        <row r="43">
          <cell r="A43">
            <v>55244</v>
          </cell>
          <cell r="B43">
            <v>510010</v>
          </cell>
          <cell r="C43">
            <v>25790</v>
          </cell>
          <cell r="D43" t="str">
            <v>10010I1410000417</v>
          </cell>
          <cell r="E43" t="str">
            <v>1C24TNN_00055244</v>
          </cell>
          <cell r="F43">
            <v>4867088</v>
          </cell>
          <cell r="G43">
            <v>45569</v>
          </cell>
          <cell r="H43">
            <v>45600</v>
          </cell>
        </row>
        <row r="44">
          <cell r="A44">
            <v>55262</v>
          </cell>
          <cell r="B44">
            <v>510022</v>
          </cell>
          <cell r="C44">
            <v>25790</v>
          </cell>
          <cell r="D44" t="str">
            <v>10022I1410000169</v>
          </cell>
          <cell r="E44" t="str">
            <v>1C24TNN_00055262</v>
          </cell>
          <cell r="F44">
            <v>418525</v>
          </cell>
          <cell r="G44">
            <v>45570</v>
          </cell>
          <cell r="H44">
            <v>45600</v>
          </cell>
        </row>
        <row r="45">
          <cell r="A45">
            <v>55264</v>
          </cell>
          <cell r="B45">
            <v>510015</v>
          </cell>
          <cell r="C45">
            <v>25790</v>
          </cell>
          <cell r="D45" t="str">
            <v>10015I1410000207</v>
          </cell>
          <cell r="E45" t="str">
            <v>1C24TNN_00055264</v>
          </cell>
          <cell r="F45">
            <v>3849938</v>
          </cell>
          <cell r="G45">
            <v>45569</v>
          </cell>
          <cell r="H45">
            <v>45600</v>
          </cell>
        </row>
        <row r="46">
          <cell r="A46">
            <v>55265</v>
          </cell>
          <cell r="B46">
            <v>510016</v>
          </cell>
          <cell r="C46">
            <v>25790</v>
          </cell>
          <cell r="D46" t="str">
            <v>10016I1410000357</v>
          </cell>
          <cell r="E46" t="str">
            <v>1C24TNN_00055265</v>
          </cell>
          <cell r="F46">
            <v>1468625</v>
          </cell>
          <cell r="G46">
            <v>45574</v>
          </cell>
          <cell r="H46">
            <v>45600</v>
          </cell>
        </row>
        <row r="47">
          <cell r="A47">
            <v>55267</v>
          </cell>
          <cell r="B47">
            <v>510022</v>
          </cell>
          <cell r="C47">
            <v>25790</v>
          </cell>
          <cell r="D47" t="str">
            <v>10022I1410000170</v>
          </cell>
          <cell r="E47" t="str">
            <v>1C24TNN_00055267</v>
          </cell>
          <cell r="F47">
            <v>3849938</v>
          </cell>
          <cell r="G47">
            <v>45570</v>
          </cell>
          <cell r="H47">
            <v>45600</v>
          </cell>
        </row>
        <row r="48">
          <cell r="A48">
            <v>55269</v>
          </cell>
          <cell r="B48">
            <v>510025</v>
          </cell>
          <cell r="C48">
            <v>25790</v>
          </cell>
          <cell r="D48" t="str">
            <v>10025I1410000188</v>
          </cell>
          <cell r="E48" t="str">
            <v>1C24TNN_00055269</v>
          </cell>
          <cell r="F48">
            <v>2381325</v>
          </cell>
          <cell r="G48">
            <v>45569</v>
          </cell>
          <cell r="H48">
            <v>45600</v>
          </cell>
        </row>
        <row r="49">
          <cell r="A49">
            <v>55271</v>
          </cell>
          <cell r="B49">
            <v>510025</v>
          </cell>
          <cell r="C49">
            <v>25790</v>
          </cell>
          <cell r="D49" t="str">
            <v>10025I1410000189</v>
          </cell>
          <cell r="E49" t="str">
            <v>1C24TNN_00055271</v>
          </cell>
          <cell r="F49">
            <v>418525</v>
          </cell>
          <cell r="G49">
            <v>45569</v>
          </cell>
          <cell r="H49">
            <v>45600</v>
          </cell>
        </row>
        <row r="50">
          <cell r="A50">
            <v>55272</v>
          </cell>
          <cell r="B50">
            <v>510027</v>
          </cell>
          <cell r="C50">
            <v>25790</v>
          </cell>
          <cell r="D50" t="str">
            <v>10027I1410000132</v>
          </cell>
          <cell r="E50" t="str">
            <v>1C24TNN_00055272</v>
          </cell>
          <cell r="F50">
            <v>3849938</v>
          </cell>
          <cell r="G50">
            <v>45571</v>
          </cell>
          <cell r="H50">
            <v>45600</v>
          </cell>
        </row>
        <row r="51">
          <cell r="A51">
            <v>55274</v>
          </cell>
          <cell r="B51">
            <v>510028</v>
          </cell>
          <cell r="C51">
            <v>25790</v>
          </cell>
          <cell r="D51" t="str">
            <v>10028I1410000193</v>
          </cell>
          <cell r="E51" t="str">
            <v>1C24TNN_00055274</v>
          </cell>
          <cell r="F51">
            <v>4960525</v>
          </cell>
          <cell r="G51">
            <v>45571</v>
          </cell>
          <cell r="H51">
            <v>45600</v>
          </cell>
        </row>
        <row r="52">
          <cell r="A52">
            <v>55739</v>
          </cell>
          <cell r="B52">
            <v>510013</v>
          </cell>
          <cell r="C52">
            <v>25790</v>
          </cell>
          <cell r="D52" t="str">
            <v>10013I1410000464</v>
          </cell>
          <cell r="E52" t="str">
            <v>1C24TNN_00055739</v>
          </cell>
          <cell r="F52">
            <v>418525</v>
          </cell>
          <cell r="G52">
            <v>45566</v>
          </cell>
          <cell r="H52">
            <v>45600</v>
          </cell>
        </row>
        <row r="53">
          <cell r="A53">
            <v>55740</v>
          </cell>
          <cell r="B53">
            <v>510014</v>
          </cell>
          <cell r="C53">
            <v>25790</v>
          </cell>
          <cell r="D53" t="str">
            <v>10014I1410000271</v>
          </cell>
          <cell r="E53" t="str">
            <v>1C24TNN_00055740</v>
          </cell>
          <cell r="F53">
            <v>418525</v>
          </cell>
          <cell r="G53">
            <v>45568</v>
          </cell>
          <cell r="H53">
            <v>45600</v>
          </cell>
        </row>
        <row r="54">
          <cell r="A54">
            <v>55741</v>
          </cell>
          <cell r="B54">
            <v>510013</v>
          </cell>
          <cell r="C54">
            <v>25790</v>
          </cell>
          <cell r="D54" t="str">
            <v>10013I1410000465</v>
          </cell>
          <cell r="E54" t="str">
            <v>1C24TNN_00055741</v>
          </cell>
          <cell r="F54">
            <v>2594413</v>
          </cell>
          <cell r="G54">
            <v>45569</v>
          </cell>
          <cell r="H54">
            <v>45600</v>
          </cell>
        </row>
        <row r="55">
          <cell r="A55">
            <v>55742</v>
          </cell>
          <cell r="B55">
            <v>510025</v>
          </cell>
          <cell r="C55">
            <v>25790</v>
          </cell>
          <cell r="D55" t="str">
            <v>10025I1410000237</v>
          </cell>
          <cell r="E55" t="str">
            <v>1C24TNN_00055742</v>
          </cell>
          <cell r="F55">
            <v>2481688</v>
          </cell>
          <cell r="G55">
            <v>45573</v>
          </cell>
          <cell r="H55">
            <v>45600</v>
          </cell>
        </row>
        <row r="56">
          <cell r="A56">
            <v>55743</v>
          </cell>
          <cell r="B56">
            <v>510020</v>
          </cell>
          <cell r="C56">
            <v>25790</v>
          </cell>
          <cell r="D56" t="str">
            <v>10020I1410000297</v>
          </cell>
          <cell r="E56" t="str">
            <v>1C24TNN_00055743</v>
          </cell>
          <cell r="F56">
            <v>1573875</v>
          </cell>
          <cell r="G56">
            <v>45573</v>
          </cell>
          <cell r="H56">
            <v>45600</v>
          </cell>
        </row>
        <row r="57">
          <cell r="A57">
            <v>57010</v>
          </cell>
          <cell r="B57">
            <v>510013</v>
          </cell>
          <cell r="C57">
            <v>25790</v>
          </cell>
          <cell r="D57" t="str">
            <v>10013I1410000662</v>
          </cell>
          <cell r="E57" t="str">
            <v>1C24TNN_00057010</v>
          </cell>
          <cell r="F57">
            <v>1573875</v>
          </cell>
          <cell r="G57">
            <v>45566</v>
          </cell>
          <cell r="H57">
            <v>45600</v>
          </cell>
        </row>
        <row r="58">
          <cell r="A58">
            <v>57227</v>
          </cell>
          <cell r="B58">
            <v>510012</v>
          </cell>
          <cell r="C58">
            <v>25790</v>
          </cell>
          <cell r="D58" t="str">
            <v>10012I1410000595</v>
          </cell>
          <cell r="E58" t="str">
            <v>1C24TNN_00057227</v>
          </cell>
          <cell r="F58">
            <v>501825</v>
          </cell>
          <cell r="G58">
            <v>45574</v>
          </cell>
          <cell r="H58">
            <v>45600</v>
          </cell>
        </row>
        <row r="59">
          <cell r="A59">
            <v>57228</v>
          </cell>
          <cell r="B59">
            <v>510012</v>
          </cell>
          <cell r="C59">
            <v>25790</v>
          </cell>
          <cell r="D59" t="str">
            <v>10012I1410000586</v>
          </cell>
          <cell r="E59" t="str">
            <v>1C24TNN_00057228</v>
          </cell>
          <cell r="F59">
            <v>501825</v>
          </cell>
          <cell r="G59">
            <v>45574</v>
          </cell>
          <cell r="H59">
            <v>45600</v>
          </cell>
        </row>
        <row r="60">
          <cell r="A60">
            <v>57229</v>
          </cell>
          <cell r="B60">
            <v>510012</v>
          </cell>
          <cell r="C60">
            <v>25790</v>
          </cell>
          <cell r="D60" t="str">
            <v>10012I1410000596</v>
          </cell>
          <cell r="E60" t="str">
            <v>1C24TNN_00057229</v>
          </cell>
          <cell r="F60">
            <v>1468625</v>
          </cell>
          <cell r="G60">
            <v>45574</v>
          </cell>
          <cell r="H60">
            <v>45600</v>
          </cell>
        </row>
        <row r="61">
          <cell r="A61">
            <v>57230</v>
          </cell>
          <cell r="B61">
            <v>510011</v>
          </cell>
          <cell r="C61">
            <v>25790</v>
          </cell>
          <cell r="D61" t="str">
            <v>10011I1410001908</v>
          </cell>
          <cell r="E61" t="str">
            <v>1C24TNN_00057230</v>
          </cell>
          <cell r="F61">
            <v>5880875</v>
          </cell>
          <cell r="G61">
            <v>45574</v>
          </cell>
          <cell r="H61">
            <v>45600</v>
          </cell>
        </row>
        <row r="62">
          <cell r="A62">
            <v>57231</v>
          </cell>
          <cell r="B62">
            <v>510011</v>
          </cell>
          <cell r="C62">
            <v>25790</v>
          </cell>
          <cell r="D62" t="str">
            <v>10011I1410000728</v>
          </cell>
          <cell r="E62" t="str">
            <v>1C24TNN_00057231</v>
          </cell>
          <cell r="F62">
            <v>334825</v>
          </cell>
          <cell r="G62">
            <v>45574</v>
          </cell>
          <cell r="H62">
            <v>45600</v>
          </cell>
        </row>
        <row r="63">
          <cell r="A63">
            <v>57382</v>
          </cell>
          <cell r="B63">
            <v>510013</v>
          </cell>
          <cell r="C63">
            <v>25790</v>
          </cell>
          <cell r="D63" t="str">
            <v>10013I1410000781</v>
          </cell>
          <cell r="E63" t="str">
            <v>1C24TNN_00057382</v>
          </cell>
          <cell r="F63">
            <v>3651250</v>
          </cell>
          <cell r="G63">
            <v>45574</v>
          </cell>
          <cell r="H63">
            <v>45600</v>
          </cell>
        </row>
        <row r="64">
          <cell r="A64">
            <v>57383</v>
          </cell>
          <cell r="B64">
            <v>510014</v>
          </cell>
          <cell r="C64">
            <v>25790</v>
          </cell>
          <cell r="D64" t="str">
            <v>10014I1410000461</v>
          </cell>
          <cell r="E64" t="str">
            <v>1C24TNN_00057383</v>
          </cell>
          <cell r="F64">
            <v>5552900</v>
          </cell>
          <cell r="G64">
            <v>45570</v>
          </cell>
          <cell r="H64">
            <v>45600</v>
          </cell>
        </row>
        <row r="65">
          <cell r="A65">
            <v>57384</v>
          </cell>
          <cell r="B65">
            <v>510026</v>
          </cell>
          <cell r="C65">
            <v>25790</v>
          </cell>
          <cell r="D65" t="str">
            <v>10026I1410000438</v>
          </cell>
          <cell r="E65" t="str">
            <v>1C24TNN_00057384</v>
          </cell>
          <cell r="F65">
            <v>2791588</v>
          </cell>
          <cell r="G65">
            <v>45570</v>
          </cell>
          <cell r="H65">
            <v>45600</v>
          </cell>
        </row>
        <row r="66">
          <cell r="A66">
            <v>57385</v>
          </cell>
          <cell r="B66">
            <v>510026</v>
          </cell>
          <cell r="C66">
            <v>25790</v>
          </cell>
          <cell r="D66" t="str">
            <v>10026I1410000439</v>
          </cell>
          <cell r="E66" t="str">
            <v>1C24TNN_00057385</v>
          </cell>
          <cell r="F66">
            <v>418525</v>
          </cell>
          <cell r="G66">
            <v>45570</v>
          </cell>
          <cell r="H66">
            <v>45600</v>
          </cell>
        </row>
        <row r="67">
          <cell r="A67">
            <v>57404</v>
          </cell>
          <cell r="B67">
            <v>510050</v>
          </cell>
          <cell r="C67">
            <v>25790</v>
          </cell>
          <cell r="D67" t="str">
            <v>10050I1410000143</v>
          </cell>
          <cell r="E67" t="str">
            <v>1C24TNN_00057404</v>
          </cell>
          <cell r="F67">
            <v>2221163</v>
          </cell>
          <cell r="G67">
            <v>45576</v>
          </cell>
          <cell r="H67">
            <v>45600</v>
          </cell>
        </row>
        <row r="68">
          <cell r="A68">
            <v>57405</v>
          </cell>
          <cell r="B68">
            <v>510019</v>
          </cell>
          <cell r="C68">
            <v>25790</v>
          </cell>
          <cell r="D68" t="str">
            <v>10019I1410000593</v>
          </cell>
          <cell r="E68" t="str">
            <v>1C24TNN_00057405</v>
          </cell>
          <cell r="F68">
            <v>2883150</v>
          </cell>
          <cell r="G68">
            <v>45576</v>
          </cell>
          <cell r="H68">
            <v>45600</v>
          </cell>
        </row>
        <row r="69">
          <cell r="A69">
            <v>57406</v>
          </cell>
          <cell r="B69">
            <v>510016</v>
          </cell>
          <cell r="C69">
            <v>25790</v>
          </cell>
          <cell r="D69" t="str">
            <v>10016I1410000646</v>
          </cell>
          <cell r="E69" t="str">
            <v>1C24TNN_00057406</v>
          </cell>
          <cell r="F69">
            <v>3704288</v>
          </cell>
          <cell r="G69">
            <v>45579</v>
          </cell>
          <cell r="H69">
            <v>45600</v>
          </cell>
        </row>
        <row r="70">
          <cell r="A70">
            <v>57407</v>
          </cell>
          <cell r="B70">
            <v>510016</v>
          </cell>
          <cell r="C70">
            <v>25790</v>
          </cell>
          <cell r="D70" t="str">
            <v>10016I1410000647</v>
          </cell>
          <cell r="E70" t="str">
            <v>1C24TNN_00057407</v>
          </cell>
          <cell r="F70">
            <v>837050</v>
          </cell>
          <cell r="G70">
            <v>45579</v>
          </cell>
          <cell r="H70">
            <v>45600</v>
          </cell>
        </row>
        <row r="71">
          <cell r="A71">
            <v>57408</v>
          </cell>
          <cell r="B71">
            <v>510015</v>
          </cell>
          <cell r="C71">
            <v>25790</v>
          </cell>
          <cell r="D71" t="str">
            <v>10015I1410000446</v>
          </cell>
          <cell r="E71" t="str">
            <v>1C24TNN_00057408</v>
          </cell>
          <cell r="F71">
            <v>837050</v>
          </cell>
          <cell r="G71">
            <v>45576</v>
          </cell>
          <cell r="H71">
            <v>45600</v>
          </cell>
        </row>
        <row r="72">
          <cell r="A72">
            <v>57409</v>
          </cell>
          <cell r="B72">
            <v>510015</v>
          </cell>
          <cell r="C72">
            <v>25790</v>
          </cell>
          <cell r="D72" t="str">
            <v>10015I1410000441</v>
          </cell>
          <cell r="E72" t="str">
            <v>1C24TNN_00057409</v>
          </cell>
          <cell r="F72">
            <v>4853400</v>
          </cell>
          <cell r="G72">
            <v>45576</v>
          </cell>
          <cell r="H72">
            <v>45600</v>
          </cell>
        </row>
        <row r="73">
          <cell r="A73">
            <v>57410</v>
          </cell>
          <cell r="B73">
            <v>510028</v>
          </cell>
          <cell r="C73">
            <v>25790</v>
          </cell>
          <cell r="D73" t="str">
            <v>10028I1410000400</v>
          </cell>
          <cell r="E73" t="str">
            <v>1C24TNN_00057410</v>
          </cell>
          <cell r="F73">
            <v>418525</v>
          </cell>
          <cell r="G73">
            <v>45577</v>
          </cell>
          <cell r="H73">
            <v>45600</v>
          </cell>
        </row>
        <row r="74">
          <cell r="A74">
            <v>57411</v>
          </cell>
          <cell r="B74">
            <v>510027</v>
          </cell>
          <cell r="C74">
            <v>25790</v>
          </cell>
          <cell r="D74" t="str">
            <v>10027I1410000324</v>
          </cell>
          <cell r="E74" t="str">
            <v>1C24TNN_00057411</v>
          </cell>
          <cell r="F74">
            <v>418525</v>
          </cell>
          <cell r="G74">
            <v>45577</v>
          </cell>
          <cell r="H74">
            <v>45600</v>
          </cell>
        </row>
        <row r="75">
          <cell r="A75">
            <v>57412</v>
          </cell>
          <cell r="B75">
            <v>510027</v>
          </cell>
          <cell r="C75">
            <v>25790</v>
          </cell>
          <cell r="D75" t="str">
            <v>10027I1410000325</v>
          </cell>
          <cell r="E75" t="str">
            <v>1C24TNN_00057412</v>
          </cell>
          <cell r="F75">
            <v>1919875</v>
          </cell>
          <cell r="G75">
            <v>45577</v>
          </cell>
          <cell r="H75">
            <v>45600</v>
          </cell>
        </row>
        <row r="76">
          <cell r="A76">
            <v>57491</v>
          </cell>
          <cell r="B76">
            <v>510010</v>
          </cell>
          <cell r="C76">
            <v>25790</v>
          </cell>
          <cell r="D76" t="str">
            <v>10010I1410001072</v>
          </cell>
          <cell r="E76" t="str">
            <v>1C24TNN_00057491</v>
          </cell>
          <cell r="F76">
            <v>35210400</v>
          </cell>
          <cell r="G76">
            <v>45577</v>
          </cell>
          <cell r="H76">
            <v>45600</v>
          </cell>
        </row>
        <row r="77">
          <cell r="A77">
            <v>57492</v>
          </cell>
          <cell r="B77">
            <v>510019</v>
          </cell>
          <cell r="C77">
            <v>25790</v>
          </cell>
          <cell r="D77" t="str">
            <v>10019I1410000664</v>
          </cell>
          <cell r="E77" t="str">
            <v>1C24TNN_00057492</v>
          </cell>
          <cell r="F77">
            <v>2841763</v>
          </cell>
          <cell r="G77">
            <v>45577</v>
          </cell>
          <cell r="H77">
            <v>45600</v>
          </cell>
        </row>
        <row r="78">
          <cell r="A78">
            <v>57534</v>
          </cell>
          <cell r="B78">
            <v>510029</v>
          </cell>
          <cell r="C78">
            <v>25790</v>
          </cell>
          <cell r="D78" t="str">
            <v>10029I1410000199</v>
          </cell>
          <cell r="E78" t="str">
            <v>1C24TNN_00057534</v>
          </cell>
          <cell r="F78">
            <v>2645925</v>
          </cell>
          <cell r="G78">
            <v>45575</v>
          </cell>
          <cell r="H78">
            <v>45600</v>
          </cell>
        </row>
        <row r="79">
          <cell r="A79">
            <v>58476</v>
          </cell>
          <cell r="B79">
            <v>510028</v>
          </cell>
          <cell r="C79">
            <v>25790</v>
          </cell>
          <cell r="D79" t="str">
            <v>10028I1410000461</v>
          </cell>
          <cell r="E79" t="str">
            <v>1C24TNN_00058476</v>
          </cell>
          <cell r="F79">
            <v>1072050</v>
          </cell>
          <cell r="G79">
            <v>45580</v>
          </cell>
          <cell r="H79">
            <v>45600</v>
          </cell>
        </row>
        <row r="80">
          <cell r="A80">
            <v>58477</v>
          </cell>
          <cell r="B80">
            <v>510027</v>
          </cell>
          <cell r="C80">
            <v>25790</v>
          </cell>
          <cell r="D80" t="str">
            <v>10027I1410000394</v>
          </cell>
          <cell r="E80" t="str">
            <v>1C24TNN_00058477</v>
          </cell>
          <cell r="F80">
            <v>418525</v>
          </cell>
          <cell r="G80">
            <v>45580</v>
          </cell>
          <cell r="H80">
            <v>45600</v>
          </cell>
        </row>
        <row r="81">
          <cell r="A81">
            <v>58478</v>
          </cell>
          <cell r="B81">
            <v>510025</v>
          </cell>
          <cell r="C81">
            <v>25790</v>
          </cell>
          <cell r="D81" t="str">
            <v>10025I1410000506</v>
          </cell>
          <cell r="E81" t="str">
            <v>1C24TNN_00058478</v>
          </cell>
          <cell r="F81">
            <v>6381813</v>
          </cell>
          <cell r="G81">
            <v>45581</v>
          </cell>
          <cell r="H81">
            <v>45600</v>
          </cell>
        </row>
        <row r="82">
          <cell r="A82">
            <v>58479</v>
          </cell>
          <cell r="B82">
            <v>510020</v>
          </cell>
          <cell r="C82">
            <v>25790</v>
          </cell>
          <cell r="D82" t="str">
            <v>10020I1410000647</v>
          </cell>
          <cell r="E82" t="str">
            <v>1C24TNN_00058479</v>
          </cell>
          <cell r="F82">
            <v>1468625</v>
          </cell>
          <cell r="G82">
            <v>45580</v>
          </cell>
          <cell r="H82">
            <v>45600</v>
          </cell>
        </row>
        <row r="83">
          <cell r="A83">
            <v>58480</v>
          </cell>
          <cell r="B83">
            <v>510017</v>
          </cell>
          <cell r="C83">
            <v>25790</v>
          </cell>
          <cell r="D83" t="str">
            <v>10017I1410000749</v>
          </cell>
          <cell r="E83" t="str">
            <v>1C24TNN_00058480</v>
          </cell>
          <cell r="F83">
            <v>1947625</v>
          </cell>
          <cell r="G83">
            <v>45581</v>
          </cell>
          <cell r="H83">
            <v>45600</v>
          </cell>
        </row>
        <row r="84">
          <cell r="A84">
            <v>58481</v>
          </cell>
          <cell r="B84">
            <v>510017</v>
          </cell>
          <cell r="C84">
            <v>25790</v>
          </cell>
          <cell r="D84" t="str">
            <v>10017I1410000750</v>
          </cell>
          <cell r="E84" t="str">
            <v>1C24TNN_00058481</v>
          </cell>
          <cell r="F84">
            <v>1468625</v>
          </cell>
          <cell r="G84">
            <v>45581</v>
          </cell>
          <cell r="H84">
            <v>45600</v>
          </cell>
        </row>
        <row r="85">
          <cell r="A85">
            <v>58548</v>
          </cell>
          <cell r="B85">
            <v>510018</v>
          </cell>
          <cell r="C85">
            <v>25790</v>
          </cell>
          <cell r="D85" t="str">
            <v>10018I1410000875</v>
          </cell>
          <cell r="E85" t="str">
            <v>1C24TNN_00058548</v>
          </cell>
          <cell r="F85">
            <v>501825</v>
          </cell>
          <cell r="G85">
            <v>45581</v>
          </cell>
          <cell r="H85">
            <v>45600</v>
          </cell>
        </row>
        <row r="86">
          <cell r="A86">
            <v>58992</v>
          </cell>
          <cell r="B86">
            <v>510015</v>
          </cell>
          <cell r="C86">
            <v>25790</v>
          </cell>
          <cell r="D86" t="str">
            <v>10015I1410000724</v>
          </cell>
          <cell r="E86" t="str">
            <v>1C24TNN_00058992</v>
          </cell>
          <cell r="F86">
            <v>3849938</v>
          </cell>
          <cell r="G86">
            <v>45583</v>
          </cell>
          <cell r="H86">
            <v>45600</v>
          </cell>
        </row>
        <row r="87">
          <cell r="A87">
            <v>58993</v>
          </cell>
          <cell r="B87">
            <v>510016</v>
          </cell>
          <cell r="C87">
            <v>25790</v>
          </cell>
          <cell r="D87" t="str">
            <v>10016I1410000983</v>
          </cell>
          <cell r="E87" t="str">
            <v>1C24TNN_00058993</v>
          </cell>
          <cell r="F87">
            <v>2579200</v>
          </cell>
          <cell r="G87">
            <v>45586</v>
          </cell>
          <cell r="H87">
            <v>45600</v>
          </cell>
        </row>
        <row r="88">
          <cell r="A88">
            <v>58994</v>
          </cell>
          <cell r="B88">
            <v>510017</v>
          </cell>
          <cell r="C88">
            <v>25790</v>
          </cell>
          <cell r="D88" t="str">
            <v>10017I1410000947</v>
          </cell>
          <cell r="E88" t="str">
            <v>1C24TNN_00058994</v>
          </cell>
          <cell r="F88">
            <v>1780025</v>
          </cell>
          <cell r="G88">
            <v>45584</v>
          </cell>
          <cell r="H88">
            <v>45600</v>
          </cell>
        </row>
        <row r="89">
          <cell r="A89">
            <v>58995</v>
          </cell>
          <cell r="B89">
            <v>510020</v>
          </cell>
          <cell r="C89">
            <v>25790</v>
          </cell>
          <cell r="D89" t="str">
            <v>10020I1410000786</v>
          </cell>
          <cell r="E89" t="str">
            <v>1C24TNN_00058995</v>
          </cell>
          <cell r="F89">
            <v>418525</v>
          </cell>
          <cell r="G89">
            <v>45584</v>
          </cell>
          <cell r="H89">
            <v>45600</v>
          </cell>
        </row>
        <row r="90">
          <cell r="A90">
            <v>58996</v>
          </cell>
          <cell r="B90">
            <v>510020</v>
          </cell>
          <cell r="C90">
            <v>25790</v>
          </cell>
          <cell r="D90" t="str">
            <v>10020I1410000789</v>
          </cell>
          <cell r="E90" t="str">
            <v>1C24TNN_00058996</v>
          </cell>
          <cell r="F90">
            <v>2381325</v>
          </cell>
          <cell r="G90">
            <v>45584</v>
          </cell>
          <cell r="H90">
            <v>45600</v>
          </cell>
        </row>
        <row r="91">
          <cell r="A91">
            <v>58997</v>
          </cell>
          <cell r="B91">
            <v>510027</v>
          </cell>
          <cell r="C91">
            <v>25790</v>
          </cell>
          <cell r="D91" t="str">
            <v>10027I1410000499</v>
          </cell>
          <cell r="E91" t="str">
            <v>1C24TNN_00058997</v>
          </cell>
          <cell r="F91">
            <v>3849938</v>
          </cell>
          <cell r="G91">
            <v>45584</v>
          </cell>
          <cell r="H91">
            <v>45600</v>
          </cell>
        </row>
        <row r="92">
          <cell r="A92">
            <v>58998</v>
          </cell>
          <cell r="B92">
            <v>510022</v>
          </cell>
          <cell r="C92">
            <v>25790</v>
          </cell>
          <cell r="D92" t="str">
            <v>10022I1410000589</v>
          </cell>
          <cell r="E92" t="str">
            <v>1C24TNN_00058998</v>
          </cell>
          <cell r="F92">
            <v>1468625</v>
          </cell>
          <cell r="G92">
            <v>45584</v>
          </cell>
          <cell r="H92">
            <v>45600</v>
          </cell>
        </row>
        <row r="93">
          <cell r="A93">
            <v>58999</v>
          </cell>
          <cell r="B93">
            <v>510010</v>
          </cell>
          <cell r="C93">
            <v>25790</v>
          </cell>
          <cell r="D93" t="str">
            <v>10010I1410001686</v>
          </cell>
          <cell r="E93" t="str">
            <v>1C24TNN_00058999</v>
          </cell>
          <cell r="F93">
            <v>20592088</v>
          </cell>
          <cell r="G93">
            <v>45584</v>
          </cell>
          <cell r="H93">
            <v>45600</v>
          </cell>
        </row>
        <row r="94">
          <cell r="A94">
            <v>59000</v>
          </cell>
          <cell r="B94">
            <v>510010</v>
          </cell>
          <cell r="C94">
            <v>25790</v>
          </cell>
          <cell r="D94" t="str">
            <v>10010I1410001687</v>
          </cell>
          <cell r="E94" t="str">
            <v>1C24TNN_00059000</v>
          </cell>
          <cell r="F94">
            <v>2511150</v>
          </cell>
          <cell r="G94">
            <v>45584</v>
          </cell>
          <cell r="H94">
            <v>45600</v>
          </cell>
        </row>
        <row r="95">
          <cell r="A95">
            <v>59001</v>
          </cell>
          <cell r="B95">
            <v>510010</v>
          </cell>
          <cell r="C95">
            <v>25790</v>
          </cell>
          <cell r="D95" t="str">
            <v>10010I1410001688</v>
          </cell>
          <cell r="E95" t="str">
            <v>1C24TNN_00059001</v>
          </cell>
          <cell r="F95">
            <v>1255575</v>
          </cell>
          <cell r="G95">
            <v>45583</v>
          </cell>
          <cell r="H95">
            <v>45600</v>
          </cell>
        </row>
        <row r="96">
          <cell r="A96">
            <v>59002</v>
          </cell>
          <cell r="B96">
            <v>510050</v>
          </cell>
          <cell r="C96">
            <v>25790</v>
          </cell>
          <cell r="D96" t="str">
            <v>10050I1410000242</v>
          </cell>
          <cell r="E96" t="str">
            <v>1C24TNN_00059002</v>
          </cell>
          <cell r="F96">
            <v>1110575</v>
          </cell>
          <cell r="G96">
            <v>45583</v>
          </cell>
          <cell r="H96">
            <v>45600</v>
          </cell>
        </row>
        <row r="97">
          <cell r="A97">
            <v>59003</v>
          </cell>
          <cell r="B97">
            <v>510029</v>
          </cell>
          <cell r="C97">
            <v>25790</v>
          </cell>
          <cell r="D97" t="str">
            <v>10029I1410000320</v>
          </cell>
          <cell r="E97" t="str">
            <v>1C24TNN_00059003</v>
          </cell>
          <cell r="F97">
            <v>2579200</v>
          </cell>
          <cell r="G97">
            <v>45583</v>
          </cell>
          <cell r="H97">
            <v>45600</v>
          </cell>
        </row>
        <row r="98">
          <cell r="A98">
            <v>59034</v>
          </cell>
          <cell r="B98">
            <v>510014</v>
          </cell>
          <cell r="C98">
            <v>25790</v>
          </cell>
          <cell r="D98" t="str">
            <v>10014I1410000744</v>
          </cell>
          <cell r="E98" t="str">
            <v>1C24TNN_00059034</v>
          </cell>
          <cell r="F98">
            <v>11802938</v>
          </cell>
          <cell r="G98">
            <v>45583</v>
          </cell>
          <cell r="H98">
            <v>45600</v>
          </cell>
        </row>
        <row r="99">
          <cell r="A99">
            <v>59036</v>
          </cell>
          <cell r="B99">
            <v>510014</v>
          </cell>
          <cell r="C99">
            <v>25790</v>
          </cell>
          <cell r="D99" t="str">
            <v>10014I1410000745</v>
          </cell>
          <cell r="E99" t="str">
            <v>1C24TNN_00059036</v>
          </cell>
          <cell r="F99">
            <v>100363</v>
          </cell>
          <cell r="G99">
            <v>45583</v>
          </cell>
          <cell r="H99">
            <v>45600</v>
          </cell>
        </row>
        <row r="100">
          <cell r="A100">
            <v>59037</v>
          </cell>
          <cell r="B100">
            <v>510014</v>
          </cell>
          <cell r="C100">
            <v>25790</v>
          </cell>
          <cell r="D100" t="str">
            <v>10014I1410000746</v>
          </cell>
          <cell r="E100" t="str">
            <v>1C24TNN_00059037</v>
          </cell>
          <cell r="F100">
            <v>100363</v>
          </cell>
          <cell r="G100">
            <v>45583</v>
          </cell>
          <cell r="H100">
            <v>45600</v>
          </cell>
        </row>
        <row r="101">
          <cell r="A101">
            <v>59038</v>
          </cell>
          <cell r="B101">
            <v>520090</v>
          </cell>
          <cell r="C101">
            <v>25790</v>
          </cell>
          <cell r="D101" t="str">
            <v>20090I1410000278</v>
          </cell>
          <cell r="E101" t="str">
            <v>1C24TNN_00059038</v>
          </cell>
          <cell r="F101">
            <v>1468625</v>
          </cell>
          <cell r="G101">
            <v>45582</v>
          </cell>
          <cell r="H101">
            <v>45600</v>
          </cell>
        </row>
        <row r="102">
          <cell r="A102">
            <v>59039</v>
          </cell>
          <cell r="B102">
            <v>510026</v>
          </cell>
          <cell r="C102">
            <v>25790</v>
          </cell>
          <cell r="D102" t="str">
            <v>10026I1410000737</v>
          </cell>
          <cell r="E102" t="str">
            <v>1C24TNN_00059039</v>
          </cell>
          <cell r="F102">
            <v>837050</v>
          </cell>
          <cell r="G102">
            <v>45582</v>
          </cell>
          <cell r="H102">
            <v>45600</v>
          </cell>
        </row>
        <row r="103">
          <cell r="A103">
            <v>59040</v>
          </cell>
          <cell r="B103">
            <v>510026</v>
          </cell>
          <cell r="C103">
            <v>25790</v>
          </cell>
          <cell r="D103" t="str">
            <v>10026I1410000738</v>
          </cell>
          <cell r="E103" t="str">
            <v>1C24TNN_00059040</v>
          </cell>
          <cell r="F103">
            <v>1110575</v>
          </cell>
          <cell r="G103">
            <v>45582</v>
          </cell>
          <cell r="H103">
            <v>45600</v>
          </cell>
        </row>
        <row r="104">
          <cell r="A104">
            <v>59041</v>
          </cell>
          <cell r="B104">
            <v>520090</v>
          </cell>
          <cell r="C104">
            <v>25790</v>
          </cell>
          <cell r="D104" t="str">
            <v>20090I1410000279</v>
          </cell>
          <cell r="E104" t="str">
            <v>1C24TNN_00059041</v>
          </cell>
          <cell r="F104">
            <v>1468625</v>
          </cell>
          <cell r="G104">
            <v>45579</v>
          </cell>
          <cell r="H104">
            <v>45600</v>
          </cell>
        </row>
        <row r="105">
          <cell r="A105">
            <v>59042</v>
          </cell>
          <cell r="B105">
            <v>510013</v>
          </cell>
          <cell r="C105">
            <v>25790</v>
          </cell>
          <cell r="D105" t="str">
            <v>10013I1410001339</v>
          </cell>
          <cell r="E105" t="str">
            <v>1C24TNN_00059042</v>
          </cell>
          <cell r="F105">
            <v>4602475</v>
          </cell>
          <cell r="G105">
            <v>45577</v>
          </cell>
          <cell r="H105">
            <v>45600</v>
          </cell>
        </row>
        <row r="106">
          <cell r="A106">
            <v>59043</v>
          </cell>
          <cell r="B106">
            <v>510014</v>
          </cell>
          <cell r="C106">
            <v>25790</v>
          </cell>
          <cell r="D106" t="str">
            <v>10014I1410000747</v>
          </cell>
          <cell r="E106" t="str">
            <v>1C24TNN_00059043</v>
          </cell>
          <cell r="F106">
            <v>18744425</v>
          </cell>
          <cell r="G106">
            <v>45577</v>
          </cell>
          <cell r="H106">
            <v>45600</v>
          </cell>
        </row>
        <row r="107">
          <cell r="A107">
            <v>59044</v>
          </cell>
          <cell r="B107">
            <v>510026</v>
          </cell>
          <cell r="C107">
            <v>25790</v>
          </cell>
          <cell r="D107" t="str">
            <v>10026I1410000739</v>
          </cell>
          <cell r="E107" t="str">
            <v>1C24TNN_00059044</v>
          </cell>
          <cell r="F107">
            <v>8301125</v>
          </cell>
          <cell r="G107">
            <v>45577</v>
          </cell>
          <cell r="H107">
            <v>45600</v>
          </cell>
        </row>
        <row r="108">
          <cell r="A108">
            <v>59045</v>
          </cell>
          <cell r="B108">
            <v>520090</v>
          </cell>
          <cell r="C108">
            <v>25790</v>
          </cell>
          <cell r="D108" t="str">
            <v>20090I1410000280</v>
          </cell>
          <cell r="E108" t="str">
            <v>1C24TNN_00059045</v>
          </cell>
          <cell r="F108">
            <v>857638</v>
          </cell>
          <cell r="G108">
            <v>45577</v>
          </cell>
          <cell r="H108">
            <v>45600</v>
          </cell>
        </row>
        <row r="109">
          <cell r="A109">
            <v>60508</v>
          </cell>
          <cell r="B109">
            <v>510020</v>
          </cell>
          <cell r="C109">
            <v>25790</v>
          </cell>
          <cell r="D109" t="str">
            <v>10020I1410000997</v>
          </cell>
          <cell r="E109" t="str">
            <v>1C24TNN_00060508</v>
          </cell>
          <cell r="F109">
            <v>418525</v>
          </cell>
          <cell r="G109">
            <v>45587</v>
          </cell>
          <cell r="H109">
            <v>45600</v>
          </cell>
        </row>
        <row r="110">
          <cell r="A110">
            <v>60509</v>
          </cell>
          <cell r="B110">
            <v>510016</v>
          </cell>
          <cell r="C110">
            <v>25790</v>
          </cell>
          <cell r="D110" t="str">
            <v>10016I1410001309</v>
          </cell>
          <cell r="E110" t="str">
            <v>1C24TNN_00060509</v>
          </cell>
          <cell r="F110">
            <v>1210950</v>
          </cell>
          <cell r="G110">
            <v>45590</v>
          </cell>
          <cell r="H110">
            <v>45600</v>
          </cell>
        </row>
        <row r="111">
          <cell r="A111">
            <v>60510</v>
          </cell>
          <cell r="B111">
            <v>510025</v>
          </cell>
          <cell r="C111">
            <v>25790</v>
          </cell>
          <cell r="D111" t="str">
            <v>10025I1410000784</v>
          </cell>
          <cell r="E111" t="str">
            <v>1C24TNN_00060510</v>
          </cell>
          <cell r="F111">
            <v>8612575</v>
          </cell>
          <cell r="G111">
            <v>45587</v>
          </cell>
          <cell r="H111">
            <v>45600</v>
          </cell>
        </row>
        <row r="112">
          <cell r="A112">
            <v>60511</v>
          </cell>
          <cell r="B112">
            <v>510018</v>
          </cell>
          <cell r="C112">
            <v>25790</v>
          </cell>
          <cell r="D112" t="str">
            <v>10018I1410001420</v>
          </cell>
          <cell r="E112" t="str">
            <v>1C24TNN_00060511</v>
          </cell>
          <cell r="F112">
            <v>1924975</v>
          </cell>
          <cell r="G112">
            <v>45587</v>
          </cell>
          <cell r="H112">
            <v>45600</v>
          </cell>
        </row>
        <row r="113">
          <cell r="A113">
            <v>60797</v>
          </cell>
          <cell r="B113">
            <v>510018</v>
          </cell>
          <cell r="C113">
            <v>25790</v>
          </cell>
          <cell r="D113" t="str">
            <v>10018I1410001651</v>
          </cell>
          <cell r="E113" t="str">
            <v>1C24TNN_00060797</v>
          </cell>
          <cell r="F113">
            <v>1612413</v>
          </cell>
          <cell r="G113">
            <v>45591</v>
          </cell>
          <cell r="H113">
            <v>45600</v>
          </cell>
        </row>
        <row r="114">
          <cell r="A114">
            <v>60798</v>
          </cell>
          <cell r="B114">
            <v>510010</v>
          </cell>
          <cell r="C114">
            <v>25790</v>
          </cell>
          <cell r="D114" t="str">
            <v>10010I1410002576</v>
          </cell>
          <cell r="E114" t="str">
            <v>1C24TNN_00060798</v>
          </cell>
          <cell r="F114">
            <v>11242138</v>
          </cell>
          <cell r="G114">
            <v>45590</v>
          </cell>
          <cell r="H114">
            <v>45600</v>
          </cell>
        </row>
        <row r="115">
          <cell r="A115">
            <v>60799</v>
          </cell>
          <cell r="B115">
            <v>510010</v>
          </cell>
          <cell r="C115">
            <v>25790</v>
          </cell>
          <cell r="D115" t="str">
            <v>10010I1410002577</v>
          </cell>
          <cell r="E115" t="str">
            <v>1C24TNN_00060799</v>
          </cell>
          <cell r="F115">
            <v>2472275</v>
          </cell>
          <cell r="G115">
            <v>45590</v>
          </cell>
          <cell r="H115">
            <v>45600</v>
          </cell>
        </row>
        <row r="116">
          <cell r="A116">
            <v>60800</v>
          </cell>
          <cell r="B116">
            <v>510022</v>
          </cell>
          <cell r="C116">
            <v>25790</v>
          </cell>
          <cell r="D116" t="str">
            <v>10022I1410000923</v>
          </cell>
          <cell r="E116" t="str">
            <v>1C24TNN_00060800</v>
          </cell>
          <cell r="F116">
            <v>418525</v>
          </cell>
          <cell r="G116">
            <v>45591</v>
          </cell>
          <cell r="H116">
            <v>45600</v>
          </cell>
        </row>
        <row r="117">
          <cell r="A117">
            <v>60801</v>
          </cell>
          <cell r="B117">
            <v>510021</v>
          </cell>
          <cell r="C117">
            <v>25790</v>
          </cell>
          <cell r="D117" t="str">
            <v>10021I1410000374</v>
          </cell>
          <cell r="E117" t="str">
            <v>1C24TNN_00060801</v>
          </cell>
          <cell r="F117">
            <v>1468625</v>
          </cell>
          <cell r="G117">
            <v>45591</v>
          </cell>
          <cell r="H117">
            <v>45600</v>
          </cell>
        </row>
        <row r="118">
          <cell r="A118">
            <v>60802</v>
          </cell>
          <cell r="B118">
            <v>510017</v>
          </cell>
          <cell r="C118">
            <v>25790</v>
          </cell>
          <cell r="D118" t="str">
            <v>10017I1410001489</v>
          </cell>
          <cell r="E118" t="str">
            <v>1C24TNN_00060802</v>
          </cell>
          <cell r="F118">
            <v>2729750</v>
          </cell>
          <cell r="G118">
            <v>45591</v>
          </cell>
          <cell r="H118">
            <v>45600</v>
          </cell>
        </row>
        <row r="119">
          <cell r="A119">
            <v>60803</v>
          </cell>
          <cell r="B119">
            <v>510015</v>
          </cell>
          <cell r="C119">
            <v>25790</v>
          </cell>
          <cell r="D119" t="str">
            <v>10015I1410001118</v>
          </cell>
          <cell r="E119" t="str">
            <v>1C24TNN_00060803</v>
          </cell>
          <cell r="F119">
            <v>3849938</v>
          </cell>
          <cell r="G119">
            <v>45590</v>
          </cell>
          <cell r="H119">
            <v>45600</v>
          </cell>
        </row>
        <row r="120">
          <cell r="A120">
            <v>60805</v>
          </cell>
          <cell r="B120">
            <v>510013</v>
          </cell>
          <cell r="C120">
            <v>25790</v>
          </cell>
          <cell r="D120" t="str">
            <v>10013I1410001995</v>
          </cell>
          <cell r="E120" t="str">
            <v>1C24TNN_00060805</v>
          </cell>
          <cell r="F120">
            <v>1674100</v>
          </cell>
          <cell r="G120">
            <v>45584</v>
          </cell>
          <cell r="H120">
            <v>45600</v>
          </cell>
        </row>
        <row r="121">
          <cell r="A121">
            <v>60806</v>
          </cell>
          <cell r="B121">
            <v>510013</v>
          </cell>
          <cell r="C121">
            <v>25790</v>
          </cell>
          <cell r="D121" t="str">
            <v>10013I1410001996</v>
          </cell>
          <cell r="E121" t="str">
            <v>1C24TNN_00060806</v>
          </cell>
          <cell r="F121">
            <v>1468625</v>
          </cell>
          <cell r="G121">
            <v>45584</v>
          </cell>
          <cell r="H121">
            <v>45600</v>
          </cell>
        </row>
        <row r="122">
          <cell r="A122">
            <v>60807</v>
          </cell>
          <cell r="B122">
            <v>510013</v>
          </cell>
          <cell r="C122">
            <v>25790</v>
          </cell>
          <cell r="D122" t="str">
            <v>10013I1410001997</v>
          </cell>
          <cell r="E122" t="str">
            <v>1C24TNN_00060807</v>
          </cell>
          <cell r="F122">
            <v>1719538</v>
          </cell>
          <cell r="G122">
            <v>45589</v>
          </cell>
          <cell r="H122">
            <v>45600</v>
          </cell>
        </row>
        <row r="123">
          <cell r="A123">
            <v>60808</v>
          </cell>
          <cell r="B123">
            <v>510013</v>
          </cell>
          <cell r="C123">
            <v>25790</v>
          </cell>
          <cell r="D123" t="str">
            <v>10013I1410001998</v>
          </cell>
          <cell r="E123" t="str">
            <v>1C24TNN_00060808</v>
          </cell>
          <cell r="F123">
            <v>4328950</v>
          </cell>
          <cell r="G123">
            <v>45584</v>
          </cell>
          <cell r="H123">
            <v>45600</v>
          </cell>
        </row>
        <row r="124">
          <cell r="A124">
            <v>60809</v>
          </cell>
          <cell r="B124">
            <v>510014</v>
          </cell>
          <cell r="C124">
            <v>25790</v>
          </cell>
          <cell r="D124" t="str">
            <v>10014I1410001142</v>
          </cell>
          <cell r="E124" t="str">
            <v>1C24TNN_00060809</v>
          </cell>
          <cell r="F124">
            <v>1674100</v>
          </cell>
          <cell r="G124">
            <v>45590</v>
          </cell>
          <cell r="H124">
            <v>45600</v>
          </cell>
        </row>
        <row r="125">
          <cell r="A125">
            <v>60810</v>
          </cell>
          <cell r="B125">
            <v>510026</v>
          </cell>
          <cell r="C125">
            <v>25790</v>
          </cell>
          <cell r="D125" t="str">
            <v>10026I1410001181</v>
          </cell>
          <cell r="E125" t="str">
            <v>1C24TNN_00060810</v>
          </cell>
          <cell r="F125">
            <v>2700975</v>
          </cell>
          <cell r="G125">
            <v>45583</v>
          </cell>
          <cell r="H125">
            <v>45600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chứng từ</v>
          </cell>
        </row>
        <row r="2">
          <cell r="A2">
            <v>1678</v>
          </cell>
          <cell r="B2">
            <v>510025</v>
          </cell>
          <cell r="C2">
            <v>25790</v>
          </cell>
          <cell r="D2" t="str">
            <v>10025R1411000001</v>
          </cell>
          <cell r="E2" t="str">
            <v>1C24TNF_00001678</v>
          </cell>
          <cell r="F2">
            <v>-222112</v>
          </cell>
          <cell r="G2">
            <v>45598</v>
          </cell>
          <cell r="H2">
            <v>45629</v>
          </cell>
        </row>
        <row r="3">
          <cell r="A3">
            <v>1679</v>
          </cell>
          <cell r="B3">
            <v>510025</v>
          </cell>
          <cell r="C3">
            <v>25790</v>
          </cell>
          <cell r="D3" t="str">
            <v>10025R1411000002</v>
          </cell>
          <cell r="E3" t="str">
            <v>1C24TNF_00001679</v>
          </cell>
          <cell r="F3">
            <v>-111610</v>
          </cell>
          <cell r="G3">
            <v>45598</v>
          </cell>
          <cell r="H3">
            <v>45629</v>
          </cell>
        </row>
        <row r="4">
          <cell r="A4">
            <v>1680</v>
          </cell>
          <cell r="B4">
            <v>510022</v>
          </cell>
          <cell r="C4">
            <v>25790</v>
          </cell>
          <cell r="D4" t="str">
            <v>10022R1411000001</v>
          </cell>
          <cell r="E4" t="str">
            <v>1C24TNF_00001680</v>
          </cell>
          <cell r="F4">
            <v>-555290</v>
          </cell>
          <cell r="G4">
            <v>45602</v>
          </cell>
          <cell r="H4">
            <v>45629</v>
          </cell>
        </row>
        <row r="5">
          <cell r="A5">
            <v>1727</v>
          </cell>
          <cell r="B5">
            <v>510019</v>
          </cell>
          <cell r="C5">
            <v>25790</v>
          </cell>
          <cell r="D5" t="str">
            <v>10019R1411000006</v>
          </cell>
          <cell r="E5" t="str">
            <v>1C24TNF_00001727</v>
          </cell>
          <cell r="F5">
            <v>-73425</v>
          </cell>
          <cell r="G5">
            <v>45611</v>
          </cell>
          <cell r="H5">
            <v>45629</v>
          </cell>
        </row>
        <row r="6">
          <cell r="A6">
            <v>1728</v>
          </cell>
          <cell r="B6">
            <v>510019</v>
          </cell>
          <cell r="C6">
            <v>25790</v>
          </cell>
          <cell r="D6" t="str">
            <v>10019R1411000007</v>
          </cell>
          <cell r="E6" t="str">
            <v>1C24TNF_00001728</v>
          </cell>
          <cell r="F6">
            <v>-551443</v>
          </cell>
          <cell r="G6">
            <v>45611</v>
          </cell>
          <cell r="H6">
            <v>45629</v>
          </cell>
        </row>
        <row r="7">
          <cell r="A7">
            <v>1729</v>
          </cell>
          <cell r="B7">
            <v>510016</v>
          </cell>
          <cell r="C7">
            <v>25790</v>
          </cell>
          <cell r="D7" t="str">
            <v>10016R1411000004</v>
          </cell>
          <cell r="E7" t="str">
            <v>1C24TNF_00001729</v>
          </cell>
          <cell r="F7">
            <v>-222116</v>
          </cell>
          <cell r="G7">
            <v>45612</v>
          </cell>
          <cell r="H7">
            <v>45629</v>
          </cell>
        </row>
        <row r="8">
          <cell r="A8">
            <v>1754</v>
          </cell>
          <cell r="B8">
            <v>510015</v>
          </cell>
          <cell r="C8">
            <v>25790</v>
          </cell>
          <cell r="D8" t="str">
            <v>10015R1411000004</v>
          </cell>
          <cell r="E8" t="str">
            <v>1C24TNF_00001754</v>
          </cell>
          <cell r="F8">
            <v>-111606</v>
          </cell>
          <cell r="G8">
            <v>45617</v>
          </cell>
          <cell r="H8">
            <v>45629</v>
          </cell>
        </row>
        <row r="9">
          <cell r="A9">
            <v>1755</v>
          </cell>
          <cell r="B9">
            <v>510015</v>
          </cell>
          <cell r="C9">
            <v>25790</v>
          </cell>
          <cell r="D9" t="str">
            <v>10015R1411000003</v>
          </cell>
          <cell r="E9" t="str">
            <v>1C24TNF_00001755</v>
          </cell>
          <cell r="F9">
            <v>-643230</v>
          </cell>
          <cell r="G9">
            <v>45617</v>
          </cell>
          <cell r="H9">
            <v>45629</v>
          </cell>
        </row>
        <row r="10">
          <cell r="A10">
            <v>1844</v>
          </cell>
          <cell r="B10">
            <v>510027</v>
          </cell>
          <cell r="C10">
            <v>25790</v>
          </cell>
          <cell r="D10" t="str">
            <v>10027R1411000005</v>
          </cell>
          <cell r="E10" t="str">
            <v>1C24TNF_00001844</v>
          </cell>
          <cell r="F10">
            <v>-643225</v>
          </cell>
          <cell r="G10">
            <v>45624</v>
          </cell>
          <cell r="H10">
            <v>45629</v>
          </cell>
        </row>
        <row r="11">
          <cell r="A11">
            <v>1845</v>
          </cell>
          <cell r="B11">
            <v>510027</v>
          </cell>
          <cell r="C11">
            <v>25790</v>
          </cell>
          <cell r="D11" t="str">
            <v>10027R1411000006</v>
          </cell>
          <cell r="E11" t="str">
            <v>1C24TNF_00001845</v>
          </cell>
          <cell r="F11">
            <v>-83710</v>
          </cell>
          <cell r="G11">
            <v>45624</v>
          </cell>
          <cell r="H11">
            <v>45629</v>
          </cell>
        </row>
        <row r="12">
          <cell r="A12">
            <v>53545</v>
          </cell>
          <cell r="B12">
            <v>510026</v>
          </cell>
          <cell r="C12">
            <v>25790</v>
          </cell>
          <cell r="D12" t="str">
            <v>10026I1409001731</v>
          </cell>
          <cell r="E12" t="str">
            <v>1C24TNN_00053545</v>
          </cell>
          <cell r="F12">
            <v>1361500</v>
          </cell>
          <cell r="G12">
            <v>45560</v>
          </cell>
          <cell r="H12">
            <v>45629</v>
          </cell>
        </row>
        <row r="13">
          <cell r="A13">
            <v>53546</v>
          </cell>
          <cell r="B13">
            <v>510014</v>
          </cell>
          <cell r="C13">
            <v>25790</v>
          </cell>
          <cell r="D13" t="str">
            <v>10014I1409001650</v>
          </cell>
          <cell r="E13" t="str">
            <v>1C24TNN_00053546</v>
          </cell>
          <cell r="F13">
            <v>5552900</v>
          </cell>
          <cell r="G13">
            <v>45560</v>
          </cell>
          <cell r="H13">
            <v>45629</v>
          </cell>
        </row>
        <row r="14">
          <cell r="A14">
            <v>53547</v>
          </cell>
          <cell r="B14">
            <v>510014</v>
          </cell>
          <cell r="C14">
            <v>25790</v>
          </cell>
          <cell r="D14" t="str">
            <v>10014I1409001651</v>
          </cell>
          <cell r="E14" t="str">
            <v>1C24TNN_00053547</v>
          </cell>
          <cell r="F14">
            <v>5552900</v>
          </cell>
          <cell r="G14">
            <v>45560</v>
          </cell>
          <cell r="H14">
            <v>45629</v>
          </cell>
        </row>
        <row r="15">
          <cell r="A15">
            <v>60804</v>
          </cell>
          <cell r="B15">
            <v>510028</v>
          </cell>
          <cell r="C15">
            <v>25790</v>
          </cell>
          <cell r="D15" t="str">
            <v>10028I1410001004</v>
          </cell>
          <cell r="E15" t="str">
            <v>1C24TNN_00060804</v>
          </cell>
          <cell r="F15">
            <v>1529100</v>
          </cell>
          <cell r="G15">
            <v>45592</v>
          </cell>
          <cell r="H15">
            <v>45629</v>
          </cell>
        </row>
        <row r="16">
          <cell r="A16">
            <v>61442</v>
          </cell>
          <cell r="B16">
            <v>510025</v>
          </cell>
          <cell r="C16">
            <v>25790</v>
          </cell>
          <cell r="D16" t="str">
            <v>10025I1410001038</v>
          </cell>
          <cell r="E16" t="str">
            <v>1C24TNN_00061442</v>
          </cell>
          <cell r="F16">
            <v>7952900</v>
          </cell>
          <cell r="G16">
            <v>45595</v>
          </cell>
          <cell r="H16">
            <v>45629</v>
          </cell>
        </row>
        <row r="17">
          <cell r="A17">
            <v>61681</v>
          </cell>
          <cell r="B17">
            <v>510017</v>
          </cell>
          <cell r="C17">
            <v>25790</v>
          </cell>
          <cell r="D17" t="str">
            <v>10017I1410001776</v>
          </cell>
          <cell r="E17" t="str">
            <v>1C24TNN_00061681</v>
          </cell>
          <cell r="F17">
            <v>1072050</v>
          </cell>
          <cell r="G17">
            <v>45595</v>
          </cell>
          <cell r="H17">
            <v>45629</v>
          </cell>
        </row>
        <row r="18">
          <cell r="A18">
            <v>61682</v>
          </cell>
          <cell r="B18">
            <v>510017</v>
          </cell>
          <cell r="C18">
            <v>25790</v>
          </cell>
          <cell r="D18" t="str">
            <v>10017I1410001777</v>
          </cell>
          <cell r="E18" t="str">
            <v>1C24TNN_00061682</v>
          </cell>
          <cell r="F18">
            <v>4960525</v>
          </cell>
          <cell r="G18">
            <v>45595</v>
          </cell>
          <cell r="H18">
            <v>45629</v>
          </cell>
        </row>
        <row r="19">
          <cell r="A19">
            <v>61683</v>
          </cell>
          <cell r="B19">
            <v>510024</v>
          </cell>
          <cell r="C19">
            <v>25790</v>
          </cell>
          <cell r="D19" t="str">
            <v>10024I1411000009</v>
          </cell>
          <cell r="E19" t="str">
            <v>1C24TNN_00061683</v>
          </cell>
          <cell r="F19">
            <v>4960525</v>
          </cell>
          <cell r="G19">
            <v>45597</v>
          </cell>
          <cell r="H19">
            <v>45629</v>
          </cell>
        </row>
        <row r="20">
          <cell r="A20">
            <v>61685</v>
          </cell>
          <cell r="B20">
            <v>510016</v>
          </cell>
          <cell r="C20">
            <v>25790</v>
          </cell>
          <cell r="D20" t="str">
            <v>10016I1411000026</v>
          </cell>
          <cell r="E20" t="str">
            <v>1C24TNN_00061685</v>
          </cell>
          <cell r="F20">
            <v>1769713</v>
          </cell>
          <cell r="G20">
            <v>45597</v>
          </cell>
          <cell r="H20">
            <v>45629</v>
          </cell>
        </row>
        <row r="21">
          <cell r="A21">
            <v>61869</v>
          </cell>
          <cell r="B21">
            <v>510011</v>
          </cell>
          <cell r="C21">
            <v>25790</v>
          </cell>
          <cell r="D21" t="str">
            <v>10011I1410002305</v>
          </cell>
          <cell r="E21" t="str">
            <v>1C24TNN_00061869</v>
          </cell>
          <cell r="F21">
            <v>6629125</v>
          </cell>
          <cell r="G21">
            <v>45595</v>
          </cell>
          <cell r="H21">
            <v>45629</v>
          </cell>
        </row>
        <row r="22">
          <cell r="A22">
            <v>61870</v>
          </cell>
          <cell r="B22">
            <v>510011</v>
          </cell>
          <cell r="C22">
            <v>25790</v>
          </cell>
          <cell r="D22" t="str">
            <v>10011I1410002306</v>
          </cell>
          <cell r="E22" t="str">
            <v>1C24TNN_00061870</v>
          </cell>
          <cell r="F22">
            <v>1003663</v>
          </cell>
          <cell r="G22">
            <v>45594</v>
          </cell>
          <cell r="H22">
            <v>45629</v>
          </cell>
        </row>
        <row r="23">
          <cell r="A23">
            <v>61871</v>
          </cell>
          <cell r="B23">
            <v>510019</v>
          </cell>
          <cell r="C23">
            <v>25790</v>
          </cell>
          <cell r="D23" t="str">
            <v>10019I1410001692</v>
          </cell>
          <cell r="E23" t="str">
            <v>1C24TNN_00061871</v>
          </cell>
          <cell r="F23">
            <v>1468625</v>
          </cell>
          <cell r="G23">
            <v>45594</v>
          </cell>
          <cell r="H23">
            <v>45629</v>
          </cell>
        </row>
        <row r="24">
          <cell r="A24">
            <v>61872</v>
          </cell>
          <cell r="B24">
            <v>510019</v>
          </cell>
          <cell r="C24">
            <v>25790</v>
          </cell>
          <cell r="D24" t="str">
            <v>10019I1410001693</v>
          </cell>
          <cell r="E24" t="str">
            <v>1C24TNN_00061872</v>
          </cell>
          <cell r="F24">
            <v>2381325</v>
          </cell>
          <cell r="G24">
            <v>45594</v>
          </cell>
          <cell r="H24">
            <v>45629</v>
          </cell>
        </row>
        <row r="25">
          <cell r="A25">
            <v>62115</v>
          </cell>
          <cell r="B25">
            <v>510026</v>
          </cell>
          <cell r="C25">
            <v>25790</v>
          </cell>
          <cell r="D25" t="str">
            <v>10026I1410001460</v>
          </cell>
          <cell r="E25" t="str">
            <v>1C24TNN_00062115</v>
          </cell>
          <cell r="F25">
            <v>3651250</v>
          </cell>
          <cell r="G25">
            <v>45596</v>
          </cell>
          <cell r="H25">
            <v>45629</v>
          </cell>
        </row>
        <row r="26">
          <cell r="A26">
            <v>62116</v>
          </cell>
          <cell r="B26">
            <v>510014</v>
          </cell>
          <cell r="C26">
            <v>25790</v>
          </cell>
          <cell r="D26" t="str">
            <v>10014I1410001421</v>
          </cell>
          <cell r="E26" t="str">
            <v>1C24TNN_00062116</v>
          </cell>
          <cell r="F26">
            <v>5552900</v>
          </cell>
          <cell r="G26">
            <v>45596</v>
          </cell>
          <cell r="H26">
            <v>45629</v>
          </cell>
        </row>
        <row r="27">
          <cell r="A27">
            <v>62125</v>
          </cell>
          <cell r="B27">
            <v>510027</v>
          </cell>
          <cell r="C27">
            <v>25790</v>
          </cell>
          <cell r="D27" t="str">
            <v>10027I1411000085</v>
          </cell>
          <cell r="E27" t="str">
            <v>1C24TNN_00062125</v>
          </cell>
          <cell r="F27">
            <v>1110575</v>
          </cell>
          <cell r="G27">
            <v>45598</v>
          </cell>
          <cell r="H27">
            <v>45629</v>
          </cell>
        </row>
        <row r="28">
          <cell r="A28">
            <v>62126</v>
          </cell>
          <cell r="B28">
            <v>510028</v>
          </cell>
          <cell r="C28">
            <v>25790</v>
          </cell>
          <cell r="D28" t="str">
            <v>10028I1411000052</v>
          </cell>
          <cell r="E28" t="str">
            <v>1C24TNN_00062126</v>
          </cell>
          <cell r="F28">
            <v>2381325</v>
          </cell>
          <cell r="G28">
            <v>45598</v>
          </cell>
          <cell r="H28">
            <v>45629</v>
          </cell>
        </row>
        <row r="29">
          <cell r="A29">
            <v>62127</v>
          </cell>
          <cell r="B29">
            <v>510025</v>
          </cell>
          <cell r="C29">
            <v>25790</v>
          </cell>
          <cell r="D29" t="str">
            <v>10025I1411000114</v>
          </cell>
          <cell r="E29" t="str">
            <v>1C24TNN_00062127</v>
          </cell>
          <cell r="F29">
            <v>558025</v>
          </cell>
          <cell r="G29">
            <v>45597</v>
          </cell>
          <cell r="H29">
            <v>45629</v>
          </cell>
        </row>
        <row r="30">
          <cell r="A30">
            <v>62128</v>
          </cell>
          <cell r="B30">
            <v>510025</v>
          </cell>
          <cell r="C30">
            <v>25790</v>
          </cell>
          <cell r="D30" t="str">
            <v>10025I1411000115</v>
          </cell>
          <cell r="E30" t="str">
            <v>1C24TNN_00062128</v>
          </cell>
          <cell r="F30">
            <v>5973588</v>
          </cell>
          <cell r="G30">
            <v>45597</v>
          </cell>
          <cell r="H30">
            <v>45629</v>
          </cell>
        </row>
        <row r="31">
          <cell r="A31">
            <v>62130</v>
          </cell>
          <cell r="B31">
            <v>510016</v>
          </cell>
          <cell r="C31">
            <v>25790</v>
          </cell>
          <cell r="D31" t="str">
            <v>10016I1411000160</v>
          </cell>
          <cell r="E31" t="str">
            <v>1C24TNN_00062130</v>
          </cell>
          <cell r="F31">
            <v>4300850</v>
          </cell>
          <cell r="G31">
            <v>45600</v>
          </cell>
          <cell r="H31">
            <v>45629</v>
          </cell>
        </row>
        <row r="32">
          <cell r="A32">
            <v>62131</v>
          </cell>
          <cell r="B32">
            <v>510015</v>
          </cell>
          <cell r="C32">
            <v>25790</v>
          </cell>
          <cell r="D32" t="str">
            <v>10015I1411000101</v>
          </cell>
          <cell r="E32" t="str">
            <v>1C24TNN_00062131</v>
          </cell>
          <cell r="F32">
            <v>1110575</v>
          </cell>
          <cell r="G32">
            <v>45597</v>
          </cell>
          <cell r="H32">
            <v>45629</v>
          </cell>
        </row>
        <row r="33">
          <cell r="A33">
            <v>62404</v>
          </cell>
          <cell r="B33">
            <v>510012</v>
          </cell>
          <cell r="C33">
            <v>25790</v>
          </cell>
          <cell r="D33" t="str">
            <v>10012I1411000253</v>
          </cell>
          <cell r="E33" t="str">
            <v>1C24TNN_00062404</v>
          </cell>
          <cell r="F33">
            <v>4407975</v>
          </cell>
          <cell r="G33">
            <v>45600</v>
          </cell>
          <cell r="H33">
            <v>45629</v>
          </cell>
        </row>
        <row r="34">
          <cell r="A34">
            <v>62640</v>
          </cell>
          <cell r="B34">
            <v>510025</v>
          </cell>
          <cell r="C34">
            <v>25790</v>
          </cell>
          <cell r="D34" t="str">
            <v>10025I1411000224</v>
          </cell>
          <cell r="E34" t="str">
            <v>1C24TNN_00062640</v>
          </cell>
          <cell r="F34">
            <v>10231750</v>
          </cell>
          <cell r="G34">
            <v>45602</v>
          </cell>
          <cell r="H34">
            <v>45629</v>
          </cell>
        </row>
        <row r="35">
          <cell r="A35">
            <v>62641</v>
          </cell>
          <cell r="B35">
            <v>510015</v>
          </cell>
          <cell r="C35">
            <v>25790</v>
          </cell>
          <cell r="D35" t="str">
            <v>10015I1411000229</v>
          </cell>
          <cell r="E35" t="str">
            <v>1C24TNN_00062641</v>
          </cell>
          <cell r="F35">
            <v>3491900</v>
          </cell>
          <cell r="G35">
            <v>45601</v>
          </cell>
          <cell r="H35">
            <v>45629</v>
          </cell>
        </row>
        <row r="36">
          <cell r="A36">
            <v>62642</v>
          </cell>
          <cell r="B36">
            <v>510016</v>
          </cell>
          <cell r="C36">
            <v>25790</v>
          </cell>
          <cell r="D36" t="str">
            <v>10016I1411000447</v>
          </cell>
          <cell r="E36" t="str">
            <v>1C24TNN_00062642</v>
          </cell>
          <cell r="F36">
            <v>558025</v>
          </cell>
          <cell r="G36">
            <v>45604</v>
          </cell>
          <cell r="H36">
            <v>45629</v>
          </cell>
        </row>
        <row r="37">
          <cell r="A37">
            <v>63526</v>
          </cell>
          <cell r="B37">
            <v>510011</v>
          </cell>
          <cell r="C37">
            <v>25790</v>
          </cell>
          <cell r="D37" t="str">
            <v>10011I1411000553</v>
          </cell>
          <cell r="E37" t="str">
            <v>1C24TNN_00063526</v>
          </cell>
          <cell r="F37">
            <v>2472275</v>
          </cell>
          <cell r="G37">
            <v>45602</v>
          </cell>
          <cell r="H37">
            <v>45629</v>
          </cell>
        </row>
        <row r="38">
          <cell r="A38">
            <v>63562</v>
          </cell>
          <cell r="B38">
            <v>510014</v>
          </cell>
          <cell r="C38">
            <v>25790</v>
          </cell>
          <cell r="D38" t="str">
            <v>10014I1410001494</v>
          </cell>
          <cell r="E38" t="str">
            <v>1C24TNN_00063562</v>
          </cell>
          <cell r="F38">
            <v>5552900</v>
          </cell>
          <cell r="G38">
            <v>45594</v>
          </cell>
          <cell r="H38">
            <v>45629</v>
          </cell>
        </row>
        <row r="39">
          <cell r="A39">
            <v>63565</v>
          </cell>
          <cell r="B39">
            <v>510010</v>
          </cell>
          <cell r="C39">
            <v>25790</v>
          </cell>
          <cell r="D39" t="str">
            <v>10010I1411000856</v>
          </cell>
          <cell r="E39" t="str">
            <v>1C24TNN_00063565</v>
          </cell>
          <cell r="F39">
            <v>2472275</v>
          </cell>
          <cell r="G39">
            <v>45604</v>
          </cell>
          <cell r="H39">
            <v>45629</v>
          </cell>
        </row>
        <row r="40">
          <cell r="A40">
            <v>63566</v>
          </cell>
          <cell r="B40">
            <v>510012</v>
          </cell>
          <cell r="C40">
            <v>25790</v>
          </cell>
          <cell r="D40" t="str">
            <v>10012I1411000488</v>
          </cell>
          <cell r="E40" t="str">
            <v>1C24TNN_00063566</v>
          </cell>
          <cell r="F40">
            <v>501825</v>
          </cell>
          <cell r="G40">
            <v>45603</v>
          </cell>
          <cell r="H40">
            <v>45629</v>
          </cell>
        </row>
        <row r="41">
          <cell r="A41">
            <v>63567</v>
          </cell>
          <cell r="B41">
            <v>510019</v>
          </cell>
          <cell r="C41">
            <v>25790</v>
          </cell>
          <cell r="D41" t="str">
            <v>10019I1411000516</v>
          </cell>
          <cell r="E41" t="str">
            <v>1C24TNN_00063567</v>
          </cell>
          <cell r="F41">
            <v>1059863</v>
          </cell>
          <cell r="G41">
            <v>45603</v>
          </cell>
          <cell r="H41">
            <v>45629</v>
          </cell>
        </row>
        <row r="42">
          <cell r="A42">
            <v>63578</v>
          </cell>
          <cell r="B42">
            <v>510015</v>
          </cell>
          <cell r="C42">
            <v>25790</v>
          </cell>
          <cell r="D42" t="str">
            <v>10015I1411000408</v>
          </cell>
          <cell r="E42" t="str">
            <v>1C24TNN_00063578</v>
          </cell>
          <cell r="F42">
            <v>1719538</v>
          </cell>
          <cell r="G42">
            <v>45604</v>
          </cell>
          <cell r="H42">
            <v>45629</v>
          </cell>
        </row>
        <row r="43">
          <cell r="A43">
            <v>63579</v>
          </cell>
          <cell r="B43">
            <v>510020</v>
          </cell>
          <cell r="C43">
            <v>25790</v>
          </cell>
          <cell r="D43" t="str">
            <v>10020I1411000369</v>
          </cell>
          <cell r="E43" t="str">
            <v>1C24TNN_00063579</v>
          </cell>
          <cell r="F43">
            <v>5423825</v>
          </cell>
          <cell r="G43">
            <v>45605</v>
          </cell>
          <cell r="H43">
            <v>45629</v>
          </cell>
        </row>
        <row r="44">
          <cell r="A44">
            <v>63580</v>
          </cell>
          <cell r="B44">
            <v>510022</v>
          </cell>
          <cell r="C44">
            <v>25790</v>
          </cell>
          <cell r="D44" t="str">
            <v>10022I1411000275</v>
          </cell>
          <cell r="E44" t="str">
            <v>1C24TNN_00063580</v>
          </cell>
          <cell r="F44">
            <v>1468625</v>
          </cell>
          <cell r="G44">
            <v>45605</v>
          </cell>
          <cell r="H44">
            <v>45629</v>
          </cell>
        </row>
        <row r="45">
          <cell r="A45">
            <v>63582</v>
          </cell>
          <cell r="B45">
            <v>510025</v>
          </cell>
          <cell r="C45">
            <v>25790</v>
          </cell>
          <cell r="D45" t="str">
            <v>10025I1411000375</v>
          </cell>
          <cell r="E45" t="str">
            <v>1C24TNN_00063582</v>
          </cell>
          <cell r="F45">
            <v>4812825</v>
          </cell>
          <cell r="G45">
            <v>45604</v>
          </cell>
          <cell r="H45">
            <v>45629</v>
          </cell>
        </row>
        <row r="46">
          <cell r="A46">
            <v>63585</v>
          </cell>
          <cell r="B46">
            <v>510027</v>
          </cell>
          <cell r="C46">
            <v>25790</v>
          </cell>
          <cell r="D46" t="str">
            <v>10027I1411000285</v>
          </cell>
          <cell r="E46" t="str">
            <v>1C24TNN_00063585</v>
          </cell>
          <cell r="F46">
            <v>2144100</v>
          </cell>
          <cell r="G46">
            <v>45605</v>
          </cell>
          <cell r="H46">
            <v>45629</v>
          </cell>
        </row>
        <row r="47">
          <cell r="A47">
            <v>63587</v>
          </cell>
          <cell r="B47">
            <v>510017</v>
          </cell>
          <cell r="C47">
            <v>25790</v>
          </cell>
          <cell r="D47" t="str">
            <v>10017I1411000569</v>
          </cell>
          <cell r="E47" t="str">
            <v>1C24TNN_00063587</v>
          </cell>
          <cell r="F47">
            <v>1674088</v>
          </cell>
          <cell r="G47">
            <v>45605</v>
          </cell>
          <cell r="H47">
            <v>45629</v>
          </cell>
        </row>
        <row r="48">
          <cell r="A48">
            <v>63588</v>
          </cell>
          <cell r="B48">
            <v>510024</v>
          </cell>
          <cell r="C48">
            <v>25790</v>
          </cell>
          <cell r="D48" t="str">
            <v>10024I1411000268</v>
          </cell>
          <cell r="E48" t="str">
            <v>1C24TNN_00063588</v>
          </cell>
          <cell r="F48">
            <v>1110575</v>
          </cell>
          <cell r="G48">
            <v>45607</v>
          </cell>
          <cell r="H48">
            <v>45629</v>
          </cell>
        </row>
        <row r="49">
          <cell r="A49">
            <v>64138</v>
          </cell>
          <cell r="B49">
            <v>510011</v>
          </cell>
          <cell r="C49">
            <v>25790</v>
          </cell>
          <cell r="D49" t="str">
            <v>10011I1411000904</v>
          </cell>
          <cell r="E49" t="str">
            <v>1C24TNN_00064138</v>
          </cell>
          <cell r="F49">
            <v>501825</v>
          </cell>
          <cell r="G49">
            <v>45608</v>
          </cell>
          <cell r="H49">
            <v>45629</v>
          </cell>
        </row>
        <row r="50">
          <cell r="A50">
            <v>64139</v>
          </cell>
          <cell r="B50">
            <v>510025</v>
          </cell>
          <cell r="C50">
            <v>25790</v>
          </cell>
          <cell r="D50" t="str">
            <v>10025I1411000539</v>
          </cell>
          <cell r="E50" t="str">
            <v>1C24TNN_00064139</v>
          </cell>
          <cell r="F50">
            <v>2381325</v>
          </cell>
          <cell r="G50">
            <v>45609</v>
          </cell>
          <cell r="H50">
            <v>45629</v>
          </cell>
        </row>
        <row r="51">
          <cell r="A51">
            <v>64140</v>
          </cell>
          <cell r="B51">
            <v>510023</v>
          </cell>
          <cell r="C51">
            <v>25790</v>
          </cell>
          <cell r="D51" t="str">
            <v>10023I1411000173</v>
          </cell>
          <cell r="E51" t="str">
            <v>1C24TNN_00064140</v>
          </cell>
          <cell r="F51">
            <v>1468625</v>
          </cell>
          <cell r="G51">
            <v>45611</v>
          </cell>
          <cell r="H51">
            <v>45629</v>
          </cell>
        </row>
        <row r="52">
          <cell r="A52">
            <v>64141</v>
          </cell>
          <cell r="B52">
            <v>510022</v>
          </cell>
          <cell r="C52">
            <v>25790</v>
          </cell>
          <cell r="D52" t="str">
            <v>10022I1411000366</v>
          </cell>
          <cell r="E52" t="str">
            <v>1C24TNN_00064141</v>
          </cell>
          <cell r="F52">
            <v>2381325</v>
          </cell>
          <cell r="G52">
            <v>45609</v>
          </cell>
          <cell r="H52">
            <v>45629</v>
          </cell>
        </row>
        <row r="53">
          <cell r="A53">
            <v>64142</v>
          </cell>
          <cell r="B53">
            <v>510021</v>
          </cell>
          <cell r="C53">
            <v>25790</v>
          </cell>
          <cell r="D53" t="str">
            <v>10021I1411000210</v>
          </cell>
          <cell r="E53" t="str">
            <v>1C24TNN_00064142</v>
          </cell>
          <cell r="F53">
            <v>1468625</v>
          </cell>
          <cell r="G53">
            <v>45610</v>
          </cell>
          <cell r="H53">
            <v>45629</v>
          </cell>
        </row>
        <row r="54">
          <cell r="A54">
            <v>64143</v>
          </cell>
          <cell r="B54">
            <v>510017</v>
          </cell>
          <cell r="C54">
            <v>25790</v>
          </cell>
          <cell r="D54" t="str">
            <v>10017I1411000798</v>
          </cell>
          <cell r="E54" t="str">
            <v>1C24TNN_00064143</v>
          </cell>
          <cell r="F54">
            <v>558025</v>
          </cell>
          <cell r="G54">
            <v>45609</v>
          </cell>
          <cell r="H54">
            <v>45629</v>
          </cell>
        </row>
        <row r="55">
          <cell r="A55">
            <v>64174</v>
          </cell>
          <cell r="B55">
            <v>510013</v>
          </cell>
          <cell r="C55">
            <v>25790</v>
          </cell>
          <cell r="D55" t="str">
            <v>10013I1411000896</v>
          </cell>
          <cell r="E55" t="str">
            <v>1C24TNN_00064174</v>
          </cell>
          <cell r="F55">
            <v>2277563</v>
          </cell>
          <cell r="G55">
            <v>45604</v>
          </cell>
          <cell r="H55">
            <v>45629</v>
          </cell>
        </row>
        <row r="56">
          <cell r="A56">
            <v>64196</v>
          </cell>
          <cell r="B56">
            <v>510013</v>
          </cell>
          <cell r="C56">
            <v>25790</v>
          </cell>
          <cell r="D56" t="str">
            <v>10013I1411000897</v>
          </cell>
          <cell r="E56" t="str">
            <v>1C24TNN_00064196</v>
          </cell>
          <cell r="F56">
            <v>1110575</v>
          </cell>
          <cell r="G56">
            <v>45602</v>
          </cell>
          <cell r="H56">
            <v>45629</v>
          </cell>
        </row>
        <row r="57">
          <cell r="A57">
            <v>64197</v>
          </cell>
          <cell r="B57">
            <v>510026</v>
          </cell>
          <cell r="C57">
            <v>25790</v>
          </cell>
          <cell r="D57" t="str">
            <v>10026I1411000576</v>
          </cell>
          <cell r="E57" t="str">
            <v>1C24TNN_00064197</v>
          </cell>
          <cell r="F57">
            <v>3190263</v>
          </cell>
          <cell r="G57">
            <v>45603</v>
          </cell>
          <cell r="H57">
            <v>45629</v>
          </cell>
        </row>
        <row r="58">
          <cell r="A58">
            <v>64198</v>
          </cell>
          <cell r="B58">
            <v>510014</v>
          </cell>
          <cell r="C58">
            <v>25790</v>
          </cell>
          <cell r="D58" t="str">
            <v>10014I1411000549</v>
          </cell>
          <cell r="E58" t="str">
            <v>1C24TNN_00064198</v>
          </cell>
          <cell r="F58">
            <v>11105800</v>
          </cell>
          <cell r="G58">
            <v>45603</v>
          </cell>
          <cell r="H58">
            <v>45629</v>
          </cell>
        </row>
        <row r="59">
          <cell r="A59">
            <v>64199</v>
          </cell>
          <cell r="B59">
            <v>510014</v>
          </cell>
          <cell r="C59">
            <v>25790</v>
          </cell>
          <cell r="D59" t="str">
            <v>10014I1411000550</v>
          </cell>
          <cell r="E59" t="str">
            <v>1C24TNN_00064199</v>
          </cell>
          <cell r="F59">
            <v>100363</v>
          </cell>
          <cell r="G59">
            <v>45603</v>
          </cell>
          <cell r="H59">
            <v>45629</v>
          </cell>
        </row>
        <row r="60">
          <cell r="A60">
            <v>64200</v>
          </cell>
          <cell r="B60">
            <v>510014</v>
          </cell>
          <cell r="C60">
            <v>25790</v>
          </cell>
          <cell r="D60" t="str">
            <v>10014I1411000551</v>
          </cell>
          <cell r="E60" t="str">
            <v>1C24TNN_00064200</v>
          </cell>
          <cell r="F60">
            <v>1468625</v>
          </cell>
          <cell r="G60">
            <v>45604</v>
          </cell>
          <cell r="H60">
            <v>45629</v>
          </cell>
        </row>
        <row r="61">
          <cell r="A61">
            <v>65211</v>
          </cell>
          <cell r="B61">
            <v>510015</v>
          </cell>
          <cell r="C61">
            <v>25790</v>
          </cell>
          <cell r="D61" t="str">
            <v>10015I1411000695</v>
          </cell>
          <cell r="E61" t="str">
            <v>1C24TNN_00065211</v>
          </cell>
          <cell r="F61">
            <v>6444950</v>
          </cell>
          <cell r="G61">
            <v>45611</v>
          </cell>
          <cell r="H61">
            <v>45629</v>
          </cell>
        </row>
        <row r="62">
          <cell r="A62">
            <v>65212</v>
          </cell>
          <cell r="B62">
            <v>510016</v>
          </cell>
          <cell r="C62">
            <v>25790</v>
          </cell>
          <cell r="D62" t="str">
            <v>10016I1411001038</v>
          </cell>
          <cell r="E62" t="str">
            <v>1C24TNN_00065212</v>
          </cell>
          <cell r="F62">
            <v>4525425</v>
          </cell>
          <cell r="G62">
            <v>45614</v>
          </cell>
          <cell r="H62">
            <v>45629</v>
          </cell>
        </row>
        <row r="63">
          <cell r="A63">
            <v>65213</v>
          </cell>
          <cell r="B63">
            <v>510022</v>
          </cell>
          <cell r="C63">
            <v>25790</v>
          </cell>
          <cell r="D63" t="str">
            <v>10022I1411000424</v>
          </cell>
          <cell r="E63" t="str">
            <v>1C24TNN_00065213</v>
          </cell>
          <cell r="F63">
            <v>1468625</v>
          </cell>
          <cell r="G63">
            <v>45612</v>
          </cell>
          <cell r="H63">
            <v>45629</v>
          </cell>
        </row>
        <row r="64">
          <cell r="A64">
            <v>65214</v>
          </cell>
          <cell r="B64">
            <v>510024</v>
          </cell>
          <cell r="C64">
            <v>25790</v>
          </cell>
          <cell r="D64" t="str">
            <v>10024I1411000471</v>
          </cell>
          <cell r="E64" t="str">
            <v>1C24TNN_00065214</v>
          </cell>
          <cell r="F64">
            <v>558025</v>
          </cell>
          <cell r="G64">
            <v>45614</v>
          </cell>
          <cell r="H64">
            <v>45629</v>
          </cell>
        </row>
        <row r="65">
          <cell r="A65">
            <v>65215</v>
          </cell>
          <cell r="B65">
            <v>510019</v>
          </cell>
          <cell r="C65">
            <v>25790</v>
          </cell>
          <cell r="D65" t="str">
            <v>10019I1411000819</v>
          </cell>
          <cell r="E65" t="str">
            <v>1C24TNN_00065215</v>
          </cell>
          <cell r="F65">
            <v>1573875</v>
          </cell>
          <cell r="G65">
            <v>45610</v>
          </cell>
          <cell r="H65">
            <v>45629</v>
          </cell>
        </row>
        <row r="66">
          <cell r="A66">
            <v>65216</v>
          </cell>
          <cell r="B66">
            <v>510010</v>
          </cell>
          <cell r="C66">
            <v>25790</v>
          </cell>
          <cell r="D66" t="str">
            <v>10010I1411001499</v>
          </cell>
          <cell r="E66" t="str">
            <v>1C24TNN_00065216</v>
          </cell>
          <cell r="F66">
            <v>4854400</v>
          </cell>
          <cell r="G66">
            <v>45611</v>
          </cell>
          <cell r="H66">
            <v>45629</v>
          </cell>
        </row>
        <row r="67">
          <cell r="A67">
            <v>65217</v>
          </cell>
          <cell r="B67">
            <v>510012</v>
          </cell>
          <cell r="C67">
            <v>25790</v>
          </cell>
          <cell r="D67" t="str">
            <v>10012I1411000952</v>
          </cell>
          <cell r="E67" t="str">
            <v>1C24TNN_00065217</v>
          </cell>
          <cell r="F67">
            <v>1110575</v>
          </cell>
          <cell r="G67">
            <v>45610</v>
          </cell>
          <cell r="H67">
            <v>45629</v>
          </cell>
        </row>
        <row r="68">
          <cell r="A68">
            <v>65389</v>
          </cell>
          <cell r="B68">
            <v>510018</v>
          </cell>
          <cell r="C68">
            <v>25790</v>
          </cell>
          <cell r="D68" t="str">
            <v>10018I1411001146</v>
          </cell>
          <cell r="E68" t="str">
            <v>1C24TNN_00065389</v>
          </cell>
          <cell r="F68">
            <v>4351775</v>
          </cell>
          <cell r="G68">
            <v>45609</v>
          </cell>
          <cell r="H68">
            <v>45629</v>
          </cell>
        </row>
        <row r="69">
          <cell r="A69">
            <v>65403</v>
          </cell>
          <cell r="B69">
            <v>510025</v>
          </cell>
          <cell r="C69">
            <v>25790</v>
          </cell>
          <cell r="D69" t="str">
            <v>10025I1409001132</v>
          </cell>
          <cell r="E69" t="str">
            <v>1C24TNN_00065403</v>
          </cell>
          <cell r="F69">
            <v>2531875</v>
          </cell>
          <cell r="G69">
            <v>45562</v>
          </cell>
          <cell r="H69">
            <v>45629</v>
          </cell>
        </row>
        <row r="70">
          <cell r="A70">
            <v>66561</v>
          </cell>
          <cell r="B70">
            <v>510013</v>
          </cell>
          <cell r="C70">
            <v>25790</v>
          </cell>
          <cell r="D70" t="str">
            <v>10013I1411001546</v>
          </cell>
          <cell r="E70" t="str">
            <v>1C24TNN_00066561</v>
          </cell>
          <cell r="F70">
            <v>1361500</v>
          </cell>
          <cell r="G70">
            <v>45608</v>
          </cell>
          <cell r="H70">
            <v>45629</v>
          </cell>
        </row>
        <row r="71">
          <cell r="A71">
            <v>66562</v>
          </cell>
          <cell r="B71">
            <v>510026</v>
          </cell>
          <cell r="C71">
            <v>25790</v>
          </cell>
          <cell r="D71" t="str">
            <v>10026I1411000949</v>
          </cell>
          <cell r="E71" t="str">
            <v>1C24TNN_00066562</v>
          </cell>
          <cell r="F71">
            <v>1110575</v>
          </cell>
          <cell r="G71">
            <v>45609</v>
          </cell>
          <cell r="H71">
            <v>45629</v>
          </cell>
        </row>
        <row r="72">
          <cell r="A72">
            <v>66563</v>
          </cell>
          <cell r="B72">
            <v>510013</v>
          </cell>
          <cell r="C72">
            <v>25790</v>
          </cell>
          <cell r="D72" t="str">
            <v>10013I1411001547</v>
          </cell>
          <cell r="E72" t="str">
            <v>1C24TNN_00066563</v>
          </cell>
          <cell r="F72">
            <v>1072050</v>
          </cell>
          <cell r="G72">
            <v>45608</v>
          </cell>
          <cell r="H72">
            <v>45629</v>
          </cell>
        </row>
        <row r="73">
          <cell r="A73">
            <v>66564</v>
          </cell>
          <cell r="B73">
            <v>510014</v>
          </cell>
          <cell r="C73">
            <v>25790</v>
          </cell>
          <cell r="D73" t="str">
            <v>10014I1411000957</v>
          </cell>
          <cell r="E73" t="str">
            <v>1C24TNN_00066564</v>
          </cell>
          <cell r="F73">
            <v>11987413</v>
          </cell>
          <cell r="G73">
            <v>45610</v>
          </cell>
          <cell r="H73">
            <v>45629</v>
          </cell>
        </row>
        <row r="74">
          <cell r="A74">
            <v>66565</v>
          </cell>
          <cell r="B74">
            <v>510022</v>
          </cell>
          <cell r="C74">
            <v>25790</v>
          </cell>
          <cell r="D74" t="str">
            <v>10022I1411000650</v>
          </cell>
          <cell r="E74" t="str">
            <v>1C24TNN_00066565</v>
          </cell>
          <cell r="F74">
            <v>1468625</v>
          </cell>
          <cell r="G74">
            <v>45615</v>
          </cell>
          <cell r="H74">
            <v>45629</v>
          </cell>
        </row>
        <row r="75">
          <cell r="A75">
            <v>66566</v>
          </cell>
          <cell r="B75">
            <v>510022</v>
          </cell>
          <cell r="C75">
            <v>25790</v>
          </cell>
          <cell r="D75" t="str">
            <v>10022I1411000651</v>
          </cell>
          <cell r="E75" t="str">
            <v>1C24TNN_00066566</v>
          </cell>
          <cell r="F75">
            <v>1110575</v>
          </cell>
          <cell r="G75">
            <v>45615</v>
          </cell>
          <cell r="H75">
            <v>45629</v>
          </cell>
        </row>
        <row r="76">
          <cell r="A76">
            <v>66567</v>
          </cell>
          <cell r="B76">
            <v>510025</v>
          </cell>
          <cell r="C76">
            <v>25790</v>
          </cell>
          <cell r="D76" t="str">
            <v>10025I1411000839</v>
          </cell>
          <cell r="E76" t="str">
            <v>1C24TNN_00066567</v>
          </cell>
          <cell r="F76">
            <v>1468625</v>
          </cell>
          <cell r="G76">
            <v>45616</v>
          </cell>
          <cell r="H76">
            <v>45629</v>
          </cell>
        </row>
        <row r="77">
          <cell r="A77">
            <v>66568</v>
          </cell>
          <cell r="B77">
            <v>510027</v>
          </cell>
          <cell r="C77">
            <v>25790</v>
          </cell>
          <cell r="D77" t="str">
            <v>10027I1411000666</v>
          </cell>
          <cell r="E77" t="str">
            <v>1C24TNN_00066568</v>
          </cell>
          <cell r="F77">
            <v>1970450</v>
          </cell>
          <cell r="G77">
            <v>45615</v>
          </cell>
          <cell r="H77">
            <v>45629</v>
          </cell>
        </row>
        <row r="78">
          <cell r="A78">
            <v>66569</v>
          </cell>
          <cell r="B78">
            <v>510028</v>
          </cell>
          <cell r="C78">
            <v>25790</v>
          </cell>
          <cell r="D78" t="str">
            <v>10028I1411000667</v>
          </cell>
          <cell r="E78" t="str">
            <v>1C24TNN_00066569</v>
          </cell>
          <cell r="F78">
            <v>2294650</v>
          </cell>
          <cell r="G78">
            <v>45616</v>
          </cell>
          <cell r="H78">
            <v>45629</v>
          </cell>
        </row>
        <row r="79">
          <cell r="A79">
            <v>66570</v>
          </cell>
          <cell r="B79">
            <v>510017</v>
          </cell>
          <cell r="C79">
            <v>25790</v>
          </cell>
          <cell r="D79" t="str">
            <v>10017I1411001481</v>
          </cell>
          <cell r="E79" t="str">
            <v>1C24TNN_00066570</v>
          </cell>
          <cell r="F79">
            <v>2729750</v>
          </cell>
          <cell r="G79">
            <v>45618</v>
          </cell>
          <cell r="H79">
            <v>45629</v>
          </cell>
        </row>
        <row r="80">
          <cell r="A80">
            <v>66571</v>
          </cell>
          <cell r="B80">
            <v>510016</v>
          </cell>
          <cell r="C80">
            <v>25790</v>
          </cell>
          <cell r="D80" t="str">
            <v>10016I1411001384</v>
          </cell>
          <cell r="E80" t="str">
            <v>1C24TNN_00066571</v>
          </cell>
          <cell r="F80">
            <v>1970450</v>
          </cell>
          <cell r="G80">
            <v>45618</v>
          </cell>
          <cell r="H80">
            <v>45629</v>
          </cell>
        </row>
        <row r="81">
          <cell r="A81">
            <v>66601</v>
          </cell>
          <cell r="B81">
            <v>510018</v>
          </cell>
          <cell r="C81">
            <v>25790</v>
          </cell>
          <cell r="D81" t="str">
            <v>10018I1411001557</v>
          </cell>
          <cell r="E81" t="str">
            <v>1C24TNN_00066601</v>
          </cell>
          <cell r="F81">
            <v>2144100</v>
          </cell>
          <cell r="G81">
            <v>45616</v>
          </cell>
          <cell r="H81">
            <v>45629</v>
          </cell>
        </row>
        <row r="82">
          <cell r="A82">
            <v>66885</v>
          </cell>
          <cell r="B82">
            <v>510019</v>
          </cell>
          <cell r="C82">
            <v>25790</v>
          </cell>
          <cell r="D82" t="str">
            <v>10019I1411001213</v>
          </cell>
          <cell r="E82" t="str">
            <v>1C24TNN_00066885</v>
          </cell>
          <cell r="F82">
            <v>1110575</v>
          </cell>
          <cell r="G82">
            <v>45617</v>
          </cell>
          <cell r="H82">
            <v>45629</v>
          </cell>
        </row>
        <row r="83">
          <cell r="A83">
            <v>66911</v>
          </cell>
          <cell r="B83">
            <v>510022</v>
          </cell>
          <cell r="C83">
            <v>25790</v>
          </cell>
          <cell r="D83" t="str">
            <v>10022I1411000728</v>
          </cell>
          <cell r="E83" t="str">
            <v>1C24TNN_00066911</v>
          </cell>
          <cell r="F83">
            <v>2883150</v>
          </cell>
          <cell r="G83">
            <v>45619</v>
          </cell>
          <cell r="H83">
            <v>45629</v>
          </cell>
        </row>
        <row r="84">
          <cell r="A84">
            <v>66912</v>
          </cell>
          <cell r="B84">
            <v>510017</v>
          </cell>
          <cell r="C84">
            <v>25790</v>
          </cell>
          <cell r="D84" t="str">
            <v>10017I1411001542</v>
          </cell>
          <cell r="E84" t="str">
            <v>1C24TNN_00066912</v>
          </cell>
          <cell r="F84">
            <v>2632238</v>
          </cell>
          <cell r="G84">
            <v>45619</v>
          </cell>
          <cell r="H84">
            <v>45629</v>
          </cell>
        </row>
        <row r="85">
          <cell r="A85">
            <v>66913</v>
          </cell>
          <cell r="B85">
            <v>510015</v>
          </cell>
          <cell r="C85">
            <v>25790</v>
          </cell>
          <cell r="D85" t="str">
            <v>10015I1411001054</v>
          </cell>
          <cell r="E85" t="str">
            <v>1C24TNN_00066913</v>
          </cell>
          <cell r="F85">
            <v>8150788</v>
          </cell>
          <cell r="G85">
            <v>45618</v>
          </cell>
          <cell r="H85">
            <v>45629</v>
          </cell>
        </row>
        <row r="86">
          <cell r="A86">
            <v>66954</v>
          </cell>
          <cell r="B86">
            <v>510010</v>
          </cell>
          <cell r="C86">
            <v>25790</v>
          </cell>
          <cell r="D86" t="str">
            <v>10010I1411002516</v>
          </cell>
          <cell r="E86" t="str">
            <v>1C24TNN_00066954</v>
          </cell>
          <cell r="F86">
            <v>5056963</v>
          </cell>
          <cell r="G86">
            <v>45618</v>
          </cell>
          <cell r="H86">
            <v>45629</v>
          </cell>
        </row>
        <row r="87">
          <cell r="A87">
            <v>67204</v>
          </cell>
          <cell r="B87">
            <v>510026</v>
          </cell>
          <cell r="C87">
            <v>25790</v>
          </cell>
          <cell r="D87" t="str">
            <v>10026I1411001221</v>
          </cell>
          <cell r="E87" t="str">
            <v>1C24TNN_00067204</v>
          </cell>
          <cell r="F87">
            <v>1612413</v>
          </cell>
          <cell r="G87">
            <v>45614</v>
          </cell>
          <cell r="H87">
            <v>45629</v>
          </cell>
        </row>
        <row r="88">
          <cell r="A88">
            <v>67205</v>
          </cell>
          <cell r="B88">
            <v>510013</v>
          </cell>
          <cell r="C88">
            <v>25790</v>
          </cell>
          <cell r="D88" t="str">
            <v>10013I1411001963</v>
          </cell>
          <cell r="E88" t="str">
            <v>1C24TNN_00067205</v>
          </cell>
          <cell r="F88">
            <v>1468625</v>
          </cell>
          <cell r="G88">
            <v>45615</v>
          </cell>
          <cell r="H88">
            <v>45629</v>
          </cell>
        </row>
        <row r="89">
          <cell r="A89">
            <v>67207</v>
          </cell>
          <cell r="B89">
            <v>520090</v>
          </cell>
          <cell r="C89">
            <v>25790</v>
          </cell>
          <cell r="D89" t="str">
            <v>20090I1411000446</v>
          </cell>
          <cell r="E89" t="str">
            <v>1C24TNN_00067207</v>
          </cell>
          <cell r="F89">
            <v>3373288</v>
          </cell>
          <cell r="G89">
            <v>45616</v>
          </cell>
          <cell r="H89">
            <v>45629</v>
          </cell>
        </row>
        <row r="90">
          <cell r="A90">
            <v>67209</v>
          </cell>
          <cell r="B90">
            <v>510014</v>
          </cell>
          <cell r="C90">
            <v>25790</v>
          </cell>
          <cell r="D90" t="str">
            <v>10014I1411001227</v>
          </cell>
          <cell r="E90" t="str">
            <v>1C24TNN_00067209</v>
          </cell>
          <cell r="F90">
            <v>150550</v>
          </cell>
          <cell r="G90">
            <v>45612</v>
          </cell>
          <cell r="H90">
            <v>45629</v>
          </cell>
        </row>
        <row r="91">
          <cell r="A91">
            <v>67210</v>
          </cell>
          <cell r="B91">
            <v>510014</v>
          </cell>
          <cell r="C91">
            <v>25790</v>
          </cell>
          <cell r="D91" t="str">
            <v>10014I1411001228</v>
          </cell>
          <cell r="E91" t="str">
            <v>1C24TNN_00067210</v>
          </cell>
          <cell r="F91">
            <v>5552900</v>
          </cell>
          <cell r="G91">
            <v>45617</v>
          </cell>
          <cell r="H91">
            <v>45629</v>
          </cell>
        </row>
        <row r="92">
          <cell r="A92">
            <v>67223</v>
          </cell>
          <cell r="B92">
            <v>510010</v>
          </cell>
          <cell r="C92">
            <v>25790</v>
          </cell>
          <cell r="D92" t="str">
            <v>10010I1411002710</v>
          </cell>
          <cell r="E92" t="str">
            <v>1C24TNN_00067223</v>
          </cell>
          <cell r="F92">
            <v>6268975</v>
          </cell>
          <cell r="G92">
            <v>45619</v>
          </cell>
          <cell r="H92">
            <v>45629</v>
          </cell>
        </row>
        <row r="93">
          <cell r="A93">
            <v>67224</v>
          </cell>
          <cell r="B93">
            <v>510011</v>
          </cell>
          <cell r="C93">
            <v>25790</v>
          </cell>
          <cell r="D93" t="str">
            <v>10011I1411002025</v>
          </cell>
          <cell r="E93" t="str">
            <v>1C24TNN_00067224</v>
          </cell>
          <cell r="F93">
            <v>1116063</v>
          </cell>
          <cell r="G93">
            <v>45619</v>
          </cell>
          <cell r="H93">
            <v>45629</v>
          </cell>
        </row>
        <row r="94">
          <cell r="A94">
            <v>68125</v>
          </cell>
          <cell r="B94">
            <v>510019</v>
          </cell>
          <cell r="C94">
            <v>25790</v>
          </cell>
          <cell r="D94" t="str">
            <v>10019I1411001594</v>
          </cell>
          <cell r="E94" t="str">
            <v>1C24TNN_00068125</v>
          </cell>
          <cell r="F94">
            <v>2381325</v>
          </cell>
          <cell r="G94">
            <v>45622</v>
          </cell>
          <cell r="H94">
            <v>45629</v>
          </cell>
        </row>
        <row r="95">
          <cell r="A95">
            <v>68126</v>
          </cell>
          <cell r="B95">
            <v>510012</v>
          </cell>
          <cell r="C95">
            <v>25790</v>
          </cell>
          <cell r="D95" t="str">
            <v>10012I1411002007</v>
          </cell>
          <cell r="E95" t="str">
            <v>1C24TNN_00068126</v>
          </cell>
          <cell r="F95">
            <v>2026650</v>
          </cell>
          <cell r="G95">
            <v>45621</v>
          </cell>
          <cell r="H95">
            <v>45629</v>
          </cell>
        </row>
        <row r="96">
          <cell r="A96">
            <v>68127</v>
          </cell>
          <cell r="B96">
            <v>510029</v>
          </cell>
          <cell r="C96">
            <v>25790</v>
          </cell>
          <cell r="D96" t="str">
            <v>10029I1411000542</v>
          </cell>
          <cell r="E96" t="str">
            <v>1C24TNN_00068127</v>
          </cell>
          <cell r="F96">
            <v>2426800</v>
          </cell>
          <cell r="G96">
            <v>45621</v>
          </cell>
          <cell r="H96">
            <v>45629</v>
          </cell>
        </row>
        <row r="97">
          <cell r="A97">
            <v>68128</v>
          </cell>
          <cell r="B97">
            <v>510016</v>
          </cell>
          <cell r="C97">
            <v>25790</v>
          </cell>
          <cell r="D97" t="str">
            <v>10016I1411001901</v>
          </cell>
          <cell r="E97" t="str">
            <v>1C24TNN_00068128</v>
          </cell>
          <cell r="F97">
            <v>2381325</v>
          </cell>
          <cell r="G97">
            <v>45625</v>
          </cell>
          <cell r="H97">
            <v>45629</v>
          </cell>
        </row>
        <row r="98">
          <cell r="A98">
            <v>68129</v>
          </cell>
          <cell r="B98">
            <v>510025</v>
          </cell>
          <cell r="C98">
            <v>25790</v>
          </cell>
          <cell r="D98" t="str">
            <v>10025I1411001271</v>
          </cell>
          <cell r="E98" t="str">
            <v>1C24TNN_00068129</v>
          </cell>
          <cell r="F98">
            <v>1819900</v>
          </cell>
          <cell r="G98">
            <v>45623</v>
          </cell>
          <cell r="H98">
            <v>45629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ghi nhận</v>
          </cell>
        </row>
        <row r="2">
          <cell r="A2">
            <v>53</v>
          </cell>
          <cell r="B2">
            <v>510015</v>
          </cell>
          <cell r="C2">
            <v>25790</v>
          </cell>
          <cell r="D2" t="str">
            <v>CTY TNHH MTV TM VA DV NGOC THOM</v>
          </cell>
          <cell r="E2" t="str">
            <v>1C25TNF_00000053</v>
          </cell>
          <cell r="F2">
            <v>-111058</v>
          </cell>
          <cell r="G2">
            <v>45665</v>
          </cell>
          <cell r="H2">
            <v>45694</v>
          </cell>
        </row>
        <row r="3">
          <cell r="A3">
            <v>54</v>
          </cell>
          <cell r="B3">
            <v>510014</v>
          </cell>
          <cell r="C3">
            <v>25790</v>
          </cell>
          <cell r="D3" t="str">
            <v>CTY TNHH MTV TM VA DV NGOC THOM</v>
          </cell>
          <cell r="E3" t="str">
            <v>1C25TNF_00000054</v>
          </cell>
          <cell r="F3">
            <v>-905084</v>
          </cell>
          <cell r="G3">
            <v>45666</v>
          </cell>
          <cell r="H3">
            <v>45694</v>
          </cell>
        </row>
        <row r="4">
          <cell r="A4">
            <v>101</v>
          </cell>
          <cell r="B4">
            <v>510015</v>
          </cell>
          <cell r="C4">
            <v>25790</v>
          </cell>
          <cell r="D4" t="str">
            <v>CTY TNHH MTV TM VA DV NGOC THOM</v>
          </cell>
          <cell r="E4" t="str">
            <v>1C25TNF_00000101</v>
          </cell>
          <cell r="F4">
            <v>-376987</v>
          </cell>
          <cell r="G4">
            <v>45670</v>
          </cell>
          <cell r="H4">
            <v>45694</v>
          </cell>
        </row>
        <row r="5">
          <cell r="A5">
            <v>102</v>
          </cell>
          <cell r="B5">
            <v>510015</v>
          </cell>
          <cell r="C5">
            <v>25790</v>
          </cell>
          <cell r="D5" t="str">
            <v>CTY TNHH MTV TM VA DV NGOC THOM</v>
          </cell>
          <cell r="E5" t="str">
            <v>1C25TNF_00000102</v>
          </cell>
          <cell r="F5">
            <v>-107200</v>
          </cell>
          <cell r="G5">
            <v>45670</v>
          </cell>
          <cell r="H5">
            <v>45694</v>
          </cell>
        </row>
        <row r="6">
          <cell r="A6">
            <v>103</v>
          </cell>
          <cell r="B6">
            <v>510015</v>
          </cell>
          <cell r="C6">
            <v>25790</v>
          </cell>
          <cell r="D6" t="str">
            <v>CTY TNHH MTV TM VA DV NGOC THOM</v>
          </cell>
          <cell r="E6" t="str">
            <v>1C25TNF_00000103</v>
          </cell>
          <cell r="F6">
            <v>-329321</v>
          </cell>
          <cell r="G6">
            <v>45670</v>
          </cell>
          <cell r="H6">
            <v>45694</v>
          </cell>
        </row>
        <row r="7">
          <cell r="A7">
            <v>110</v>
          </cell>
          <cell r="B7">
            <v>510015</v>
          </cell>
          <cell r="C7">
            <v>25790</v>
          </cell>
          <cell r="D7" t="str">
            <v>CTY TNHH MTV TM VA DV NGOC THOM</v>
          </cell>
          <cell r="E7" t="str">
            <v>1C25TNF_00000110</v>
          </cell>
          <cell r="F7">
            <v>-223212</v>
          </cell>
          <cell r="G7">
            <v>45675</v>
          </cell>
          <cell r="H7">
            <v>45694</v>
          </cell>
        </row>
        <row r="8">
          <cell r="A8">
            <v>111</v>
          </cell>
          <cell r="B8">
            <v>510015</v>
          </cell>
          <cell r="C8">
            <v>25790</v>
          </cell>
          <cell r="D8" t="str">
            <v>CTY TNHH MTV TM VA DV NGOC THOM</v>
          </cell>
          <cell r="E8" t="str">
            <v>1C25TNF_00000111</v>
          </cell>
          <cell r="F8">
            <v>-571387</v>
          </cell>
          <cell r="G8">
            <v>45675</v>
          </cell>
          <cell r="H8">
            <v>45694</v>
          </cell>
        </row>
        <row r="9">
          <cell r="A9">
            <v>112</v>
          </cell>
          <cell r="B9">
            <v>510016</v>
          </cell>
          <cell r="C9">
            <v>25790</v>
          </cell>
          <cell r="D9" t="str">
            <v>CTY TNHH MTV TM VA DV NGOC THOM</v>
          </cell>
          <cell r="E9" t="str">
            <v>1C25TNF_00000112</v>
          </cell>
          <cell r="F9">
            <v>-111062</v>
          </cell>
          <cell r="G9">
            <v>45677</v>
          </cell>
          <cell r="H9">
            <v>45694</v>
          </cell>
        </row>
        <row r="10">
          <cell r="A10">
            <v>113</v>
          </cell>
          <cell r="B10">
            <v>510016</v>
          </cell>
          <cell r="C10">
            <v>25790</v>
          </cell>
          <cell r="D10" t="str">
            <v>CTY TNHH MTV TM VA DV NGOC THOM</v>
          </cell>
          <cell r="E10" t="str">
            <v>1C25TNF_00000113</v>
          </cell>
          <cell r="F10">
            <v>-111062</v>
          </cell>
          <cell r="G10">
            <v>45677</v>
          </cell>
          <cell r="H10">
            <v>45694</v>
          </cell>
        </row>
        <row r="11">
          <cell r="A11">
            <v>1450</v>
          </cell>
          <cell r="B11">
            <v>510016</v>
          </cell>
          <cell r="C11">
            <v>25790</v>
          </cell>
          <cell r="D11" t="str">
            <v>CTY TNHH MTV TM VA DV NGOC THOM</v>
          </cell>
          <cell r="E11" t="str">
            <v>1C25TNN_00001450</v>
          </cell>
          <cell r="F11">
            <v>1255575</v>
          </cell>
          <cell r="G11">
            <v>45660</v>
          </cell>
          <cell r="H11">
            <v>45694</v>
          </cell>
        </row>
        <row r="12">
          <cell r="A12">
            <v>1451</v>
          </cell>
          <cell r="B12">
            <v>510016</v>
          </cell>
          <cell r="C12">
            <v>25790</v>
          </cell>
          <cell r="D12" t="str">
            <v>CTY TNHH MTV TM VA DV NGOC THOM</v>
          </cell>
          <cell r="E12" t="str">
            <v>1C25TNN_00001451</v>
          </cell>
          <cell r="F12">
            <v>1311313</v>
          </cell>
          <cell r="G12">
            <v>45660</v>
          </cell>
          <cell r="H12">
            <v>45694</v>
          </cell>
        </row>
        <row r="13">
          <cell r="A13">
            <v>1453</v>
          </cell>
          <cell r="B13">
            <v>510023</v>
          </cell>
          <cell r="C13">
            <v>25790</v>
          </cell>
          <cell r="D13" t="str">
            <v>CTY TNHH MTV TM VA DV NGOC THOM</v>
          </cell>
          <cell r="E13" t="str">
            <v>1C25TNN_00001453</v>
          </cell>
          <cell r="F13">
            <v>2937238</v>
          </cell>
          <cell r="G13">
            <v>45659</v>
          </cell>
          <cell r="H13">
            <v>45694</v>
          </cell>
        </row>
        <row r="14">
          <cell r="A14">
            <v>1454</v>
          </cell>
          <cell r="B14">
            <v>510024</v>
          </cell>
          <cell r="C14">
            <v>25790</v>
          </cell>
          <cell r="D14" t="str">
            <v>CTY TNHH MTV TM VA DV NGOC THOM</v>
          </cell>
          <cell r="E14" t="str">
            <v>1C25TNN_00001454</v>
          </cell>
          <cell r="F14">
            <v>2381325</v>
          </cell>
          <cell r="G14">
            <v>45660</v>
          </cell>
          <cell r="H14">
            <v>45694</v>
          </cell>
        </row>
        <row r="15">
          <cell r="A15">
            <v>1748</v>
          </cell>
          <cell r="B15">
            <v>510019</v>
          </cell>
          <cell r="C15">
            <v>25790</v>
          </cell>
          <cell r="D15" t="str">
            <v>CTY TNHH MTV TM VA DV NGOC THOM</v>
          </cell>
          <cell r="E15" t="str">
            <v>1C25TNN_00001748</v>
          </cell>
          <cell r="F15">
            <v>2883150</v>
          </cell>
          <cell r="G15">
            <v>45660</v>
          </cell>
          <cell r="H15">
            <v>45694</v>
          </cell>
        </row>
        <row r="16">
          <cell r="A16">
            <v>1750</v>
          </cell>
          <cell r="B16">
            <v>510010</v>
          </cell>
          <cell r="C16">
            <v>25790</v>
          </cell>
          <cell r="D16" t="str">
            <v>CTY TNHH MTV TM VA DV NGOC THOM</v>
          </cell>
          <cell r="E16" t="str">
            <v>1C25TNN_00001750</v>
          </cell>
          <cell r="F16">
            <v>8370500</v>
          </cell>
          <cell r="G16">
            <v>45661</v>
          </cell>
          <cell r="H16">
            <v>45694</v>
          </cell>
        </row>
        <row r="17">
          <cell r="A17">
            <v>1751</v>
          </cell>
          <cell r="B17">
            <v>510010</v>
          </cell>
          <cell r="C17">
            <v>25790</v>
          </cell>
          <cell r="D17" t="str">
            <v>CTY TNHH MTV TM VA DV NGOC THOM</v>
          </cell>
          <cell r="E17" t="str">
            <v>1C25TNN_00001751</v>
          </cell>
          <cell r="F17">
            <v>32339850</v>
          </cell>
          <cell r="G17">
            <v>45661</v>
          </cell>
          <cell r="H17">
            <v>45694</v>
          </cell>
        </row>
        <row r="18">
          <cell r="A18">
            <v>1752</v>
          </cell>
          <cell r="B18">
            <v>510011</v>
          </cell>
          <cell r="C18">
            <v>25790</v>
          </cell>
          <cell r="D18" t="str">
            <v>CTY TNHH MTV TM VA DV NGOC THOM</v>
          </cell>
          <cell r="E18" t="str">
            <v>1C25TNN_00001752</v>
          </cell>
          <cell r="F18">
            <v>6696400</v>
          </cell>
          <cell r="G18">
            <v>45661</v>
          </cell>
          <cell r="H18">
            <v>45694</v>
          </cell>
        </row>
        <row r="19">
          <cell r="A19">
            <v>1753</v>
          </cell>
          <cell r="B19">
            <v>510012</v>
          </cell>
          <cell r="C19">
            <v>25790</v>
          </cell>
          <cell r="D19" t="str">
            <v>CTY TNHH MTV TM VA DV NGOC THOM</v>
          </cell>
          <cell r="E19" t="str">
            <v>1C25TNN_00001753</v>
          </cell>
          <cell r="F19">
            <v>1003663</v>
          </cell>
          <cell r="G19">
            <v>45660</v>
          </cell>
          <cell r="H19">
            <v>45694</v>
          </cell>
        </row>
        <row r="20">
          <cell r="A20">
            <v>1754</v>
          </cell>
          <cell r="B20">
            <v>510012</v>
          </cell>
          <cell r="C20">
            <v>25790</v>
          </cell>
          <cell r="D20" t="str">
            <v>CTY TNHH MTV TM VA DV NGOC THOM</v>
          </cell>
          <cell r="E20" t="str">
            <v>1C25TNN_00001754</v>
          </cell>
          <cell r="F20">
            <v>35177363</v>
          </cell>
          <cell r="G20">
            <v>45660</v>
          </cell>
          <cell r="H20">
            <v>45694</v>
          </cell>
        </row>
        <row r="21">
          <cell r="A21">
            <v>1756</v>
          </cell>
          <cell r="B21">
            <v>510027</v>
          </cell>
          <cell r="C21">
            <v>25790</v>
          </cell>
          <cell r="D21" t="str">
            <v>CTY TNHH MTV TM VA DV NGOC THOM</v>
          </cell>
          <cell r="E21" t="str">
            <v>1C25TNN_00001756</v>
          </cell>
          <cell r="F21">
            <v>7745200</v>
          </cell>
          <cell r="G21">
            <v>45661</v>
          </cell>
          <cell r="H21">
            <v>45694</v>
          </cell>
        </row>
        <row r="22">
          <cell r="A22">
            <v>1757</v>
          </cell>
          <cell r="B22">
            <v>510025</v>
          </cell>
          <cell r="C22">
            <v>25790</v>
          </cell>
          <cell r="D22" t="str">
            <v>CTY TNHH MTV TM VA DV NGOC THOM</v>
          </cell>
          <cell r="E22" t="str">
            <v>1C25TNN_00001757</v>
          </cell>
          <cell r="F22">
            <v>11906600</v>
          </cell>
          <cell r="G22">
            <v>45660</v>
          </cell>
          <cell r="H22">
            <v>45694</v>
          </cell>
        </row>
        <row r="23">
          <cell r="A23">
            <v>1758</v>
          </cell>
          <cell r="B23">
            <v>510025</v>
          </cell>
          <cell r="C23">
            <v>25790</v>
          </cell>
          <cell r="D23" t="str">
            <v>CTY TNHH MTV TM VA DV NGOC THOM</v>
          </cell>
          <cell r="E23" t="str">
            <v>1C25TNN_00001758</v>
          </cell>
          <cell r="F23">
            <v>4050675</v>
          </cell>
          <cell r="G23">
            <v>45660</v>
          </cell>
          <cell r="H23">
            <v>45694</v>
          </cell>
        </row>
        <row r="24">
          <cell r="A24">
            <v>1759</v>
          </cell>
          <cell r="B24">
            <v>510025</v>
          </cell>
          <cell r="C24">
            <v>25790</v>
          </cell>
          <cell r="D24" t="str">
            <v>CTY TNHH MTV TM VA DV NGOC THOM</v>
          </cell>
          <cell r="E24" t="str">
            <v>1C25TNN_00001759</v>
          </cell>
          <cell r="F24">
            <v>418525</v>
          </cell>
          <cell r="G24">
            <v>45660</v>
          </cell>
          <cell r="H24">
            <v>45694</v>
          </cell>
        </row>
        <row r="25">
          <cell r="A25">
            <v>1760</v>
          </cell>
          <cell r="B25">
            <v>510024</v>
          </cell>
          <cell r="C25">
            <v>25790</v>
          </cell>
          <cell r="D25" t="str">
            <v>CTY TNHH MTV TM VA DV NGOC THOM</v>
          </cell>
          <cell r="E25" t="str">
            <v>1C25TNN_00001760</v>
          </cell>
          <cell r="F25">
            <v>7234713</v>
          </cell>
          <cell r="G25">
            <v>45663</v>
          </cell>
          <cell r="H25">
            <v>45694</v>
          </cell>
        </row>
        <row r="26">
          <cell r="A26">
            <v>1761</v>
          </cell>
          <cell r="B26">
            <v>510022</v>
          </cell>
          <cell r="C26">
            <v>25790</v>
          </cell>
          <cell r="D26" t="str">
            <v>CTY TNHH MTV TM VA DV NGOC THOM</v>
          </cell>
          <cell r="E26" t="str">
            <v>1C25TNN_00001761</v>
          </cell>
          <cell r="F26">
            <v>2381325</v>
          </cell>
          <cell r="G26">
            <v>45661</v>
          </cell>
          <cell r="H26">
            <v>45694</v>
          </cell>
        </row>
        <row r="27">
          <cell r="A27">
            <v>1762</v>
          </cell>
          <cell r="B27">
            <v>510017</v>
          </cell>
          <cell r="C27">
            <v>25790</v>
          </cell>
          <cell r="D27" t="str">
            <v>CTY TNHH MTV TM VA DV NGOC THOM</v>
          </cell>
          <cell r="E27" t="str">
            <v>1C25TNN_00001762</v>
          </cell>
          <cell r="F27">
            <v>2221163</v>
          </cell>
          <cell r="G27">
            <v>45661</v>
          </cell>
          <cell r="H27">
            <v>45694</v>
          </cell>
        </row>
        <row r="28">
          <cell r="A28">
            <v>1763</v>
          </cell>
          <cell r="B28">
            <v>510016</v>
          </cell>
          <cell r="C28">
            <v>25790</v>
          </cell>
          <cell r="D28" t="str">
            <v>CTY TNHH MTV TM VA DV NGOC THOM</v>
          </cell>
          <cell r="E28" t="str">
            <v>1C25TNN_00001763</v>
          </cell>
          <cell r="F28">
            <v>8365750</v>
          </cell>
          <cell r="G28">
            <v>45663</v>
          </cell>
          <cell r="H28">
            <v>45694</v>
          </cell>
        </row>
        <row r="29">
          <cell r="A29">
            <v>1764</v>
          </cell>
          <cell r="B29">
            <v>510016</v>
          </cell>
          <cell r="C29">
            <v>25790</v>
          </cell>
          <cell r="D29" t="str">
            <v>CTY TNHH MTV TM VA DV NGOC THOM</v>
          </cell>
          <cell r="E29" t="str">
            <v>1C25TNN_00001764</v>
          </cell>
          <cell r="F29">
            <v>837050</v>
          </cell>
          <cell r="G29">
            <v>45663</v>
          </cell>
          <cell r="H29">
            <v>45694</v>
          </cell>
        </row>
        <row r="30">
          <cell r="A30">
            <v>1765</v>
          </cell>
          <cell r="B30">
            <v>510012</v>
          </cell>
          <cell r="C30">
            <v>25790</v>
          </cell>
          <cell r="D30" t="str">
            <v>CTY TNHH MTV TM VA DV NGOC THOM</v>
          </cell>
          <cell r="E30" t="str">
            <v>1C25TNN_00001765</v>
          </cell>
          <cell r="F30">
            <v>11273388</v>
          </cell>
          <cell r="G30">
            <v>45660</v>
          </cell>
          <cell r="H30">
            <v>45694</v>
          </cell>
        </row>
        <row r="31">
          <cell r="A31">
            <v>2772</v>
          </cell>
          <cell r="B31">
            <v>520090</v>
          </cell>
          <cell r="C31">
            <v>25790</v>
          </cell>
          <cell r="D31" t="str">
            <v>CTY TNHH MTV TM VA DV NGOC THOM</v>
          </cell>
          <cell r="E31" t="str">
            <v>1C25TNN_00002772</v>
          </cell>
          <cell r="F31">
            <v>3651250</v>
          </cell>
          <cell r="G31">
            <v>45659</v>
          </cell>
          <cell r="H31">
            <v>45694</v>
          </cell>
        </row>
        <row r="32">
          <cell r="A32">
            <v>2774</v>
          </cell>
          <cell r="B32">
            <v>510014</v>
          </cell>
          <cell r="C32">
            <v>25790</v>
          </cell>
          <cell r="D32" t="str">
            <v>CTY TNHH MTV TM VA DV NGOC THOM</v>
          </cell>
          <cell r="E32" t="str">
            <v>1C25TNN_00002774</v>
          </cell>
          <cell r="F32">
            <v>5552900</v>
          </cell>
          <cell r="G32">
            <v>45660</v>
          </cell>
          <cell r="H32">
            <v>45694</v>
          </cell>
        </row>
        <row r="33">
          <cell r="A33">
            <v>2776</v>
          </cell>
          <cell r="B33">
            <v>510014</v>
          </cell>
          <cell r="C33">
            <v>25790</v>
          </cell>
          <cell r="D33" t="str">
            <v>CTY TNHH MTV TM VA DV NGOC THOM</v>
          </cell>
          <cell r="E33" t="str">
            <v>1C25TNN_00002776</v>
          </cell>
          <cell r="F33">
            <v>18923225</v>
          </cell>
          <cell r="G33">
            <v>45659</v>
          </cell>
          <cell r="H33">
            <v>45694</v>
          </cell>
        </row>
        <row r="34">
          <cell r="A34">
            <v>2827</v>
          </cell>
          <cell r="B34">
            <v>510019</v>
          </cell>
          <cell r="C34">
            <v>25790</v>
          </cell>
          <cell r="D34" t="str">
            <v>CTY TNHH MTV TM VA DV NGOC THOM</v>
          </cell>
          <cell r="E34" t="str">
            <v>1C25TNN_00002827</v>
          </cell>
          <cell r="F34">
            <v>501825</v>
          </cell>
          <cell r="G34">
            <v>45664</v>
          </cell>
          <cell r="H34">
            <v>45694</v>
          </cell>
        </row>
        <row r="35">
          <cell r="A35">
            <v>2828</v>
          </cell>
          <cell r="B35">
            <v>510019</v>
          </cell>
          <cell r="C35">
            <v>25790</v>
          </cell>
          <cell r="D35" t="str">
            <v>CTY TNHH MTV TM VA DV NGOC THOM</v>
          </cell>
          <cell r="E35" t="str">
            <v>1C25TNN_00002828</v>
          </cell>
          <cell r="F35">
            <v>837050</v>
          </cell>
          <cell r="G35">
            <v>45664</v>
          </cell>
          <cell r="H35">
            <v>45694</v>
          </cell>
        </row>
        <row r="36">
          <cell r="A36">
            <v>2829</v>
          </cell>
          <cell r="B36">
            <v>510018</v>
          </cell>
          <cell r="C36">
            <v>25790</v>
          </cell>
          <cell r="D36" t="str">
            <v>CTY TNHH MTV TM VA DV NGOC THOM</v>
          </cell>
          <cell r="E36" t="str">
            <v>1C25TNN_00002829</v>
          </cell>
          <cell r="F36">
            <v>4723300</v>
          </cell>
          <cell r="G36">
            <v>45664</v>
          </cell>
          <cell r="H36">
            <v>45694</v>
          </cell>
        </row>
        <row r="37">
          <cell r="A37">
            <v>2830</v>
          </cell>
          <cell r="B37">
            <v>510029</v>
          </cell>
          <cell r="C37">
            <v>25790</v>
          </cell>
          <cell r="D37" t="str">
            <v>CTY TNHH MTV TM VA DV NGOC THOM</v>
          </cell>
          <cell r="E37" t="str">
            <v>1C25TNN_00002830</v>
          </cell>
          <cell r="F37">
            <v>2381325</v>
          </cell>
          <cell r="G37">
            <v>45663</v>
          </cell>
          <cell r="H37">
            <v>45694</v>
          </cell>
        </row>
        <row r="38">
          <cell r="A38">
            <v>2831</v>
          </cell>
          <cell r="B38">
            <v>510028</v>
          </cell>
          <cell r="C38">
            <v>25790</v>
          </cell>
          <cell r="D38" t="str">
            <v>CTY TNHH MTV TM VA DV NGOC THOM</v>
          </cell>
          <cell r="E38" t="str">
            <v>1C25TNN_00002831</v>
          </cell>
          <cell r="F38">
            <v>3286513</v>
          </cell>
          <cell r="G38">
            <v>45664</v>
          </cell>
          <cell r="H38">
            <v>45694</v>
          </cell>
        </row>
        <row r="39">
          <cell r="A39">
            <v>2832</v>
          </cell>
          <cell r="B39">
            <v>510028</v>
          </cell>
          <cell r="C39">
            <v>25790</v>
          </cell>
          <cell r="D39" t="str">
            <v>CTY TNHH MTV TM VA DV NGOC THOM</v>
          </cell>
          <cell r="E39" t="str">
            <v>1C25TNN_00002832</v>
          </cell>
          <cell r="F39">
            <v>4519375</v>
          </cell>
          <cell r="G39">
            <v>45664</v>
          </cell>
          <cell r="H39">
            <v>45694</v>
          </cell>
        </row>
        <row r="40">
          <cell r="A40">
            <v>2833</v>
          </cell>
          <cell r="B40">
            <v>510027</v>
          </cell>
          <cell r="C40">
            <v>25790</v>
          </cell>
          <cell r="D40" t="str">
            <v>CTY TNHH MTV TM VA DV NGOC THOM</v>
          </cell>
          <cell r="E40" t="str">
            <v>1C25TNN_00002833</v>
          </cell>
          <cell r="F40">
            <v>14179375</v>
          </cell>
          <cell r="G40">
            <v>45664</v>
          </cell>
          <cell r="H40">
            <v>45694</v>
          </cell>
        </row>
        <row r="41">
          <cell r="A41">
            <v>2834</v>
          </cell>
          <cell r="B41">
            <v>510025</v>
          </cell>
          <cell r="C41">
            <v>25790</v>
          </cell>
          <cell r="D41" t="str">
            <v>CTY TNHH MTV TM VA DV NGOC THOM</v>
          </cell>
          <cell r="E41" t="str">
            <v>1C25TNN_00002834</v>
          </cell>
          <cell r="F41">
            <v>7143963</v>
          </cell>
          <cell r="G41">
            <v>45666</v>
          </cell>
          <cell r="H41">
            <v>45694</v>
          </cell>
        </row>
        <row r="42">
          <cell r="A42">
            <v>2835</v>
          </cell>
          <cell r="B42">
            <v>510022</v>
          </cell>
          <cell r="C42">
            <v>25790</v>
          </cell>
          <cell r="D42" t="str">
            <v>CTY TNHH MTV TM VA DV NGOC THOM</v>
          </cell>
          <cell r="E42" t="str">
            <v>1C25TNN_00002835</v>
          </cell>
          <cell r="F42">
            <v>3134063</v>
          </cell>
          <cell r="G42">
            <v>45666</v>
          </cell>
          <cell r="H42">
            <v>45694</v>
          </cell>
        </row>
        <row r="43">
          <cell r="A43">
            <v>2836</v>
          </cell>
          <cell r="B43">
            <v>510020</v>
          </cell>
          <cell r="C43">
            <v>25790</v>
          </cell>
          <cell r="D43" t="str">
            <v>CTY TNHH MTV TM VA DV NGOC THOM</v>
          </cell>
          <cell r="E43" t="str">
            <v>1C25TNN_00002836</v>
          </cell>
          <cell r="F43">
            <v>13107325</v>
          </cell>
          <cell r="G43">
            <v>45664</v>
          </cell>
          <cell r="H43">
            <v>45694</v>
          </cell>
        </row>
        <row r="44">
          <cell r="A44">
            <v>2837</v>
          </cell>
          <cell r="B44">
            <v>510020</v>
          </cell>
          <cell r="C44">
            <v>25790</v>
          </cell>
          <cell r="D44" t="str">
            <v>CTY TNHH MTV TM VA DV NGOC THOM</v>
          </cell>
          <cell r="E44" t="str">
            <v>1C25TNN_00002837</v>
          </cell>
          <cell r="F44">
            <v>837050</v>
          </cell>
          <cell r="G44">
            <v>45664</v>
          </cell>
          <cell r="H44">
            <v>45694</v>
          </cell>
        </row>
        <row r="45">
          <cell r="A45">
            <v>2838</v>
          </cell>
          <cell r="B45">
            <v>510017</v>
          </cell>
          <cell r="C45">
            <v>25790</v>
          </cell>
          <cell r="D45" t="str">
            <v>CTY TNHH MTV TM VA DV NGOC THOM</v>
          </cell>
          <cell r="E45" t="str">
            <v>1C25TNN_00002838</v>
          </cell>
          <cell r="F45">
            <v>6214888</v>
          </cell>
          <cell r="G45">
            <v>45665</v>
          </cell>
          <cell r="H45">
            <v>45694</v>
          </cell>
        </row>
        <row r="46">
          <cell r="A46">
            <v>2839</v>
          </cell>
          <cell r="B46">
            <v>510016</v>
          </cell>
          <cell r="C46">
            <v>25790</v>
          </cell>
          <cell r="D46" t="str">
            <v>CTY TNHH MTV TM VA DV NGOC THOM</v>
          </cell>
          <cell r="E46" t="str">
            <v>1C25TNN_00002839</v>
          </cell>
          <cell r="F46">
            <v>8255800</v>
          </cell>
          <cell r="G46">
            <v>45667</v>
          </cell>
          <cell r="H46">
            <v>45694</v>
          </cell>
        </row>
        <row r="47">
          <cell r="A47">
            <v>2840</v>
          </cell>
          <cell r="B47">
            <v>510015</v>
          </cell>
          <cell r="C47">
            <v>25790</v>
          </cell>
          <cell r="D47" t="str">
            <v>CTY TNHH MTV TM VA DV NGOC THOM</v>
          </cell>
          <cell r="E47" t="str">
            <v>1C25TNN_00002840</v>
          </cell>
          <cell r="F47">
            <v>27487600</v>
          </cell>
          <cell r="G47">
            <v>45664</v>
          </cell>
          <cell r="H47">
            <v>45694</v>
          </cell>
        </row>
        <row r="48">
          <cell r="A48">
            <v>3300</v>
          </cell>
          <cell r="B48">
            <v>510011</v>
          </cell>
          <cell r="C48">
            <v>25790</v>
          </cell>
          <cell r="D48" t="str">
            <v>CTY TNHH MTV TM VA DV NGOC THOM</v>
          </cell>
          <cell r="E48" t="str">
            <v>1C25TNN_00003300</v>
          </cell>
          <cell r="F48">
            <v>35487663</v>
          </cell>
          <cell r="G48">
            <v>45665</v>
          </cell>
          <cell r="H48">
            <v>45694</v>
          </cell>
        </row>
        <row r="49">
          <cell r="A49">
            <v>3301</v>
          </cell>
          <cell r="B49">
            <v>510016</v>
          </cell>
          <cell r="C49">
            <v>25790</v>
          </cell>
          <cell r="D49" t="str">
            <v>CTY TNHH MTV TM VA DV NGOC THOM</v>
          </cell>
          <cell r="E49" t="str">
            <v>1C25TNN_00003301</v>
          </cell>
          <cell r="F49">
            <v>4496200</v>
          </cell>
          <cell r="G49">
            <v>45670</v>
          </cell>
          <cell r="H49">
            <v>45694</v>
          </cell>
        </row>
        <row r="50">
          <cell r="A50">
            <v>3304</v>
          </cell>
          <cell r="B50">
            <v>510021</v>
          </cell>
          <cell r="C50">
            <v>25790</v>
          </cell>
          <cell r="D50" t="str">
            <v>CTY TNHH MTV TM VA DV NGOC THOM</v>
          </cell>
          <cell r="E50" t="str">
            <v>1C25TNN_00003304</v>
          </cell>
          <cell r="F50">
            <v>2540675</v>
          </cell>
          <cell r="G50">
            <v>45668</v>
          </cell>
          <cell r="H50">
            <v>45694</v>
          </cell>
        </row>
        <row r="51">
          <cell r="A51">
            <v>3307</v>
          </cell>
          <cell r="B51">
            <v>510017</v>
          </cell>
          <cell r="C51">
            <v>25790</v>
          </cell>
          <cell r="D51" t="str">
            <v>CTY TNHH MTV TM VA DV NGOC THOM</v>
          </cell>
          <cell r="E51" t="str">
            <v>1C25TNN_00003307</v>
          </cell>
          <cell r="F51">
            <v>6072363</v>
          </cell>
          <cell r="G51">
            <v>45668</v>
          </cell>
          <cell r="H51">
            <v>45694</v>
          </cell>
        </row>
        <row r="52">
          <cell r="A52">
            <v>3309</v>
          </cell>
          <cell r="B52">
            <v>510027</v>
          </cell>
          <cell r="C52">
            <v>25790</v>
          </cell>
          <cell r="D52" t="str">
            <v>CTY TNHH MTV TM VA DV NGOC THOM</v>
          </cell>
          <cell r="E52" t="str">
            <v>1C25TNN_00003309</v>
          </cell>
          <cell r="F52">
            <v>20174775</v>
          </cell>
          <cell r="G52">
            <v>45669</v>
          </cell>
          <cell r="H52">
            <v>45694</v>
          </cell>
        </row>
        <row r="53">
          <cell r="A53">
            <v>3310</v>
          </cell>
          <cell r="B53">
            <v>510025</v>
          </cell>
          <cell r="C53">
            <v>25790</v>
          </cell>
          <cell r="D53" t="str">
            <v>CTY TNHH MTV TM VA DV NGOC THOM</v>
          </cell>
          <cell r="E53" t="str">
            <v>1C25TNN_00003310</v>
          </cell>
          <cell r="F53">
            <v>1210950</v>
          </cell>
          <cell r="G53">
            <v>45668</v>
          </cell>
          <cell r="H53">
            <v>45694</v>
          </cell>
        </row>
        <row r="54">
          <cell r="A54">
            <v>3311</v>
          </cell>
          <cell r="B54">
            <v>510022</v>
          </cell>
          <cell r="C54">
            <v>25790</v>
          </cell>
          <cell r="D54" t="str">
            <v>CTY TNHH MTV TM VA DV NGOC THOM</v>
          </cell>
          <cell r="E54" t="str">
            <v>1C25TNN_00003311</v>
          </cell>
          <cell r="F54">
            <v>418525</v>
          </cell>
          <cell r="G54">
            <v>45669</v>
          </cell>
          <cell r="H54">
            <v>45694</v>
          </cell>
        </row>
        <row r="55">
          <cell r="A55">
            <v>3474</v>
          </cell>
          <cell r="B55">
            <v>510050</v>
          </cell>
          <cell r="C55">
            <v>25790</v>
          </cell>
          <cell r="D55" t="str">
            <v>CTY TNHH MTV TM VA DV NGOC THOM</v>
          </cell>
          <cell r="E55" t="str">
            <v>1C25TNN_00003474</v>
          </cell>
          <cell r="F55">
            <v>802925</v>
          </cell>
          <cell r="G55">
            <v>45670</v>
          </cell>
          <cell r="H55">
            <v>45694</v>
          </cell>
        </row>
        <row r="56">
          <cell r="A56">
            <v>3475</v>
          </cell>
          <cell r="B56">
            <v>510050</v>
          </cell>
          <cell r="C56">
            <v>25790</v>
          </cell>
          <cell r="D56" t="str">
            <v>CTY TNHH MTV TM VA DV NGOC THOM</v>
          </cell>
          <cell r="E56" t="str">
            <v>1C25TNN_00003475</v>
          </cell>
          <cell r="F56">
            <v>3331738</v>
          </cell>
          <cell r="G56">
            <v>45668</v>
          </cell>
          <cell r="H56">
            <v>45694</v>
          </cell>
        </row>
        <row r="57">
          <cell r="A57">
            <v>3476</v>
          </cell>
          <cell r="B57">
            <v>510018</v>
          </cell>
          <cell r="C57">
            <v>25790</v>
          </cell>
          <cell r="D57" t="str">
            <v>CTY TNHH MTV TM VA DV NGOC THOM</v>
          </cell>
          <cell r="E57" t="str">
            <v>1C25TNN_00003476</v>
          </cell>
          <cell r="F57">
            <v>1003663</v>
          </cell>
          <cell r="G57">
            <v>45670</v>
          </cell>
          <cell r="H57">
            <v>45694</v>
          </cell>
        </row>
        <row r="58">
          <cell r="A58">
            <v>3478</v>
          </cell>
          <cell r="B58">
            <v>510013</v>
          </cell>
          <cell r="C58">
            <v>25790</v>
          </cell>
          <cell r="D58" t="str">
            <v>CTY TNHH MTV TM VA DV NGOC THOM</v>
          </cell>
          <cell r="E58" t="str">
            <v>1C25TNN_00003478</v>
          </cell>
          <cell r="F58">
            <v>3644550</v>
          </cell>
          <cell r="G58">
            <v>45664</v>
          </cell>
          <cell r="H58">
            <v>45694</v>
          </cell>
        </row>
        <row r="59">
          <cell r="A59">
            <v>3479</v>
          </cell>
          <cell r="B59">
            <v>510026</v>
          </cell>
          <cell r="C59">
            <v>25790</v>
          </cell>
          <cell r="D59" t="str">
            <v>CTY TNHH MTV TM VA DV NGOC THOM</v>
          </cell>
          <cell r="E59" t="str">
            <v>1C25TNN_00003479</v>
          </cell>
          <cell r="F59">
            <v>1674100</v>
          </cell>
          <cell r="G59">
            <v>45664</v>
          </cell>
          <cell r="H59">
            <v>45694</v>
          </cell>
        </row>
        <row r="60">
          <cell r="A60">
            <v>3480</v>
          </cell>
          <cell r="B60">
            <v>510014</v>
          </cell>
          <cell r="C60">
            <v>25790</v>
          </cell>
          <cell r="D60" t="str">
            <v>CTY TNHH MTV TM VA DV NGOC THOM</v>
          </cell>
          <cell r="E60" t="str">
            <v>1C25TNN_00003480</v>
          </cell>
          <cell r="F60">
            <v>13830350</v>
          </cell>
          <cell r="G60">
            <v>45663</v>
          </cell>
          <cell r="H60">
            <v>45694</v>
          </cell>
        </row>
        <row r="61">
          <cell r="A61">
            <v>3481</v>
          </cell>
          <cell r="B61">
            <v>510026</v>
          </cell>
          <cell r="C61">
            <v>25790</v>
          </cell>
          <cell r="D61" t="str">
            <v>CTY TNHH MTV TM VA DV NGOC THOM</v>
          </cell>
          <cell r="E61" t="str">
            <v>1C25TNN_00003481</v>
          </cell>
          <cell r="F61">
            <v>1674100</v>
          </cell>
          <cell r="G61">
            <v>45661</v>
          </cell>
          <cell r="H61">
            <v>45694</v>
          </cell>
        </row>
        <row r="62">
          <cell r="A62">
            <v>3482</v>
          </cell>
          <cell r="B62">
            <v>510026</v>
          </cell>
          <cell r="C62">
            <v>25790</v>
          </cell>
          <cell r="D62" t="str">
            <v>CTY TNHH MTV TM VA DV NGOC THOM</v>
          </cell>
          <cell r="E62" t="str">
            <v>1C25TNN_00003482</v>
          </cell>
          <cell r="F62">
            <v>3689775</v>
          </cell>
          <cell r="G62">
            <v>45661</v>
          </cell>
          <cell r="H62">
            <v>45694</v>
          </cell>
        </row>
        <row r="63">
          <cell r="A63">
            <v>3483</v>
          </cell>
          <cell r="B63">
            <v>510026</v>
          </cell>
          <cell r="C63">
            <v>25790</v>
          </cell>
          <cell r="D63" t="str">
            <v>CTY TNHH MTV TM VA DV NGOC THOM</v>
          </cell>
          <cell r="E63" t="str">
            <v>1C25TNN_00003483</v>
          </cell>
          <cell r="F63">
            <v>5516863</v>
          </cell>
          <cell r="G63">
            <v>45665</v>
          </cell>
          <cell r="H63">
            <v>45694</v>
          </cell>
        </row>
        <row r="64">
          <cell r="A64">
            <v>3484</v>
          </cell>
          <cell r="B64">
            <v>510014</v>
          </cell>
          <cell r="C64">
            <v>25790</v>
          </cell>
          <cell r="D64" t="str">
            <v>CTY TNHH MTV TM VA DV NGOC THOM</v>
          </cell>
          <cell r="E64" t="str">
            <v>1C25TNN_00003484</v>
          </cell>
          <cell r="F64">
            <v>11105800</v>
          </cell>
          <cell r="G64">
            <v>45667</v>
          </cell>
          <cell r="H64">
            <v>45694</v>
          </cell>
        </row>
        <row r="65">
          <cell r="A65">
            <v>3485</v>
          </cell>
          <cell r="B65">
            <v>510014</v>
          </cell>
          <cell r="C65">
            <v>25790</v>
          </cell>
          <cell r="D65" t="str">
            <v>CTY TNHH MTV TM VA DV NGOC THOM</v>
          </cell>
          <cell r="E65" t="str">
            <v>1C25TNN_00003485</v>
          </cell>
          <cell r="F65">
            <v>11963438</v>
          </cell>
          <cell r="G65">
            <v>45666</v>
          </cell>
          <cell r="H65">
            <v>45694</v>
          </cell>
        </row>
        <row r="66">
          <cell r="A66">
            <v>3489</v>
          </cell>
          <cell r="B66">
            <v>510013</v>
          </cell>
          <cell r="C66">
            <v>25790</v>
          </cell>
          <cell r="D66" t="str">
            <v>CTY TNHH MTV TM VA DV NGOC THOM</v>
          </cell>
          <cell r="E66" t="str">
            <v>1C25TNN_00003489</v>
          </cell>
          <cell r="F66">
            <v>10269500</v>
          </cell>
          <cell r="G66">
            <v>45665</v>
          </cell>
          <cell r="H66">
            <v>45694</v>
          </cell>
        </row>
        <row r="67">
          <cell r="A67">
            <v>3612</v>
          </cell>
          <cell r="B67">
            <v>510028</v>
          </cell>
          <cell r="C67">
            <v>25790</v>
          </cell>
          <cell r="D67" t="str">
            <v>CTY TNHH MTV TM VA DV NGOC THOM</v>
          </cell>
          <cell r="E67" t="str">
            <v>1C25TNN_00003612</v>
          </cell>
          <cell r="F67">
            <v>3261888</v>
          </cell>
          <cell r="G67">
            <v>45672</v>
          </cell>
          <cell r="H67">
            <v>45694</v>
          </cell>
        </row>
        <row r="68">
          <cell r="A68">
            <v>3613</v>
          </cell>
          <cell r="B68">
            <v>510027</v>
          </cell>
          <cell r="C68">
            <v>25790</v>
          </cell>
          <cell r="D68" t="str">
            <v>CTY TNHH MTV TM VA DV NGOC THOM</v>
          </cell>
          <cell r="E68" t="str">
            <v>1C25TNN_00003613</v>
          </cell>
          <cell r="F68">
            <v>6663475</v>
          </cell>
          <cell r="G68">
            <v>45671</v>
          </cell>
          <cell r="H68">
            <v>45694</v>
          </cell>
        </row>
        <row r="69">
          <cell r="A69">
            <v>3614</v>
          </cell>
          <cell r="B69">
            <v>510025</v>
          </cell>
          <cell r="C69">
            <v>25790</v>
          </cell>
          <cell r="D69" t="str">
            <v>CTY TNHH MTV TM VA DV NGOC THOM</v>
          </cell>
          <cell r="E69" t="str">
            <v>1C25TNN_00003614</v>
          </cell>
          <cell r="F69">
            <v>2024125</v>
          </cell>
          <cell r="G69">
            <v>45671</v>
          </cell>
          <cell r="H69">
            <v>45694</v>
          </cell>
        </row>
        <row r="70">
          <cell r="A70">
            <v>3615</v>
          </cell>
          <cell r="B70">
            <v>510022</v>
          </cell>
          <cell r="C70">
            <v>25790</v>
          </cell>
          <cell r="D70" t="str">
            <v>CTY TNHH MTV TM VA DV NGOC THOM</v>
          </cell>
          <cell r="E70" t="str">
            <v>1C25TNN_00003615</v>
          </cell>
          <cell r="F70">
            <v>3689775</v>
          </cell>
          <cell r="G70">
            <v>45672</v>
          </cell>
          <cell r="H70">
            <v>45694</v>
          </cell>
        </row>
        <row r="71">
          <cell r="A71">
            <v>3616</v>
          </cell>
          <cell r="B71">
            <v>510020</v>
          </cell>
          <cell r="C71">
            <v>25790</v>
          </cell>
          <cell r="D71" t="str">
            <v>CTY TNHH MTV TM VA DV NGOC THOM</v>
          </cell>
          <cell r="E71" t="str">
            <v>1C25TNN_00003616</v>
          </cell>
          <cell r="F71">
            <v>4048238</v>
          </cell>
          <cell r="G71">
            <v>45671</v>
          </cell>
          <cell r="H71">
            <v>45694</v>
          </cell>
        </row>
        <row r="72">
          <cell r="A72">
            <v>3617</v>
          </cell>
          <cell r="B72">
            <v>510017</v>
          </cell>
          <cell r="C72">
            <v>25790</v>
          </cell>
          <cell r="D72" t="str">
            <v>CTY TNHH MTV TM VA DV NGOC THOM</v>
          </cell>
          <cell r="E72" t="str">
            <v>1C25TNN_00003617</v>
          </cell>
          <cell r="F72">
            <v>4405863</v>
          </cell>
          <cell r="G72">
            <v>45672</v>
          </cell>
          <cell r="H72">
            <v>45694</v>
          </cell>
        </row>
        <row r="73">
          <cell r="A73">
            <v>4984</v>
          </cell>
          <cell r="B73">
            <v>510010</v>
          </cell>
          <cell r="C73">
            <v>25790</v>
          </cell>
          <cell r="D73" t="str">
            <v>CTY TNHH MTV TM VA DV NGOC THOM</v>
          </cell>
          <cell r="E73" t="str">
            <v>1C25TNN_00004984</v>
          </cell>
          <cell r="F73">
            <v>12555750</v>
          </cell>
          <cell r="G73">
            <v>45668</v>
          </cell>
          <cell r="H73">
            <v>45694</v>
          </cell>
        </row>
        <row r="74">
          <cell r="A74">
            <v>4985</v>
          </cell>
          <cell r="B74">
            <v>510010</v>
          </cell>
          <cell r="C74">
            <v>25790</v>
          </cell>
          <cell r="D74" t="str">
            <v>CTY TNHH MTV TM VA DV NGOC THOM</v>
          </cell>
          <cell r="E74" t="str">
            <v>1C25TNN_00004985</v>
          </cell>
          <cell r="F74">
            <v>30325150</v>
          </cell>
          <cell r="G74">
            <v>45668</v>
          </cell>
          <cell r="H74">
            <v>45694</v>
          </cell>
        </row>
        <row r="75">
          <cell r="A75">
            <v>5223</v>
          </cell>
          <cell r="B75">
            <v>510013</v>
          </cell>
          <cell r="C75">
            <v>25790</v>
          </cell>
          <cell r="D75" t="str">
            <v>CTY TNHH MTV TM VA DV NGOC THOM</v>
          </cell>
          <cell r="E75" t="str">
            <v>1C25TNN_00005223</v>
          </cell>
          <cell r="F75">
            <v>2024125</v>
          </cell>
          <cell r="G75">
            <v>45672</v>
          </cell>
          <cell r="H75">
            <v>45694</v>
          </cell>
        </row>
        <row r="76">
          <cell r="A76">
            <v>5224</v>
          </cell>
          <cell r="B76">
            <v>510013</v>
          </cell>
          <cell r="C76">
            <v>25790</v>
          </cell>
          <cell r="D76" t="str">
            <v>CTY TNHH MTV TM VA DV NGOC THOM</v>
          </cell>
          <cell r="E76" t="str">
            <v>1C25TNN_00005224</v>
          </cell>
          <cell r="F76">
            <v>26692763</v>
          </cell>
          <cell r="G76">
            <v>45673</v>
          </cell>
          <cell r="H76">
            <v>45694</v>
          </cell>
        </row>
        <row r="77">
          <cell r="A77">
            <v>5225</v>
          </cell>
          <cell r="B77">
            <v>510026</v>
          </cell>
          <cell r="C77">
            <v>25790</v>
          </cell>
          <cell r="D77" t="str">
            <v>CTY TNHH MTV TM VA DV NGOC THOM</v>
          </cell>
          <cell r="E77" t="str">
            <v>1C25TNN_00005225</v>
          </cell>
          <cell r="F77">
            <v>4955113</v>
          </cell>
          <cell r="G77">
            <v>45672</v>
          </cell>
          <cell r="H77">
            <v>45694</v>
          </cell>
        </row>
        <row r="78">
          <cell r="A78">
            <v>5226</v>
          </cell>
          <cell r="B78">
            <v>510026</v>
          </cell>
          <cell r="C78">
            <v>25790</v>
          </cell>
          <cell r="D78" t="str">
            <v>CTY TNHH MTV TM VA DV NGOC THOM</v>
          </cell>
          <cell r="E78" t="str">
            <v>1C25TNN_00005226</v>
          </cell>
          <cell r="F78">
            <v>3612725</v>
          </cell>
          <cell r="G78">
            <v>45670</v>
          </cell>
          <cell r="H78">
            <v>45694</v>
          </cell>
        </row>
        <row r="79">
          <cell r="A79">
            <v>5227</v>
          </cell>
          <cell r="B79">
            <v>510014</v>
          </cell>
          <cell r="C79">
            <v>25790</v>
          </cell>
          <cell r="D79" t="str">
            <v>CTY TNHH MTV TM VA DV NGOC THOM</v>
          </cell>
          <cell r="E79" t="str">
            <v>1C25TNN_00005227</v>
          </cell>
          <cell r="F79">
            <v>13415463</v>
          </cell>
          <cell r="G79">
            <v>45670</v>
          </cell>
          <cell r="H79">
            <v>45694</v>
          </cell>
        </row>
        <row r="80">
          <cell r="A80">
            <v>5302</v>
          </cell>
          <cell r="B80">
            <v>510018</v>
          </cell>
          <cell r="C80">
            <v>25790</v>
          </cell>
          <cell r="D80" t="str">
            <v>CTY TNHH MTV TM VA DV NGOC THOM</v>
          </cell>
          <cell r="E80" t="str">
            <v>1C25TNN_00005302</v>
          </cell>
          <cell r="F80">
            <v>2024125</v>
          </cell>
          <cell r="G80">
            <v>45675</v>
          </cell>
          <cell r="H80">
            <v>45694</v>
          </cell>
        </row>
        <row r="81">
          <cell r="A81">
            <v>5303</v>
          </cell>
          <cell r="B81">
            <v>510018</v>
          </cell>
          <cell r="C81">
            <v>25790</v>
          </cell>
          <cell r="D81" t="str">
            <v>CTY TNHH MTV TM VA DV NGOC THOM</v>
          </cell>
          <cell r="E81" t="str">
            <v>1C25TNN_00005303</v>
          </cell>
          <cell r="F81">
            <v>2026650</v>
          </cell>
          <cell r="G81">
            <v>45673</v>
          </cell>
          <cell r="H81">
            <v>45694</v>
          </cell>
        </row>
        <row r="82">
          <cell r="A82">
            <v>5305</v>
          </cell>
          <cell r="B82">
            <v>510019</v>
          </cell>
          <cell r="C82">
            <v>25790</v>
          </cell>
          <cell r="D82" t="str">
            <v>CTY TNHH MTV TM VA DV NGOC THOM</v>
          </cell>
          <cell r="E82" t="str">
            <v>1C25TNN_00005305</v>
          </cell>
          <cell r="F82">
            <v>2024125</v>
          </cell>
          <cell r="G82">
            <v>45675</v>
          </cell>
          <cell r="H82">
            <v>45694</v>
          </cell>
        </row>
        <row r="83">
          <cell r="A83">
            <v>5307</v>
          </cell>
          <cell r="B83">
            <v>510010</v>
          </cell>
          <cell r="C83">
            <v>25790</v>
          </cell>
          <cell r="D83" t="str">
            <v>CTY TNHH MTV TM VA DV NGOC THOM</v>
          </cell>
          <cell r="E83" t="str">
            <v>1C25TNN_00005307</v>
          </cell>
          <cell r="F83">
            <v>14999913</v>
          </cell>
          <cell r="G83">
            <v>45675</v>
          </cell>
          <cell r="H83">
            <v>45694</v>
          </cell>
        </row>
        <row r="84">
          <cell r="A84">
            <v>5308</v>
          </cell>
          <cell r="B84">
            <v>510010</v>
          </cell>
          <cell r="C84">
            <v>25790</v>
          </cell>
          <cell r="D84" t="str">
            <v>CTY TNHH MTV TM VA DV NGOC THOM</v>
          </cell>
          <cell r="E84" t="str">
            <v>1C25TNN_00005308</v>
          </cell>
          <cell r="F84">
            <v>6072363</v>
          </cell>
          <cell r="G84">
            <v>45675</v>
          </cell>
          <cell r="H84">
            <v>45694</v>
          </cell>
        </row>
        <row r="85">
          <cell r="A85">
            <v>5309</v>
          </cell>
          <cell r="B85">
            <v>510029</v>
          </cell>
          <cell r="C85">
            <v>25790</v>
          </cell>
          <cell r="D85" t="str">
            <v>CTY TNHH MTV TM VA DV NGOC THOM</v>
          </cell>
          <cell r="E85" t="str">
            <v>1C25TNN_00005309</v>
          </cell>
          <cell r="F85">
            <v>1468625</v>
          </cell>
          <cell r="G85">
            <v>45674</v>
          </cell>
          <cell r="H85">
            <v>45694</v>
          </cell>
        </row>
        <row r="86">
          <cell r="A86">
            <v>5310</v>
          </cell>
          <cell r="B86">
            <v>510029</v>
          </cell>
          <cell r="C86">
            <v>25790</v>
          </cell>
          <cell r="D86" t="str">
            <v>CTY TNHH MTV TM VA DV NGOC THOM</v>
          </cell>
          <cell r="E86" t="str">
            <v>1C25TNN_00005310</v>
          </cell>
          <cell r="F86">
            <v>1110575</v>
          </cell>
          <cell r="G86">
            <v>45674</v>
          </cell>
          <cell r="H86">
            <v>45694</v>
          </cell>
        </row>
        <row r="87">
          <cell r="A87">
            <v>5311</v>
          </cell>
          <cell r="B87">
            <v>510050</v>
          </cell>
          <cell r="C87">
            <v>25790</v>
          </cell>
          <cell r="D87" t="str">
            <v>CTY TNHH MTV TM VA DV NGOC THOM</v>
          </cell>
          <cell r="E87" t="str">
            <v>1C25TNN_00005311</v>
          </cell>
          <cell r="F87">
            <v>1110575</v>
          </cell>
          <cell r="G87">
            <v>45674</v>
          </cell>
          <cell r="H87">
            <v>45694</v>
          </cell>
        </row>
        <row r="88">
          <cell r="A88">
            <v>5316</v>
          </cell>
          <cell r="B88">
            <v>510027</v>
          </cell>
          <cell r="C88">
            <v>25790</v>
          </cell>
          <cell r="D88" t="str">
            <v>CTY TNHH MTV TM VA DV NGOC THOM</v>
          </cell>
          <cell r="E88" t="str">
            <v>1C25TNN_00005316</v>
          </cell>
          <cell r="F88">
            <v>1505488</v>
          </cell>
          <cell r="G88">
            <v>45675</v>
          </cell>
          <cell r="H88">
            <v>45694</v>
          </cell>
        </row>
        <row r="89">
          <cell r="A89">
            <v>5317</v>
          </cell>
          <cell r="B89">
            <v>510025</v>
          </cell>
          <cell r="C89">
            <v>25790</v>
          </cell>
          <cell r="D89" t="str">
            <v>CTY TNHH MTV TM VA DV NGOC THOM</v>
          </cell>
          <cell r="E89" t="str">
            <v>1C25TNN_00005317</v>
          </cell>
          <cell r="F89">
            <v>1568988</v>
          </cell>
          <cell r="G89">
            <v>45675</v>
          </cell>
          <cell r="H89">
            <v>45694</v>
          </cell>
        </row>
        <row r="90">
          <cell r="A90">
            <v>5318</v>
          </cell>
          <cell r="B90">
            <v>510025</v>
          </cell>
          <cell r="C90">
            <v>25790</v>
          </cell>
          <cell r="D90" t="str">
            <v>CTY TNHH MTV TM VA DV NGOC THOM</v>
          </cell>
          <cell r="E90" t="str">
            <v>1C25TNN_00005318</v>
          </cell>
          <cell r="F90">
            <v>4048238</v>
          </cell>
          <cell r="G90">
            <v>45675</v>
          </cell>
          <cell r="H90">
            <v>45694</v>
          </cell>
        </row>
        <row r="91">
          <cell r="A91">
            <v>5319</v>
          </cell>
          <cell r="B91">
            <v>510022</v>
          </cell>
          <cell r="C91">
            <v>25790</v>
          </cell>
          <cell r="D91" t="str">
            <v>CTY TNHH MTV TM VA DV NGOC THOM</v>
          </cell>
          <cell r="E91" t="str">
            <v>1C25TNN_00005319</v>
          </cell>
          <cell r="F91">
            <v>6574188</v>
          </cell>
          <cell r="G91">
            <v>45675</v>
          </cell>
          <cell r="H91">
            <v>45694</v>
          </cell>
        </row>
        <row r="92">
          <cell r="A92">
            <v>5320</v>
          </cell>
          <cell r="B92">
            <v>510020</v>
          </cell>
          <cell r="C92">
            <v>25790</v>
          </cell>
          <cell r="D92" t="str">
            <v>CTY TNHH MTV TM VA DV NGOC THOM</v>
          </cell>
          <cell r="E92" t="str">
            <v>1C25TNN_00005320</v>
          </cell>
          <cell r="F92">
            <v>8418563</v>
          </cell>
          <cell r="G92">
            <v>45675</v>
          </cell>
          <cell r="H92">
            <v>45694</v>
          </cell>
        </row>
        <row r="93">
          <cell r="A93">
            <v>5321</v>
          </cell>
          <cell r="B93">
            <v>510017</v>
          </cell>
          <cell r="C93">
            <v>25790</v>
          </cell>
          <cell r="D93" t="str">
            <v>CTY TNHH MTV TM VA DV NGOC THOM</v>
          </cell>
          <cell r="E93" t="str">
            <v>1C25TNN_00005321</v>
          </cell>
          <cell r="F93">
            <v>31215425</v>
          </cell>
          <cell r="G93">
            <v>45675</v>
          </cell>
          <cell r="H93">
            <v>45694</v>
          </cell>
        </row>
        <row r="94">
          <cell r="A94">
            <v>5322</v>
          </cell>
          <cell r="B94">
            <v>510017</v>
          </cell>
          <cell r="C94">
            <v>25790</v>
          </cell>
          <cell r="D94" t="str">
            <v>CTY TNHH MTV TM VA DV NGOC THOM</v>
          </cell>
          <cell r="E94" t="str">
            <v>1C25TNN_00005322</v>
          </cell>
          <cell r="F94">
            <v>5580300</v>
          </cell>
          <cell r="G94">
            <v>45675</v>
          </cell>
          <cell r="H94">
            <v>45694</v>
          </cell>
        </row>
        <row r="95">
          <cell r="A95">
            <v>5323</v>
          </cell>
          <cell r="B95">
            <v>510016</v>
          </cell>
          <cell r="C95">
            <v>25790</v>
          </cell>
          <cell r="D95" t="str">
            <v>CTY TNHH MTV TM VA DV NGOC THOM</v>
          </cell>
          <cell r="E95" t="str">
            <v>1C25TNN_00005323</v>
          </cell>
          <cell r="F95">
            <v>12764713</v>
          </cell>
          <cell r="G95">
            <v>45677</v>
          </cell>
          <cell r="H95">
            <v>45694</v>
          </cell>
        </row>
        <row r="96">
          <cell r="A96">
            <v>5324</v>
          </cell>
          <cell r="B96">
            <v>510016</v>
          </cell>
          <cell r="C96">
            <v>25790</v>
          </cell>
          <cell r="D96" t="str">
            <v>CTY TNHH MTV TM VA DV NGOC THOM</v>
          </cell>
          <cell r="E96" t="str">
            <v>1C25TNN_00005324</v>
          </cell>
          <cell r="F96">
            <v>2024125</v>
          </cell>
          <cell r="G96">
            <v>45677</v>
          </cell>
          <cell r="H96">
            <v>45694</v>
          </cell>
        </row>
        <row r="97">
          <cell r="A97">
            <v>5325</v>
          </cell>
          <cell r="B97">
            <v>510015</v>
          </cell>
          <cell r="C97">
            <v>25790</v>
          </cell>
          <cell r="D97" t="str">
            <v>CTY TNHH MTV TM VA DV NGOC THOM</v>
          </cell>
          <cell r="E97" t="str">
            <v>1C25TNN_00005325</v>
          </cell>
          <cell r="F97">
            <v>11505075</v>
          </cell>
          <cell r="G97">
            <v>45674</v>
          </cell>
          <cell r="H97">
            <v>45694</v>
          </cell>
        </row>
        <row r="98">
          <cell r="A98">
            <v>5326</v>
          </cell>
          <cell r="B98">
            <v>510015</v>
          </cell>
          <cell r="C98">
            <v>25790</v>
          </cell>
          <cell r="D98" t="str">
            <v>CTY TNHH MTV TM VA DV NGOC THOM</v>
          </cell>
          <cell r="E98" t="str">
            <v>1C25TNN_00005326</v>
          </cell>
          <cell r="F98">
            <v>6072363</v>
          </cell>
          <cell r="G98">
            <v>45674</v>
          </cell>
          <cell r="H98">
            <v>45694</v>
          </cell>
        </row>
        <row r="99">
          <cell r="A99">
            <v>6719</v>
          </cell>
          <cell r="B99">
            <v>510014</v>
          </cell>
          <cell r="C99">
            <v>25790</v>
          </cell>
          <cell r="D99" t="str">
            <v>CTY TNHH MTV TM VA DV NGOC THOM</v>
          </cell>
          <cell r="E99" t="str">
            <v>1C25TNN_00006719</v>
          </cell>
          <cell r="F99">
            <v>6554250</v>
          </cell>
          <cell r="G99">
            <v>45679</v>
          </cell>
          <cell r="H99">
            <v>45694</v>
          </cell>
        </row>
        <row r="100">
          <cell r="A100">
            <v>6720</v>
          </cell>
          <cell r="B100">
            <v>510014</v>
          </cell>
          <cell r="C100">
            <v>25790</v>
          </cell>
          <cell r="D100" t="str">
            <v>CTY TNHH MTV TM VA DV NGOC THOM</v>
          </cell>
          <cell r="E100" t="str">
            <v>1C25TNN_00006720</v>
          </cell>
          <cell r="F100">
            <v>27064838</v>
          </cell>
          <cell r="G100">
            <v>45678</v>
          </cell>
          <cell r="H100">
            <v>45694</v>
          </cell>
        </row>
        <row r="101">
          <cell r="A101">
            <v>6721</v>
          </cell>
          <cell r="B101">
            <v>510026</v>
          </cell>
          <cell r="C101">
            <v>25790</v>
          </cell>
          <cell r="D101" t="str">
            <v>CTY TNHH MTV TM VA DV NGOC THOM</v>
          </cell>
          <cell r="E101" t="str">
            <v>1C25TNN_00006721</v>
          </cell>
          <cell r="F101">
            <v>5534675</v>
          </cell>
          <cell r="G101">
            <v>45675</v>
          </cell>
          <cell r="H101">
            <v>45694</v>
          </cell>
        </row>
        <row r="102">
          <cell r="A102">
            <v>6722</v>
          </cell>
          <cell r="B102">
            <v>510026</v>
          </cell>
          <cell r="C102">
            <v>25790</v>
          </cell>
          <cell r="D102" t="str">
            <v>CTY TNHH MTV TM VA DV NGOC THOM</v>
          </cell>
          <cell r="E102" t="str">
            <v>1C25TNN_00006722</v>
          </cell>
          <cell r="F102">
            <v>6072363</v>
          </cell>
          <cell r="G102">
            <v>45675</v>
          </cell>
          <cell r="H102">
            <v>45694</v>
          </cell>
        </row>
        <row r="103">
          <cell r="A103">
            <v>6723</v>
          </cell>
          <cell r="B103">
            <v>510014</v>
          </cell>
          <cell r="C103">
            <v>25790</v>
          </cell>
          <cell r="D103" t="str">
            <v>CTY TNHH MTV TM VA DV NGOC THOM</v>
          </cell>
          <cell r="E103" t="str">
            <v>1C25TNN_00006723</v>
          </cell>
          <cell r="F103">
            <v>10019400</v>
          </cell>
          <cell r="G103">
            <v>45679</v>
          </cell>
          <cell r="H103">
            <v>45694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chứng từ</v>
          </cell>
        </row>
        <row r="2">
          <cell r="A2">
            <v>194</v>
          </cell>
          <cell r="B2">
            <v>510028</v>
          </cell>
          <cell r="C2">
            <v>25790</v>
          </cell>
          <cell r="D2" t="str">
            <v>CTY TNHH MTV TM VA DV NGOC THOM</v>
          </cell>
          <cell r="E2" t="str">
            <v>1C25TNF_00000194</v>
          </cell>
          <cell r="F2">
            <v>-184487</v>
          </cell>
          <cell r="G2">
            <v>45701</v>
          </cell>
          <cell r="H2">
            <v>45720</v>
          </cell>
        </row>
        <row r="3">
          <cell r="A3">
            <v>195</v>
          </cell>
          <cell r="B3">
            <v>510028</v>
          </cell>
          <cell r="C3">
            <v>25790</v>
          </cell>
          <cell r="D3" t="str">
            <v>CTY TNHH MTV TM VA DV NGOC THOM</v>
          </cell>
          <cell r="E3" t="str">
            <v>1C25TNF_00000195</v>
          </cell>
          <cell r="F3">
            <v>-1286462</v>
          </cell>
          <cell r="G3">
            <v>45701</v>
          </cell>
          <cell r="H3">
            <v>45720</v>
          </cell>
        </row>
        <row r="4">
          <cell r="A4">
            <v>196</v>
          </cell>
          <cell r="B4">
            <v>510028</v>
          </cell>
          <cell r="C4">
            <v>25790</v>
          </cell>
          <cell r="D4" t="str">
            <v>CTY TNHH MTV TM VA DV NGOC THOM</v>
          </cell>
          <cell r="E4" t="str">
            <v>1C25TNF_00000196</v>
          </cell>
          <cell r="F4">
            <v>-111062</v>
          </cell>
          <cell r="G4">
            <v>45701</v>
          </cell>
          <cell r="H4">
            <v>45720</v>
          </cell>
        </row>
        <row r="5">
          <cell r="A5">
            <v>229</v>
          </cell>
          <cell r="B5">
            <v>510016</v>
          </cell>
          <cell r="C5">
            <v>25790</v>
          </cell>
          <cell r="D5" t="str">
            <v>CTY TNHH MTV TM VA DV NGOC THOM</v>
          </cell>
          <cell r="E5" t="str">
            <v>1C25TNF_00000229</v>
          </cell>
          <cell r="F5">
            <v>-119062</v>
          </cell>
          <cell r="G5">
            <v>45705</v>
          </cell>
          <cell r="H5">
            <v>45720</v>
          </cell>
        </row>
        <row r="6">
          <cell r="A6">
            <v>230</v>
          </cell>
          <cell r="B6">
            <v>510016</v>
          </cell>
          <cell r="C6">
            <v>25790</v>
          </cell>
          <cell r="D6" t="str">
            <v>CTY TNHH MTV TM VA DV NGOC THOM</v>
          </cell>
          <cell r="E6" t="str">
            <v>1C25TNF_00000230</v>
          </cell>
          <cell r="F6">
            <v>-111600</v>
          </cell>
          <cell r="G6">
            <v>45705</v>
          </cell>
          <cell r="H6">
            <v>45720</v>
          </cell>
        </row>
        <row r="7">
          <cell r="A7">
            <v>231</v>
          </cell>
          <cell r="B7">
            <v>510016</v>
          </cell>
          <cell r="C7">
            <v>25790</v>
          </cell>
          <cell r="D7" t="str">
            <v>CTY TNHH MTV TM VA DV NGOC THOM</v>
          </cell>
          <cell r="E7" t="str">
            <v>1C25TNF_00000231</v>
          </cell>
          <cell r="F7">
            <v>-119062</v>
          </cell>
          <cell r="G7">
            <v>45705</v>
          </cell>
          <cell r="H7">
            <v>45720</v>
          </cell>
        </row>
        <row r="8">
          <cell r="A8">
            <v>232</v>
          </cell>
          <cell r="B8">
            <v>510018</v>
          </cell>
          <cell r="C8">
            <v>25790</v>
          </cell>
          <cell r="D8" t="str">
            <v>CTY TNHH MTV TM VA DV NGOC THOM</v>
          </cell>
          <cell r="E8" t="str">
            <v>1C25TNF_00000232</v>
          </cell>
          <cell r="F8">
            <v>-365125</v>
          </cell>
          <cell r="G8">
            <v>45705</v>
          </cell>
          <cell r="H8">
            <v>45720</v>
          </cell>
        </row>
        <row r="9">
          <cell r="A9">
            <v>244</v>
          </cell>
          <cell r="B9">
            <v>510026</v>
          </cell>
          <cell r="C9">
            <v>25790</v>
          </cell>
          <cell r="D9" t="str">
            <v>CTY TNHH MTV TM VA DV NGOC THOM</v>
          </cell>
          <cell r="E9" t="str">
            <v>1C25TNF_00000244</v>
          </cell>
          <cell r="F9">
            <v>-1286012</v>
          </cell>
          <cell r="G9">
            <v>45710</v>
          </cell>
          <cell r="H9">
            <v>45720</v>
          </cell>
        </row>
        <row r="10">
          <cell r="A10">
            <v>245</v>
          </cell>
          <cell r="B10">
            <v>510013</v>
          </cell>
          <cell r="C10">
            <v>25790</v>
          </cell>
          <cell r="D10" t="str">
            <v>CTY TNHH MTV TM VA DV NGOC THOM</v>
          </cell>
          <cell r="E10" t="str">
            <v>1C25TNF_00000245</v>
          </cell>
          <cell r="F10">
            <v>-452775</v>
          </cell>
          <cell r="G10">
            <v>45709</v>
          </cell>
          <cell r="H10">
            <v>45720</v>
          </cell>
        </row>
        <row r="11">
          <cell r="A11">
            <v>248</v>
          </cell>
          <cell r="B11">
            <v>510027</v>
          </cell>
          <cell r="C11">
            <v>25790</v>
          </cell>
          <cell r="D11" t="str">
            <v>CTY TNHH MTV TM VA DV NGOC THOM</v>
          </cell>
          <cell r="E11" t="str">
            <v>1C25TNF_00000248</v>
          </cell>
          <cell r="F11">
            <v>-1905037</v>
          </cell>
          <cell r="G11">
            <v>45712</v>
          </cell>
          <cell r="H11">
            <v>45720</v>
          </cell>
        </row>
        <row r="12">
          <cell r="A12">
            <v>249</v>
          </cell>
          <cell r="B12">
            <v>510016</v>
          </cell>
          <cell r="C12">
            <v>25790</v>
          </cell>
          <cell r="D12" t="str">
            <v>CTY TNHH MTV TM VA DV NGOC THOM</v>
          </cell>
          <cell r="E12" t="str">
            <v>1C25TNF_00000249</v>
          </cell>
          <cell r="F12">
            <v>-230125</v>
          </cell>
          <cell r="G12">
            <v>45712</v>
          </cell>
          <cell r="H12">
            <v>45720</v>
          </cell>
        </row>
        <row r="13">
          <cell r="A13">
            <v>250</v>
          </cell>
          <cell r="B13">
            <v>510015</v>
          </cell>
          <cell r="C13">
            <v>25790</v>
          </cell>
          <cell r="D13" t="str">
            <v>CTY TNHH MTV TM VA DV NGOC THOM</v>
          </cell>
          <cell r="E13" t="str">
            <v>1C25TNF_00000250</v>
          </cell>
          <cell r="F13">
            <v>-2688250</v>
          </cell>
          <cell r="G13">
            <v>45711</v>
          </cell>
          <cell r="H13">
            <v>45720</v>
          </cell>
        </row>
        <row r="14">
          <cell r="A14">
            <v>251</v>
          </cell>
          <cell r="B14">
            <v>510015</v>
          </cell>
          <cell r="C14">
            <v>25790</v>
          </cell>
          <cell r="D14" t="str">
            <v>CTY TNHH MTV TM VA DV NGOC THOM</v>
          </cell>
          <cell r="E14" t="str">
            <v>1C25TNF_00000251</v>
          </cell>
          <cell r="F14">
            <v>-506025</v>
          </cell>
          <cell r="G14">
            <v>45711</v>
          </cell>
          <cell r="H14">
            <v>45720</v>
          </cell>
        </row>
        <row r="15">
          <cell r="A15">
            <v>252</v>
          </cell>
          <cell r="B15">
            <v>510015</v>
          </cell>
          <cell r="C15">
            <v>25790</v>
          </cell>
          <cell r="D15" t="str">
            <v>CTY TNHH MTV TM VA DV NGOC THOM</v>
          </cell>
          <cell r="E15" t="str">
            <v>1C25TNF_00000252</v>
          </cell>
          <cell r="F15">
            <v>-1772237</v>
          </cell>
          <cell r="G15">
            <v>45711</v>
          </cell>
          <cell r="H15">
            <v>45720</v>
          </cell>
        </row>
        <row r="16">
          <cell r="A16">
            <v>253</v>
          </cell>
          <cell r="B16">
            <v>510015</v>
          </cell>
          <cell r="C16">
            <v>25790</v>
          </cell>
          <cell r="D16" t="str">
            <v>CTY TNHH MTV TM VA DV NGOC THOM</v>
          </cell>
          <cell r="E16" t="str">
            <v>1C25TNF_00000253</v>
          </cell>
          <cell r="F16">
            <v>-367150</v>
          </cell>
          <cell r="G16">
            <v>45711</v>
          </cell>
          <cell r="H16">
            <v>45720</v>
          </cell>
        </row>
        <row r="17">
          <cell r="A17">
            <v>1755</v>
          </cell>
          <cell r="B17">
            <v>510029</v>
          </cell>
          <cell r="C17">
            <v>25790</v>
          </cell>
          <cell r="D17" t="str">
            <v>CTY TNHH MTV TM VA DV NGOC THOM</v>
          </cell>
          <cell r="E17" t="str">
            <v>1C25TNN_00001755</v>
          </cell>
          <cell r="F17">
            <v>2144100</v>
          </cell>
          <cell r="G17">
            <v>45707</v>
          </cell>
          <cell r="H17">
            <v>45720</v>
          </cell>
        </row>
        <row r="18">
          <cell r="A18">
            <v>5304</v>
          </cell>
          <cell r="B18">
            <v>510018</v>
          </cell>
          <cell r="C18">
            <v>25790</v>
          </cell>
          <cell r="D18" t="str">
            <v>CTY TNHH MTV TM VA DV NGOC THOM</v>
          </cell>
          <cell r="E18" t="str">
            <v>1C25TNN_00005304</v>
          </cell>
          <cell r="F18">
            <v>5475838</v>
          </cell>
          <cell r="G18">
            <v>45673</v>
          </cell>
          <cell r="H18">
            <v>45720</v>
          </cell>
        </row>
        <row r="19">
          <cell r="A19">
            <v>5306</v>
          </cell>
          <cell r="B19">
            <v>510019</v>
          </cell>
          <cell r="C19">
            <v>25790</v>
          </cell>
          <cell r="D19" t="str">
            <v>CTY TNHH MTV TM VA DV NGOC THOM</v>
          </cell>
          <cell r="E19" t="str">
            <v>1C25TNN_00005306</v>
          </cell>
          <cell r="F19">
            <v>1468625</v>
          </cell>
          <cell r="G19">
            <v>45675</v>
          </cell>
          <cell r="H19">
            <v>45720</v>
          </cell>
        </row>
        <row r="20">
          <cell r="A20">
            <v>7034</v>
          </cell>
          <cell r="B20">
            <v>510010</v>
          </cell>
          <cell r="C20">
            <v>25790</v>
          </cell>
          <cell r="D20" t="str">
            <v>CTY TNHH MTV TM VA DV NGOC THOM</v>
          </cell>
          <cell r="E20" t="str">
            <v>1C25TNN_00007034</v>
          </cell>
          <cell r="F20">
            <v>22615100</v>
          </cell>
          <cell r="G20">
            <v>45678</v>
          </cell>
          <cell r="H20">
            <v>45720</v>
          </cell>
        </row>
        <row r="21">
          <cell r="A21">
            <v>7035</v>
          </cell>
          <cell r="B21">
            <v>510012</v>
          </cell>
          <cell r="C21">
            <v>25790</v>
          </cell>
          <cell r="D21" t="str">
            <v>CTY TNHH MTV TM VA DV NGOC THOM</v>
          </cell>
          <cell r="E21" t="str">
            <v>1C25TNN_00007035</v>
          </cell>
          <cell r="F21">
            <v>23509200</v>
          </cell>
          <cell r="G21">
            <v>45679</v>
          </cell>
          <cell r="H21">
            <v>45720</v>
          </cell>
        </row>
        <row r="22">
          <cell r="A22">
            <v>7036</v>
          </cell>
          <cell r="B22">
            <v>510012</v>
          </cell>
          <cell r="C22">
            <v>25790</v>
          </cell>
          <cell r="D22" t="str">
            <v>CTY TNHH MTV TM VA DV NGOC THOM</v>
          </cell>
          <cell r="E22" t="str">
            <v>1C25TNN_00007036</v>
          </cell>
          <cell r="F22">
            <v>4014638</v>
          </cell>
          <cell r="G22">
            <v>45679</v>
          </cell>
          <cell r="H22">
            <v>45720</v>
          </cell>
        </row>
        <row r="23">
          <cell r="A23">
            <v>7037</v>
          </cell>
          <cell r="B23">
            <v>510017</v>
          </cell>
          <cell r="C23">
            <v>25790</v>
          </cell>
          <cell r="D23" t="str">
            <v>CTY TNHH MTV TM VA DV NGOC THOM</v>
          </cell>
          <cell r="E23" t="str">
            <v>1C25TNN_00007037</v>
          </cell>
          <cell r="F23">
            <v>42527438</v>
          </cell>
          <cell r="G23">
            <v>45679</v>
          </cell>
          <cell r="H23">
            <v>45720</v>
          </cell>
        </row>
        <row r="24">
          <cell r="A24">
            <v>7038</v>
          </cell>
          <cell r="B24">
            <v>510017</v>
          </cell>
          <cell r="C24">
            <v>25790</v>
          </cell>
          <cell r="D24" t="str">
            <v>CTY TNHH MTV TM VA DV NGOC THOM</v>
          </cell>
          <cell r="E24" t="str">
            <v>1C25TNN_00007038</v>
          </cell>
          <cell r="F24">
            <v>1254575</v>
          </cell>
          <cell r="G24">
            <v>45679</v>
          </cell>
          <cell r="H24">
            <v>45720</v>
          </cell>
        </row>
        <row r="25">
          <cell r="A25">
            <v>7040</v>
          </cell>
          <cell r="B25">
            <v>510025</v>
          </cell>
          <cell r="C25">
            <v>25790</v>
          </cell>
          <cell r="D25" t="str">
            <v>CTY TNHH MTV TM VA DV NGOC THOM</v>
          </cell>
          <cell r="E25" t="str">
            <v>1C25TNN_00007040</v>
          </cell>
          <cell r="F25">
            <v>1769713</v>
          </cell>
          <cell r="G25">
            <v>45678</v>
          </cell>
          <cell r="H25">
            <v>45720</v>
          </cell>
        </row>
        <row r="26">
          <cell r="A26">
            <v>7041</v>
          </cell>
          <cell r="B26">
            <v>510025</v>
          </cell>
          <cell r="C26">
            <v>25790</v>
          </cell>
          <cell r="D26" t="str">
            <v>CTY TNHH MTV TM VA DV NGOC THOM</v>
          </cell>
          <cell r="E26" t="str">
            <v>1C25TNN_00007041</v>
          </cell>
          <cell r="F26">
            <v>6072363</v>
          </cell>
          <cell r="G26">
            <v>45678</v>
          </cell>
          <cell r="H26">
            <v>45720</v>
          </cell>
        </row>
        <row r="27">
          <cell r="A27">
            <v>7042</v>
          </cell>
          <cell r="B27">
            <v>510022</v>
          </cell>
          <cell r="C27">
            <v>25790</v>
          </cell>
          <cell r="D27" t="str">
            <v>CTY TNHH MTV TM VA DV NGOC THOM</v>
          </cell>
          <cell r="E27" t="str">
            <v>1C25TNN_00007042</v>
          </cell>
          <cell r="F27">
            <v>9158875</v>
          </cell>
          <cell r="G27">
            <v>45679</v>
          </cell>
          <cell r="H27">
            <v>45720</v>
          </cell>
        </row>
        <row r="28">
          <cell r="A28">
            <v>7043</v>
          </cell>
          <cell r="B28">
            <v>510022</v>
          </cell>
          <cell r="C28">
            <v>25790</v>
          </cell>
          <cell r="D28" t="str">
            <v>CTY TNHH MTV TM VA DV NGOC THOM</v>
          </cell>
          <cell r="E28" t="str">
            <v>1C25TNN_00007043</v>
          </cell>
          <cell r="F28">
            <v>1110575</v>
          </cell>
          <cell r="G28">
            <v>45681</v>
          </cell>
          <cell r="H28">
            <v>45720</v>
          </cell>
        </row>
        <row r="29">
          <cell r="A29">
            <v>7133</v>
          </cell>
          <cell r="B29">
            <v>510021</v>
          </cell>
          <cell r="C29">
            <v>25790</v>
          </cell>
          <cell r="D29" t="str">
            <v>CTY TNHH MTV TM VA DV NGOC THOM</v>
          </cell>
          <cell r="E29" t="str">
            <v>1C25TNN_00007133</v>
          </cell>
          <cell r="F29">
            <v>3612725</v>
          </cell>
          <cell r="G29">
            <v>45680</v>
          </cell>
          <cell r="H29">
            <v>45720</v>
          </cell>
        </row>
        <row r="30">
          <cell r="A30">
            <v>7134</v>
          </cell>
          <cell r="B30">
            <v>510024</v>
          </cell>
          <cell r="C30">
            <v>25790</v>
          </cell>
          <cell r="D30" t="str">
            <v>CTY TNHH MTV TM VA DV NGOC THOM</v>
          </cell>
          <cell r="E30" t="str">
            <v>1C25TNN_00007134</v>
          </cell>
          <cell r="F30">
            <v>3889975</v>
          </cell>
          <cell r="G30">
            <v>45682</v>
          </cell>
          <cell r="H30">
            <v>45720</v>
          </cell>
        </row>
        <row r="31">
          <cell r="A31">
            <v>7135</v>
          </cell>
          <cell r="B31">
            <v>510016</v>
          </cell>
          <cell r="C31">
            <v>25790</v>
          </cell>
          <cell r="D31" t="str">
            <v>CTY TNHH MTV TM VA DV NGOC THOM</v>
          </cell>
          <cell r="E31" t="str">
            <v>1C25TNN_00007135</v>
          </cell>
          <cell r="F31">
            <v>21224300</v>
          </cell>
          <cell r="G31">
            <v>45681</v>
          </cell>
          <cell r="H31">
            <v>45720</v>
          </cell>
        </row>
        <row r="32">
          <cell r="A32">
            <v>7136</v>
          </cell>
          <cell r="B32">
            <v>510016</v>
          </cell>
          <cell r="C32">
            <v>25790</v>
          </cell>
          <cell r="D32" t="str">
            <v>CTY TNHH MTV TM VA DV NGOC THOM</v>
          </cell>
          <cell r="E32" t="str">
            <v>1C25TNN_00007136</v>
          </cell>
          <cell r="F32">
            <v>5874475</v>
          </cell>
          <cell r="G32">
            <v>45681</v>
          </cell>
          <cell r="H32">
            <v>45720</v>
          </cell>
        </row>
        <row r="33">
          <cell r="A33">
            <v>7137</v>
          </cell>
          <cell r="B33">
            <v>510028</v>
          </cell>
          <cell r="C33">
            <v>25790</v>
          </cell>
          <cell r="D33" t="str">
            <v>CTY TNHH MTV TM VA DV NGOC THOM</v>
          </cell>
          <cell r="E33" t="str">
            <v>1C25TNN_00007137</v>
          </cell>
          <cell r="F33">
            <v>3254675</v>
          </cell>
          <cell r="G33">
            <v>45684</v>
          </cell>
          <cell r="H33">
            <v>45720</v>
          </cell>
        </row>
        <row r="34">
          <cell r="A34">
            <v>8168</v>
          </cell>
          <cell r="B34">
            <v>510014</v>
          </cell>
          <cell r="C34">
            <v>25790</v>
          </cell>
          <cell r="D34" t="str">
            <v>CTY TNHH MTV TM VA DV NGOC THOM</v>
          </cell>
          <cell r="E34" t="str">
            <v>1C25TNN_00008168</v>
          </cell>
          <cell r="F34">
            <v>13337925</v>
          </cell>
          <cell r="G34">
            <v>45684</v>
          </cell>
          <cell r="H34">
            <v>45720</v>
          </cell>
        </row>
        <row r="35">
          <cell r="A35">
            <v>8169</v>
          </cell>
          <cell r="B35">
            <v>510014</v>
          </cell>
          <cell r="C35">
            <v>25790</v>
          </cell>
          <cell r="D35" t="str">
            <v>CTY TNHH MTV TM VA DV NGOC THOM</v>
          </cell>
          <cell r="E35" t="str">
            <v>1C25TNN_00008169</v>
          </cell>
          <cell r="F35">
            <v>16658700</v>
          </cell>
          <cell r="G35">
            <v>45682</v>
          </cell>
          <cell r="H35">
            <v>45720</v>
          </cell>
        </row>
        <row r="36">
          <cell r="A36">
            <v>8170</v>
          </cell>
          <cell r="B36">
            <v>510014</v>
          </cell>
          <cell r="C36">
            <v>25790</v>
          </cell>
          <cell r="D36" t="str">
            <v>CTY TNHH MTV TM VA DV NGOC THOM</v>
          </cell>
          <cell r="E36" t="str">
            <v>1C25TNN_00008170</v>
          </cell>
          <cell r="F36">
            <v>17463700</v>
          </cell>
          <cell r="G36">
            <v>45682</v>
          </cell>
          <cell r="H36">
            <v>45720</v>
          </cell>
        </row>
        <row r="37">
          <cell r="A37">
            <v>8172</v>
          </cell>
          <cell r="B37">
            <v>510013</v>
          </cell>
          <cell r="C37">
            <v>25790</v>
          </cell>
          <cell r="D37" t="str">
            <v>CTY TNHH MTV TM VA DV NGOC THOM</v>
          </cell>
          <cell r="E37" t="str">
            <v>1C25TNN_00008172</v>
          </cell>
          <cell r="F37">
            <v>18209225</v>
          </cell>
          <cell r="G37">
            <v>45680</v>
          </cell>
          <cell r="H37">
            <v>45720</v>
          </cell>
        </row>
        <row r="38">
          <cell r="A38">
            <v>8175</v>
          </cell>
          <cell r="B38">
            <v>510013</v>
          </cell>
          <cell r="C38">
            <v>25790</v>
          </cell>
          <cell r="D38" t="str">
            <v>CTY TNHH MTV TM VA DV NGOC THOM</v>
          </cell>
          <cell r="E38" t="str">
            <v>1C25TNN_00008175</v>
          </cell>
          <cell r="F38">
            <v>10120600</v>
          </cell>
          <cell r="G38">
            <v>45683</v>
          </cell>
          <cell r="H38">
            <v>45720</v>
          </cell>
        </row>
        <row r="39">
          <cell r="A39">
            <v>8178</v>
          </cell>
          <cell r="B39">
            <v>510013</v>
          </cell>
          <cell r="C39">
            <v>25790</v>
          </cell>
          <cell r="D39" t="str">
            <v>CTY TNHH MTV TM VA DV NGOC THOM</v>
          </cell>
          <cell r="E39" t="str">
            <v>1C25TNN_00008178</v>
          </cell>
          <cell r="F39">
            <v>6780800</v>
          </cell>
          <cell r="G39">
            <v>45683</v>
          </cell>
          <cell r="H39">
            <v>45720</v>
          </cell>
        </row>
        <row r="40">
          <cell r="A40">
            <v>8180</v>
          </cell>
          <cell r="B40">
            <v>510026</v>
          </cell>
          <cell r="C40">
            <v>25790</v>
          </cell>
          <cell r="D40" t="str">
            <v>CTY TNHH MTV TM VA DV NGOC THOM</v>
          </cell>
          <cell r="E40" t="str">
            <v>1C25TNN_00008180</v>
          </cell>
          <cell r="F40">
            <v>6072363</v>
          </cell>
          <cell r="G40">
            <v>45681</v>
          </cell>
          <cell r="H40">
            <v>45720</v>
          </cell>
        </row>
        <row r="41">
          <cell r="A41">
            <v>8183</v>
          </cell>
          <cell r="B41">
            <v>510026</v>
          </cell>
          <cell r="C41">
            <v>25790</v>
          </cell>
          <cell r="D41" t="str">
            <v>CTY TNHH MTV TM VA DV NGOC THOM</v>
          </cell>
          <cell r="E41" t="str">
            <v>1C25TNN_00008183</v>
          </cell>
          <cell r="F41">
            <v>17283175</v>
          </cell>
          <cell r="G41">
            <v>45680</v>
          </cell>
          <cell r="H41">
            <v>45720</v>
          </cell>
        </row>
        <row r="42">
          <cell r="A42">
            <v>8186</v>
          </cell>
          <cell r="B42">
            <v>510026</v>
          </cell>
          <cell r="C42">
            <v>25790</v>
          </cell>
          <cell r="D42" t="str">
            <v>CTY TNHH MTV TM VA DV NGOC THOM</v>
          </cell>
          <cell r="E42" t="str">
            <v>1C25TNN_00008186</v>
          </cell>
          <cell r="F42">
            <v>14023025</v>
          </cell>
          <cell r="G42">
            <v>45682</v>
          </cell>
          <cell r="H42">
            <v>45720</v>
          </cell>
        </row>
        <row r="43">
          <cell r="A43">
            <v>8624</v>
          </cell>
          <cell r="B43">
            <v>510011</v>
          </cell>
          <cell r="C43">
            <v>25790</v>
          </cell>
          <cell r="D43" t="str">
            <v>CTY TNHH MTV TM VA DV NGOC THOM</v>
          </cell>
          <cell r="E43" t="str">
            <v>1C25TNN_00008624</v>
          </cell>
          <cell r="F43">
            <v>15113838</v>
          </cell>
          <cell r="G43">
            <v>45682</v>
          </cell>
          <cell r="H43">
            <v>45720</v>
          </cell>
        </row>
        <row r="44">
          <cell r="A44">
            <v>8625</v>
          </cell>
          <cell r="B44">
            <v>510029</v>
          </cell>
          <cell r="C44">
            <v>25790</v>
          </cell>
          <cell r="D44" t="str">
            <v>CTY TNHH MTV TM VA DV NGOC THOM</v>
          </cell>
          <cell r="E44" t="str">
            <v>1C25TNN_00008625</v>
          </cell>
          <cell r="F44">
            <v>2395013</v>
          </cell>
          <cell r="G44">
            <v>45682</v>
          </cell>
          <cell r="H44">
            <v>45720</v>
          </cell>
        </row>
        <row r="45">
          <cell r="A45">
            <v>8626</v>
          </cell>
          <cell r="B45">
            <v>510029</v>
          </cell>
          <cell r="C45">
            <v>25790</v>
          </cell>
          <cell r="D45" t="str">
            <v>CTY TNHH MTV TM VA DV NGOC THOM</v>
          </cell>
          <cell r="E45" t="str">
            <v>1C25TNN_00008626</v>
          </cell>
          <cell r="F45">
            <v>2024125</v>
          </cell>
          <cell r="G45">
            <v>45682</v>
          </cell>
          <cell r="H45">
            <v>45720</v>
          </cell>
        </row>
        <row r="46">
          <cell r="A46">
            <v>8627</v>
          </cell>
          <cell r="B46">
            <v>510010</v>
          </cell>
          <cell r="C46">
            <v>25790</v>
          </cell>
          <cell r="D46" t="str">
            <v>CTY TNHH MTV TM VA DV NGOC THOM</v>
          </cell>
          <cell r="E46" t="str">
            <v>1C25TNN_00008627</v>
          </cell>
          <cell r="F46">
            <v>17317663</v>
          </cell>
          <cell r="G46">
            <v>45682</v>
          </cell>
          <cell r="H46">
            <v>45720</v>
          </cell>
        </row>
        <row r="47">
          <cell r="A47">
            <v>8628</v>
          </cell>
          <cell r="B47">
            <v>510010</v>
          </cell>
          <cell r="C47">
            <v>25790</v>
          </cell>
          <cell r="D47" t="str">
            <v>CTY TNHH MTV TM VA DV NGOC THOM</v>
          </cell>
          <cell r="E47" t="str">
            <v>1C25TNN_00008628</v>
          </cell>
          <cell r="F47">
            <v>21119475</v>
          </cell>
          <cell r="G47">
            <v>45682</v>
          </cell>
          <cell r="H47">
            <v>45720</v>
          </cell>
        </row>
        <row r="48">
          <cell r="A48">
            <v>8629</v>
          </cell>
          <cell r="B48">
            <v>510010</v>
          </cell>
          <cell r="C48">
            <v>25790</v>
          </cell>
          <cell r="D48" t="str">
            <v>CTY TNHH MTV TM VA DV NGOC THOM</v>
          </cell>
          <cell r="E48" t="str">
            <v>1C25TNN_00008629</v>
          </cell>
          <cell r="F48">
            <v>2024125</v>
          </cell>
          <cell r="G48">
            <v>45681</v>
          </cell>
          <cell r="H48">
            <v>45720</v>
          </cell>
        </row>
        <row r="49">
          <cell r="A49">
            <v>8630</v>
          </cell>
          <cell r="B49">
            <v>510018</v>
          </cell>
          <cell r="C49">
            <v>25790</v>
          </cell>
          <cell r="D49" t="str">
            <v>CTY TNHH MTV TM VA DV NGOC THOM</v>
          </cell>
          <cell r="E49" t="str">
            <v>1C25TNN_00008630</v>
          </cell>
          <cell r="F49">
            <v>2472275</v>
          </cell>
          <cell r="G49">
            <v>45682</v>
          </cell>
          <cell r="H49">
            <v>45720</v>
          </cell>
        </row>
        <row r="50">
          <cell r="A50">
            <v>8633</v>
          </cell>
          <cell r="B50">
            <v>510018</v>
          </cell>
          <cell r="C50">
            <v>25790</v>
          </cell>
          <cell r="D50" t="str">
            <v>CTY TNHH MTV TM VA DV NGOC THOM</v>
          </cell>
          <cell r="E50" t="str">
            <v>1C25TNN_00008633</v>
          </cell>
          <cell r="F50">
            <v>4048238</v>
          </cell>
          <cell r="G50">
            <v>45682</v>
          </cell>
          <cell r="H50">
            <v>45720</v>
          </cell>
        </row>
        <row r="51">
          <cell r="A51">
            <v>8655</v>
          </cell>
          <cell r="B51">
            <v>510010</v>
          </cell>
          <cell r="C51">
            <v>25790</v>
          </cell>
          <cell r="D51" t="str">
            <v>CTY TNHH MTV TM VA DV NGOC THOM</v>
          </cell>
          <cell r="E51" t="str">
            <v>1C25TNN_00008655</v>
          </cell>
          <cell r="F51">
            <v>10934775</v>
          </cell>
          <cell r="G51">
            <v>45683</v>
          </cell>
          <cell r="H51">
            <v>45720</v>
          </cell>
        </row>
        <row r="52">
          <cell r="A52">
            <v>8874</v>
          </cell>
          <cell r="B52">
            <v>510018</v>
          </cell>
          <cell r="C52">
            <v>25790</v>
          </cell>
          <cell r="D52" t="str">
            <v>CTY TNHH MTV TM VA DV NGOC THOM</v>
          </cell>
          <cell r="E52" t="str">
            <v>1C25TNN_00008874</v>
          </cell>
          <cell r="F52">
            <v>5027250</v>
          </cell>
          <cell r="G52">
            <v>45695</v>
          </cell>
          <cell r="H52">
            <v>45720</v>
          </cell>
        </row>
        <row r="53">
          <cell r="A53">
            <v>8875</v>
          </cell>
          <cell r="B53">
            <v>510011</v>
          </cell>
          <cell r="C53">
            <v>25790</v>
          </cell>
          <cell r="D53" t="str">
            <v>CTY TNHH MTV TM VA DV NGOC THOM</v>
          </cell>
          <cell r="E53" t="str">
            <v>1C25TNN_00008875</v>
          </cell>
          <cell r="F53">
            <v>10345813</v>
          </cell>
          <cell r="G53">
            <v>45696</v>
          </cell>
          <cell r="H53">
            <v>45720</v>
          </cell>
        </row>
        <row r="54">
          <cell r="A54">
            <v>8876</v>
          </cell>
          <cell r="B54">
            <v>510010</v>
          </cell>
          <cell r="C54">
            <v>25790</v>
          </cell>
          <cell r="D54" t="str">
            <v>CTY TNHH MTV TM VA DV NGOC THOM</v>
          </cell>
          <cell r="E54" t="str">
            <v>1C25TNN_00008876</v>
          </cell>
          <cell r="F54">
            <v>9218863</v>
          </cell>
          <cell r="G54">
            <v>45695</v>
          </cell>
          <cell r="H54">
            <v>45720</v>
          </cell>
        </row>
        <row r="55">
          <cell r="A55">
            <v>8877</v>
          </cell>
          <cell r="B55">
            <v>510012</v>
          </cell>
          <cell r="C55">
            <v>25790</v>
          </cell>
          <cell r="D55" t="str">
            <v>CTY TNHH MTV TM VA DV NGOC THOM</v>
          </cell>
          <cell r="E55" t="str">
            <v>1C25TNN_00008877</v>
          </cell>
          <cell r="F55">
            <v>7110100</v>
          </cell>
          <cell r="G55">
            <v>45695</v>
          </cell>
          <cell r="H55">
            <v>45720</v>
          </cell>
        </row>
        <row r="56">
          <cell r="A56">
            <v>8878</v>
          </cell>
          <cell r="B56">
            <v>510012</v>
          </cell>
          <cell r="C56">
            <v>25790</v>
          </cell>
          <cell r="D56" t="str">
            <v>CTY TNHH MTV TM VA DV NGOC THOM</v>
          </cell>
          <cell r="E56" t="str">
            <v>1C25TNN_00008878</v>
          </cell>
          <cell r="F56">
            <v>1003663</v>
          </cell>
          <cell r="G56">
            <v>45694</v>
          </cell>
          <cell r="H56">
            <v>45720</v>
          </cell>
        </row>
        <row r="57">
          <cell r="A57">
            <v>8879</v>
          </cell>
          <cell r="B57">
            <v>510027</v>
          </cell>
          <cell r="C57">
            <v>25790</v>
          </cell>
          <cell r="D57" t="str">
            <v>CTY TNHH MTV TM VA DV NGOC THOM</v>
          </cell>
          <cell r="E57" t="str">
            <v>1C25TNN_00008879</v>
          </cell>
          <cell r="F57">
            <v>6495875</v>
          </cell>
          <cell r="G57">
            <v>45696</v>
          </cell>
          <cell r="H57">
            <v>45720</v>
          </cell>
        </row>
        <row r="58">
          <cell r="A58">
            <v>8880</v>
          </cell>
          <cell r="B58">
            <v>510025</v>
          </cell>
          <cell r="C58">
            <v>25790</v>
          </cell>
          <cell r="D58" t="str">
            <v>CTY TNHH MTV TM VA DV NGOC THOM</v>
          </cell>
          <cell r="E58" t="str">
            <v>1C25TNN_00008880</v>
          </cell>
          <cell r="F58">
            <v>1719538</v>
          </cell>
          <cell r="G58">
            <v>45695</v>
          </cell>
          <cell r="H58">
            <v>45720</v>
          </cell>
        </row>
        <row r="59">
          <cell r="A59">
            <v>8881</v>
          </cell>
          <cell r="B59">
            <v>510024</v>
          </cell>
          <cell r="C59">
            <v>25790</v>
          </cell>
          <cell r="D59" t="str">
            <v>CTY TNHH MTV TM VA DV NGOC THOM</v>
          </cell>
          <cell r="E59" t="str">
            <v>1C25TNN_00008881</v>
          </cell>
          <cell r="F59">
            <v>5462350</v>
          </cell>
          <cell r="G59">
            <v>45698</v>
          </cell>
          <cell r="H59">
            <v>45720</v>
          </cell>
        </row>
        <row r="60">
          <cell r="A60">
            <v>8882</v>
          </cell>
          <cell r="B60">
            <v>510023</v>
          </cell>
          <cell r="C60">
            <v>25790</v>
          </cell>
          <cell r="D60" t="str">
            <v>CTY TNHH MTV TM VA DV NGOC THOM</v>
          </cell>
          <cell r="E60" t="str">
            <v>1C25TNN_00008882</v>
          </cell>
          <cell r="F60">
            <v>1468625</v>
          </cell>
          <cell r="G60">
            <v>45697</v>
          </cell>
          <cell r="H60">
            <v>45720</v>
          </cell>
        </row>
        <row r="61">
          <cell r="A61">
            <v>8883</v>
          </cell>
          <cell r="B61">
            <v>510022</v>
          </cell>
          <cell r="C61">
            <v>25790</v>
          </cell>
          <cell r="D61" t="str">
            <v>CTY TNHH MTV TM VA DV NGOC THOM</v>
          </cell>
          <cell r="E61" t="str">
            <v>1C25TNN_00008883</v>
          </cell>
          <cell r="F61">
            <v>4100850</v>
          </cell>
          <cell r="G61">
            <v>45696</v>
          </cell>
          <cell r="H61">
            <v>45720</v>
          </cell>
        </row>
        <row r="62">
          <cell r="A62">
            <v>8884</v>
          </cell>
          <cell r="B62">
            <v>510016</v>
          </cell>
          <cell r="C62">
            <v>25790</v>
          </cell>
          <cell r="D62" t="str">
            <v>CTY TNHH MTV TM VA DV NGOC THOM</v>
          </cell>
          <cell r="E62" t="str">
            <v>1C25TNN_00008884</v>
          </cell>
          <cell r="F62">
            <v>8316913</v>
          </cell>
          <cell r="G62">
            <v>45698</v>
          </cell>
          <cell r="H62">
            <v>45720</v>
          </cell>
        </row>
        <row r="63">
          <cell r="A63">
            <v>8885</v>
          </cell>
          <cell r="B63">
            <v>510015</v>
          </cell>
          <cell r="C63">
            <v>25790</v>
          </cell>
          <cell r="D63" t="str">
            <v>CTY TNHH MTV TM VA DV NGOC THOM</v>
          </cell>
          <cell r="E63" t="str">
            <v>1C25TNN_00008885</v>
          </cell>
          <cell r="F63">
            <v>2144100</v>
          </cell>
          <cell r="G63">
            <v>45695</v>
          </cell>
          <cell r="H63">
            <v>45720</v>
          </cell>
        </row>
        <row r="64">
          <cell r="A64">
            <v>8958</v>
          </cell>
          <cell r="B64">
            <v>510014</v>
          </cell>
          <cell r="C64">
            <v>25790</v>
          </cell>
          <cell r="D64" t="str">
            <v>CTY TNHH MTV TM VA DV NGOC THOM</v>
          </cell>
          <cell r="E64" t="str">
            <v>1C25TNN_00008958</v>
          </cell>
          <cell r="F64">
            <v>12756488</v>
          </cell>
          <cell r="G64">
            <v>45684</v>
          </cell>
          <cell r="H64">
            <v>45720</v>
          </cell>
        </row>
        <row r="65">
          <cell r="A65">
            <v>10067</v>
          </cell>
          <cell r="B65">
            <v>510026</v>
          </cell>
          <cell r="C65">
            <v>25790</v>
          </cell>
          <cell r="D65" t="str">
            <v>CTY TNHH MTV TM VA DV NGOC THOM</v>
          </cell>
          <cell r="E65" t="str">
            <v>1C25TNN_00010067</v>
          </cell>
          <cell r="F65">
            <v>4995000</v>
          </cell>
          <cell r="G65">
            <v>45695</v>
          </cell>
          <cell r="H65">
            <v>45720</v>
          </cell>
        </row>
        <row r="66">
          <cell r="A66">
            <v>10068</v>
          </cell>
          <cell r="B66">
            <v>520090</v>
          </cell>
          <cell r="C66">
            <v>25790</v>
          </cell>
          <cell r="D66" t="str">
            <v>CTY TNHH MTV TM VA DV NGOC THOM</v>
          </cell>
          <cell r="E66" t="str">
            <v>1C25TNN_00010068</v>
          </cell>
          <cell r="F66">
            <v>1468625</v>
          </cell>
          <cell r="G66">
            <v>45684</v>
          </cell>
          <cell r="H66">
            <v>45720</v>
          </cell>
        </row>
        <row r="67">
          <cell r="A67">
            <v>10069</v>
          </cell>
          <cell r="B67">
            <v>520090</v>
          </cell>
          <cell r="C67">
            <v>25790</v>
          </cell>
          <cell r="D67" t="str">
            <v>CTY TNHH MTV TM VA DV NGOC THOM</v>
          </cell>
          <cell r="E67" t="str">
            <v>1C25TNN_00010069</v>
          </cell>
          <cell r="F67">
            <v>2024125</v>
          </cell>
          <cell r="G67">
            <v>45684</v>
          </cell>
          <cell r="H67">
            <v>45720</v>
          </cell>
        </row>
        <row r="68">
          <cell r="A68">
            <v>10280</v>
          </cell>
          <cell r="B68">
            <v>510029</v>
          </cell>
          <cell r="C68">
            <v>25790</v>
          </cell>
          <cell r="D68" t="str">
            <v>CTY TNHH MTV TM VA DV NGOC THOM</v>
          </cell>
          <cell r="E68" t="str">
            <v>1C25TNN_00010280</v>
          </cell>
          <cell r="F68">
            <v>536025</v>
          </cell>
          <cell r="G68">
            <v>45696</v>
          </cell>
          <cell r="H68">
            <v>45720</v>
          </cell>
        </row>
        <row r="69">
          <cell r="A69">
            <v>10281</v>
          </cell>
          <cell r="B69">
            <v>510029</v>
          </cell>
          <cell r="C69">
            <v>25790</v>
          </cell>
          <cell r="D69" t="str">
            <v>CTY TNHH MTV TM VA DV NGOC THOM</v>
          </cell>
          <cell r="E69" t="str">
            <v>1C25TNN_00010281</v>
          </cell>
          <cell r="F69">
            <v>3849938</v>
          </cell>
          <cell r="G69">
            <v>45696</v>
          </cell>
          <cell r="H69">
            <v>45720</v>
          </cell>
        </row>
        <row r="70">
          <cell r="A70">
            <v>10282</v>
          </cell>
          <cell r="B70">
            <v>510029</v>
          </cell>
          <cell r="C70">
            <v>25790</v>
          </cell>
          <cell r="D70" t="str">
            <v>CTY TNHH MTV TM VA DV NGOC THOM</v>
          </cell>
          <cell r="E70" t="str">
            <v>1C25TNN_00010282</v>
          </cell>
          <cell r="F70">
            <v>501825</v>
          </cell>
          <cell r="G70">
            <v>45699</v>
          </cell>
          <cell r="H70">
            <v>45720</v>
          </cell>
        </row>
        <row r="71">
          <cell r="A71">
            <v>10283</v>
          </cell>
          <cell r="B71">
            <v>510019</v>
          </cell>
          <cell r="C71">
            <v>25790</v>
          </cell>
          <cell r="D71" t="str">
            <v>CTY TNHH MTV TM VA DV NGOC THOM</v>
          </cell>
          <cell r="E71" t="str">
            <v>1C25TNN_00010283</v>
          </cell>
          <cell r="F71">
            <v>3361100</v>
          </cell>
          <cell r="G71">
            <v>45698</v>
          </cell>
          <cell r="H71">
            <v>45720</v>
          </cell>
        </row>
        <row r="72">
          <cell r="A72">
            <v>10284</v>
          </cell>
          <cell r="B72">
            <v>510019</v>
          </cell>
          <cell r="C72">
            <v>25790</v>
          </cell>
          <cell r="D72" t="str">
            <v>CTY TNHH MTV TM VA DV NGOC THOM</v>
          </cell>
          <cell r="E72" t="str">
            <v>1C25TNN_00010284</v>
          </cell>
          <cell r="F72">
            <v>558025</v>
          </cell>
          <cell r="G72">
            <v>45698</v>
          </cell>
          <cell r="H72">
            <v>45720</v>
          </cell>
        </row>
        <row r="73">
          <cell r="A73">
            <v>10285</v>
          </cell>
          <cell r="B73">
            <v>510019</v>
          </cell>
          <cell r="C73">
            <v>25790</v>
          </cell>
          <cell r="D73" t="str">
            <v>CTY TNHH MTV TM VA DV NGOC THOM</v>
          </cell>
          <cell r="E73" t="str">
            <v>1C25TNN_00010285</v>
          </cell>
          <cell r="F73">
            <v>3849938</v>
          </cell>
          <cell r="G73">
            <v>45698</v>
          </cell>
          <cell r="H73">
            <v>45720</v>
          </cell>
        </row>
        <row r="74">
          <cell r="A74">
            <v>10286</v>
          </cell>
          <cell r="B74">
            <v>510028</v>
          </cell>
          <cell r="C74">
            <v>25790</v>
          </cell>
          <cell r="D74" t="str">
            <v>CTY TNHH MTV TM VA DV NGOC THOM</v>
          </cell>
          <cell r="E74" t="str">
            <v>1C25TNN_00010286</v>
          </cell>
          <cell r="F74">
            <v>1468625</v>
          </cell>
          <cell r="G74">
            <v>45701</v>
          </cell>
          <cell r="H74">
            <v>45720</v>
          </cell>
        </row>
        <row r="75">
          <cell r="A75">
            <v>10287</v>
          </cell>
          <cell r="B75">
            <v>510028</v>
          </cell>
          <cell r="C75">
            <v>25790</v>
          </cell>
          <cell r="D75" t="str">
            <v>CTY TNHH MTV TM VA DV NGOC THOM</v>
          </cell>
          <cell r="E75" t="str">
            <v>1C25TNN_00010287</v>
          </cell>
          <cell r="F75">
            <v>2381325</v>
          </cell>
          <cell r="G75">
            <v>45701</v>
          </cell>
          <cell r="H75">
            <v>45720</v>
          </cell>
        </row>
        <row r="76">
          <cell r="A76">
            <v>10288</v>
          </cell>
          <cell r="B76">
            <v>510024</v>
          </cell>
          <cell r="C76">
            <v>25790</v>
          </cell>
          <cell r="D76" t="str">
            <v>CTY TNHH MTV TM VA DV NGOC THOM</v>
          </cell>
          <cell r="E76" t="str">
            <v>1C25TNN_00010288</v>
          </cell>
          <cell r="F76">
            <v>6231263</v>
          </cell>
          <cell r="G76">
            <v>45702</v>
          </cell>
          <cell r="H76">
            <v>45720</v>
          </cell>
        </row>
        <row r="77">
          <cell r="A77">
            <v>10289</v>
          </cell>
          <cell r="B77">
            <v>510024</v>
          </cell>
          <cell r="C77">
            <v>25790</v>
          </cell>
          <cell r="D77" t="str">
            <v>CTY TNHH MTV TM VA DV NGOC THOM</v>
          </cell>
          <cell r="E77" t="str">
            <v>1C25TNN_00010289</v>
          </cell>
          <cell r="F77">
            <v>1468625</v>
          </cell>
          <cell r="G77">
            <v>45702</v>
          </cell>
          <cell r="H77">
            <v>45720</v>
          </cell>
        </row>
        <row r="78">
          <cell r="A78">
            <v>10290</v>
          </cell>
          <cell r="B78">
            <v>510020</v>
          </cell>
          <cell r="C78">
            <v>25790</v>
          </cell>
          <cell r="D78" t="str">
            <v>CTY TNHH MTV TM VA DV NGOC THOM</v>
          </cell>
          <cell r="E78" t="str">
            <v>1C25TNN_00010290</v>
          </cell>
          <cell r="F78">
            <v>2579200</v>
          </cell>
          <cell r="G78">
            <v>45699</v>
          </cell>
          <cell r="H78">
            <v>45720</v>
          </cell>
        </row>
        <row r="79">
          <cell r="A79">
            <v>10291</v>
          </cell>
          <cell r="B79">
            <v>510020</v>
          </cell>
          <cell r="C79">
            <v>25790</v>
          </cell>
          <cell r="D79" t="str">
            <v>CTY TNHH MTV TM VA DV NGOC THOM</v>
          </cell>
          <cell r="E79" t="str">
            <v>1C25TNN_00010291</v>
          </cell>
          <cell r="F79">
            <v>2381325</v>
          </cell>
          <cell r="G79">
            <v>45699</v>
          </cell>
          <cell r="H79">
            <v>45720</v>
          </cell>
        </row>
        <row r="80">
          <cell r="A80">
            <v>10292</v>
          </cell>
          <cell r="B80">
            <v>510017</v>
          </cell>
          <cell r="C80">
            <v>25790</v>
          </cell>
          <cell r="D80" t="str">
            <v>CTY TNHH MTV TM VA DV NGOC THOM</v>
          </cell>
          <cell r="E80" t="str">
            <v>1C25TNN_00010292</v>
          </cell>
          <cell r="F80">
            <v>6143313</v>
          </cell>
          <cell r="G80">
            <v>45700</v>
          </cell>
          <cell r="H80">
            <v>45720</v>
          </cell>
        </row>
        <row r="81">
          <cell r="A81">
            <v>10293</v>
          </cell>
          <cell r="B81">
            <v>510016</v>
          </cell>
          <cell r="C81">
            <v>25790</v>
          </cell>
          <cell r="D81" t="str">
            <v>CTY TNHH MTV TM VA DV NGOC THOM</v>
          </cell>
          <cell r="E81" t="str">
            <v>1C25TNN_00010293</v>
          </cell>
          <cell r="F81">
            <v>2381325</v>
          </cell>
          <cell r="G81">
            <v>45702</v>
          </cell>
          <cell r="H81">
            <v>45720</v>
          </cell>
        </row>
        <row r="82">
          <cell r="A82">
            <v>10548</v>
          </cell>
          <cell r="B82">
            <v>510016</v>
          </cell>
          <cell r="C82">
            <v>25790</v>
          </cell>
          <cell r="D82" t="str">
            <v>CTY TNHH MTV TM VA DV NGOC THOM</v>
          </cell>
          <cell r="E82" t="str">
            <v>1C25TNN_00010548</v>
          </cell>
          <cell r="F82">
            <v>1361500</v>
          </cell>
          <cell r="G82">
            <v>45705</v>
          </cell>
          <cell r="H82">
            <v>45720</v>
          </cell>
        </row>
        <row r="83">
          <cell r="A83">
            <v>10549</v>
          </cell>
          <cell r="B83">
            <v>510017</v>
          </cell>
          <cell r="C83">
            <v>25790</v>
          </cell>
          <cell r="D83" t="str">
            <v>CTY TNHH MTV TM VA DV NGOC THOM</v>
          </cell>
          <cell r="E83" t="str">
            <v>1C25TNN_00010549</v>
          </cell>
          <cell r="F83">
            <v>1110575</v>
          </cell>
          <cell r="G83">
            <v>45703</v>
          </cell>
          <cell r="H83">
            <v>45720</v>
          </cell>
        </row>
        <row r="84">
          <cell r="A84">
            <v>10552</v>
          </cell>
          <cell r="B84">
            <v>510018</v>
          </cell>
          <cell r="C84">
            <v>25790</v>
          </cell>
          <cell r="D84" t="str">
            <v>CTY TNHH MTV TM VA DV NGOC THOM</v>
          </cell>
          <cell r="E84" t="str">
            <v>1C25TNN_00010552</v>
          </cell>
          <cell r="F84">
            <v>2026650</v>
          </cell>
          <cell r="G84">
            <v>45701</v>
          </cell>
          <cell r="H84">
            <v>45720</v>
          </cell>
        </row>
        <row r="85">
          <cell r="A85">
            <v>10780</v>
          </cell>
          <cell r="B85">
            <v>510010</v>
          </cell>
          <cell r="C85">
            <v>25790</v>
          </cell>
          <cell r="D85" t="str">
            <v>CTY TNHH MTV TM VA DV NGOC THOM</v>
          </cell>
          <cell r="E85" t="str">
            <v>1C25TNN_00010780</v>
          </cell>
          <cell r="F85">
            <v>11798063</v>
          </cell>
          <cell r="G85">
            <v>45703</v>
          </cell>
          <cell r="H85">
            <v>45720</v>
          </cell>
        </row>
        <row r="86">
          <cell r="A86">
            <v>10974</v>
          </cell>
          <cell r="B86">
            <v>520090</v>
          </cell>
          <cell r="C86">
            <v>25790</v>
          </cell>
          <cell r="D86" t="str">
            <v>CTY TNHH MTV TM VA DV NGOC THOM</v>
          </cell>
          <cell r="E86" t="str">
            <v>1C25TNN_00010974</v>
          </cell>
          <cell r="F86">
            <v>4960525</v>
          </cell>
          <cell r="G86">
            <v>45701</v>
          </cell>
          <cell r="H86">
            <v>45720</v>
          </cell>
        </row>
        <row r="87">
          <cell r="A87">
            <v>10975</v>
          </cell>
          <cell r="B87">
            <v>510013</v>
          </cell>
          <cell r="C87">
            <v>25790</v>
          </cell>
          <cell r="D87" t="str">
            <v>CTY TNHH MTV TM VA DV NGOC THOM</v>
          </cell>
          <cell r="E87" t="str">
            <v>1C25TNN_00010975</v>
          </cell>
          <cell r="F87">
            <v>5025775</v>
          </cell>
          <cell r="G87">
            <v>45699</v>
          </cell>
          <cell r="H87">
            <v>45720</v>
          </cell>
        </row>
        <row r="88">
          <cell r="A88">
            <v>11010</v>
          </cell>
          <cell r="B88">
            <v>510014</v>
          </cell>
          <cell r="C88">
            <v>25790</v>
          </cell>
          <cell r="D88" t="str">
            <v>CTY TNHH MTV TM VA DV NGOC THOM</v>
          </cell>
          <cell r="E88" t="str">
            <v>1C25TNN_00011010</v>
          </cell>
          <cell r="F88">
            <v>4669800</v>
          </cell>
          <cell r="G88">
            <v>45700</v>
          </cell>
          <cell r="H88">
            <v>45720</v>
          </cell>
        </row>
        <row r="89">
          <cell r="A89">
            <v>11011</v>
          </cell>
          <cell r="B89">
            <v>510014</v>
          </cell>
          <cell r="C89">
            <v>25790</v>
          </cell>
          <cell r="D89" t="str">
            <v>CTY TNHH MTV TM VA DV NGOC THOM</v>
          </cell>
          <cell r="E89" t="str">
            <v>1C25TNN_00011011</v>
          </cell>
          <cell r="F89">
            <v>11105800</v>
          </cell>
          <cell r="G89">
            <v>45700</v>
          </cell>
          <cell r="H89">
            <v>45720</v>
          </cell>
        </row>
        <row r="90">
          <cell r="A90">
            <v>11012</v>
          </cell>
          <cell r="B90">
            <v>510014</v>
          </cell>
          <cell r="C90">
            <v>25790</v>
          </cell>
          <cell r="D90" t="str">
            <v>CTY TNHH MTV TM VA DV NGOC THOM</v>
          </cell>
          <cell r="E90" t="str">
            <v>1C25TNN_00011012</v>
          </cell>
          <cell r="F90">
            <v>1468625</v>
          </cell>
          <cell r="G90">
            <v>45700</v>
          </cell>
          <cell r="H90">
            <v>45720</v>
          </cell>
        </row>
        <row r="91">
          <cell r="A91">
            <v>11013</v>
          </cell>
          <cell r="B91">
            <v>510013</v>
          </cell>
          <cell r="C91">
            <v>25790</v>
          </cell>
          <cell r="D91" t="str">
            <v>CTY TNHH MTV TM VA DV NGOC THOM</v>
          </cell>
          <cell r="E91" t="str">
            <v>1C25TNN_00011013</v>
          </cell>
          <cell r="F91">
            <v>1072050</v>
          </cell>
          <cell r="G91">
            <v>45703</v>
          </cell>
          <cell r="H91">
            <v>45720</v>
          </cell>
        </row>
        <row r="92">
          <cell r="A92">
            <v>12302</v>
          </cell>
          <cell r="B92">
            <v>510025</v>
          </cell>
          <cell r="C92">
            <v>25790</v>
          </cell>
          <cell r="D92" t="str">
            <v>CTY TNHH MTV TM VA DV NGOC THOM</v>
          </cell>
          <cell r="E92" t="str">
            <v>1C25TNN_00012302</v>
          </cell>
          <cell r="F92">
            <v>6143675</v>
          </cell>
          <cell r="G92">
            <v>45707</v>
          </cell>
          <cell r="H92">
            <v>45720</v>
          </cell>
        </row>
        <row r="93">
          <cell r="A93">
            <v>12303</v>
          </cell>
          <cell r="B93">
            <v>510016</v>
          </cell>
          <cell r="C93">
            <v>25790</v>
          </cell>
          <cell r="D93" t="str">
            <v>CTY TNHH MTV TM VA DV NGOC THOM</v>
          </cell>
          <cell r="E93" t="str">
            <v>1C25TNN_00012303</v>
          </cell>
          <cell r="F93">
            <v>2579200</v>
          </cell>
          <cell r="G93">
            <v>45709</v>
          </cell>
          <cell r="H93">
            <v>45720</v>
          </cell>
        </row>
        <row r="94">
          <cell r="A94">
            <v>12304</v>
          </cell>
          <cell r="B94">
            <v>510017</v>
          </cell>
          <cell r="C94">
            <v>25790</v>
          </cell>
          <cell r="D94" t="str">
            <v>CTY TNHH MTV TM VA DV NGOC THOM</v>
          </cell>
          <cell r="E94" t="str">
            <v>1C25TNN_00012304</v>
          </cell>
          <cell r="F94">
            <v>2226638</v>
          </cell>
          <cell r="G94">
            <v>45707</v>
          </cell>
          <cell r="H94">
            <v>45720</v>
          </cell>
        </row>
        <row r="95">
          <cell r="A95">
            <v>12305</v>
          </cell>
          <cell r="B95">
            <v>510021</v>
          </cell>
          <cell r="C95">
            <v>25790</v>
          </cell>
          <cell r="D95" t="str">
            <v>CTY TNHH MTV TM VA DV NGOC THOM</v>
          </cell>
          <cell r="E95" t="str">
            <v>1C25TNN_00012305</v>
          </cell>
          <cell r="F95">
            <v>1468625</v>
          </cell>
          <cell r="G95">
            <v>45708</v>
          </cell>
          <cell r="H95">
            <v>45720</v>
          </cell>
        </row>
        <row r="96">
          <cell r="A96">
            <v>12306</v>
          </cell>
          <cell r="B96">
            <v>510022</v>
          </cell>
          <cell r="C96">
            <v>25790</v>
          </cell>
          <cell r="D96" t="str">
            <v>CTY TNHH MTV TM VA DV NGOC THOM</v>
          </cell>
          <cell r="E96" t="str">
            <v>1C25TNN_00012306</v>
          </cell>
          <cell r="F96">
            <v>2883150</v>
          </cell>
          <cell r="G96">
            <v>45706</v>
          </cell>
          <cell r="H96">
            <v>45720</v>
          </cell>
        </row>
        <row r="97">
          <cell r="A97">
            <v>12307</v>
          </cell>
          <cell r="B97">
            <v>510011</v>
          </cell>
          <cell r="C97">
            <v>25790</v>
          </cell>
          <cell r="D97" t="str">
            <v>CTY TNHH MTV TM VA DV NGOC THOM</v>
          </cell>
          <cell r="E97" t="str">
            <v>1C25TNN_00012307</v>
          </cell>
          <cell r="F97">
            <v>4704400</v>
          </cell>
          <cell r="G97">
            <v>45703</v>
          </cell>
          <cell r="H97">
            <v>45720</v>
          </cell>
        </row>
        <row r="98">
          <cell r="A98">
            <v>12308</v>
          </cell>
          <cell r="B98">
            <v>510012</v>
          </cell>
          <cell r="C98">
            <v>25790</v>
          </cell>
          <cell r="D98" t="str">
            <v>CTY TNHH MTV TM VA DV NGOC THOM</v>
          </cell>
          <cell r="E98" t="str">
            <v>1C25TNN_00012308</v>
          </cell>
          <cell r="F98">
            <v>6071100</v>
          </cell>
          <cell r="G98">
            <v>45706</v>
          </cell>
          <cell r="H98">
            <v>45720</v>
          </cell>
        </row>
        <row r="99">
          <cell r="A99">
            <v>12309</v>
          </cell>
          <cell r="B99">
            <v>510029</v>
          </cell>
          <cell r="C99">
            <v>25790</v>
          </cell>
          <cell r="D99" t="str">
            <v>CTY TNHH MTV TM VA DV NGOC THOM</v>
          </cell>
          <cell r="E99" t="str">
            <v>1C25TNN_00012309</v>
          </cell>
          <cell r="F99">
            <v>2144100</v>
          </cell>
          <cell r="G99">
            <v>45706</v>
          </cell>
          <cell r="H99">
            <v>45720</v>
          </cell>
        </row>
        <row r="100">
          <cell r="A100">
            <v>12524</v>
          </cell>
          <cell r="B100">
            <v>510019</v>
          </cell>
          <cell r="C100">
            <v>25790</v>
          </cell>
          <cell r="D100" t="str">
            <v>CTY TNHH MTV TM VA DV NGOC THOM</v>
          </cell>
          <cell r="E100" t="str">
            <v>1C25TNN_00012524</v>
          </cell>
          <cell r="F100">
            <v>2381325</v>
          </cell>
          <cell r="G100">
            <v>45707</v>
          </cell>
          <cell r="H100">
            <v>45720</v>
          </cell>
        </row>
        <row r="101">
          <cell r="A101">
            <v>12525</v>
          </cell>
          <cell r="B101">
            <v>510019</v>
          </cell>
          <cell r="C101">
            <v>25790</v>
          </cell>
          <cell r="D101" t="str">
            <v>CTY TNHH MTV TM VA DV NGOC THOM</v>
          </cell>
          <cell r="E101" t="str">
            <v>1C25TNN_00012525</v>
          </cell>
          <cell r="F101">
            <v>2144100</v>
          </cell>
          <cell r="G101">
            <v>45707</v>
          </cell>
          <cell r="H101">
            <v>45720</v>
          </cell>
        </row>
        <row r="102">
          <cell r="A102">
            <v>12541</v>
          </cell>
          <cell r="B102">
            <v>510016</v>
          </cell>
          <cell r="C102">
            <v>25790</v>
          </cell>
          <cell r="D102" t="str">
            <v>CTY TNHH MTV TM VA DV NGOC THOM</v>
          </cell>
          <cell r="E102" t="str">
            <v>1C25TNN_00012541</v>
          </cell>
          <cell r="F102">
            <v>6327500</v>
          </cell>
          <cell r="G102">
            <v>45712</v>
          </cell>
          <cell r="H102">
            <v>45720</v>
          </cell>
        </row>
        <row r="103">
          <cell r="A103">
            <v>12542</v>
          </cell>
          <cell r="B103">
            <v>510020</v>
          </cell>
          <cell r="C103">
            <v>25790</v>
          </cell>
          <cell r="D103" t="str">
            <v>CTY TNHH MTV TM VA DV NGOC THOM</v>
          </cell>
          <cell r="E103" t="str">
            <v>1C25TNN_00012542</v>
          </cell>
          <cell r="F103">
            <v>1110575</v>
          </cell>
          <cell r="G103">
            <v>45710</v>
          </cell>
          <cell r="H103">
            <v>45720</v>
          </cell>
        </row>
        <row r="104">
          <cell r="A104">
            <v>12543</v>
          </cell>
          <cell r="B104">
            <v>510022</v>
          </cell>
          <cell r="C104">
            <v>25790</v>
          </cell>
          <cell r="D104" t="str">
            <v>CTY TNHH MTV TM VA DV NGOC THOM</v>
          </cell>
          <cell r="E104" t="str">
            <v>1C25TNN_00012543</v>
          </cell>
          <cell r="F104">
            <v>3849938</v>
          </cell>
          <cell r="G104">
            <v>45710</v>
          </cell>
          <cell r="H104">
            <v>45720</v>
          </cell>
        </row>
        <row r="105">
          <cell r="A105">
            <v>12544</v>
          </cell>
          <cell r="B105">
            <v>510024</v>
          </cell>
          <cell r="C105">
            <v>25790</v>
          </cell>
          <cell r="D105" t="str">
            <v>CTY TNHH MTV TM VA DV NGOC THOM</v>
          </cell>
          <cell r="E105" t="str">
            <v>1C25TNN_00012544</v>
          </cell>
          <cell r="F105">
            <v>558025</v>
          </cell>
          <cell r="G105">
            <v>45712</v>
          </cell>
          <cell r="H105">
            <v>45720</v>
          </cell>
        </row>
        <row r="106">
          <cell r="A106">
            <v>12545</v>
          </cell>
          <cell r="B106">
            <v>510025</v>
          </cell>
          <cell r="C106">
            <v>25790</v>
          </cell>
          <cell r="D106" t="str">
            <v>CTY TNHH MTV TM VA DV NGOC THOM</v>
          </cell>
          <cell r="E106" t="str">
            <v>1C25TNN_00012545</v>
          </cell>
          <cell r="F106">
            <v>3849938</v>
          </cell>
          <cell r="G106">
            <v>45709</v>
          </cell>
          <cell r="H106">
            <v>45720</v>
          </cell>
        </row>
        <row r="107">
          <cell r="A107">
            <v>12652</v>
          </cell>
          <cell r="B107">
            <v>510011</v>
          </cell>
          <cell r="C107">
            <v>25790</v>
          </cell>
          <cell r="D107" t="str">
            <v>CTY TNHH MTV TM VA DV NGOC THOM</v>
          </cell>
          <cell r="E107" t="str">
            <v>1C25TNN_00012652</v>
          </cell>
          <cell r="F107">
            <v>6137825</v>
          </cell>
          <cell r="G107">
            <v>45709</v>
          </cell>
          <cell r="H107">
            <v>45720</v>
          </cell>
        </row>
        <row r="108">
          <cell r="A108">
            <v>12712</v>
          </cell>
          <cell r="B108">
            <v>510010</v>
          </cell>
          <cell r="C108">
            <v>25790</v>
          </cell>
          <cell r="D108" t="str">
            <v>CTY TNHH MTV TM VA DV NGOC THOM</v>
          </cell>
          <cell r="E108" t="str">
            <v>1C25TNN_00012712</v>
          </cell>
          <cell r="F108">
            <v>9485575</v>
          </cell>
          <cell r="G108">
            <v>45710</v>
          </cell>
          <cell r="H108">
            <v>45720</v>
          </cell>
        </row>
        <row r="109">
          <cell r="A109">
            <v>12713</v>
          </cell>
          <cell r="B109">
            <v>510029</v>
          </cell>
          <cell r="C109">
            <v>25790</v>
          </cell>
          <cell r="D109" t="str">
            <v>CTY TNHH MTV TM VA DV NGOC THOM</v>
          </cell>
          <cell r="E109" t="str">
            <v>1C25TNN_00012713</v>
          </cell>
          <cell r="F109">
            <v>1468625</v>
          </cell>
          <cell r="G109">
            <v>45710</v>
          </cell>
          <cell r="H109">
            <v>45720</v>
          </cell>
        </row>
        <row r="110">
          <cell r="A110">
            <v>12714</v>
          </cell>
          <cell r="B110">
            <v>510026</v>
          </cell>
          <cell r="C110">
            <v>25790</v>
          </cell>
          <cell r="D110" t="str">
            <v>CTY TNHH MTV TM VA DV NGOC THOM</v>
          </cell>
          <cell r="E110" t="str">
            <v>1C25TNN_00012714</v>
          </cell>
          <cell r="F110">
            <v>8510050</v>
          </cell>
          <cell r="G110">
            <v>45703</v>
          </cell>
          <cell r="H110">
            <v>45720</v>
          </cell>
        </row>
        <row r="111">
          <cell r="A111">
            <v>12715</v>
          </cell>
          <cell r="B111">
            <v>510014</v>
          </cell>
          <cell r="C111">
            <v>25790</v>
          </cell>
          <cell r="D111" t="str">
            <v>CTY TNHH MTV TM VA DV NGOC THOM</v>
          </cell>
          <cell r="E111" t="str">
            <v>1C25TNN_00012715</v>
          </cell>
          <cell r="F111">
            <v>5552900</v>
          </cell>
          <cell r="G111">
            <v>45709</v>
          </cell>
          <cell r="H111">
            <v>45720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No. &amp; PO Number</v>
          </cell>
          <cell r="F1" t="str">
            <v>Base Amount</v>
          </cell>
          <cell r="G1" t="str">
            <v>Invoice Date</v>
          </cell>
          <cell r="H1" t="str">
            <v>Cut off date</v>
          </cell>
          <cell r="I1" t="str">
            <v>Ngày ghi nhận</v>
          </cell>
        </row>
        <row r="2">
          <cell r="A2">
            <v>109</v>
          </cell>
          <cell r="B2">
            <v>510021</v>
          </cell>
          <cell r="C2">
            <v>25790</v>
          </cell>
          <cell r="D2" t="str">
            <v>CTY TNHH MTV TM VA DV NGOC THOM</v>
          </cell>
          <cell r="E2" t="str">
            <v>1C25TNF_00000109</v>
          </cell>
          <cell r="F2">
            <v>-807741</v>
          </cell>
          <cell r="G2">
            <v>45672</v>
          </cell>
          <cell r="H2">
            <v>45777</v>
          </cell>
          <cell r="I2">
            <v>45782</v>
          </cell>
        </row>
        <row r="3">
          <cell r="A3">
            <v>514</v>
          </cell>
          <cell r="B3">
            <v>510015</v>
          </cell>
          <cell r="C3">
            <v>25790</v>
          </cell>
          <cell r="D3" t="str">
            <v>CTY TNHH MTV TM VA DV NGOC THOM</v>
          </cell>
          <cell r="E3" t="str">
            <v>1C25TNF_00000514</v>
          </cell>
          <cell r="F3">
            <v>-780146</v>
          </cell>
          <cell r="G3">
            <v>45732</v>
          </cell>
          <cell r="H3">
            <v>45777</v>
          </cell>
          <cell r="I3">
            <v>45782</v>
          </cell>
        </row>
        <row r="4">
          <cell r="A4">
            <v>603</v>
          </cell>
          <cell r="B4">
            <v>510026</v>
          </cell>
          <cell r="C4">
            <v>25790</v>
          </cell>
          <cell r="D4" t="str">
            <v>CTY TNHH MTV TM VA DV NGOC THOM</v>
          </cell>
          <cell r="E4" t="str">
            <v>1C25TNF_00000603</v>
          </cell>
          <cell r="F4">
            <v>-150550</v>
          </cell>
          <cell r="G4">
            <v>45747</v>
          </cell>
          <cell r="H4">
            <v>45777</v>
          </cell>
          <cell r="I4">
            <v>45782</v>
          </cell>
        </row>
        <row r="5">
          <cell r="A5">
            <v>604</v>
          </cell>
          <cell r="B5">
            <v>510022</v>
          </cell>
          <cell r="C5">
            <v>25790</v>
          </cell>
          <cell r="D5" t="str">
            <v>CTY TNHH MTV TM VA DV NGOC THOM</v>
          </cell>
          <cell r="E5" t="str">
            <v>1C25TNF_00000604</v>
          </cell>
          <cell r="F5">
            <v>-1116062</v>
          </cell>
          <cell r="G5">
            <v>45749</v>
          </cell>
          <cell r="H5">
            <v>45777</v>
          </cell>
          <cell r="I5">
            <v>45782</v>
          </cell>
        </row>
        <row r="6">
          <cell r="A6">
            <v>605</v>
          </cell>
          <cell r="B6">
            <v>510028</v>
          </cell>
          <cell r="C6">
            <v>25790</v>
          </cell>
          <cell r="D6" t="str">
            <v>CTY TNHH MTV TM VA DV NGOC THOM</v>
          </cell>
          <cell r="E6" t="str">
            <v>1C25TNF_00000605</v>
          </cell>
          <cell r="F6">
            <v>-2007275</v>
          </cell>
          <cell r="G6">
            <v>45730</v>
          </cell>
          <cell r="H6">
            <v>45777</v>
          </cell>
          <cell r="I6">
            <v>45782</v>
          </cell>
        </row>
        <row r="7">
          <cell r="A7">
            <v>606</v>
          </cell>
          <cell r="B7">
            <v>510028</v>
          </cell>
          <cell r="C7">
            <v>25790</v>
          </cell>
          <cell r="D7" t="str">
            <v>CTY TNHH MTV TM VA DV NGOC THOM</v>
          </cell>
          <cell r="E7" t="str">
            <v>1C25TNF_00000606</v>
          </cell>
          <cell r="F7">
            <v>-418525</v>
          </cell>
          <cell r="G7">
            <v>45730</v>
          </cell>
          <cell r="H7">
            <v>45777</v>
          </cell>
          <cell r="I7">
            <v>45782</v>
          </cell>
        </row>
        <row r="8">
          <cell r="A8">
            <v>607</v>
          </cell>
          <cell r="B8">
            <v>510015</v>
          </cell>
          <cell r="C8">
            <v>25790</v>
          </cell>
          <cell r="D8" t="str">
            <v>CTY TNHH MTV TM VA DV NGOC THOM</v>
          </cell>
          <cell r="E8" t="str">
            <v>1C25TNF_00000607</v>
          </cell>
          <cell r="F8">
            <v>-1297250</v>
          </cell>
          <cell r="G8">
            <v>45738</v>
          </cell>
          <cell r="H8">
            <v>45777</v>
          </cell>
          <cell r="I8">
            <v>45782</v>
          </cell>
        </row>
        <row r="9">
          <cell r="A9">
            <v>608</v>
          </cell>
          <cell r="B9">
            <v>510015</v>
          </cell>
          <cell r="C9">
            <v>25790</v>
          </cell>
          <cell r="D9" t="str">
            <v>CTY TNHH MTV TM VA DV NGOC THOM</v>
          </cell>
          <cell r="E9" t="str">
            <v>1C25TNF_00000608</v>
          </cell>
          <cell r="F9">
            <v>-418525</v>
          </cell>
          <cell r="G9">
            <v>45738</v>
          </cell>
          <cell r="H9">
            <v>45777</v>
          </cell>
          <cell r="I9">
            <v>45782</v>
          </cell>
        </row>
        <row r="10">
          <cell r="A10">
            <v>674</v>
          </cell>
          <cell r="B10">
            <v>510016</v>
          </cell>
          <cell r="C10">
            <v>25790</v>
          </cell>
          <cell r="D10" t="str">
            <v>CTY TNHH MTV TM VA DV NGOC THOM</v>
          </cell>
          <cell r="E10" t="str">
            <v>1C25TNF_00000674</v>
          </cell>
          <cell r="F10">
            <v>-89287</v>
          </cell>
          <cell r="G10">
            <v>45755</v>
          </cell>
          <cell r="H10">
            <v>45777</v>
          </cell>
          <cell r="I10">
            <v>45782</v>
          </cell>
        </row>
        <row r="11">
          <cell r="A11">
            <v>675</v>
          </cell>
          <cell r="B11">
            <v>510015</v>
          </cell>
          <cell r="C11">
            <v>25790</v>
          </cell>
          <cell r="D11" t="str">
            <v>CTY TNHH MTV TM VA DV NGOC THOM</v>
          </cell>
          <cell r="E11" t="str">
            <v>1C25TNF_00000675</v>
          </cell>
          <cell r="F11">
            <v>-1952775</v>
          </cell>
          <cell r="G11">
            <v>45753</v>
          </cell>
          <cell r="H11">
            <v>45777</v>
          </cell>
          <cell r="I11">
            <v>45782</v>
          </cell>
        </row>
        <row r="12">
          <cell r="A12">
            <v>757</v>
          </cell>
          <cell r="B12">
            <v>510018</v>
          </cell>
          <cell r="C12">
            <v>25790</v>
          </cell>
          <cell r="D12" t="str">
            <v>CTY TNHH MTV TM VA DV NGOC THOM</v>
          </cell>
          <cell r="E12" t="str">
            <v>1C25TNF_00000757</v>
          </cell>
          <cell r="F12">
            <v>-365125</v>
          </cell>
          <cell r="G12">
            <v>45709</v>
          </cell>
          <cell r="H12">
            <v>45777</v>
          </cell>
          <cell r="I12">
            <v>45782</v>
          </cell>
        </row>
        <row r="13">
          <cell r="A13">
            <v>863</v>
          </cell>
          <cell r="B13">
            <v>510025</v>
          </cell>
          <cell r="C13">
            <v>25790</v>
          </cell>
          <cell r="D13" t="str">
            <v>CTY TNHH MTV TM VA DV NGOC THOM</v>
          </cell>
          <cell r="E13" t="str">
            <v>1C25TNF_00000863</v>
          </cell>
          <cell r="F13">
            <v>-266537</v>
          </cell>
          <cell r="G13">
            <v>45764</v>
          </cell>
          <cell r="H13">
            <v>45777</v>
          </cell>
          <cell r="I13">
            <v>45782</v>
          </cell>
        </row>
        <row r="14">
          <cell r="A14">
            <v>868</v>
          </cell>
          <cell r="B14">
            <v>510016</v>
          </cell>
          <cell r="C14">
            <v>25790</v>
          </cell>
          <cell r="D14" t="str">
            <v>CTY TNHH MTV TM VA DV NGOC THOM</v>
          </cell>
          <cell r="E14" t="str">
            <v>1C25TNF_00000868</v>
          </cell>
          <cell r="F14">
            <v>-88850</v>
          </cell>
          <cell r="G14">
            <v>45768</v>
          </cell>
          <cell r="H14">
            <v>45777</v>
          </cell>
          <cell r="I14">
            <v>45782</v>
          </cell>
        </row>
        <row r="15">
          <cell r="A15">
            <v>873</v>
          </cell>
          <cell r="B15">
            <v>510021</v>
          </cell>
          <cell r="C15">
            <v>25790</v>
          </cell>
          <cell r="D15" t="str">
            <v>CTY TNHH MTV TM VA DV NGOC THOM</v>
          </cell>
          <cell r="E15" t="str">
            <v>1C25TNF_00000873</v>
          </cell>
          <cell r="F15">
            <v>-1715275</v>
          </cell>
          <cell r="G15">
            <v>45769</v>
          </cell>
          <cell r="H15">
            <v>45777</v>
          </cell>
          <cell r="I15">
            <v>45782</v>
          </cell>
        </row>
        <row r="16">
          <cell r="A16">
            <v>874</v>
          </cell>
          <cell r="B16">
            <v>510028</v>
          </cell>
          <cell r="C16">
            <v>25790</v>
          </cell>
          <cell r="D16" t="str">
            <v>CTY TNHH MTV TM VA DV NGOC THOM</v>
          </cell>
          <cell r="E16" t="str">
            <v>1C25TNF_00000874</v>
          </cell>
          <cell r="F16">
            <v>-88850</v>
          </cell>
          <cell r="G16">
            <v>45769</v>
          </cell>
          <cell r="H16">
            <v>45777</v>
          </cell>
          <cell r="I16">
            <v>45782</v>
          </cell>
        </row>
        <row r="17">
          <cell r="A17">
            <v>875</v>
          </cell>
          <cell r="B17">
            <v>510028</v>
          </cell>
          <cell r="C17">
            <v>25790</v>
          </cell>
          <cell r="D17" t="str">
            <v>CTY TNHH MTV TM VA DV NGOC THOM</v>
          </cell>
          <cell r="E17" t="str">
            <v>1C25TNF_00000875</v>
          </cell>
          <cell r="F17">
            <v>-1393662</v>
          </cell>
          <cell r="G17">
            <v>45769</v>
          </cell>
          <cell r="H17">
            <v>45777</v>
          </cell>
          <cell r="I17">
            <v>45782</v>
          </cell>
        </row>
        <row r="18">
          <cell r="A18">
            <v>20529</v>
          </cell>
          <cell r="B18">
            <v>510014</v>
          </cell>
          <cell r="C18">
            <v>25790</v>
          </cell>
          <cell r="D18" t="str">
            <v>CTY TNHH MTV TM VA DV NGOC THOM</v>
          </cell>
          <cell r="E18" t="str">
            <v>1C25TNN_00020529</v>
          </cell>
          <cell r="F18">
            <v>13504588</v>
          </cell>
          <cell r="G18">
            <v>45744</v>
          </cell>
          <cell r="H18">
            <v>45777</v>
          </cell>
          <cell r="I18">
            <v>45782</v>
          </cell>
        </row>
        <row r="19">
          <cell r="A19">
            <v>20530</v>
          </cell>
          <cell r="B19">
            <v>510026</v>
          </cell>
          <cell r="C19">
            <v>25790</v>
          </cell>
          <cell r="D19" t="str">
            <v>CTY TNHH MTV TM VA DV NGOC THOM</v>
          </cell>
          <cell r="E19" t="str">
            <v>1C25TNN_00020530</v>
          </cell>
          <cell r="F19">
            <v>4384750</v>
          </cell>
          <cell r="G19">
            <v>45742</v>
          </cell>
          <cell r="H19">
            <v>45777</v>
          </cell>
          <cell r="I19">
            <v>45782</v>
          </cell>
        </row>
        <row r="20">
          <cell r="A20">
            <v>20531</v>
          </cell>
          <cell r="B20">
            <v>510014</v>
          </cell>
          <cell r="C20">
            <v>25790</v>
          </cell>
          <cell r="D20" t="str">
            <v>CTY TNHH MTV TM VA DV NGOC THOM</v>
          </cell>
          <cell r="E20" t="str">
            <v>1C25TNN_00020531</v>
          </cell>
          <cell r="F20">
            <v>5920050</v>
          </cell>
          <cell r="G20">
            <v>45738</v>
          </cell>
          <cell r="H20">
            <v>45777</v>
          </cell>
          <cell r="I20">
            <v>45782</v>
          </cell>
        </row>
        <row r="21">
          <cell r="A21">
            <v>20532</v>
          </cell>
          <cell r="B21">
            <v>510014</v>
          </cell>
          <cell r="C21">
            <v>25790</v>
          </cell>
          <cell r="D21" t="str">
            <v>CTY TNHH MTV TM VA DV NGOC THOM</v>
          </cell>
          <cell r="E21" t="str">
            <v>1C25TNN_00020532</v>
          </cell>
          <cell r="F21">
            <v>200738</v>
          </cell>
          <cell r="G21">
            <v>45738</v>
          </cell>
          <cell r="H21">
            <v>45777</v>
          </cell>
          <cell r="I21">
            <v>45782</v>
          </cell>
        </row>
        <row r="22">
          <cell r="A22">
            <v>20538</v>
          </cell>
          <cell r="B22">
            <v>510012</v>
          </cell>
          <cell r="C22">
            <v>25790</v>
          </cell>
          <cell r="D22" t="str">
            <v>CTY TNHH MTV TM VA DV NGOC THOM</v>
          </cell>
          <cell r="E22" t="str">
            <v>1C25TNN_00020538</v>
          </cell>
          <cell r="F22">
            <v>2381325</v>
          </cell>
          <cell r="G22">
            <v>45743</v>
          </cell>
          <cell r="H22">
            <v>45777</v>
          </cell>
          <cell r="I22">
            <v>45782</v>
          </cell>
        </row>
        <row r="23">
          <cell r="A23">
            <v>20539</v>
          </cell>
          <cell r="B23">
            <v>510024</v>
          </cell>
          <cell r="C23">
            <v>25790</v>
          </cell>
          <cell r="D23" t="str">
            <v>CTY TNHH MTV TM VA DV NGOC THOM</v>
          </cell>
          <cell r="E23" t="str">
            <v>1C25TNN_00020539</v>
          </cell>
          <cell r="F23">
            <v>1468625</v>
          </cell>
          <cell r="G23">
            <v>45748</v>
          </cell>
          <cell r="H23">
            <v>45777</v>
          </cell>
          <cell r="I23">
            <v>45782</v>
          </cell>
        </row>
        <row r="24">
          <cell r="A24">
            <v>20540</v>
          </cell>
          <cell r="B24">
            <v>510021</v>
          </cell>
          <cell r="C24">
            <v>25790</v>
          </cell>
          <cell r="D24" t="str">
            <v>CTY TNHH MTV TM VA DV NGOC THOM</v>
          </cell>
          <cell r="E24" t="str">
            <v>1C25TNN_00020540</v>
          </cell>
          <cell r="F24">
            <v>1468625</v>
          </cell>
          <cell r="G24">
            <v>45745</v>
          </cell>
          <cell r="H24">
            <v>45777</v>
          </cell>
          <cell r="I24">
            <v>45782</v>
          </cell>
        </row>
        <row r="25">
          <cell r="A25">
            <v>20541</v>
          </cell>
          <cell r="B25">
            <v>510020</v>
          </cell>
          <cell r="C25">
            <v>25790</v>
          </cell>
          <cell r="D25" t="str">
            <v>CTY TNHH MTV TM VA DV NGOC THOM</v>
          </cell>
          <cell r="E25" t="str">
            <v>1C25TNN_00020541</v>
          </cell>
          <cell r="F25">
            <v>1468625</v>
          </cell>
          <cell r="G25">
            <v>45745</v>
          </cell>
          <cell r="H25">
            <v>45777</v>
          </cell>
          <cell r="I25">
            <v>45782</v>
          </cell>
        </row>
        <row r="26">
          <cell r="A26">
            <v>20542</v>
          </cell>
          <cell r="B26">
            <v>510025</v>
          </cell>
          <cell r="C26">
            <v>25790</v>
          </cell>
          <cell r="D26" t="str">
            <v>CTY TNHH MTV TM VA DV NGOC THOM</v>
          </cell>
          <cell r="E26" t="str">
            <v>1C25TNN_00020542</v>
          </cell>
          <cell r="F26">
            <v>1915050</v>
          </cell>
          <cell r="G26">
            <v>45744</v>
          </cell>
          <cell r="H26">
            <v>45777</v>
          </cell>
          <cell r="I26">
            <v>45782</v>
          </cell>
        </row>
        <row r="27">
          <cell r="A27">
            <v>20746</v>
          </cell>
          <cell r="B27">
            <v>510012</v>
          </cell>
          <cell r="C27">
            <v>25790</v>
          </cell>
          <cell r="D27" t="str">
            <v>CTY TNHH MTV TM VA DV NGOC THOM</v>
          </cell>
          <cell r="E27" t="str">
            <v>1C25TNN_00020746</v>
          </cell>
          <cell r="F27">
            <v>3245538</v>
          </cell>
          <cell r="G27">
            <v>45745</v>
          </cell>
          <cell r="H27">
            <v>45777</v>
          </cell>
          <cell r="I27">
            <v>45782</v>
          </cell>
        </row>
        <row r="28">
          <cell r="A28">
            <v>20747</v>
          </cell>
          <cell r="B28">
            <v>510025</v>
          </cell>
          <cell r="C28">
            <v>25790</v>
          </cell>
          <cell r="D28" t="str">
            <v>CTY TNHH MTV TM VA DV NGOC THOM</v>
          </cell>
          <cell r="E28" t="str">
            <v>1C25TNN_00020747</v>
          </cell>
          <cell r="F28">
            <v>558025</v>
          </cell>
          <cell r="G28">
            <v>45750</v>
          </cell>
          <cell r="H28">
            <v>45777</v>
          </cell>
          <cell r="I28">
            <v>45782</v>
          </cell>
        </row>
        <row r="29">
          <cell r="A29">
            <v>20748</v>
          </cell>
          <cell r="B29">
            <v>510024</v>
          </cell>
          <cell r="C29">
            <v>25790</v>
          </cell>
          <cell r="D29" t="str">
            <v>CTY TNHH MTV TM VA DV NGOC THOM</v>
          </cell>
          <cell r="E29" t="str">
            <v>1C25TNN_00020748</v>
          </cell>
          <cell r="F29">
            <v>888463</v>
          </cell>
          <cell r="G29">
            <v>45751</v>
          </cell>
          <cell r="H29">
            <v>45777</v>
          </cell>
          <cell r="I29">
            <v>45782</v>
          </cell>
        </row>
        <row r="30">
          <cell r="A30">
            <v>20749</v>
          </cell>
          <cell r="B30">
            <v>510017</v>
          </cell>
          <cell r="C30">
            <v>25790</v>
          </cell>
          <cell r="D30" t="str">
            <v>CTY TNHH MTV TM VA DV NGOC THOM</v>
          </cell>
          <cell r="E30" t="str">
            <v>1C25TNN_00020749</v>
          </cell>
          <cell r="F30">
            <v>1139375</v>
          </cell>
          <cell r="G30">
            <v>45749</v>
          </cell>
          <cell r="H30">
            <v>45777</v>
          </cell>
          <cell r="I30">
            <v>45782</v>
          </cell>
        </row>
        <row r="31">
          <cell r="A31">
            <v>20750</v>
          </cell>
          <cell r="B31">
            <v>510016</v>
          </cell>
          <cell r="C31">
            <v>25790</v>
          </cell>
          <cell r="D31" t="str">
            <v>CTY TNHH MTV TM VA DV NGOC THOM</v>
          </cell>
          <cell r="E31" t="str">
            <v>1C25TNN_00020750</v>
          </cell>
          <cell r="F31">
            <v>1776925</v>
          </cell>
          <cell r="G31">
            <v>45751</v>
          </cell>
          <cell r="H31">
            <v>45777</v>
          </cell>
          <cell r="I31">
            <v>45782</v>
          </cell>
        </row>
        <row r="32">
          <cell r="A32">
            <v>22025</v>
          </cell>
          <cell r="B32">
            <v>510028</v>
          </cell>
          <cell r="C32">
            <v>25790</v>
          </cell>
          <cell r="D32" t="str">
            <v>CTY TNHH MTV TM VA DV NGOC THOM</v>
          </cell>
          <cell r="E32" t="str">
            <v>1C25TNN_00022025</v>
          </cell>
          <cell r="F32">
            <v>888463</v>
          </cell>
          <cell r="G32">
            <v>45753</v>
          </cell>
          <cell r="H32">
            <v>45777</v>
          </cell>
          <cell r="I32">
            <v>45782</v>
          </cell>
        </row>
        <row r="33">
          <cell r="A33">
            <v>22026</v>
          </cell>
          <cell r="B33">
            <v>510027</v>
          </cell>
          <cell r="C33">
            <v>25790</v>
          </cell>
          <cell r="D33" t="str">
            <v>CTY TNHH MTV TM VA DV NGOC THOM</v>
          </cell>
          <cell r="E33" t="str">
            <v>1C25TNN_00022026</v>
          </cell>
          <cell r="F33">
            <v>1468625</v>
          </cell>
          <cell r="G33">
            <v>45752</v>
          </cell>
          <cell r="H33">
            <v>45777</v>
          </cell>
          <cell r="I33">
            <v>45782</v>
          </cell>
        </row>
        <row r="34">
          <cell r="A34">
            <v>22027</v>
          </cell>
          <cell r="B34">
            <v>510022</v>
          </cell>
          <cell r="C34">
            <v>25790</v>
          </cell>
          <cell r="D34" t="str">
            <v>CTY TNHH MTV TM VA DV NGOC THOM</v>
          </cell>
          <cell r="E34" t="str">
            <v>1C25TNN_00022027</v>
          </cell>
          <cell r="F34">
            <v>4100850</v>
          </cell>
          <cell r="G34">
            <v>45752</v>
          </cell>
          <cell r="H34">
            <v>45777</v>
          </cell>
          <cell r="I34">
            <v>45782</v>
          </cell>
        </row>
        <row r="35">
          <cell r="A35">
            <v>22028</v>
          </cell>
          <cell r="B35">
            <v>510022</v>
          </cell>
          <cell r="C35">
            <v>25790</v>
          </cell>
          <cell r="D35" t="str">
            <v>CTY TNHH MTV TM VA DV NGOC THOM</v>
          </cell>
          <cell r="E35" t="str">
            <v>1C25TNN_00022028</v>
          </cell>
          <cell r="F35">
            <v>888463</v>
          </cell>
          <cell r="G35">
            <v>45752</v>
          </cell>
          <cell r="H35">
            <v>45777</v>
          </cell>
          <cell r="I35">
            <v>45782</v>
          </cell>
        </row>
        <row r="36">
          <cell r="A36">
            <v>22029</v>
          </cell>
          <cell r="B36">
            <v>510017</v>
          </cell>
          <cell r="C36">
            <v>25790</v>
          </cell>
          <cell r="D36" t="str">
            <v>CTY TNHH MTV TM VA DV NGOC THOM</v>
          </cell>
          <cell r="E36" t="str">
            <v>1C25TNN_00022029</v>
          </cell>
          <cell r="F36">
            <v>888463</v>
          </cell>
          <cell r="G36">
            <v>45752</v>
          </cell>
          <cell r="H36">
            <v>45777</v>
          </cell>
          <cell r="I36">
            <v>45782</v>
          </cell>
        </row>
        <row r="37">
          <cell r="A37">
            <v>22030</v>
          </cell>
          <cell r="B37">
            <v>510016</v>
          </cell>
          <cell r="C37">
            <v>25790</v>
          </cell>
          <cell r="D37" t="str">
            <v>CTY TNHH MTV TM VA DV NGOC THOM</v>
          </cell>
          <cell r="E37" t="str">
            <v>1C25TNN_00022030</v>
          </cell>
          <cell r="F37">
            <v>2883150</v>
          </cell>
          <cell r="G37">
            <v>45755</v>
          </cell>
          <cell r="H37">
            <v>45777</v>
          </cell>
          <cell r="I37">
            <v>45782</v>
          </cell>
        </row>
        <row r="38">
          <cell r="A38">
            <v>22031</v>
          </cell>
          <cell r="B38">
            <v>510016</v>
          </cell>
          <cell r="C38">
            <v>25790</v>
          </cell>
          <cell r="D38" t="str">
            <v>CTY TNHH MTV TM VA DV NGOC THOM</v>
          </cell>
          <cell r="E38" t="str">
            <v>1C25TNN_00022031</v>
          </cell>
          <cell r="F38">
            <v>1776925</v>
          </cell>
          <cell r="G38">
            <v>45755</v>
          </cell>
          <cell r="H38">
            <v>45777</v>
          </cell>
          <cell r="I38">
            <v>45782</v>
          </cell>
        </row>
        <row r="39">
          <cell r="A39">
            <v>22032</v>
          </cell>
          <cell r="B39">
            <v>510015</v>
          </cell>
          <cell r="C39">
            <v>25790</v>
          </cell>
          <cell r="D39" t="str">
            <v>CTY TNHH MTV TM VA DV NGOC THOM</v>
          </cell>
          <cell r="E39" t="str">
            <v>1C25TNN_00022032</v>
          </cell>
          <cell r="F39">
            <v>888463</v>
          </cell>
          <cell r="G39">
            <v>45751</v>
          </cell>
          <cell r="H39">
            <v>45777</v>
          </cell>
          <cell r="I39">
            <v>45782</v>
          </cell>
        </row>
        <row r="40">
          <cell r="A40">
            <v>22033</v>
          </cell>
          <cell r="B40">
            <v>510015</v>
          </cell>
          <cell r="C40">
            <v>25790</v>
          </cell>
          <cell r="D40" t="str">
            <v>CTY TNHH MTV TM VA DV NGOC THOM</v>
          </cell>
          <cell r="E40" t="str">
            <v>1C25TNN_00022033</v>
          </cell>
          <cell r="F40">
            <v>558025</v>
          </cell>
          <cell r="G40">
            <v>45751</v>
          </cell>
          <cell r="H40">
            <v>45777</v>
          </cell>
          <cell r="I40">
            <v>45782</v>
          </cell>
        </row>
        <row r="41">
          <cell r="A41">
            <v>22264</v>
          </cell>
          <cell r="B41">
            <v>510012</v>
          </cell>
          <cell r="C41">
            <v>25790</v>
          </cell>
          <cell r="D41" t="str">
            <v>CTY TNHH MTV TM VA DV NGOC THOM</v>
          </cell>
          <cell r="E41" t="str">
            <v>1C25TNN_00022264</v>
          </cell>
          <cell r="F41">
            <v>888463</v>
          </cell>
          <cell r="G41">
            <v>45752</v>
          </cell>
          <cell r="H41">
            <v>45777</v>
          </cell>
          <cell r="I41">
            <v>45782</v>
          </cell>
        </row>
        <row r="42">
          <cell r="A42">
            <v>22265</v>
          </cell>
          <cell r="B42">
            <v>510012</v>
          </cell>
          <cell r="C42">
            <v>25790</v>
          </cell>
          <cell r="D42" t="str">
            <v>CTY TNHH MTV TM VA DV NGOC THOM</v>
          </cell>
          <cell r="E42" t="str">
            <v>1C25TNN_00022265</v>
          </cell>
          <cell r="F42">
            <v>1003663</v>
          </cell>
          <cell r="G42">
            <v>45752</v>
          </cell>
          <cell r="H42">
            <v>45777</v>
          </cell>
          <cell r="I42">
            <v>45782</v>
          </cell>
        </row>
        <row r="43">
          <cell r="A43">
            <v>22266</v>
          </cell>
          <cell r="B43">
            <v>510012</v>
          </cell>
          <cell r="C43">
            <v>25790</v>
          </cell>
          <cell r="D43" t="str">
            <v>CTY TNHH MTV TM VA DV NGOC THOM</v>
          </cell>
          <cell r="E43" t="str">
            <v>1C25TNN_00022266</v>
          </cell>
          <cell r="F43">
            <v>7110100</v>
          </cell>
          <cell r="G43">
            <v>45752</v>
          </cell>
          <cell r="H43">
            <v>45777</v>
          </cell>
          <cell r="I43">
            <v>45782</v>
          </cell>
        </row>
        <row r="44">
          <cell r="A44">
            <v>22267</v>
          </cell>
          <cell r="B44">
            <v>510010</v>
          </cell>
          <cell r="C44">
            <v>25790</v>
          </cell>
          <cell r="D44" t="str">
            <v>CTY TNHH MTV TM VA DV NGOC THOM</v>
          </cell>
          <cell r="E44" t="str">
            <v>1C25TNN_00022267</v>
          </cell>
          <cell r="F44">
            <v>10196613</v>
          </cell>
          <cell r="G44">
            <v>45752</v>
          </cell>
          <cell r="H44">
            <v>45777</v>
          </cell>
          <cell r="I44">
            <v>45782</v>
          </cell>
        </row>
        <row r="45">
          <cell r="A45">
            <v>22268</v>
          </cell>
          <cell r="B45">
            <v>510010</v>
          </cell>
          <cell r="C45">
            <v>25790</v>
          </cell>
          <cell r="D45" t="str">
            <v>CTY TNHH MTV TM VA DV NGOC THOM</v>
          </cell>
          <cell r="E45" t="str">
            <v>1C25TNN_00022268</v>
          </cell>
          <cell r="F45">
            <v>4442300</v>
          </cell>
          <cell r="G45">
            <v>45752</v>
          </cell>
          <cell r="H45">
            <v>45777</v>
          </cell>
          <cell r="I45">
            <v>45782</v>
          </cell>
        </row>
        <row r="46">
          <cell r="A46">
            <v>22269</v>
          </cell>
          <cell r="B46">
            <v>510010</v>
          </cell>
          <cell r="C46">
            <v>25790</v>
          </cell>
          <cell r="D46" t="str">
            <v>CTY TNHH MTV TM VA DV NGOC THOM</v>
          </cell>
          <cell r="E46" t="str">
            <v>1C25TNN_00022269</v>
          </cell>
          <cell r="F46">
            <v>2665375</v>
          </cell>
          <cell r="G46">
            <v>45752</v>
          </cell>
          <cell r="H46">
            <v>45777</v>
          </cell>
          <cell r="I46">
            <v>45782</v>
          </cell>
        </row>
        <row r="47">
          <cell r="A47">
            <v>22270</v>
          </cell>
          <cell r="B47">
            <v>510019</v>
          </cell>
          <cell r="C47">
            <v>25790</v>
          </cell>
          <cell r="D47" t="str">
            <v>CTY TNHH MTV TM VA DV NGOC THOM</v>
          </cell>
          <cell r="E47" t="str">
            <v>1C25TNN_00022270</v>
          </cell>
          <cell r="F47">
            <v>1468625</v>
          </cell>
          <cell r="G47">
            <v>45755</v>
          </cell>
          <cell r="H47">
            <v>45777</v>
          </cell>
          <cell r="I47">
            <v>45782</v>
          </cell>
        </row>
        <row r="48">
          <cell r="A48">
            <v>22271</v>
          </cell>
          <cell r="B48">
            <v>510018</v>
          </cell>
          <cell r="C48">
            <v>25790</v>
          </cell>
          <cell r="D48" t="str">
            <v>CTY TNHH MTV TM VA DV NGOC THOM</v>
          </cell>
          <cell r="E48" t="str">
            <v>1C25TNN_00022271</v>
          </cell>
          <cell r="F48">
            <v>2472275</v>
          </cell>
          <cell r="G48">
            <v>45752</v>
          </cell>
          <cell r="H48">
            <v>45777</v>
          </cell>
          <cell r="I48">
            <v>45782</v>
          </cell>
        </row>
        <row r="49">
          <cell r="A49">
            <v>22272</v>
          </cell>
          <cell r="B49">
            <v>510027</v>
          </cell>
          <cell r="C49">
            <v>25790</v>
          </cell>
          <cell r="D49" t="str">
            <v>CTY TNHH MTV TM VA DV NGOC THOM</v>
          </cell>
          <cell r="E49" t="str">
            <v>1C25TNN_00022272</v>
          </cell>
          <cell r="F49">
            <v>2381325</v>
          </cell>
          <cell r="G49">
            <v>45755</v>
          </cell>
          <cell r="H49">
            <v>45777</v>
          </cell>
          <cell r="I49">
            <v>45782</v>
          </cell>
        </row>
        <row r="50">
          <cell r="A50">
            <v>22273</v>
          </cell>
          <cell r="B50">
            <v>510022</v>
          </cell>
          <cell r="C50">
            <v>25790</v>
          </cell>
          <cell r="D50" t="str">
            <v>CTY TNHH MTV TM VA DV NGOC THOM</v>
          </cell>
          <cell r="E50" t="str">
            <v>1C25TNN_00022273</v>
          </cell>
          <cell r="F50">
            <v>558025</v>
          </cell>
          <cell r="G50">
            <v>45755</v>
          </cell>
          <cell r="H50">
            <v>45777</v>
          </cell>
          <cell r="I50">
            <v>45782</v>
          </cell>
        </row>
        <row r="51">
          <cell r="A51">
            <v>22274</v>
          </cell>
          <cell r="B51">
            <v>510016</v>
          </cell>
          <cell r="C51">
            <v>25790</v>
          </cell>
          <cell r="D51" t="str">
            <v>CTY TNHH MTV TM VA DV NGOC THOM</v>
          </cell>
          <cell r="E51" t="str">
            <v>1C25TNN_00022274</v>
          </cell>
          <cell r="F51">
            <v>1719538</v>
          </cell>
          <cell r="G51">
            <v>45758</v>
          </cell>
          <cell r="H51">
            <v>45777</v>
          </cell>
          <cell r="I51">
            <v>45782</v>
          </cell>
        </row>
        <row r="52">
          <cell r="A52">
            <v>23037</v>
          </cell>
          <cell r="B52">
            <v>520090</v>
          </cell>
          <cell r="C52">
            <v>25790</v>
          </cell>
          <cell r="D52" t="str">
            <v>CTY TNHH MTV TM VA DV NGOC THOM</v>
          </cell>
          <cell r="E52" t="str">
            <v>1C25TNN_00023037</v>
          </cell>
          <cell r="F52">
            <v>1110575</v>
          </cell>
          <cell r="G52">
            <v>45749</v>
          </cell>
          <cell r="H52">
            <v>45777</v>
          </cell>
          <cell r="I52">
            <v>45782</v>
          </cell>
        </row>
        <row r="53">
          <cell r="A53">
            <v>23038</v>
          </cell>
          <cell r="B53">
            <v>510014</v>
          </cell>
          <cell r="C53">
            <v>25790</v>
          </cell>
          <cell r="D53" t="str">
            <v>CTY TNHH MTV TM VA DV NGOC THOM</v>
          </cell>
          <cell r="E53" t="str">
            <v>1C25TNN_00023038</v>
          </cell>
          <cell r="F53">
            <v>214413</v>
          </cell>
          <cell r="G53">
            <v>45750</v>
          </cell>
          <cell r="H53">
            <v>45777</v>
          </cell>
          <cell r="I53">
            <v>45782</v>
          </cell>
        </row>
        <row r="54">
          <cell r="A54">
            <v>23039</v>
          </cell>
          <cell r="B54">
            <v>510014</v>
          </cell>
          <cell r="C54">
            <v>25790</v>
          </cell>
          <cell r="D54" t="str">
            <v>CTY TNHH MTV TM VA DV NGOC THOM</v>
          </cell>
          <cell r="E54" t="str">
            <v>1C25TNN_00023039</v>
          </cell>
          <cell r="F54">
            <v>1696800</v>
          </cell>
          <cell r="G54">
            <v>45750</v>
          </cell>
          <cell r="H54">
            <v>45777</v>
          </cell>
          <cell r="I54">
            <v>45782</v>
          </cell>
        </row>
        <row r="55">
          <cell r="A55">
            <v>23040</v>
          </cell>
          <cell r="B55">
            <v>510013</v>
          </cell>
          <cell r="C55">
            <v>25790</v>
          </cell>
          <cell r="D55" t="str">
            <v>CTY TNHH MTV TM VA DV NGOC THOM</v>
          </cell>
          <cell r="E55" t="str">
            <v>1C25TNN_00023040</v>
          </cell>
          <cell r="F55">
            <v>1139375</v>
          </cell>
          <cell r="G55">
            <v>45748</v>
          </cell>
          <cell r="H55">
            <v>45777</v>
          </cell>
          <cell r="I55">
            <v>45782</v>
          </cell>
        </row>
        <row r="56">
          <cell r="A56">
            <v>23041</v>
          </cell>
          <cell r="B56">
            <v>510013</v>
          </cell>
          <cell r="C56">
            <v>25790</v>
          </cell>
          <cell r="D56" t="str">
            <v>CTY TNHH MTV TM VA DV NGOC THOM</v>
          </cell>
          <cell r="E56" t="str">
            <v>1C25TNN_00023041</v>
          </cell>
          <cell r="F56">
            <v>1776925</v>
          </cell>
          <cell r="G56">
            <v>45749</v>
          </cell>
          <cell r="H56">
            <v>45777</v>
          </cell>
          <cell r="I56">
            <v>45782</v>
          </cell>
        </row>
        <row r="57">
          <cell r="A57">
            <v>23042</v>
          </cell>
          <cell r="B57">
            <v>510014</v>
          </cell>
          <cell r="C57">
            <v>25790</v>
          </cell>
          <cell r="D57" t="str">
            <v>CTY TNHH MTV TM VA DV NGOC THOM</v>
          </cell>
          <cell r="E57" t="str">
            <v>1C25TNN_00023042</v>
          </cell>
          <cell r="F57">
            <v>4442300</v>
          </cell>
          <cell r="G57">
            <v>45750</v>
          </cell>
          <cell r="H57">
            <v>45777</v>
          </cell>
          <cell r="I57">
            <v>45782</v>
          </cell>
        </row>
        <row r="58">
          <cell r="A58">
            <v>23043</v>
          </cell>
          <cell r="B58">
            <v>510013</v>
          </cell>
          <cell r="C58">
            <v>25790</v>
          </cell>
          <cell r="D58" t="str">
            <v>CTY TNHH MTV TM VA DV NGOC THOM</v>
          </cell>
          <cell r="E58" t="str">
            <v>1C25TNN_00023043</v>
          </cell>
          <cell r="F58">
            <v>3907650</v>
          </cell>
          <cell r="G58">
            <v>45751</v>
          </cell>
          <cell r="H58">
            <v>45777</v>
          </cell>
          <cell r="I58">
            <v>45782</v>
          </cell>
        </row>
        <row r="59">
          <cell r="A59">
            <v>23424</v>
          </cell>
          <cell r="B59">
            <v>510011</v>
          </cell>
          <cell r="C59">
            <v>25790</v>
          </cell>
          <cell r="D59" t="str">
            <v>CTY TNHH MTV TM VA DV NGOC THOM</v>
          </cell>
          <cell r="E59" t="str">
            <v>1C25TNN_00023424</v>
          </cell>
          <cell r="F59">
            <v>1776925</v>
          </cell>
          <cell r="G59">
            <v>45756</v>
          </cell>
          <cell r="H59">
            <v>45777</v>
          </cell>
          <cell r="I59">
            <v>45782</v>
          </cell>
        </row>
        <row r="60">
          <cell r="A60">
            <v>23425</v>
          </cell>
          <cell r="B60">
            <v>510012</v>
          </cell>
          <cell r="C60">
            <v>25790</v>
          </cell>
          <cell r="D60" t="str">
            <v>CTY TNHH MTV TM VA DV NGOC THOM</v>
          </cell>
          <cell r="E60" t="str">
            <v>1C25TNN_00023425</v>
          </cell>
          <cell r="F60">
            <v>1003663</v>
          </cell>
          <cell r="G60">
            <v>45756</v>
          </cell>
          <cell r="H60">
            <v>45777</v>
          </cell>
          <cell r="I60">
            <v>45782</v>
          </cell>
        </row>
        <row r="61">
          <cell r="A61">
            <v>23553</v>
          </cell>
          <cell r="B61">
            <v>510025</v>
          </cell>
          <cell r="C61">
            <v>25790</v>
          </cell>
          <cell r="D61" t="str">
            <v>CTY TNHH MTV TM VA DV NGOC THOM</v>
          </cell>
          <cell r="E61" t="str">
            <v>1C25TNN_00023553</v>
          </cell>
          <cell r="F61">
            <v>888463</v>
          </cell>
          <cell r="G61">
            <v>45758</v>
          </cell>
          <cell r="H61">
            <v>45777</v>
          </cell>
          <cell r="I61">
            <v>45782</v>
          </cell>
        </row>
        <row r="62">
          <cell r="A62">
            <v>23554</v>
          </cell>
          <cell r="B62">
            <v>510017</v>
          </cell>
          <cell r="C62">
            <v>25790</v>
          </cell>
          <cell r="D62" t="str">
            <v>CTY TNHH MTV TM VA DV NGOC THOM</v>
          </cell>
          <cell r="E62" t="str">
            <v>1C25TNN_00023554</v>
          </cell>
          <cell r="F62">
            <v>888463</v>
          </cell>
          <cell r="G62">
            <v>45759</v>
          </cell>
          <cell r="H62">
            <v>45777</v>
          </cell>
          <cell r="I62">
            <v>45782</v>
          </cell>
        </row>
        <row r="63">
          <cell r="A63">
            <v>23555</v>
          </cell>
          <cell r="B63">
            <v>510017</v>
          </cell>
          <cell r="C63">
            <v>25790</v>
          </cell>
          <cell r="D63" t="str">
            <v>CTY TNHH MTV TM VA DV NGOC THOM</v>
          </cell>
          <cell r="E63" t="str">
            <v>1C25TNN_00023555</v>
          </cell>
          <cell r="F63">
            <v>2953050</v>
          </cell>
          <cell r="G63">
            <v>45759</v>
          </cell>
          <cell r="H63">
            <v>45777</v>
          </cell>
          <cell r="I63">
            <v>45782</v>
          </cell>
        </row>
        <row r="64">
          <cell r="A64">
            <v>23556</v>
          </cell>
          <cell r="B64">
            <v>510011</v>
          </cell>
          <cell r="C64">
            <v>25790</v>
          </cell>
          <cell r="D64" t="str">
            <v>CTY TNHH MTV TM VA DV NGOC THOM</v>
          </cell>
          <cell r="E64" t="str">
            <v>1C25TNN_00023556</v>
          </cell>
          <cell r="F64">
            <v>3849938</v>
          </cell>
          <cell r="G64">
            <v>45756</v>
          </cell>
          <cell r="H64">
            <v>45777</v>
          </cell>
          <cell r="I64">
            <v>45782</v>
          </cell>
        </row>
        <row r="65">
          <cell r="A65">
            <v>23557</v>
          </cell>
          <cell r="B65">
            <v>510016</v>
          </cell>
          <cell r="C65">
            <v>25790</v>
          </cell>
          <cell r="D65" t="str">
            <v>CTY TNHH MTV TM VA DV NGOC THOM</v>
          </cell>
          <cell r="E65" t="str">
            <v>1C25TNN_00023557</v>
          </cell>
          <cell r="F65">
            <v>3421300</v>
          </cell>
          <cell r="G65">
            <v>45761</v>
          </cell>
          <cell r="H65">
            <v>45777</v>
          </cell>
          <cell r="I65">
            <v>45782</v>
          </cell>
        </row>
        <row r="66">
          <cell r="A66">
            <v>23800</v>
          </cell>
          <cell r="B66">
            <v>510013</v>
          </cell>
          <cell r="C66">
            <v>25790</v>
          </cell>
          <cell r="D66" t="str">
            <v>CTY TNHH MTV TM VA DV NGOC THOM</v>
          </cell>
          <cell r="E66" t="str">
            <v>1C25TNN_00023800</v>
          </cell>
          <cell r="F66">
            <v>501825</v>
          </cell>
          <cell r="G66">
            <v>45756</v>
          </cell>
          <cell r="H66">
            <v>45777</v>
          </cell>
          <cell r="I66">
            <v>45782</v>
          </cell>
        </row>
        <row r="67">
          <cell r="A67">
            <v>23801</v>
          </cell>
          <cell r="B67">
            <v>510014</v>
          </cell>
          <cell r="C67">
            <v>25790</v>
          </cell>
          <cell r="D67" t="str">
            <v>CTY TNHH MTV TM VA DV NGOC THOM</v>
          </cell>
          <cell r="E67" t="str">
            <v>1C25TNN_00023801</v>
          </cell>
          <cell r="F67">
            <v>8884600</v>
          </cell>
          <cell r="G67">
            <v>45757</v>
          </cell>
          <cell r="H67">
            <v>45777</v>
          </cell>
          <cell r="I67">
            <v>45782</v>
          </cell>
        </row>
        <row r="68">
          <cell r="A68">
            <v>23803</v>
          </cell>
          <cell r="B68">
            <v>510010</v>
          </cell>
          <cell r="C68">
            <v>25790</v>
          </cell>
          <cell r="D68" t="str">
            <v>CTY TNHH MTV TM VA DV NGOC THOM</v>
          </cell>
          <cell r="E68" t="str">
            <v>1C25TNN_00023803</v>
          </cell>
          <cell r="F68">
            <v>14342200</v>
          </cell>
          <cell r="G68">
            <v>45759</v>
          </cell>
          <cell r="H68">
            <v>45777</v>
          </cell>
          <cell r="I68">
            <v>45782</v>
          </cell>
        </row>
        <row r="69">
          <cell r="A69">
            <v>23804</v>
          </cell>
          <cell r="B69">
            <v>510010</v>
          </cell>
          <cell r="C69">
            <v>25790</v>
          </cell>
          <cell r="D69" t="str">
            <v>CTY TNHH MTV TM VA DV NGOC THOM</v>
          </cell>
          <cell r="E69" t="str">
            <v>1C25TNN_00023804</v>
          </cell>
          <cell r="F69">
            <v>22198763</v>
          </cell>
          <cell r="G69">
            <v>45759</v>
          </cell>
          <cell r="H69">
            <v>45777</v>
          </cell>
          <cell r="I69">
            <v>45782</v>
          </cell>
        </row>
        <row r="70">
          <cell r="A70">
            <v>23805</v>
          </cell>
          <cell r="B70">
            <v>510019</v>
          </cell>
          <cell r="C70">
            <v>25790</v>
          </cell>
          <cell r="D70" t="str">
            <v>CTY TNHH MTV TM VA DV NGOC THOM</v>
          </cell>
          <cell r="E70" t="str">
            <v>1C25TNN_00023805</v>
          </cell>
          <cell r="F70">
            <v>3905363</v>
          </cell>
          <cell r="G70">
            <v>45759</v>
          </cell>
          <cell r="H70">
            <v>45777</v>
          </cell>
          <cell r="I70">
            <v>45782</v>
          </cell>
        </row>
        <row r="71">
          <cell r="A71">
            <v>24923</v>
          </cell>
          <cell r="B71">
            <v>510015</v>
          </cell>
          <cell r="C71">
            <v>25790</v>
          </cell>
          <cell r="D71" t="str">
            <v>CTY TNHH MTV TM VA DV NGOC THOM</v>
          </cell>
          <cell r="E71" t="str">
            <v>1C25TNN_00024923</v>
          </cell>
          <cell r="F71">
            <v>3905363</v>
          </cell>
          <cell r="G71">
            <v>45762</v>
          </cell>
          <cell r="H71">
            <v>45777</v>
          </cell>
          <cell r="I71">
            <v>45782</v>
          </cell>
        </row>
        <row r="72">
          <cell r="A72">
            <v>24924</v>
          </cell>
          <cell r="B72">
            <v>510020</v>
          </cell>
          <cell r="C72">
            <v>25790</v>
          </cell>
          <cell r="D72" t="str">
            <v>CTY TNHH MTV TM VA DV NGOC THOM</v>
          </cell>
          <cell r="E72" t="str">
            <v>1C25TNN_00024924</v>
          </cell>
          <cell r="F72">
            <v>2841138</v>
          </cell>
          <cell r="G72">
            <v>45762</v>
          </cell>
          <cell r="H72">
            <v>45777</v>
          </cell>
          <cell r="I72">
            <v>45782</v>
          </cell>
        </row>
        <row r="73">
          <cell r="A73">
            <v>24925</v>
          </cell>
          <cell r="B73">
            <v>510020</v>
          </cell>
          <cell r="C73">
            <v>25790</v>
          </cell>
          <cell r="D73" t="str">
            <v>CTY TNHH MTV TM VA DV NGOC THOM</v>
          </cell>
          <cell r="E73" t="str">
            <v>1C25TNN_00024925</v>
          </cell>
          <cell r="F73">
            <v>3003225</v>
          </cell>
          <cell r="G73">
            <v>45762</v>
          </cell>
          <cell r="H73">
            <v>45777</v>
          </cell>
          <cell r="I73">
            <v>45782</v>
          </cell>
        </row>
        <row r="74">
          <cell r="A74">
            <v>24926</v>
          </cell>
          <cell r="B74">
            <v>510022</v>
          </cell>
          <cell r="C74">
            <v>25790</v>
          </cell>
          <cell r="D74" t="str">
            <v>CTY TNHH MTV TM VA DV NGOC THOM</v>
          </cell>
          <cell r="E74" t="str">
            <v>1C25TNN_00024926</v>
          </cell>
          <cell r="F74">
            <v>3905363</v>
          </cell>
          <cell r="G74">
            <v>45764</v>
          </cell>
          <cell r="H74">
            <v>45777</v>
          </cell>
          <cell r="I74">
            <v>45782</v>
          </cell>
        </row>
        <row r="75">
          <cell r="A75">
            <v>24927</v>
          </cell>
          <cell r="B75">
            <v>510025</v>
          </cell>
          <cell r="C75">
            <v>25790</v>
          </cell>
          <cell r="D75" t="str">
            <v>CTY TNHH MTV TM VA DV NGOC THOM</v>
          </cell>
          <cell r="E75" t="str">
            <v>1C25TNN_00024927</v>
          </cell>
          <cell r="F75">
            <v>7810725</v>
          </cell>
          <cell r="G75">
            <v>45763</v>
          </cell>
          <cell r="H75">
            <v>45777</v>
          </cell>
          <cell r="I75">
            <v>45782</v>
          </cell>
        </row>
        <row r="76">
          <cell r="A76">
            <v>24928</v>
          </cell>
          <cell r="B76">
            <v>510027</v>
          </cell>
          <cell r="C76">
            <v>25790</v>
          </cell>
          <cell r="D76" t="str">
            <v>CTY TNHH MTV TM VA DV NGOC THOM</v>
          </cell>
          <cell r="E76" t="str">
            <v>1C25TNN_00024928</v>
          </cell>
          <cell r="F76">
            <v>888463</v>
          </cell>
          <cell r="G76">
            <v>45763</v>
          </cell>
          <cell r="H76">
            <v>45777</v>
          </cell>
          <cell r="I76">
            <v>45782</v>
          </cell>
        </row>
        <row r="77">
          <cell r="A77">
            <v>24929</v>
          </cell>
          <cell r="B77">
            <v>510028</v>
          </cell>
          <cell r="C77">
            <v>25790</v>
          </cell>
          <cell r="D77" t="str">
            <v>CTY TNHH MTV TM VA DV NGOC THOM</v>
          </cell>
          <cell r="E77" t="str">
            <v>1C25TNN_00024929</v>
          </cell>
          <cell r="F77">
            <v>1468625</v>
          </cell>
          <cell r="G77">
            <v>45763</v>
          </cell>
          <cell r="H77">
            <v>45777</v>
          </cell>
          <cell r="I77">
            <v>45782</v>
          </cell>
        </row>
        <row r="78">
          <cell r="A78">
            <v>24930</v>
          </cell>
          <cell r="B78">
            <v>510025</v>
          </cell>
          <cell r="C78">
            <v>25790</v>
          </cell>
          <cell r="D78" t="str">
            <v>CTY TNHH MTV TM VA DV NGOC THOM</v>
          </cell>
          <cell r="E78" t="str">
            <v>1C25TNN_00024930</v>
          </cell>
          <cell r="F78">
            <v>1468625</v>
          </cell>
          <cell r="G78">
            <v>45763</v>
          </cell>
          <cell r="H78">
            <v>45777</v>
          </cell>
          <cell r="I78">
            <v>45782</v>
          </cell>
        </row>
        <row r="79">
          <cell r="A79">
            <v>24931</v>
          </cell>
          <cell r="B79">
            <v>510017</v>
          </cell>
          <cell r="C79">
            <v>25790</v>
          </cell>
          <cell r="D79" t="str">
            <v>CTY TNHH MTV TM VA DV NGOC THOM</v>
          </cell>
          <cell r="E79" t="str">
            <v>1C25TNN_00024931</v>
          </cell>
          <cell r="F79">
            <v>3905363</v>
          </cell>
          <cell r="G79">
            <v>45763</v>
          </cell>
          <cell r="H79">
            <v>45777</v>
          </cell>
          <cell r="I79">
            <v>45782</v>
          </cell>
        </row>
        <row r="80">
          <cell r="A80">
            <v>24932</v>
          </cell>
          <cell r="B80">
            <v>510017</v>
          </cell>
          <cell r="C80">
            <v>25790</v>
          </cell>
          <cell r="D80" t="str">
            <v>CTY TNHH MTV TM VA DV NGOC THOM</v>
          </cell>
          <cell r="E80" t="str">
            <v>1C25TNN_00024932</v>
          </cell>
          <cell r="F80">
            <v>3421300</v>
          </cell>
          <cell r="G80">
            <v>45763</v>
          </cell>
          <cell r="H80">
            <v>45777</v>
          </cell>
          <cell r="I80">
            <v>45782</v>
          </cell>
        </row>
        <row r="81">
          <cell r="A81">
            <v>25271</v>
          </cell>
          <cell r="B81">
            <v>510011</v>
          </cell>
          <cell r="C81">
            <v>25790</v>
          </cell>
          <cell r="D81" t="str">
            <v>CTY TNHH MTV TM VA DV NGOC THOM</v>
          </cell>
          <cell r="E81" t="str">
            <v>1C25TNN_00025271</v>
          </cell>
          <cell r="F81">
            <v>5330763</v>
          </cell>
          <cell r="G81">
            <v>45764</v>
          </cell>
          <cell r="H81">
            <v>45777</v>
          </cell>
          <cell r="I81">
            <v>45782</v>
          </cell>
        </row>
        <row r="82">
          <cell r="A82">
            <v>25272</v>
          </cell>
          <cell r="B82">
            <v>510018</v>
          </cell>
          <cell r="C82">
            <v>25790</v>
          </cell>
          <cell r="D82" t="str">
            <v>CTY TNHH MTV TM VA DV NGOC THOM</v>
          </cell>
          <cell r="E82" t="str">
            <v>1C25TNN_00025272</v>
          </cell>
          <cell r="F82">
            <v>1952675</v>
          </cell>
          <cell r="G82">
            <v>45765</v>
          </cell>
          <cell r="H82">
            <v>45777</v>
          </cell>
          <cell r="I82">
            <v>45782</v>
          </cell>
        </row>
        <row r="83">
          <cell r="A83">
            <v>25273</v>
          </cell>
          <cell r="B83">
            <v>510011</v>
          </cell>
          <cell r="C83">
            <v>25790</v>
          </cell>
          <cell r="D83" t="str">
            <v>CTY TNHH MTV TM VA DV NGOC THOM</v>
          </cell>
          <cell r="E83" t="str">
            <v>1C25TNN_00025273</v>
          </cell>
          <cell r="F83">
            <v>1003663</v>
          </cell>
          <cell r="G83">
            <v>45764</v>
          </cell>
          <cell r="H83">
            <v>45777</v>
          </cell>
          <cell r="I83">
            <v>45782</v>
          </cell>
        </row>
        <row r="84">
          <cell r="A84">
            <v>25274</v>
          </cell>
          <cell r="B84">
            <v>510029</v>
          </cell>
          <cell r="C84">
            <v>25790</v>
          </cell>
          <cell r="D84" t="str">
            <v>CTY TNHH MTV TM VA DV NGOC THOM</v>
          </cell>
          <cell r="E84" t="str">
            <v>1C25TNN_00025274</v>
          </cell>
          <cell r="F84">
            <v>734313</v>
          </cell>
          <cell r="G84">
            <v>45765</v>
          </cell>
          <cell r="H84">
            <v>45777</v>
          </cell>
          <cell r="I84">
            <v>45782</v>
          </cell>
        </row>
        <row r="85">
          <cell r="A85">
            <v>25275</v>
          </cell>
          <cell r="B85">
            <v>510015</v>
          </cell>
          <cell r="C85">
            <v>25790</v>
          </cell>
          <cell r="D85" t="str">
            <v>CTY TNHH MTV TM VA DV NGOC THOM</v>
          </cell>
          <cell r="E85" t="str">
            <v>1C25TNN_00025275</v>
          </cell>
          <cell r="F85">
            <v>1468625</v>
          </cell>
          <cell r="G85">
            <v>45765</v>
          </cell>
          <cell r="H85">
            <v>45777</v>
          </cell>
          <cell r="I85">
            <v>45782</v>
          </cell>
        </row>
        <row r="86">
          <cell r="A86">
            <v>25276</v>
          </cell>
          <cell r="B86">
            <v>510016</v>
          </cell>
          <cell r="C86">
            <v>25790</v>
          </cell>
          <cell r="D86" t="str">
            <v>CTY TNHH MTV TM VA DV NGOC THOM</v>
          </cell>
          <cell r="E86" t="str">
            <v>1C25TNN_00025276</v>
          </cell>
          <cell r="F86">
            <v>888463</v>
          </cell>
          <cell r="G86">
            <v>45768</v>
          </cell>
          <cell r="H86">
            <v>45777</v>
          </cell>
          <cell r="I86">
            <v>45782</v>
          </cell>
        </row>
        <row r="87">
          <cell r="A87">
            <v>25277</v>
          </cell>
          <cell r="B87">
            <v>510023</v>
          </cell>
          <cell r="C87">
            <v>25790</v>
          </cell>
          <cell r="D87" t="str">
            <v>CTY TNHH MTV TM VA DV NGOC THOM</v>
          </cell>
          <cell r="E87" t="str">
            <v>1C25TNN_00025277</v>
          </cell>
          <cell r="F87">
            <v>1468625</v>
          </cell>
          <cell r="G87">
            <v>45767</v>
          </cell>
          <cell r="H87">
            <v>45777</v>
          </cell>
          <cell r="I87">
            <v>45782</v>
          </cell>
        </row>
        <row r="88">
          <cell r="A88">
            <v>25278</v>
          </cell>
          <cell r="B88">
            <v>510021</v>
          </cell>
          <cell r="C88">
            <v>25790</v>
          </cell>
          <cell r="D88" t="str">
            <v>CTY TNHH MTV TM VA DV NGOC THOM</v>
          </cell>
          <cell r="E88" t="str">
            <v>1C25TNN_00025278</v>
          </cell>
          <cell r="F88">
            <v>1468625</v>
          </cell>
          <cell r="G88">
            <v>45766</v>
          </cell>
          <cell r="H88">
            <v>45777</v>
          </cell>
          <cell r="I88">
            <v>45782</v>
          </cell>
        </row>
        <row r="89">
          <cell r="A89">
            <v>25279</v>
          </cell>
          <cell r="B89">
            <v>510025</v>
          </cell>
          <cell r="C89">
            <v>25790</v>
          </cell>
          <cell r="D89" t="str">
            <v>CTY TNHH MTV TM VA DV NGOC THOM</v>
          </cell>
          <cell r="E89" t="str">
            <v>1C25TNN_00025279</v>
          </cell>
          <cell r="F89">
            <v>1952675</v>
          </cell>
          <cell r="G89">
            <v>45765</v>
          </cell>
          <cell r="H89">
            <v>45777</v>
          </cell>
          <cell r="I89">
            <v>45782</v>
          </cell>
        </row>
        <row r="90">
          <cell r="A90">
            <v>25280</v>
          </cell>
          <cell r="B90">
            <v>510028</v>
          </cell>
          <cell r="C90">
            <v>25790</v>
          </cell>
          <cell r="D90" t="str">
            <v>CTY TNHH MTV TM VA DV NGOC THOM</v>
          </cell>
          <cell r="E90" t="str">
            <v>1C25TNN_00025280</v>
          </cell>
          <cell r="F90">
            <v>1952675</v>
          </cell>
          <cell r="G90">
            <v>45766</v>
          </cell>
          <cell r="H90">
            <v>45777</v>
          </cell>
          <cell r="I90">
            <v>45782</v>
          </cell>
        </row>
        <row r="91">
          <cell r="A91">
            <v>25281</v>
          </cell>
          <cell r="B91">
            <v>510013</v>
          </cell>
          <cell r="C91">
            <v>25790</v>
          </cell>
          <cell r="D91" t="str">
            <v>CTY TNHH MTV TM VA DV NGOC THOM</v>
          </cell>
          <cell r="E91" t="str">
            <v>1C25TNN_00025281</v>
          </cell>
          <cell r="F91">
            <v>1952675</v>
          </cell>
          <cell r="G91">
            <v>45759</v>
          </cell>
          <cell r="H91">
            <v>45777</v>
          </cell>
          <cell r="I91">
            <v>45782</v>
          </cell>
        </row>
        <row r="92">
          <cell r="A92">
            <v>25282</v>
          </cell>
          <cell r="B92">
            <v>510014</v>
          </cell>
          <cell r="C92">
            <v>25790</v>
          </cell>
          <cell r="D92" t="str">
            <v>CTY TNHH MTV TM VA DV NGOC THOM</v>
          </cell>
          <cell r="E92" t="str">
            <v>1C25TNN_00025282</v>
          </cell>
          <cell r="F92">
            <v>4442300</v>
          </cell>
          <cell r="G92">
            <v>45761</v>
          </cell>
          <cell r="H92">
            <v>45777</v>
          </cell>
          <cell r="I92">
            <v>45782</v>
          </cell>
        </row>
        <row r="93">
          <cell r="A93">
            <v>25283</v>
          </cell>
          <cell r="B93">
            <v>510014</v>
          </cell>
          <cell r="C93">
            <v>25790</v>
          </cell>
          <cell r="D93" t="str">
            <v>CTY TNHH MTV TM VA DV NGOC THOM</v>
          </cell>
          <cell r="E93" t="str">
            <v>1C25TNN_00025283</v>
          </cell>
          <cell r="F93">
            <v>1952675</v>
          </cell>
          <cell r="G93">
            <v>45761</v>
          </cell>
          <cell r="H93">
            <v>45777</v>
          </cell>
          <cell r="I93">
            <v>45782</v>
          </cell>
        </row>
        <row r="94">
          <cell r="A94">
            <v>25284</v>
          </cell>
          <cell r="B94">
            <v>520090</v>
          </cell>
          <cell r="C94">
            <v>25790</v>
          </cell>
          <cell r="D94" t="str">
            <v>CTY TNHH MTV TM VA DV NGOC THOM</v>
          </cell>
          <cell r="E94" t="str">
            <v>1C25TNN_00025284</v>
          </cell>
          <cell r="F94">
            <v>1952675</v>
          </cell>
          <cell r="G94">
            <v>45762</v>
          </cell>
          <cell r="H94">
            <v>45777</v>
          </cell>
          <cell r="I94">
            <v>45782</v>
          </cell>
        </row>
        <row r="95">
          <cell r="A95">
            <v>25285</v>
          </cell>
          <cell r="B95">
            <v>510014</v>
          </cell>
          <cell r="C95">
            <v>25790</v>
          </cell>
          <cell r="D95" t="str">
            <v>CTY TNHH MTV TM VA DV NGOC THOM</v>
          </cell>
          <cell r="E95" t="str">
            <v>1C25TNN_00025285</v>
          </cell>
          <cell r="F95">
            <v>5330763</v>
          </cell>
          <cell r="G95">
            <v>45765</v>
          </cell>
          <cell r="H95">
            <v>45777</v>
          </cell>
          <cell r="I95">
            <v>45782</v>
          </cell>
        </row>
        <row r="96">
          <cell r="A96">
            <v>25286</v>
          </cell>
          <cell r="B96">
            <v>510026</v>
          </cell>
          <cell r="C96">
            <v>25790</v>
          </cell>
          <cell r="D96" t="str">
            <v>CTY TNHH MTV TM VA DV NGOC THOM</v>
          </cell>
          <cell r="E96" t="str">
            <v>1C25TNN_00025286</v>
          </cell>
          <cell r="F96">
            <v>1037850</v>
          </cell>
          <cell r="G96">
            <v>45762</v>
          </cell>
          <cell r="H96">
            <v>45777</v>
          </cell>
          <cell r="I96">
            <v>45782</v>
          </cell>
        </row>
        <row r="97">
          <cell r="A97">
            <v>25287</v>
          </cell>
          <cell r="B97">
            <v>510017</v>
          </cell>
          <cell r="C97">
            <v>25790</v>
          </cell>
          <cell r="D97" t="str">
            <v>CTY TNHH MTV TM VA DV NGOC THOM</v>
          </cell>
          <cell r="E97" t="str">
            <v>1C25TNN_00025287</v>
          </cell>
          <cell r="F97">
            <v>7107675</v>
          </cell>
          <cell r="G97">
            <v>45766</v>
          </cell>
          <cell r="H97">
            <v>45777</v>
          </cell>
          <cell r="I97">
            <v>45782</v>
          </cell>
        </row>
        <row r="98">
          <cell r="A98">
            <v>25288</v>
          </cell>
          <cell r="B98">
            <v>510017</v>
          </cell>
          <cell r="C98">
            <v>25790</v>
          </cell>
          <cell r="D98" t="str">
            <v>CTY TNHH MTV TM VA DV NGOC THOM</v>
          </cell>
          <cell r="E98" t="str">
            <v>1C25TNN_00025288</v>
          </cell>
          <cell r="F98">
            <v>2255438</v>
          </cell>
          <cell r="G98">
            <v>45766</v>
          </cell>
          <cell r="H98">
            <v>45777</v>
          </cell>
          <cell r="I98">
            <v>45782</v>
          </cell>
        </row>
        <row r="99">
          <cell r="A99">
            <v>26310</v>
          </cell>
          <cell r="B99">
            <v>510010</v>
          </cell>
          <cell r="C99">
            <v>25790</v>
          </cell>
          <cell r="D99" t="str">
            <v>CTY TNHH MTV TM VA DV NGOC THOM</v>
          </cell>
          <cell r="E99" t="str">
            <v>1C25TNN_00026310</v>
          </cell>
          <cell r="F99">
            <v>3612725</v>
          </cell>
          <cell r="G99">
            <v>45766</v>
          </cell>
          <cell r="H99">
            <v>45777</v>
          </cell>
          <cell r="I99">
            <v>45782</v>
          </cell>
        </row>
        <row r="100">
          <cell r="A100">
            <v>26311</v>
          </cell>
          <cell r="B100">
            <v>510010</v>
          </cell>
          <cell r="C100">
            <v>25790</v>
          </cell>
          <cell r="D100" t="str">
            <v>CTY TNHH MTV TM VA DV NGOC THOM</v>
          </cell>
          <cell r="E100" t="str">
            <v>1C25TNN_00026311</v>
          </cell>
          <cell r="F100">
            <v>1952675</v>
          </cell>
          <cell r="G100">
            <v>45766</v>
          </cell>
          <cell r="H100">
            <v>45777</v>
          </cell>
          <cell r="I100">
            <v>45782</v>
          </cell>
        </row>
        <row r="101">
          <cell r="A101">
            <v>26312</v>
          </cell>
          <cell r="B101">
            <v>510012</v>
          </cell>
          <cell r="C101">
            <v>25790</v>
          </cell>
          <cell r="D101" t="str">
            <v>CTY TNHH MTV TM VA DV NGOC THOM</v>
          </cell>
          <cell r="E101" t="str">
            <v>1C25TNN_00026312</v>
          </cell>
          <cell r="F101">
            <v>3905363</v>
          </cell>
          <cell r="G101">
            <v>45766</v>
          </cell>
          <cell r="H101">
            <v>45777</v>
          </cell>
          <cell r="I101">
            <v>45782</v>
          </cell>
        </row>
        <row r="102">
          <cell r="A102">
            <v>26313</v>
          </cell>
          <cell r="B102">
            <v>510010</v>
          </cell>
          <cell r="C102">
            <v>25790</v>
          </cell>
          <cell r="D102" t="str">
            <v>CTY TNHH MTV TM VA DV NGOC THOM</v>
          </cell>
          <cell r="E102" t="str">
            <v>1C25TNN_00026313</v>
          </cell>
          <cell r="F102">
            <v>12232775</v>
          </cell>
          <cell r="G102">
            <v>45768</v>
          </cell>
          <cell r="H102">
            <v>45777</v>
          </cell>
          <cell r="I102">
            <v>45782</v>
          </cell>
        </row>
        <row r="103">
          <cell r="A103">
            <v>26314</v>
          </cell>
          <cell r="B103">
            <v>510012</v>
          </cell>
          <cell r="C103">
            <v>25790</v>
          </cell>
          <cell r="D103" t="str">
            <v>CTY TNHH MTV TM VA DV NGOC THOM</v>
          </cell>
          <cell r="E103" t="str">
            <v>1C25TNN_00026314</v>
          </cell>
          <cell r="F103">
            <v>12759425</v>
          </cell>
          <cell r="G103">
            <v>45769</v>
          </cell>
          <cell r="H103">
            <v>45777</v>
          </cell>
          <cell r="I103">
            <v>45782</v>
          </cell>
        </row>
        <row r="104">
          <cell r="A104">
            <v>26612</v>
          </cell>
          <cell r="B104">
            <v>510025</v>
          </cell>
          <cell r="C104">
            <v>25790</v>
          </cell>
          <cell r="D104" t="str">
            <v>CTY TNHH MTV TM VA DV NGOC THOM</v>
          </cell>
          <cell r="E104" t="str">
            <v>1C25TNN_00026612</v>
          </cell>
          <cell r="F104">
            <v>1518800</v>
          </cell>
          <cell r="G104">
            <v>45769</v>
          </cell>
          <cell r="H104">
            <v>45777</v>
          </cell>
          <cell r="I104">
            <v>45782</v>
          </cell>
        </row>
        <row r="105">
          <cell r="A105">
            <v>26613</v>
          </cell>
          <cell r="B105">
            <v>510016</v>
          </cell>
          <cell r="C105">
            <v>25790</v>
          </cell>
          <cell r="D105" t="str">
            <v>CTY TNHH MTV TM VA DV NGOC THOM</v>
          </cell>
          <cell r="E105" t="str">
            <v>1C25TNN_00026613</v>
          </cell>
          <cell r="F105">
            <v>2144100</v>
          </cell>
          <cell r="G105">
            <v>45772</v>
          </cell>
          <cell r="H105">
            <v>45777</v>
          </cell>
          <cell r="I105">
            <v>45782</v>
          </cell>
        </row>
        <row r="106">
          <cell r="A106">
            <v>26614</v>
          </cell>
          <cell r="B106">
            <v>510028</v>
          </cell>
          <cell r="C106">
            <v>25790</v>
          </cell>
          <cell r="D106" t="str">
            <v>CTY TNHH MTV TM VA DV NGOC THOM</v>
          </cell>
          <cell r="E106" t="str">
            <v>1C25TNN_00026614</v>
          </cell>
          <cell r="F106">
            <v>888463</v>
          </cell>
          <cell r="G106">
            <v>45769</v>
          </cell>
          <cell r="H106">
            <v>45777</v>
          </cell>
          <cell r="I106">
            <v>45782</v>
          </cell>
        </row>
        <row r="107">
          <cell r="A107">
            <v>26615</v>
          </cell>
          <cell r="B107">
            <v>510016</v>
          </cell>
          <cell r="C107">
            <v>25790</v>
          </cell>
          <cell r="D107" t="str">
            <v>CTY TNHH MTV TM VA DV NGOC THOM</v>
          </cell>
          <cell r="E107" t="str">
            <v>1C25TNN_00026615</v>
          </cell>
          <cell r="F107">
            <v>1952675</v>
          </cell>
          <cell r="G107">
            <v>45772</v>
          </cell>
          <cell r="H107">
            <v>45777</v>
          </cell>
          <cell r="I107">
            <v>45782</v>
          </cell>
        </row>
        <row r="108">
          <cell r="A108">
            <v>26621</v>
          </cell>
          <cell r="B108">
            <v>510011</v>
          </cell>
          <cell r="C108">
            <v>25790</v>
          </cell>
          <cell r="D108" t="str">
            <v>CTY TNHH MTV TM VA DV NGOC THOM</v>
          </cell>
          <cell r="E108" t="str">
            <v>1C25TNN_00026621</v>
          </cell>
          <cell r="F108">
            <v>3905363</v>
          </cell>
          <cell r="G108">
            <v>45769</v>
          </cell>
          <cell r="H108">
            <v>45777</v>
          </cell>
          <cell r="I108">
            <v>45782</v>
          </cell>
        </row>
        <row r="109">
          <cell r="A109">
            <v>26797</v>
          </cell>
          <cell r="B109">
            <v>510014</v>
          </cell>
          <cell r="C109">
            <v>25790</v>
          </cell>
          <cell r="D109" t="str">
            <v>CTY TNHH MTV TM VA DV NGOC THOM</v>
          </cell>
          <cell r="E109" t="str">
            <v>1C25TNN_00026797</v>
          </cell>
          <cell r="F109">
            <v>2584675</v>
          </cell>
          <cell r="G109">
            <v>45766</v>
          </cell>
          <cell r="H109">
            <v>45777</v>
          </cell>
          <cell r="I109">
            <v>45782</v>
          </cell>
        </row>
        <row r="110">
          <cell r="A110">
            <v>26798</v>
          </cell>
          <cell r="B110">
            <v>510013</v>
          </cell>
          <cell r="C110">
            <v>25790</v>
          </cell>
          <cell r="D110" t="str">
            <v>CTY TNHH MTV TM VA DV NGOC THOM</v>
          </cell>
          <cell r="E110" t="str">
            <v>1C25TNN_00026798</v>
          </cell>
          <cell r="F110">
            <v>888463</v>
          </cell>
          <cell r="G110">
            <v>45770</v>
          </cell>
          <cell r="H110">
            <v>45777</v>
          </cell>
          <cell r="I110">
            <v>45782</v>
          </cell>
        </row>
        <row r="111">
          <cell r="A111">
            <v>26800</v>
          </cell>
          <cell r="B111">
            <v>510014</v>
          </cell>
          <cell r="C111">
            <v>25790</v>
          </cell>
          <cell r="D111" t="str">
            <v>CTY TNHH MTV TM VA DV NGOC THOM</v>
          </cell>
          <cell r="E111" t="str">
            <v>1C25TNN_00026800</v>
          </cell>
          <cell r="F111">
            <v>8884600</v>
          </cell>
          <cell r="G111">
            <v>45768</v>
          </cell>
          <cell r="H111">
            <v>45777</v>
          </cell>
          <cell r="I111">
            <v>45782</v>
          </cell>
        </row>
        <row r="112">
          <cell r="A112">
            <v>26801</v>
          </cell>
          <cell r="B112">
            <v>510014</v>
          </cell>
          <cell r="C112">
            <v>25790</v>
          </cell>
          <cell r="D112" t="str">
            <v>CTY TNHH MTV TM VA DV NGOC THOM</v>
          </cell>
          <cell r="E112" t="str">
            <v>1C25TNN_00026801</v>
          </cell>
          <cell r="F112">
            <v>8884600</v>
          </cell>
          <cell r="G112">
            <v>45772</v>
          </cell>
          <cell r="H112">
            <v>45777</v>
          </cell>
          <cell r="I112">
            <v>45782</v>
          </cell>
        </row>
        <row r="113">
          <cell r="A113">
            <v>26802</v>
          </cell>
          <cell r="B113">
            <v>510014</v>
          </cell>
          <cell r="C113">
            <v>25790</v>
          </cell>
          <cell r="D113" t="str">
            <v>CTY TNHH MTV TM VA DV NGOC THOM</v>
          </cell>
          <cell r="E113" t="str">
            <v>1C25TNN_00026802</v>
          </cell>
          <cell r="F113">
            <v>428825</v>
          </cell>
          <cell r="G113">
            <v>45772</v>
          </cell>
          <cell r="H113">
            <v>45777</v>
          </cell>
          <cell r="I113">
            <v>45782</v>
          </cell>
        </row>
        <row r="114">
          <cell r="A114">
            <v>26805</v>
          </cell>
          <cell r="B114">
            <v>510026</v>
          </cell>
          <cell r="C114">
            <v>25790</v>
          </cell>
          <cell r="D114" t="str">
            <v>CTY TNHH MTV TM VA DV NGOC THOM</v>
          </cell>
          <cell r="E114" t="str">
            <v>1C25TNN_00026805</v>
          </cell>
          <cell r="F114">
            <v>888463</v>
          </cell>
          <cell r="G114">
            <v>45771</v>
          </cell>
          <cell r="H114">
            <v>45777</v>
          </cell>
          <cell r="I114">
            <v>45782</v>
          </cell>
        </row>
        <row r="115">
          <cell r="A115">
            <v>26807</v>
          </cell>
          <cell r="B115">
            <v>510026</v>
          </cell>
          <cell r="C115">
            <v>25790</v>
          </cell>
          <cell r="D115" t="str">
            <v>CTY TNHH MTV TM VA DV NGOC THOM</v>
          </cell>
          <cell r="E115" t="str">
            <v>1C25TNN_00026807</v>
          </cell>
          <cell r="F115">
            <v>501825</v>
          </cell>
          <cell r="G115">
            <v>45771</v>
          </cell>
          <cell r="H115">
            <v>45777</v>
          </cell>
          <cell r="I115">
            <v>45782</v>
          </cell>
        </row>
        <row r="116">
          <cell r="A116">
            <v>26808</v>
          </cell>
          <cell r="B116">
            <v>510028</v>
          </cell>
          <cell r="C116">
            <v>25790</v>
          </cell>
          <cell r="D116" t="str">
            <v>CTY TNHH MTV TM VA DV NGOC THOM</v>
          </cell>
          <cell r="E116" t="str">
            <v>1C25TNN_00026808</v>
          </cell>
          <cell r="F116">
            <v>2395013</v>
          </cell>
          <cell r="G116">
            <v>45774</v>
          </cell>
          <cell r="H116">
            <v>45777</v>
          </cell>
          <cell r="I116">
            <v>45782</v>
          </cell>
        </row>
        <row r="117">
          <cell r="A117">
            <v>26809</v>
          </cell>
          <cell r="B117">
            <v>510025</v>
          </cell>
          <cell r="C117">
            <v>25790</v>
          </cell>
          <cell r="D117" t="str">
            <v>CTY TNHH MTV TM VA DV NGOC THOM</v>
          </cell>
          <cell r="E117" t="str">
            <v>1C25TNN_00026809</v>
          </cell>
          <cell r="F117">
            <v>1619175</v>
          </cell>
          <cell r="G117">
            <v>45772</v>
          </cell>
          <cell r="H117">
            <v>45777</v>
          </cell>
          <cell r="I117">
            <v>45782</v>
          </cell>
        </row>
        <row r="118">
          <cell r="A118">
            <v>26810</v>
          </cell>
          <cell r="B118">
            <v>510024</v>
          </cell>
          <cell r="C118">
            <v>25790</v>
          </cell>
          <cell r="D118" t="str">
            <v>CTY TNHH MTV TM VA DV NGOC THOM</v>
          </cell>
          <cell r="E118" t="str">
            <v>1C25TNN_00026810</v>
          </cell>
          <cell r="F118">
            <v>1468625</v>
          </cell>
          <cell r="G118">
            <v>45776</v>
          </cell>
          <cell r="H118">
            <v>45777</v>
          </cell>
          <cell r="I118">
            <v>45782</v>
          </cell>
        </row>
        <row r="119">
          <cell r="A119">
            <v>26811</v>
          </cell>
          <cell r="B119">
            <v>510022</v>
          </cell>
          <cell r="C119">
            <v>25790</v>
          </cell>
          <cell r="D119" t="str">
            <v>CTY TNHH MTV TM VA DV NGOC THOM</v>
          </cell>
          <cell r="E119" t="str">
            <v>1C25TNN_00026811</v>
          </cell>
          <cell r="F119">
            <v>1468625</v>
          </cell>
          <cell r="G119">
            <v>45773</v>
          </cell>
          <cell r="H119">
            <v>45777</v>
          </cell>
          <cell r="I119">
            <v>45782</v>
          </cell>
        </row>
        <row r="120">
          <cell r="A120">
            <v>26812</v>
          </cell>
          <cell r="B120">
            <v>510020</v>
          </cell>
          <cell r="C120">
            <v>25790</v>
          </cell>
          <cell r="D120" t="str">
            <v>CTY TNHH MTV TM VA DV NGOC THOM</v>
          </cell>
          <cell r="E120" t="str">
            <v>1C25TNN_00026812</v>
          </cell>
          <cell r="F120">
            <v>1468625</v>
          </cell>
          <cell r="G120">
            <v>45773</v>
          </cell>
          <cell r="H120">
            <v>45777</v>
          </cell>
          <cell r="I120">
            <v>45782</v>
          </cell>
        </row>
        <row r="121">
          <cell r="A121">
            <v>26814</v>
          </cell>
          <cell r="B121">
            <v>510015</v>
          </cell>
          <cell r="C121">
            <v>25790</v>
          </cell>
          <cell r="D121" t="str">
            <v>CTY TNHH MTV TM VA DV NGOC THOM</v>
          </cell>
          <cell r="E121" t="str">
            <v>1C25TNN_00026814</v>
          </cell>
          <cell r="F121">
            <v>2026650</v>
          </cell>
          <cell r="G121">
            <v>45772</v>
          </cell>
          <cell r="H121">
            <v>45777</v>
          </cell>
          <cell r="I121">
            <v>45782</v>
          </cell>
        </row>
        <row r="122">
          <cell r="A122">
            <v>26816</v>
          </cell>
          <cell r="B122">
            <v>510015</v>
          </cell>
          <cell r="C122">
            <v>25790</v>
          </cell>
          <cell r="D122" t="str">
            <v>CTY TNHH MTV TM VA DV NGOC THOM</v>
          </cell>
          <cell r="E122" t="str">
            <v>1C25TNN_00026816</v>
          </cell>
          <cell r="F122">
            <v>888463</v>
          </cell>
          <cell r="G122">
            <v>45772</v>
          </cell>
          <cell r="H122">
            <v>45777</v>
          </cell>
          <cell r="I122">
            <v>45782</v>
          </cell>
        </row>
        <row r="123">
          <cell r="A123">
            <v>26819</v>
          </cell>
          <cell r="B123">
            <v>510016</v>
          </cell>
          <cell r="C123">
            <v>25790</v>
          </cell>
          <cell r="D123" t="str">
            <v>CTY TNHH MTV TM VA DV NGOC THOM</v>
          </cell>
          <cell r="E123" t="str">
            <v>1C25TNN_00026819</v>
          </cell>
          <cell r="F123">
            <v>888463</v>
          </cell>
          <cell r="G123">
            <v>45775</v>
          </cell>
          <cell r="H123">
            <v>45777</v>
          </cell>
          <cell r="I123">
            <v>45782</v>
          </cell>
        </row>
        <row r="124">
          <cell r="A124">
            <v>26821</v>
          </cell>
          <cell r="B124">
            <v>510022</v>
          </cell>
          <cell r="C124">
            <v>25790</v>
          </cell>
          <cell r="D124" t="str">
            <v>CTY TNHH MTV TM VA DV NGOC THOM</v>
          </cell>
          <cell r="E124" t="str">
            <v>1C25TNN_00026821</v>
          </cell>
          <cell r="F124">
            <v>1952675</v>
          </cell>
          <cell r="G124">
            <v>45773</v>
          </cell>
          <cell r="H124">
            <v>45777</v>
          </cell>
          <cell r="I124">
            <v>45782</v>
          </cell>
        </row>
        <row r="125">
          <cell r="A125">
            <v>26823</v>
          </cell>
          <cell r="B125">
            <v>510025</v>
          </cell>
          <cell r="C125">
            <v>25790</v>
          </cell>
          <cell r="D125" t="str">
            <v>CTY TNHH MTV TM VA DV NGOC THOM</v>
          </cell>
          <cell r="E125" t="str">
            <v>1C25TNN_00026823</v>
          </cell>
          <cell r="F125">
            <v>3905363</v>
          </cell>
          <cell r="G125">
            <v>45772</v>
          </cell>
          <cell r="H125">
            <v>45777</v>
          </cell>
          <cell r="I125">
            <v>45782</v>
          </cell>
        </row>
        <row r="126">
          <cell r="A126">
            <v>26824</v>
          </cell>
          <cell r="B126">
            <v>510027</v>
          </cell>
          <cell r="C126">
            <v>25790</v>
          </cell>
          <cell r="D126" t="str">
            <v>CTY TNHH MTV TM VA DV NGOC THOM</v>
          </cell>
          <cell r="E126" t="str">
            <v>1C25TNN_00026824</v>
          </cell>
          <cell r="F126">
            <v>5947675</v>
          </cell>
          <cell r="G126">
            <v>45773</v>
          </cell>
          <cell r="H126">
            <v>45777</v>
          </cell>
          <cell r="I126">
            <v>45782</v>
          </cell>
        </row>
        <row r="127">
          <cell r="A127">
            <v>26846</v>
          </cell>
          <cell r="B127">
            <v>510010</v>
          </cell>
          <cell r="C127">
            <v>25790</v>
          </cell>
          <cell r="D127" t="str">
            <v>CTY TNHH MTV TM VA DV NGOC THOM</v>
          </cell>
          <cell r="E127" t="str">
            <v>1C25TNN_00026846</v>
          </cell>
          <cell r="F127">
            <v>3905363</v>
          </cell>
          <cell r="G127">
            <v>45773</v>
          </cell>
          <cell r="H127">
            <v>45777</v>
          </cell>
          <cell r="I127">
            <v>45782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ghi nhận</v>
          </cell>
        </row>
        <row r="2">
          <cell r="A2">
            <v>133</v>
          </cell>
          <cell r="B2">
            <v>510028</v>
          </cell>
          <cell r="C2">
            <v>25790</v>
          </cell>
          <cell r="D2" t="str">
            <v>CTY TNHH MTV TM VA DV NGOC THOM</v>
          </cell>
          <cell r="E2" t="str">
            <v>1C25TNF_00000133</v>
          </cell>
          <cell r="F2">
            <v>-73425</v>
          </cell>
          <cell r="G2">
            <v>45680</v>
          </cell>
          <cell r="H2">
            <v>45750</v>
          </cell>
        </row>
        <row r="3">
          <cell r="A3">
            <v>367</v>
          </cell>
          <cell r="B3">
            <v>510027</v>
          </cell>
          <cell r="C3">
            <v>25790</v>
          </cell>
          <cell r="D3" t="str">
            <v>CTY TNHH MTV TM VA DV NGOC THOM</v>
          </cell>
          <cell r="E3" t="str">
            <v>1C25TNF_00000367</v>
          </cell>
          <cell r="F3">
            <v>-2221162</v>
          </cell>
          <cell r="G3">
            <v>45719</v>
          </cell>
          <cell r="H3">
            <v>45750</v>
          </cell>
        </row>
        <row r="4">
          <cell r="A4">
            <v>368</v>
          </cell>
          <cell r="B4">
            <v>510022</v>
          </cell>
          <cell r="C4">
            <v>25790</v>
          </cell>
          <cell r="D4" t="str">
            <v>CTY TNHH MTV TM VA DV NGOC THOM</v>
          </cell>
          <cell r="E4" t="str">
            <v>1C25TNF_00000368</v>
          </cell>
          <cell r="F4">
            <v>-238137</v>
          </cell>
          <cell r="G4">
            <v>45716</v>
          </cell>
          <cell r="H4">
            <v>45750</v>
          </cell>
        </row>
        <row r="5">
          <cell r="A5">
            <v>369</v>
          </cell>
          <cell r="B5">
            <v>510022</v>
          </cell>
          <cell r="C5">
            <v>25790</v>
          </cell>
          <cell r="D5" t="str">
            <v>CTY TNHH MTV TM VA DV NGOC THOM</v>
          </cell>
          <cell r="E5" t="str">
            <v>1C25TNF_00000369</v>
          </cell>
          <cell r="F5">
            <v>-444237</v>
          </cell>
          <cell r="G5">
            <v>45716</v>
          </cell>
          <cell r="H5">
            <v>45750</v>
          </cell>
        </row>
        <row r="6">
          <cell r="A6">
            <v>370</v>
          </cell>
          <cell r="B6">
            <v>510022</v>
          </cell>
          <cell r="C6">
            <v>25790</v>
          </cell>
          <cell r="D6" t="str">
            <v>CTY TNHH MTV TM VA DV NGOC THOM</v>
          </cell>
          <cell r="E6" t="str">
            <v>1C25TNF_00000370</v>
          </cell>
          <cell r="F6">
            <v>-446425</v>
          </cell>
          <cell r="G6">
            <v>45716</v>
          </cell>
          <cell r="H6">
            <v>45750</v>
          </cell>
        </row>
        <row r="7">
          <cell r="A7">
            <v>501</v>
          </cell>
          <cell r="B7">
            <v>510017</v>
          </cell>
          <cell r="C7">
            <v>25790</v>
          </cell>
          <cell r="D7" t="str">
            <v>CTY TNHH MTV TM VA DV NGOC THOM</v>
          </cell>
          <cell r="E7" t="str">
            <v>1C25TNF_00000501</v>
          </cell>
          <cell r="F7">
            <v>-1594850</v>
          </cell>
          <cell r="G7">
            <v>45725</v>
          </cell>
          <cell r="H7">
            <v>45750</v>
          </cell>
        </row>
        <row r="8">
          <cell r="A8">
            <v>502</v>
          </cell>
          <cell r="B8">
            <v>510017</v>
          </cell>
          <cell r="C8">
            <v>25790</v>
          </cell>
          <cell r="D8" t="str">
            <v>CTY TNHH MTV TM VA DV NGOC THOM</v>
          </cell>
          <cell r="E8" t="str">
            <v>1C25TNF_00000502</v>
          </cell>
          <cell r="F8">
            <v>-446425</v>
          </cell>
          <cell r="G8">
            <v>45725</v>
          </cell>
          <cell r="H8">
            <v>45750</v>
          </cell>
        </row>
        <row r="9">
          <cell r="A9">
            <v>515</v>
          </cell>
          <cell r="B9">
            <v>510019</v>
          </cell>
          <cell r="C9">
            <v>25790</v>
          </cell>
          <cell r="D9" t="str">
            <v>CTY TNHH MTV TM VA DV NGOC THOM</v>
          </cell>
          <cell r="E9" t="str">
            <v>1C25TNF_00000515</v>
          </cell>
          <cell r="F9">
            <v>-440587</v>
          </cell>
          <cell r="G9">
            <v>45731</v>
          </cell>
          <cell r="H9">
            <v>45750</v>
          </cell>
        </row>
        <row r="10">
          <cell r="A10">
            <v>516</v>
          </cell>
          <cell r="B10">
            <v>510019</v>
          </cell>
          <cell r="C10">
            <v>25790</v>
          </cell>
          <cell r="D10" t="str">
            <v>CTY TNHH MTV TM VA DV NGOC THOM</v>
          </cell>
          <cell r="E10" t="str">
            <v>1C25TNF_00000516</v>
          </cell>
          <cell r="F10">
            <v>-178575</v>
          </cell>
          <cell r="G10">
            <v>45731</v>
          </cell>
          <cell r="H10">
            <v>45750</v>
          </cell>
        </row>
        <row r="11">
          <cell r="A11">
            <v>517</v>
          </cell>
          <cell r="B11">
            <v>510017</v>
          </cell>
          <cell r="C11">
            <v>25790</v>
          </cell>
          <cell r="D11" t="str">
            <v>CTY TNHH MTV TM VA DV NGOC THOM</v>
          </cell>
          <cell r="E11" t="str">
            <v>1C25TNF_00000517</v>
          </cell>
          <cell r="F11">
            <v>-1101462</v>
          </cell>
          <cell r="G11">
            <v>45730</v>
          </cell>
          <cell r="H11">
            <v>45750</v>
          </cell>
        </row>
        <row r="12">
          <cell r="A12">
            <v>518</v>
          </cell>
          <cell r="B12">
            <v>510017</v>
          </cell>
          <cell r="C12">
            <v>25790</v>
          </cell>
          <cell r="D12" t="str">
            <v>CTY TNHH MTV TM VA DV NGOC THOM</v>
          </cell>
          <cell r="E12" t="str">
            <v>1C25TNF_00000518</v>
          </cell>
          <cell r="F12">
            <v>-444237</v>
          </cell>
          <cell r="G12">
            <v>45730</v>
          </cell>
          <cell r="H12">
            <v>45750</v>
          </cell>
        </row>
        <row r="13">
          <cell r="A13">
            <v>519</v>
          </cell>
          <cell r="B13">
            <v>510017</v>
          </cell>
          <cell r="C13">
            <v>25790</v>
          </cell>
          <cell r="D13" t="str">
            <v>CTY TNHH MTV TM VA DV NGOC THOM</v>
          </cell>
          <cell r="E13" t="str">
            <v>1C25TNF_00000519</v>
          </cell>
          <cell r="F13">
            <v>-89287</v>
          </cell>
          <cell r="G13">
            <v>45730</v>
          </cell>
          <cell r="H13">
            <v>45750</v>
          </cell>
        </row>
        <row r="14">
          <cell r="A14">
            <v>520</v>
          </cell>
          <cell r="B14">
            <v>510027</v>
          </cell>
          <cell r="C14">
            <v>25790</v>
          </cell>
          <cell r="D14" t="str">
            <v>CTY TNHH MTV TM VA DV NGOC THOM</v>
          </cell>
          <cell r="E14" t="str">
            <v>1C25TNF_00000520</v>
          </cell>
          <cell r="F14">
            <v>-267850</v>
          </cell>
          <cell r="G14">
            <v>45729</v>
          </cell>
          <cell r="H14">
            <v>45750</v>
          </cell>
        </row>
        <row r="15">
          <cell r="A15">
            <v>574</v>
          </cell>
          <cell r="B15">
            <v>510025</v>
          </cell>
          <cell r="C15">
            <v>25790</v>
          </cell>
          <cell r="D15" t="str">
            <v>CTY TNHH MTV TM VA DV NGOC THOM</v>
          </cell>
          <cell r="E15" t="str">
            <v>1C25TNF_00000574</v>
          </cell>
          <cell r="F15">
            <v>-1782662</v>
          </cell>
          <cell r="G15">
            <v>45737</v>
          </cell>
          <cell r="H15">
            <v>45750</v>
          </cell>
        </row>
        <row r="16">
          <cell r="A16">
            <v>575</v>
          </cell>
          <cell r="B16">
            <v>510025</v>
          </cell>
          <cell r="C16">
            <v>25790</v>
          </cell>
          <cell r="D16" t="str">
            <v>CTY TNHH MTV TM VA DV NGOC THOM</v>
          </cell>
          <cell r="E16" t="str">
            <v>1C25TNF_00000575</v>
          </cell>
          <cell r="F16">
            <v>-446425</v>
          </cell>
          <cell r="G16">
            <v>45737</v>
          </cell>
          <cell r="H16">
            <v>45750</v>
          </cell>
        </row>
        <row r="17">
          <cell r="A17">
            <v>576</v>
          </cell>
          <cell r="B17">
            <v>510025</v>
          </cell>
          <cell r="C17">
            <v>25790</v>
          </cell>
          <cell r="D17" t="str">
            <v>CTY TNHH MTV TM VA DV NGOC THOM</v>
          </cell>
          <cell r="E17" t="str">
            <v>1C25TNF_00000576</v>
          </cell>
          <cell r="F17">
            <v>-333175</v>
          </cell>
          <cell r="G17">
            <v>45737</v>
          </cell>
          <cell r="H17">
            <v>45750</v>
          </cell>
        </row>
        <row r="18">
          <cell r="A18">
            <v>577</v>
          </cell>
          <cell r="B18">
            <v>510025</v>
          </cell>
          <cell r="C18">
            <v>25790</v>
          </cell>
          <cell r="D18" t="str">
            <v>CTY TNHH MTV TM VA DV NGOC THOM</v>
          </cell>
          <cell r="E18" t="str">
            <v>1C25TNF_00000577</v>
          </cell>
          <cell r="F18">
            <v>-446425</v>
          </cell>
          <cell r="G18">
            <v>45737</v>
          </cell>
          <cell r="H18">
            <v>45750</v>
          </cell>
        </row>
        <row r="19">
          <cell r="A19">
            <v>578</v>
          </cell>
          <cell r="B19">
            <v>510025</v>
          </cell>
          <cell r="C19">
            <v>25790</v>
          </cell>
          <cell r="D19" t="str">
            <v>CTY TNHH MTV TM VA DV NGOC THOM</v>
          </cell>
          <cell r="E19" t="str">
            <v>1C25TNF_00000578</v>
          </cell>
          <cell r="F19">
            <v>-334812</v>
          </cell>
          <cell r="G19">
            <v>45737</v>
          </cell>
          <cell r="H19">
            <v>45750</v>
          </cell>
        </row>
        <row r="20">
          <cell r="A20">
            <v>10550</v>
          </cell>
          <cell r="B20">
            <v>510028</v>
          </cell>
          <cell r="C20">
            <v>25790</v>
          </cell>
          <cell r="D20" t="str">
            <v>CTY TNHH MTV TM VA DV NGOC THOM</v>
          </cell>
          <cell r="E20" t="str">
            <v>1C25TNN_00010550</v>
          </cell>
          <cell r="F20">
            <v>1361500</v>
          </cell>
          <cell r="G20">
            <v>45704</v>
          </cell>
          <cell r="H20">
            <v>45750</v>
          </cell>
        </row>
        <row r="21">
          <cell r="A21">
            <v>13918</v>
          </cell>
          <cell r="B21">
            <v>510018</v>
          </cell>
          <cell r="C21">
            <v>25790</v>
          </cell>
          <cell r="D21" t="str">
            <v>CTY TNHH MTV TM VA DV NGOC THOM</v>
          </cell>
          <cell r="E21" t="str">
            <v>1C25TNN_00013918</v>
          </cell>
          <cell r="F21">
            <v>1110575</v>
          </cell>
          <cell r="G21">
            <v>45713</v>
          </cell>
          <cell r="H21">
            <v>45750</v>
          </cell>
        </row>
        <row r="22">
          <cell r="A22">
            <v>13919</v>
          </cell>
          <cell r="B22">
            <v>510018</v>
          </cell>
          <cell r="C22">
            <v>25790</v>
          </cell>
          <cell r="D22" t="str">
            <v>CTY TNHH MTV TM VA DV NGOC THOM</v>
          </cell>
          <cell r="E22" t="str">
            <v>1C25TNN_00013919</v>
          </cell>
          <cell r="F22">
            <v>501825</v>
          </cell>
          <cell r="G22">
            <v>45712</v>
          </cell>
          <cell r="H22">
            <v>45750</v>
          </cell>
        </row>
        <row r="23">
          <cell r="A23">
            <v>13920</v>
          </cell>
          <cell r="B23">
            <v>510016</v>
          </cell>
          <cell r="C23">
            <v>25790</v>
          </cell>
          <cell r="D23" t="str">
            <v>CTY TNHH MTV TM VA DV NGOC THOM</v>
          </cell>
          <cell r="E23" t="str">
            <v>1C25TNN_00013920</v>
          </cell>
          <cell r="F23">
            <v>2584675</v>
          </cell>
          <cell r="G23">
            <v>45716</v>
          </cell>
          <cell r="H23">
            <v>45750</v>
          </cell>
        </row>
        <row r="24">
          <cell r="A24">
            <v>13921</v>
          </cell>
          <cell r="B24">
            <v>510017</v>
          </cell>
          <cell r="C24">
            <v>25790</v>
          </cell>
          <cell r="D24" t="str">
            <v>CTY TNHH MTV TM VA DV NGOC THOM</v>
          </cell>
          <cell r="E24" t="str">
            <v>1C25TNN_00013921</v>
          </cell>
          <cell r="F24">
            <v>3849938</v>
          </cell>
          <cell r="G24">
            <v>45714</v>
          </cell>
          <cell r="H24">
            <v>45750</v>
          </cell>
        </row>
        <row r="25">
          <cell r="A25">
            <v>13922</v>
          </cell>
          <cell r="B25">
            <v>510020</v>
          </cell>
          <cell r="C25">
            <v>25790</v>
          </cell>
          <cell r="D25" t="str">
            <v>CTY TNHH MTV TM VA DV NGOC THOM</v>
          </cell>
          <cell r="E25" t="str">
            <v>1C25TNN_00013922</v>
          </cell>
          <cell r="F25">
            <v>3849938</v>
          </cell>
          <cell r="G25">
            <v>45713</v>
          </cell>
          <cell r="H25">
            <v>45750</v>
          </cell>
        </row>
        <row r="26">
          <cell r="A26">
            <v>13923</v>
          </cell>
          <cell r="B26">
            <v>510022</v>
          </cell>
          <cell r="C26">
            <v>25790</v>
          </cell>
          <cell r="D26" t="str">
            <v>CTY TNHH MTV TM VA DV NGOC THOM</v>
          </cell>
          <cell r="E26" t="str">
            <v>1C25TNN_00013923</v>
          </cell>
          <cell r="F26">
            <v>2381325</v>
          </cell>
          <cell r="G26">
            <v>45714</v>
          </cell>
          <cell r="H26">
            <v>45750</v>
          </cell>
        </row>
        <row r="27">
          <cell r="A27">
            <v>13924</v>
          </cell>
          <cell r="B27">
            <v>510025</v>
          </cell>
          <cell r="C27">
            <v>25790</v>
          </cell>
          <cell r="D27" t="str">
            <v>CTY TNHH MTV TM VA DV NGOC THOM</v>
          </cell>
          <cell r="E27" t="str">
            <v>1C25TNN_00013924</v>
          </cell>
          <cell r="F27">
            <v>558025</v>
          </cell>
          <cell r="G27">
            <v>45713</v>
          </cell>
          <cell r="H27">
            <v>45750</v>
          </cell>
        </row>
        <row r="28">
          <cell r="A28">
            <v>13925</v>
          </cell>
          <cell r="B28">
            <v>510025</v>
          </cell>
          <cell r="C28">
            <v>25790</v>
          </cell>
          <cell r="D28" t="str">
            <v>CTY TNHH MTV TM VA DV NGOC THOM</v>
          </cell>
          <cell r="E28" t="str">
            <v>1C25TNN_00013925</v>
          </cell>
          <cell r="F28">
            <v>3083888</v>
          </cell>
          <cell r="G28">
            <v>45713</v>
          </cell>
          <cell r="H28">
            <v>45750</v>
          </cell>
        </row>
        <row r="29">
          <cell r="A29">
            <v>14428</v>
          </cell>
          <cell r="B29">
            <v>510015</v>
          </cell>
          <cell r="C29">
            <v>25790</v>
          </cell>
          <cell r="D29" t="str">
            <v>CTY TNHH MTV TM VA DV NGOC THOM</v>
          </cell>
          <cell r="E29" t="str">
            <v>1C25TNN_00014428</v>
          </cell>
          <cell r="F29">
            <v>4525425</v>
          </cell>
          <cell r="G29">
            <v>45716</v>
          </cell>
          <cell r="H29">
            <v>45750</v>
          </cell>
        </row>
        <row r="30">
          <cell r="A30">
            <v>14429</v>
          </cell>
          <cell r="B30">
            <v>510011</v>
          </cell>
          <cell r="C30">
            <v>25790</v>
          </cell>
          <cell r="D30" t="str">
            <v>CTY TNHH MTV TM VA DV NGOC THOM</v>
          </cell>
          <cell r="E30" t="str">
            <v>1C25TNN_00014429</v>
          </cell>
          <cell r="F30">
            <v>4442325</v>
          </cell>
          <cell r="G30">
            <v>45717</v>
          </cell>
          <cell r="H30">
            <v>45750</v>
          </cell>
        </row>
        <row r="31">
          <cell r="A31">
            <v>14430</v>
          </cell>
          <cell r="B31">
            <v>510019</v>
          </cell>
          <cell r="C31">
            <v>25790</v>
          </cell>
          <cell r="D31" t="str">
            <v>CTY TNHH MTV TM VA DV NGOC THOM</v>
          </cell>
          <cell r="E31" t="str">
            <v>1C25TNN_00014430</v>
          </cell>
          <cell r="F31">
            <v>2883150</v>
          </cell>
          <cell r="G31">
            <v>45715</v>
          </cell>
          <cell r="H31">
            <v>45750</v>
          </cell>
        </row>
        <row r="32">
          <cell r="A32">
            <v>14431</v>
          </cell>
          <cell r="B32">
            <v>510013</v>
          </cell>
          <cell r="C32">
            <v>25790</v>
          </cell>
          <cell r="D32" t="str">
            <v>CTY TNHH MTV TM VA DV NGOC THOM</v>
          </cell>
          <cell r="E32" t="str">
            <v>1C25TNN_00014431</v>
          </cell>
          <cell r="F32">
            <v>5769463</v>
          </cell>
          <cell r="G32">
            <v>45710</v>
          </cell>
          <cell r="H32">
            <v>45750</v>
          </cell>
        </row>
        <row r="33">
          <cell r="A33">
            <v>14432</v>
          </cell>
          <cell r="B33">
            <v>510014</v>
          </cell>
          <cell r="C33">
            <v>25790</v>
          </cell>
          <cell r="D33" t="str">
            <v>CTY TNHH MTV TM VA DV NGOC THOM</v>
          </cell>
          <cell r="E33" t="str">
            <v>1C25TNN_00014432</v>
          </cell>
          <cell r="F33">
            <v>6668963</v>
          </cell>
          <cell r="G33">
            <v>45714</v>
          </cell>
          <cell r="H33">
            <v>45750</v>
          </cell>
        </row>
        <row r="34">
          <cell r="A34">
            <v>14490</v>
          </cell>
          <cell r="B34">
            <v>510029</v>
          </cell>
          <cell r="C34">
            <v>25790</v>
          </cell>
          <cell r="D34" t="str">
            <v>CTY TNHH MTV TM VA DV NGOC THOM</v>
          </cell>
          <cell r="E34" t="str">
            <v>1C25TNN_00014490</v>
          </cell>
          <cell r="F34">
            <v>1110575</v>
          </cell>
          <cell r="G34">
            <v>45719</v>
          </cell>
          <cell r="H34">
            <v>45750</v>
          </cell>
        </row>
        <row r="35">
          <cell r="A35">
            <v>14491</v>
          </cell>
          <cell r="B35">
            <v>510010</v>
          </cell>
          <cell r="C35">
            <v>25790</v>
          </cell>
          <cell r="D35" t="str">
            <v>CTY TNHH MTV TM VA DV NGOC THOM</v>
          </cell>
          <cell r="E35" t="str">
            <v>1C25TNN_00014491</v>
          </cell>
          <cell r="F35">
            <v>9609875</v>
          </cell>
          <cell r="G35">
            <v>45717</v>
          </cell>
          <cell r="H35">
            <v>45750</v>
          </cell>
        </row>
        <row r="36">
          <cell r="A36">
            <v>14724</v>
          </cell>
          <cell r="B36">
            <v>510022</v>
          </cell>
          <cell r="C36">
            <v>25790</v>
          </cell>
          <cell r="D36" t="str">
            <v>CTY TNHH MTV TM VA DV NGOC THOM</v>
          </cell>
          <cell r="E36" t="str">
            <v>1C25TNN_00014724</v>
          </cell>
          <cell r="F36">
            <v>2381325</v>
          </cell>
          <cell r="G36">
            <v>45721</v>
          </cell>
          <cell r="H36">
            <v>45750</v>
          </cell>
        </row>
        <row r="37">
          <cell r="A37">
            <v>14726</v>
          </cell>
          <cell r="B37">
            <v>510020</v>
          </cell>
          <cell r="C37">
            <v>25790</v>
          </cell>
          <cell r="D37" t="str">
            <v>CTY TNHH MTV TM VA DV NGOC THOM</v>
          </cell>
          <cell r="E37" t="str">
            <v>1C25TNN_00014726</v>
          </cell>
          <cell r="F37">
            <v>446425</v>
          </cell>
          <cell r="G37">
            <v>45720</v>
          </cell>
          <cell r="H37">
            <v>45750</v>
          </cell>
        </row>
        <row r="38">
          <cell r="A38">
            <v>14744</v>
          </cell>
          <cell r="B38">
            <v>510016</v>
          </cell>
          <cell r="C38">
            <v>25790</v>
          </cell>
          <cell r="D38" t="str">
            <v>CTY TNHH MTV TM VA DV NGOC THOM</v>
          </cell>
          <cell r="E38" t="str">
            <v>1C25TNN_00014744</v>
          </cell>
          <cell r="F38">
            <v>2933338</v>
          </cell>
          <cell r="G38">
            <v>45723</v>
          </cell>
          <cell r="H38">
            <v>45750</v>
          </cell>
        </row>
        <row r="39">
          <cell r="A39">
            <v>15566</v>
          </cell>
          <cell r="B39">
            <v>510012</v>
          </cell>
          <cell r="C39">
            <v>25790</v>
          </cell>
          <cell r="D39" t="str">
            <v>CTY TNHH MTV TM VA DV NGOC THOM</v>
          </cell>
          <cell r="E39" t="str">
            <v>1C25TNN_00015566</v>
          </cell>
          <cell r="F39">
            <v>1915050</v>
          </cell>
          <cell r="G39">
            <v>45721</v>
          </cell>
          <cell r="H39">
            <v>45750</v>
          </cell>
        </row>
        <row r="40">
          <cell r="A40">
            <v>15902</v>
          </cell>
          <cell r="B40">
            <v>510014</v>
          </cell>
          <cell r="C40">
            <v>25790</v>
          </cell>
          <cell r="D40" t="str">
            <v>CTY TNHH MTV TM VA DV NGOC THOM</v>
          </cell>
          <cell r="E40" t="str">
            <v>1C25TNN_00015902</v>
          </cell>
          <cell r="F40">
            <v>11105800</v>
          </cell>
          <cell r="G40">
            <v>45722</v>
          </cell>
          <cell r="H40">
            <v>45750</v>
          </cell>
        </row>
        <row r="41">
          <cell r="A41">
            <v>15903</v>
          </cell>
          <cell r="B41">
            <v>510014</v>
          </cell>
          <cell r="C41">
            <v>25790</v>
          </cell>
          <cell r="D41" t="str">
            <v>CTY TNHH MTV TM VA DV NGOC THOM</v>
          </cell>
          <cell r="E41" t="str">
            <v>1C25TNN_00015903</v>
          </cell>
          <cell r="F41">
            <v>5552900</v>
          </cell>
          <cell r="G41">
            <v>45721</v>
          </cell>
          <cell r="H41">
            <v>45750</v>
          </cell>
        </row>
        <row r="42">
          <cell r="A42">
            <v>15904</v>
          </cell>
          <cell r="B42">
            <v>510026</v>
          </cell>
          <cell r="C42">
            <v>25790</v>
          </cell>
          <cell r="D42" t="str">
            <v>CTY TNHH MTV TM VA DV NGOC THOM</v>
          </cell>
          <cell r="E42" t="str">
            <v>1C25TNN_00015904</v>
          </cell>
          <cell r="F42">
            <v>6355200</v>
          </cell>
          <cell r="G42">
            <v>45721</v>
          </cell>
          <cell r="H42">
            <v>45750</v>
          </cell>
        </row>
        <row r="43">
          <cell r="A43">
            <v>15905</v>
          </cell>
          <cell r="B43">
            <v>510014</v>
          </cell>
          <cell r="C43">
            <v>25790</v>
          </cell>
          <cell r="D43" t="str">
            <v>CTY TNHH MTV TM VA DV NGOC THOM</v>
          </cell>
          <cell r="E43" t="str">
            <v>1C25TNN_00015905</v>
          </cell>
          <cell r="F43">
            <v>150550</v>
          </cell>
          <cell r="G43">
            <v>45719</v>
          </cell>
          <cell r="H43">
            <v>45750</v>
          </cell>
        </row>
        <row r="44">
          <cell r="A44">
            <v>15906</v>
          </cell>
          <cell r="B44">
            <v>510014</v>
          </cell>
          <cell r="C44">
            <v>25790</v>
          </cell>
          <cell r="D44" t="str">
            <v>CTY TNHH MTV TM VA DV NGOC THOM</v>
          </cell>
          <cell r="E44" t="str">
            <v>1C25TNN_00015906</v>
          </cell>
          <cell r="F44">
            <v>6515388</v>
          </cell>
          <cell r="G44">
            <v>45719</v>
          </cell>
          <cell r="H44">
            <v>45750</v>
          </cell>
        </row>
        <row r="45">
          <cell r="A45">
            <v>15907</v>
          </cell>
          <cell r="B45">
            <v>520090</v>
          </cell>
          <cell r="C45">
            <v>25790</v>
          </cell>
          <cell r="D45" t="str">
            <v>CTY TNHH MTV TM VA DV NGOC THOM</v>
          </cell>
          <cell r="E45" t="str">
            <v>1C25TNN_00015907</v>
          </cell>
          <cell r="F45">
            <v>964850</v>
          </cell>
          <cell r="G45">
            <v>45720</v>
          </cell>
          <cell r="H45">
            <v>45750</v>
          </cell>
        </row>
        <row r="46">
          <cell r="A46">
            <v>15908</v>
          </cell>
          <cell r="B46">
            <v>510013</v>
          </cell>
          <cell r="C46">
            <v>25790</v>
          </cell>
          <cell r="D46" t="str">
            <v>CTY TNHH MTV TM VA DV NGOC THOM</v>
          </cell>
          <cell r="E46" t="str">
            <v>1C25TNN_00015908</v>
          </cell>
          <cell r="F46">
            <v>7108950</v>
          </cell>
          <cell r="G46">
            <v>45720</v>
          </cell>
          <cell r="H46">
            <v>45750</v>
          </cell>
        </row>
        <row r="47">
          <cell r="A47">
            <v>15909</v>
          </cell>
          <cell r="B47">
            <v>510011</v>
          </cell>
          <cell r="C47">
            <v>25790</v>
          </cell>
          <cell r="D47" t="str">
            <v>CTY TNHH MTV TM VA DV NGOC THOM</v>
          </cell>
          <cell r="E47" t="str">
            <v>1C25TNN_00015909</v>
          </cell>
          <cell r="F47">
            <v>1970450</v>
          </cell>
          <cell r="G47">
            <v>45723</v>
          </cell>
          <cell r="H47">
            <v>45750</v>
          </cell>
        </row>
        <row r="48">
          <cell r="A48">
            <v>15910</v>
          </cell>
          <cell r="B48">
            <v>510010</v>
          </cell>
          <cell r="C48">
            <v>25790</v>
          </cell>
          <cell r="D48" t="str">
            <v>CTY TNHH MTV TM VA DV NGOC THOM</v>
          </cell>
          <cell r="E48" t="str">
            <v>1C25TNN_00015910</v>
          </cell>
          <cell r="F48">
            <v>1970450</v>
          </cell>
          <cell r="G48">
            <v>45723</v>
          </cell>
          <cell r="H48">
            <v>45750</v>
          </cell>
        </row>
        <row r="49">
          <cell r="A49">
            <v>15911</v>
          </cell>
          <cell r="B49">
            <v>510029</v>
          </cell>
          <cell r="C49">
            <v>25790</v>
          </cell>
          <cell r="D49" t="str">
            <v>CTY TNHH MTV TM VA DV NGOC THOM</v>
          </cell>
          <cell r="E49" t="str">
            <v>1C25TNN_00015911</v>
          </cell>
          <cell r="F49">
            <v>2883150</v>
          </cell>
          <cell r="G49">
            <v>45723</v>
          </cell>
          <cell r="H49">
            <v>45750</v>
          </cell>
        </row>
        <row r="50">
          <cell r="A50">
            <v>15912</v>
          </cell>
          <cell r="B50">
            <v>510018</v>
          </cell>
          <cell r="C50">
            <v>25790</v>
          </cell>
          <cell r="D50" t="str">
            <v>CTY TNHH MTV TM VA DV NGOC THOM</v>
          </cell>
          <cell r="E50" t="str">
            <v>1C25TNN_00015912</v>
          </cell>
          <cell r="F50">
            <v>5994038</v>
          </cell>
          <cell r="G50">
            <v>45722</v>
          </cell>
          <cell r="H50">
            <v>45750</v>
          </cell>
        </row>
        <row r="51">
          <cell r="A51">
            <v>15913</v>
          </cell>
          <cell r="B51">
            <v>510027</v>
          </cell>
          <cell r="C51">
            <v>25790</v>
          </cell>
          <cell r="D51" t="str">
            <v>CTY TNHH MTV TM VA DV NGOC THOM</v>
          </cell>
          <cell r="E51" t="str">
            <v>1C25TNN_00015913</v>
          </cell>
          <cell r="F51">
            <v>1468625</v>
          </cell>
          <cell r="G51">
            <v>45724</v>
          </cell>
          <cell r="H51">
            <v>45750</v>
          </cell>
        </row>
        <row r="52">
          <cell r="A52">
            <v>15914</v>
          </cell>
          <cell r="B52">
            <v>510025</v>
          </cell>
          <cell r="C52">
            <v>25790</v>
          </cell>
          <cell r="D52" t="str">
            <v>CTY TNHH MTV TM VA DV NGOC THOM</v>
          </cell>
          <cell r="E52" t="str">
            <v>1C25TNN_00015914</v>
          </cell>
          <cell r="F52">
            <v>6431988</v>
          </cell>
          <cell r="G52">
            <v>45723</v>
          </cell>
          <cell r="H52">
            <v>45750</v>
          </cell>
        </row>
        <row r="53">
          <cell r="A53">
            <v>15915</v>
          </cell>
          <cell r="B53">
            <v>510022</v>
          </cell>
          <cell r="C53">
            <v>25790</v>
          </cell>
          <cell r="D53" t="str">
            <v>CTY TNHH MTV TM VA DV NGOC THOM</v>
          </cell>
          <cell r="E53" t="str">
            <v>1C25TNN_00015915</v>
          </cell>
          <cell r="F53">
            <v>3491900</v>
          </cell>
          <cell r="G53">
            <v>45724</v>
          </cell>
          <cell r="H53">
            <v>45750</v>
          </cell>
        </row>
        <row r="54">
          <cell r="A54">
            <v>16394</v>
          </cell>
          <cell r="B54">
            <v>510019</v>
          </cell>
          <cell r="C54">
            <v>25790</v>
          </cell>
          <cell r="D54" t="str">
            <v>CTY TNHH MTV TM VA DV NGOC THOM</v>
          </cell>
          <cell r="E54" t="str">
            <v>1C25TNN_00016394</v>
          </cell>
          <cell r="F54">
            <v>1110575</v>
          </cell>
          <cell r="G54">
            <v>45726</v>
          </cell>
          <cell r="H54">
            <v>45750</v>
          </cell>
        </row>
        <row r="55">
          <cell r="A55">
            <v>16937</v>
          </cell>
          <cell r="B55">
            <v>510016</v>
          </cell>
          <cell r="C55">
            <v>25790</v>
          </cell>
          <cell r="D55" t="str">
            <v>CTY TNHH MTV TM VA DV NGOC THOM</v>
          </cell>
          <cell r="E55" t="str">
            <v>1C25TNN_00016937</v>
          </cell>
          <cell r="F55">
            <v>3571400</v>
          </cell>
          <cell r="G55">
            <v>45730</v>
          </cell>
          <cell r="H55">
            <v>45750</v>
          </cell>
        </row>
        <row r="56">
          <cell r="A56">
            <v>16938</v>
          </cell>
          <cell r="B56">
            <v>510017</v>
          </cell>
          <cell r="C56">
            <v>25790</v>
          </cell>
          <cell r="D56" t="str">
            <v>CTY TNHH MTV TM VA DV NGOC THOM</v>
          </cell>
          <cell r="E56" t="str">
            <v>1C25TNN_00016938</v>
          </cell>
          <cell r="F56">
            <v>2830113</v>
          </cell>
          <cell r="G56">
            <v>45728</v>
          </cell>
          <cell r="H56">
            <v>45750</v>
          </cell>
        </row>
        <row r="57">
          <cell r="A57">
            <v>16939</v>
          </cell>
          <cell r="B57">
            <v>510017</v>
          </cell>
          <cell r="C57">
            <v>25790</v>
          </cell>
          <cell r="D57" t="str">
            <v>CTY TNHH MTV TM VA DV NGOC THOM</v>
          </cell>
          <cell r="E57" t="str">
            <v>1C25TNN_00016939</v>
          </cell>
          <cell r="F57">
            <v>1339275</v>
          </cell>
          <cell r="G57">
            <v>45728</v>
          </cell>
          <cell r="H57">
            <v>45750</v>
          </cell>
        </row>
        <row r="58">
          <cell r="A58">
            <v>16940</v>
          </cell>
          <cell r="B58">
            <v>510020</v>
          </cell>
          <cell r="C58">
            <v>25790</v>
          </cell>
          <cell r="D58" t="str">
            <v>CTY TNHH MTV TM VA DV NGOC THOM</v>
          </cell>
          <cell r="E58" t="str">
            <v>1C25TNN_00016940</v>
          </cell>
          <cell r="F58">
            <v>446425</v>
          </cell>
          <cell r="G58">
            <v>45727</v>
          </cell>
          <cell r="H58">
            <v>45750</v>
          </cell>
        </row>
        <row r="59">
          <cell r="A59">
            <v>16941</v>
          </cell>
          <cell r="B59">
            <v>510022</v>
          </cell>
          <cell r="C59">
            <v>25790</v>
          </cell>
          <cell r="D59" t="str">
            <v>CTY TNHH MTV TM VA DV NGOC THOM</v>
          </cell>
          <cell r="E59" t="str">
            <v>1C25TNN_00016941</v>
          </cell>
          <cell r="F59">
            <v>1468625</v>
          </cell>
          <cell r="G59">
            <v>45728</v>
          </cell>
          <cell r="H59">
            <v>45750</v>
          </cell>
        </row>
        <row r="60">
          <cell r="A60">
            <v>16942</v>
          </cell>
          <cell r="B60">
            <v>510024</v>
          </cell>
          <cell r="C60">
            <v>25790</v>
          </cell>
          <cell r="D60" t="str">
            <v>CTY TNHH MTV TM VA DV NGOC THOM</v>
          </cell>
          <cell r="E60" t="str">
            <v>1C25TNN_00016942</v>
          </cell>
          <cell r="F60">
            <v>3742813</v>
          </cell>
          <cell r="G60">
            <v>45731</v>
          </cell>
          <cell r="H60">
            <v>45750</v>
          </cell>
        </row>
        <row r="61">
          <cell r="A61">
            <v>16944</v>
          </cell>
          <cell r="B61">
            <v>510025</v>
          </cell>
          <cell r="C61">
            <v>25790</v>
          </cell>
          <cell r="D61" t="str">
            <v>CTY TNHH MTV TM VA DV NGOC THOM</v>
          </cell>
          <cell r="E61" t="str">
            <v>1C25TNN_00016944</v>
          </cell>
          <cell r="F61">
            <v>2381325</v>
          </cell>
          <cell r="G61">
            <v>45727</v>
          </cell>
          <cell r="H61">
            <v>45750</v>
          </cell>
        </row>
        <row r="62">
          <cell r="A62">
            <v>16946</v>
          </cell>
          <cell r="B62">
            <v>510027</v>
          </cell>
          <cell r="C62">
            <v>25790</v>
          </cell>
          <cell r="D62" t="str">
            <v>CTY TNHH MTV TM VA DV NGOC THOM</v>
          </cell>
          <cell r="E62" t="str">
            <v>1C25TNN_00016946</v>
          </cell>
          <cell r="F62">
            <v>2003425</v>
          </cell>
          <cell r="G62">
            <v>45727</v>
          </cell>
          <cell r="H62">
            <v>45750</v>
          </cell>
        </row>
        <row r="63">
          <cell r="A63">
            <v>17195</v>
          </cell>
          <cell r="B63">
            <v>510012</v>
          </cell>
          <cell r="C63">
            <v>25790</v>
          </cell>
          <cell r="D63" t="str">
            <v>CTY TNHH MTV TM VA DV NGOC THOM</v>
          </cell>
          <cell r="E63" t="str">
            <v>1C25TNN_00017195</v>
          </cell>
          <cell r="F63">
            <v>1003663</v>
          </cell>
          <cell r="G63">
            <v>45728</v>
          </cell>
          <cell r="H63">
            <v>45750</v>
          </cell>
        </row>
        <row r="64">
          <cell r="A64">
            <v>17196</v>
          </cell>
          <cell r="B64">
            <v>510012</v>
          </cell>
          <cell r="C64">
            <v>25790</v>
          </cell>
          <cell r="D64" t="str">
            <v>CTY TNHH MTV TM VA DV NGOC THOM</v>
          </cell>
          <cell r="E64" t="str">
            <v>1C25TNN_00017196</v>
          </cell>
          <cell r="F64">
            <v>2381325</v>
          </cell>
          <cell r="G64">
            <v>45728</v>
          </cell>
          <cell r="H64">
            <v>45750</v>
          </cell>
        </row>
        <row r="65">
          <cell r="A65">
            <v>17197</v>
          </cell>
          <cell r="B65">
            <v>510019</v>
          </cell>
          <cell r="C65">
            <v>25790</v>
          </cell>
          <cell r="D65" t="str">
            <v>CTY TNHH MTV TM VA DV NGOC THOM</v>
          </cell>
          <cell r="E65" t="str">
            <v>1C25TNN_00017197</v>
          </cell>
          <cell r="F65">
            <v>446425</v>
          </cell>
          <cell r="G65">
            <v>45729</v>
          </cell>
          <cell r="H65">
            <v>45750</v>
          </cell>
        </row>
        <row r="66">
          <cell r="A66">
            <v>17198</v>
          </cell>
          <cell r="B66">
            <v>510018</v>
          </cell>
          <cell r="C66">
            <v>25790</v>
          </cell>
          <cell r="D66" t="str">
            <v>CTY TNHH MTV TM VA DV NGOC THOM</v>
          </cell>
          <cell r="E66" t="str">
            <v>1C25TNN_00017198</v>
          </cell>
          <cell r="F66">
            <v>501825</v>
          </cell>
          <cell r="G66">
            <v>45728</v>
          </cell>
          <cell r="H66">
            <v>45750</v>
          </cell>
        </row>
        <row r="67">
          <cell r="A67">
            <v>17335</v>
          </cell>
          <cell r="B67">
            <v>510010</v>
          </cell>
          <cell r="C67">
            <v>25790</v>
          </cell>
          <cell r="D67" t="str">
            <v>CTY TNHH MTV TM VA DV NGOC THOM</v>
          </cell>
          <cell r="E67" t="str">
            <v>1C25TNN_00017335</v>
          </cell>
          <cell r="F67">
            <v>1612413</v>
          </cell>
          <cell r="G67">
            <v>45731</v>
          </cell>
          <cell r="H67">
            <v>45750</v>
          </cell>
        </row>
        <row r="68">
          <cell r="A68">
            <v>17336</v>
          </cell>
          <cell r="B68">
            <v>510011</v>
          </cell>
          <cell r="C68">
            <v>25790</v>
          </cell>
          <cell r="D68" t="str">
            <v>CTY TNHH MTV TM VA DV NGOC THOM</v>
          </cell>
          <cell r="E68" t="str">
            <v>1C25TNN_00017336</v>
          </cell>
          <cell r="F68">
            <v>1970450</v>
          </cell>
          <cell r="G68">
            <v>45730</v>
          </cell>
          <cell r="H68">
            <v>45750</v>
          </cell>
        </row>
        <row r="69">
          <cell r="A69">
            <v>17337</v>
          </cell>
          <cell r="B69">
            <v>510012</v>
          </cell>
          <cell r="C69">
            <v>25790</v>
          </cell>
          <cell r="D69" t="str">
            <v>CTY TNHH MTV TM VA DV NGOC THOM</v>
          </cell>
          <cell r="E69" t="str">
            <v>1C25TNN_00017337</v>
          </cell>
          <cell r="F69">
            <v>1785700</v>
          </cell>
          <cell r="G69">
            <v>45730</v>
          </cell>
          <cell r="H69">
            <v>45750</v>
          </cell>
        </row>
        <row r="70">
          <cell r="A70">
            <v>17338</v>
          </cell>
          <cell r="B70">
            <v>510024</v>
          </cell>
          <cell r="C70">
            <v>25790</v>
          </cell>
          <cell r="D70" t="str">
            <v>CTY TNHH MTV TM VA DV NGOC THOM</v>
          </cell>
          <cell r="E70" t="str">
            <v>1C25TNN_00017338</v>
          </cell>
          <cell r="F70">
            <v>4762638</v>
          </cell>
          <cell r="G70">
            <v>45733</v>
          </cell>
          <cell r="H70">
            <v>45750</v>
          </cell>
        </row>
        <row r="71">
          <cell r="A71">
            <v>17339</v>
          </cell>
          <cell r="B71">
            <v>510025</v>
          </cell>
          <cell r="C71">
            <v>25790</v>
          </cell>
          <cell r="D71" t="str">
            <v>CTY TNHH MTV TM VA DV NGOC THOM</v>
          </cell>
          <cell r="E71" t="str">
            <v>1C25TNN_00017339</v>
          </cell>
          <cell r="F71">
            <v>6231263</v>
          </cell>
          <cell r="G71">
            <v>45730</v>
          </cell>
          <cell r="H71">
            <v>45750</v>
          </cell>
        </row>
        <row r="72">
          <cell r="A72">
            <v>17340</v>
          </cell>
          <cell r="B72">
            <v>510025</v>
          </cell>
          <cell r="C72">
            <v>25790</v>
          </cell>
          <cell r="D72" t="str">
            <v>CTY TNHH MTV TM VA DV NGOC THOM</v>
          </cell>
          <cell r="E72" t="str">
            <v>1C25TNN_00017340</v>
          </cell>
          <cell r="F72">
            <v>4762638</v>
          </cell>
          <cell r="G72">
            <v>45730</v>
          </cell>
          <cell r="H72">
            <v>45750</v>
          </cell>
        </row>
        <row r="73">
          <cell r="A73">
            <v>17342</v>
          </cell>
          <cell r="B73">
            <v>510017</v>
          </cell>
          <cell r="C73">
            <v>25790</v>
          </cell>
          <cell r="D73" t="str">
            <v>CTY TNHH MTV TM VA DV NGOC THOM</v>
          </cell>
          <cell r="E73" t="str">
            <v>1C25TNN_00017342</v>
          </cell>
          <cell r="F73">
            <v>3744450</v>
          </cell>
          <cell r="G73">
            <v>45731</v>
          </cell>
          <cell r="H73">
            <v>45750</v>
          </cell>
        </row>
        <row r="74">
          <cell r="A74">
            <v>17397</v>
          </cell>
          <cell r="B74">
            <v>510014</v>
          </cell>
          <cell r="C74">
            <v>25790</v>
          </cell>
          <cell r="D74" t="str">
            <v>CTY TNHH MTV TM VA DV NGOC THOM</v>
          </cell>
          <cell r="E74" t="str">
            <v>1C25TNN_00017397</v>
          </cell>
          <cell r="F74">
            <v>4464250</v>
          </cell>
          <cell r="G74">
            <v>45730</v>
          </cell>
          <cell r="H74">
            <v>45750</v>
          </cell>
        </row>
        <row r="75">
          <cell r="A75">
            <v>17398</v>
          </cell>
          <cell r="B75">
            <v>510014</v>
          </cell>
          <cell r="C75">
            <v>25790</v>
          </cell>
          <cell r="D75" t="str">
            <v>CTY TNHH MTV TM VA DV NGOC THOM</v>
          </cell>
          <cell r="E75" t="str">
            <v>1C25TNN_00017398</v>
          </cell>
          <cell r="F75">
            <v>5552900</v>
          </cell>
          <cell r="G75">
            <v>45729</v>
          </cell>
          <cell r="H75">
            <v>45750</v>
          </cell>
        </row>
        <row r="76">
          <cell r="A76">
            <v>17399</v>
          </cell>
          <cell r="B76">
            <v>510014</v>
          </cell>
          <cell r="C76">
            <v>25790</v>
          </cell>
          <cell r="D76" t="str">
            <v>CTY TNHH MTV TM VA DV NGOC THOM</v>
          </cell>
          <cell r="E76" t="str">
            <v>1C25TNN_00017399</v>
          </cell>
          <cell r="F76">
            <v>595325</v>
          </cell>
          <cell r="G76">
            <v>45728</v>
          </cell>
          <cell r="H76">
            <v>45750</v>
          </cell>
        </row>
        <row r="77">
          <cell r="A77">
            <v>17400</v>
          </cell>
          <cell r="B77">
            <v>510014</v>
          </cell>
          <cell r="C77">
            <v>25790</v>
          </cell>
          <cell r="D77" t="str">
            <v>CTY TNHH MTV TM VA DV NGOC THOM</v>
          </cell>
          <cell r="E77" t="str">
            <v>1C25TNN_00017400</v>
          </cell>
          <cell r="F77">
            <v>1468625</v>
          </cell>
          <cell r="G77">
            <v>45728</v>
          </cell>
          <cell r="H77">
            <v>45750</v>
          </cell>
        </row>
        <row r="78">
          <cell r="A78">
            <v>17401</v>
          </cell>
          <cell r="B78">
            <v>510013</v>
          </cell>
          <cell r="C78">
            <v>25790</v>
          </cell>
          <cell r="D78" t="str">
            <v>CTY TNHH MTV TM VA DV NGOC THOM</v>
          </cell>
          <cell r="E78" t="str">
            <v>1C25TNN_00017401</v>
          </cell>
          <cell r="F78">
            <v>2232125</v>
          </cell>
          <cell r="G78">
            <v>45728</v>
          </cell>
          <cell r="H78">
            <v>45750</v>
          </cell>
        </row>
        <row r="79">
          <cell r="A79">
            <v>17402</v>
          </cell>
          <cell r="B79">
            <v>510013</v>
          </cell>
          <cell r="C79">
            <v>25790</v>
          </cell>
          <cell r="D79" t="str">
            <v>CTY TNHH MTV TM VA DV NGOC THOM</v>
          </cell>
          <cell r="E79" t="str">
            <v>1C25TNN_00017402</v>
          </cell>
          <cell r="F79">
            <v>1110575</v>
          </cell>
          <cell r="G79">
            <v>45728</v>
          </cell>
          <cell r="H79">
            <v>45750</v>
          </cell>
        </row>
        <row r="80">
          <cell r="A80">
            <v>18453</v>
          </cell>
          <cell r="B80">
            <v>510011</v>
          </cell>
          <cell r="C80">
            <v>25790</v>
          </cell>
          <cell r="D80" t="str">
            <v>CTY TNHH MTV TM VA DV NGOC THOM</v>
          </cell>
          <cell r="E80" t="str">
            <v>1C25TNN_00018453</v>
          </cell>
          <cell r="F80">
            <v>1785700</v>
          </cell>
          <cell r="G80">
            <v>45735</v>
          </cell>
          <cell r="H80">
            <v>45750</v>
          </cell>
        </row>
        <row r="81">
          <cell r="A81">
            <v>18454</v>
          </cell>
          <cell r="B81">
            <v>510019</v>
          </cell>
          <cell r="C81">
            <v>25790</v>
          </cell>
          <cell r="D81" t="str">
            <v>CTY TNHH MTV TM VA DV NGOC THOM</v>
          </cell>
          <cell r="E81" t="str">
            <v>1C25TNN_00018454</v>
          </cell>
          <cell r="F81">
            <v>1468625</v>
          </cell>
          <cell r="G81">
            <v>45734</v>
          </cell>
          <cell r="H81">
            <v>45750</v>
          </cell>
        </row>
        <row r="82">
          <cell r="A82">
            <v>18455</v>
          </cell>
          <cell r="B82">
            <v>510029</v>
          </cell>
          <cell r="C82">
            <v>25790</v>
          </cell>
          <cell r="D82" t="str">
            <v>CTY TNHH MTV TM VA DV NGOC THOM</v>
          </cell>
          <cell r="E82" t="str">
            <v>1C25TNN_00018455</v>
          </cell>
          <cell r="F82">
            <v>734313</v>
          </cell>
          <cell r="G82">
            <v>45733</v>
          </cell>
          <cell r="H82">
            <v>45750</v>
          </cell>
        </row>
        <row r="83">
          <cell r="A83">
            <v>18480</v>
          </cell>
          <cell r="B83">
            <v>510025</v>
          </cell>
          <cell r="C83">
            <v>25790</v>
          </cell>
          <cell r="D83" t="str">
            <v>CTY TNHH MTV TM VA DV NGOC THOM</v>
          </cell>
          <cell r="E83" t="str">
            <v>1C25TNN_00018480</v>
          </cell>
          <cell r="F83">
            <v>2732600</v>
          </cell>
          <cell r="G83">
            <v>45734</v>
          </cell>
          <cell r="H83">
            <v>45750</v>
          </cell>
        </row>
        <row r="84">
          <cell r="A84">
            <v>18482</v>
          </cell>
          <cell r="B84">
            <v>510028</v>
          </cell>
          <cell r="C84">
            <v>25790</v>
          </cell>
          <cell r="D84" t="str">
            <v>CTY TNHH MTV TM VA DV NGOC THOM</v>
          </cell>
          <cell r="E84" t="str">
            <v>1C25TNN_00018482</v>
          </cell>
          <cell r="F84">
            <v>446425</v>
          </cell>
          <cell r="G84">
            <v>45734</v>
          </cell>
          <cell r="H84">
            <v>45750</v>
          </cell>
        </row>
        <row r="85">
          <cell r="A85">
            <v>18843</v>
          </cell>
          <cell r="B85">
            <v>510015</v>
          </cell>
          <cell r="C85">
            <v>25790</v>
          </cell>
          <cell r="D85" t="str">
            <v>CTY TNHH MTV TM VA DV NGOC THOM</v>
          </cell>
          <cell r="E85" t="str">
            <v>1C25TNN_00018843</v>
          </cell>
          <cell r="F85">
            <v>8052875</v>
          </cell>
          <cell r="G85">
            <v>45737</v>
          </cell>
          <cell r="H85">
            <v>45750</v>
          </cell>
        </row>
        <row r="86">
          <cell r="A86">
            <v>18844</v>
          </cell>
          <cell r="B86">
            <v>510016</v>
          </cell>
          <cell r="C86">
            <v>25790</v>
          </cell>
          <cell r="D86" t="str">
            <v>CTY TNHH MTV TM VA DV NGOC THOM</v>
          </cell>
          <cell r="E86" t="str">
            <v>1C25TNN_00018844</v>
          </cell>
          <cell r="F86">
            <v>1468625</v>
          </cell>
          <cell r="G86">
            <v>45740</v>
          </cell>
          <cell r="H86">
            <v>45750</v>
          </cell>
        </row>
        <row r="87">
          <cell r="A87">
            <v>18845</v>
          </cell>
          <cell r="B87">
            <v>510017</v>
          </cell>
          <cell r="C87">
            <v>25790</v>
          </cell>
          <cell r="D87" t="str">
            <v>CTY TNHH MTV TM VA DV NGOC THOM</v>
          </cell>
          <cell r="E87" t="str">
            <v>1C25TNN_00018845</v>
          </cell>
          <cell r="F87">
            <v>3491900</v>
          </cell>
          <cell r="G87">
            <v>45738</v>
          </cell>
          <cell r="H87">
            <v>45750</v>
          </cell>
        </row>
        <row r="88">
          <cell r="A88">
            <v>18846</v>
          </cell>
          <cell r="B88">
            <v>510022</v>
          </cell>
          <cell r="C88">
            <v>25790</v>
          </cell>
          <cell r="D88" t="str">
            <v>CTY TNHH MTV TM VA DV NGOC THOM</v>
          </cell>
          <cell r="E88" t="str">
            <v>1C25TNN_00018846</v>
          </cell>
          <cell r="F88">
            <v>2381325</v>
          </cell>
          <cell r="G88">
            <v>45738</v>
          </cell>
          <cell r="H88">
            <v>45750</v>
          </cell>
        </row>
        <row r="89">
          <cell r="A89">
            <v>18847</v>
          </cell>
          <cell r="B89">
            <v>510024</v>
          </cell>
          <cell r="C89">
            <v>25790</v>
          </cell>
          <cell r="D89" t="str">
            <v>CTY TNHH MTV TM VA DV NGOC THOM</v>
          </cell>
          <cell r="E89" t="str">
            <v>1C25TNN_00018847</v>
          </cell>
          <cell r="F89">
            <v>697338</v>
          </cell>
          <cell r="G89">
            <v>45741</v>
          </cell>
          <cell r="H89">
            <v>45750</v>
          </cell>
        </row>
        <row r="90">
          <cell r="A90">
            <v>18848</v>
          </cell>
          <cell r="B90">
            <v>510025</v>
          </cell>
          <cell r="C90">
            <v>25790</v>
          </cell>
          <cell r="D90" t="str">
            <v>CTY TNHH MTV TM VA DV NGOC THOM</v>
          </cell>
          <cell r="E90" t="str">
            <v>1C25TNN_00018848</v>
          </cell>
          <cell r="F90">
            <v>1261125</v>
          </cell>
          <cell r="G90">
            <v>45737</v>
          </cell>
          <cell r="H90">
            <v>45750</v>
          </cell>
        </row>
        <row r="91">
          <cell r="A91">
            <v>18849</v>
          </cell>
          <cell r="B91">
            <v>510010</v>
          </cell>
          <cell r="C91">
            <v>25790</v>
          </cell>
          <cell r="D91" t="str">
            <v>CTY TNHH MTV TM VA DV NGOC THOM</v>
          </cell>
          <cell r="E91" t="str">
            <v>1C25TNN_00018849</v>
          </cell>
          <cell r="F91">
            <v>7749875</v>
          </cell>
          <cell r="G91">
            <v>45736</v>
          </cell>
          <cell r="H91">
            <v>45750</v>
          </cell>
        </row>
        <row r="92">
          <cell r="A92">
            <v>19067</v>
          </cell>
          <cell r="B92">
            <v>510026</v>
          </cell>
          <cell r="C92">
            <v>25790</v>
          </cell>
          <cell r="D92" t="str">
            <v>CTY TNHH MTV TM VA DV NGOC THOM</v>
          </cell>
          <cell r="E92" t="str">
            <v>1C25TNN_00019067</v>
          </cell>
          <cell r="F92">
            <v>892850</v>
          </cell>
          <cell r="G92">
            <v>45736</v>
          </cell>
          <cell r="H92">
            <v>45750</v>
          </cell>
        </row>
        <row r="93">
          <cell r="A93">
            <v>19068</v>
          </cell>
          <cell r="B93">
            <v>520090</v>
          </cell>
          <cell r="C93">
            <v>25790</v>
          </cell>
          <cell r="D93" t="str">
            <v>CTY TNHH MTV TM VA DV NGOC THOM</v>
          </cell>
          <cell r="E93" t="str">
            <v>1C25TNN_00019068</v>
          </cell>
          <cell r="F93">
            <v>1468625</v>
          </cell>
          <cell r="G93">
            <v>45735</v>
          </cell>
          <cell r="H93">
            <v>45750</v>
          </cell>
        </row>
        <row r="94">
          <cell r="A94">
            <v>19069</v>
          </cell>
          <cell r="B94">
            <v>510014</v>
          </cell>
          <cell r="C94">
            <v>25790</v>
          </cell>
          <cell r="D94" t="str">
            <v>CTY TNHH MTV TM VA DV NGOC THOM</v>
          </cell>
          <cell r="E94" t="str">
            <v>1C25TNN_00019069</v>
          </cell>
          <cell r="F94">
            <v>5552900</v>
          </cell>
          <cell r="G94">
            <v>45733</v>
          </cell>
          <cell r="H94">
            <v>45750</v>
          </cell>
        </row>
        <row r="95">
          <cell r="A95">
            <v>19070</v>
          </cell>
          <cell r="B95">
            <v>510013</v>
          </cell>
          <cell r="C95">
            <v>25790</v>
          </cell>
          <cell r="D95" t="str">
            <v>CTY TNHH MTV TM VA DV NGOC THOM</v>
          </cell>
          <cell r="E95" t="str">
            <v>1C25TNN_00019070</v>
          </cell>
          <cell r="F95">
            <v>892850</v>
          </cell>
          <cell r="G95">
            <v>45736</v>
          </cell>
          <cell r="H95">
            <v>45750</v>
          </cell>
        </row>
        <row r="96">
          <cell r="A96">
            <v>19071</v>
          </cell>
          <cell r="B96">
            <v>510012</v>
          </cell>
          <cell r="C96">
            <v>25790</v>
          </cell>
          <cell r="D96" t="str">
            <v>CTY TNHH MTV TM VA DV NGOC THOM</v>
          </cell>
          <cell r="E96" t="str">
            <v>1C25TNN_00019071</v>
          </cell>
          <cell r="F96">
            <v>1468625</v>
          </cell>
          <cell r="G96">
            <v>45737</v>
          </cell>
          <cell r="H96">
            <v>45750</v>
          </cell>
        </row>
        <row r="97">
          <cell r="A97">
            <v>19072</v>
          </cell>
          <cell r="B97">
            <v>510012</v>
          </cell>
          <cell r="C97">
            <v>25790</v>
          </cell>
          <cell r="D97" t="str">
            <v>CTY TNHH MTV TM VA DV NGOC THOM</v>
          </cell>
          <cell r="E97" t="str">
            <v>1C25TNN_00019072</v>
          </cell>
          <cell r="F97">
            <v>1110575</v>
          </cell>
          <cell r="G97">
            <v>45737</v>
          </cell>
          <cell r="H97">
            <v>45750</v>
          </cell>
        </row>
        <row r="98">
          <cell r="A98">
            <v>19073</v>
          </cell>
          <cell r="B98">
            <v>510010</v>
          </cell>
          <cell r="C98">
            <v>25790</v>
          </cell>
          <cell r="D98" t="str">
            <v>CTY TNHH MTV TM VA DV NGOC THOM</v>
          </cell>
          <cell r="E98" t="str">
            <v>1C25TNN_00019073</v>
          </cell>
          <cell r="F98">
            <v>5652663</v>
          </cell>
          <cell r="G98">
            <v>45738</v>
          </cell>
          <cell r="H98">
            <v>45750</v>
          </cell>
        </row>
        <row r="99">
          <cell r="A99">
            <v>19074</v>
          </cell>
          <cell r="B99">
            <v>510028</v>
          </cell>
          <cell r="C99">
            <v>25790</v>
          </cell>
          <cell r="D99" t="str">
            <v>CTY TNHH MTV TM VA DV NGOC THOM</v>
          </cell>
          <cell r="E99" t="str">
            <v>1C25TNN_00019074</v>
          </cell>
          <cell r="F99">
            <v>2632238</v>
          </cell>
          <cell r="G99">
            <v>45742</v>
          </cell>
          <cell r="H99">
            <v>45750</v>
          </cell>
        </row>
        <row r="100">
          <cell r="A100">
            <v>19075</v>
          </cell>
          <cell r="B100">
            <v>510020</v>
          </cell>
          <cell r="C100">
            <v>25790</v>
          </cell>
          <cell r="D100" t="str">
            <v>CTY TNHH MTV TM VA DV NGOC THOM</v>
          </cell>
          <cell r="E100" t="str">
            <v>1C25TNN_00019075</v>
          </cell>
          <cell r="F100">
            <v>2381325</v>
          </cell>
          <cell r="G100">
            <v>45741</v>
          </cell>
          <cell r="H100">
            <v>45750</v>
          </cell>
        </row>
        <row r="101">
          <cell r="A101">
            <v>19105</v>
          </cell>
          <cell r="B101">
            <v>510017</v>
          </cell>
          <cell r="C101">
            <v>25790</v>
          </cell>
          <cell r="D101" t="str">
            <v>CTY TNHH MTV TM VA DV NGOC THOM</v>
          </cell>
          <cell r="E101" t="str">
            <v>1C25TNN_00019105</v>
          </cell>
          <cell r="F101">
            <v>4762638</v>
          </cell>
          <cell r="G101">
            <v>45742</v>
          </cell>
          <cell r="H101">
            <v>45750</v>
          </cell>
        </row>
        <row r="102">
          <cell r="A102">
            <v>19106</v>
          </cell>
          <cell r="B102">
            <v>510016</v>
          </cell>
          <cell r="C102">
            <v>25790</v>
          </cell>
          <cell r="D102" t="str">
            <v>CTY TNHH MTV TM VA DV NGOC THOM</v>
          </cell>
          <cell r="E102" t="str">
            <v>1C25TNN_00019106</v>
          </cell>
          <cell r="F102">
            <v>1468625</v>
          </cell>
          <cell r="G102">
            <v>45744</v>
          </cell>
          <cell r="H102">
            <v>45750</v>
          </cell>
        </row>
        <row r="103">
          <cell r="A103">
            <v>19107</v>
          </cell>
          <cell r="B103">
            <v>510017</v>
          </cell>
          <cell r="C103">
            <v>25790</v>
          </cell>
          <cell r="D103" t="str">
            <v>CTY TNHH MTV TM VA DV NGOC THOM</v>
          </cell>
          <cell r="E103" t="str">
            <v>1C25TNN_00019107</v>
          </cell>
          <cell r="F103">
            <v>1719538</v>
          </cell>
          <cell r="G103">
            <v>45742</v>
          </cell>
          <cell r="H103">
            <v>45750</v>
          </cell>
        </row>
        <row r="104">
          <cell r="A104">
            <v>20070</v>
          </cell>
          <cell r="B104">
            <v>510011</v>
          </cell>
          <cell r="C104">
            <v>25790</v>
          </cell>
          <cell r="D104" t="str">
            <v>CTY TNHH MTV TM VA DV NGOC THOM</v>
          </cell>
          <cell r="E104" t="str">
            <v>1C25TNN_00020070</v>
          </cell>
          <cell r="F104">
            <v>1896513</v>
          </cell>
          <cell r="G104">
            <v>45742</v>
          </cell>
          <cell r="H104">
            <v>45750</v>
          </cell>
        </row>
        <row r="105">
          <cell r="A105">
            <v>20071</v>
          </cell>
          <cell r="B105">
            <v>510010</v>
          </cell>
          <cell r="C105">
            <v>25790</v>
          </cell>
          <cell r="D105" t="str">
            <v>CTY TNHH MTV TM VA DV NGOC THOM</v>
          </cell>
          <cell r="E105" t="str">
            <v>1C25TNN_00020071</v>
          </cell>
          <cell r="F105">
            <v>11469525</v>
          </cell>
          <cell r="G105">
            <v>45741</v>
          </cell>
          <cell r="H105">
            <v>45750</v>
          </cell>
        </row>
        <row r="106">
          <cell r="A106">
            <v>20072</v>
          </cell>
          <cell r="B106">
            <v>510018</v>
          </cell>
          <cell r="C106">
            <v>25790</v>
          </cell>
          <cell r="D106" t="str">
            <v>CTY TNHH MTV TM VA DV NGOC THOM</v>
          </cell>
          <cell r="E106" t="str">
            <v>1C25TNN_00020072</v>
          </cell>
          <cell r="F106">
            <v>446425</v>
          </cell>
          <cell r="G106">
            <v>45741</v>
          </cell>
          <cell r="H106">
            <v>45750</v>
          </cell>
        </row>
        <row r="107">
          <cell r="A107">
            <v>20073</v>
          </cell>
          <cell r="B107">
            <v>510018</v>
          </cell>
          <cell r="C107">
            <v>25790</v>
          </cell>
          <cell r="D107" t="str">
            <v>CTY TNHH MTV TM VA DV NGOC THOM</v>
          </cell>
          <cell r="E107" t="str">
            <v>1C25TNN_00020073</v>
          </cell>
          <cell r="F107">
            <v>1612413</v>
          </cell>
          <cell r="G107">
            <v>45741</v>
          </cell>
          <cell r="H107">
            <v>45750</v>
          </cell>
        </row>
        <row r="108">
          <cell r="A108">
            <v>20074</v>
          </cell>
          <cell r="B108">
            <v>510019</v>
          </cell>
          <cell r="C108">
            <v>25790</v>
          </cell>
          <cell r="D108" t="str">
            <v>CTY TNHH MTV TM VA DV NGOC THOM</v>
          </cell>
          <cell r="E108" t="str">
            <v>1C25TNN_00020074</v>
          </cell>
          <cell r="F108">
            <v>2381325</v>
          </cell>
          <cell r="G108">
            <v>45741</v>
          </cell>
          <cell r="H108">
            <v>45750</v>
          </cell>
        </row>
        <row r="109">
          <cell r="A109">
            <v>20075</v>
          </cell>
          <cell r="B109">
            <v>510019</v>
          </cell>
          <cell r="C109">
            <v>25790</v>
          </cell>
          <cell r="D109" t="str">
            <v>CTY TNHH MTV TM VA DV NGOC THOM</v>
          </cell>
          <cell r="E109" t="str">
            <v>1C25TNN_00020075</v>
          </cell>
          <cell r="F109">
            <v>501825</v>
          </cell>
          <cell r="G109">
            <v>45741</v>
          </cell>
          <cell r="H109">
            <v>45750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>
        <row r="2">
          <cell r="A2">
            <v>10503</v>
          </cell>
          <cell r="B2">
            <v>510015</v>
          </cell>
          <cell r="C2">
            <v>25790</v>
          </cell>
          <cell r="D2" t="str">
            <v>10015I1201000685</v>
          </cell>
          <cell r="E2" t="str">
            <v>NT/21E 0010503</v>
          </cell>
          <cell r="F2">
            <v>2024120</v>
          </cell>
          <cell r="G2">
            <v>44568</v>
          </cell>
          <cell r="H2">
            <v>44650</v>
          </cell>
        </row>
        <row r="3">
          <cell r="A3">
            <v>10504</v>
          </cell>
          <cell r="B3">
            <v>510017</v>
          </cell>
          <cell r="C3">
            <v>25790</v>
          </cell>
          <cell r="D3" t="str">
            <v>10017I1201000927</v>
          </cell>
          <cell r="E3" t="str">
            <v>NT/21E 0010504</v>
          </cell>
          <cell r="F3">
            <v>3846620</v>
          </cell>
          <cell r="G3">
            <v>44569</v>
          </cell>
          <cell r="H3">
            <v>44650</v>
          </cell>
        </row>
        <row r="4">
          <cell r="A4">
            <v>10505</v>
          </cell>
          <cell r="B4">
            <v>510028</v>
          </cell>
          <cell r="C4">
            <v>25790</v>
          </cell>
          <cell r="D4" t="str">
            <v>10028I1201000622</v>
          </cell>
          <cell r="E4" t="str">
            <v>NT/21E 0010505</v>
          </cell>
          <cell r="F4">
            <v>3181730</v>
          </cell>
          <cell r="G4">
            <v>44569</v>
          </cell>
          <cell r="H4">
            <v>44650</v>
          </cell>
        </row>
        <row r="5">
          <cell r="A5">
            <v>10506</v>
          </cell>
          <cell r="B5">
            <v>510016</v>
          </cell>
          <cell r="C5">
            <v>25790</v>
          </cell>
          <cell r="D5" t="str">
            <v>10016I1201000763</v>
          </cell>
          <cell r="E5" t="str">
            <v>NT/21E 0010506</v>
          </cell>
          <cell r="F5">
            <v>1887980</v>
          </cell>
          <cell r="G5">
            <v>44571</v>
          </cell>
          <cell r="H5">
            <v>44650</v>
          </cell>
        </row>
        <row r="6">
          <cell r="A6">
            <v>10507</v>
          </cell>
          <cell r="B6">
            <v>510020</v>
          </cell>
          <cell r="C6">
            <v>25790</v>
          </cell>
          <cell r="D6" t="str">
            <v>10020I1201000733</v>
          </cell>
          <cell r="E6" t="str">
            <v>NT/21E 0010507</v>
          </cell>
          <cell r="F6">
            <v>1206200</v>
          </cell>
          <cell r="G6">
            <v>44569</v>
          </cell>
          <cell r="H6">
            <v>44650</v>
          </cell>
        </row>
        <row r="7">
          <cell r="A7">
            <v>10508</v>
          </cell>
          <cell r="B7">
            <v>510020</v>
          </cell>
          <cell r="C7">
            <v>25790</v>
          </cell>
          <cell r="D7" t="str">
            <v>10020I1201000783</v>
          </cell>
          <cell r="E7" t="str">
            <v>NT/21E 0010508</v>
          </cell>
          <cell r="F7">
            <v>1518802</v>
          </cell>
          <cell r="G7">
            <v>44569</v>
          </cell>
          <cell r="H7">
            <v>44650</v>
          </cell>
        </row>
        <row r="8">
          <cell r="A8">
            <v>10509</v>
          </cell>
          <cell r="B8">
            <v>510022</v>
          </cell>
          <cell r="C8">
            <v>25790</v>
          </cell>
          <cell r="D8" t="str">
            <v>10022I1201000569</v>
          </cell>
          <cell r="E8" t="str">
            <v>NT/21E 0010509</v>
          </cell>
          <cell r="F8">
            <v>1970440</v>
          </cell>
          <cell r="G8">
            <v>44568</v>
          </cell>
          <cell r="H8">
            <v>44650</v>
          </cell>
        </row>
        <row r="9">
          <cell r="A9">
            <v>10510</v>
          </cell>
          <cell r="B9">
            <v>510023</v>
          </cell>
          <cell r="C9">
            <v>25790</v>
          </cell>
          <cell r="D9" t="str">
            <v>10023I1201000287</v>
          </cell>
          <cell r="E9" t="str">
            <v>NT/21E 0010510</v>
          </cell>
          <cell r="F9">
            <v>1293750</v>
          </cell>
          <cell r="G9">
            <v>44571</v>
          </cell>
          <cell r="H9">
            <v>44650</v>
          </cell>
        </row>
        <row r="10">
          <cell r="A10">
            <v>10511</v>
          </cell>
          <cell r="B10">
            <v>510024</v>
          </cell>
          <cell r="C10">
            <v>25790</v>
          </cell>
          <cell r="D10" t="str">
            <v>10024I1201000472</v>
          </cell>
          <cell r="E10" t="str">
            <v>NT/21E 0010511</v>
          </cell>
          <cell r="F10">
            <v>1468620</v>
          </cell>
          <cell r="G10">
            <v>44571</v>
          </cell>
          <cell r="H10">
            <v>44650</v>
          </cell>
        </row>
        <row r="11">
          <cell r="A11">
            <v>10512</v>
          </cell>
          <cell r="B11">
            <v>510025</v>
          </cell>
          <cell r="C11">
            <v>25790</v>
          </cell>
          <cell r="D11" t="str">
            <v>10025I1201000484</v>
          </cell>
          <cell r="E11" t="str">
            <v>NT/21E 0010512</v>
          </cell>
          <cell r="F11">
            <v>5734600</v>
          </cell>
          <cell r="G11">
            <v>44569</v>
          </cell>
          <cell r="H11">
            <v>44650</v>
          </cell>
        </row>
        <row r="12">
          <cell r="A12">
            <v>10513</v>
          </cell>
          <cell r="B12">
            <v>510025</v>
          </cell>
          <cell r="C12">
            <v>25790</v>
          </cell>
          <cell r="D12" t="str">
            <v>10025I1201000485</v>
          </cell>
          <cell r="E12" t="str">
            <v>NT/21E 0010513</v>
          </cell>
          <cell r="F12">
            <v>1568980</v>
          </cell>
          <cell r="G12">
            <v>44569</v>
          </cell>
          <cell r="H12">
            <v>44650</v>
          </cell>
        </row>
        <row r="13">
          <cell r="A13">
            <v>10514</v>
          </cell>
          <cell r="B13">
            <v>510027</v>
          </cell>
          <cell r="C13">
            <v>25790</v>
          </cell>
          <cell r="D13" t="str">
            <v>10027I1201000481</v>
          </cell>
          <cell r="E13" t="str">
            <v>NT/21E 0010514</v>
          </cell>
          <cell r="F13">
            <v>9131190</v>
          </cell>
          <cell r="G13">
            <v>44569</v>
          </cell>
          <cell r="H13">
            <v>44650</v>
          </cell>
        </row>
        <row r="14">
          <cell r="A14">
            <v>10515</v>
          </cell>
          <cell r="B14">
            <v>510018</v>
          </cell>
          <cell r="C14">
            <v>25790</v>
          </cell>
          <cell r="D14" t="str">
            <v>10018I1201001162</v>
          </cell>
          <cell r="E14" t="str">
            <v>NT/21E 0010515</v>
          </cell>
          <cell r="F14">
            <v>943990</v>
          </cell>
          <cell r="G14">
            <v>44564</v>
          </cell>
          <cell r="H14">
            <v>44650</v>
          </cell>
        </row>
        <row r="15">
          <cell r="A15">
            <v>10516</v>
          </cell>
          <cell r="B15">
            <v>510011</v>
          </cell>
          <cell r="C15">
            <v>25790</v>
          </cell>
          <cell r="D15" t="str">
            <v>10011I1201001207</v>
          </cell>
          <cell r="E15" t="str">
            <v>NT/21E 0010516</v>
          </cell>
          <cell r="F15">
            <v>9439900</v>
          </cell>
          <cell r="G15">
            <v>44564</v>
          </cell>
          <cell r="H15">
            <v>44650</v>
          </cell>
        </row>
        <row r="16">
          <cell r="A16">
            <v>10517</v>
          </cell>
          <cell r="B16">
            <v>510012</v>
          </cell>
          <cell r="C16">
            <v>25790</v>
          </cell>
          <cell r="D16" t="str">
            <v>10012I1201001647</v>
          </cell>
          <cell r="E16" t="str">
            <v>NT/21E 0010517</v>
          </cell>
          <cell r="F16">
            <v>3562090</v>
          </cell>
          <cell r="G16">
            <v>44564</v>
          </cell>
          <cell r="H16">
            <v>44650</v>
          </cell>
        </row>
        <row r="17">
          <cell r="A17">
            <v>10518</v>
          </cell>
          <cell r="B17">
            <v>510010</v>
          </cell>
          <cell r="C17">
            <v>25790</v>
          </cell>
          <cell r="D17" t="str">
            <v>10010I1201001838</v>
          </cell>
          <cell r="E17" t="str">
            <v>NT/21E 0010518</v>
          </cell>
          <cell r="F17">
            <v>2024120</v>
          </cell>
          <cell r="G17">
            <v>44564</v>
          </cell>
          <cell r="H17">
            <v>44650</v>
          </cell>
        </row>
        <row r="18">
          <cell r="A18">
            <v>10519</v>
          </cell>
          <cell r="B18">
            <v>510010</v>
          </cell>
          <cell r="C18">
            <v>25790</v>
          </cell>
          <cell r="D18" t="str">
            <v>10010I1201001839</v>
          </cell>
          <cell r="E18" t="str">
            <v>NT/21E 0010519</v>
          </cell>
          <cell r="F18">
            <v>3846620</v>
          </cell>
          <cell r="G18">
            <v>44564</v>
          </cell>
          <cell r="H18">
            <v>44650</v>
          </cell>
        </row>
        <row r="19">
          <cell r="A19">
            <v>10520</v>
          </cell>
          <cell r="B19">
            <v>510010</v>
          </cell>
          <cell r="C19">
            <v>25790</v>
          </cell>
          <cell r="D19" t="str">
            <v>10010I1201002247</v>
          </cell>
          <cell r="E19" t="str">
            <v>NT/21E 0010520</v>
          </cell>
          <cell r="F19">
            <v>12417520</v>
          </cell>
          <cell r="G19">
            <v>44564</v>
          </cell>
          <cell r="H19">
            <v>44650</v>
          </cell>
        </row>
        <row r="20">
          <cell r="A20">
            <v>10521</v>
          </cell>
          <cell r="B20">
            <v>510010</v>
          </cell>
          <cell r="C20">
            <v>25790</v>
          </cell>
          <cell r="D20" t="str">
            <v>10010I1201001840</v>
          </cell>
          <cell r="E20" t="str">
            <v>NT/21E 0010521</v>
          </cell>
          <cell r="F20">
            <v>4923950</v>
          </cell>
          <cell r="G20">
            <v>44564</v>
          </cell>
          <cell r="H20">
            <v>44650</v>
          </cell>
        </row>
        <row r="21">
          <cell r="A21">
            <v>10522</v>
          </cell>
          <cell r="B21">
            <v>510014</v>
          </cell>
          <cell r="C21">
            <v>25790</v>
          </cell>
          <cell r="D21" t="str">
            <v>10014I1201000644</v>
          </cell>
          <cell r="E21" t="str">
            <v>NT/21E 0010522</v>
          </cell>
          <cell r="F21">
            <v>2618440</v>
          </cell>
          <cell r="G21">
            <v>44566</v>
          </cell>
          <cell r="H21">
            <v>44650</v>
          </cell>
        </row>
        <row r="22">
          <cell r="A22">
            <v>10523</v>
          </cell>
          <cell r="B22">
            <v>510014</v>
          </cell>
          <cell r="C22">
            <v>25790</v>
          </cell>
          <cell r="D22" t="str">
            <v>10014I1201000645</v>
          </cell>
          <cell r="E22" t="str">
            <v>NT/21E 0010523</v>
          </cell>
          <cell r="F22">
            <v>2024120</v>
          </cell>
          <cell r="G22">
            <v>44566</v>
          </cell>
          <cell r="H22">
            <v>44650</v>
          </cell>
        </row>
        <row r="23">
          <cell r="A23">
            <v>10524</v>
          </cell>
          <cell r="B23">
            <v>510013</v>
          </cell>
          <cell r="C23">
            <v>25790</v>
          </cell>
          <cell r="D23" t="str">
            <v>10013I1201001115</v>
          </cell>
          <cell r="E23" t="str">
            <v>NT/21E 0010524</v>
          </cell>
          <cell r="F23">
            <v>1822500</v>
          </cell>
          <cell r="G23">
            <v>44567</v>
          </cell>
          <cell r="H23">
            <v>44650</v>
          </cell>
        </row>
        <row r="24">
          <cell r="A24">
            <v>10525</v>
          </cell>
          <cell r="B24">
            <v>520090</v>
          </cell>
          <cell r="C24">
            <v>25790</v>
          </cell>
          <cell r="D24" t="str">
            <v>20090I1201000297</v>
          </cell>
          <cell r="E24" t="str">
            <v>NT/21E 0010525</v>
          </cell>
          <cell r="F24">
            <v>3129490</v>
          </cell>
          <cell r="G24">
            <v>44566</v>
          </cell>
          <cell r="H24">
            <v>44650</v>
          </cell>
        </row>
        <row r="25">
          <cell r="A25">
            <v>10526</v>
          </cell>
          <cell r="B25">
            <v>510015</v>
          </cell>
          <cell r="C25">
            <v>25790</v>
          </cell>
          <cell r="D25" t="str">
            <v>10015I1201000959</v>
          </cell>
          <cell r="E25" t="str">
            <v>NT/21E 0010526</v>
          </cell>
          <cell r="F25">
            <v>14966036</v>
          </cell>
          <cell r="G25">
            <v>44568</v>
          </cell>
          <cell r="H25">
            <v>44650</v>
          </cell>
        </row>
        <row r="26">
          <cell r="A26">
            <v>10527</v>
          </cell>
          <cell r="B26">
            <v>510015</v>
          </cell>
          <cell r="C26">
            <v>25790</v>
          </cell>
          <cell r="D26" t="str">
            <v>10015I1201000686</v>
          </cell>
          <cell r="E26" t="str">
            <v>NT/21E 0010527</v>
          </cell>
          <cell r="F26">
            <v>23114375</v>
          </cell>
          <cell r="G26">
            <v>44568</v>
          </cell>
          <cell r="H26">
            <v>44650</v>
          </cell>
        </row>
        <row r="27">
          <cell r="A27">
            <v>10529</v>
          </cell>
          <cell r="B27">
            <v>510018</v>
          </cell>
          <cell r="C27">
            <v>25790</v>
          </cell>
          <cell r="D27" t="str">
            <v>10018I1201001163</v>
          </cell>
          <cell r="E27" t="str">
            <v>NT/21E 0010529</v>
          </cell>
          <cell r="F27">
            <v>1003640</v>
          </cell>
          <cell r="G27">
            <v>44565</v>
          </cell>
          <cell r="H27">
            <v>44650</v>
          </cell>
        </row>
        <row r="28">
          <cell r="A28">
            <v>10530</v>
          </cell>
          <cell r="B28">
            <v>510018</v>
          </cell>
          <cell r="C28">
            <v>25790</v>
          </cell>
          <cell r="D28" t="str">
            <v>10018I1201001164</v>
          </cell>
          <cell r="E28" t="str">
            <v>NT/21E 0010530</v>
          </cell>
          <cell r="F28">
            <v>1147600</v>
          </cell>
          <cell r="G28">
            <v>44565</v>
          </cell>
          <cell r="H28">
            <v>44650</v>
          </cell>
        </row>
        <row r="29">
          <cell r="A29">
            <v>10531</v>
          </cell>
          <cell r="B29">
            <v>510018</v>
          </cell>
          <cell r="C29">
            <v>25790</v>
          </cell>
          <cell r="D29" t="str">
            <v>10018I1201001165</v>
          </cell>
          <cell r="E29" t="str">
            <v>NT/21E 0010531</v>
          </cell>
          <cell r="F29">
            <v>1822500</v>
          </cell>
          <cell r="G29">
            <v>44565</v>
          </cell>
          <cell r="H29">
            <v>44650</v>
          </cell>
        </row>
        <row r="30">
          <cell r="A30">
            <v>10532</v>
          </cell>
          <cell r="B30">
            <v>510019</v>
          </cell>
          <cell r="C30">
            <v>25790</v>
          </cell>
          <cell r="D30" t="str">
            <v>10019I1201000894</v>
          </cell>
          <cell r="E30" t="str">
            <v>NT/21E 0010532</v>
          </cell>
          <cell r="F30">
            <v>1468620</v>
          </cell>
          <cell r="G30">
            <v>44565</v>
          </cell>
          <cell r="H30">
            <v>44650</v>
          </cell>
        </row>
        <row r="31">
          <cell r="A31">
            <v>10533</v>
          </cell>
          <cell r="B31">
            <v>510019</v>
          </cell>
          <cell r="C31">
            <v>25790</v>
          </cell>
          <cell r="D31" t="str">
            <v>10019I1201000895</v>
          </cell>
          <cell r="E31" t="str">
            <v>NT/21E 0010533</v>
          </cell>
          <cell r="F31">
            <v>3389710</v>
          </cell>
          <cell r="G31">
            <v>44565</v>
          </cell>
          <cell r="H31">
            <v>44650</v>
          </cell>
        </row>
        <row r="32">
          <cell r="A32">
            <v>10534</v>
          </cell>
          <cell r="B32">
            <v>510019</v>
          </cell>
          <cell r="C32">
            <v>25790</v>
          </cell>
          <cell r="D32" t="str">
            <v>10019I1201000896</v>
          </cell>
          <cell r="E32" t="str">
            <v>NT/21E 0010534</v>
          </cell>
          <cell r="F32">
            <v>1306990</v>
          </cell>
          <cell r="G32">
            <v>44565</v>
          </cell>
          <cell r="H32">
            <v>44650</v>
          </cell>
        </row>
        <row r="33">
          <cell r="A33">
            <v>10535</v>
          </cell>
          <cell r="B33">
            <v>510014</v>
          </cell>
          <cell r="C33">
            <v>25790</v>
          </cell>
          <cell r="D33" t="str">
            <v>10014I1201000646</v>
          </cell>
          <cell r="E33" t="str">
            <v>NT/21E 0010535</v>
          </cell>
          <cell r="F33">
            <v>943990</v>
          </cell>
          <cell r="G33">
            <v>44566</v>
          </cell>
          <cell r="H33">
            <v>44650</v>
          </cell>
        </row>
        <row r="34">
          <cell r="A34">
            <v>10536</v>
          </cell>
          <cell r="B34">
            <v>510014</v>
          </cell>
          <cell r="C34">
            <v>25790</v>
          </cell>
          <cell r="D34" t="str">
            <v>10014I1201000783</v>
          </cell>
          <cell r="E34" t="str">
            <v>NT/21E 0010536</v>
          </cell>
          <cell r="F34">
            <v>1403520</v>
          </cell>
          <cell r="G34">
            <v>44566</v>
          </cell>
          <cell r="H34">
            <v>44650</v>
          </cell>
        </row>
        <row r="35">
          <cell r="A35">
            <v>10537</v>
          </cell>
          <cell r="B35">
            <v>510029</v>
          </cell>
          <cell r="C35">
            <v>25790</v>
          </cell>
          <cell r="D35" t="str">
            <v>10029I1201000341</v>
          </cell>
          <cell r="E35" t="str">
            <v>NT/21E 0010537</v>
          </cell>
          <cell r="F35">
            <v>2968110</v>
          </cell>
          <cell r="G35">
            <v>44566</v>
          </cell>
          <cell r="H35">
            <v>44650</v>
          </cell>
        </row>
        <row r="36">
          <cell r="A36">
            <v>10538</v>
          </cell>
          <cell r="B36">
            <v>510012</v>
          </cell>
          <cell r="C36">
            <v>25790</v>
          </cell>
          <cell r="D36" t="str">
            <v>10012I1201001404</v>
          </cell>
          <cell r="E36" t="str">
            <v>NT/21E 0010538</v>
          </cell>
          <cell r="F36">
            <v>18620470</v>
          </cell>
          <cell r="G36">
            <v>44566</v>
          </cell>
          <cell r="H36">
            <v>44650</v>
          </cell>
        </row>
        <row r="37">
          <cell r="A37">
            <v>10539</v>
          </cell>
          <cell r="B37">
            <v>510010</v>
          </cell>
          <cell r="C37">
            <v>25790</v>
          </cell>
          <cell r="D37" t="str">
            <v>10010I1201001841</v>
          </cell>
          <cell r="E37" t="str">
            <v>NT/21E 0010539</v>
          </cell>
          <cell r="F37">
            <v>7794050</v>
          </cell>
          <cell r="G37">
            <v>44566</v>
          </cell>
          <cell r="H37">
            <v>44650</v>
          </cell>
        </row>
        <row r="38">
          <cell r="A38">
            <v>10540</v>
          </cell>
          <cell r="B38">
            <v>510010</v>
          </cell>
          <cell r="C38">
            <v>25790</v>
          </cell>
          <cell r="D38" t="str">
            <v>10010I1201001842</v>
          </cell>
          <cell r="E38" t="str">
            <v>NT/21E 0010540</v>
          </cell>
          <cell r="F38">
            <v>4719950</v>
          </cell>
          <cell r="G38">
            <v>44566</v>
          </cell>
          <cell r="H38">
            <v>44650</v>
          </cell>
        </row>
        <row r="39">
          <cell r="A39">
            <v>10541</v>
          </cell>
          <cell r="B39">
            <v>510010</v>
          </cell>
          <cell r="C39">
            <v>25790</v>
          </cell>
          <cell r="D39" t="str">
            <v>10010I1201001843</v>
          </cell>
          <cell r="E39" t="str">
            <v>NT/21E 0010541</v>
          </cell>
          <cell r="F39">
            <v>1970440</v>
          </cell>
          <cell r="G39">
            <v>44567</v>
          </cell>
          <cell r="H39">
            <v>44650</v>
          </cell>
        </row>
        <row r="40">
          <cell r="A40">
            <v>10542</v>
          </cell>
          <cell r="B40">
            <v>510010</v>
          </cell>
          <cell r="C40">
            <v>25790</v>
          </cell>
          <cell r="D40" t="str">
            <v>10010I1201001844</v>
          </cell>
          <cell r="E40" t="str">
            <v>NT/21E 0010542</v>
          </cell>
          <cell r="F40">
            <v>1822500</v>
          </cell>
          <cell r="G40">
            <v>44567</v>
          </cell>
          <cell r="H40">
            <v>44650</v>
          </cell>
        </row>
        <row r="41">
          <cell r="A41">
            <v>10543</v>
          </cell>
          <cell r="B41">
            <v>510023</v>
          </cell>
          <cell r="C41">
            <v>25790</v>
          </cell>
          <cell r="D41" t="str">
            <v>10023I1201000239</v>
          </cell>
          <cell r="E41" t="str">
            <v>NT/21E 0010543</v>
          </cell>
          <cell r="F41">
            <v>3291120</v>
          </cell>
          <cell r="G41">
            <v>44575</v>
          </cell>
          <cell r="H41">
            <v>44650</v>
          </cell>
        </row>
        <row r="42">
          <cell r="A42">
            <v>10544</v>
          </cell>
          <cell r="B42">
            <v>510012</v>
          </cell>
          <cell r="C42">
            <v>25790</v>
          </cell>
          <cell r="D42" t="str">
            <v>10012I1201001405</v>
          </cell>
          <cell r="E42" t="str">
            <v>NT/21E 0010544</v>
          </cell>
          <cell r="F42">
            <v>14275080</v>
          </cell>
          <cell r="G42">
            <v>44567</v>
          </cell>
          <cell r="H42">
            <v>44650</v>
          </cell>
        </row>
        <row r="43">
          <cell r="A43">
            <v>10545</v>
          </cell>
          <cell r="B43">
            <v>510026</v>
          </cell>
          <cell r="C43">
            <v>25790</v>
          </cell>
          <cell r="D43" t="str">
            <v>10026I1201000664</v>
          </cell>
          <cell r="E43" t="str">
            <v>NT/21E 0010545</v>
          </cell>
          <cell r="F43">
            <v>1468620</v>
          </cell>
          <cell r="G43">
            <v>44569</v>
          </cell>
          <cell r="H43">
            <v>44650</v>
          </cell>
        </row>
        <row r="44">
          <cell r="A44">
            <v>10546</v>
          </cell>
          <cell r="B44">
            <v>510023</v>
          </cell>
          <cell r="C44">
            <v>25790</v>
          </cell>
          <cell r="D44" t="str">
            <v>10023I1201000240</v>
          </cell>
          <cell r="E44" t="str">
            <v>NT/21E 0010546</v>
          </cell>
          <cell r="F44">
            <v>4759740</v>
          </cell>
          <cell r="G44">
            <v>44575</v>
          </cell>
          <cell r="H44">
            <v>44650</v>
          </cell>
        </row>
        <row r="45">
          <cell r="A45">
            <v>10547</v>
          </cell>
          <cell r="B45">
            <v>510016</v>
          </cell>
          <cell r="C45">
            <v>25790</v>
          </cell>
          <cell r="D45" t="str">
            <v>10016I1201000764</v>
          </cell>
          <cell r="E45" t="str">
            <v>NT/21E 0010547</v>
          </cell>
          <cell r="F45">
            <v>1569200</v>
          </cell>
          <cell r="G45">
            <v>44575</v>
          </cell>
          <cell r="H45">
            <v>44650</v>
          </cell>
        </row>
        <row r="46">
          <cell r="A46">
            <v>10548</v>
          </cell>
          <cell r="B46">
            <v>510016</v>
          </cell>
          <cell r="C46">
            <v>25790</v>
          </cell>
          <cell r="D46" t="str">
            <v>10016I1201000765</v>
          </cell>
          <cell r="E46" t="str">
            <v>NT/21E 0010548</v>
          </cell>
          <cell r="F46">
            <v>4291964</v>
          </cell>
          <cell r="G46">
            <v>44575</v>
          </cell>
          <cell r="H46">
            <v>44650</v>
          </cell>
        </row>
        <row r="47">
          <cell r="A47">
            <v>10549</v>
          </cell>
          <cell r="B47">
            <v>510020</v>
          </cell>
          <cell r="C47">
            <v>25790</v>
          </cell>
          <cell r="D47" t="str">
            <v>10020I1201000734</v>
          </cell>
          <cell r="E47" t="str">
            <v>NT/21E 0010549</v>
          </cell>
          <cell r="F47">
            <v>1110580</v>
          </cell>
          <cell r="G47">
            <v>44572</v>
          </cell>
          <cell r="H47">
            <v>44650</v>
          </cell>
        </row>
        <row r="48">
          <cell r="A48">
            <v>10550</v>
          </cell>
          <cell r="B48">
            <v>510028</v>
          </cell>
          <cell r="C48">
            <v>25790</v>
          </cell>
          <cell r="D48" t="str">
            <v>10028I1201000623</v>
          </cell>
          <cell r="E48" t="str">
            <v>NT/21E 0010550</v>
          </cell>
          <cell r="F48">
            <v>8580115</v>
          </cell>
          <cell r="G48">
            <v>44572</v>
          </cell>
          <cell r="H48">
            <v>44650</v>
          </cell>
        </row>
        <row r="49">
          <cell r="A49">
            <v>10551</v>
          </cell>
          <cell r="B49">
            <v>510024</v>
          </cell>
          <cell r="C49">
            <v>25790</v>
          </cell>
          <cell r="D49" t="str">
            <v>10024I1201000583</v>
          </cell>
          <cell r="E49" t="str">
            <v>NT/21E 0010551</v>
          </cell>
          <cell r="F49">
            <v>2514100</v>
          </cell>
          <cell r="G49">
            <v>44575</v>
          </cell>
          <cell r="H49">
            <v>44650</v>
          </cell>
        </row>
        <row r="50">
          <cell r="A50">
            <v>10552</v>
          </cell>
          <cell r="B50">
            <v>510024</v>
          </cell>
          <cell r="C50">
            <v>25790</v>
          </cell>
          <cell r="D50" t="str">
            <v>10024I1201000473</v>
          </cell>
          <cell r="E50" t="str">
            <v>NT/21E 0010552</v>
          </cell>
          <cell r="F50">
            <v>2024120</v>
          </cell>
          <cell r="G50">
            <v>44575</v>
          </cell>
          <cell r="H50">
            <v>44650</v>
          </cell>
        </row>
        <row r="51">
          <cell r="A51">
            <v>10553</v>
          </cell>
          <cell r="B51">
            <v>510026</v>
          </cell>
          <cell r="C51">
            <v>25790</v>
          </cell>
          <cell r="D51" t="str">
            <v>10026I1201000665</v>
          </cell>
          <cell r="E51" t="str">
            <v>NT/21E 0010553</v>
          </cell>
          <cell r="F51">
            <v>2024120</v>
          </cell>
          <cell r="G51">
            <v>44569</v>
          </cell>
          <cell r="H51">
            <v>44650</v>
          </cell>
        </row>
        <row r="52">
          <cell r="A52">
            <v>10554</v>
          </cell>
          <cell r="B52">
            <v>510026</v>
          </cell>
          <cell r="C52">
            <v>25790</v>
          </cell>
          <cell r="D52" t="str">
            <v>10026I1201000795</v>
          </cell>
          <cell r="E52" t="str">
            <v>NT/21E 0010554</v>
          </cell>
          <cell r="F52">
            <v>6827640</v>
          </cell>
          <cell r="G52">
            <v>44569</v>
          </cell>
          <cell r="H52">
            <v>44650</v>
          </cell>
        </row>
        <row r="53">
          <cell r="A53">
            <v>10556</v>
          </cell>
          <cell r="B53">
            <v>510011</v>
          </cell>
          <cell r="C53">
            <v>25790</v>
          </cell>
          <cell r="D53" t="str">
            <v>10011I1201001208</v>
          </cell>
          <cell r="E53" t="str">
            <v>NT/21E 0010556</v>
          </cell>
          <cell r="F53">
            <v>13362360</v>
          </cell>
          <cell r="G53">
            <v>44568</v>
          </cell>
          <cell r="H53">
            <v>44650</v>
          </cell>
        </row>
        <row r="54">
          <cell r="A54">
            <v>10557</v>
          </cell>
          <cell r="B54">
            <v>510011</v>
          </cell>
          <cell r="C54">
            <v>25790</v>
          </cell>
          <cell r="D54" t="str">
            <v>10011I1201001209</v>
          </cell>
          <cell r="E54" t="str">
            <v>NT/21E 0010557</v>
          </cell>
          <cell r="F54">
            <v>2937240</v>
          </cell>
          <cell r="G54">
            <v>44568</v>
          </cell>
          <cell r="H54">
            <v>44650</v>
          </cell>
        </row>
        <row r="55">
          <cell r="A55">
            <v>10558</v>
          </cell>
          <cell r="B55">
            <v>510029</v>
          </cell>
          <cell r="C55">
            <v>25790</v>
          </cell>
          <cell r="D55" t="str">
            <v>10029I1201000342</v>
          </cell>
          <cell r="E55" t="str">
            <v>NT/21E 0010558</v>
          </cell>
          <cell r="F55">
            <v>4087060</v>
          </cell>
          <cell r="G55">
            <v>44569</v>
          </cell>
          <cell r="H55">
            <v>44650</v>
          </cell>
        </row>
        <row r="56">
          <cell r="A56">
            <v>10559</v>
          </cell>
          <cell r="B56">
            <v>510014</v>
          </cell>
          <cell r="C56">
            <v>25790</v>
          </cell>
          <cell r="D56" t="str">
            <v>10014I1201000647</v>
          </cell>
          <cell r="E56" t="str">
            <v>NT/21E 0010559</v>
          </cell>
          <cell r="F56">
            <v>7338568</v>
          </cell>
          <cell r="G56">
            <v>44573</v>
          </cell>
          <cell r="H56">
            <v>44650</v>
          </cell>
        </row>
        <row r="57">
          <cell r="A57">
            <v>10560</v>
          </cell>
          <cell r="B57">
            <v>510019</v>
          </cell>
          <cell r="C57">
            <v>25790</v>
          </cell>
          <cell r="D57" t="str">
            <v>10019I1201000897</v>
          </cell>
          <cell r="E57" t="str">
            <v>NT/21E 0010560</v>
          </cell>
          <cell r="F57">
            <v>2024120</v>
          </cell>
          <cell r="G57">
            <v>44569</v>
          </cell>
          <cell r="H57">
            <v>44650</v>
          </cell>
        </row>
        <row r="58">
          <cell r="A58">
            <v>10561</v>
          </cell>
          <cell r="B58">
            <v>510018</v>
          </cell>
          <cell r="C58">
            <v>25790</v>
          </cell>
          <cell r="D58" t="str">
            <v>10018I1201001166</v>
          </cell>
          <cell r="E58" t="str">
            <v>NT/21E 0010561</v>
          </cell>
          <cell r="F58">
            <v>2221160</v>
          </cell>
          <cell r="G58">
            <v>44569</v>
          </cell>
          <cell r="H58">
            <v>44650</v>
          </cell>
        </row>
        <row r="59">
          <cell r="A59">
            <v>10562</v>
          </cell>
          <cell r="B59">
            <v>510022</v>
          </cell>
          <cell r="C59">
            <v>25790</v>
          </cell>
          <cell r="D59" t="str">
            <v>10022I1201000570</v>
          </cell>
          <cell r="E59" t="str">
            <v>NT/21E 0010562</v>
          </cell>
          <cell r="F59">
            <v>4603320</v>
          </cell>
          <cell r="G59">
            <v>44575</v>
          </cell>
          <cell r="H59">
            <v>44650</v>
          </cell>
        </row>
        <row r="60">
          <cell r="A60">
            <v>10563</v>
          </cell>
          <cell r="B60">
            <v>510016</v>
          </cell>
          <cell r="C60">
            <v>25790</v>
          </cell>
          <cell r="D60" t="str">
            <v>10016I1201000766</v>
          </cell>
          <cell r="E60" t="str">
            <v>NT/21E 0010563</v>
          </cell>
          <cell r="F60">
            <v>13803144</v>
          </cell>
          <cell r="G60">
            <v>44578</v>
          </cell>
          <cell r="H60">
            <v>44650</v>
          </cell>
        </row>
        <row r="61">
          <cell r="A61">
            <v>10565</v>
          </cell>
          <cell r="B61">
            <v>510027</v>
          </cell>
          <cell r="C61">
            <v>25790</v>
          </cell>
          <cell r="D61" t="str">
            <v>10027I1201000482</v>
          </cell>
          <cell r="E61" t="str">
            <v>NT/21E 0010565</v>
          </cell>
          <cell r="F61">
            <v>11298860</v>
          </cell>
          <cell r="G61">
            <v>44576</v>
          </cell>
          <cell r="H61">
            <v>44650</v>
          </cell>
        </row>
        <row r="62">
          <cell r="A62">
            <v>10569</v>
          </cell>
          <cell r="B62">
            <v>510020</v>
          </cell>
          <cell r="C62">
            <v>25790</v>
          </cell>
          <cell r="D62" t="str">
            <v>10020I1201000735</v>
          </cell>
          <cell r="E62" t="str">
            <v>NT/21E 0010569</v>
          </cell>
          <cell r="F62">
            <v>1110580</v>
          </cell>
          <cell r="G62">
            <v>44576</v>
          </cell>
          <cell r="H62">
            <v>44650</v>
          </cell>
        </row>
        <row r="63">
          <cell r="A63">
            <v>10570</v>
          </cell>
          <cell r="B63">
            <v>510022</v>
          </cell>
          <cell r="C63">
            <v>25790</v>
          </cell>
          <cell r="D63" t="str">
            <v>10022I1201000571</v>
          </cell>
          <cell r="E63" t="str">
            <v>NT/21E 0010570</v>
          </cell>
          <cell r="F63">
            <v>726000</v>
          </cell>
          <cell r="G63">
            <v>44575</v>
          </cell>
          <cell r="H63">
            <v>44650</v>
          </cell>
        </row>
        <row r="64">
          <cell r="A64">
            <v>10571</v>
          </cell>
          <cell r="B64">
            <v>510010</v>
          </cell>
          <cell r="C64">
            <v>25790</v>
          </cell>
          <cell r="D64" t="str">
            <v>10010I1201001845</v>
          </cell>
          <cell r="E64" t="str">
            <v>NT/21E 0010571</v>
          </cell>
          <cell r="F64">
            <v>14955200</v>
          </cell>
          <cell r="G64">
            <v>44572</v>
          </cell>
          <cell r="H64">
            <v>44650</v>
          </cell>
        </row>
        <row r="65">
          <cell r="A65">
            <v>10572</v>
          </cell>
          <cell r="B65">
            <v>510018</v>
          </cell>
          <cell r="C65">
            <v>25790</v>
          </cell>
          <cell r="D65" t="str">
            <v>10018I1201001167</v>
          </cell>
          <cell r="E65" t="str">
            <v>NT/21E 0010572</v>
          </cell>
          <cell r="F65">
            <v>2579200</v>
          </cell>
          <cell r="G65">
            <v>44572</v>
          </cell>
          <cell r="H65">
            <v>44650</v>
          </cell>
        </row>
        <row r="66">
          <cell r="A66">
            <v>10573</v>
          </cell>
          <cell r="B66">
            <v>510023</v>
          </cell>
          <cell r="C66">
            <v>25790</v>
          </cell>
          <cell r="D66" t="str">
            <v>10023I1201000241</v>
          </cell>
          <cell r="E66" t="str">
            <v>NT/21E 0010573</v>
          </cell>
          <cell r="F66">
            <v>421600</v>
          </cell>
          <cell r="G66">
            <v>44577</v>
          </cell>
          <cell r="H66">
            <v>44650</v>
          </cell>
        </row>
        <row r="67">
          <cell r="A67">
            <v>10574</v>
          </cell>
          <cell r="B67">
            <v>510019</v>
          </cell>
          <cell r="C67">
            <v>25790</v>
          </cell>
          <cell r="D67" t="str">
            <v>10019I1201000898</v>
          </cell>
          <cell r="E67" t="str">
            <v>NT/21E 0010574</v>
          </cell>
          <cell r="F67">
            <v>1719530</v>
          </cell>
          <cell r="G67">
            <v>44573</v>
          </cell>
          <cell r="H67">
            <v>44650</v>
          </cell>
        </row>
        <row r="68">
          <cell r="A68">
            <v>10575</v>
          </cell>
          <cell r="B68">
            <v>510014</v>
          </cell>
          <cell r="C68">
            <v>25790</v>
          </cell>
          <cell r="D68" t="str">
            <v>10014I1201000648</v>
          </cell>
          <cell r="E68" t="str">
            <v>NT/21E 0010575</v>
          </cell>
          <cell r="F68">
            <v>4891870</v>
          </cell>
          <cell r="G68">
            <v>44574</v>
          </cell>
          <cell r="H68">
            <v>44650</v>
          </cell>
        </row>
        <row r="69">
          <cell r="A69">
            <v>10576</v>
          </cell>
          <cell r="B69">
            <v>510010</v>
          </cell>
          <cell r="C69">
            <v>25790</v>
          </cell>
          <cell r="D69" t="str">
            <v>10010I1201001846</v>
          </cell>
          <cell r="E69" t="str">
            <v>NT/21E 0010576</v>
          </cell>
          <cell r="F69">
            <v>1003640</v>
          </cell>
          <cell r="G69">
            <v>44573</v>
          </cell>
          <cell r="H69">
            <v>44650</v>
          </cell>
        </row>
        <row r="70">
          <cell r="A70">
            <v>10577</v>
          </cell>
          <cell r="B70">
            <v>510011</v>
          </cell>
          <cell r="C70">
            <v>25790</v>
          </cell>
          <cell r="D70" t="str">
            <v>10011I1201001210</v>
          </cell>
          <cell r="E70" t="str">
            <v>NT/21E 0010577</v>
          </cell>
          <cell r="F70">
            <v>4313540</v>
          </cell>
          <cell r="G70">
            <v>44574</v>
          </cell>
          <cell r="H70">
            <v>44650</v>
          </cell>
        </row>
        <row r="71">
          <cell r="A71">
            <v>10578</v>
          </cell>
          <cell r="B71">
            <v>510014</v>
          </cell>
          <cell r="C71">
            <v>25790</v>
          </cell>
          <cell r="D71" t="str">
            <v>10014I1201000649</v>
          </cell>
          <cell r="E71" t="str">
            <v>NT/21E 0010578</v>
          </cell>
          <cell r="F71">
            <v>2295200</v>
          </cell>
          <cell r="G71">
            <v>44574</v>
          </cell>
          <cell r="H71">
            <v>44650</v>
          </cell>
        </row>
        <row r="72">
          <cell r="A72">
            <v>10580</v>
          </cell>
          <cell r="B72">
            <v>510010</v>
          </cell>
          <cell r="C72">
            <v>25790</v>
          </cell>
          <cell r="D72" t="str">
            <v>10010I1201002178</v>
          </cell>
          <cell r="E72" t="str">
            <v>NT/21E 0010580</v>
          </cell>
          <cell r="F72">
            <v>62499635</v>
          </cell>
          <cell r="G72">
            <v>44575</v>
          </cell>
          <cell r="H72">
            <v>44650</v>
          </cell>
        </row>
        <row r="73">
          <cell r="A73">
            <v>10581</v>
          </cell>
          <cell r="B73">
            <v>510025</v>
          </cell>
          <cell r="C73">
            <v>25790</v>
          </cell>
          <cell r="D73" t="str">
            <v>10025I1201000657</v>
          </cell>
          <cell r="E73" t="str">
            <v>NT/21E 0010581</v>
          </cell>
          <cell r="F73">
            <v>1403520</v>
          </cell>
          <cell r="G73">
            <v>44580</v>
          </cell>
          <cell r="H73">
            <v>44650</v>
          </cell>
        </row>
        <row r="74">
          <cell r="A74">
            <v>10583</v>
          </cell>
          <cell r="B74">
            <v>510022</v>
          </cell>
          <cell r="C74">
            <v>25790</v>
          </cell>
          <cell r="D74" t="str">
            <v>10022I1201000572</v>
          </cell>
          <cell r="E74" t="str">
            <v>NT/21E 0010583</v>
          </cell>
          <cell r="F74">
            <v>2024120</v>
          </cell>
          <cell r="G74">
            <v>44579</v>
          </cell>
          <cell r="H74">
            <v>44650</v>
          </cell>
        </row>
        <row r="75">
          <cell r="A75">
            <v>10584</v>
          </cell>
          <cell r="B75">
            <v>510016</v>
          </cell>
          <cell r="C75">
            <v>25790</v>
          </cell>
          <cell r="D75" t="str">
            <v>10016I1201000944</v>
          </cell>
          <cell r="E75" t="str">
            <v>NT/21E 0010584</v>
          </cell>
          <cell r="F75">
            <v>12269424</v>
          </cell>
          <cell r="G75">
            <v>44582</v>
          </cell>
          <cell r="H75">
            <v>44650</v>
          </cell>
        </row>
        <row r="76">
          <cell r="A76">
            <v>10586</v>
          </cell>
          <cell r="B76">
            <v>510019</v>
          </cell>
          <cell r="C76">
            <v>25790</v>
          </cell>
          <cell r="D76" t="str">
            <v>10019I1201000899</v>
          </cell>
          <cell r="E76" t="str">
            <v>NT/21E 0010586</v>
          </cell>
          <cell r="F76">
            <v>1468620</v>
          </cell>
          <cell r="G76">
            <v>44576</v>
          </cell>
          <cell r="H76">
            <v>44650</v>
          </cell>
        </row>
        <row r="77">
          <cell r="A77">
            <v>10588</v>
          </cell>
          <cell r="B77">
            <v>510015</v>
          </cell>
          <cell r="C77">
            <v>25790</v>
          </cell>
          <cell r="D77" t="str">
            <v>10015I1201000960</v>
          </cell>
          <cell r="E77" t="str">
            <v>NT/21E 0010588</v>
          </cell>
          <cell r="F77">
            <v>19734620</v>
          </cell>
          <cell r="G77">
            <v>44579</v>
          </cell>
          <cell r="H77">
            <v>44650</v>
          </cell>
        </row>
        <row r="78">
          <cell r="A78">
            <v>10589</v>
          </cell>
          <cell r="B78">
            <v>510013</v>
          </cell>
          <cell r="C78">
            <v>25790</v>
          </cell>
          <cell r="D78" t="str">
            <v>10013I1201001116</v>
          </cell>
          <cell r="E78" t="str">
            <v>NT/21E 0010589</v>
          </cell>
          <cell r="F78">
            <v>11069760</v>
          </cell>
          <cell r="G78">
            <v>44578</v>
          </cell>
          <cell r="H78">
            <v>44650</v>
          </cell>
        </row>
        <row r="79">
          <cell r="A79">
            <v>10590</v>
          </cell>
          <cell r="B79">
            <v>510016</v>
          </cell>
          <cell r="C79">
            <v>25790</v>
          </cell>
          <cell r="D79" t="str">
            <v>10016I1201000767</v>
          </cell>
          <cell r="E79" t="str">
            <v>NT/21E 0010590</v>
          </cell>
          <cell r="F79">
            <v>4800360</v>
          </cell>
          <cell r="G79">
            <v>44585</v>
          </cell>
          <cell r="H79">
            <v>44650</v>
          </cell>
        </row>
        <row r="80">
          <cell r="A80">
            <v>10591</v>
          </cell>
          <cell r="B80">
            <v>510028</v>
          </cell>
          <cell r="C80">
            <v>25790</v>
          </cell>
          <cell r="D80" t="str">
            <v>10028I1201000511</v>
          </cell>
          <cell r="E80" t="str">
            <v>NT/21E 0010591</v>
          </cell>
          <cell r="F80">
            <v>8321000</v>
          </cell>
          <cell r="G80">
            <v>44579</v>
          </cell>
          <cell r="H80">
            <v>44650</v>
          </cell>
        </row>
        <row r="81">
          <cell r="A81">
            <v>10592</v>
          </cell>
          <cell r="B81">
            <v>510022</v>
          </cell>
          <cell r="C81">
            <v>25790</v>
          </cell>
          <cell r="D81" t="str">
            <v>10022I1201000573</v>
          </cell>
          <cell r="E81" t="str">
            <v>NT/21E 0010592</v>
          </cell>
          <cell r="F81">
            <v>2455600</v>
          </cell>
          <cell r="G81">
            <v>44582</v>
          </cell>
          <cell r="H81">
            <v>44650</v>
          </cell>
        </row>
        <row r="82">
          <cell r="A82">
            <v>10593</v>
          </cell>
          <cell r="B82">
            <v>510020</v>
          </cell>
          <cell r="C82">
            <v>25790</v>
          </cell>
          <cell r="D82" t="str">
            <v>10020I1201000736</v>
          </cell>
          <cell r="E82" t="str">
            <v>NT/21E 0010593</v>
          </cell>
          <cell r="F82">
            <v>4209620</v>
          </cell>
          <cell r="G82">
            <v>44583</v>
          </cell>
          <cell r="H82">
            <v>44650</v>
          </cell>
        </row>
        <row r="83">
          <cell r="A83">
            <v>10594</v>
          </cell>
          <cell r="B83">
            <v>510020</v>
          </cell>
          <cell r="C83">
            <v>25790</v>
          </cell>
          <cell r="D83" t="str">
            <v>10020I1201000737</v>
          </cell>
          <cell r="E83" t="str">
            <v>NT/21E 0010594</v>
          </cell>
          <cell r="F83">
            <v>3081020</v>
          </cell>
          <cell r="G83">
            <v>44583</v>
          </cell>
          <cell r="H83">
            <v>44650</v>
          </cell>
        </row>
        <row r="84">
          <cell r="A84">
            <v>10595</v>
          </cell>
          <cell r="B84">
            <v>510010</v>
          </cell>
          <cell r="C84">
            <v>25790</v>
          </cell>
          <cell r="D84" t="str">
            <v>10010I1201001847</v>
          </cell>
          <cell r="E84" t="str">
            <v>NT/21E 0010595</v>
          </cell>
          <cell r="F84">
            <v>8545086</v>
          </cell>
          <cell r="G84">
            <v>44578</v>
          </cell>
          <cell r="H84">
            <v>44650</v>
          </cell>
        </row>
        <row r="85">
          <cell r="A85">
            <v>10596</v>
          </cell>
          <cell r="B85">
            <v>510018</v>
          </cell>
          <cell r="C85">
            <v>25790</v>
          </cell>
          <cell r="D85" t="str">
            <v>10018I1201001441</v>
          </cell>
          <cell r="E85" t="str">
            <v>NT/21E 0010596</v>
          </cell>
          <cell r="F85">
            <v>29733930</v>
          </cell>
          <cell r="G85">
            <v>44578</v>
          </cell>
          <cell r="H85">
            <v>44650</v>
          </cell>
        </row>
        <row r="86">
          <cell r="A86">
            <v>10597</v>
          </cell>
          <cell r="B86">
            <v>510018</v>
          </cell>
          <cell r="C86">
            <v>25790</v>
          </cell>
          <cell r="D86" t="str">
            <v>10018I1201001168</v>
          </cell>
          <cell r="E86" t="str">
            <v>NT/21E 0010597</v>
          </cell>
          <cell r="F86">
            <v>8991960</v>
          </cell>
          <cell r="G86">
            <v>44578</v>
          </cell>
          <cell r="H86">
            <v>44650</v>
          </cell>
        </row>
        <row r="87">
          <cell r="A87">
            <v>10599</v>
          </cell>
          <cell r="B87">
            <v>510027</v>
          </cell>
          <cell r="C87">
            <v>25790</v>
          </cell>
          <cell r="D87" t="str">
            <v>10027I1201000483</v>
          </cell>
          <cell r="E87" t="str">
            <v>NT/21E 0010599</v>
          </cell>
          <cell r="F87">
            <v>23049980</v>
          </cell>
          <cell r="G87">
            <v>44584</v>
          </cell>
          <cell r="H87">
            <v>44650</v>
          </cell>
        </row>
        <row r="88">
          <cell r="A88">
            <v>10600</v>
          </cell>
          <cell r="B88">
            <v>510021</v>
          </cell>
          <cell r="C88">
            <v>25790</v>
          </cell>
          <cell r="D88" t="str">
            <v>10021I1201000407</v>
          </cell>
          <cell r="E88" t="str">
            <v>NT/21E 0010600</v>
          </cell>
          <cell r="F88">
            <v>1468620</v>
          </cell>
          <cell r="G88">
            <v>44588</v>
          </cell>
          <cell r="H88">
            <v>44650</v>
          </cell>
        </row>
        <row r="89">
          <cell r="A89">
            <v>10601</v>
          </cell>
          <cell r="B89">
            <v>510011</v>
          </cell>
          <cell r="C89">
            <v>25790</v>
          </cell>
          <cell r="D89" t="str">
            <v>10011I1201001211</v>
          </cell>
          <cell r="E89" t="str">
            <v>NT/21E 0010601</v>
          </cell>
          <cell r="F89">
            <v>13968800</v>
          </cell>
          <cell r="G89">
            <v>44580</v>
          </cell>
          <cell r="H89">
            <v>44650</v>
          </cell>
        </row>
        <row r="90">
          <cell r="A90">
            <v>10602</v>
          </cell>
          <cell r="B90">
            <v>510011</v>
          </cell>
          <cell r="C90">
            <v>25790</v>
          </cell>
          <cell r="D90" t="str">
            <v>10011I1201001212</v>
          </cell>
          <cell r="E90" t="str">
            <v>NT/21E 0010602</v>
          </cell>
          <cell r="F90">
            <v>29733660</v>
          </cell>
          <cell r="G90">
            <v>44580</v>
          </cell>
          <cell r="H90">
            <v>44650</v>
          </cell>
        </row>
        <row r="91">
          <cell r="A91">
            <v>10603</v>
          </cell>
          <cell r="B91">
            <v>510010</v>
          </cell>
          <cell r="C91">
            <v>25790</v>
          </cell>
          <cell r="D91" t="str">
            <v>10010I1201001848</v>
          </cell>
          <cell r="E91" t="str">
            <v>NT/21E 0010603</v>
          </cell>
          <cell r="F91">
            <v>16658700</v>
          </cell>
          <cell r="G91">
            <v>44580</v>
          </cell>
          <cell r="H91">
            <v>44650</v>
          </cell>
        </row>
        <row r="92">
          <cell r="A92">
            <v>10604</v>
          </cell>
          <cell r="B92">
            <v>510010</v>
          </cell>
          <cell r="C92">
            <v>25790</v>
          </cell>
          <cell r="D92" t="str">
            <v>10010I1201001849</v>
          </cell>
          <cell r="E92" t="str">
            <v>NT/21E 0010604</v>
          </cell>
          <cell r="F92">
            <v>10120600</v>
          </cell>
          <cell r="G92">
            <v>44580</v>
          </cell>
          <cell r="H92">
            <v>44650</v>
          </cell>
        </row>
        <row r="93">
          <cell r="A93">
            <v>10605</v>
          </cell>
          <cell r="B93">
            <v>510018</v>
          </cell>
          <cell r="C93">
            <v>25790</v>
          </cell>
          <cell r="D93" t="str">
            <v>10018I1201001169</v>
          </cell>
          <cell r="E93" t="str">
            <v>NT/21E 0010605</v>
          </cell>
          <cell r="F93">
            <v>4048240</v>
          </cell>
          <cell r="G93">
            <v>44581</v>
          </cell>
          <cell r="H93">
            <v>44650</v>
          </cell>
        </row>
        <row r="94">
          <cell r="A94">
            <v>10606</v>
          </cell>
          <cell r="B94">
            <v>510018</v>
          </cell>
          <cell r="C94">
            <v>25790</v>
          </cell>
          <cell r="D94" t="str">
            <v>10018I1201001170</v>
          </cell>
          <cell r="E94" t="str">
            <v>NT/21E 0010606</v>
          </cell>
          <cell r="F94">
            <v>6627020</v>
          </cell>
          <cell r="G94">
            <v>44581</v>
          </cell>
          <cell r="H94">
            <v>44650</v>
          </cell>
        </row>
        <row r="95">
          <cell r="A95">
            <v>10607</v>
          </cell>
          <cell r="B95">
            <v>510012</v>
          </cell>
          <cell r="C95">
            <v>25790</v>
          </cell>
          <cell r="D95" t="str">
            <v>10012I1201001648</v>
          </cell>
          <cell r="E95" t="str">
            <v>NT/21E 0010607</v>
          </cell>
          <cell r="F95">
            <v>16719880</v>
          </cell>
          <cell r="G95">
            <v>44582</v>
          </cell>
          <cell r="H95">
            <v>44650</v>
          </cell>
        </row>
        <row r="96">
          <cell r="A96">
            <v>10608</v>
          </cell>
          <cell r="B96">
            <v>510024</v>
          </cell>
          <cell r="C96">
            <v>25790</v>
          </cell>
          <cell r="D96" t="str">
            <v>10024I1201000584</v>
          </cell>
          <cell r="E96" t="str">
            <v>NT/21E 0010608</v>
          </cell>
          <cell r="F96">
            <v>7711740</v>
          </cell>
          <cell r="G96">
            <v>44590</v>
          </cell>
          <cell r="H96">
            <v>44650</v>
          </cell>
        </row>
        <row r="97">
          <cell r="A97">
            <v>10609</v>
          </cell>
          <cell r="B97">
            <v>510022</v>
          </cell>
          <cell r="C97">
            <v>25790</v>
          </cell>
          <cell r="D97" t="str">
            <v>10022I1201000745</v>
          </cell>
          <cell r="E97" t="str">
            <v>NT/21E 0010609</v>
          </cell>
          <cell r="F97">
            <v>25158280</v>
          </cell>
          <cell r="G97">
            <v>44586</v>
          </cell>
          <cell r="H97">
            <v>44650</v>
          </cell>
        </row>
        <row r="98">
          <cell r="A98">
            <v>10610</v>
          </cell>
          <cell r="B98">
            <v>510017</v>
          </cell>
          <cell r="C98">
            <v>25790</v>
          </cell>
          <cell r="D98" t="str">
            <v>10017I1201000928</v>
          </cell>
          <cell r="E98" t="str">
            <v>NT/21E 0010610</v>
          </cell>
          <cell r="F98">
            <v>48565380</v>
          </cell>
          <cell r="G98">
            <v>44587</v>
          </cell>
          <cell r="H98">
            <v>44650</v>
          </cell>
        </row>
        <row r="99">
          <cell r="A99">
            <v>10611</v>
          </cell>
          <cell r="B99">
            <v>510016</v>
          </cell>
          <cell r="C99">
            <v>25790</v>
          </cell>
          <cell r="D99" t="str">
            <v>10016I1201000768</v>
          </cell>
          <cell r="E99" t="str">
            <v>NT/21E 0010611</v>
          </cell>
          <cell r="F99">
            <v>6787180</v>
          </cell>
          <cell r="G99">
            <v>44590</v>
          </cell>
          <cell r="H99">
            <v>44650</v>
          </cell>
        </row>
        <row r="100">
          <cell r="A100">
            <v>10615</v>
          </cell>
          <cell r="B100">
            <v>510018</v>
          </cell>
          <cell r="C100">
            <v>25790</v>
          </cell>
          <cell r="D100" t="str">
            <v>10018I1201001171</v>
          </cell>
          <cell r="E100" t="str">
            <v>NT/21E 0010615</v>
          </cell>
          <cell r="F100">
            <v>5606120</v>
          </cell>
          <cell r="G100">
            <v>44586</v>
          </cell>
          <cell r="H100">
            <v>44650</v>
          </cell>
        </row>
        <row r="101">
          <cell r="A101">
            <v>10616</v>
          </cell>
          <cell r="B101">
            <v>510019</v>
          </cell>
          <cell r="C101">
            <v>25790</v>
          </cell>
          <cell r="D101" t="str">
            <v>10019I1201000900</v>
          </cell>
          <cell r="E101" t="str">
            <v>NT/21E 0010616</v>
          </cell>
          <cell r="F101">
            <v>10448040</v>
          </cell>
          <cell r="G101">
            <v>44586</v>
          </cell>
          <cell r="H101">
            <v>44650</v>
          </cell>
        </row>
        <row r="102">
          <cell r="A102">
            <v>10617</v>
          </cell>
          <cell r="B102">
            <v>510017</v>
          </cell>
          <cell r="C102">
            <v>25790</v>
          </cell>
          <cell r="D102" t="str">
            <v>10017I1201001252</v>
          </cell>
          <cell r="E102" t="str">
            <v>NT/21E 0010617</v>
          </cell>
          <cell r="F102">
            <v>5323642</v>
          </cell>
          <cell r="G102">
            <v>44566</v>
          </cell>
          <cell r="H102">
            <v>44650</v>
          </cell>
        </row>
        <row r="103">
          <cell r="A103">
            <v>10619</v>
          </cell>
          <cell r="B103">
            <v>510015</v>
          </cell>
          <cell r="C103">
            <v>25790</v>
          </cell>
          <cell r="D103" t="str">
            <v>10015I1201000781</v>
          </cell>
          <cell r="E103" t="str">
            <v>NT/21E 0010619</v>
          </cell>
          <cell r="F103">
            <v>9619370</v>
          </cell>
          <cell r="G103">
            <v>44589</v>
          </cell>
          <cell r="H103">
            <v>44650</v>
          </cell>
        </row>
        <row r="104">
          <cell r="A104">
            <v>10620</v>
          </cell>
          <cell r="B104">
            <v>510020</v>
          </cell>
          <cell r="C104">
            <v>25790</v>
          </cell>
          <cell r="D104" t="str">
            <v>10020I1201000738</v>
          </cell>
          <cell r="E104" t="str">
            <v>NT/21E 0010620</v>
          </cell>
          <cell r="F104">
            <v>2381320</v>
          </cell>
          <cell r="G104">
            <v>44589</v>
          </cell>
          <cell r="H104">
            <v>44650</v>
          </cell>
        </row>
        <row r="105">
          <cell r="A105">
            <v>10621</v>
          </cell>
          <cell r="B105">
            <v>510025</v>
          </cell>
          <cell r="C105">
            <v>25790</v>
          </cell>
          <cell r="D105" t="str">
            <v>10025I1201000486</v>
          </cell>
          <cell r="E105" t="str">
            <v>NT/21E 0010621</v>
          </cell>
          <cell r="F105">
            <v>4351760</v>
          </cell>
          <cell r="G105">
            <v>44590</v>
          </cell>
          <cell r="H105">
            <v>44650</v>
          </cell>
        </row>
        <row r="106">
          <cell r="A106">
            <v>10622</v>
          </cell>
          <cell r="B106">
            <v>510012</v>
          </cell>
          <cell r="C106">
            <v>25790</v>
          </cell>
          <cell r="D106" t="str">
            <v>10012I1201001649</v>
          </cell>
          <cell r="E106" t="str">
            <v>NT/21E 0010622</v>
          </cell>
          <cell r="F106">
            <v>15733852</v>
          </cell>
          <cell r="G106">
            <v>44582</v>
          </cell>
          <cell r="H106">
            <v>44650</v>
          </cell>
        </row>
        <row r="107">
          <cell r="A107">
            <v>10623</v>
          </cell>
          <cell r="B107">
            <v>510019</v>
          </cell>
          <cell r="C107">
            <v>25790</v>
          </cell>
          <cell r="D107" t="str">
            <v>10019I1201000901</v>
          </cell>
          <cell r="E107" t="str">
            <v>NT/21E 0010623</v>
          </cell>
          <cell r="F107">
            <v>1612400</v>
          </cell>
          <cell r="G107">
            <v>44579</v>
          </cell>
          <cell r="H107">
            <v>44650</v>
          </cell>
        </row>
        <row r="108">
          <cell r="A108">
            <v>10624</v>
          </cell>
          <cell r="B108">
            <v>510019</v>
          </cell>
          <cell r="C108">
            <v>25790</v>
          </cell>
          <cell r="D108" t="str">
            <v>10019I1201000902</v>
          </cell>
          <cell r="E108" t="str">
            <v>NT/21E 0010624</v>
          </cell>
          <cell r="F108">
            <v>2387120</v>
          </cell>
          <cell r="G108">
            <v>44579</v>
          </cell>
          <cell r="H108">
            <v>44650</v>
          </cell>
        </row>
        <row r="109">
          <cell r="A109">
            <v>10625</v>
          </cell>
          <cell r="B109">
            <v>510010</v>
          </cell>
          <cell r="C109">
            <v>25790</v>
          </cell>
          <cell r="D109" t="str">
            <v>10010I1201001850</v>
          </cell>
          <cell r="E109" t="str">
            <v>NT/21E 0010625</v>
          </cell>
          <cell r="F109">
            <v>60866376</v>
          </cell>
          <cell r="G109">
            <v>44589</v>
          </cell>
          <cell r="H109">
            <v>44650</v>
          </cell>
        </row>
        <row r="110">
          <cell r="A110">
            <v>10626</v>
          </cell>
          <cell r="B110">
            <v>510025</v>
          </cell>
          <cell r="C110">
            <v>25790</v>
          </cell>
          <cell r="D110" t="str">
            <v>10025I1201000487</v>
          </cell>
          <cell r="E110" t="str">
            <v>NT/21E 0010626</v>
          </cell>
          <cell r="F110">
            <v>2024120</v>
          </cell>
          <cell r="G110">
            <v>44584</v>
          </cell>
          <cell r="H110">
            <v>44650</v>
          </cell>
        </row>
        <row r="111">
          <cell r="A111">
            <v>10627</v>
          </cell>
          <cell r="B111">
            <v>510014</v>
          </cell>
          <cell r="C111">
            <v>25790</v>
          </cell>
          <cell r="D111" t="str">
            <v>10014I1201000650</v>
          </cell>
          <cell r="E111" t="str">
            <v>NT/21E 0010627</v>
          </cell>
          <cell r="F111">
            <v>16351938</v>
          </cell>
          <cell r="G111">
            <v>44586</v>
          </cell>
          <cell r="H111">
            <v>44650</v>
          </cell>
        </row>
        <row r="112">
          <cell r="A112">
            <v>10629</v>
          </cell>
          <cell r="B112">
            <v>520090</v>
          </cell>
          <cell r="C112">
            <v>25790</v>
          </cell>
          <cell r="D112" t="str">
            <v>20090I1201000298</v>
          </cell>
          <cell r="E112" t="str">
            <v>NT/21E 0010629</v>
          </cell>
          <cell r="F112">
            <v>5461610</v>
          </cell>
          <cell r="G112">
            <v>44586</v>
          </cell>
          <cell r="H112">
            <v>44650</v>
          </cell>
        </row>
        <row r="113">
          <cell r="A113">
            <v>10631</v>
          </cell>
          <cell r="B113">
            <v>510014</v>
          </cell>
          <cell r="C113">
            <v>25790</v>
          </cell>
          <cell r="D113" t="str">
            <v>10014I1201000651</v>
          </cell>
          <cell r="E113" t="str">
            <v>NT/21E 0010631</v>
          </cell>
          <cell r="F113">
            <v>10691430</v>
          </cell>
          <cell r="G113">
            <v>44586</v>
          </cell>
          <cell r="H113">
            <v>44650</v>
          </cell>
        </row>
        <row r="114">
          <cell r="A114">
            <v>10632</v>
          </cell>
          <cell r="B114">
            <v>510014</v>
          </cell>
          <cell r="C114">
            <v>25790</v>
          </cell>
          <cell r="D114" t="str">
            <v>10014I1201000652</v>
          </cell>
          <cell r="E114" t="str">
            <v>NT/21E 0010632</v>
          </cell>
          <cell r="F114">
            <v>8501304</v>
          </cell>
          <cell r="G114">
            <v>44581</v>
          </cell>
          <cell r="H114">
            <v>44650</v>
          </cell>
        </row>
        <row r="115">
          <cell r="A115">
            <v>10633</v>
          </cell>
          <cell r="B115">
            <v>510026</v>
          </cell>
          <cell r="C115">
            <v>25790</v>
          </cell>
          <cell r="D115" t="str">
            <v>10026I1201000666</v>
          </cell>
          <cell r="E115" t="str">
            <v>NT/21E 0010633</v>
          </cell>
          <cell r="F115">
            <v>3846620</v>
          </cell>
          <cell r="G115">
            <v>44581</v>
          </cell>
          <cell r="H115">
            <v>44650</v>
          </cell>
        </row>
        <row r="116">
          <cell r="A116">
            <v>10634</v>
          </cell>
          <cell r="B116">
            <v>510026</v>
          </cell>
          <cell r="C116">
            <v>25790</v>
          </cell>
          <cell r="D116" t="str">
            <v>10026I1201000667</v>
          </cell>
          <cell r="E116" t="str">
            <v>NT/21E 0010634</v>
          </cell>
          <cell r="F116">
            <v>8926660</v>
          </cell>
          <cell r="G116">
            <v>44581</v>
          </cell>
          <cell r="H116">
            <v>44650</v>
          </cell>
        </row>
        <row r="117">
          <cell r="A117">
            <v>10635</v>
          </cell>
          <cell r="B117">
            <v>510014</v>
          </cell>
          <cell r="C117">
            <v>25790</v>
          </cell>
          <cell r="D117" t="str">
            <v>10014I1201000784</v>
          </cell>
          <cell r="E117" t="str">
            <v>NT/21E 0010635</v>
          </cell>
          <cell r="F117">
            <v>20919830</v>
          </cell>
          <cell r="G117">
            <v>44581</v>
          </cell>
          <cell r="H117">
            <v>44650</v>
          </cell>
        </row>
        <row r="118">
          <cell r="A118">
            <v>10636</v>
          </cell>
          <cell r="B118">
            <v>510026</v>
          </cell>
          <cell r="C118">
            <v>25790</v>
          </cell>
          <cell r="D118" t="str">
            <v>10026I1201000668</v>
          </cell>
          <cell r="E118" t="str">
            <v>NT/21E 0010636</v>
          </cell>
          <cell r="F118">
            <v>6746580</v>
          </cell>
          <cell r="G118">
            <v>44588</v>
          </cell>
          <cell r="H118">
            <v>44650</v>
          </cell>
        </row>
        <row r="119">
          <cell r="A119">
            <v>10638</v>
          </cell>
          <cell r="B119">
            <v>510016</v>
          </cell>
          <cell r="C119">
            <v>25790</v>
          </cell>
          <cell r="D119" t="str">
            <v>10016I1201000769</v>
          </cell>
          <cell r="E119" t="str">
            <v>NT/21E 0010638</v>
          </cell>
          <cell r="F119">
            <v>6601524</v>
          </cell>
          <cell r="G119">
            <v>44590</v>
          </cell>
          <cell r="H119">
            <v>44650</v>
          </cell>
        </row>
        <row r="120">
          <cell r="A120">
            <v>10639</v>
          </cell>
          <cell r="B120">
            <v>510013</v>
          </cell>
          <cell r="C120">
            <v>25790</v>
          </cell>
          <cell r="D120" t="str">
            <v>10013I1201001117</v>
          </cell>
          <cell r="E120" t="str">
            <v>NT/21E 0010639</v>
          </cell>
          <cell r="F120">
            <v>11798040</v>
          </cell>
          <cell r="G120">
            <v>44590</v>
          </cell>
          <cell r="H120">
            <v>44650</v>
          </cell>
        </row>
        <row r="121">
          <cell r="A121">
            <v>10640</v>
          </cell>
          <cell r="B121">
            <v>510012</v>
          </cell>
          <cell r="C121">
            <v>25790</v>
          </cell>
          <cell r="D121" t="str">
            <v>10012I1201001406</v>
          </cell>
          <cell r="E121" t="str">
            <v>NT/21E 0010640</v>
          </cell>
          <cell r="F121">
            <v>13296400</v>
          </cell>
          <cell r="G121">
            <v>44590</v>
          </cell>
          <cell r="H121">
            <v>44650</v>
          </cell>
        </row>
        <row r="122">
          <cell r="A122">
            <v>10641</v>
          </cell>
          <cell r="B122">
            <v>510012</v>
          </cell>
          <cell r="C122">
            <v>25790</v>
          </cell>
          <cell r="D122" t="str">
            <v>10012I1201001407</v>
          </cell>
          <cell r="E122" t="str">
            <v>NT/21E 0010641</v>
          </cell>
          <cell r="F122">
            <v>11105800</v>
          </cell>
          <cell r="G122">
            <v>44590</v>
          </cell>
          <cell r="H122">
            <v>44650</v>
          </cell>
        </row>
        <row r="123">
          <cell r="A123">
            <v>10642</v>
          </cell>
          <cell r="B123">
            <v>510012</v>
          </cell>
          <cell r="C123">
            <v>25790</v>
          </cell>
          <cell r="D123" t="str">
            <v>10012I1201001408</v>
          </cell>
          <cell r="E123" t="str">
            <v>NT/21E 0010642</v>
          </cell>
          <cell r="F123">
            <v>2937240</v>
          </cell>
          <cell r="G123">
            <v>44590</v>
          </cell>
          <cell r="H123">
            <v>44650</v>
          </cell>
        </row>
        <row r="124">
          <cell r="A124">
            <v>10637</v>
          </cell>
          <cell r="B124">
            <v>510011</v>
          </cell>
          <cell r="C124">
            <v>25790</v>
          </cell>
          <cell r="D124" t="str">
            <v>10011I1201001418</v>
          </cell>
          <cell r="E124" t="str">
            <v>NT/21E 001067</v>
          </cell>
          <cell r="F124">
            <v>29987210</v>
          </cell>
          <cell r="G124">
            <v>44590</v>
          </cell>
          <cell r="H124">
            <v>44650</v>
          </cell>
        </row>
        <row r="125">
          <cell r="A125">
            <v>10613</v>
          </cell>
          <cell r="B125">
            <v>510011</v>
          </cell>
          <cell r="C125">
            <v>25790</v>
          </cell>
          <cell r="D125" t="str">
            <v>10011I1201001213</v>
          </cell>
          <cell r="E125" t="str">
            <v>NT/21E 001613</v>
          </cell>
          <cell r="F125">
            <v>1054000</v>
          </cell>
          <cell r="G125">
            <v>44586</v>
          </cell>
          <cell r="H125">
            <v>44650</v>
          </cell>
        </row>
        <row r="126">
          <cell r="A126">
            <v>10614</v>
          </cell>
          <cell r="B126">
            <v>510011</v>
          </cell>
          <cell r="C126">
            <v>25790</v>
          </cell>
          <cell r="D126" t="str">
            <v>10011I1201001214</v>
          </cell>
          <cell r="E126" t="str">
            <v>NT/21E 001614</v>
          </cell>
          <cell r="F126">
            <v>907500</v>
          </cell>
          <cell r="G126">
            <v>44586</v>
          </cell>
          <cell r="H126">
            <v>44650</v>
          </cell>
        </row>
        <row r="127">
          <cell r="A127">
            <v>10618</v>
          </cell>
          <cell r="B127">
            <v>510011</v>
          </cell>
          <cell r="C127">
            <v>25790</v>
          </cell>
          <cell r="D127" t="str">
            <v>10011I1201001215</v>
          </cell>
          <cell r="E127" t="str">
            <v>NT/21E 001618</v>
          </cell>
          <cell r="F127">
            <v>6556540</v>
          </cell>
          <cell r="G127">
            <v>44589</v>
          </cell>
          <cell r="H127">
            <v>44650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No. &amp; PO Number</v>
          </cell>
          <cell r="F1" t="str">
            <v>Base Amount</v>
          </cell>
          <cell r="G1" t="str">
            <v>Invoice Date</v>
          </cell>
          <cell r="H1" t="str">
            <v>Cut off date</v>
          </cell>
          <cell r="I1" t="str">
            <v>Ngày ghi nhận</v>
          </cell>
        </row>
        <row r="2">
          <cell r="A2">
            <v>908</v>
          </cell>
          <cell r="B2">
            <v>510029</v>
          </cell>
          <cell r="C2">
            <v>25790</v>
          </cell>
          <cell r="D2" t="str">
            <v>CTY TNHH MTV TM VA DV NGOC THOM</v>
          </cell>
          <cell r="E2" t="str">
            <v>1C25TNF_00000908</v>
          </cell>
          <cell r="F2">
            <v>-111062</v>
          </cell>
          <cell r="G2">
            <v>45778</v>
          </cell>
          <cell r="H2">
            <v>45808</v>
          </cell>
          <cell r="I2">
            <v>45811</v>
          </cell>
        </row>
        <row r="3">
          <cell r="A3">
            <v>909</v>
          </cell>
          <cell r="B3">
            <v>510029</v>
          </cell>
          <cell r="C3">
            <v>25790</v>
          </cell>
          <cell r="D3" t="str">
            <v>CTY TNHH MTV TM VA DV NGOC THOM</v>
          </cell>
          <cell r="E3" t="str">
            <v>1C25TNF_00000909</v>
          </cell>
          <cell r="F3">
            <v>-479012</v>
          </cell>
          <cell r="G3">
            <v>45778</v>
          </cell>
          <cell r="H3">
            <v>45808</v>
          </cell>
          <cell r="I3">
            <v>45811</v>
          </cell>
        </row>
        <row r="4">
          <cell r="A4">
            <v>910</v>
          </cell>
          <cell r="B4">
            <v>510016</v>
          </cell>
          <cell r="C4">
            <v>25790</v>
          </cell>
          <cell r="D4" t="str">
            <v>CTY TNHH MTV TM VA DV NGOC THOM</v>
          </cell>
          <cell r="E4" t="str">
            <v>1C25TNF_00000910</v>
          </cell>
          <cell r="F4">
            <v>-1517850</v>
          </cell>
          <cell r="G4">
            <v>45779</v>
          </cell>
          <cell r="H4">
            <v>45808</v>
          </cell>
          <cell r="I4">
            <v>45811</v>
          </cell>
        </row>
        <row r="5">
          <cell r="A5">
            <v>911</v>
          </cell>
          <cell r="B5">
            <v>510019</v>
          </cell>
          <cell r="C5">
            <v>25790</v>
          </cell>
          <cell r="D5" t="str">
            <v>CTY TNHH MTV TM VA DV NGOC THOM</v>
          </cell>
          <cell r="E5" t="str">
            <v>1C25TNF_00000911</v>
          </cell>
          <cell r="F5">
            <v>-223975</v>
          </cell>
          <cell r="G5">
            <v>45780</v>
          </cell>
          <cell r="H5">
            <v>45808</v>
          </cell>
          <cell r="I5">
            <v>45811</v>
          </cell>
        </row>
        <row r="6">
          <cell r="A6">
            <v>912</v>
          </cell>
          <cell r="B6">
            <v>510019</v>
          </cell>
          <cell r="C6">
            <v>25790</v>
          </cell>
          <cell r="D6" t="str">
            <v>CTY TNHH MTV TM VA DV NGOC THOM</v>
          </cell>
          <cell r="E6" t="str">
            <v>1C25TNF_00000912</v>
          </cell>
          <cell r="F6">
            <v>-88850</v>
          </cell>
          <cell r="G6">
            <v>45780</v>
          </cell>
          <cell r="H6">
            <v>45808</v>
          </cell>
          <cell r="I6">
            <v>45811</v>
          </cell>
        </row>
        <row r="7">
          <cell r="A7">
            <v>913</v>
          </cell>
          <cell r="B7">
            <v>510019</v>
          </cell>
          <cell r="C7">
            <v>25790</v>
          </cell>
          <cell r="D7" t="str">
            <v>CTY TNHH MTV TM VA DV NGOC THOM</v>
          </cell>
          <cell r="E7" t="str">
            <v>1C25TNF_00000913</v>
          </cell>
          <cell r="F7">
            <v>-223212</v>
          </cell>
          <cell r="G7">
            <v>45780</v>
          </cell>
          <cell r="H7">
            <v>45808</v>
          </cell>
          <cell r="I7">
            <v>45811</v>
          </cell>
        </row>
        <row r="8">
          <cell r="A8">
            <v>916</v>
          </cell>
          <cell r="B8">
            <v>510016</v>
          </cell>
          <cell r="C8">
            <v>25790</v>
          </cell>
          <cell r="D8" t="str">
            <v>CTY TNHH MTV TM VA DV NGOC THOM</v>
          </cell>
          <cell r="E8" t="str">
            <v>1C25TNF_00000916</v>
          </cell>
          <cell r="F8">
            <v>-97637</v>
          </cell>
          <cell r="G8">
            <v>45782</v>
          </cell>
          <cell r="H8">
            <v>45808</v>
          </cell>
          <cell r="I8">
            <v>45811</v>
          </cell>
        </row>
        <row r="9">
          <cell r="A9">
            <v>917</v>
          </cell>
          <cell r="B9">
            <v>510016</v>
          </cell>
          <cell r="C9">
            <v>25790</v>
          </cell>
          <cell r="D9" t="str">
            <v>CTY TNHH MTV TM VA DV NGOC THOM</v>
          </cell>
          <cell r="E9" t="str">
            <v>1C25TNF_00000917</v>
          </cell>
          <cell r="F9">
            <v>-321612</v>
          </cell>
          <cell r="G9">
            <v>45782</v>
          </cell>
          <cell r="H9">
            <v>45808</v>
          </cell>
          <cell r="I9">
            <v>45811</v>
          </cell>
        </row>
        <row r="10">
          <cell r="A10">
            <v>918</v>
          </cell>
          <cell r="B10">
            <v>510016</v>
          </cell>
          <cell r="C10">
            <v>25790</v>
          </cell>
          <cell r="D10" t="str">
            <v>CTY TNHH MTV TM VA DV NGOC THOM</v>
          </cell>
          <cell r="E10" t="str">
            <v>1C25TNF_00000918</v>
          </cell>
          <cell r="F10">
            <v>-267850</v>
          </cell>
          <cell r="G10">
            <v>45782</v>
          </cell>
          <cell r="H10">
            <v>45808</v>
          </cell>
          <cell r="I10">
            <v>45811</v>
          </cell>
        </row>
        <row r="11">
          <cell r="A11">
            <v>949</v>
          </cell>
          <cell r="B11">
            <v>510018</v>
          </cell>
          <cell r="C11">
            <v>25790</v>
          </cell>
          <cell r="D11" t="str">
            <v>CTY TNHH MTV TM VA DV NGOC THOM</v>
          </cell>
          <cell r="E11" t="str">
            <v>1C25TNF_00000949</v>
          </cell>
          <cell r="F11">
            <v>-383362</v>
          </cell>
          <cell r="G11">
            <v>45783</v>
          </cell>
          <cell r="H11">
            <v>45808</v>
          </cell>
          <cell r="I11">
            <v>45811</v>
          </cell>
        </row>
        <row r="12">
          <cell r="A12">
            <v>950</v>
          </cell>
          <cell r="B12">
            <v>510018</v>
          </cell>
          <cell r="C12">
            <v>25790</v>
          </cell>
          <cell r="D12" t="str">
            <v>CTY TNHH MTV TM VA DV NGOC THOM</v>
          </cell>
          <cell r="E12" t="str">
            <v>1C25TNF_00000950</v>
          </cell>
          <cell r="F12">
            <v>-111600</v>
          </cell>
          <cell r="G12">
            <v>45783</v>
          </cell>
          <cell r="H12">
            <v>45808</v>
          </cell>
          <cell r="I12">
            <v>45811</v>
          </cell>
        </row>
        <row r="13">
          <cell r="A13">
            <v>951</v>
          </cell>
          <cell r="B13">
            <v>510027</v>
          </cell>
          <cell r="C13">
            <v>25790</v>
          </cell>
          <cell r="D13" t="str">
            <v>CTY TNHH MTV TM VA DV NGOC THOM</v>
          </cell>
          <cell r="E13" t="str">
            <v>1C25TNF_00000951</v>
          </cell>
          <cell r="F13">
            <v>-428825</v>
          </cell>
          <cell r="G13">
            <v>45784</v>
          </cell>
          <cell r="H13">
            <v>45808</v>
          </cell>
          <cell r="I13">
            <v>45811</v>
          </cell>
        </row>
        <row r="14">
          <cell r="A14">
            <v>969</v>
          </cell>
          <cell r="B14">
            <v>510015</v>
          </cell>
          <cell r="C14">
            <v>25790</v>
          </cell>
          <cell r="D14" t="str">
            <v>CTY TNHH MTV TM VA DV NGOC THOM</v>
          </cell>
          <cell r="E14" t="str">
            <v>1C25TNF_00000969</v>
          </cell>
          <cell r="F14">
            <v>-444225</v>
          </cell>
          <cell r="G14">
            <v>45785</v>
          </cell>
          <cell r="H14">
            <v>45808</v>
          </cell>
          <cell r="I14">
            <v>45811</v>
          </cell>
        </row>
        <row r="15">
          <cell r="A15">
            <v>970</v>
          </cell>
          <cell r="B15">
            <v>510025</v>
          </cell>
          <cell r="C15">
            <v>25790</v>
          </cell>
          <cell r="D15" t="str">
            <v>CTY TNHH MTV TM VA DV NGOC THOM</v>
          </cell>
          <cell r="E15" t="str">
            <v>1C25TNF_00000970</v>
          </cell>
          <cell r="F15">
            <v>-446425</v>
          </cell>
          <cell r="G15">
            <v>45786</v>
          </cell>
          <cell r="H15">
            <v>45808</v>
          </cell>
          <cell r="I15">
            <v>45811</v>
          </cell>
        </row>
        <row r="16">
          <cell r="A16">
            <v>1024</v>
          </cell>
          <cell r="B16">
            <v>510019</v>
          </cell>
          <cell r="C16">
            <v>25790</v>
          </cell>
          <cell r="D16" t="str">
            <v>CTY TNHH MTV TM VA DV NGOC THOM</v>
          </cell>
          <cell r="E16" t="str">
            <v>1C25TNF_00001024</v>
          </cell>
          <cell r="F16">
            <v>-446425</v>
          </cell>
          <cell r="G16">
            <v>45796</v>
          </cell>
          <cell r="H16">
            <v>45808</v>
          </cell>
          <cell r="I16">
            <v>45811</v>
          </cell>
        </row>
        <row r="17">
          <cell r="A17">
            <v>1025</v>
          </cell>
          <cell r="B17">
            <v>510027</v>
          </cell>
          <cell r="C17">
            <v>25790</v>
          </cell>
          <cell r="D17" t="str">
            <v>CTY TNHH MTV TM VA DV NGOC THOM</v>
          </cell>
          <cell r="E17" t="str">
            <v>1C25TNF_00001025</v>
          </cell>
          <cell r="F17">
            <v>-444225</v>
          </cell>
          <cell r="G17">
            <v>45796</v>
          </cell>
          <cell r="H17">
            <v>45808</v>
          </cell>
          <cell r="I17">
            <v>45811</v>
          </cell>
        </row>
        <row r="18">
          <cell r="A18">
            <v>1026</v>
          </cell>
          <cell r="B18">
            <v>510027</v>
          </cell>
          <cell r="C18">
            <v>25790</v>
          </cell>
          <cell r="D18" t="str">
            <v>CTY TNHH MTV TM VA DV NGOC THOM</v>
          </cell>
          <cell r="E18" t="str">
            <v>1C25TNF_00001026</v>
          </cell>
          <cell r="F18">
            <v>-200737</v>
          </cell>
          <cell r="G18">
            <v>45796</v>
          </cell>
          <cell r="H18">
            <v>45808</v>
          </cell>
          <cell r="I18">
            <v>45811</v>
          </cell>
        </row>
        <row r="19">
          <cell r="A19">
            <v>1027</v>
          </cell>
          <cell r="B19">
            <v>510027</v>
          </cell>
          <cell r="C19">
            <v>25790</v>
          </cell>
          <cell r="D19" t="str">
            <v>CTY TNHH MTV TM VA DV NGOC THOM</v>
          </cell>
          <cell r="E19" t="str">
            <v>1C25TNF_00001027</v>
          </cell>
          <cell r="F19">
            <v>-442012</v>
          </cell>
          <cell r="G19">
            <v>45796</v>
          </cell>
          <cell r="H19">
            <v>45808</v>
          </cell>
          <cell r="I19">
            <v>45811</v>
          </cell>
        </row>
        <row r="20">
          <cell r="A20">
            <v>1060</v>
          </cell>
          <cell r="B20">
            <v>510026</v>
          </cell>
          <cell r="C20">
            <v>25790</v>
          </cell>
          <cell r="D20" t="str">
            <v>CTY TNHH MTV TM VA DV NGOC THOM</v>
          </cell>
          <cell r="E20" t="str">
            <v>1C25TNF_00001060</v>
          </cell>
          <cell r="F20">
            <v>-124837</v>
          </cell>
          <cell r="G20">
            <v>45801</v>
          </cell>
          <cell r="H20">
            <v>45808</v>
          </cell>
          <cell r="I20">
            <v>45811</v>
          </cell>
        </row>
        <row r="21">
          <cell r="A21">
            <v>1061</v>
          </cell>
          <cell r="B21">
            <v>510026</v>
          </cell>
          <cell r="C21">
            <v>25790</v>
          </cell>
          <cell r="D21" t="str">
            <v>CTY TNHH MTV TM VA DV NGOC THOM</v>
          </cell>
          <cell r="E21" t="str">
            <v>1C25TNF_00001061</v>
          </cell>
          <cell r="F21">
            <v>-218800</v>
          </cell>
          <cell r="G21">
            <v>45801</v>
          </cell>
          <cell r="H21">
            <v>45808</v>
          </cell>
          <cell r="I21">
            <v>45811</v>
          </cell>
        </row>
        <row r="22">
          <cell r="A22">
            <v>1062</v>
          </cell>
          <cell r="B22">
            <v>510015</v>
          </cell>
          <cell r="C22">
            <v>25790</v>
          </cell>
          <cell r="D22" t="str">
            <v>CTY TNHH MTV TM VA DV NGOC THOM</v>
          </cell>
          <cell r="E22" t="str">
            <v>1C25TNF_00001062</v>
          </cell>
          <cell r="F22">
            <v>-123612</v>
          </cell>
          <cell r="G22">
            <v>45802</v>
          </cell>
          <cell r="H22">
            <v>45808</v>
          </cell>
          <cell r="I22">
            <v>45811</v>
          </cell>
        </row>
        <row r="23">
          <cell r="A23">
            <v>1066</v>
          </cell>
          <cell r="B23">
            <v>510016</v>
          </cell>
          <cell r="C23">
            <v>25790</v>
          </cell>
          <cell r="D23" t="str">
            <v>CTY TNHH MTV TM VA DV NGOC THOM</v>
          </cell>
          <cell r="E23" t="str">
            <v>1C25TNF_00001066</v>
          </cell>
          <cell r="F23">
            <v>-669637</v>
          </cell>
          <cell r="G23">
            <v>45803</v>
          </cell>
          <cell r="H23">
            <v>45808</v>
          </cell>
          <cell r="I23">
            <v>45811</v>
          </cell>
        </row>
        <row r="24">
          <cell r="A24">
            <v>1067</v>
          </cell>
          <cell r="B24">
            <v>510016</v>
          </cell>
          <cell r="C24">
            <v>25790</v>
          </cell>
          <cell r="D24" t="str">
            <v>CTY TNHH MTV TM VA DV NGOC THOM</v>
          </cell>
          <cell r="E24" t="str">
            <v>1C25TNF_00001067</v>
          </cell>
          <cell r="F24">
            <v>-111062</v>
          </cell>
          <cell r="G24">
            <v>45803</v>
          </cell>
          <cell r="H24">
            <v>45808</v>
          </cell>
          <cell r="I24">
            <v>45811</v>
          </cell>
        </row>
        <row r="25">
          <cell r="A25">
            <v>26845</v>
          </cell>
          <cell r="B25">
            <v>510010</v>
          </cell>
          <cell r="C25">
            <v>25790</v>
          </cell>
          <cell r="D25" t="str">
            <v>CTY TNHH MTV TM VA DV NGOC THOM</v>
          </cell>
          <cell r="E25" t="str">
            <v>1C25TNN_00026845</v>
          </cell>
          <cell r="F25">
            <v>9195888</v>
          </cell>
          <cell r="G25">
            <v>45773</v>
          </cell>
          <cell r="H25">
            <v>45808</v>
          </cell>
          <cell r="I25">
            <v>45811</v>
          </cell>
        </row>
        <row r="26">
          <cell r="A26">
            <v>26847</v>
          </cell>
          <cell r="B26">
            <v>510019</v>
          </cell>
          <cell r="C26">
            <v>25790</v>
          </cell>
          <cell r="D26" t="str">
            <v>CTY TNHH MTV TM VA DV NGOC THOM</v>
          </cell>
          <cell r="E26" t="str">
            <v>1C25TNN_00026847</v>
          </cell>
          <cell r="F26">
            <v>888463</v>
          </cell>
          <cell r="G26">
            <v>45773</v>
          </cell>
          <cell r="H26">
            <v>45808</v>
          </cell>
          <cell r="I26">
            <v>45811</v>
          </cell>
        </row>
        <row r="27">
          <cell r="A27">
            <v>26848</v>
          </cell>
          <cell r="B27">
            <v>510019</v>
          </cell>
          <cell r="C27">
            <v>25790</v>
          </cell>
          <cell r="D27" t="str">
            <v>CTY TNHH MTV TM VA DV NGOC THOM</v>
          </cell>
          <cell r="E27" t="str">
            <v>1C25TNN_00026848</v>
          </cell>
          <cell r="F27">
            <v>1059863</v>
          </cell>
          <cell r="G27">
            <v>45773</v>
          </cell>
          <cell r="H27">
            <v>45808</v>
          </cell>
          <cell r="I27">
            <v>45811</v>
          </cell>
        </row>
        <row r="28">
          <cell r="A28">
            <v>27111</v>
          </cell>
          <cell r="B28">
            <v>510018</v>
          </cell>
          <cell r="C28">
            <v>25790</v>
          </cell>
          <cell r="D28" t="str">
            <v>CTY TNHH MTV TM VA DV NGOC THOM</v>
          </cell>
          <cell r="E28" t="str">
            <v>1C25TNN_00027111</v>
          </cell>
          <cell r="F28">
            <v>1110575</v>
          </cell>
          <cell r="G28">
            <v>45776</v>
          </cell>
          <cell r="H28">
            <v>45808</v>
          </cell>
          <cell r="I28">
            <v>45811</v>
          </cell>
        </row>
        <row r="29">
          <cell r="A29">
            <v>27120</v>
          </cell>
          <cell r="B29">
            <v>510029</v>
          </cell>
          <cell r="C29">
            <v>25790</v>
          </cell>
          <cell r="D29" t="str">
            <v>CTY TNHH MTV TM VA DV NGOC THOM</v>
          </cell>
          <cell r="E29" t="str">
            <v>1C25TNN_00027120</v>
          </cell>
          <cell r="F29">
            <v>976338</v>
          </cell>
          <cell r="G29">
            <v>45776</v>
          </cell>
          <cell r="H29">
            <v>45808</v>
          </cell>
          <cell r="I29">
            <v>45811</v>
          </cell>
        </row>
        <row r="30">
          <cell r="A30">
            <v>27121</v>
          </cell>
          <cell r="B30">
            <v>510010</v>
          </cell>
          <cell r="C30">
            <v>25790</v>
          </cell>
          <cell r="D30" t="str">
            <v>CTY TNHH MTV TM VA DV NGOC THOM</v>
          </cell>
          <cell r="E30" t="str">
            <v>1C25TNN_00027121</v>
          </cell>
          <cell r="F30">
            <v>13201138</v>
          </cell>
          <cell r="G30">
            <v>45776</v>
          </cell>
          <cell r="H30">
            <v>45808</v>
          </cell>
          <cell r="I30">
            <v>45811</v>
          </cell>
        </row>
        <row r="31">
          <cell r="A31">
            <v>27148</v>
          </cell>
          <cell r="B31">
            <v>510011</v>
          </cell>
          <cell r="C31">
            <v>25790</v>
          </cell>
          <cell r="D31" t="str">
            <v>CTY TNHH MTV TM VA DV NGOC THOM</v>
          </cell>
          <cell r="E31" t="str">
            <v>1C25TNN_00027148</v>
          </cell>
          <cell r="F31">
            <v>6879475</v>
          </cell>
          <cell r="G31">
            <v>45776</v>
          </cell>
          <cell r="H31">
            <v>45808</v>
          </cell>
          <cell r="I31">
            <v>45811</v>
          </cell>
        </row>
        <row r="32">
          <cell r="A32">
            <v>27149</v>
          </cell>
          <cell r="B32">
            <v>510018</v>
          </cell>
          <cell r="C32">
            <v>25790</v>
          </cell>
          <cell r="D32" t="str">
            <v>CTY TNHH MTV TM VA DV NGOC THOM</v>
          </cell>
          <cell r="E32" t="str">
            <v>1C25TNN_00027149</v>
          </cell>
          <cell r="F32">
            <v>4421663</v>
          </cell>
          <cell r="G32">
            <v>45776</v>
          </cell>
          <cell r="H32">
            <v>45808</v>
          </cell>
          <cell r="I32">
            <v>45811</v>
          </cell>
        </row>
        <row r="33">
          <cell r="A33">
            <v>27246</v>
          </cell>
          <cell r="B33">
            <v>510016</v>
          </cell>
          <cell r="C33">
            <v>25790</v>
          </cell>
          <cell r="D33" t="str">
            <v>CTY TNHH MTV TM VA DV NGOC THOM</v>
          </cell>
          <cell r="E33" t="str">
            <v>1C25TNN_00027246</v>
          </cell>
          <cell r="F33">
            <v>1952675</v>
          </cell>
          <cell r="G33">
            <v>45779</v>
          </cell>
          <cell r="H33">
            <v>45808</v>
          </cell>
          <cell r="I33">
            <v>45811</v>
          </cell>
        </row>
        <row r="34">
          <cell r="A34">
            <v>27422</v>
          </cell>
          <cell r="B34">
            <v>510016</v>
          </cell>
          <cell r="C34">
            <v>25790</v>
          </cell>
          <cell r="D34" t="str">
            <v>CTY TNHH MTV TM VA DV NGOC THOM</v>
          </cell>
          <cell r="E34" t="str">
            <v>1C25TNN_00027422</v>
          </cell>
          <cell r="F34">
            <v>2221163</v>
          </cell>
          <cell r="G34">
            <v>45779</v>
          </cell>
          <cell r="H34">
            <v>45808</v>
          </cell>
          <cell r="I34">
            <v>45811</v>
          </cell>
        </row>
        <row r="35">
          <cell r="A35">
            <v>27444</v>
          </cell>
          <cell r="B35">
            <v>510021</v>
          </cell>
          <cell r="C35">
            <v>25790</v>
          </cell>
          <cell r="D35" t="str">
            <v>CTY TNHH MTV TM VA DV NGOC THOM</v>
          </cell>
          <cell r="E35" t="str">
            <v>1C25TNN_00027444</v>
          </cell>
          <cell r="F35">
            <v>1072050</v>
          </cell>
          <cell r="G35">
            <v>45779</v>
          </cell>
          <cell r="H35">
            <v>45808</v>
          </cell>
          <cell r="I35">
            <v>45811</v>
          </cell>
        </row>
        <row r="36">
          <cell r="A36">
            <v>27445</v>
          </cell>
          <cell r="B36">
            <v>510022</v>
          </cell>
          <cell r="C36">
            <v>25790</v>
          </cell>
          <cell r="D36" t="str">
            <v>CTY TNHH MTV TM VA DV NGOC THOM</v>
          </cell>
          <cell r="E36" t="str">
            <v>1C25TNN_00027445</v>
          </cell>
          <cell r="F36">
            <v>558025</v>
          </cell>
          <cell r="G36">
            <v>45777</v>
          </cell>
          <cell r="H36">
            <v>45808</v>
          </cell>
          <cell r="I36">
            <v>45811</v>
          </cell>
        </row>
        <row r="37">
          <cell r="A37">
            <v>27456</v>
          </cell>
          <cell r="B37">
            <v>510025</v>
          </cell>
          <cell r="C37">
            <v>25790</v>
          </cell>
          <cell r="D37" t="str">
            <v>CTY TNHH MTV TM VA DV NGOC THOM</v>
          </cell>
          <cell r="E37" t="str">
            <v>1C25TNN_00027456</v>
          </cell>
          <cell r="F37">
            <v>3905363</v>
          </cell>
          <cell r="G37">
            <v>45777</v>
          </cell>
          <cell r="H37">
            <v>45808</v>
          </cell>
          <cell r="I37">
            <v>45811</v>
          </cell>
        </row>
        <row r="38">
          <cell r="A38">
            <v>27467</v>
          </cell>
          <cell r="B38">
            <v>510028</v>
          </cell>
          <cell r="C38">
            <v>25790</v>
          </cell>
          <cell r="D38" t="str">
            <v>CTY TNHH MTV TM VA DV NGOC THOM</v>
          </cell>
          <cell r="E38" t="str">
            <v>1C25TNN_00027467</v>
          </cell>
          <cell r="F38">
            <v>1597038</v>
          </cell>
          <cell r="G38">
            <v>45776</v>
          </cell>
          <cell r="H38">
            <v>45808</v>
          </cell>
          <cell r="I38">
            <v>45811</v>
          </cell>
        </row>
        <row r="39">
          <cell r="A39">
            <v>28130</v>
          </cell>
          <cell r="B39">
            <v>510017</v>
          </cell>
          <cell r="C39">
            <v>25790</v>
          </cell>
          <cell r="D39" t="str">
            <v>CTY TNHH MTV TM VA DV NGOC THOM</v>
          </cell>
          <cell r="E39" t="str">
            <v>1C25TNN_00028130</v>
          </cell>
          <cell r="F39">
            <v>3523388</v>
          </cell>
          <cell r="G39">
            <v>45773</v>
          </cell>
          <cell r="H39">
            <v>45808</v>
          </cell>
          <cell r="I39">
            <v>45811</v>
          </cell>
        </row>
        <row r="40">
          <cell r="A40">
            <v>28203</v>
          </cell>
          <cell r="B40">
            <v>510014</v>
          </cell>
          <cell r="C40">
            <v>25790</v>
          </cell>
          <cell r="D40" t="str">
            <v>CTY TNHH MTV TM VA DV NGOC THOM</v>
          </cell>
          <cell r="E40" t="str">
            <v>1C25TNN_00028203</v>
          </cell>
          <cell r="F40">
            <v>11105800</v>
          </cell>
          <cell r="G40">
            <v>45776</v>
          </cell>
          <cell r="H40">
            <v>45808</v>
          </cell>
          <cell r="I40">
            <v>45811</v>
          </cell>
        </row>
        <row r="41">
          <cell r="A41">
            <v>28204</v>
          </cell>
          <cell r="B41">
            <v>510013</v>
          </cell>
          <cell r="C41">
            <v>25790</v>
          </cell>
          <cell r="D41" t="str">
            <v>CTY TNHH MTV TM VA DV NGOC THOM</v>
          </cell>
          <cell r="E41" t="str">
            <v>1C25TNN_00028204</v>
          </cell>
          <cell r="F41">
            <v>501825</v>
          </cell>
          <cell r="G41">
            <v>45778</v>
          </cell>
          <cell r="H41">
            <v>45808</v>
          </cell>
          <cell r="I41">
            <v>45811</v>
          </cell>
        </row>
        <row r="42">
          <cell r="A42">
            <v>28206</v>
          </cell>
          <cell r="B42">
            <v>510029</v>
          </cell>
          <cell r="C42">
            <v>25790</v>
          </cell>
          <cell r="D42" t="str">
            <v>CTY TNHH MTV TM VA DV NGOC THOM</v>
          </cell>
          <cell r="E42" t="str">
            <v>1C25TNN_00028206</v>
          </cell>
          <cell r="F42">
            <v>976338</v>
          </cell>
          <cell r="G42">
            <v>45779</v>
          </cell>
          <cell r="H42">
            <v>45808</v>
          </cell>
          <cell r="I42">
            <v>45811</v>
          </cell>
        </row>
        <row r="43">
          <cell r="A43">
            <v>28207</v>
          </cell>
          <cell r="B43">
            <v>510010</v>
          </cell>
          <cell r="C43">
            <v>25790</v>
          </cell>
          <cell r="D43" t="str">
            <v>CTY TNHH MTV TM VA DV NGOC THOM</v>
          </cell>
          <cell r="E43" t="str">
            <v>1C25TNN_00028207</v>
          </cell>
          <cell r="F43">
            <v>5870750</v>
          </cell>
          <cell r="G43">
            <v>45779</v>
          </cell>
          <cell r="H43">
            <v>45808</v>
          </cell>
          <cell r="I43">
            <v>45811</v>
          </cell>
        </row>
        <row r="44">
          <cell r="A44">
            <v>29677</v>
          </cell>
          <cell r="B44">
            <v>510025</v>
          </cell>
          <cell r="C44">
            <v>25790</v>
          </cell>
          <cell r="D44" t="str">
            <v>CTY TNHH MTV TM VA DV NGOC THOM</v>
          </cell>
          <cell r="E44" t="str">
            <v>1C25TNN_00029677</v>
          </cell>
          <cell r="F44">
            <v>1411675</v>
          </cell>
          <cell r="G44">
            <v>45784</v>
          </cell>
          <cell r="H44">
            <v>45808</v>
          </cell>
          <cell r="I44">
            <v>45811</v>
          </cell>
        </row>
        <row r="45">
          <cell r="A45">
            <v>29678</v>
          </cell>
          <cell r="B45">
            <v>510024</v>
          </cell>
          <cell r="C45">
            <v>25790</v>
          </cell>
          <cell r="D45" t="str">
            <v>CTY TNHH MTV TM VA DV NGOC THOM</v>
          </cell>
          <cell r="E45" t="str">
            <v>1C25TNN_00029678</v>
          </cell>
          <cell r="F45">
            <v>3695263</v>
          </cell>
          <cell r="G45">
            <v>45786</v>
          </cell>
          <cell r="H45">
            <v>45808</v>
          </cell>
          <cell r="I45">
            <v>45811</v>
          </cell>
        </row>
        <row r="46">
          <cell r="A46">
            <v>29680</v>
          </cell>
          <cell r="B46">
            <v>510022</v>
          </cell>
          <cell r="C46">
            <v>25790</v>
          </cell>
          <cell r="D46" t="str">
            <v>CTY TNHH MTV TM VA DV NGOC THOM</v>
          </cell>
          <cell r="E46" t="str">
            <v>1C25TNN_00029680</v>
          </cell>
          <cell r="F46">
            <v>3421300</v>
          </cell>
          <cell r="G46">
            <v>45785</v>
          </cell>
          <cell r="H46">
            <v>45808</v>
          </cell>
          <cell r="I46">
            <v>45811</v>
          </cell>
        </row>
        <row r="47">
          <cell r="A47">
            <v>29681</v>
          </cell>
          <cell r="B47">
            <v>510024</v>
          </cell>
          <cell r="C47">
            <v>25790</v>
          </cell>
          <cell r="D47" t="str">
            <v>CTY TNHH MTV TM VA DV NGOC THOM</v>
          </cell>
          <cell r="E47" t="str">
            <v>1C25TNN_00029681</v>
          </cell>
          <cell r="F47">
            <v>1952675</v>
          </cell>
          <cell r="G47">
            <v>45786</v>
          </cell>
          <cell r="H47">
            <v>45808</v>
          </cell>
          <cell r="I47">
            <v>45811</v>
          </cell>
        </row>
        <row r="48">
          <cell r="A48">
            <v>29754</v>
          </cell>
          <cell r="B48">
            <v>510017</v>
          </cell>
          <cell r="C48">
            <v>25790</v>
          </cell>
          <cell r="D48" t="str">
            <v>CTY TNHH MTV TM VA DV NGOC THOM</v>
          </cell>
          <cell r="E48" t="str">
            <v>1C25TNN_00029754</v>
          </cell>
          <cell r="F48">
            <v>1350800</v>
          </cell>
          <cell r="G48">
            <v>45784</v>
          </cell>
          <cell r="H48">
            <v>45808</v>
          </cell>
          <cell r="I48">
            <v>45811</v>
          </cell>
        </row>
        <row r="49">
          <cell r="A49">
            <v>29893</v>
          </cell>
          <cell r="B49">
            <v>510025</v>
          </cell>
          <cell r="C49">
            <v>25790</v>
          </cell>
          <cell r="D49" t="str">
            <v>CTY TNHH MTV TM VA DV NGOC THOM</v>
          </cell>
          <cell r="E49" t="str">
            <v>1C25TNN_00029893</v>
          </cell>
          <cell r="F49">
            <v>1952675</v>
          </cell>
          <cell r="G49">
            <v>45786</v>
          </cell>
          <cell r="H49">
            <v>45808</v>
          </cell>
          <cell r="I49">
            <v>45811</v>
          </cell>
        </row>
        <row r="50">
          <cell r="A50">
            <v>29895</v>
          </cell>
          <cell r="B50">
            <v>510022</v>
          </cell>
          <cell r="C50">
            <v>25790</v>
          </cell>
          <cell r="D50" t="str">
            <v>CTY TNHH MTV TM VA DV NGOC THOM</v>
          </cell>
          <cell r="E50" t="str">
            <v>1C25TNN_00029895</v>
          </cell>
          <cell r="F50">
            <v>2253775</v>
          </cell>
          <cell r="G50">
            <v>45787</v>
          </cell>
          <cell r="H50">
            <v>45808</v>
          </cell>
          <cell r="I50">
            <v>45811</v>
          </cell>
        </row>
        <row r="51">
          <cell r="A51">
            <v>29896</v>
          </cell>
          <cell r="B51">
            <v>510017</v>
          </cell>
          <cell r="C51">
            <v>25790</v>
          </cell>
          <cell r="D51" t="str">
            <v>CTY TNHH MTV TM VA DV NGOC THOM</v>
          </cell>
          <cell r="E51" t="str">
            <v>1C25TNN_00029896</v>
          </cell>
          <cell r="F51">
            <v>1116063</v>
          </cell>
          <cell r="G51">
            <v>45787</v>
          </cell>
          <cell r="H51">
            <v>45808</v>
          </cell>
          <cell r="I51">
            <v>45811</v>
          </cell>
        </row>
        <row r="52">
          <cell r="A52">
            <v>29897</v>
          </cell>
          <cell r="B52">
            <v>510016</v>
          </cell>
          <cell r="C52">
            <v>25790</v>
          </cell>
          <cell r="D52" t="str">
            <v>CTY TNHH MTV TM VA DV NGOC THOM</v>
          </cell>
          <cell r="E52" t="str">
            <v>1C25TNN_00029897</v>
          </cell>
          <cell r="F52">
            <v>558025</v>
          </cell>
          <cell r="G52">
            <v>45789</v>
          </cell>
          <cell r="H52">
            <v>45808</v>
          </cell>
          <cell r="I52">
            <v>45811</v>
          </cell>
        </row>
        <row r="53">
          <cell r="A53">
            <v>29898</v>
          </cell>
          <cell r="B53">
            <v>510016</v>
          </cell>
          <cell r="C53">
            <v>25790</v>
          </cell>
          <cell r="D53" t="str">
            <v>CTY TNHH MTV TM VA DV NGOC THOM</v>
          </cell>
          <cell r="E53" t="str">
            <v>1C25TNN_00029898</v>
          </cell>
          <cell r="F53">
            <v>1952675</v>
          </cell>
          <cell r="G53">
            <v>45789</v>
          </cell>
          <cell r="H53">
            <v>45808</v>
          </cell>
          <cell r="I53">
            <v>45811</v>
          </cell>
        </row>
        <row r="54">
          <cell r="A54">
            <v>29899</v>
          </cell>
          <cell r="B54">
            <v>510015</v>
          </cell>
          <cell r="C54">
            <v>25790</v>
          </cell>
          <cell r="D54" t="str">
            <v>CTY TNHH MTV TM VA DV NGOC THOM</v>
          </cell>
          <cell r="E54" t="str">
            <v>1C25TNN_00029899</v>
          </cell>
          <cell r="F54">
            <v>3902163</v>
          </cell>
          <cell r="G54">
            <v>45786</v>
          </cell>
          <cell r="H54">
            <v>45808</v>
          </cell>
          <cell r="I54">
            <v>45811</v>
          </cell>
        </row>
        <row r="55">
          <cell r="A55">
            <v>29900</v>
          </cell>
          <cell r="B55">
            <v>510015</v>
          </cell>
          <cell r="C55">
            <v>25790</v>
          </cell>
          <cell r="D55" t="str">
            <v>CTY TNHH MTV TM VA DV NGOC THOM</v>
          </cell>
          <cell r="E55" t="str">
            <v>1C25TNN_00029900</v>
          </cell>
          <cell r="F55">
            <v>1952675</v>
          </cell>
          <cell r="G55">
            <v>45786</v>
          </cell>
          <cell r="H55">
            <v>45808</v>
          </cell>
          <cell r="I55">
            <v>45811</v>
          </cell>
        </row>
        <row r="56">
          <cell r="A56">
            <v>29901</v>
          </cell>
          <cell r="B56">
            <v>510011</v>
          </cell>
          <cell r="C56">
            <v>25790</v>
          </cell>
          <cell r="D56" t="str">
            <v>CTY TNHH MTV TM VA DV NGOC THOM</v>
          </cell>
          <cell r="E56" t="str">
            <v>1C25TNN_00029901</v>
          </cell>
          <cell r="F56">
            <v>2472275</v>
          </cell>
          <cell r="G56">
            <v>45784</v>
          </cell>
          <cell r="H56">
            <v>45808</v>
          </cell>
          <cell r="I56">
            <v>45811</v>
          </cell>
        </row>
        <row r="57">
          <cell r="A57">
            <v>29902</v>
          </cell>
          <cell r="B57">
            <v>510011</v>
          </cell>
          <cell r="C57">
            <v>25790</v>
          </cell>
          <cell r="D57" t="str">
            <v>CTY TNHH MTV TM VA DV NGOC THOM</v>
          </cell>
          <cell r="E57" t="str">
            <v>1C25TNN_00029902</v>
          </cell>
          <cell r="F57">
            <v>1952675</v>
          </cell>
          <cell r="G57">
            <v>45784</v>
          </cell>
          <cell r="H57">
            <v>45808</v>
          </cell>
          <cell r="I57">
            <v>45811</v>
          </cell>
        </row>
        <row r="58">
          <cell r="A58">
            <v>29903</v>
          </cell>
          <cell r="B58">
            <v>510010</v>
          </cell>
          <cell r="C58">
            <v>25790</v>
          </cell>
          <cell r="D58" t="str">
            <v>CTY TNHH MTV TM VA DV NGOC THOM</v>
          </cell>
          <cell r="E58" t="str">
            <v>1C25TNN_00029903</v>
          </cell>
          <cell r="F58">
            <v>3905363</v>
          </cell>
          <cell r="G58">
            <v>45787</v>
          </cell>
          <cell r="H58">
            <v>45808</v>
          </cell>
          <cell r="I58">
            <v>45811</v>
          </cell>
        </row>
        <row r="59">
          <cell r="A59">
            <v>29904</v>
          </cell>
          <cell r="B59">
            <v>510010</v>
          </cell>
          <cell r="C59">
            <v>25790</v>
          </cell>
          <cell r="D59" t="str">
            <v>CTY TNHH MTV TM VA DV NGOC THOM</v>
          </cell>
          <cell r="E59" t="str">
            <v>1C25TNN_00029904</v>
          </cell>
          <cell r="F59">
            <v>10169275</v>
          </cell>
          <cell r="G59">
            <v>45787</v>
          </cell>
          <cell r="H59">
            <v>45808</v>
          </cell>
          <cell r="I59">
            <v>45811</v>
          </cell>
        </row>
        <row r="60">
          <cell r="A60">
            <v>29905</v>
          </cell>
          <cell r="B60">
            <v>510018</v>
          </cell>
          <cell r="C60">
            <v>25790</v>
          </cell>
          <cell r="D60" t="str">
            <v>CTY TNHH MTV TM VA DV NGOC THOM</v>
          </cell>
          <cell r="E60" t="str">
            <v>1C25TNN_00029905</v>
          </cell>
          <cell r="F60">
            <v>1952675</v>
          </cell>
          <cell r="G60">
            <v>45786</v>
          </cell>
          <cell r="H60">
            <v>45808</v>
          </cell>
          <cell r="I60">
            <v>45811</v>
          </cell>
        </row>
        <row r="61">
          <cell r="A61">
            <v>29906</v>
          </cell>
          <cell r="B61">
            <v>510018</v>
          </cell>
          <cell r="C61">
            <v>25790</v>
          </cell>
          <cell r="D61" t="str">
            <v>CTY TNHH MTV TM VA DV NGOC THOM</v>
          </cell>
          <cell r="E61" t="str">
            <v>1C25TNN_00029906</v>
          </cell>
          <cell r="F61">
            <v>1612413</v>
          </cell>
          <cell r="G61">
            <v>45786</v>
          </cell>
          <cell r="H61">
            <v>45808</v>
          </cell>
          <cell r="I61">
            <v>45811</v>
          </cell>
        </row>
        <row r="62">
          <cell r="A62">
            <v>30117</v>
          </cell>
          <cell r="B62">
            <v>510014</v>
          </cell>
          <cell r="C62">
            <v>25790</v>
          </cell>
          <cell r="D62" t="str">
            <v>CTY TNHH MTV TM VA DV NGOC THOM</v>
          </cell>
          <cell r="E62" t="str">
            <v>1C25TNN_00030117</v>
          </cell>
          <cell r="F62">
            <v>13058475</v>
          </cell>
          <cell r="G62">
            <v>45779</v>
          </cell>
          <cell r="H62">
            <v>45808</v>
          </cell>
          <cell r="I62">
            <v>45811</v>
          </cell>
        </row>
        <row r="63">
          <cell r="A63">
            <v>30139</v>
          </cell>
          <cell r="B63">
            <v>510014</v>
          </cell>
          <cell r="C63">
            <v>25790</v>
          </cell>
          <cell r="D63" t="str">
            <v>CTY TNHH MTV TM VA DV NGOC THOM</v>
          </cell>
          <cell r="E63" t="str">
            <v>1C25TNN_00030139</v>
          </cell>
          <cell r="F63">
            <v>3990138</v>
          </cell>
          <cell r="G63">
            <v>45786</v>
          </cell>
          <cell r="H63">
            <v>45808</v>
          </cell>
          <cell r="I63">
            <v>45811</v>
          </cell>
        </row>
        <row r="64">
          <cell r="A64">
            <v>30140</v>
          </cell>
          <cell r="B64">
            <v>510013</v>
          </cell>
          <cell r="C64">
            <v>25790</v>
          </cell>
          <cell r="D64" t="str">
            <v>CTY TNHH MTV TM VA DV NGOC THOM</v>
          </cell>
          <cell r="E64" t="str">
            <v>1C25TNN_00030140</v>
          </cell>
          <cell r="F64">
            <v>2203600</v>
          </cell>
          <cell r="G64">
            <v>45787</v>
          </cell>
          <cell r="H64">
            <v>45808</v>
          </cell>
          <cell r="I64">
            <v>45811</v>
          </cell>
        </row>
        <row r="65">
          <cell r="A65">
            <v>30832</v>
          </cell>
          <cell r="B65">
            <v>510011</v>
          </cell>
          <cell r="C65">
            <v>25790</v>
          </cell>
          <cell r="D65" t="str">
            <v>CTY TNHH MTV TM VA DV NGOC THOM</v>
          </cell>
          <cell r="E65" t="str">
            <v>1C25TNN_00030832</v>
          </cell>
          <cell r="F65">
            <v>2144100</v>
          </cell>
          <cell r="G65">
            <v>45790</v>
          </cell>
          <cell r="H65">
            <v>45808</v>
          </cell>
          <cell r="I65">
            <v>45811</v>
          </cell>
        </row>
        <row r="66">
          <cell r="A66">
            <v>30833</v>
          </cell>
          <cell r="B66">
            <v>510011</v>
          </cell>
          <cell r="C66">
            <v>25790</v>
          </cell>
          <cell r="D66" t="str">
            <v>CTY TNHH MTV TM VA DV NGOC THOM</v>
          </cell>
          <cell r="E66" t="str">
            <v>1C25TNN_00030833</v>
          </cell>
          <cell r="F66">
            <v>2883150</v>
          </cell>
          <cell r="G66">
            <v>45790</v>
          </cell>
          <cell r="H66">
            <v>45808</v>
          </cell>
          <cell r="I66">
            <v>45811</v>
          </cell>
        </row>
        <row r="67">
          <cell r="A67">
            <v>30834</v>
          </cell>
          <cell r="B67">
            <v>510012</v>
          </cell>
          <cell r="C67">
            <v>25790</v>
          </cell>
          <cell r="D67" t="str">
            <v>CTY TNHH MTV TM VA DV NGOC THOM</v>
          </cell>
          <cell r="E67" t="str">
            <v>1C25TNN_00030834</v>
          </cell>
          <cell r="F67">
            <v>2381325</v>
          </cell>
          <cell r="G67">
            <v>45790</v>
          </cell>
          <cell r="H67">
            <v>45808</v>
          </cell>
          <cell r="I67">
            <v>45811</v>
          </cell>
        </row>
        <row r="68">
          <cell r="A68">
            <v>30835</v>
          </cell>
          <cell r="B68">
            <v>510017</v>
          </cell>
          <cell r="C68">
            <v>25790</v>
          </cell>
          <cell r="D68" t="str">
            <v>CTY TNHH MTV TM VA DV NGOC THOM</v>
          </cell>
          <cell r="E68" t="str">
            <v>1C25TNN_00030835</v>
          </cell>
          <cell r="F68">
            <v>2632238</v>
          </cell>
          <cell r="G68">
            <v>45791</v>
          </cell>
          <cell r="H68">
            <v>45808</v>
          </cell>
          <cell r="I68">
            <v>45811</v>
          </cell>
        </row>
        <row r="69">
          <cell r="A69">
            <v>30836</v>
          </cell>
          <cell r="B69">
            <v>510025</v>
          </cell>
          <cell r="C69">
            <v>25790</v>
          </cell>
          <cell r="D69" t="str">
            <v>CTY TNHH MTV TM VA DV NGOC THOM</v>
          </cell>
          <cell r="E69" t="str">
            <v>1C25TNN_00030836</v>
          </cell>
          <cell r="F69">
            <v>9622263</v>
          </cell>
          <cell r="G69">
            <v>45791</v>
          </cell>
          <cell r="H69">
            <v>45808</v>
          </cell>
          <cell r="I69">
            <v>45811</v>
          </cell>
        </row>
        <row r="70">
          <cell r="A70">
            <v>31105</v>
          </cell>
          <cell r="B70">
            <v>510029</v>
          </cell>
          <cell r="C70">
            <v>25790</v>
          </cell>
          <cell r="D70" t="str">
            <v>CTY TNHH MTV TM VA DV NGOC THOM</v>
          </cell>
          <cell r="E70" t="str">
            <v>1C25TNN_00031105</v>
          </cell>
          <cell r="F70">
            <v>1468625</v>
          </cell>
          <cell r="G70">
            <v>45792</v>
          </cell>
          <cell r="H70">
            <v>45808</v>
          </cell>
          <cell r="I70">
            <v>45811</v>
          </cell>
        </row>
        <row r="71">
          <cell r="A71">
            <v>31291</v>
          </cell>
          <cell r="B71">
            <v>510019</v>
          </cell>
          <cell r="C71">
            <v>25790</v>
          </cell>
          <cell r="D71" t="str">
            <v>CTY TNHH MTV TM VA DV NGOC THOM</v>
          </cell>
          <cell r="E71" t="str">
            <v>1C25TNN_00031291</v>
          </cell>
          <cell r="F71">
            <v>2883150</v>
          </cell>
          <cell r="G71">
            <v>45794</v>
          </cell>
          <cell r="H71">
            <v>45808</v>
          </cell>
          <cell r="I71">
            <v>45811</v>
          </cell>
        </row>
        <row r="72">
          <cell r="A72">
            <v>31294</v>
          </cell>
          <cell r="B72">
            <v>510019</v>
          </cell>
          <cell r="C72">
            <v>25790</v>
          </cell>
          <cell r="D72" t="str">
            <v>CTY TNHH MTV TM VA DV NGOC THOM</v>
          </cell>
          <cell r="E72" t="str">
            <v>1C25TNN_00031294</v>
          </cell>
          <cell r="F72">
            <v>558025</v>
          </cell>
          <cell r="G72">
            <v>45794</v>
          </cell>
          <cell r="H72">
            <v>45808</v>
          </cell>
          <cell r="I72">
            <v>45811</v>
          </cell>
        </row>
        <row r="73">
          <cell r="A73">
            <v>31296</v>
          </cell>
          <cell r="B73">
            <v>510015</v>
          </cell>
          <cell r="C73">
            <v>25790</v>
          </cell>
          <cell r="D73" t="str">
            <v>CTY TNHH MTV TM VA DV NGOC THOM</v>
          </cell>
          <cell r="E73" t="str">
            <v>1C25TNN_00031296</v>
          </cell>
          <cell r="F73">
            <v>3849938</v>
          </cell>
          <cell r="G73">
            <v>45793</v>
          </cell>
          <cell r="H73">
            <v>45808</v>
          </cell>
          <cell r="I73">
            <v>45811</v>
          </cell>
        </row>
        <row r="74">
          <cell r="A74">
            <v>31297</v>
          </cell>
          <cell r="B74">
            <v>510025</v>
          </cell>
          <cell r="C74">
            <v>25790</v>
          </cell>
          <cell r="D74" t="str">
            <v>CTY TNHH MTV TM VA DV NGOC THOM</v>
          </cell>
          <cell r="E74" t="str">
            <v>1C25TNN_00031297</v>
          </cell>
          <cell r="F74">
            <v>4407975</v>
          </cell>
          <cell r="G74">
            <v>45793</v>
          </cell>
          <cell r="H74">
            <v>45808</v>
          </cell>
          <cell r="I74">
            <v>45811</v>
          </cell>
        </row>
        <row r="75">
          <cell r="A75">
            <v>31298</v>
          </cell>
          <cell r="B75">
            <v>510017</v>
          </cell>
          <cell r="C75">
            <v>25790</v>
          </cell>
          <cell r="D75" t="str">
            <v>CTY TNHH MTV TM VA DV NGOC THOM</v>
          </cell>
          <cell r="E75" t="str">
            <v>1C25TNN_00031298</v>
          </cell>
          <cell r="F75">
            <v>1461863</v>
          </cell>
          <cell r="G75">
            <v>45794</v>
          </cell>
          <cell r="H75">
            <v>45808</v>
          </cell>
          <cell r="I75">
            <v>45811</v>
          </cell>
        </row>
        <row r="76">
          <cell r="A76">
            <v>31299</v>
          </cell>
          <cell r="B76">
            <v>510010</v>
          </cell>
          <cell r="C76">
            <v>25790</v>
          </cell>
          <cell r="D76" t="str">
            <v>CTY TNHH MTV TM VA DV NGOC THOM</v>
          </cell>
          <cell r="E76" t="str">
            <v>1C25TNN_00031299</v>
          </cell>
          <cell r="F76">
            <v>8733950</v>
          </cell>
          <cell r="G76">
            <v>45793</v>
          </cell>
          <cell r="H76">
            <v>45808</v>
          </cell>
          <cell r="I76">
            <v>45811</v>
          </cell>
        </row>
        <row r="77">
          <cell r="A77">
            <v>31340</v>
          </cell>
          <cell r="B77">
            <v>520090</v>
          </cell>
          <cell r="C77">
            <v>25790</v>
          </cell>
          <cell r="D77" t="str">
            <v>CTY TNHH MTV TM VA DV NGOC THOM</v>
          </cell>
          <cell r="E77" t="str">
            <v>1C25TNN_00031340</v>
          </cell>
          <cell r="F77">
            <v>536025</v>
          </cell>
          <cell r="G77">
            <v>45780</v>
          </cell>
          <cell r="H77">
            <v>45808</v>
          </cell>
          <cell r="I77">
            <v>45811</v>
          </cell>
        </row>
        <row r="78">
          <cell r="A78">
            <v>31341</v>
          </cell>
          <cell r="B78">
            <v>520090</v>
          </cell>
          <cell r="C78">
            <v>25790</v>
          </cell>
          <cell r="D78" t="str">
            <v>CTY TNHH MTV TM VA DV NGOC THOM</v>
          </cell>
          <cell r="E78" t="str">
            <v>1C25TNN_00031341</v>
          </cell>
          <cell r="F78">
            <v>3491900</v>
          </cell>
          <cell r="G78">
            <v>45791</v>
          </cell>
          <cell r="H78">
            <v>45808</v>
          </cell>
          <cell r="I78">
            <v>45811</v>
          </cell>
        </row>
        <row r="79">
          <cell r="A79">
            <v>31342</v>
          </cell>
          <cell r="B79">
            <v>520090</v>
          </cell>
          <cell r="C79">
            <v>25790</v>
          </cell>
          <cell r="D79" t="str">
            <v>CTY TNHH MTV TM VA DV NGOC THOM</v>
          </cell>
          <cell r="E79" t="str">
            <v>1C25TNN_00031342</v>
          </cell>
          <cell r="F79">
            <v>1468625</v>
          </cell>
          <cell r="G79">
            <v>45780</v>
          </cell>
          <cell r="H79">
            <v>45808</v>
          </cell>
          <cell r="I79">
            <v>45811</v>
          </cell>
        </row>
        <row r="80">
          <cell r="A80">
            <v>31343</v>
          </cell>
          <cell r="B80">
            <v>510026</v>
          </cell>
          <cell r="C80">
            <v>25790</v>
          </cell>
          <cell r="D80" t="str">
            <v>CTY TNHH MTV TM VA DV NGOC THOM</v>
          </cell>
          <cell r="E80" t="str">
            <v>1C25TNN_00031343</v>
          </cell>
          <cell r="F80">
            <v>2939350</v>
          </cell>
          <cell r="G80">
            <v>45791</v>
          </cell>
          <cell r="H80">
            <v>45808</v>
          </cell>
          <cell r="I80">
            <v>45811</v>
          </cell>
        </row>
        <row r="81">
          <cell r="A81">
            <v>32707</v>
          </cell>
          <cell r="B81">
            <v>510016</v>
          </cell>
          <cell r="C81">
            <v>25790</v>
          </cell>
          <cell r="D81" t="str">
            <v>CTY TNHH MTV TM VA DV NGOC THOM</v>
          </cell>
          <cell r="E81" t="str">
            <v>1C25TNN_00032707</v>
          </cell>
          <cell r="F81">
            <v>558025</v>
          </cell>
          <cell r="G81">
            <v>45800</v>
          </cell>
          <cell r="H81">
            <v>45808</v>
          </cell>
          <cell r="I81">
            <v>45811</v>
          </cell>
        </row>
        <row r="82">
          <cell r="A82">
            <v>32708</v>
          </cell>
          <cell r="B82">
            <v>510017</v>
          </cell>
          <cell r="C82">
            <v>25790</v>
          </cell>
          <cell r="D82" t="str">
            <v>CTY TNHH MTV TM VA DV NGOC THOM</v>
          </cell>
          <cell r="E82" t="str">
            <v>1C25TNN_00032708</v>
          </cell>
          <cell r="F82">
            <v>3497375</v>
          </cell>
          <cell r="G82">
            <v>45798</v>
          </cell>
          <cell r="H82">
            <v>45808</v>
          </cell>
          <cell r="I82">
            <v>45811</v>
          </cell>
        </row>
        <row r="83">
          <cell r="A83">
            <v>32709</v>
          </cell>
          <cell r="B83">
            <v>510024</v>
          </cell>
          <cell r="C83">
            <v>25790</v>
          </cell>
          <cell r="D83" t="str">
            <v>CTY TNHH MTV TM VA DV NGOC THOM</v>
          </cell>
          <cell r="E83" t="str">
            <v>1C25TNN_00032709</v>
          </cell>
          <cell r="F83">
            <v>2120263</v>
          </cell>
          <cell r="G83">
            <v>45800</v>
          </cell>
          <cell r="H83">
            <v>45808</v>
          </cell>
          <cell r="I83">
            <v>45811</v>
          </cell>
        </row>
        <row r="84">
          <cell r="A84">
            <v>32766</v>
          </cell>
          <cell r="B84">
            <v>510016</v>
          </cell>
          <cell r="C84">
            <v>25790</v>
          </cell>
          <cell r="D84" t="str">
            <v>CTY TNHH MTV TM VA DV NGOC THOM</v>
          </cell>
          <cell r="E84" t="str">
            <v>1C25TNN_00032766</v>
          </cell>
          <cell r="F84">
            <v>1248325</v>
          </cell>
          <cell r="G84">
            <v>45803</v>
          </cell>
          <cell r="H84">
            <v>45808</v>
          </cell>
          <cell r="I84">
            <v>45811</v>
          </cell>
        </row>
        <row r="85">
          <cell r="A85">
            <v>32772</v>
          </cell>
          <cell r="B85">
            <v>510027</v>
          </cell>
          <cell r="C85">
            <v>25790</v>
          </cell>
          <cell r="D85" t="str">
            <v>CTY TNHH MTV TM VA DV NGOC THOM</v>
          </cell>
          <cell r="E85" t="str">
            <v>1C25TNN_00032772</v>
          </cell>
          <cell r="F85">
            <v>3441175</v>
          </cell>
          <cell r="G85">
            <v>45801</v>
          </cell>
          <cell r="H85">
            <v>45808</v>
          </cell>
          <cell r="I85">
            <v>45811</v>
          </cell>
        </row>
        <row r="86">
          <cell r="A86">
            <v>32999</v>
          </cell>
          <cell r="B86">
            <v>520090</v>
          </cell>
          <cell r="C86">
            <v>25790</v>
          </cell>
          <cell r="D86" t="str">
            <v>CTY TNHH MTV TM VA DV NGOC THOM</v>
          </cell>
          <cell r="E86" t="str">
            <v>1C25TNN_00032999</v>
          </cell>
          <cell r="F86">
            <v>1248325</v>
          </cell>
          <cell r="G86">
            <v>45799</v>
          </cell>
          <cell r="H86">
            <v>45808</v>
          </cell>
          <cell r="I86">
            <v>45811</v>
          </cell>
        </row>
        <row r="87">
          <cell r="A87">
            <v>33000</v>
          </cell>
          <cell r="B87">
            <v>510014</v>
          </cell>
          <cell r="C87">
            <v>25790</v>
          </cell>
          <cell r="D87" t="str">
            <v>CTY TNHH MTV TM VA DV NGOC THOM</v>
          </cell>
          <cell r="E87" t="str">
            <v>1C25TNN_00033000</v>
          </cell>
          <cell r="F87">
            <v>2496638</v>
          </cell>
          <cell r="G87">
            <v>45798</v>
          </cell>
          <cell r="H87">
            <v>45808</v>
          </cell>
          <cell r="I87">
            <v>45811</v>
          </cell>
        </row>
        <row r="88">
          <cell r="A88">
            <v>33001</v>
          </cell>
          <cell r="B88">
            <v>510014</v>
          </cell>
          <cell r="C88">
            <v>25790</v>
          </cell>
          <cell r="D88" t="str">
            <v>CTY TNHH MTV TM VA DV NGOC THOM</v>
          </cell>
          <cell r="E88" t="str">
            <v>1C25TNN_00033001</v>
          </cell>
          <cell r="F88">
            <v>6110925</v>
          </cell>
          <cell r="G88">
            <v>45798</v>
          </cell>
          <cell r="H88">
            <v>45808</v>
          </cell>
          <cell r="I88">
            <v>45811</v>
          </cell>
        </row>
        <row r="89">
          <cell r="A89">
            <v>33002</v>
          </cell>
          <cell r="B89">
            <v>510013</v>
          </cell>
          <cell r="C89">
            <v>25790</v>
          </cell>
          <cell r="D89" t="str">
            <v>CTY TNHH MTV TM VA DV NGOC THOM</v>
          </cell>
          <cell r="E89" t="str">
            <v>1C25TNN_00033002</v>
          </cell>
          <cell r="F89">
            <v>2496638</v>
          </cell>
          <cell r="G89">
            <v>45797</v>
          </cell>
          <cell r="H89">
            <v>45808</v>
          </cell>
          <cell r="I89">
            <v>45811</v>
          </cell>
        </row>
        <row r="90">
          <cell r="A90">
            <v>33003</v>
          </cell>
          <cell r="B90">
            <v>510014</v>
          </cell>
          <cell r="C90">
            <v>25790</v>
          </cell>
          <cell r="D90" t="str">
            <v>CTY TNHH MTV TM VA DV NGOC THOM</v>
          </cell>
          <cell r="E90" t="str">
            <v>1C25TNN_00033003</v>
          </cell>
          <cell r="F90">
            <v>11105800</v>
          </cell>
          <cell r="G90">
            <v>45794</v>
          </cell>
          <cell r="H90">
            <v>45808</v>
          </cell>
          <cell r="I90">
            <v>45811</v>
          </cell>
        </row>
        <row r="91">
          <cell r="A91">
            <v>33004</v>
          </cell>
          <cell r="B91">
            <v>510026</v>
          </cell>
          <cell r="C91">
            <v>25790</v>
          </cell>
          <cell r="D91" t="str">
            <v>CTY TNHH MTV TM VA DV NGOC THOM</v>
          </cell>
          <cell r="E91" t="str">
            <v>1C25TNN_00033004</v>
          </cell>
          <cell r="F91">
            <v>2496638</v>
          </cell>
          <cell r="G91">
            <v>45797</v>
          </cell>
          <cell r="H91">
            <v>45808</v>
          </cell>
          <cell r="I91">
            <v>45811</v>
          </cell>
        </row>
        <row r="92">
          <cell r="A92">
            <v>33006</v>
          </cell>
          <cell r="B92">
            <v>510012</v>
          </cell>
          <cell r="C92">
            <v>25790</v>
          </cell>
          <cell r="D92" t="str">
            <v>CTY TNHH MTV TM VA DV NGOC THOM</v>
          </cell>
          <cell r="E92" t="str">
            <v>1C25TNN_00033006</v>
          </cell>
          <cell r="F92">
            <v>1248325</v>
          </cell>
          <cell r="G92">
            <v>45803</v>
          </cell>
          <cell r="H92">
            <v>45808</v>
          </cell>
          <cell r="I92">
            <v>45811</v>
          </cell>
        </row>
        <row r="93">
          <cell r="A93">
            <v>33011</v>
          </cell>
          <cell r="B93">
            <v>510011</v>
          </cell>
          <cell r="C93">
            <v>25790</v>
          </cell>
          <cell r="D93" t="str">
            <v>CTY TNHH MTV TM VA DV NGOC THOM</v>
          </cell>
          <cell r="E93" t="str">
            <v>1C25TNN_00033011</v>
          </cell>
          <cell r="F93">
            <v>1248325</v>
          </cell>
          <cell r="G93">
            <v>45804</v>
          </cell>
          <cell r="H93">
            <v>45808</v>
          </cell>
          <cell r="I93">
            <v>45811</v>
          </cell>
        </row>
        <row r="94">
          <cell r="A94">
            <v>33012</v>
          </cell>
          <cell r="B94">
            <v>510019</v>
          </cell>
          <cell r="C94">
            <v>25790</v>
          </cell>
          <cell r="D94" t="str">
            <v>CTY TNHH MTV TM VA DV NGOC THOM</v>
          </cell>
          <cell r="E94" t="str">
            <v>1C25TNN_00033012</v>
          </cell>
          <cell r="F94">
            <v>1612413</v>
          </cell>
          <cell r="G94">
            <v>45804</v>
          </cell>
          <cell r="H94">
            <v>45808</v>
          </cell>
          <cell r="I94">
            <v>45811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No. &amp; PO Number</v>
          </cell>
          <cell r="F1" t="str">
            <v>Base Amount</v>
          </cell>
          <cell r="G1" t="str">
            <v>Invoice Date</v>
          </cell>
          <cell r="H1" t="str">
            <v>Cut off date</v>
          </cell>
          <cell r="I1" t="str">
            <v>Ngày ghi nhận</v>
          </cell>
        </row>
        <row r="2">
          <cell r="A2">
            <v>914</v>
          </cell>
          <cell r="B2">
            <v>510016</v>
          </cell>
          <cell r="C2">
            <v>25790</v>
          </cell>
          <cell r="D2" t="str">
            <v>CTY TNHH MTV TM VA DV NGOC THOM</v>
          </cell>
          <cell r="E2" t="str">
            <v>1C25TNF_00000914</v>
          </cell>
          <cell r="F2">
            <v>-97634</v>
          </cell>
          <cell r="G2">
            <v>45782</v>
          </cell>
          <cell r="H2">
            <v>45838</v>
          </cell>
          <cell r="I2">
            <v>45841</v>
          </cell>
        </row>
        <row r="3">
          <cell r="A3">
            <v>915</v>
          </cell>
          <cell r="B3">
            <v>510016</v>
          </cell>
          <cell r="C3">
            <v>25790</v>
          </cell>
          <cell r="D3" t="str">
            <v>CTY TNHH MTV TM VA DV NGOC THOM</v>
          </cell>
          <cell r="E3" t="str">
            <v>1C25TNF_00000915</v>
          </cell>
          <cell r="F3">
            <v>-111058</v>
          </cell>
          <cell r="G3">
            <v>45782</v>
          </cell>
          <cell r="H3">
            <v>45838</v>
          </cell>
          <cell r="I3">
            <v>45841</v>
          </cell>
        </row>
        <row r="4">
          <cell r="A4">
            <v>1068</v>
          </cell>
          <cell r="B4">
            <v>510028</v>
          </cell>
          <cell r="C4">
            <v>25790</v>
          </cell>
          <cell r="D4" t="str">
            <v>CTY TNHH MTV TM VA DV NGOC THOM</v>
          </cell>
          <cell r="E4" t="str">
            <v>1C25TNF_00001068</v>
          </cell>
          <cell r="F4">
            <v>-161789</v>
          </cell>
          <cell r="G4">
            <v>45804</v>
          </cell>
          <cell r="H4">
            <v>45838</v>
          </cell>
          <cell r="I4">
            <v>45841</v>
          </cell>
        </row>
        <row r="5">
          <cell r="A5">
            <v>1092</v>
          </cell>
          <cell r="B5">
            <v>510027</v>
          </cell>
          <cell r="C5">
            <v>25790</v>
          </cell>
          <cell r="D5" t="str">
            <v>CTY TNHH MTV TM VA DV NGOC THOM</v>
          </cell>
          <cell r="E5" t="str">
            <v>1C25TNF_00001092</v>
          </cell>
          <cell r="F5">
            <v>-111062</v>
          </cell>
          <cell r="G5">
            <v>45759</v>
          </cell>
          <cell r="H5">
            <v>45838</v>
          </cell>
          <cell r="I5">
            <v>45841</v>
          </cell>
        </row>
        <row r="6">
          <cell r="A6">
            <v>1093</v>
          </cell>
          <cell r="B6">
            <v>510013</v>
          </cell>
          <cell r="C6">
            <v>25790</v>
          </cell>
          <cell r="D6" t="str">
            <v>CTY TNHH MTV TM VA DV NGOC THOM</v>
          </cell>
          <cell r="E6" t="str">
            <v>1C25TNF_00001093</v>
          </cell>
          <cell r="F6">
            <v>-111062</v>
          </cell>
          <cell r="G6">
            <v>45792</v>
          </cell>
          <cell r="H6">
            <v>45838</v>
          </cell>
          <cell r="I6">
            <v>45841</v>
          </cell>
        </row>
        <row r="7">
          <cell r="A7">
            <v>1094</v>
          </cell>
          <cell r="B7">
            <v>510026</v>
          </cell>
          <cell r="C7">
            <v>25790</v>
          </cell>
          <cell r="D7" t="str">
            <v>CTY TNHH MTV TM VA DV NGOC THOM</v>
          </cell>
          <cell r="E7" t="str">
            <v>1C25TNF_00001094</v>
          </cell>
          <cell r="F7">
            <v>-669637</v>
          </cell>
          <cell r="G7">
            <v>45811</v>
          </cell>
          <cell r="H7">
            <v>45838</v>
          </cell>
          <cell r="I7">
            <v>45841</v>
          </cell>
        </row>
        <row r="8">
          <cell r="A8">
            <v>1095</v>
          </cell>
          <cell r="B8">
            <v>510013</v>
          </cell>
          <cell r="C8">
            <v>25790</v>
          </cell>
          <cell r="D8" t="str">
            <v>CTY TNHH MTV TM VA DV NGOC THOM</v>
          </cell>
          <cell r="E8" t="str">
            <v>1C25TNF_00001095</v>
          </cell>
          <cell r="F8">
            <v>-111600</v>
          </cell>
          <cell r="G8">
            <v>45812</v>
          </cell>
          <cell r="H8">
            <v>45838</v>
          </cell>
          <cell r="I8">
            <v>45841</v>
          </cell>
        </row>
        <row r="9">
          <cell r="A9">
            <v>1096</v>
          </cell>
          <cell r="B9">
            <v>510015</v>
          </cell>
          <cell r="C9">
            <v>25790</v>
          </cell>
          <cell r="D9" t="str">
            <v>CTY TNHH MTV TM VA DV NGOC THOM</v>
          </cell>
          <cell r="E9" t="str">
            <v>1C25TNF_00001096</v>
          </cell>
          <cell r="F9">
            <v>-223212</v>
          </cell>
          <cell r="G9">
            <v>45813</v>
          </cell>
          <cell r="H9">
            <v>45838</v>
          </cell>
          <cell r="I9">
            <v>45841</v>
          </cell>
        </row>
        <row r="10">
          <cell r="A10">
            <v>1134</v>
          </cell>
          <cell r="B10">
            <v>510016</v>
          </cell>
          <cell r="C10">
            <v>25790</v>
          </cell>
          <cell r="D10" t="str">
            <v>CTY TNHH MTV TM VA DV NGOC THOM</v>
          </cell>
          <cell r="E10" t="str">
            <v>1C25TNF_00001134</v>
          </cell>
          <cell r="F10">
            <v>-333175</v>
          </cell>
          <cell r="G10">
            <v>45815</v>
          </cell>
          <cell r="H10">
            <v>45838</v>
          </cell>
          <cell r="I10">
            <v>45841</v>
          </cell>
        </row>
        <row r="11">
          <cell r="A11">
            <v>1136</v>
          </cell>
          <cell r="B11">
            <v>510022</v>
          </cell>
          <cell r="C11">
            <v>25790</v>
          </cell>
          <cell r="D11" t="str">
            <v>CTY TNHH MTV TM VA DV NGOC THOM</v>
          </cell>
          <cell r="E11" t="str">
            <v>1C25TNF_00001136</v>
          </cell>
          <cell r="F11">
            <v>-119062</v>
          </cell>
          <cell r="G11">
            <v>45817</v>
          </cell>
          <cell r="H11">
            <v>45838</v>
          </cell>
          <cell r="I11">
            <v>45841</v>
          </cell>
        </row>
        <row r="12">
          <cell r="A12">
            <v>1137</v>
          </cell>
          <cell r="B12">
            <v>510022</v>
          </cell>
          <cell r="C12">
            <v>25790</v>
          </cell>
          <cell r="D12" t="str">
            <v>CTY TNHH MTV TM VA DV NGOC THOM</v>
          </cell>
          <cell r="E12" t="str">
            <v>1C25TNF_00001137</v>
          </cell>
          <cell r="F12">
            <v>-88850</v>
          </cell>
          <cell r="G12">
            <v>45817</v>
          </cell>
          <cell r="H12">
            <v>45838</v>
          </cell>
          <cell r="I12">
            <v>45841</v>
          </cell>
        </row>
        <row r="13">
          <cell r="A13">
            <v>1138</v>
          </cell>
          <cell r="B13">
            <v>510022</v>
          </cell>
          <cell r="C13">
            <v>25790</v>
          </cell>
          <cell r="D13" t="str">
            <v>CTY TNHH MTV TM VA DV NGOC THOM</v>
          </cell>
          <cell r="E13" t="str">
            <v>1C25TNF_00001138</v>
          </cell>
          <cell r="F13">
            <v>-446425</v>
          </cell>
          <cell r="G13">
            <v>45817</v>
          </cell>
          <cell r="H13">
            <v>45838</v>
          </cell>
          <cell r="I13">
            <v>45841</v>
          </cell>
        </row>
        <row r="14">
          <cell r="A14">
            <v>1146</v>
          </cell>
          <cell r="B14">
            <v>510028</v>
          </cell>
          <cell r="C14">
            <v>25790</v>
          </cell>
          <cell r="D14" t="str">
            <v>CTY TNHH MTV TM VA DV NGOC THOM</v>
          </cell>
          <cell r="E14" t="str">
            <v>1C25TNF_00001146</v>
          </cell>
          <cell r="F14">
            <v>-488175</v>
          </cell>
          <cell r="G14">
            <v>45823</v>
          </cell>
          <cell r="H14">
            <v>45838</v>
          </cell>
          <cell r="I14">
            <v>45841</v>
          </cell>
        </row>
        <row r="15">
          <cell r="A15">
            <v>1147</v>
          </cell>
          <cell r="B15">
            <v>510015</v>
          </cell>
          <cell r="C15">
            <v>25790</v>
          </cell>
          <cell r="D15" t="str">
            <v>CTY TNHH MTV TM VA DV NGOC THOM</v>
          </cell>
          <cell r="E15" t="str">
            <v>1C25TNF_00001147</v>
          </cell>
          <cell r="F15">
            <v>-222112</v>
          </cell>
          <cell r="G15">
            <v>45823</v>
          </cell>
          <cell r="H15">
            <v>45838</v>
          </cell>
          <cell r="I15">
            <v>45841</v>
          </cell>
        </row>
        <row r="16">
          <cell r="A16">
            <v>1148</v>
          </cell>
          <cell r="B16">
            <v>510020</v>
          </cell>
          <cell r="C16">
            <v>25790</v>
          </cell>
          <cell r="D16" t="str">
            <v>CTY TNHH MTV TM VA DV NGOC THOM</v>
          </cell>
          <cell r="E16" t="str">
            <v>1C25TNF_00001148</v>
          </cell>
          <cell r="F16">
            <v>-2296975</v>
          </cell>
          <cell r="G16">
            <v>45822</v>
          </cell>
          <cell r="H16">
            <v>45838</v>
          </cell>
          <cell r="I16">
            <v>45841</v>
          </cell>
        </row>
        <row r="17">
          <cell r="A17">
            <v>1149</v>
          </cell>
          <cell r="B17">
            <v>510020</v>
          </cell>
          <cell r="C17">
            <v>25790</v>
          </cell>
          <cell r="D17" t="str">
            <v>CTY TNHH MTV TM VA DV NGOC THOM</v>
          </cell>
          <cell r="E17" t="str">
            <v>1C25TNF_00001149</v>
          </cell>
          <cell r="F17">
            <v>-501825</v>
          </cell>
          <cell r="G17">
            <v>45822</v>
          </cell>
          <cell r="H17">
            <v>45838</v>
          </cell>
          <cell r="I17">
            <v>45841</v>
          </cell>
        </row>
        <row r="18">
          <cell r="A18">
            <v>1150</v>
          </cell>
          <cell r="B18">
            <v>510020</v>
          </cell>
          <cell r="C18">
            <v>25790</v>
          </cell>
          <cell r="D18" t="str">
            <v>CTY TNHH MTV TM VA DV NGOC THOM</v>
          </cell>
          <cell r="E18" t="str">
            <v>1C25TNF_00001150</v>
          </cell>
          <cell r="F18">
            <v>-702562</v>
          </cell>
          <cell r="G18">
            <v>45822</v>
          </cell>
          <cell r="H18">
            <v>45838</v>
          </cell>
          <cell r="I18">
            <v>45841</v>
          </cell>
        </row>
        <row r="19">
          <cell r="A19">
            <v>1178</v>
          </cell>
          <cell r="B19">
            <v>510021</v>
          </cell>
          <cell r="C19">
            <v>25790</v>
          </cell>
          <cell r="D19" t="str">
            <v>CTY TNHH MTV TM VA DV NGOC THOM</v>
          </cell>
          <cell r="E19" t="str">
            <v>1C25TNF_00001178</v>
          </cell>
          <cell r="F19">
            <v>-750437</v>
          </cell>
          <cell r="G19">
            <v>45829</v>
          </cell>
          <cell r="H19">
            <v>45838</v>
          </cell>
          <cell r="I19">
            <v>45841</v>
          </cell>
        </row>
        <row r="20">
          <cell r="A20">
            <v>1179</v>
          </cell>
          <cell r="B20">
            <v>510019</v>
          </cell>
          <cell r="C20">
            <v>25790</v>
          </cell>
          <cell r="D20" t="str">
            <v>CTY TNHH MTV TM VA DV NGOC THOM</v>
          </cell>
          <cell r="E20" t="str">
            <v>1C25TNF_00001179</v>
          </cell>
          <cell r="F20">
            <v>-50187</v>
          </cell>
          <cell r="G20">
            <v>45833</v>
          </cell>
          <cell r="H20">
            <v>45838</v>
          </cell>
          <cell r="I20">
            <v>45841</v>
          </cell>
        </row>
        <row r="21">
          <cell r="A21">
            <v>1180</v>
          </cell>
          <cell r="B21">
            <v>510019</v>
          </cell>
          <cell r="C21">
            <v>25790</v>
          </cell>
          <cell r="D21" t="str">
            <v>CTY TNHH MTV TM VA DV NGOC THOM</v>
          </cell>
          <cell r="E21" t="str">
            <v>1C25TNF_00001180</v>
          </cell>
          <cell r="F21">
            <v>-88850</v>
          </cell>
          <cell r="G21">
            <v>45833</v>
          </cell>
          <cell r="H21">
            <v>45838</v>
          </cell>
          <cell r="I21">
            <v>45841</v>
          </cell>
        </row>
        <row r="22">
          <cell r="A22">
            <v>1181</v>
          </cell>
          <cell r="B22">
            <v>510019</v>
          </cell>
          <cell r="C22">
            <v>25790</v>
          </cell>
          <cell r="D22" t="str">
            <v>CTY TNHH MTV TM VA DV NGOC THOM</v>
          </cell>
          <cell r="E22" t="str">
            <v>1C25TNF_00001181</v>
          </cell>
          <cell r="F22">
            <v>-62412</v>
          </cell>
          <cell r="G22">
            <v>45833</v>
          </cell>
          <cell r="H22">
            <v>45838</v>
          </cell>
          <cell r="I22">
            <v>45841</v>
          </cell>
        </row>
        <row r="23">
          <cell r="A23">
            <v>32760</v>
          </cell>
          <cell r="B23">
            <v>510018</v>
          </cell>
          <cell r="C23">
            <v>25790</v>
          </cell>
          <cell r="D23" t="str">
            <v>CTY TNHH MTV TM VA DV NGOC THOM</v>
          </cell>
          <cell r="E23" t="str">
            <v>1C25TNN_00032760</v>
          </cell>
          <cell r="F23">
            <v>1248325</v>
          </cell>
          <cell r="G23">
            <v>45799</v>
          </cell>
          <cell r="H23">
            <v>45838</v>
          </cell>
          <cell r="I23">
            <v>45841</v>
          </cell>
        </row>
        <row r="24">
          <cell r="A24">
            <v>32761</v>
          </cell>
          <cell r="B24">
            <v>510019</v>
          </cell>
          <cell r="C24">
            <v>25790</v>
          </cell>
          <cell r="D24" t="str">
            <v>CTY TNHH MTV TM VA DV NGOC THOM</v>
          </cell>
          <cell r="E24" t="str">
            <v>1C25TNN_00032761</v>
          </cell>
          <cell r="F24">
            <v>1248325</v>
          </cell>
          <cell r="G24">
            <v>45799</v>
          </cell>
          <cell r="H24">
            <v>45838</v>
          </cell>
          <cell r="I24">
            <v>45841</v>
          </cell>
        </row>
        <row r="25">
          <cell r="A25">
            <v>32762</v>
          </cell>
          <cell r="B25">
            <v>510012</v>
          </cell>
          <cell r="C25">
            <v>25790</v>
          </cell>
          <cell r="D25" t="str">
            <v>CTY TNHH MTV TM VA DV NGOC THOM</v>
          </cell>
          <cell r="E25" t="str">
            <v>1C25TNN_00032762</v>
          </cell>
          <cell r="F25">
            <v>501825</v>
          </cell>
          <cell r="G25">
            <v>45798</v>
          </cell>
          <cell r="H25">
            <v>45838</v>
          </cell>
          <cell r="I25">
            <v>45841</v>
          </cell>
        </row>
        <row r="26">
          <cell r="A26">
            <v>32763</v>
          </cell>
          <cell r="B26">
            <v>510012</v>
          </cell>
          <cell r="C26">
            <v>25790</v>
          </cell>
          <cell r="D26" t="str">
            <v>CTY TNHH MTV TM VA DV NGOC THOM</v>
          </cell>
          <cell r="E26" t="str">
            <v>1C25TNN_00032763</v>
          </cell>
          <cell r="F26">
            <v>1248325</v>
          </cell>
          <cell r="G26">
            <v>45798</v>
          </cell>
          <cell r="H26">
            <v>45838</v>
          </cell>
          <cell r="I26">
            <v>45841</v>
          </cell>
        </row>
        <row r="27">
          <cell r="A27">
            <v>32764</v>
          </cell>
          <cell r="B27">
            <v>510011</v>
          </cell>
          <cell r="C27">
            <v>25790</v>
          </cell>
          <cell r="D27" t="str">
            <v>CTY TNHH MTV TM VA DV NGOC THOM</v>
          </cell>
          <cell r="E27" t="str">
            <v>1C25TNN_00032764</v>
          </cell>
          <cell r="F27">
            <v>1248325</v>
          </cell>
          <cell r="G27">
            <v>45799</v>
          </cell>
          <cell r="H27">
            <v>45838</v>
          </cell>
          <cell r="I27">
            <v>45841</v>
          </cell>
        </row>
        <row r="28">
          <cell r="A28">
            <v>32765</v>
          </cell>
          <cell r="B28">
            <v>510011</v>
          </cell>
          <cell r="C28">
            <v>25790</v>
          </cell>
          <cell r="D28" t="str">
            <v>CTY TNHH MTV TM VA DV NGOC THOM</v>
          </cell>
          <cell r="E28" t="str">
            <v>1C25TNN_00032765</v>
          </cell>
          <cell r="F28">
            <v>1003663</v>
          </cell>
          <cell r="G28">
            <v>45799</v>
          </cell>
          <cell r="H28">
            <v>45838</v>
          </cell>
          <cell r="I28">
            <v>45841</v>
          </cell>
        </row>
        <row r="29">
          <cell r="A29">
            <v>32767</v>
          </cell>
          <cell r="B29">
            <v>510020</v>
          </cell>
          <cell r="C29">
            <v>25790</v>
          </cell>
          <cell r="D29" t="str">
            <v>CTY TNHH MTV TM VA DV NGOC THOM</v>
          </cell>
          <cell r="E29" t="str">
            <v>1C25TNN_00032767</v>
          </cell>
          <cell r="F29">
            <v>1248325</v>
          </cell>
          <cell r="G29">
            <v>45801</v>
          </cell>
          <cell r="H29">
            <v>45838</v>
          </cell>
          <cell r="I29">
            <v>45841</v>
          </cell>
        </row>
        <row r="30">
          <cell r="A30">
            <v>32768</v>
          </cell>
          <cell r="B30">
            <v>510020</v>
          </cell>
          <cell r="C30">
            <v>25790</v>
          </cell>
          <cell r="D30" t="str">
            <v>CTY TNHH MTV TM VA DV NGOC THOM</v>
          </cell>
          <cell r="E30" t="str">
            <v>1C25TNN_00032768</v>
          </cell>
          <cell r="F30">
            <v>2381325</v>
          </cell>
          <cell r="G30">
            <v>45801</v>
          </cell>
          <cell r="H30">
            <v>45838</v>
          </cell>
          <cell r="I30">
            <v>45841</v>
          </cell>
        </row>
        <row r="31">
          <cell r="A31">
            <v>32769</v>
          </cell>
          <cell r="B31">
            <v>510022</v>
          </cell>
          <cell r="C31">
            <v>25790</v>
          </cell>
          <cell r="D31" t="str">
            <v>CTY TNHH MTV TM VA DV NGOC THOM</v>
          </cell>
          <cell r="E31" t="str">
            <v>1C25TNN_00032769</v>
          </cell>
          <cell r="F31">
            <v>1248325</v>
          </cell>
          <cell r="G31">
            <v>45801</v>
          </cell>
          <cell r="H31">
            <v>45838</v>
          </cell>
          <cell r="I31">
            <v>45841</v>
          </cell>
        </row>
        <row r="32">
          <cell r="A32">
            <v>32770</v>
          </cell>
          <cell r="B32">
            <v>510025</v>
          </cell>
          <cell r="C32">
            <v>25790</v>
          </cell>
          <cell r="D32" t="str">
            <v>CTY TNHH MTV TM VA DV NGOC THOM</v>
          </cell>
          <cell r="E32" t="str">
            <v>1C25TNN_00032770</v>
          </cell>
          <cell r="F32">
            <v>1248325</v>
          </cell>
          <cell r="G32">
            <v>45800</v>
          </cell>
          <cell r="H32">
            <v>45838</v>
          </cell>
          <cell r="I32">
            <v>45841</v>
          </cell>
        </row>
        <row r="33">
          <cell r="A33">
            <v>32771</v>
          </cell>
          <cell r="B33">
            <v>510027</v>
          </cell>
          <cell r="C33">
            <v>25790</v>
          </cell>
          <cell r="D33" t="str">
            <v>CTY TNHH MTV TM VA DV NGOC THOM</v>
          </cell>
          <cell r="E33" t="str">
            <v>1C25TNN_00032771</v>
          </cell>
          <cell r="F33">
            <v>1248325</v>
          </cell>
          <cell r="G33">
            <v>45801</v>
          </cell>
          <cell r="H33">
            <v>45838</v>
          </cell>
          <cell r="I33">
            <v>45841</v>
          </cell>
        </row>
        <row r="34">
          <cell r="A34">
            <v>33005</v>
          </cell>
          <cell r="B34">
            <v>510014</v>
          </cell>
          <cell r="C34">
            <v>25790</v>
          </cell>
          <cell r="D34" t="str">
            <v>CTY TNHH MTV TM VA DV NGOC THOM</v>
          </cell>
          <cell r="E34" t="str">
            <v>1C25TNN_00033005</v>
          </cell>
          <cell r="F34">
            <v>536025</v>
          </cell>
          <cell r="G34">
            <v>45794</v>
          </cell>
          <cell r="H34">
            <v>45838</v>
          </cell>
          <cell r="I34">
            <v>45841</v>
          </cell>
        </row>
        <row r="35">
          <cell r="A35">
            <v>33905</v>
          </cell>
          <cell r="B35">
            <v>510028</v>
          </cell>
          <cell r="C35">
            <v>25790</v>
          </cell>
          <cell r="D35" t="str">
            <v>CTY TNHH MTV TM VA DV NGOC THOM</v>
          </cell>
          <cell r="E35" t="str">
            <v>1C25TNN_00033905</v>
          </cell>
          <cell r="F35">
            <v>1248325</v>
          </cell>
          <cell r="G35">
            <v>45804</v>
          </cell>
          <cell r="H35">
            <v>45838</v>
          </cell>
          <cell r="I35">
            <v>45841</v>
          </cell>
        </row>
        <row r="36">
          <cell r="A36">
            <v>33906</v>
          </cell>
          <cell r="B36">
            <v>510025</v>
          </cell>
          <cell r="C36">
            <v>25790</v>
          </cell>
          <cell r="D36" t="str">
            <v>CTY TNHH MTV TM VA DV NGOC THOM</v>
          </cell>
          <cell r="E36" t="str">
            <v>1C25TNN_00033906</v>
          </cell>
          <cell r="F36">
            <v>909313</v>
          </cell>
          <cell r="G36">
            <v>45805</v>
          </cell>
          <cell r="H36">
            <v>45838</v>
          </cell>
          <cell r="I36">
            <v>45841</v>
          </cell>
        </row>
        <row r="37">
          <cell r="A37">
            <v>33907</v>
          </cell>
          <cell r="B37">
            <v>510024</v>
          </cell>
          <cell r="C37">
            <v>25790</v>
          </cell>
          <cell r="D37" t="str">
            <v>CTY TNHH MTV TM VA DV NGOC THOM</v>
          </cell>
          <cell r="E37" t="str">
            <v>1C25TNN_00033907</v>
          </cell>
          <cell r="F37">
            <v>1248325</v>
          </cell>
          <cell r="G37">
            <v>45810</v>
          </cell>
          <cell r="H37">
            <v>45838</v>
          </cell>
          <cell r="I37">
            <v>45841</v>
          </cell>
        </row>
        <row r="38">
          <cell r="A38">
            <v>33908</v>
          </cell>
          <cell r="B38">
            <v>510023</v>
          </cell>
          <cell r="C38">
            <v>25790</v>
          </cell>
          <cell r="D38" t="str">
            <v>CTY TNHH MTV TM VA DV NGOC THOM</v>
          </cell>
          <cell r="E38" t="str">
            <v>1C25TNN_00033908</v>
          </cell>
          <cell r="F38">
            <v>1248325</v>
          </cell>
          <cell r="G38">
            <v>45807</v>
          </cell>
          <cell r="H38">
            <v>45838</v>
          </cell>
          <cell r="I38">
            <v>45841</v>
          </cell>
        </row>
        <row r="39">
          <cell r="A39">
            <v>33909</v>
          </cell>
          <cell r="B39">
            <v>510017</v>
          </cell>
          <cell r="C39">
            <v>25790</v>
          </cell>
          <cell r="D39" t="str">
            <v>CTY TNHH MTV TM VA DV NGOC THOM</v>
          </cell>
          <cell r="E39" t="str">
            <v>1C25TNN_00033909</v>
          </cell>
          <cell r="F39">
            <v>1248325</v>
          </cell>
          <cell r="G39">
            <v>45805</v>
          </cell>
          <cell r="H39">
            <v>45838</v>
          </cell>
          <cell r="I39">
            <v>45841</v>
          </cell>
        </row>
        <row r="40">
          <cell r="A40">
            <v>33910</v>
          </cell>
          <cell r="B40">
            <v>510016</v>
          </cell>
          <cell r="C40">
            <v>25790</v>
          </cell>
          <cell r="D40" t="str">
            <v>CTY TNHH MTV TM VA DV NGOC THOM</v>
          </cell>
          <cell r="E40" t="str">
            <v>1C25TNN_00033910</v>
          </cell>
          <cell r="F40">
            <v>1248325</v>
          </cell>
          <cell r="G40">
            <v>45807</v>
          </cell>
          <cell r="H40">
            <v>45838</v>
          </cell>
          <cell r="I40">
            <v>45841</v>
          </cell>
        </row>
        <row r="41">
          <cell r="A41">
            <v>33968</v>
          </cell>
          <cell r="B41">
            <v>510026</v>
          </cell>
          <cell r="C41">
            <v>25790</v>
          </cell>
          <cell r="D41" t="str">
            <v>CTY TNHH MTV TM VA DV NGOC THOM</v>
          </cell>
          <cell r="E41" t="str">
            <v>1C25TNN_00033968</v>
          </cell>
          <cell r="F41">
            <v>4456750</v>
          </cell>
          <cell r="G41">
            <v>45794</v>
          </cell>
          <cell r="H41">
            <v>45838</v>
          </cell>
          <cell r="I41">
            <v>45841</v>
          </cell>
        </row>
        <row r="42">
          <cell r="A42">
            <v>34231</v>
          </cell>
          <cell r="B42">
            <v>510015</v>
          </cell>
          <cell r="C42">
            <v>25790</v>
          </cell>
          <cell r="D42" t="str">
            <v>CTY TNHH MTV TM VA DV NGOC THOM</v>
          </cell>
          <cell r="E42" t="str">
            <v>1C25TNN_00034231</v>
          </cell>
          <cell r="F42">
            <v>1248325</v>
          </cell>
          <cell r="G42">
            <v>45807</v>
          </cell>
          <cell r="H42">
            <v>45838</v>
          </cell>
          <cell r="I42">
            <v>45841</v>
          </cell>
        </row>
        <row r="43">
          <cell r="A43">
            <v>34232</v>
          </cell>
          <cell r="B43">
            <v>510016</v>
          </cell>
          <cell r="C43">
            <v>25790</v>
          </cell>
          <cell r="D43" t="str">
            <v>CTY TNHH MTV TM VA DV NGOC THOM</v>
          </cell>
          <cell r="E43" t="str">
            <v>1C25TNN_00034232</v>
          </cell>
          <cell r="F43">
            <v>2381325</v>
          </cell>
          <cell r="G43">
            <v>45810</v>
          </cell>
          <cell r="H43">
            <v>45838</v>
          </cell>
          <cell r="I43">
            <v>45841</v>
          </cell>
        </row>
        <row r="44">
          <cell r="A44">
            <v>34233</v>
          </cell>
          <cell r="B44">
            <v>510020</v>
          </cell>
          <cell r="C44">
            <v>25790</v>
          </cell>
          <cell r="D44" t="str">
            <v>CTY TNHH MTV TM VA DV NGOC THOM</v>
          </cell>
          <cell r="E44" t="str">
            <v>1C25TNN_00034233</v>
          </cell>
          <cell r="F44">
            <v>558025</v>
          </cell>
          <cell r="G44">
            <v>45808</v>
          </cell>
          <cell r="H44">
            <v>45838</v>
          </cell>
          <cell r="I44">
            <v>45841</v>
          </cell>
        </row>
        <row r="45">
          <cell r="A45">
            <v>34234</v>
          </cell>
          <cell r="B45">
            <v>510021</v>
          </cell>
          <cell r="C45">
            <v>25790</v>
          </cell>
          <cell r="D45" t="str">
            <v>CTY TNHH MTV TM VA DV NGOC THOM</v>
          </cell>
          <cell r="E45" t="str">
            <v>1C25TNN_00034234</v>
          </cell>
          <cell r="F45">
            <v>1248325</v>
          </cell>
          <cell r="G45">
            <v>45808</v>
          </cell>
          <cell r="H45">
            <v>45838</v>
          </cell>
          <cell r="I45">
            <v>45841</v>
          </cell>
        </row>
        <row r="46">
          <cell r="A46">
            <v>34235</v>
          </cell>
          <cell r="B46">
            <v>510022</v>
          </cell>
          <cell r="C46">
            <v>25790</v>
          </cell>
          <cell r="D46" t="str">
            <v>CTY TNHH MTV TM VA DV NGOC THOM</v>
          </cell>
          <cell r="E46" t="str">
            <v>1C25TNN_00034235</v>
          </cell>
          <cell r="F46">
            <v>1248325</v>
          </cell>
          <cell r="G46">
            <v>45808</v>
          </cell>
          <cell r="H46">
            <v>45838</v>
          </cell>
          <cell r="I46">
            <v>45841</v>
          </cell>
        </row>
        <row r="47">
          <cell r="A47">
            <v>34236</v>
          </cell>
          <cell r="B47">
            <v>510025</v>
          </cell>
          <cell r="C47">
            <v>25790</v>
          </cell>
          <cell r="D47" t="str">
            <v>CTY TNHH MTV TM VA DV NGOC THOM</v>
          </cell>
          <cell r="E47" t="str">
            <v>1C25TNN_00034236</v>
          </cell>
          <cell r="F47">
            <v>2381325</v>
          </cell>
          <cell r="G47">
            <v>45807</v>
          </cell>
          <cell r="H47">
            <v>45838</v>
          </cell>
          <cell r="I47">
            <v>45841</v>
          </cell>
        </row>
        <row r="48">
          <cell r="A48">
            <v>34237</v>
          </cell>
          <cell r="B48">
            <v>510025</v>
          </cell>
          <cell r="C48">
            <v>25790</v>
          </cell>
          <cell r="D48" t="str">
            <v>CTY TNHH MTV TM VA DV NGOC THOM</v>
          </cell>
          <cell r="E48" t="str">
            <v>1C25TNN_00034237</v>
          </cell>
          <cell r="F48">
            <v>1248325</v>
          </cell>
          <cell r="G48">
            <v>45807</v>
          </cell>
          <cell r="H48">
            <v>45838</v>
          </cell>
          <cell r="I48">
            <v>45841</v>
          </cell>
        </row>
        <row r="49">
          <cell r="A49">
            <v>34238</v>
          </cell>
          <cell r="B49">
            <v>510018</v>
          </cell>
          <cell r="C49">
            <v>25790</v>
          </cell>
          <cell r="D49" t="str">
            <v>CTY TNHH MTV TM VA DV NGOC THOM</v>
          </cell>
          <cell r="E49" t="str">
            <v>1C25TNN_00034238</v>
          </cell>
          <cell r="F49">
            <v>1248325</v>
          </cell>
          <cell r="G49">
            <v>45805</v>
          </cell>
          <cell r="H49">
            <v>45838</v>
          </cell>
          <cell r="I49">
            <v>45841</v>
          </cell>
        </row>
        <row r="50">
          <cell r="A50">
            <v>34239</v>
          </cell>
          <cell r="B50">
            <v>510029</v>
          </cell>
          <cell r="C50">
            <v>25790</v>
          </cell>
          <cell r="D50" t="str">
            <v>CTY TNHH MTV TM VA DV NGOC THOM</v>
          </cell>
          <cell r="E50" t="str">
            <v>1C25TNN_00034239</v>
          </cell>
          <cell r="F50">
            <v>1248325</v>
          </cell>
          <cell r="G50">
            <v>45805</v>
          </cell>
          <cell r="H50">
            <v>45838</v>
          </cell>
          <cell r="I50">
            <v>45841</v>
          </cell>
        </row>
        <row r="51">
          <cell r="A51">
            <v>34240</v>
          </cell>
          <cell r="B51">
            <v>510010</v>
          </cell>
          <cell r="C51">
            <v>25790</v>
          </cell>
          <cell r="D51" t="str">
            <v>CTY TNHH MTV TM VA DV NGOC THOM</v>
          </cell>
          <cell r="E51" t="str">
            <v>1C25TNN_00034240</v>
          </cell>
          <cell r="F51">
            <v>10131563</v>
          </cell>
          <cell r="G51">
            <v>45805</v>
          </cell>
          <cell r="H51">
            <v>45838</v>
          </cell>
          <cell r="I51">
            <v>45841</v>
          </cell>
        </row>
        <row r="52">
          <cell r="A52">
            <v>34241</v>
          </cell>
          <cell r="B52">
            <v>510010</v>
          </cell>
          <cell r="C52">
            <v>25790</v>
          </cell>
          <cell r="D52" t="str">
            <v>CTY TNHH MTV TM VA DV NGOC THOM</v>
          </cell>
          <cell r="E52" t="str">
            <v>1C25TNN_00034241</v>
          </cell>
          <cell r="F52">
            <v>4993275</v>
          </cell>
          <cell r="G52">
            <v>45805</v>
          </cell>
          <cell r="H52">
            <v>45838</v>
          </cell>
          <cell r="I52">
            <v>45841</v>
          </cell>
        </row>
        <row r="53">
          <cell r="A53">
            <v>34242</v>
          </cell>
          <cell r="B53">
            <v>510010</v>
          </cell>
          <cell r="C53">
            <v>25790</v>
          </cell>
          <cell r="D53" t="str">
            <v>CTY TNHH MTV TM VA DV NGOC THOM</v>
          </cell>
          <cell r="E53" t="str">
            <v>1C25TNN_00034242</v>
          </cell>
          <cell r="F53">
            <v>1248325</v>
          </cell>
          <cell r="G53">
            <v>45805</v>
          </cell>
          <cell r="H53">
            <v>45838</v>
          </cell>
          <cell r="I53">
            <v>45841</v>
          </cell>
        </row>
        <row r="54">
          <cell r="A54">
            <v>34243</v>
          </cell>
          <cell r="B54">
            <v>510010</v>
          </cell>
          <cell r="C54">
            <v>25790</v>
          </cell>
          <cell r="D54" t="str">
            <v>CTY TNHH MTV TM VA DV NGOC THOM</v>
          </cell>
          <cell r="E54" t="str">
            <v>1C25TNN_00034243</v>
          </cell>
          <cell r="F54">
            <v>3744963</v>
          </cell>
          <cell r="G54">
            <v>45805</v>
          </cell>
          <cell r="H54">
            <v>45838</v>
          </cell>
          <cell r="I54">
            <v>45841</v>
          </cell>
        </row>
        <row r="55">
          <cell r="A55">
            <v>34244</v>
          </cell>
          <cell r="B55">
            <v>510012</v>
          </cell>
          <cell r="C55">
            <v>25790</v>
          </cell>
          <cell r="D55" t="str">
            <v>CTY TNHH MTV TM VA DV NGOC THOM</v>
          </cell>
          <cell r="E55" t="str">
            <v>1C25TNN_00034244</v>
          </cell>
          <cell r="F55">
            <v>1003663</v>
          </cell>
          <cell r="G55">
            <v>45805</v>
          </cell>
          <cell r="H55">
            <v>45838</v>
          </cell>
          <cell r="I55">
            <v>45841</v>
          </cell>
        </row>
        <row r="56">
          <cell r="A56">
            <v>34245</v>
          </cell>
          <cell r="B56">
            <v>510011</v>
          </cell>
          <cell r="C56">
            <v>25790</v>
          </cell>
          <cell r="D56" t="str">
            <v>CTY TNHH MTV TM VA DV NGOC THOM</v>
          </cell>
          <cell r="E56" t="str">
            <v>1C25TNN_00034245</v>
          </cell>
          <cell r="F56">
            <v>2496638</v>
          </cell>
          <cell r="G56">
            <v>45805</v>
          </cell>
          <cell r="H56">
            <v>45838</v>
          </cell>
          <cell r="I56">
            <v>45841</v>
          </cell>
        </row>
        <row r="57">
          <cell r="A57">
            <v>34246</v>
          </cell>
          <cell r="B57">
            <v>510011</v>
          </cell>
          <cell r="C57">
            <v>25790</v>
          </cell>
          <cell r="D57" t="str">
            <v>CTY TNHH MTV TM VA DV NGOC THOM</v>
          </cell>
          <cell r="E57" t="str">
            <v>1C25TNN_00034246</v>
          </cell>
          <cell r="F57">
            <v>1248325</v>
          </cell>
          <cell r="G57">
            <v>45805</v>
          </cell>
          <cell r="H57">
            <v>45838</v>
          </cell>
          <cell r="I57">
            <v>45841</v>
          </cell>
        </row>
        <row r="58">
          <cell r="A58">
            <v>34247</v>
          </cell>
          <cell r="B58">
            <v>510012</v>
          </cell>
          <cell r="C58">
            <v>25790</v>
          </cell>
          <cell r="D58" t="str">
            <v>CTY TNHH MTV TM VA DV NGOC THOM</v>
          </cell>
          <cell r="E58" t="str">
            <v>1C25TNN_00034247</v>
          </cell>
          <cell r="F58">
            <v>11242138</v>
          </cell>
          <cell r="G58">
            <v>45808</v>
          </cell>
          <cell r="H58">
            <v>45838</v>
          </cell>
          <cell r="I58">
            <v>45841</v>
          </cell>
        </row>
        <row r="59">
          <cell r="A59">
            <v>35320</v>
          </cell>
          <cell r="B59">
            <v>510014</v>
          </cell>
          <cell r="C59">
            <v>25790</v>
          </cell>
          <cell r="D59" t="str">
            <v>CTY TNHH MTV TM VA DV NGOC THOM</v>
          </cell>
          <cell r="E59" t="str">
            <v>1C25TNN_00035320</v>
          </cell>
          <cell r="F59">
            <v>5552900</v>
          </cell>
          <cell r="G59">
            <v>45807</v>
          </cell>
          <cell r="H59">
            <v>45838</v>
          </cell>
          <cell r="I59">
            <v>45841</v>
          </cell>
        </row>
        <row r="60">
          <cell r="A60">
            <v>35321</v>
          </cell>
          <cell r="B60">
            <v>510014</v>
          </cell>
          <cell r="C60">
            <v>25790</v>
          </cell>
          <cell r="D60" t="str">
            <v>CTY TNHH MTV TM VA DV NGOC THOM</v>
          </cell>
          <cell r="E60" t="str">
            <v>1C25TNN_00035321</v>
          </cell>
          <cell r="F60">
            <v>5552900</v>
          </cell>
          <cell r="G60">
            <v>45807</v>
          </cell>
          <cell r="H60">
            <v>45838</v>
          </cell>
          <cell r="I60">
            <v>45841</v>
          </cell>
        </row>
        <row r="61">
          <cell r="A61">
            <v>35322</v>
          </cell>
          <cell r="B61">
            <v>510014</v>
          </cell>
          <cell r="C61">
            <v>25790</v>
          </cell>
          <cell r="D61" t="str">
            <v>CTY TNHH MTV TM VA DV NGOC THOM</v>
          </cell>
          <cell r="E61" t="str">
            <v>1C25TNN_00035322</v>
          </cell>
          <cell r="F61">
            <v>1248325</v>
          </cell>
          <cell r="G61">
            <v>45807</v>
          </cell>
          <cell r="H61">
            <v>45838</v>
          </cell>
          <cell r="I61">
            <v>45841</v>
          </cell>
        </row>
        <row r="62">
          <cell r="A62">
            <v>35323</v>
          </cell>
          <cell r="B62">
            <v>510014</v>
          </cell>
          <cell r="C62">
            <v>25790</v>
          </cell>
          <cell r="D62" t="str">
            <v>CTY TNHH MTV TM VA DV NGOC THOM</v>
          </cell>
          <cell r="E62" t="str">
            <v>1C25TNN_00035323</v>
          </cell>
          <cell r="F62">
            <v>11105800</v>
          </cell>
          <cell r="G62">
            <v>45801</v>
          </cell>
          <cell r="H62">
            <v>45838</v>
          </cell>
          <cell r="I62">
            <v>45841</v>
          </cell>
        </row>
        <row r="63">
          <cell r="A63">
            <v>35491</v>
          </cell>
          <cell r="B63">
            <v>510011</v>
          </cell>
          <cell r="C63">
            <v>25790</v>
          </cell>
          <cell r="D63" t="str">
            <v>CTY TNHH MTV TM VA DV NGOC THOM</v>
          </cell>
          <cell r="E63" t="str">
            <v>1C25TNN_00035491</v>
          </cell>
          <cell r="F63">
            <v>1003663</v>
          </cell>
          <cell r="G63">
            <v>45811</v>
          </cell>
          <cell r="H63">
            <v>45838</v>
          </cell>
          <cell r="I63">
            <v>45841</v>
          </cell>
        </row>
        <row r="64">
          <cell r="A64">
            <v>35492</v>
          </cell>
          <cell r="B64">
            <v>510029</v>
          </cell>
          <cell r="C64">
            <v>25790</v>
          </cell>
          <cell r="D64" t="str">
            <v>CTY TNHH MTV TM VA DV NGOC THOM</v>
          </cell>
          <cell r="E64" t="str">
            <v>1C25TNN_00035492</v>
          </cell>
          <cell r="F64">
            <v>1322963</v>
          </cell>
          <cell r="G64">
            <v>45811</v>
          </cell>
          <cell r="H64">
            <v>45838</v>
          </cell>
          <cell r="I64">
            <v>45841</v>
          </cell>
        </row>
        <row r="65">
          <cell r="A65">
            <v>35493</v>
          </cell>
          <cell r="B65">
            <v>510024</v>
          </cell>
          <cell r="C65">
            <v>25790</v>
          </cell>
          <cell r="D65" t="str">
            <v>CTY TNHH MTV TM VA DV NGOC THOM</v>
          </cell>
          <cell r="E65" t="str">
            <v>1C25TNN_00035493</v>
          </cell>
          <cell r="F65">
            <v>2381325</v>
          </cell>
          <cell r="G65">
            <v>45814</v>
          </cell>
          <cell r="H65">
            <v>45838</v>
          </cell>
          <cell r="I65">
            <v>45841</v>
          </cell>
        </row>
        <row r="66">
          <cell r="A66">
            <v>35494</v>
          </cell>
          <cell r="B66">
            <v>510016</v>
          </cell>
          <cell r="C66">
            <v>25790</v>
          </cell>
          <cell r="D66" t="str">
            <v>CTY TNHH MTV TM VA DV NGOC THOM</v>
          </cell>
          <cell r="E66" t="str">
            <v>1C25TNN_00035494</v>
          </cell>
          <cell r="F66">
            <v>5411425</v>
          </cell>
          <cell r="G66">
            <v>45814</v>
          </cell>
          <cell r="H66">
            <v>45838</v>
          </cell>
          <cell r="I66">
            <v>45841</v>
          </cell>
        </row>
        <row r="67">
          <cell r="A67">
            <v>36098</v>
          </cell>
          <cell r="B67">
            <v>510022</v>
          </cell>
          <cell r="C67">
            <v>25790</v>
          </cell>
          <cell r="D67" t="str">
            <v>CTY TNHH MTV TM VA DV NGOC THOM</v>
          </cell>
          <cell r="E67" t="str">
            <v>1C25TNN_00036098</v>
          </cell>
          <cell r="F67">
            <v>2381325</v>
          </cell>
          <cell r="G67">
            <v>45815</v>
          </cell>
          <cell r="H67">
            <v>45838</v>
          </cell>
          <cell r="I67">
            <v>45841</v>
          </cell>
        </row>
        <row r="68">
          <cell r="A68">
            <v>36099</v>
          </cell>
          <cell r="B68">
            <v>510020</v>
          </cell>
          <cell r="C68">
            <v>25790</v>
          </cell>
          <cell r="D68" t="str">
            <v>CTY TNHH MTV TM VA DV NGOC THOM</v>
          </cell>
          <cell r="E68" t="str">
            <v>1C25TNN_00036099</v>
          </cell>
          <cell r="F68">
            <v>1110575</v>
          </cell>
          <cell r="G68">
            <v>45815</v>
          </cell>
          <cell r="H68">
            <v>45838</v>
          </cell>
          <cell r="I68">
            <v>45841</v>
          </cell>
        </row>
        <row r="69">
          <cell r="A69">
            <v>36100</v>
          </cell>
          <cell r="B69">
            <v>510017</v>
          </cell>
          <cell r="C69">
            <v>25790</v>
          </cell>
          <cell r="D69" t="str">
            <v>CTY TNHH MTV TM VA DV NGOC THOM</v>
          </cell>
          <cell r="E69" t="str">
            <v>1C25TNN_00036100</v>
          </cell>
          <cell r="F69">
            <v>2632238</v>
          </cell>
          <cell r="G69">
            <v>45815</v>
          </cell>
          <cell r="H69">
            <v>45838</v>
          </cell>
          <cell r="I69">
            <v>45841</v>
          </cell>
        </row>
        <row r="70">
          <cell r="A70">
            <v>36101</v>
          </cell>
          <cell r="B70">
            <v>510015</v>
          </cell>
          <cell r="C70">
            <v>25790</v>
          </cell>
          <cell r="D70" t="str">
            <v>CTY TNHH MTV TM VA DV NGOC THOM</v>
          </cell>
          <cell r="E70" t="str">
            <v>1C25TNN_00036101</v>
          </cell>
          <cell r="F70">
            <v>3203963</v>
          </cell>
          <cell r="G70">
            <v>45814</v>
          </cell>
          <cell r="H70">
            <v>45838</v>
          </cell>
          <cell r="I70">
            <v>45841</v>
          </cell>
        </row>
        <row r="71">
          <cell r="A71">
            <v>36102</v>
          </cell>
          <cell r="B71">
            <v>510010</v>
          </cell>
          <cell r="C71">
            <v>25790</v>
          </cell>
          <cell r="D71" t="str">
            <v>CTY TNHH MTV TM VA DV NGOC THOM</v>
          </cell>
          <cell r="E71" t="str">
            <v>1C25TNN_00036102</v>
          </cell>
          <cell r="F71">
            <v>2221163</v>
          </cell>
          <cell r="G71">
            <v>45814</v>
          </cell>
          <cell r="H71">
            <v>45838</v>
          </cell>
          <cell r="I71">
            <v>45841</v>
          </cell>
        </row>
        <row r="72">
          <cell r="A72">
            <v>36104</v>
          </cell>
          <cell r="B72">
            <v>510010</v>
          </cell>
          <cell r="C72">
            <v>25790</v>
          </cell>
          <cell r="D72" t="str">
            <v>CTY TNHH MTV TM VA DV NGOC THOM</v>
          </cell>
          <cell r="E72" t="str">
            <v>1C25TNN_00036104</v>
          </cell>
          <cell r="F72">
            <v>6241600</v>
          </cell>
          <cell r="G72">
            <v>45814</v>
          </cell>
          <cell r="H72">
            <v>45838</v>
          </cell>
          <cell r="I72">
            <v>45841</v>
          </cell>
        </row>
        <row r="73">
          <cell r="A73">
            <v>36105</v>
          </cell>
          <cell r="B73">
            <v>510015</v>
          </cell>
          <cell r="C73">
            <v>25790</v>
          </cell>
          <cell r="D73" t="str">
            <v>CTY TNHH MTV TM VA DV NGOC THOM</v>
          </cell>
          <cell r="E73" t="str">
            <v>1C25TNN_00036105</v>
          </cell>
          <cell r="F73">
            <v>1248325</v>
          </cell>
          <cell r="G73">
            <v>45814</v>
          </cell>
          <cell r="H73">
            <v>45838</v>
          </cell>
          <cell r="I73">
            <v>45841</v>
          </cell>
        </row>
        <row r="74">
          <cell r="A74">
            <v>36944</v>
          </cell>
          <cell r="B74">
            <v>510028</v>
          </cell>
          <cell r="C74">
            <v>25790</v>
          </cell>
          <cell r="D74" t="str">
            <v>CTY TNHH MTV TM VA DV NGOC THOM</v>
          </cell>
          <cell r="E74" t="str">
            <v>1C25TNN_00036944</v>
          </cell>
          <cell r="F74">
            <v>808950</v>
          </cell>
          <cell r="G74">
            <v>45818</v>
          </cell>
          <cell r="H74">
            <v>45838</v>
          </cell>
          <cell r="I74">
            <v>45841</v>
          </cell>
        </row>
        <row r="75">
          <cell r="A75">
            <v>36945</v>
          </cell>
          <cell r="B75">
            <v>510020</v>
          </cell>
          <cell r="C75">
            <v>25790</v>
          </cell>
          <cell r="D75" t="str">
            <v>CTY TNHH MTV TM VA DV NGOC THOM</v>
          </cell>
          <cell r="E75" t="str">
            <v>1C25TNN_00036945</v>
          </cell>
          <cell r="F75">
            <v>1003663</v>
          </cell>
          <cell r="G75">
            <v>45818</v>
          </cell>
          <cell r="H75">
            <v>45838</v>
          </cell>
          <cell r="I75">
            <v>45841</v>
          </cell>
        </row>
        <row r="76">
          <cell r="A76">
            <v>36946</v>
          </cell>
          <cell r="B76">
            <v>510016</v>
          </cell>
          <cell r="C76">
            <v>25790</v>
          </cell>
          <cell r="D76" t="str">
            <v>CTY TNHH MTV TM VA DV NGOC THOM</v>
          </cell>
          <cell r="E76" t="str">
            <v>1C25TNN_00036946</v>
          </cell>
          <cell r="F76">
            <v>1248325</v>
          </cell>
          <cell r="G76">
            <v>45821</v>
          </cell>
          <cell r="H76">
            <v>45838</v>
          </cell>
          <cell r="I76">
            <v>45841</v>
          </cell>
        </row>
        <row r="77">
          <cell r="A77">
            <v>36947</v>
          </cell>
          <cell r="B77">
            <v>510025</v>
          </cell>
          <cell r="C77">
            <v>25790</v>
          </cell>
          <cell r="D77" t="str">
            <v>CTY TNHH MTV TM VA DV NGOC THOM</v>
          </cell>
          <cell r="E77" t="str">
            <v>1C25TNN_00036947</v>
          </cell>
          <cell r="F77">
            <v>1248325</v>
          </cell>
          <cell r="G77">
            <v>45818</v>
          </cell>
          <cell r="H77">
            <v>45838</v>
          </cell>
          <cell r="I77">
            <v>45841</v>
          </cell>
        </row>
        <row r="78">
          <cell r="A78">
            <v>37003</v>
          </cell>
          <cell r="B78">
            <v>510010</v>
          </cell>
          <cell r="C78">
            <v>25790</v>
          </cell>
          <cell r="D78" t="str">
            <v>CTY TNHH MTV TM VA DV NGOC THOM</v>
          </cell>
          <cell r="E78" t="str">
            <v>1C25TNN_00037003</v>
          </cell>
          <cell r="F78">
            <v>1248325</v>
          </cell>
          <cell r="G78">
            <v>45821</v>
          </cell>
          <cell r="H78">
            <v>45838</v>
          </cell>
          <cell r="I78">
            <v>45841</v>
          </cell>
        </row>
        <row r="79">
          <cell r="A79">
            <v>37004</v>
          </cell>
          <cell r="B79">
            <v>510010</v>
          </cell>
          <cell r="C79">
            <v>25790</v>
          </cell>
          <cell r="D79" t="str">
            <v>CTY TNHH MTV TM VA DV NGOC THOM</v>
          </cell>
          <cell r="E79" t="str">
            <v>1C25TNN_00037004</v>
          </cell>
          <cell r="F79">
            <v>4422850</v>
          </cell>
          <cell r="G79">
            <v>45821</v>
          </cell>
          <cell r="H79">
            <v>45838</v>
          </cell>
          <cell r="I79">
            <v>45841</v>
          </cell>
        </row>
        <row r="80">
          <cell r="A80">
            <v>37199</v>
          </cell>
          <cell r="B80">
            <v>510018</v>
          </cell>
          <cell r="C80">
            <v>25790</v>
          </cell>
          <cell r="D80" t="str">
            <v>CTY TNHH MTV TM VA DV NGOC THOM</v>
          </cell>
          <cell r="E80" t="str">
            <v>1C25TNN_00037199</v>
          </cell>
          <cell r="F80">
            <v>1776925</v>
          </cell>
          <cell r="G80">
            <v>45822</v>
          </cell>
          <cell r="H80">
            <v>45838</v>
          </cell>
          <cell r="I80">
            <v>45841</v>
          </cell>
        </row>
        <row r="81">
          <cell r="A81">
            <v>37200</v>
          </cell>
          <cell r="B81">
            <v>510016</v>
          </cell>
          <cell r="C81">
            <v>25790</v>
          </cell>
          <cell r="D81" t="str">
            <v>CTY TNHH MTV TM VA DV NGOC THOM</v>
          </cell>
          <cell r="E81" t="str">
            <v>1C25TNN_00037200</v>
          </cell>
          <cell r="F81">
            <v>1248325</v>
          </cell>
          <cell r="G81">
            <v>45824</v>
          </cell>
          <cell r="H81">
            <v>45838</v>
          </cell>
          <cell r="I81">
            <v>45841</v>
          </cell>
        </row>
        <row r="82">
          <cell r="A82">
            <v>37201</v>
          </cell>
          <cell r="B82">
            <v>510020</v>
          </cell>
          <cell r="C82">
            <v>25790</v>
          </cell>
          <cell r="D82" t="str">
            <v>CTY TNHH MTV TM VA DV NGOC THOM</v>
          </cell>
          <cell r="E82" t="str">
            <v>1C25TNN_00037201</v>
          </cell>
          <cell r="F82">
            <v>1248325</v>
          </cell>
          <cell r="G82">
            <v>45822</v>
          </cell>
          <cell r="H82">
            <v>45838</v>
          </cell>
          <cell r="I82">
            <v>45841</v>
          </cell>
        </row>
        <row r="83">
          <cell r="A83">
            <v>37202</v>
          </cell>
          <cell r="B83">
            <v>510020</v>
          </cell>
          <cell r="C83">
            <v>25790</v>
          </cell>
          <cell r="D83" t="str">
            <v>CTY TNHH MTV TM VA DV NGOC THOM</v>
          </cell>
          <cell r="E83" t="str">
            <v>1C25TNN_00037202</v>
          </cell>
          <cell r="F83">
            <v>558025</v>
          </cell>
          <cell r="G83">
            <v>45822</v>
          </cell>
          <cell r="H83">
            <v>45838</v>
          </cell>
          <cell r="I83">
            <v>45841</v>
          </cell>
        </row>
        <row r="84">
          <cell r="A84">
            <v>37203</v>
          </cell>
          <cell r="B84">
            <v>510022</v>
          </cell>
          <cell r="C84">
            <v>25790</v>
          </cell>
          <cell r="D84" t="str">
            <v>CTY TNHH MTV TM VA DV NGOC THOM</v>
          </cell>
          <cell r="E84" t="str">
            <v>1C25TNN_00037203</v>
          </cell>
          <cell r="F84">
            <v>3880550</v>
          </cell>
          <cell r="G84">
            <v>45822</v>
          </cell>
          <cell r="H84">
            <v>45838</v>
          </cell>
          <cell r="I84">
            <v>45841</v>
          </cell>
        </row>
        <row r="85">
          <cell r="A85">
            <v>37204</v>
          </cell>
          <cell r="B85">
            <v>510024</v>
          </cell>
          <cell r="C85">
            <v>25790</v>
          </cell>
          <cell r="D85" t="str">
            <v>CTY TNHH MTV TM VA DV NGOC THOM</v>
          </cell>
          <cell r="E85" t="str">
            <v>1C25TNN_00037204</v>
          </cell>
          <cell r="F85">
            <v>1248325</v>
          </cell>
          <cell r="G85">
            <v>45824</v>
          </cell>
          <cell r="H85">
            <v>45838</v>
          </cell>
          <cell r="I85">
            <v>45841</v>
          </cell>
        </row>
        <row r="86">
          <cell r="A86">
            <v>38366</v>
          </cell>
          <cell r="B86">
            <v>510014</v>
          </cell>
          <cell r="C86">
            <v>25790</v>
          </cell>
          <cell r="D86" t="str">
            <v>CTY TNHH MTV TM VA DV NGOC THOM</v>
          </cell>
          <cell r="E86" t="str">
            <v>1C25TNN_00038366</v>
          </cell>
          <cell r="F86">
            <v>5653263</v>
          </cell>
          <cell r="G86">
            <v>45815</v>
          </cell>
          <cell r="H86">
            <v>45838</v>
          </cell>
          <cell r="I86">
            <v>45841</v>
          </cell>
        </row>
        <row r="87">
          <cell r="A87">
            <v>38367</v>
          </cell>
          <cell r="B87">
            <v>510026</v>
          </cell>
          <cell r="C87">
            <v>25790</v>
          </cell>
          <cell r="D87" t="str">
            <v>CTY TNHH MTV TM VA DV NGOC THOM</v>
          </cell>
          <cell r="E87" t="str">
            <v>1C25TNN_00038367</v>
          </cell>
          <cell r="F87">
            <v>1116063</v>
          </cell>
          <cell r="G87">
            <v>45817</v>
          </cell>
          <cell r="H87">
            <v>45838</v>
          </cell>
          <cell r="I87">
            <v>45841</v>
          </cell>
        </row>
        <row r="88">
          <cell r="A88">
            <v>38368</v>
          </cell>
          <cell r="B88">
            <v>510011</v>
          </cell>
          <cell r="C88">
            <v>25790</v>
          </cell>
          <cell r="D88" t="str">
            <v>CTY TNHH MTV TM VA DV NGOC THOM</v>
          </cell>
          <cell r="E88" t="str">
            <v>1C25TNN_00038368</v>
          </cell>
          <cell r="F88">
            <v>1248325</v>
          </cell>
          <cell r="G88">
            <v>45825</v>
          </cell>
          <cell r="H88">
            <v>45838</v>
          </cell>
          <cell r="I88">
            <v>45841</v>
          </cell>
        </row>
        <row r="89">
          <cell r="A89">
            <v>38369</v>
          </cell>
          <cell r="B89">
            <v>510011</v>
          </cell>
          <cell r="C89">
            <v>25790</v>
          </cell>
          <cell r="D89" t="str">
            <v>CTY TNHH MTV TM VA DV NGOC THOM</v>
          </cell>
          <cell r="E89" t="str">
            <v>1C25TNN_00038369</v>
          </cell>
          <cell r="F89">
            <v>3384975</v>
          </cell>
          <cell r="G89">
            <v>45825</v>
          </cell>
          <cell r="H89">
            <v>45838</v>
          </cell>
          <cell r="I89">
            <v>45841</v>
          </cell>
        </row>
        <row r="90">
          <cell r="A90">
            <v>38370</v>
          </cell>
          <cell r="B90">
            <v>510010</v>
          </cell>
          <cell r="C90">
            <v>25790</v>
          </cell>
          <cell r="D90" t="str">
            <v>CTY TNHH MTV TM VA DV NGOC THOM</v>
          </cell>
          <cell r="E90" t="str">
            <v>1C25TNN_00038370</v>
          </cell>
          <cell r="F90">
            <v>6219225</v>
          </cell>
          <cell r="G90">
            <v>45825</v>
          </cell>
          <cell r="H90">
            <v>45838</v>
          </cell>
          <cell r="I90">
            <v>45841</v>
          </cell>
        </row>
        <row r="91">
          <cell r="A91">
            <v>38371</v>
          </cell>
          <cell r="B91">
            <v>510029</v>
          </cell>
          <cell r="C91">
            <v>25790</v>
          </cell>
          <cell r="D91" t="str">
            <v>CTY TNHH MTV TM VA DV NGOC THOM</v>
          </cell>
          <cell r="E91" t="str">
            <v>1C25TNN_00038371</v>
          </cell>
          <cell r="F91">
            <v>888463</v>
          </cell>
          <cell r="G91">
            <v>45824</v>
          </cell>
          <cell r="H91">
            <v>45838</v>
          </cell>
          <cell r="I91">
            <v>45841</v>
          </cell>
        </row>
        <row r="92">
          <cell r="A92">
            <v>38383</v>
          </cell>
          <cell r="B92">
            <v>510015</v>
          </cell>
          <cell r="C92">
            <v>25790</v>
          </cell>
          <cell r="D92" t="str">
            <v>CTY TNHH MTV TM VA DV NGOC THOM</v>
          </cell>
          <cell r="E92" t="str">
            <v>1C25TNN_00038383</v>
          </cell>
          <cell r="F92">
            <v>1248325</v>
          </cell>
          <cell r="G92">
            <v>45825</v>
          </cell>
          <cell r="H92">
            <v>45838</v>
          </cell>
          <cell r="I92">
            <v>45841</v>
          </cell>
        </row>
        <row r="93">
          <cell r="A93">
            <v>38384</v>
          </cell>
          <cell r="B93">
            <v>510022</v>
          </cell>
          <cell r="C93">
            <v>25790</v>
          </cell>
          <cell r="D93" t="str">
            <v>CTY TNHH MTV TM VA DV NGOC THOM</v>
          </cell>
          <cell r="E93" t="str">
            <v>1C25TNN_00038384</v>
          </cell>
          <cell r="F93">
            <v>888463</v>
          </cell>
          <cell r="G93">
            <v>45826</v>
          </cell>
          <cell r="H93">
            <v>45838</v>
          </cell>
          <cell r="I93">
            <v>45841</v>
          </cell>
        </row>
        <row r="94">
          <cell r="A94">
            <v>38385</v>
          </cell>
          <cell r="B94">
            <v>510025</v>
          </cell>
          <cell r="C94">
            <v>25790</v>
          </cell>
          <cell r="D94" t="str">
            <v>CTY TNHH MTV TM VA DV NGOC THOM</v>
          </cell>
          <cell r="E94" t="str">
            <v>1C25TNN_00038385</v>
          </cell>
          <cell r="F94">
            <v>2496638</v>
          </cell>
          <cell r="G94">
            <v>45826</v>
          </cell>
          <cell r="H94">
            <v>45838</v>
          </cell>
          <cell r="I94">
            <v>45841</v>
          </cell>
        </row>
        <row r="95">
          <cell r="A95">
            <v>38608</v>
          </cell>
          <cell r="B95">
            <v>510014</v>
          </cell>
          <cell r="C95">
            <v>25790</v>
          </cell>
          <cell r="D95" t="str">
            <v>CTY TNHH MTV TM VA DV NGOC THOM</v>
          </cell>
          <cell r="E95" t="str">
            <v>1C25TNN_00038608</v>
          </cell>
          <cell r="F95">
            <v>5552900</v>
          </cell>
          <cell r="G95">
            <v>45813</v>
          </cell>
          <cell r="H95">
            <v>45838</v>
          </cell>
          <cell r="I95">
            <v>45841</v>
          </cell>
        </row>
        <row r="96">
          <cell r="A96">
            <v>38665</v>
          </cell>
          <cell r="B96">
            <v>510016</v>
          </cell>
          <cell r="C96">
            <v>25790</v>
          </cell>
          <cell r="D96" t="str">
            <v>CTY TNHH MTV TM VA DV NGOC THOM</v>
          </cell>
          <cell r="E96" t="str">
            <v>1C25TNN_00038665</v>
          </cell>
          <cell r="F96">
            <v>888463</v>
          </cell>
          <cell r="G96">
            <v>45828</v>
          </cell>
          <cell r="H96">
            <v>45838</v>
          </cell>
          <cell r="I96">
            <v>45841</v>
          </cell>
        </row>
        <row r="97">
          <cell r="A97">
            <v>38666</v>
          </cell>
          <cell r="B97">
            <v>510016</v>
          </cell>
          <cell r="C97">
            <v>25790</v>
          </cell>
          <cell r="D97" t="str">
            <v>CTY TNHH MTV TM VA DV NGOC THOM</v>
          </cell>
          <cell r="E97" t="str">
            <v>1C25TNN_00038666</v>
          </cell>
          <cell r="F97">
            <v>1776925</v>
          </cell>
          <cell r="G97">
            <v>45828</v>
          </cell>
          <cell r="H97">
            <v>45838</v>
          </cell>
          <cell r="I97">
            <v>45841</v>
          </cell>
        </row>
        <row r="98">
          <cell r="A98">
            <v>38667</v>
          </cell>
          <cell r="B98">
            <v>510024</v>
          </cell>
          <cell r="C98">
            <v>25790</v>
          </cell>
          <cell r="D98" t="str">
            <v>CTY TNHH MTV TM VA DV NGOC THOM</v>
          </cell>
          <cell r="E98" t="str">
            <v>1C25TNN_00038667</v>
          </cell>
          <cell r="F98">
            <v>1776925</v>
          </cell>
          <cell r="G98">
            <v>45829</v>
          </cell>
          <cell r="H98">
            <v>45838</v>
          </cell>
          <cell r="I98">
            <v>45841</v>
          </cell>
        </row>
        <row r="99">
          <cell r="A99">
            <v>38668</v>
          </cell>
          <cell r="B99">
            <v>510017</v>
          </cell>
          <cell r="C99">
            <v>25790</v>
          </cell>
          <cell r="D99" t="str">
            <v>CTY TNHH MTV TM VA DV NGOC THOM</v>
          </cell>
          <cell r="E99" t="str">
            <v>1C25TNN_00038668</v>
          </cell>
          <cell r="F99">
            <v>1139375</v>
          </cell>
          <cell r="G99">
            <v>45826</v>
          </cell>
          <cell r="H99">
            <v>45838</v>
          </cell>
          <cell r="I99">
            <v>45841</v>
          </cell>
        </row>
        <row r="100">
          <cell r="A100">
            <v>38669</v>
          </cell>
          <cell r="B100">
            <v>510017</v>
          </cell>
          <cell r="C100">
            <v>25790</v>
          </cell>
          <cell r="D100" t="str">
            <v>CTY TNHH MTV TM VA DV NGOC THOM</v>
          </cell>
          <cell r="E100" t="str">
            <v>1C25TNN_00038669</v>
          </cell>
          <cell r="F100">
            <v>2665375</v>
          </cell>
          <cell r="G100">
            <v>45826</v>
          </cell>
          <cell r="H100">
            <v>45838</v>
          </cell>
          <cell r="I100">
            <v>45841</v>
          </cell>
        </row>
        <row r="101">
          <cell r="A101">
            <v>38902</v>
          </cell>
          <cell r="B101">
            <v>510018</v>
          </cell>
          <cell r="C101">
            <v>25790</v>
          </cell>
          <cell r="D101" t="str">
            <v>CTY TNHH MTV TM VA DV NGOC THOM</v>
          </cell>
          <cell r="E101" t="str">
            <v>1C25TNN_00038902</v>
          </cell>
          <cell r="F101">
            <v>2136775</v>
          </cell>
          <cell r="G101">
            <v>45827</v>
          </cell>
          <cell r="H101">
            <v>45838</v>
          </cell>
          <cell r="I101">
            <v>45841</v>
          </cell>
        </row>
        <row r="102">
          <cell r="A102">
            <v>38904</v>
          </cell>
          <cell r="B102">
            <v>510018</v>
          </cell>
          <cell r="C102">
            <v>25790</v>
          </cell>
          <cell r="D102" t="str">
            <v>CTY TNHH MTV TM VA DV NGOC THOM</v>
          </cell>
          <cell r="E102" t="str">
            <v>1C25TNN_00038904</v>
          </cell>
          <cell r="F102">
            <v>5585275</v>
          </cell>
          <cell r="G102">
            <v>45827</v>
          </cell>
          <cell r="H102">
            <v>45838</v>
          </cell>
          <cell r="I102">
            <v>45841</v>
          </cell>
        </row>
        <row r="103">
          <cell r="A103">
            <v>38905</v>
          </cell>
          <cell r="B103">
            <v>510019</v>
          </cell>
          <cell r="C103">
            <v>25790</v>
          </cell>
          <cell r="D103" t="str">
            <v>CTY TNHH MTV TM VA DV NGOC THOM</v>
          </cell>
          <cell r="E103" t="str">
            <v>1C25TNN_00038905</v>
          </cell>
          <cell r="F103">
            <v>888463</v>
          </cell>
          <cell r="G103">
            <v>45827</v>
          </cell>
          <cell r="H103">
            <v>45838</v>
          </cell>
          <cell r="I103">
            <v>45841</v>
          </cell>
        </row>
        <row r="104">
          <cell r="A104">
            <v>38906</v>
          </cell>
          <cell r="B104">
            <v>510019</v>
          </cell>
          <cell r="C104">
            <v>25790</v>
          </cell>
          <cell r="D104" t="str">
            <v>CTY TNHH MTV TM VA DV NGOC THOM</v>
          </cell>
          <cell r="E104" t="str">
            <v>1C25TNN_00038906</v>
          </cell>
          <cell r="F104">
            <v>2144100</v>
          </cell>
          <cell r="G104">
            <v>45827</v>
          </cell>
          <cell r="H104">
            <v>45838</v>
          </cell>
          <cell r="I104">
            <v>45841</v>
          </cell>
        </row>
        <row r="105">
          <cell r="A105">
            <v>38907</v>
          </cell>
          <cell r="B105">
            <v>510019</v>
          </cell>
          <cell r="C105">
            <v>25790</v>
          </cell>
          <cell r="D105" t="str">
            <v>CTY TNHH MTV TM VA DV NGOC THOM</v>
          </cell>
          <cell r="E105" t="str">
            <v>1C25TNN_00038907</v>
          </cell>
          <cell r="F105">
            <v>2262250</v>
          </cell>
          <cell r="G105">
            <v>45827</v>
          </cell>
          <cell r="H105">
            <v>45838</v>
          </cell>
          <cell r="I105">
            <v>45841</v>
          </cell>
        </row>
        <row r="106">
          <cell r="A106">
            <v>38908</v>
          </cell>
          <cell r="B106">
            <v>510010</v>
          </cell>
          <cell r="C106">
            <v>25790</v>
          </cell>
          <cell r="D106" t="str">
            <v>CTY TNHH MTV TM VA DV NGOC THOM</v>
          </cell>
          <cell r="E106" t="str">
            <v>1C25TNN_00038908</v>
          </cell>
          <cell r="F106">
            <v>8640038</v>
          </cell>
          <cell r="G106">
            <v>45828</v>
          </cell>
          <cell r="H106">
            <v>45838</v>
          </cell>
          <cell r="I106">
            <v>45841</v>
          </cell>
        </row>
        <row r="107">
          <cell r="A107">
            <v>38909</v>
          </cell>
          <cell r="B107">
            <v>510010</v>
          </cell>
          <cell r="C107">
            <v>25790</v>
          </cell>
          <cell r="D107" t="str">
            <v>CTY TNHH MTV TM VA DV NGOC THOM</v>
          </cell>
          <cell r="E107" t="str">
            <v>1C25TNN_00038909</v>
          </cell>
          <cell r="F107">
            <v>2496638</v>
          </cell>
          <cell r="G107">
            <v>45828</v>
          </cell>
          <cell r="H107">
            <v>45838</v>
          </cell>
          <cell r="I107">
            <v>45841</v>
          </cell>
        </row>
        <row r="108">
          <cell r="A108">
            <v>38910</v>
          </cell>
          <cell r="B108">
            <v>510012</v>
          </cell>
          <cell r="C108">
            <v>25790</v>
          </cell>
          <cell r="D108" t="str">
            <v>CTY TNHH MTV TM VA DV NGOC THOM</v>
          </cell>
          <cell r="E108" t="str">
            <v>1C25TNN_00038910</v>
          </cell>
          <cell r="F108">
            <v>888463</v>
          </cell>
          <cell r="G108">
            <v>45826</v>
          </cell>
          <cell r="H108">
            <v>45838</v>
          </cell>
          <cell r="I108">
            <v>45841</v>
          </cell>
        </row>
        <row r="109">
          <cell r="A109">
            <v>38911</v>
          </cell>
          <cell r="B109">
            <v>510029</v>
          </cell>
          <cell r="C109">
            <v>25790</v>
          </cell>
          <cell r="D109" t="str">
            <v>CTY TNHH MTV TM VA DV NGOC THOM</v>
          </cell>
          <cell r="E109" t="str">
            <v>1C25TNN_00038911</v>
          </cell>
          <cell r="F109">
            <v>501825</v>
          </cell>
          <cell r="G109">
            <v>45829</v>
          </cell>
          <cell r="H109">
            <v>45838</v>
          </cell>
          <cell r="I109">
            <v>45841</v>
          </cell>
        </row>
        <row r="110">
          <cell r="A110">
            <v>38912</v>
          </cell>
          <cell r="B110">
            <v>510015</v>
          </cell>
          <cell r="C110">
            <v>25790</v>
          </cell>
          <cell r="D110" t="str">
            <v>CTY TNHH MTV TM VA DV NGOC THOM</v>
          </cell>
          <cell r="E110" t="str">
            <v>1C25TNN_00038912</v>
          </cell>
          <cell r="F110">
            <v>888463</v>
          </cell>
          <cell r="G110">
            <v>45828</v>
          </cell>
          <cell r="H110">
            <v>45838</v>
          </cell>
          <cell r="I110">
            <v>45841</v>
          </cell>
        </row>
        <row r="111">
          <cell r="A111">
            <v>38913</v>
          </cell>
          <cell r="B111">
            <v>510016</v>
          </cell>
          <cell r="C111">
            <v>25790</v>
          </cell>
          <cell r="D111" t="str">
            <v>CTY TNHH MTV TM VA DV NGOC THOM</v>
          </cell>
          <cell r="E111" t="str">
            <v>1C25TNN_00038913</v>
          </cell>
          <cell r="F111">
            <v>558025</v>
          </cell>
          <cell r="G111">
            <v>45831</v>
          </cell>
          <cell r="H111">
            <v>45838</v>
          </cell>
          <cell r="I111">
            <v>45841</v>
          </cell>
        </row>
        <row r="112">
          <cell r="A112">
            <v>38914</v>
          </cell>
          <cell r="B112">
            <v>510021</v>
          </cell>
          <cell r="C112">
            <v>25790</v>
          </cell>
          <cell r="D112" t="str">
            <v>CTY TNHH MTV TM VA DV NGOC THOM</v>
          </cell>
          <cell r="E112" t="str">
            <v>1C25TNN_00038914</v>
          </cell>
          <cell r="F112">
            <v>1072050</v>
          </cell>
          <cell r="G112">
            <v>45829</v>
          </cell>
          <cell r="H112">
            <v>45838</v>
          </cell>
          <cell r="I112">
            <v>45841</v>
          </cell>
        </row>
        <row r="113">
          <cell r="A113">
            <v>38915</v>
          </cell>
          <cell r="B113">
            <v>510024</v>
          </cell>
          <cell r="C113">
            <v>25790</v>
          </cell>
          <cell r="D113" t="str">
            <v>CTY TNHH MTV TM VA DV NGOC THOM</v>
          </cell>
          <cell r="E113" t="str">
            <v>1C25TNN_00038915</v>
          </cell>
          <cell r="F113">
            <v>2381325</v>
          </cell>
          <cell r="G113">
            <v>45831</v>
          </cell>
          <cell r="H113">
            <v>45838</v>
          </cell>
          <cell r="I113">
            <v>45841</v>
          </cell>
        </row>
        <row r="114">
          <cell r="A114">
            <v>38916</v>
          </cell>
          <cell r="B114">
            <v>510025</v>
          </cell>
          <cell r="C114">
            <v>25790</v>
          </cell>
          <cell r="D114" t="str">
            <v>CTY TNHH MTV TM VA DV NGOC THOM</v>
          </cell>
          <cell r="E114" t="str">
            <v>1C25TNN_00038916</v>
          </cell>
          <cell r="F114">
            <v>1248325</v>
          </cell>
          <cell r="G114">
            <v>45828</v>
          </cell>
          <cell r="H114">
            <v>45838</v>
          </cell>
          <cell r="I114">
            <v>45841</v>
          </cell>
        </row>
        <row r="115">
          <cell r="A115">
            <v>38917</v>
          </cell>
          <cell r="B115">
            <v>510025</v>
          </cell>
          <cell r="C115">
            <v>25790</v>
          </cell>
          <cell r="D115" t="str">
            <v>CTY TNHH MTV TM VA DV NGOC THOM</v>
          </cell>
          <cell r="E115" t="str">
            <v>1C25TNN_00038917</v>
          </cell>
          <cell r="F115">
            <v>2381325</v>
          </cell>
          <cell r="G115">
            <v>45828</v>
          </cell>
          <cell r="H115">
            <v>45838</v>
          </cell>
          <cell r="I115">
            <v>45841</v>
          </cell>
        </row>
        <row r="116">
          <cell r="A116">
            <v>38918</v>
          </cell>
          <cell r="B116">
            <v>510027</v>
          </cell>
          <cell r="C116">
            <v>25790</v>
          </cell>
          <cell r="D116" t="str">
            <v>CTY TNHH MTV TM VA DV NGOC THOM</v>
          </cell>
          <cell r="E116" t="str">
            <v>1C25TNN_00038918</v>
          </cell>
          <cell r="F116">
            <v>888463</v>
          </cell>
          <cell r="G116">
            <v>45829</v>
          </cell>
          <cell r="H116">
            <v>45838</v>
          </cell>
          <cell r="I116">
            <v>45841</v>
          </cell>
        </row>
        <row r="117">
          <cell r="A117">
            <v>38919</v>
          </cell>
          <cell r="B117">
            <v>510028</v>
          </cell>
          <cell r="C117">
            <v>25790</v>
          </cell>
          <cell r="D117" t="str">
            <v>CTY TNHH MTV TM VA DV NGOC THOM</v>
          </cell>
          <cell r="E117" t="str">
            <v>1C25TNN_00038919</v>
          </cell>
          <cell r="F117">
            <v>888463</v>
          </cell>
          <cell r="G117">
            <v>45830</v>
          </cell>
          <cell r="H117">
            <v>45838</v>
          </cell>
          <cell r="I117">
            <v>45841</v>
          </cell>
        </row>
        <row r="118">
          <cell r="A118">
            <v>40119</v>
          </cell>
          <cell r="B118">
            <v>510011</v>
          </cell>
          <cell r="C118">
            <v>25790</v>
          </cell>
          <cell r="D118" t="str">
            <v>CTY TNHH MTV TM VA DV NGOC THOM</v>
          </cell>
          <cell r="E118" t="str">
            <v>1C25TNN_00040119</v>
          </cell>
          <cell r="F118">
            <v>1003663</v>
          </cell>
          <cell r="G118">
            <v>45833</v>
          </cell>
          <cell r="H118">
            <v>45838</v>
          </cell>
          <cell r="I118">
            <v>45841</v>
          </cell>
        </row>
        <row r="119">
          <cell r="A119">
            <v>40120</v>
          </cell>
          <cell r="B119">
            <v>510011</v>
          </cell>
          <cell r="C119">
            <v>25790</v>
          </cell>
          <cell r="D119" t="str">
            <v>CTY TNHH MTV TM VA DV NGOC THOM</v>
          </cell>
          <cell r="E119" t="str">
            <v>1C25TNN_00040120</v>
          </cell>
          <cell r="F119">
            <v>2665375</v>
          </cell>
          <cell r="G119">
            <v>45833</v>
          </cell>
          <cell r="H119">
            <v>45838</v>
          </cell>
          <cell r="I119">
            <v>45841</v>
          </cell>
        </row>
        <row r="120">
          <cell r="A120">
            <v>40121</v>
          </cell>
          <cell r="B120">
            <v>510017</v>
          </cell>
          <cell r="C120">
            <v>25790</v>
          </cell>
          <cell r="D120" t="str">
            <v>CTY TNHH MTV TM VA DV NGOC THOM</v>
          </cell>
          <cell r="E120" t="str">
            <v>1C25TNN_00040121</v>
          </cell>
          <cell r="F120">
            <v>2381325</v>
          </cell>
          <cell r="G120">
            <v>45833</v>
          </cell>
          <cell r="H120">
            <v>45838</v>
          </cell>
          <cell r="I120">
            <v>45841</v>
          </cell>
        </row>
        <row r="121">
          <cell r="A121">
            <v>40122</v>
          </cell>
          <cell r="B121">
            <v>510015</v>
          </cell>
          <cell r="C121">
            <v>25790</v>
          </cell>
          <cell r="D121" t="str">
            <v>CTY TNHH MTV TM VA DV NGOC THOM</v>
          </cell>
          <cell r="E121" t="str">
            <v>1C25TNN_00040122</v>
          </cell>
          <cell r="F121">
            <v>3190263</v>
          </cell>
          <cell r="G121">
            <v>45832</v>
          </cell>
          <cell r="H121">
            <v>45838</v>
          </cell>
          <cell r="I121">
            <v>45841</v>
          </cell>
        </row>
        <row r="122">
          <cell r="A122">
            <v>40631</v>
          </cell>
          <cell r="B122">
            <v>510013</v>
          </cell>
          <cell r="C122">
            <v>25790</v>
          </cell>
          <cell r="D122" t="str">
            <v>CTY TNHH MTV TM VA DV NGOC THOM</v>
          </cell>
          <cell r="E122" t="str">
            <v>1C25TNN_00040631</v>
          </cell>
          <cell r="F122">
            <v>2665375</v>
          </cell>
          <cell r="G122">
            <v>45824</v>
          </cell>
          <cell r="H122">
            <v>45838</v>
          </cell>
          <cell r="I122">
            <v>45841</v>
          </cell>
        </row>
        <row r="123">
          <cell r="A123">
            <v>40633</v>
          </cell>
          <cell r="B123">
            <v>510014</v>
          </cell>
          <cell r="C123">
            <v>25790</v>
          </cell>
          <cell r="D123" t="str">
            <v>CTY TNHH MTV TM VA DV NGOC THOM</v>
          </cell>
          <cell r="E123" t="str">
            <v>1C25TNN_00040633</v>
          </cell>
          <cell r="F123">
            <v>624163</v>
          </cell>
          <cell r="G123">
            <v>45827</v>
          </cell>
          <cell r="H123">
            <v>45838</v>
          </cell>
          <cell r="I123">
            <v>45841</v>
          </cell>
        </row>
        <row r="124">
          <cell r="A124">
            <v>40634</v>
          </cell>
          <cell r="B124">
            <v>510014</v>
          </cell>
          <cell r="C124">
            <v>25790</v>
          </cell>
          <cell r="D124" t="str">
            <v>CTY TNHH MTV TM VA DV NGOC THOM</v>
          </cell>
          <cell r="E124" t="str">
            <v>1C25TNN_00040634</v>
          </cell>
          <cell r="F124">
            <v>4442300</v>
          </cell>
          <cell r="G124">
            <v>45827</v>
          </cell>
          <cell r="H124">
            <v>45838</v>
          </cell>
          <cell r="I124">
            <v>45841</v>
          </cell>
        </row>
        <row r="125">
          <cell r="A125">
            <v>40635</v>
          </cell>
          <cell r="B125">
            <v>510014</v>
          </cell>
          <cell r="C125">
            <v>25790</v>
          </cell>
          <cell r="D125" t="str">
            <v>CTY TNHH MTV TM VA DV NGOC THOM</v>
          </cell>
          <cell r="E125" t="str">
            <v>1C25TNN_00040635</v>
          </cell>
          <cell r="F125">
            <v>558025</v>
          </cell>
          <cell r="G125">
            <v>45827</v>
          </cell>
          <cell r="H125">
            <v>45838</v>
          </cell>
          <cell r="I125">
            <v>45841</v>
          </cell>
        </row>
        <row r="126">
          <cell r="A126">
            <v>40636</v>
          </cell>
          <cell r="B126">
            <v>510026</v>
          </cell>
          <cell r="C126">
            <v>25790</v>
          </cell>
          <cell r="D126" t="str">
            <v>CTY TNHH MTV TM VA DV NGOC THOM</v>
          </cell>
          <cell r="E126" t="str">
            <v>1C25TNN_00040636</v>
          </cell>
          <cell r="F126">
            <v>888463</v>
          </cell>
          <cell r="G126">
            <v>45825</v>
          </cell>
          <cell r="H126">
            <v>45838</v>
          </cell>
          <cell r="I126">
            <v>45841</v>
          </cell>
        </row>
        <row r="127">
          <cell r="A127">
            <v>40637</v>
          </cell>
          <cell r="B127">
            <v>510013</v>
          </cell>
          <cell r="C127">
            <v>25790</v>
          </cell>
          <cell r="D127" t="str">
            <v>CTY TNHH MTV TM VA DV NGOC THOM</v>
          </cell>
          <cell r="E127" t="str">
            <v>1C25TNN_00040637</v>
          </cell>
          <cell r="F127">
            <v>964850</v>
          </cell>
          <cell r="G127">
            <v>45791</v>
          </cell>
          <cell r="H127">
            <v>45838</v>
          </cell>
          <cell r="I127">
            <v>45841</v>
          </cell>
        </row>
        <row r="128">
          <cell r="A128">
            <v>40638</v>
          </cell>
          <cell r="B128">
            <v>510013</v>
          </cell>
          <cell r="C128">
            <v>25790</v>
          </cell>
          <cell r="D128" t="str">
            <v>CTY TNHH MTV TM VA DV NGOC THOM</v>
          </cell>
          <cell r="E128" t="str">
            <v>1C25TNN_00040638</v>
          </cell>
          <cell r="F128">
            <v>2579200</v>
          </cell>
          <cell r="G128">
            <v>45791</v>
          </cell>
          <cell r="H128">
            <v>45838</v>
          </cell>
          <cell r="I128">
            <v>45841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2">
          <cell r="A2">
            <v>1144</v>
          </cell>
          <cell r="B2">
            <v>510019</v>
          </cell>
          <cell r="C2">
            <v>25790</v>
          </cell>
          <cell r="D2" t="str">
            <v>CTY TNHH MTV TM VA DV NGOC THOM</v>
          </cell>
          <cell r="E2" t="str">
            <v>1C25TNF_00001144</v>
          </cell>
          <cell r="F2">
            <v>-1286462</v>
          </cell>
          <cell r="G2">
            <v>45822</v>
          </cell>
          <cell r="H2">
            <v>45869</v>
          </cell>
          <cell r="I2">
            <v>45874</v>
          </cell>
        </row>
        <row r="3">
          <cell r="A3">
            <v>1145</v>
          </cell>
          <cell r="B3">
            <v>510019</v>
          </cell>
          <cell r="C3">
            <v>25790</v>
          </cell>
          <cell r="D3" t="str">
            <v>CTY TNHH MTV TM VA DV NGOC THOM</v>
          </cell>
          <cell r="E3" t="str">
            <v>1C25TNF_00001145</v>
          </cell>
          <cell r="F3">
            <v>-111600</v>
          </cell>
          <cell r="G3">
            <v>45822</v>
          </cell>
          <cell r="H3">
            <v>45869</v>
          </cell>
          <cell r="I3">
            <v>45874</v>
          </cell>
        </row>
        <row r="4">
          <cell r="A4">
            <v>1205</v>
          </cell>
          <cell r="B4">
            <v>510025</v>
          </cell>
          <cell r="C4">
            <v>25790</v>
          </cell>
          <cell r="D4" t="str">
            <v>CTY TNHH MTV TM VA DV NGOC THOM</v>
          </cell>
          <cell r="E4" t="str">
            <v>1C25TNF_00001205</v>
          </cell>
          <cell r="F4">
            <v>-404824</v>
          </cell>
          <cell r="G4">
            <v>45841</v>
          </cell>
          <cell r="H4">
            <v>45869</v>
          </cell>
          <cell r="I4">
            <v>45874</v>
          </cell>
        </row>
        <row r="5">
          <cell r="A5">
            <v>1206</v>
          </cell>
          <cell r="B5">
            <v>510025</v>
          </cell>
          <cell r="C5">
            <v>25790</v>
          </cell>
          <cell r="D5" t="str">
            <v>CTY TNHH MTV TM VA DV NGOC THOM</v>
          </cell>
          <cell r="E5" t="str">
            <v>1C25TNF_00001206</v>
          </cell>
          <cell r="F5">
            <v>-404825</v>
          </cell>
          <cell r="G5">
            <v>45841</v>
          </cell>
          <cell r="H5">
            <v>45869</v>
          </cell>
          <cell r="I5">
            <v>45874</v>
          </cell>
        </row>
        <row r="6">
          <cell r="A6">
            <v>1207</v>
          </cell>
          <cell r="B6">
            <v>510027</v>
          </cell>
          <cell r="C6">
            <v>25790</v>
          </cell>
          <cell r="D6" t="str">
            <v>CTY TNHH MTV TM VA DV NGOC THOM</v>
          </cell>
          <cell r="E6" t="str">
            <v>1C25TNF_00001207</v>
          </cell>
          <cell r="F6">
            <v>-223212</v>
          </cell>
          <cell r="G6">
            <v>45842</v>
          </cell>
          <cell r="H6">
            <v>45869</v>
          </cell>
          <cell r="I6">
            <v>45874</v>
          </cell>
        </row>
        <row r="7">
          <cell r="A7">
            <v>1208</v>
          </cell>
          <cell r="B7">
            <v>510017</v>
          </cell>
          <cell r="C7">
            <v>25790</v>
          </cell>
          <cell r="D7" t="str">
            <v>CTY TNHH MTV TM VA DV NGOC THOM</v>
          </cell>
          <cell r="E7" t="str">
            <v>1C25TNF_00001208</v>
          </cell>
          <cell r="F7">
            <v>-62412</v>
          </cell>
          <cell r="G7">
            <v>45844</v>
          </cell>
          <cell r="H7">
            <v>45869</v>
          </cell>
          <cell r="I7">
            <v>45874</v>
          </cell>
        </row>
        <row r="8">
          <cell r="A8">
            <v>1209</v>
          </cell>
          <cell r="B8">
            <v>510017</v>
          </cell>
          <cell r="C8">
            <v>25790</v>
          </cell>
          <cell r="D8" t="str">
            <v>CTY TNHH MTV TM VA DV NGOC THOM</v>
          </cell>
          <cell r="E8" t="str">
            <v>1C25TNF_00001209</v>
          </cell>
          <cell r="F8">
            <v>-355387</v>
          </cell>
          <cell r="G8">
            <v>45844</v>
          </cell>
          <cell r="H8">
            <v>45869</v>
          </cell>
          <cell r="I8">
            <v>45874</v>
          </cell>
        </row>
        <row r="9">
          <cell r="A9">
            <v>1210</v>
          </cell>
          <cell r="B9">
            <v>510017</v>
          </cell>
          <cell r="C9">
            <v>25790</v>
          </cell>
          <cell r="D9" t="str">
            <v>CTY TNHH MTV TM VA DV NGOC THOM</v>
          </cell>
          <cell r="E9" t="str">
            <v>1C25TNF_00001210</v>
          </cell>
          <cell r="F9">
            <v>-1086462</v>
          </cell>
          <cell r="G9">
            <v>45844</v>
          </cell>
          <cell r="H9">
            <v>45869</v>
          </cell>
          <cell r="I9">
            <v>45874</v>
          </cell>
        </row>
        <row r="10">
          <cell r="A10">
            <v>1211</v>
          </cell>
          <cell r="B10">
            <v>510028</v>
          </cell>
          <cell r="C10">
            <v>25790</v>
          </cell>
          <cell r="D10" t="str">
            <v>CTY TNHH MTV TM VA DV NGOC THOM</v>
          </cell>
          <cell r="E10" t="str">
            <v>1C25TNF_00001211</v>
          </cell>
          <cell r="F10">
            <v>-334812</v>
          </cell>
          <cell r="G10">
            <v>45846</v>
          </cell>
          <cell r="H10">
            <v>45869</v>
          </cell>
          <cell r="I10">
            <v>45874</v>
          </cell>
        </row>
        <row r="11">
          <cell r="A11">
            <v>1212</v>
          </cell>
          <cell r="B11">
            <v>510015</v>
          </cell>
          <cell r="C11">
            <v>25790</v>
          </cell>
          <cell r="D11" t="str">
            <v>CTY TNHH MTV TM VA DV NGOC THOM</v>
          </cell>
          <cell r="E11" t="str">
            <v>1C25TNF_00001212</v>
          </cell>
          <cell r="F11">
            <v>-177687</v>
          </cell>
          <cell r="G11">
            <v>45847</v>
          </cell>
          <cell r="H11">
            <v>45869</v>
          </cell>
          <cell r="I11">
            <v>45874</v>
          </cell>
        </row>
        <row r="12">
          <cell r="A12">
            <v>1213</v>
          </cell>
          <cell r="B12">
            <v>510019</v>
          </cell>
          <cell r="C12">
            <v>25790</v>
          </cell>
          <cell r="D12" t="str">
            <v>CTY TNHH MTV TM VA DV NGOC THOM</v>
          </cell>
          <cell r="E12" t="str">
            <v>1C25TNF_00001213</v>
          </cell>
          <cell r="F12">
            <v>-223212</v>
          </cell>
          <cell r="G12">
            <v>45850</v>
          </cell>
          <cell r="H12">
            <v>45869</v>
          </cell>
          <cell r="I12">
            <v>45874</v>
          </cell>
        </row>
        <row r="13">
          <cell r="A13">
            <v>1214</v>
          </cell>
          <cell r="B13">
            <v>510019</v>
          </cell>
          <cell r="C13">
            <v>25790</v>
          </cell>
          <cell r="D13" t="str">
            <v>CTY TNHH MTV TM VA DV NGOC THOM</v>
          </cell>
          <cell r="E13" t="str">
            <v>1C25TNF_00001214</v>
          </cell>
          <cell r="F13">
            <v>-101200</v>
          </cell>
          <cell r="G13">
            <v>45850</v>
          </cell>
          <cell r="H13">
            <v>45869</v>
          </cell>
          <cell r="I13">
            <v>45874</v>
          </cell>
        </row>
        <row r="14">
          <cell r="A14">
            <v>1215</v>
          </cell>
          <cell r="B14">
            <v>510019</v>
          </cell>
          <cell r="C14">
            <v>25790</v>
          </cell>
          <cell r="D14" t="str">
            <v>CTY TNHH MTV TM VA DV NGOC THOM</v>
          </cell>
          <cell r="E14" t="str">
            <v>1C25TNF_00001215</v>
          </cell>
          <cell r="F14">
            <v>-111062</v>
          </cell>
          <cell r="G14">
            <v>45850</v>
          </cell>
          <cell r="H14">
            <v>45869</v>
          </cell>
          <cell r="I14">
            <v>45874</v>
          </cell>
        </row>
        <row r="15">
          <cell r="A15">
            <v>1216</v>
          </cell>
          <cell r="B15">
            <v>510022</v>
          </cell>
          <cell r="C15">
            <v>25790</v>
          </cell>
          <cell r="D15" t="str">
            <v>CTY TNHH MTV TM VA DV NGOC THOM</v>
          </cell>
          <cell r="E15" t="str">
            <v>1C25TNF_00001216</v>
          </cell>
          <cell r="F15">
            <v>-444225</v>
          </cell>
          <cell r="G15">
            <v>45853</v>
          </cell>
          <cell r="H15">
            <v>45869</v>
          </cell>
          <cell r="I15">
            <v>45874</v>
          </cell>
        </row>
        <row r="16">
          <cell r="A16">
            <v>1217</v>
          </cell>
          <cell r="B16">
            <v>510022</v>
          </cell>
          <cell r="C16">
            <v>25790</v>
          </cell>
          <cell r="D16" t="str">
            <v>CTY TNHH MTV TM VA DV NGOC THOM</v>
          </cell>
          <cell r="E16" t="str">
            <v>1C25TNF_00001217</v>
          </cell>
          <cell r="F16">
            <v>-446425</v>
          </cell>
          <cell r="G16">
            <v>45853</v>
          </cell>
          <cell r="H16">
            <v>45869</v>
          </cell>
          <cell r="I16">
            <v>45874</v>
          </cell>
        </row>
        <row r="17">
          <cell r="A17">
            <v>1218</v>
          </cell>
          <cell r="B17">
            <v>510029</v>
          </cell>
          <cell r="C17">
            <v>25790</v>
          </cell>
          <cell r="D17" t="str">
            <v>CTY TNHH MTV TM VA DV NGOC THOM</v>
          </cell>
          <cell r="E17" t="str">
            <v>1C25TNF_00001218</v>
          </cell>
          <cell r="F17">
            <v>-303618</v>
          </cell>
          <cell r="G17">
            <v>45844</v>
          </cell>
          <cell r="H17">
            <v>45869</v>
          </cell>
          <cell r="I17">
            <v>45874</v>
          </cell>
        </row>
        <row r="18">
          <cell r="A18">
            <v>1244</v>
          </cell>
          <cell r="B18">
            <v>510021</v>
          </cell>
          <cell r="C18">
            <v>25790</v>
          </cell>
          <cell r="D18" t="str">
            <v>CTY TNHH MTV TM VA DV NGOC THOM</v>
          </cell>
          <cell r="E18" t="str">
            <v>1C25TNF_00001244</v>
          </cell>
          <cell r="F18">
            <v>-428825</v>
          </cell>
          <cell r="G18">
            <v>45856</v>
          </cell>
          <cell r="H18">
            <v>45869</v>
          </cell>
          <cell r="I18">
            <v>45874</v>
          </cell>
        </row>
        <row r="19">
          <cell r="A19">
            <v>1245</v>
          </cell>
          <cell r="B19">
            <v>510028</v>
          </cell>
          <cell r="C19">
            <v>25790</v>
          </cell>
          <cell r="D19" t="str">
            <v>CTY TNHH MTV TM VA DV NGOC THOM</v>
          </cell>
          <cell r="E19" t="str">
            <v>1C25TNF_00001245</v>
          </cell>
          <cell r="F19">
            <v>-88850</v>
          </cell>
          <cell r="G19">
            <v>45856</v>
          </cell>
          <cell r="H19">
            <v>45869</v>
          </cell>
          <cell r="I19">
            <v>45874</v>
          </cell>
        </row>
        <row r="20">
          <cell r="A20">
            <v>1246</v>
          </cell>
          <cell r="B20">
            <v>510028</v>
          </cell>
          <cell r="C20">
            <v>25790</v>
          </cell>
          <cell r="D20" t="str">
            <v>CTY TNHH MTV TM VA DV NGOC THOM</v>
          </cell>
          <cell r="E20" t="str">
            <v>1C25TNF_00001246</v>
          </cell>
          <cell r="F20">
            <v>-1072050</v>
          </cell>
          <cell r="G20">
            <v>45856</v>
          </cell>
          <cell r="H20">
            <v>45869</v>
          </cell>
          <cell r="I20">
            <v>45874</v>
          </cell>
        </row>
        <row r="21">
          <cell r="A21">
            <v>1247</v>
          </cell>
          <cell r="B21">
            <v>510019</v>
          </cell>
          <cell r="C21">
            <v>25790</v>
          </cell>
          <cell r="D21" t="str">
            <v>CTY TNHH MTV TM VA DV NGOC THOM</v>
          </cell>
          <cell r="E21" t="str">
            <v>1C25TNF_00001247</v>
          </cell>
          <cell r="F21">
            <v>-107205</v>
          </cell>
          <cell r="G21">
            <v>45858</v>
          </cell>
          <cell r="H21">
            <v>45869</v>
          </cell>
          <cell r="I21">
            <v>45874</v>
          </cell>
        </row>
        <row r="22">
          <cell r="A22">
            <v>1248</v>
          </cell>
          <cell r="B22">
            <v>510019</v>
          </cell>
          <cell r="C22">
            <v>25790</v>
          </cell>
          <cell r="D22" t="str">
            <v>CTY TNHH MTV TM VA DV NGOC THOM</v>
          </cell>
          <cell r="E22" t="str">
            <v>1C25TNF_00001248</v>
          </cell>
          <cell r="F22">
            <v>-161789</v>
          </cell>
          <cell r="G22">
            <v>45858</v>
          </cell>
          <cell r="H22">
            <v>45869</v>
          </cell>
          <cell r="I22">
            <v>45874</v>
          </cell>
        </row>
        <row r="23">
          <cell r="A23">
            <v>40632</v>
          </cell>
          <cell r="B23">
            <v>510013</v>
          </cell>
          <cell r="C23">
            <v>25790</v>
          </cell>
          <cell r="D23" t="str">
            <v>CTY TNHH MTV TM VA DV NGOC THOM</v>
          </cell>
          <cell r="E23" t="str">
            <v>1C25TNN_00040632</v>
          </cell>
          <cell r="F23">
            <v>4592750</v>
          </cell>
          <cell r="G23">
            <v>45824</v>
          </cell>
          <cell r="H23">
            <v>45869</v>
          </cell>
          <cell r="I23">
            <v>45874</v>
          </cell>
        </row>
        <row r="24">
          <cell r="A24">
            <v>40751</v>
          </cell>
          <cell r="B24">
            <v>510013</v>
          </cell>
          <cell r="C24">
            <v>25790</v>
          </cell>
          <cell r="D24" t="str">
            <v>CTY TNHH MTV TM VA DV NGOC THOM</v>
          </cell>
          <cell r="E24" t="str">
            <v>1C25TNN_00040751</v>
          </cell>
          <cell r="F24">
            <v>1116063</v>
          </cell>
          <cell r="G24">
            <v>45829</v>
          </cell>
          <cell r="H24">
            <v>45869</v>
          </cell>
          <cell r="I24">
            <v>45874</v>
          </cell>
        </row>
        <row r="25">
          <cell r="A25">
            <v>40752</v>
          </cell>
          <cell r="B25">
            <v>510026</v>
          </cell>
          <cell r="C25">
            <v>25790</v>
          </cell>
          <cell r="D25" t="str">
            <v>CTY TNHH MTV TM VA DV NGOC THOM</v>
          </cell>
          <cell r="E25" t="str">
            <v>1C25TNN_00040752</v>
          </cell>
          <cell r="F25">
            <v>3190263</v>
          </cell>
          <cell r="G25">
            <v>45829</v>
          </cell>
          <cell r="H25">
            <v>45869</v>
          </cell>
          <cell r="I25">
            <v>45874</v>
          </cell>
        </row>
        <row r="26">
          <cell r="A26">
            <v>40753</v>
          </cell>
          <cell r="B26">
            <v>510014</v>
          </cell>
          <cell r="C26">
            <v>25790</v>
          </cell>
          <cell r="D26" t="str">
            <v>CTY TNHH MTV TM VA DV NGOC THOM</v>
          </cell>
          <cell r="E26" t="str">
            <v>1C25TNN_00040753</v>
          </cell>
          <cell r="F26">
            <v>1248325</v>
          </cell>
          <cell r="G26">
            <v>45834</v>
          </cell>
          <cell r="H26">
            <v>45869</v>
          </cell>
          <cell r="I26">
            <v>45874</v>
          </cell>
        </row>
        <row r="27">
          <cell r="A27">
            <v>40754</v>
          </cell>
          <cell r="B27">
            <v>510014</v>
          </cell>
          <cell r="C27">
            <v>25790</v>
          </cell>
          <cell r="D27" t="str">
            <v>CTY TNHH MTV TM VA DV NGOC THOM</v>
          </cell>
          <cell r="E27" t="str">
            <v>1C25TNN_00040754</v>
          </cell>
          <cell r="F27">
            <v>4442300</v>
          </cell>
          <cell r="G27">
            <v>45831</v>
          </cell>
          <cell r="H27">
            <v>45869</v>
          </cell>
          <cell r="I27">
            <v>45874</v>
          </cell>
        </row>
        <row r="28">
          <cell r="A28">
            <v>40755</v>
          </cell>
          <cell r="B28">
            <v>510014</v>
          </cell>
          <cell r="C28">
            <v>25790</v>
          </cell>
          <cell r="D28" t="str">
            <v>CTY TNHH MTV TM VA DV NGOC THOM</v>
          </cell>
          <cell r="E28" t="str">
            <v>1C25TNN_00040755</v>
          </cell>
          <cell r="F28">
            <v>4542663</v>
          </cell>
          <cell r="G28">
            <v>45834</v>
          </cell>
          <cell r="H28">
            <v>45869</v>
          </cell>
          <cell r="I28">
            <v>45874</v>
          </cell>
        </row>
        <row r="29">
          <cell r="A29">
            <v>40757</v>
          </cell>
          <cell r="B29">
            <v>510014</v>
          </cell>
          <cell r="C29">
            <v>25790</v>
          </cell>
          <cell r="D29" t="str">
            <v>CTY TNHH MTV TM VA DV NGOC THOM</v>
          </cell>
          <cell r="E29" t="str">
            <v>1C25TNN_00040757</v>
          </cell>
          <cell r="F29">
            <v>4442300</v>
          </cell>
          <cell r="G29">
            <v>45835</v>
          </cell>
          <cell r="H29">
            <v>45869</v>
          </cell>
          <cell r="I29">
            <v>45874</v>
          </cell>
        </row>
        <row r="30">
          <cell r="A30">
            <v>40763</v>
          </cell>
          <cell r="B30">
            <v>510011</v>
          </cell>
          <cell r="C30">
            <v>25790</v>
          </cell>
          <cell r="D30" t="str">
            <v>CTY TNHH MTV TM VA DV NGOC THOM</v>
          </cell>
          <cell r="E30" t="str">
            <v>1C25TNN_00040763</v>
          </cell>
          <cell r="F30">
            <v>8336438</v>
          </cell>
          <cell r="G30">
            <v>45837</v>
          </cell>
          <cell r="H30">
            <v>45869</v>
          </cell>
          <cell r="I30">
            <v>45874</v>
          </cell>
        </row>
        <row r="31">
          <cell r="A31">
            <v>40764</v>
          </cell>
          <cell r="B31">
            <v>510012</v>
          </cell>
          <cell r="C31">
            <v>25790</v>
          </cell>
          <cell r="D31" t="str">
            <v>CTY TNHH MTV TM VA DV NGOC THOM</v>
          </cell>
          <cell r="E31" t="str">
            <v>1C25TNN_00040764</v>
          </cell>
          <cell r="F31">
            <v>10421925</v>
          </cell>
          <cell r="G31">
            <v>45836</v>
          </cell>
          <cell r="H31">
            <v>45869</v>
          </cell>
          <cell r="I31">
            <v>45874</v>
          </cell>
        </row>
        <row r="32">
          <cell r="A32">
            <v>40765</v>
          </cell>
          <cell r="B32">
            <v>510018</v>
          </cell>
          <cell r="C32">
            <v>25790</v>
          </cell>
          <cell r="D32" t="str">
            <v>CTY TNHH MTV TM VA DV NGOC THOM</v>
          </cell>
          <cell r="E32" t="str">
            <v>1C25TNN_00040765</v>
          </cell>
          <cell r="F32">
            <v>501825</v>
          </cell>
          <cell r="G32">
            <v>45834</v>
          </cell>
          <cell r="H32">
            <v>45869</v>
          </cell>
          <cell r="I32">
            <v>45874</v>
          </cell>
        </row>
        <row r="33">
          <cell r="A33">
            <v>40766</v>
          </cell>
          <cell r="B33">
            <v>510019</v>
          </cell>
          <cell r="C33">
            <v>25790</v>
          </cell>
          <cell r="D33" t="str">
            <v>CTY TNHH MTV TM VA DV NGOC THOM</v>
          </cell>
          <cell r="E33" t="str">
            <v>1C25TNN_00040766</v>
          </cell>
          <cell r="F33">
            <v>558025</v>
          </cell>
          <cell r="G33">
            <v>45834</v>
          </cell>
          <cell r="H33">
            <v>45869</v>
          </cell>
          <cell r="I33">
            <v>45874</v>
          </cell>
        </row>
        <row r="34">
          <cell r="A34">
            <v>40767</v>
          </cell>
          <cell r="B34">
            <v>510010</v>
          </cell>
          <cell r="C34">
            <v>25790</v>
          </cell>
          <cell r="D34" t="str">
            <v>CTY TNHH MTV TM VA DV NGOC THOM</v>
          </cell>
          <cell r="E34" t="str">
            <v>1C25TNN_00040767</v>
          </cell>
          <cell r="F34">
            <v>4442300</v>
          </cell>
          <cell r="G34">
            <v>45835</v>
          </cell>
          <cell r="H34">
            <v>45869</v>
          </cell>
          <cell r="I34">
            <v>45874</v>
          </cell>
        </row>
        <row r="35">
          <cell r="A35">
            <v>40768</v>
          </cell>
          <cell r="B35">
            <v>510010</v>
          </cell>
          <cell r="C35">
            <v>25790</v>
          </cell>
          <cell r="D35" t="str">
            <v>CTY TNHH MTV TM VA DV NGOC THOM</v>
          </cell>
          <cell r="E35" t="str">
            <v>1C25TNN_00040768</v>
          </cell>
          <cell r="F35">
            <v>2496638</v>
          </cell>
          <cell r="G35">
            <v>45835</v>
          </cell>
          <cell r="H35">
            <v>45869</v>
          </cell>
          <cell r="I35">
            <v>45874</v>
          </cell>
        </row>
        <row r="36">
          <cell r="A36">
            <v>40769</v>
          </cell>
          <cell r="B36">
            <v>510010</v>
          </cell>
          <cell r="C36">
            <v>25790</v>
          </cell>
          <cell r="D36" t="str">
            <v>CTY TNHH MTV TM VA DV NGOC THOM</v>
          </cell>
          <cell r="E36" t="str">
            <v>1C25TNN_00040769</v>
          </cell>
          <cell r="F36">
            <v>17658800</v>
          </cell>
          <cell r="G36">
            <v>45835</v>
          </cell>
          <cell r="H36">
            <v>45869</v>
          </cell>
          <cell r="I36">
            <v>45874</v>
          </cell>
        </row>
        <row r="37">
          <cell r="A37">
            <v>40770</v>
          </cell>
          <cell r="B37">
            <v>510015</v>
          </cell>
          <cell r="C37">
            <v>25790</v>
          </cell>
          <cell r="D37" t="str">
            <v>CTY TNHH MTV TM VA DV NGOC THOM</v>
          </cell>
          <cell r="E37" t="str">
            <v>1C25TNN_00040770</v>
          </cell>
          <cell r="F37">
            <v>888463</v>
          </cell>
          <cell r="G37">
            <v>45836</v>
          </cell>
          <cell r="H37">
            <v>45869</v>
          </cell>
          <cell r="I37">
            <v>45874</v>
          </cell>
        </row>
        <row r="38">
          <cell r="A38">
            <v>40771</v>
          </cell>
          <cell r="B38">
            <v>510016</v>
          </cell>
          <cell r="C38">
            <v>25790</v>
          </cell>
          <cell r="D38" t="str">
            <v>CTY TNHH MTV TM VA DV NGOC THOM</v>
          </cell>
          <cell r="E38" t="str">
            <v>1C25TNN_00040771</v>
          </cell>
          <cell r="F38">
            <v>1248325</v>
          </cell>
          <cell r="G38">
            <v>45838</v>
          </cell>
          <cell r="H38">
            <v>45869</v>
          </cell>
          <cell r="I38">
            <v>45874</v>
          </cell>
        </row>
        <row r="39">
          <cell r="A39">
            <v>40772</v>
          </cell>
          <cell r="B39">
            <v>510017</v>
          </cell>
          <cell r="C39">
            <v>25790</v>
          </cell>
          <cell r="D39" t="str">
            <v>CTY TNHH MTV TM VA DV NGOC THOM</v>
          </cell>
          <cell r="E39" t="str">
            <v>1C25TNN_00040772</v>
          </cell>
          <cell r="F39">
            <v>888463</v>
          </cell>
          <cell r="G39">
            <v>45836</v>
          </cell>
          <cell r="H39">
            <v>45869</v>
          </cell>
          <cell r="I39">
            <v>45874</v>
          </cell>
        </row>
        <row r="40">
          <cell r="A40">
            <v>44001</v>
          </cell>
          <cell r="B40">
            <v>510018</v>
          </cell>
          <cell r="C40">
            <v>25790</v>
          </cell>
          <cell r="D40" t="str">
            <v>CTY TNHH MTV TM VA DV NGOC THOM</v>
          </cell>
          <cell r="E40" t="str">
            <v>1C25TNN_00044001</v>
          </cell>
          <cell r="F40">
            <v>1840000</v>
          </cell>
          <cell r="G40">
            <v>45847</v>
          </cell>
          <cell r="H40">
            <v>45869</v>
          </cell>
          <cell r="I40">
            <v>45874</v>
          </cell>
        </row>
        <row r="41">
          <cell r="A41">
            <v>44017</v>
          </cell>
          <cell r="B41">
            <v>510018</v>
          </cell>
          <cell r="C41">
            <v>25790</v>
          </cell>
          <cell r="D41" t="str">
            <v>CTY TNHH MTV TM VA DV NGOC THOM</v>
          </cell>
          <cell r="E41" t="str">
            <v>1C25TNN_00044017</v>
          </cell>
          <cell r="F41">
            <v>2024125</v>
          </cell>
          <cell r="G41">
            <v>45847</v>
          </cell>
          <cell r="H41">
            <v>45869</v>
          </cell>
          <cell r="I41">
            <v>45874</v>
          </cell>
        </row>
        <row r="42">
          <cell r="A42">
            <v>44019</v>
          </cell>
          <cell r="B42">
            <v>510018</v>
          </cell>
          <cell r="C42">
            <v>25790</v>
          </cell>
          <cell r="D42" t="str">
            <v>CTY TNHH MTV TM VA DV NGOC THOM</v>
          </cell>
          <cell r="E42" t="str">
            <v>1C25TNN_00044019</v>
          </cell>
          <cell r="F42">
            <v>1248325</v>
          </cell>
          <cell r="G42">
            <v>45847</v>
          </cell>
          <cell r="H42">
            <v>45869</v>
          </cell>
          <cell r="I42">
            <v>45874</v>
          </cell>
        </row>
        <row r="43">
          <cell r="A43">
            <v>44022</v>
          </cell>
          <cell r="B43">
            <v>510011</v>
          </cell>
          <cell r="C43">
            <v>25790</v>
          </cell>
          <cell r="D43" t="str">
            <v>CTY TNHH MTV TM VA DV NGOC THOM</v>
          </cell>
          <cell r="E43" t="str">
            <v>1C25TNN_00044022</v>
          </cell>
          <cell r="F43">
            <v>4048238</v>
          </cell>
          <cell r="G43">
            <v>45846</v>
          </cell>
          <cell r="H43">
            <v>45869</v>
          </cell>
          <cell r="I43">
            <v>45874</v>
          </cell>
        </row>
        <row r="44">
          <cell r="A44">
            <v>44025</v>
          </cell>
          <cell r="B44">
            <v>510011</v>
          </cell>
          <cell r="C44">
            <v>25790</v>
          </cell>
          <cell r="D44" t="str">
            <v>CTY TNHH MTV TM VA DV NGOC THOM</v>
          </cell>
          <cell r="E44" t="str">
            <v>1C25TNN_00044025</v>
          </cell>
          <cell r="F44">
            <v>1561688</v>
          </cell>
          <cell r="G44">
            <v>45846</v>
          </cell>
          <cell r="H44">
            <v>45869</v>
          </cell>
          <cell r="I44">
            <v>45874</v>
          </cell>
        </row>
        <row r="45">
          <cell r="A45">
            <v>44028</v>
          </cell>
          <cell r="B45">
            <v>510011</v>
          </cell>
          <cell r="C45">
            <v>25790</v>
          </cell>
          <cell r="D45" t="str">
            <v>CTY TNHH MTV TM VA DV NGOC THOM</v>
          </cell>
          <cell r="E45" t="str">
            <v>1C25TNN_00044028</v>
          </cell>
          <cell r="F45">
            <v>1248325</v>
          </cell>
          <cell r="G45">
            <v>45846</v>
          </cell>
          <cell r="H45">
            <v>45869</v>
          </cell>
          <cell r="I45">
            <v>45874</v>
          </cell>
        </row>
        <row r="46">
          <cell r="A46">
            <v>44030</v>
          </cell>
          <cell r="B46">
            <v>510012</v>
          </cell>
          <cell r="C46">
            <v>25790</v>
          </cell>
          <cell r="D46" t="str">
            <v>CTY TNHH MTV TM VA DV NGOC THOM</v>
          </cell>
          <cell r="E46" t="str">
            <v>1C25TNN_00044030</v>
          </cell>
          <cell r="F46">
            <v>1003663</v>
          </cell>
          <cell r="G46">
            <v>45846</v>
          </cell>
          <cell r="H46">
            <v>45869</v>
          </cell>
          <cell r="I46">
            <v>45874</v>
          </cell>
        </row>
        <row r="47">
          <cell r="A47">
            <v>44033</v>
          </cell>
          <cell r="B47">
            <v>510012</v>
          </cell>
          <cell r="C47">
            <v>25790</v>
          </cell>
          <cell r="D47" t="str">
            <v>CTY TNHH MTV TM VA DV NGOC THOM</v>
          </cell>
          <cell r="E47" t="str">
            <v>1C25TNN_00044033</v>
          </cell>
          <cell r="F47">
            <v>1840000</v>
          </cell>
          <cell r="G47">
            <v>45846</v>
          </cell>
          <cell r="H47">
            <v>45869</v>
          </cell>
          <cell r="I47">
            <v>45874</v>
          </cell>
        </row>
        <row r="48">
          <cell r="A48">
            <v>44036</v>
          </cell>
          <cell r="B48">
            <v>510015</v>
          </cell>
          <cell r="C48">
            <v>25790</v>
          </cell>
          <cell r="D48" t="str">
            <v>CTY TNHH MTV TM VA DV NGOC THOM</v>
          </cell>
          <cell r="E48" t="str">
            <v>1C25TNN_00044036</v>
          </cell>
          <cell r="F48">
            <v>1248325</v>
          </cell>
          <cell r="G48">
            <v>45846</v>
          </cell>
          <cell r="H48">
            <v>45869</v>
          </cell>
          <cell r="I48">
            <v>45874</v>
          </cell>
        </row>
        <row r="49">
          <cell r="A49">
            <v>44037</v>
          </cell>
          <cell r="B49">
            <v>510016</v>
          </cell>
          <cell r="C49">
            <v>25790</v>
          </cell>
          <cell r="D49" t="str">
            <v>CTY TNHH MTV TM VA DV NGOC THOM</v>
          </cell>
          <cell r="E49" t="str">
            <v>1C25TNN_00044037</v>
          </cell>
          <cell r="F49">
            <v>1840000</v>
          </cell>
          <cell r="G49">
            <v>45849</v>
          </cell>
          <cell r="H49">
            <v>45869</v>
          </cell>
          <cell r="I49">
            <v>45874</v>
          </cell>
        </row>
        <row r="50">
          <cell r="A50">
            <v>44038</v>
          </cell>
          <cell r="B50">
            <v>510016</v>
          </cell>
          <cell r="C50">
            <v>25790</v>
          </cell>
          <cell r="D50" t="str">
            <v>CTY TNHH MTV TM VA DV NGOC THOM</v>
          </cell>
          <cell r="E50" t="str">
            <v>1C25TNN_00044038</v>
          </cell>
          <cell r="F50">
            <v>2136775</v>
          </cell>
          <cell r="G50">
            <v>45849</v>
          </cell>
          <cell r="H50">
            <v>45869</v>
          </cell>
          <cell r="I50">
            <v>45874</v>
          </cell>
        </row>
        <row r="51">
          <cell r="A51">
            <v>44039</v>
          </cell>
          <cell r="B51">
            <v>510017</v>
          </cell>
          <cell r="C51">
            <v>25790</v>
          </cell>
          <cell r="D51" t="str">
            <v>CTY TNHH MTV TM VA DV NGOC THOM</v>
          </cell>
          <cell r="E51" t="str">
            <v>1C25TNN_00044039</v>
          </cell>
          <cell r="F51">
            <v>2525950</v>
          </cell>
          <cell r="G51">
            <v>45847</v>
          </cell>
          <cell r="H51">
            <v>45869</v>
          </cell>
          <cell r="I51">
            <v>45874</v>
          </cell>
        </row>
        <row r="52">
          <cell r="A52">
            <v>44040</v>
          </cell>
          <cell r="B52">
            <v>510023</v>
          </cell>
          <cell r="C52">
            <v>25790</v>
          </cell>
          <cell r="D52" t="str">
            <v>CTY TNHH MTV TM VA DV NGOC THOM</v>
          </cell>
          <cell r="E52" t="str">
            <v>1C25TNN_00044040</v>
          </cell>
          <cell r="F52">
            <v>1248325</v>
          </cell>
          <cell r="G52">
            <v>45849</v>
          </cell>
          <cell r="H52">
            <v>45869</v>
          </cell>
          <cell r="I52">
            <v>45874</v>
          </cell>
        </row>
        <row r="53">
          <cell r="A53">
            <v>44041</v>
          </cell>
          <cell r="B53">
            <v>510025</v>
          </cell>
          <cell r="C53">
            <v>25790</v>
          </cell>
          <cell r="D53" t="str">
            <v>CTY TNHH MTV TM VA DV NGOC THOM</v>
          </cell>
          <cell r="E53" t="str">
            <v>1C25TNN_00044041</v>
          </cell>
          <cell r="F53">
            <v>4048238</v>
          </cell>
          <cell r="G53">
            <v>45847</v>
          </cell>
          <cell r="H53">
            <v>45869</v>
          </cell>
          <cell r="I53">
            <v>45874</v>
          </cell>
        </row>
        <row r="54">
          <cell r="A54">
            <v>44042</v>
          </cell>
          <cell r="B54">
            <v>510025</v>
          </cell>
          <cell r="C54">
            <v>25790</v>
          </cell>
          <cell r="D54" t="str">
            <v>CTY TNHH MTV TM VA DV NGOC THOM</v>
          </cell>
          <cell r="E54" t="str">
            <v>1C25TNN_00044042</v>
          </cell>
          <cell r="F54">
            <v>658400</v>
          </cell>
          <cell r="G54">
            <v>45847</v>
          </cell>
          <cell r="H54">
            <v>45869</v>
          </cell>
          <cell r="I54">
            <v>45874</v>
          </cell>
        </row>
        <row r="55">
          <cell r="A55">
            <v>44043</v>
          </cell>
          <cell r="B55">
            <v>510027</v>
          </cell>
          <cell r="C55">
            <v>25790</v>
          </cell>
          <cell r="D55" t="str">
            <v>CTY TNHH MTV TM VA DV NGOC THOM</v>
          </cell>
          <cell r="E55" t="str">
            <v>1C25TNN_00044043</v>
          </cell>
          <cell r="F55">
            <v>1499238</v>
          </cell>
          <cell r="G55">
            <v>45847</v>
          </cell>
          <cell r="H55">
            <v>45869</v>
          </cell>
          <cell r="I55">
            <v>45874</v>
          </cell>
        </row>
        <row r="56">
          <cell r="A56">
            <v>44044</v>
          </cell>
          <cell r="B56">
            <v>510029</v>
          </cell>
          <cell r="C56">
            <v>25790</v>
          </cell>
          <cell r="D56" t="str">
            <v>CTY TNHH MTV TM VA DV NGOC THOM</v>
          </cell>
          <cell r="E56" t="str">
            <v>1C25TNN_00044044</v>
          </cell>
          <cell r="F56">
            <v>888463</v>
          </cell>
          <cell r="G56">
            <v>45843</v>
          </cell>
          <cell r="H56">
            <v>45869</v>
          </cell>
          <cell r="I56">
            <v>45874</v>
          </cell>
        </row>
        <row r="57">
          <cell r="A57">
            <v>44045</v>
          </cell>
          <cell r="B57">
            <v>510010</v>
          </cell>
          <cell r="C57">
            <v>25790</v>
          </cell>
          <cell r="D57" t="str">
            <v>CTY TNHH MTV TM VA DV NGOC THOM</v>
          </cell>
          <cell r="E57" t="str">
            <v>1C25TNN_00044045</v>
          </cell>
          <cell r="F57">
            <v>13579675</v>
          </cell>
          <cell r="G57">
            <v>45842</v>
          </cell>
          <cell r="H57">
            <v>45869</v>
          </cell>
          <cell r="I57">
            <v>45874</v>
          </cell>
        </row>
        <row r="58">
          <cell r="A58">
            <v>44046</v>
          </cell>
          <cell r="B58">
            <v>510010</v>
          </cell>
          <cell r="C58">
            <v>25790</v>
          </cell>
          <cell r="D58" t="str">
            <v>CTY TNHH MTV TM VA DV NGOC THOM</v>
          </cell>
          <cell r="E58" t="str">
            <v>1C25TNN_00044046</v>
          </cell>
          <cell r="F58">
            <v>2496638</v>
          </cell>
          <cell r="G58">
            <v>45842</v>
          </cell>
          <cell r="H58">
            <v>45869</v>
          </cell>
          <cell r="I58">
            <v>45874</v>
          </cell>
        </row>
        <row r="59">
          <cell r="A59">
            <v>44047</v>
          </cell>
          <cell r="B59">
            <v>510010</v>
          </cell>
          <cell r="C59">
            <v>25790</v>
          </cell>
          <cell r="D59" t="str">
            <v>CTY TNHH MTV TM VA DV NGOC THOM</v>
          </cell>
          <cell r="E59" t="str">
            <v>1C25TNN_00044047</v>
          </cell>
          <cell r="F59">
            <v>2445200</v>
          </cell>
          <cell r="G59">
            <v>45842</v>
          </cell>
          <cell r="H59">
            <v>45869</v>
          </cell>
          <cell r="I59">
            <v>45874</v>
          </cell>
        </row>
        <row r="60">
          <cell r="A60">
            <v>44048</v>
          </cell>
          <cell r="B60">
            <v>510019</v>
          </cell>
          <cell r="C60">
            <v>25790</v>
          </cell>
          <cell r="D60" t="str">
            <v>CTY TNHH MTV TM VA DV NGOC THOM</v>
          </cell>
          <cell r="E60" t="str">
            <v>1C25TNN_00044048</v>
          </cell>
          <cell r="F60">
            <v>2810013</v>
          </cell>
          <cell r="G60">
            <v>45842</v>
          </cell>
          <cell r="H60">
            <v>45869</v>
          </cell>
          <cell r="I60">
            <v>45874</v>
          </cell>
        </row>
        <row r="61">
          <cell r="A61">
            <v>44049</v>
          </cell>
          <cell r="B61">
            <v>510019</v>
          </cell>
          <cell r="C61">
            <v>25790</v>
          </cell>
          <cell r="D61" t="str">
            <v>CTY TNHH MTV TM VA DV NGOC THOM</v>
          </cell>
          <cell r="E61" t="str">
            <v>1C25TNN_00044049</v>
          </cell>
          <cell r="F61">
            <v>2024125</v>
          </cell>
          <cell r="G61">
            <v>45842</v>
          </cell>
          <cell r="H61">
            <v>45869</v>
          </cell>
          <cell r="I61">
            <v>45874</v>
          </cell>
        </row>
        <row r="62">
          <cell r="A62">
            <v>44050</v>
          </cell>
          <cell r="B62">
            <v>510011</v>
          </cell>
          <cell r="C62">
            <v>25790</v>
          </cell>
          <cell r="D62" t="str">
            <v>CTY TNHH MTV TM VA DV NGOC THOM</v>
          </cell>
          <cell r="E62" t="str">
            <v>1C25TNN_00044050</v>
          </cell>
          <cell r="F62">
            <v>2119725</v>
          </cell>
          <cell r="G62">
            <v>45841</v>
          </cell>
          <cell r="H62">
            <v>45869</v>
          </cell>
          <cell r="I62">
            <v>45874</v>
          </cell>
        </row>
        <row r="63">
          <cell r="A63">
            <v>44051</v>
          </cell>
          <cell r="B63">
            <v>510011</v>
          </cell>
          <cell r="C63">
            <v>25790</v>
          </cell>
          <cell r="D63" t="str">
            <v>CTY TNHH MTV TM VA DV NGOC THOM</v>
          </cell>
          <cell r="E63" t="str">
            <v>1C25TNN_00044051</v>
          </cell>
          <cell r="F63">
            <v>2496638</v>
          </cell>
          <cell r="G63">
            <v>45841</v>
          </cell>
          <cell r="H63">
            <v>45869</v>
          </cell>
          <cell r="I63">
            <v>45874</v>
          </cell>
        </row>
        <row r="64">
          <cell r="A64">
            <v>44052</v>
          </cell>
          <cell r="B64">
            <v>510012</v>
          </cell>
          <cell r="C64">
            <v>25790</v>
          </cell>
          <cell r="D64" t="str">
            <v>CTY TNHH MTV TM VA DV NGOC THOM</v>
          </cell>
          <cell r="E64" t="str">
            <v>1C25TNN_00044052</v>
          </cell>
          <cell r="F64">
            <v>9442900</v>
          </cell>
          <cell r="G64">
            <v>45843</v>
          </cell>
          <cell r="H64">
            <v>45869</v>
          </cell>
          <cell r="I64">
            <v>45874</v>
          </cell>
        </row>
        <row r="65">
          <cell r="A65">
            <v>44053</v>
          </cell>
          <cell r="B65">
            <v>510010</v>
          </cell>
          <cell r="C65">
            <v>25790</v>
          </cell>
          <cell r="D65" t="str">
            <v>CTY TNHH MTV TM VA DV NGOC THOM</v>
          </cell>
          <cell r="E65" t="str">
            <v>1C25TNN_00044053</v>
          </cell>
          <cell r="F65">
            <v>1922913</v>
          </cell>
          <cell r="G65">
            <v>45842</v>
          </cell>
          <cell r="H65">
            <v>45869</v>
          </cell>
          <cell r="I65">
            <v>45874</v>
          </cell>
        </row>
        <row r="66">
          <cell r="A66">
            <v>44054</v>
          </cell>
          <cell r="B66">
            <v>510022</v>
          </cell>
          <cell r="C66">
            <v>25790</v>
          </cell>
          <cell r="D66" t="str">
            <v>CTY TNHH MTV TM VA DV NGOC THOM</v>
          </cell>
          <cell r="E66" t="str">
            <v>1C25TNN_00044054</v>
          </cell>
          <cell r="F66">
            <v>1499238</v>
          </cell>
          <cell r="G66">
            <v>45843</v>
          </cell>
          <cell r="H66">
            <v>45869</v>
          </cell>
          <cell r="I66">
            <v>45874</v>
          </cell>
        </row>
        <row r="67">
          <cell r="A67">
            <v>44055</v>
          </cell>
          <cell r="B67">
            <v>510021</v>
          </cell>
          <cell r="C67">
            <v>25790</v>
          </cell>
          <cell r="D67" t="str">
            <v>CTY TNHH MTV TM VA DV NGOC THOM</v>
          </cell>
          <cell r="E67" t="str">
            <v>1C25TNN_00044055</v>
          </cell>
          <cell r="F67">
            <v>1248325</v>
          </cell>
          <cell r="G67">
            <v>45843</v>
          </cell>
          <cell r="H67">
            <v>45869</v>
          </cell>
          <cell r="I67">
            <v>45874</v>
          </cell>
        </row>
        <row r="68">
          <cell r="A68">
            <v>44056</v>
          </cell>
          <cell r="B68">
            <v>510020</v>
          </cell>
          <cell r="C68">
            <v>25790</v>
          </cell>
          <cell r="D68" t="str">
            <v>CTY TNHH MTV TM VA DV NGOC THOM</v>
          </cell>
          <cell r="E68" t="str">
            <v>1C25TNN_00044056</v>
          </cell>
          <cell r="F68">
            <v>1072050</v>
          </cell>
          <cell r="G68">
            <v>45843</v>
          </cell>
          <cell r="H68">
            <v>45869</v>
          </cell>
          <cell r="I68">
            <v>45874</v>
          </cell>
        </row>
        <row r="69">
          <cell r="A69">
            <v>44057</v>
          </cell>
          <cell r="B69">
            <v>510016</v>
          </cell>
          <cell r="C69">
            <v>25790</v>
          </cell>
          <cell r="D69" t="str">
            <v>CTY TNHH MTV TM VA DV NGOC THOM</v>
          </cell>
          <cell r="E69" t="str">
            <v>1C25TNN_00044057</v>
          </cell>
          <cell r="F69">
            <v>888463</v>
          </cell>
          <cell r="G69">
            <v>45845</v>
          </cell>
          <cell r="H69">
            <v>45869</v>
          </cell>
          <cell r="I69">
            <v>45874</v>
          </cell>
        </row>
        <row r="70">
          <cell r="A70">
            <v>44058</v>
          </cell>
          <cell r="B70">
            <v>510013</v>
          </cell>
          <cell r="C70">
            <v>25790</v>
          </cell>
          <cell r="D70" t="str">
            <v>CTY TNHH MTV TM VA DV NGOC THOM</v>
          </cell>
          <cell r="E70" t="str">
            <v>1C25TNN_00044058</v>
          </cell>
          <cell r="F70">
            <v>558025</v>
          </cell>
          <cell r="G70">
            <v>45839</v>
          </cell>
          <cell r="H70">
            <v>45869</v>
          </cell>
          <cell r="I70">
            <v>45874</v>
          </cell>
        </row>
        <row r="71">
          <cell r="A71">
            <v>44059</v>
          </cell>
          <cell r="B71">
            <v>510026</v>
          </cell>
          <cell r="C71">
            <v>25790</v>
          </cell>
          <cell r="D71" t="str">
            <v>CTY TNHH MTV TM VA DV NGOC THOM</v>
          </cell>
          <cell r="E71" t="str">
            <v>1C25TNN_00044059</v>
          </cell>
          <cell r="F71">
            <v>1012063</v>
          </cell>
          <cell r="G71">
            <v>45839</v>
          </cell>
          <cell r="H71">
            <v>45869</v>
          </cell>
          <cell r="I71">
            <v>45874</v>
          </cell>
        </row>
        <row r="72">
          <cell r="A72">
            <v>44060</v>
          </cell>
          <cell r="B72">
            <v>510026</v>
          </cell>
          <cell r="C72">
            <v>25790</v>
          </cell>
          <cell r="D72" t="str">
            <v>CTY TNHH MTV TM VA DV NGOC THOM</v>
          </cell>
          <cell r="E72" t="str">
            <v>1C25TNN_00044060</v>
          </cell>
          <cell r="F72">
            <v>501825</v>
          </cell>
          <cell r="G72">
            <v>45839</v>
          </cell>
          <cell r="H72">
            <v>45869</v>
          </cell>
          <cell r="I72">
            <v>45874</v>
          </cell>
        </row>
        <row r="73">
          <cell r="A73">
            <v>44061</v>
          </cell>
          <cell r="B73">
            <v>510026</v>
          </cell>
          <cell r="C73">
            <v>25790</v>
          </cell>
          <cell r="D73" t="str">
            <v>CTY TNHH MTV TM VA DV NGOC THOM</v>
          </cell>
          <cell r="E73" t="str">
            <v>1C25TNN_00044061</v>
          </cell>
          <cell r="F73">
            <v>2024125</v>
          </cell>
          <cell r="G73">
            <v>45839</v>
          </cell>
          <cell r="H73">
            <v>45869</v>
          </cell>
          <cell r="I73">
            <v>45874</v>
          </cell>
        </row>
        <row r="74">
          <cell r="A74">
            <v>44082</v>
          </cell>
          <cell r="B74">
            <v>520090</v>
          </cell>
          <cell r="C74">
            <v>25790</v>
          </cell>
          <cell r="D74" t="str">
            <v>CTY TNHH MTV TM VA DV NGOC THOM</v>
          </cell>
          <cell r="E74" t="str">
            <v>1C25TNN_00044082</v>
          </cell>
          <cell r="F74">
            <v>536025</v>
          </cell>
          <cell r="G74">
            <v>45810</v>
          </cell>
          <cell r="H74">
            <v>45869</v>
          </cell>
          <cell r="I74">
            <v>45874</v>
          </cell>
        </row>
        <row r="75">
          <cell r="A75">
            <v>44083</v>
          </cell>
          <cell r="B75">
            <v>510014</v>
          </cell>
          <cell r="C75">
            <v>25790</v>
          </cell>
          <cell r="D75" t="str">
            <v>CTY TNHH MTV TM VA DV NGOC THOM</v>
          </cell>
          <cell r="E75" t="str">
            <v>1C25TNN_00044083</v>
          </cell>
          <cell r="F75">
            <v>8884600</v>
          </cell>
          <cell r="G75">
            <v>45838</v>
          </cell>
          <cell r="H75">
            <v>45869</v>
          </cell>
          <cell r="I75">
            <v>45874</v>
          </cell>
        </row>
        <row r="76">
          <cell r="A76">
            <v>44084</v>
          </cell>
          <cell r="B76">
            <v>510014</v>
          </cell>
          <cell r="C76">
            <v>25790</v>
          </cell>
          <cell r="D76" t="str">
            <v>CTY TNHH MTV TM VA DV NGOC THOM</v>
          </cell>
          <cell r="E76" t="str">
            <v>1C25TNN_00044084</v>
          </cell>
          <cell r="F76">
            <v>558025</v>
          </cell>
          <cell r="G76">
            <v>45838</v>
          </cell>
          <cell r="H76">
            <v>45869</v>
          </cell>
          <cell r="I76">
            <v>45874</v>
          </cell>
        </row>
        <row r="77">
          <cell r="A77">
            <v>44085</v>
          </cell>
          <cell r="B77">
            <v>520090</v>
          </cell>
          <cell r="C77">
            <v>25790</v>
          </cell>
          <cell r="D77" t="str">
            <v>CTY TNHH MTV TM VA DV NGOC THOM</v>
          </cell>
          <cell r="E77" t="str">
            <v>1C25TNN_00044085</v>
          </cell>
          <cell r="F77">
            <v>888463</v>
          </cell>
          <cell r="G77">
            <v>45836</v>
          </cell>
          <cell r="H77">
            <v>45869</v>
          </cell>
          <cell r="I77">
            <v>45874</v>
          </cell>
        </row>
        <row r="78">
          <cell r="A78">
            <v>44086</v>
          </cell>
          <cell r="B78">
            <v>520090</v>
          </cell>
          <cell r="C78">
            <v>25790</v>
          </cell>
          <cell r="D78" t="str">
            <v>CTY TNHH MTV TM VA DV NGOC THOM</v>
          </cell>
          <cell r="E78" t="str">
            <v>1C25TNN_00044086</v>
          </cell>
          <cell r="F78">
            <v>2136775</v>
          </cell>
          <cell r="G78">
            <v>45836</v>
          </cell>
          <cell r="H78">
            <v>45869</v>
          </cell>
          <cell r="I78">
            <v>45874</v>
          </cell>
        </row>
        <row r="79">
          <cell r="A79">
            <v>44087</v>
          </cell>
          <cell r="B79">
            <v>510029</v>
          </cell>
          <cell r="C79">
            <v>25790</v>
          </cell>
          <cell r="D79" t="str">
            <v>CTY TNHH MTV TM VA DV NGOC THOM</v>
          </cell>
          <cell r="E79" t="str">
            <v>1C25TNN_00044087</v>
          </cell>
          <cell r="F79">
            <v>2024125</v>
          </cell>
          <cell r="G79">
            <v>45839</v>
          </cell>
          <cell r="H79">
            <v>45869</v>
          </cell>
          <cell r="I79">
            <v>45874</v>
          </cell>
        </row>
        <row r="80">
          <cell r="A80">
            <v>44088</v>
          </cell>
          <cell r="B80">
            <v>510012</v>
          </cell>
          <cell r="C80">
            <v>25790</v>
          </cell>
          <cell r="D80" t="str">
            <v>CTY TNHH MTV TM VA DV NGOC THOM</v>
          </cell>
          <cell r="E80" t="str">
            <v>1C25TNN_00044088</v>
          </cell>
          <cell r="F80">
            <v>2024125</v>
          </cell>
          <cell r="G80">
            <v>45838</v>
          </cell>
          <cell r="H80">
            <v>45869</v>
          </cell>
          <cell r="I80">
            <v>45874</v>
          </cell>
        </row>
        <row r="81">
          <cell r="A81">
            <v>44089</v>
          </cell>
          <cell r="B81">
            <v>510019</v>
          </cell>
          <cell r="C81">
            <v>25790</v>
          </cell>
          <cell r="D81" t="str">
            <v>CTY TNHH MTV TM VA DV NGOC THOM</v>
          </cell>
          <cell r="E81" t="str">
            <v>1C25TNN_00044089</v>
          </cell>
          <cell r="F81">
            <v>2024125</v>
          </cell>
          <cell r="G81">
            <v>45840</v>
          </cell>
          <cell r="H81">
            <v>45869</v>
          </cell>
          <cell r="I81">
            <v>45874</v>
          </cell>
        </row>
        <row r="82">
          <cell r="A82">
            <v>44090</v>
          </cell>
          <cell r="B82">
            <v>510019</v>
          </cell>
          <cell r="C82">
            <v>25790</v>
          </cell>
          <cell r="D82" t="str">
            <v>CTY TNHH MTV TM VA DV NGOC THOM</v>
          </cell>
          <cell r="E82" t="str">
            <v>1C25TNN_00044090</v>
          </cell>
          <cell r="F82">
            <v>1248325</v>
          </cell>
          <cell r="G82">
            <v>45840</v>
          </cell>
          <cell r="H82">
            <v>45869</v>
          </cell>
          <cell r="I82">
            <v>45874</v>
          </cell>
        </row>
        <row r="83">
          <cell r="A83">
            <v>44091</v>
          </cell>
          <cell r="B83">
            <v>510019</v>
          </cell>
          <cell r="C83">
            <v>25790</v>
          </cell>
          <cell r="D83" t="str">
            <v>CTY TNHH MTV TM VA DV NGOC THOM</v>
          </cell>
          <cell r="E83" t="str">
            <v>1C25TNN_00044091</v>
          </cell>
          <cell r="F83">
            <v>1573875</v>
          </cell>
          <cell r="G83">
            <v>45840</v>
          </cell>
          <cell r="H83">
            <v>45869</v>
          </cell>
          <cell r="I83">
            <v>45874</v>
          </cell>
        </row>
        <row r="84">
          <cell r="A84">
            <v>44092</v>
          </cell>
          <cell r="B84">
            <v>510028</v>
          </cell>
          <cell r="C84">
            <v>25790</v>
          </cell>
          <cell r="D84" t="str">
            <v>CTY TNHH MTV TM VA DV NGOC THOM</v>
          </cell>
          <cell r="E84" t="str">
            <v>1C25TNN_00044092</v>
          </cell>
          <cell r="F84">
            <v>2024125</v>
          </cell>
          <cell r="G84">
            <v>45839</v>
          </cell>
          <cell r="H84">
            <v>45869</v>
          </cell>
          <cell r="I84">
            <v>45874</v>
          </cell>
        </row>
        <row r="85">
          <cell r="A85">
            <v>44093</v>
          </cell>
          <cell r="B85">
            <v>510025</v>
          </cell>
          <cell r="C85">
            <v>25790</v>
          </cell>
          <cell r="D85" t="str">
            <v>CTY TNHH MTV TM VA DV NGOC THOM</v>
          </cell>
          <cell r="E85" t="str">
            <v>1C25TNN_00044093</v>
          </cell>
          <cell r="F85">
            <v>2024125</v>
          </cell>
          <cell r="G85">
            <v>45840</v>
          </cell>
          <cell r="H85">
            <v>45869</v>
          </cell>
          <cell r="I85">
            <v>45874</v>
          </cell>
        </row>
        <row r="86">
          <cell r="A86">
            <v>44094</v>
          </cell>
          <cell r="B86">
            <v>510025</v>
          </cell>
          <cell r="C86">
            <v>25790</v>
          </cell>
          <cell r="D86" t="str">
            <v>CTY TNHH MTV TM VA DV NGOC THOM</v>
          </cell>
          <cell r="E86" t="str">
            <v>1C25TNN_00044094</v>
          </cell>
          <cell r="F86">
            <v>4544575</v>
          </cell>
          <cell r="G86">
            <v>45840</v>
          </cell>
          <cell r="H86">
            <v>45869</v>
          </cell>
          <cell r="I86">
            <v>45874</v>
          </cell>
        </row>
        <row r="87">
          <cell r="A87">
            <v>44095</v>
          </cell>
          <cell r="B87">
            <v>510024</v>
          </cell>
          <cell r="C87">
            <v>25790</v>
          </cell>
          <cell r="D87" t="str">
            <v>CTY TNHH MTV TM VA DV NGOC THOM</v>
          </cell>
          <cell r="E87" t="str">
            <v>1C25TNN_00044095</v>
          </cell>
          <cell r="F87">
            <v>2024125</v>
          </cell>
          <cell r="G87">
            <v>45842</v>
          </cell>
          <cell r="H87">
            <v>45869</v>
          </cell>
          <cell r="I87">
            <v>45874</v>
          </cell>
        </row>
        <row r="88">
          <cell r="A88">
            <v>44097</v>
          </cell>
          <cell r="B88">
            <v>510022</v>
          </cell>
          <cell r="C88">
            <v>25790</v>
          </cell>
          <cell r="D88" t="str">
            <v>CTY TNHH MTV TM VA DV NGOC THOM</v>
          </cell>
          <cell r="E88" t="str">
            <v>1C25TNN_00044097</v>
          </cell>
          <cell r="F88">
            <v>4048238</v>
          </cell>
          <cell r="G88">
            <v>45840</v>
          </cell>
          <cell r="H88">
            <v>45869</v>
          </cell>
          <cell r="I88">
            <v>45874</v>
          </cell>
        </row>
        <row r="89">
          <cell r="A89">
            <v>44099</v>
          </cell>
          <cell r="B89">
            <v>510020</v>
          </cell>
          <cell r="C89">
            <v>25790</v>
          </cell>
          <cell r="D89" t="str">
            <v>CTY TNHH MTV TM VA DV NGOC THOM</v>
          </cell>
          <cell r="E89" t="str">
            <v>1C25TNN_00044099</v>
          </cell>
          <cell r="F89">
            <v>2024125</v>
          </cell>
          <cell r="G89">
            <v>45839</v>
          </cell>
          <cell r="H89">
            <v>45869</v>
          </cell>
          <cell r="I89">
            <v>45874</v>
          </cell>
        </row>
        <row r="90">
          <cell r="A90">
            <v>44100</v>
          </cell>
          <cell r="B90">
            <v>510017</v>
          </cell>
          <cell r="C90">
            <v>25790</v>
          </cell>
          <cell r="D90" t="str">
            <v>CTY TNHH MTV TM VA DV NGOC THOM</v>
          </cell>
          <cell r="E90" t="str">
            <v>1C25TNN_00044100</v>
          </cell>
          <cell r="F90">
            <v>2024125</v>
          </cell>
          <cell r="G90">
            <v>45840</v>
          </cell>
          <cell r="H90">
            <v>45869</v>
          </cell>
          <cell r="I90">
            <v>45874</v>
          </cell>
        </row>
        <row r="91">
          <cell r="A91">
            <v>44103</v>
          </cell>
          <cell r="B91">
            <v>510017</v>
          </cell>
          <cell r="C91">
            <v>25790</v>
          </cell>
          <cell r="D91" t="str">
            <v>CTY TNHH MTV TM VA DV NGOC THOM</v>
          </cell>
          <cell r="E91" t="str">
            <v>1C25TNN_00044103</v>
          </cell>
          <cell r="F91">
            <v>1366975</v>
          </cell>
          <cell r="G91">
            <v>45840</v>
          </cell>
          <cell r="H91">
            <v>45869</v>
          </cell>
          <cell r="I91">
            <v>45874</v>
          </cell>
        </row>
        <row r="92">
          <cell r="A92">
            <v>44108</v>
          </cell>
          <cell r="B92">
            <v>510016</v>
          </cell>
          <cell r="C92">
            <v>25790</v>
          </cell>
          <cell r="D92" t="str">
            <v>CTY TNHH MTV TM VA DV NGOC THOM</v>
          </cell>
          <cell r="E92" t="str">
            <v>1C25TNN_00044108</v>
          </cell>
          <cell r="F92">
            <v>2024125</v>
          </cell>
          <cell r="G92">
            <v>45842</v>
          </cell>
          <cell r="H92">
            <v>45869</v>
          </cell>
          <cell r="I92">
            <v>45874</v>
          </cell>
        </row>
        <row r="93">
          <cell r="A93">
            <v>44111</v>
          </cell>
          <cell r="B93">
            <v>510015</v>
          </cell>
          <cell r="C93">
            <v>25790</v>
          </cell>
          <cell r="D93" t="str">
            <v>CTY TNHH MTV TM VA DV NGOC THOM</v>
          </cell>
          <cell r="E93" t="str">
            <v>1C25TNN_00044111</v>
          </cell>
          <cell r="F93">
            <v>4048238</v>
          </cell>
          <cell r="G93">
            <v>45839</v>
          </cell>
          <cell r="H93">
            <v>45869</v>
          </cell>
          <cell r="I93">
            <v>45874</v>
          </cell>
        </row>
        <row r="94">
          <cell r="A94">
            <v>45448</v>
          </cell>
          <cell r="B94">
            <v>510014</v>
          </cell>
          <cell r="C94">
            <v>25790</v>
          </cell>
          <cell r="D94" t="str">
            <v>CTY TNHH MTV TM VA DV NGOC THOM</v>
          </cell>
          <cell r="E94" t="str">
            <v>1C25TNN_00045448</v>
          </cell>
          <cell r="F94">
            <v>1194425</v>
          </cell>
          <cell r="G94">
            <v>45845</v>
          </cell>
          <cell r="H94">
            <v>45869</v>
          </cell>
          <cell r="I94">
            <v>45874</v>
          </cell>
        </row>
        <row r="95">
          <cell r="A95">
            <v>45449</v>
          </cell>
          <cell r="B95">
            <v>510014</v>
          </cell>
          <cell r="C95">
            <v>25790</v>
          </cell>
          <cell r="D95" t="str">
            <v>CTY TNHH MTV TM VA DV NGOC THOM</v>
          </cell>
          <cell r="E95" t="str">
            <v>1C25TNN_00045449</v>
          </cell>
          <cell r="F95">
            <v>1248325</v>
          </cell>
          <cell r="G95">
            <v>45843</v>
          </cell>
          <cell r="H95">
            <v>45869</v>
          </cell>
          <cell r="I95">
            <v>45874</v>
          </cell>
        </row>
        <row r="96">
          <cell r="A96">
            <v>45450</v>
          </cell>
          <cell r="B96">
            <v>510014</v>
          </cell>
          <cell r="C96">
            <v>25790</v>
          </cell>
          <cell r="D96" t="str">
            <v>CTY TNHH MTV TM VA DV NGOC THOM</v>
          </cell>
          <cell r="E96" t="str">
            <v>1C25TNN_00045450</v>
          </cell>
          <cell r="F96">
            <v>2024125</v>
          </cell>
          <cell r="G96">
            <v>45843</v>
          </cell>
          <cell r="H96">
            <v>45869</v>
          </cell>
          <cell r="I96">
            <v>45874</v>
          </cell>
        </row>
        <row r="97">
          <cell r="A97">
            <v>45451</v>
          </cell>
          <cell r="B97">
            <v>510014</v>
          </cell>
          <cell r="C97">
            <v>25790</v>
          </cell>
          <cell r="D97" t="str">
            <v>CTY TNHH MTV TM VA DV NGOC THOM</v>
          </cell>
          <cell r="E97" t="str">
            <v>1C25TNN_00045451</v>
          </cell>
          <cell r="F97">
            <v>8884600</v>
          </cell>
          <cell r="G97">
            <v>45842</v>
          </cell>
          <cell r="H97">
            <v>45869</v>
          </cell>
          <cell r="I97">
            <v>45874</v>
          </cell>
        </row>
        <row r="98">
          <cell r="A98">
            <v>45452</v>
          </cell>
          <cell r="B98">
            <v>510014</v>
          </cell>
          <cell r="C98">
            <v>25790</v>
          </cell>
          <cell r="D98" t="str">
            <v>CTY TNHH MTV TM VA DV NGOC THOM</v>
          </cell>
          <cell r="E98" t="str">
            <v>1C25TNN_00045452</v>
          </cell>
          <cell r="F98">
            <v>506025</v>
          </cell>
          <cell r="G98">
            <v>45849</v>
          </cell>
          <cell r="H98">
            <v>45869</v>
          </cell>
          <cell r="I98">
            <v>45874</v>
          </cell>
        </row>
        <row r="99">
          <cell r="A99">
            <v>45453</v>
          </cell>
          <cell r="B99">
            <v>510013</v>
          </cell>
          <cell r="C99">
            <v>25790</v>
          </cell>
          <cell r="D99" t="str">
            <v>CTY TNHH MTV TM VA DV NGOC THOM</v>
          </cell>
          <cell r="E99" t="str">
            <v>1C25TNN_00045453</v>
          </cell>
          <cell r="F99">
            <v>697338</v>
          </cell>
          <cell r="G99">
            <v>45849</v>
          </cell>
          <cell r="H99">
            <v>45869</v>
          </cell>
          <cell r="I99">
            <v>45874</v>
          </cell>
        </row>
        <row r="100">
          <cell r="A100">
            <v>45454</v>
          </cell>
          <cell r="B100">
            <v>510014</v>
          </cell>
          <cell r="C100">
            <v>25790</v>
          </cell>
          <cell r="D100" t="str">
            <v>CTY TNHH MTV TM VA DV NGOC THOM</v>
          </cell>
          <cell r="E100" t="str">
            <v>1C25TNN_00045454</v>
          </cell>
          <cell r="F100">
            <v>4442300</v>
          </cell>
          <cell r="G100">
            <v>45847</v>
          </cell>
          <cell r="H100">
            <v>45869</v>
          </cell>
          <cell r="I100">
            <v>45874</v>
          </cell>
        </row>
        <row r="101">
          <cell r="A101">
            <v>45455</v>
          </cell>
          <cell r="B101">
            <v>510026</v>
          </cell>
          <cell r="C101">
            <v>25790</v>
          </cell>
          <cell r="D101" t="str">
            <v>CTY TNHH MTV TM VA DV NGOC THOM</v>
          </cell>
          <cell r="E101" t="str">
            <v>1C25TNN_00045455</v>
          </cell>
          <cell r="F101">
            <v>892850</v>
          </cell>
          <cell r="G101">
            <v>45848</v>
          </cell>
          <cell r="H101">
            <v>45869</v>
          </cell>
          <cell r="I101">
            <v>45874</v>
          </cell>
        </row>
        <row r="102">
          <cell r="A102">
            <v>45456</v>
          </cell>
          <cell r="B102">
            <v>510013</v>
          </cell>
          <cell r="C102">
            <v>25790</v>
          </cell>
          <cell r="D102" t="str">
            <v>CTY TNHH MTV TM VA DV NGOC THOM</v>
          </cell>
          <cell r="E102" t="str">
            <v>1C25TNN_00045456</v>
          </cell>
          <cell r="F102">
            <v>250913</v>
          </cell>
          <cell r="G102">
            <v>45845</v>
          </cell>
          <cell r="H102">
            <v>45869</v>
          </cell>
          <cell r="I102">
            <v>45874</v>
          </cell>
        </row>
        <row r="103">
          <cell r="A103">
            <v>45457</v>
          </cell>
          <cell r="B103">
            <v>510013</v>
          </cell>
          <cell r="C103">
            <v>25790</v>
          </cell>
          <cell r="D103" t="str">
            <v>CTY TNHH MTV TM VA DV NGOC THOM</v>
          </cell>
          <cell r="E103" t="str">
            <v>1C25TNN_00045457</v>
          </cell>
          <cell r="F103">
            <v>1248325</v>
          </cell>
          <cell r="G103">
            <v>45845</v>
          </cell>
          <cell r="H103">
            <v>45869</v>
          </cell>
          <cell r="I103">
            <v>45874</v>
          </cell>
        </row>
        <row r="104">
          <cell r="A104">
            <v>45458</v>
          </cell>
          <cell r="B104">
            <v>510026</v>
          </cell>
          <cell r="C104">
            <v>25790</v>
          </cell>
          <cell r="D104" t="str">
            <v>CTY TNHH MTV TM VA DV NGOC THOM</v>
          </cell>
          <cell r="E104" t="str">
            <v>1C25TNN_00045458</v>
          </cell>
          <cell r="F104">
            <v>2136775</v>
          </cell>
          <cell r="G104">
            <v>45848</v>
          </cell>
          <cell r="H104">
            <v>45869</v>
          </cell>
          <cell r="I104">
            <v>45874</v>
          </cell>
        </row>
        <row r="105">
          <cell r="A105">
            <v>45459</v>
          </cell>
          <cell r="B105">
            <v>510014</v>
          </cell>
          <cell r="C105">
            <v>25790</v>
          </cell>
          <cell r="D105" t="str">
            <v>CTY TNHH MTV TM VA DV NGOC THOM</v>
          </cell>
          <cell r="E105" t="str">
            <v>1C25TNN_00045459</v>
          </cell>
          <cell r="F105">
            <v>4442300</v>
          </cell>
          <cell r="G105">
            <v>45847</v>
          </cell>
          <cell r="H105">
            <v>45869</v>
          </cell>
          <cell r="I105">
            <v>45874</v>
          </cell>
        </row>
        <row r="106">
          <cell r="A106">
            <v>45460</v>
          </cell>
          <cell r="B106">
            <v>510018</v>
          </cell>
          <cell r="C106">
            <v>25790</v>
          </cell>
          <cell r="D106" t="str">
            <v>CTY TNHH MTV TM VA DV NGOC THOM</v>
          </cell>
          <cell r="E106" t="str">
            <v>1C25TNN_00045460</v>
          </cell>
          <cell r="F106">
            <v>2024125</v>
          </cell>
          <cell r="G106">
            <v>45849</v>
          </cell>
          <cell r="H106">
            <v>45869</v>
          </cell>
          <cell r="I106">
            <v>45874</v>
          </cell>
        </row>
        <row r="107">
          <cell r="A107">
            <v>45461</v>
          </cell>
          <cell r="B107">
            <v>510019</v>
          </cell>
          <cell r="C107">
            <v>25790</v>
          </cell>
          <cell r="D107" t="str">
            <v>CTY TNHH MTV TM VA DV NGOC THOM</v>
          </cell>
          <cell r="E107" t="str">
            <v>1C25TNN_00045461</v>
          </cell>
          <cell r="F107">
            <v>1840000</v>
          </cell>
          <cell r="G107">
            <v>45850</v>
          </cell>
          <cell r="H107">
            <v>45869</v>
          </cell>
          <cell r="I107">
            <v>45874</v>
          </cell>
        </row>
        <row r="108">
          <cell r="A108">
            <v>45462</v>
          </cell>
          <cell r="B108">
            <v>510019</v>
          </cell>
          <cell r="C108">
            <v>25790</v>
          </cell>
          <cell r="D108" t="str">
            <v>CTY TNHH MTV TM VA DV NGOC THOM</v>
          </cell>
          <cell r="E108" t="str">
            <v>1C25TNN_00045462</v>
          </cell>
          <cell r="F108">
            <v>1110575</v>
          </cell>
          <cell r="G108">
            <v>45850</v>
          </cell>
          <cell r="H108">
            <v>45869</v>
          </cell>
          <cell r="I108">
            <v>45874</v>
          </cell>
        </row>
        <row r="109">
          <cell r="A109">
            <v>45463</v>
          </cell>
          <cell r="B109">
            <v>510024</v>
          </cell>
          <cell r="C109">
            <v>25790</v>
          </cell>
          <cell r="D109" t="str">
            <v>CTY TNHH MTV TM VA DV NGOC THOM</v>
          </cell>
          <cell r="E109" t="str">
            <v>1C25TNN_00045463</v>
          </cell>
          <cell r="F109">
            <v>2136775</v>
          </cell>
          <cell r="G109">
            <v>45852</v>
          </cell>
          <cell r="H109">
            <v>45869</v>
          </cell>
          <cell r="I109">
            <v>45874</v>
          </cell>
        </row>
        <row r="110">
          <cell r="A110">
            <v>45464</v>
          </cell>
          <cell r="B110">
            <v>510016</v>
          </cell>
          <cell r="C110">
            <v>25790</v>
          </cell>
          <cell r="D110" t="str">
            <v>CTY TNHH MTV TM VA DV NGOC THOM</v>
          </cell>
          <cell r="E110" t="str">
            <v>1C25TNN_00045464</v>
          </cell>
          <cell r="F110">
            <v>2024125</v>
          </cell>
          <cell r="G110">
            <v>45852</v>
          </cell>
          <cell r="H110">
            <v>45869</v>
          </cell>
          <cell r="I110">
            <v>45874</v>
          </cell>
        </row>
        <row r="111">
          <cell r="A111">
            <v>45465</v>
          </cell>
          <cell r="B111">
            <v>510016</v>
          </cell>
          <cell r="C111">
            <v>25790</v>
          </cell>
          <cell r="D111" t="str">
            <v>CTY TNHH MTV TM VA DV NGOC THOM</v>
          </cell>
          <cell r="E111" t="str">
            <v>1C25TNN_00045465</v>
          </cell>
          <cell r="F111">
            <v>1248325</v>
          </cell>
          <cell r="G111">
            <v>45852</v>
          </cell>
          <cell r="H111">
            <v>45869</v>
          </cell>
          <cell r="I111">
            <v>45874</v>
          </cell>
        </row>
        <row r="112">
          <cell r="A112">
            <v>45466</v>
          </cell>
          <cell r="B112">
            <v>510016</v>
          </cell>
          <cell r="C112">
            <v>25790</v>
          </cell>
          <cell r="D112" t="str">
            <v>CTY TNHH MTV TM VA DV NGOC THOM</v>
          </cell>
          <cell r="E112" t="str">
            <v>1C25TNN_00045466</v>
          </cell>
          <cell r="F112">
            <v>2024125</v>
          </cell>
          <cell r="G112">
            <v>45852</v>
          </cell>
          <cell r="H112">
            <v>45869</v>
          </cell>
          <cell r="I112">
            <v>45874</v>
          </cell>
        </row>
        <row r="113">
          <cell r="A113">
            <v>45467</v>
          </cell>
          <cell r="B113">
            <v>510017</v>
          </cell>
          <cell r="C113">
            <v>25790</v>
          </cell>
          <cell r="D113" t="str">
            <v>CTY TNHH MTV TM VA DV NGOC THOM</v>
          </cell>
          <cell r="E113" t="str">
            <v>1C25TNN_00045467</v>
          </cell>
          <cell r="F113">
            <v>1248325</v>
          </cell>
          <cell r="G113">
            <v>45850</v>
          </cell>
          <cell r="H113">
            <v>45869</v>
          </cell>
          <cell r="I113">
            <v>45874</v>
          </cell>
        </row>
        <row r="114">
          <cell r="A114">
            <v>45468</v>
          </cell>
          <cell r="B114">
            <v>510022</v>
          </cell>
          <cell r="C114">
            <v>25790</v>
          </cell>
          <cell r="D114" t="str">
            <v>CTY TNHH MTV TM VA DV NGOC THOM</v>
          </cell>
          <cell r="E114" t="str">
            <v>1C25TNN_00045468</v>
          </cell>
          <cell r="F114">
            <v>2024125</v>
          </cell>
          <cell r="G114">
            <v>45850</v>
          </cell>
          <cell r="H114">
            <v>45869</v>
          </cell>
          <cell r="I114">
            <v>45874</v>
          </cell>
        </row>
        <row r="115">
          <cell r="A115">
            <v>45469</v>
          </cell>
          <cell r="B115">
            <v>510024</v>
          </cell>
          <cell r="C115">
            <v>25790</v>
          </cell>
          <cell r="D115" t="str">
            <v>CTY TNHH MTV TM VA DV NGOC THOM</v>
          </cell>
          <cell r="E115" t="str">
            <v>1C25TNN_00045469</v>
          </cell>
          <cell r="F115">
            <v>2024125</v>
          </cell>
          <cell r="G115">
            <v>45852</v>
          </cell>
          <cell r="H115">
            <v>45869</v>
          </cell>
          <cell r="I115">
            <v>45874</v>
          </cell>
        </row>
        <row r="116">
          <cell r="A116">
            <v>45470</v>
          </cell>
          <cell r="B116">
            <v>510010</v>
          </cell>
          <cell r="C116">
            <v>25790</v>
          </cell>
          <cell r="D116" t="str">
            <v>CTY TNHH MTV TM VA DV NGOC THOM</v>
          </cell>
          <cell r="E116" t="str">
            <v>1C25TNN_00045470</v>
          </cell>
          <cell r="F116">
            <v>1840000</v>
          </cell>
          <cell r="G116">
            <v>45849</v>
          </cell>
          <cell r="H116">
            <v>45869</v>
          </cell>
          <cell r="I116">
            <v>45874</v>
          </cell>
        </row>
        <row r="117">
          <cell r="A117">
            <v>45471</v>
          </cell>
          <cell r="B117">
            <v>510010</v>
          </cell>
          <cell r="C117">
            <v>25790</v>
          </cell>
          <cell r="D117" t="str">
            <v>CTY TNHH MTV TM VA DV NGOC THOM</v>
          </cell>
          <cell r="E117" t="str">
            <v>1C25TNN_00045471</v>
          </cell>
          <cell r="F117">
            <v>7793200</v>
          </cell>
          <cell r="G117">
            <v>45849</v>
          </cell>
          <cell r="H117">
            <v>45869</v>
          </cell>
          <cell r="I117">
            <v>45874</v>
          </cell>
        </row>
        <row r="118">
          <cell r="A118">
            <v>45472</v>
          </cell>
          <cell r="B118">
            <v>510010</v>
          </cell>
          <cell r="C118">
            <v>25790</v>
          </cell>
          <cell r="D118" t="str">
            <v>CTY TNHH MTV TM VA DV NGOC THOM</v>
          </cell>
          <cell r="E118" t="str">
            <v>1C25TNN_00045472</v>
          </cell>
          <cell r="F118">
            <v>6432300</v>
          </cell>
          <cell r="G118">
            <v>45849</v>
          </cell>
          <cell r="H118">
            <v>45869</v>
          </cell>
          <cell r="I118">
            <v>45874</v>
          </cell>
        </row>
        <row r="119">
          <cell r="A119">
            <v>45473</v>
          </cell>
          <cell r="B119">
            <v>510011</v>
          </cell>
          <cell r="C119">
            <v>25790</v>
          </cell>
          <cell r="D119" t="str">
            <v>CTY TNHH MTV TM VA DV NGOC THOM</v>
          </cell>
          <cell r="E119" t="str">
            <v>1C25TNN_00045473</v>
          </cell>
          <cell r="F119">
            <v>1840000</v>
          </cell>
          <cell r="G119">
            <v>45849</v>
          </cell>
          <cell r="H119">
            <v>45869</v>
          </cell>
          <cell r="I119">
            <v>45874</v>
          </cell>
        </row>
        <row r="120">
          <cell r="A120">
            <v>45474</v>
          </cell>
          <cell r="B120">
            <v>510024</v>
          </cell>
          <cell r="C120">
            <v>25790</v>
          </cell>
          <cell r="D120" t="str">
            <v>CTY TNHH MTV TM VA DV NGOC THOM</v>
          </cell>
          <cell r="E120" t="str">
            <v>1C25TNN_00045474</v>
          </cell>
          <cell r="F120">
            <v>1394675</v>
          </cell>
          <cell r="G120">
            <v>45852</v>
          </cell>
          <cell r="H120">
            <v>45869</v>
          </cell>
          <cell r="I120">
            <v>45874</v>
          </cell>
        </row>
        <row r="121">
          <cell r="A121">
            <v>45475</v>
          </cell>
          <cell r="B121">
            <v>510027</v>
          </cell>
          <cell r="C121">
            <v>25790</v>
          </cell>
          <cell r="D121" t="str">
            <v>CTY TNHH MTV TM VA DV NGOC THOM</v>
          </cell>
          <cell r="E121" t="str">
            <v>1C25TNN_00045475</v>
          </cell>
          <cell r="F121">
            <v>446425</v>
          </cell>
          <cell r="G121">
            <v>45850</v>
          </cell>
          <cell r="H121">
            <v>45869</v>
          </cell>
          <cell r="I121">
            <v>45874</v>
          </cell>
        </row>
        <row r="122">
          <cell r="A122">
            <v>45574</v>
          </cell>
          <cell r="B122">
            <v>510028</v>
          </cell>
          <cell r="C122">
            <v>25790</v>
          </cell>
          <cell r="D122" t="str">
            <v>CTY TNHH MTV TM VA DV NGOC THOM</v>
          </cell>
          <cell r="E122" t="str">
            <v>1C25TNN_00045574</v>
          </cell>
          <cell r="F122">
            <v>1840000</v>
          </cell>
          <cell r="G122">
            <v>45854</v>
          </cell>
          <cell r="H122">
            <v>45869</v>
          </cell>
          <cell r="I122">
            <v>45874</v>
          </cell>
        </row>
        <row r="123">
          <cell r="A123">
            <v>45575</v>
          </cell>
          <cell r="B123">
            <v>510027</v>
          </cell>
          <cell r="C123">
            <v>25790</v>
          </cell>
          <cell r="D123" t="str">
            <v>CTY TNHH MTV TM VA DV NGOC THOM</v>
          </cell>
          <cell r="E123" t="str">
            <v>1C25TNN_00045575</v>
          </cell>
          <cell r="F123">
            <v>1840000</v>
          </cell>
          <cell r="G123">
            <v>45854</v>
          </cell>
          <cell r="H123">
            <v>45869</v>
          </cell>
          <cell r="I123">
            <v>45874</v>
          </cell>
        </row>
        <row r="124">
          <cell r="A124">
            <v>45576</v>
          </cell>
          <cell r="B124">
            <v>510025</v>
          </cell>
          <cell r="C124">
            <v>25790</v>
          </cell>
          <cell r="D124" t="str">
            <v>CTY TNHH MTV TM VA DV NGOC THOM</v>
          </cell>
          <cell r="E124" t="str">
            <v>1C25TNN_00045576</v>
          </cell>
          <cell r="F124">
            <v>1840000</v>
          </cell>
          <cell r="G124">
            <v>45854</v>
          </cell>
          <cell r="H124">
            <v>45869</v>
          </cell>
          <cell r="I124">
            <v>45874</v>
          </cell>
        </row>
        <row r="125">
          <cell r="A125">
            <v>45577</v>
          </cell>
          <cell r="B125">
            <v>510024</v>
          </cell>
          <cell r="C125">
            <v>25790</v>
          </cell>
          <cell r="D125" t="str">
            <v>CTY TNHH MTV TM VA DV NGOC THOM</v>
          </cell>
          <cell r="E125" t="str">
            <v>1C25TNN_00045577</v>
          </cell>
          <cell r="F125">
            <v>1840000</v>
          </cell>
          <cell r="G125">
            <v>45857</v>
          </cell>
          <cell r="H125">
            <v>45869</v>
          </cell>
          <cell r="I125">
            <v>45874</v>
          </cell>
        </row>
        <row r="126">
          <cell r="A126">
            <v>45578</v>
          </cell>
          <cell r="B126">
            <v>510022</v>
          </cell>
          <cell r="C126">
            <v>25790</v>
          </cell>
          <cell r="D126" t="str">
            <v>CTY TNHH MTV TM VA DV NGOC THOM</v>
          </cell>
          <cell r="E126" t="str">
            <v>1C25TNN_00045578</v>
          </cell>
          <cell r="F126">
            <v>1840000</v>
          </cell>
          <cell r="G126">
            <v>45854</v>
          </cell>
          <cell r="H126">
            <v>45869</v>
          </cell>
          <cell r="I126">
            <v>45874</v>
          </cell>
        </row>
        <row r="127">
          <cell r="A127">
            <v>45579</v>
          </cell>
          <cell r="B127">
            <v>510020</v>
          </cell>
          <cell r="C127">
            <v>25790</v>
          </cell>
          <cell r="D127" t="str">
            <v>CTY TNHH MTV TM VA DV NGOC THOM</v>
          </cell>
          <cell r="E127" t="str">
            <v>1C25TNN_00045579</v>
          </cell>
          <cell r="F127">
            <v>1840000</v>
          </cell>
          <cell r="G127">
            <v>45853</v>
          </cell>
          <cell r="H127">
            <v>45869</v>
          </cell>
          <cell r="I127">
            <v>45874</v>
          </cell>
        </row>
        <row r="128">
          <cell r="A128">
            <v>45580</v>
          </cell>
          <cell r="B128">
            <v>510017</v>
          </cell>
          <cell r="C128">
            <v>25790</v>
          </cell>
          <cell r="D128" t="str">
            <v>CTY TNHH MTV TM VA DV NGOC THOM</v>
          </cell>
          <cell r="E128" t="str">
            <v>1C25TNN_00045580</v>
          </cell>
          <cell r="F128">
            <v>1840000</v>
          </cell>
          <cell r="G128">
            <v>45854</v>
          </cell>
          <cell r="H128">
            <v>45869</v>
          </cell>
          <cell r="I128">
            <v>45874</v>
          </cell>
        </row>
        <row r="129">
          <cell r="A129">
            <v>45581</v>
          </cell>
          <cell r="B129">
            <v>510015</v>
          </cell>
          <cell r="C129">
            <v>25790</v>
          </cell>
          <cell r="D129" t="str">
            <v>CTY TNHH MTV TM VA DV NGOC THOM</v>
          </cell>
          <cell r="E129" t="str">
            <v>1C25TNN_00045581</v>
          </cell>
          <cell r="F129">
            <v>1840000</v>
          </cell>
          <cell r="G129">
            <v>45853</v>
          </cell>
          <cell r="H129">
            <v>45869</v>
          </cell>
          <cell r="I129">
            <v>45874</v>
          </cell>
        </row>
        <row r="130">
          <cell r="A130">
            <v>45582</v>
          </cell>
          <cell r="B130">
            <v>510024</v>
          </cell>
          <cell r="C130">
            <v>25790</v>
          </cell>
          <cell r="D130" t="str">
            <v>CTY TNHH MTV TM VA DV NGOC THOM</v>
          </cell>
          <cell r="E130" t="str">
            <v>1C25TNN_00045582</v>
          </cell>
          <cell r="F130">
            <v>2024125</v>
          </cell>
          <cell r="G130">
            <v>45857</v>
          </cell>
          <cell r="H130">
            <v>45869</v>
          </cell>
          <cell r="I130">
            <v>45874</v>
          </cell>
        </row>
        <row r="131">
          <cell r="A131">
            <v>45583</v>
          </cell>
          <cell r="B131">
            <v>510015</v>
          </cell>
          <cell r="C131">
            <v>25790</v>
          </cell>
          <cell r="D131" t="str">
            <v>CTY TNHH MTV TM VA DV NGOC THOM</v>
          </cell>
          <cell r="E131" t="str">
            <v>1C25TNN_00045583</v>
          </cell>
          <cell r="F131">
            <v>2830113</v>
          </cell>
          <cell r="G131">
            <v>45853</v>
          </cell>
          <cell r="H131">
            <v>45869</v>
          </cell>
          <cell r="I131">
            <v>45874</v>
          </cell>
        </row>
        <row r="132">
          <cell r="A132">
            <v>45584</v>
          </cell>
          <cell r="B132">
            <v>510016</v>
          </cell>
          <cell r="C132">
            <v>25790</v>
          </cell>
          <cell r="D132" t="str">
            <v>CTY TNHH MTV TM VA DV NGOC THOM</v>
          </cell>
          <cell r="E132" t="str">
            <v>1C25TNN_00045584</v>
          </cell>
          <cell r="F132">
            <v>3706325</v>
          </cell>
          <cell r="G132">
            <v>45856</v>
          </cell>
          <cell r="H132">
            <v>45869</v>
          </cell>
          <cell r="I132">
            <v>45874</v>
          </cell>
        </row>
        <row r="133">
          <cell r="A133">
            <v>45585</v>
          </cell>
          <cell r="B133">
            <v>510018</v>
          </cell>
          <cell r="C133">
            <v>25790</v>
          </cell>
          <cell r="D133" t="str">
            <v>CTY TNHH MTV TM VA DV NGOC THOM</v>
          </cell>
          <cell r="E133" t="str">
            <v>1C25TNN_00045585</v>
          </cell>
          <cell r="F133">
            <v>2645925</v>
          </cell>
          <cell r="G133">
            <v>45854</v>
          </cell>
          <cell r="H133">
            <v>45869</v>
          </cell>
          <cell r="I133">
            <v>45874</v>
          </cell>
        </row>
        <row r="134">
          <cell r="A134">
            <v>45586</v>
          </cell>
          <cell r="B134">
            <v>510018</v>
          </cell>
          <cell r="C134">
            <v>25790</v>
          </cell>
          <cell r="D134" t="str">
            <v>CTY TNHH MTV TM VA DV NGOC THOM</v>
          </cell>
          <cell r="E134" t="str">
            <v>1C25TNN_00045586</v>
          </cell>
          <cell r="F134">
            <v>446425</v>
          </cell>
          <cell r="G134">
            <v>45854</v>
          </cell>
          <cell r="H134">
            <v>45869</v>
          </cell>
          <cell r="I134">
            <v>45874</v>
          </cell>
        </row>
        <row r="135">
          <cell r="A135">
            <v>45587</v>
          </cell>
          <cell r="B135">
            <v>510016</v>
          </cell>
          <cell r="C135">
            <v>25790</v>
          </cell>
          <cell r="D135" t="str">
            <v>CTY TNHH MTV TM VA DV NGOC THOM</v>
          </cell>
          <cell r="E135" t="str">
            <v>1C25TNN_00045587</v>
          </cell>
          <cell r="F135">
            <v>446425</v>
          </cell>
          <cell r="G135">
            <v>45856</v>
          </cell>
          <cell r="H135">
            <v>45869</v>
          </cell>
          <cell r="I135">
            <v>45874</v>
          </cell>
        </row>
        <row r="136">
          <cell r="A136">
            <v>45588</v>
          </cell>
          <cell r="B136">
            <v>510017</v>
          </cell>
          <cell r="C136">
            <v>25790</v>
          </cell>
          <cell r="D136" t="str">
            <v>CTY TNHH MTV TM VA DV NGOC THOM</v>
          </cell>
          <cell r="E136" t="str">
            <v>1C25TNN_00045588</v>
          </cell>
          <cell r="F136">
            <v>892850</v>
          </cell>
          <cell r="G136">
            <v>45854</v>
          </cell>
          <cell r="H136">
            <v>45869</v>
          </cell>
          <cell r="I136">
            <v>45874</v>
          </cell>
        </row>
        <row r="137">
          <cell r="A137">
            <v>45589</v>
          </cell>
          <cell r="B137">
            <v>510020</v>
          </cell>
          <cell r="C137">
            <v>25790</v>
          </cell>
          <cell r="D137" t="str">
            <v>CTY TNHH MTV TM VA DV NGOC THOM</v>
          </cell>
          <cell r="E137" t="str">
            <v>1C25TNN_00045589</v>
          </cell>
          <cell r="F137">
            <v>446425</v>
          </cell>
          <cell r="G137">
            <v>45853</v>
          </cell>
          <cell r="H137">
            <v>45869</v>
          </cell>
          <cell r="I137">
            <v>45874</v>
          </cell>
        </row>
        <row r="138">
          <cell r="A138">
            <v>45590</v>
          </cell>
          <cell r="B138">
            <v>510028</v>
          </cell>
          <cell r="C138">
            <v>25790</v>
          </cell>
          <cell r="D138" t="str">
            <v>CTY TNHH MTV TM VA DV NGOC THOM</v>
          </cell>
          <cell r="E138" t="str">
            <v>1C25TNN_00045590</v>
          </cell>
          <cell r="F138">
            <v>446425</v>
          </cell>
          <cell r="G138">
            <v>45854</v>
          </cell>
          <cell r="H138">
            <v>45869</v>
          </cell>
          <cell r="I138">
            <v>45874</v>
          </cell>
        </row>
        <row r="139">
          <cell r="A139">
            <v>45591</v>
          </cell>
          <cell r="B139">
            <v>510025</v>
          </cell>
          <cell r="C139">
            <v>25790</v>
          </cell>
          <cell r="D139" t="str">
            <v>CTY TNHH MTV TM VA DV NGOC THOM</v>
          </cell>
          <cell r="E139" t="str">
            <v>1C25TNN_00045591</v>
          </cell>
          <cell r="F139">
            <v>2916975</v>
          </cell>
          <cell r="G139">
            <v>45854</v>
          </cell>
          <cell r="H139">
            <v>45869</v>
          </cell>
          <cell r="I139">
            <v>45874</v>
          </cell>
        </row>
        <row r="140">
          <cell r="A140">
            <v>46810</v>
          </cell>
          <cell r="B140">
            <v>510025</v>
          </cell>
          <cell r="C140">
            <v>25790</v>
          </cell>
          <cell r="D140" t="str">
            <v>CTY TNHH MTV TM VA DV NGOC THOM</v>
          </cell>
          <cell r="E140" t="str">
            <v>1C25TNN_00046810</v>
          </cell>
          <cell r="F140">
            <v>4048238</v>
          </cell>
          <cell r="G140">
            <v>45857</v>
          </cell>
          <cell r="H140">
            <v>45869</v>
          </cell>
          <cell r="I140">
            <v>45874</v>
          </cell>
        </row>
        <row r="141">
          <cell r="A141">
            <v>46811</v>
          </cell>
          <cell r="B141">
            <v>510025</v>
          </cell>
          <cell r="C141">
            <v>25790</v>
          </cell>
          <cell r="D141" t="str">
            <v>CTY TNHH MTV TM VA DV NGOC THOM</v>
          </cell>
          <cell r="E141" t="str">
            <v>1C25TNN_00046811</v>
          </cell>
          <cell r="F141">
            <v>1719538</v>
          </cell>
          <cell r="G141">
            <v>45857</v>
          </cell>
          <cell r="H141">
            <v>45869</v>
          </cell>
          <cell r="I141">
            <v>45874</v>
          </cell>
        </row>
        <row r="142">
          <cell r="A142">
            <v>46812</v>
          </cell>
          <cell r="B142">
            <v>510012</v>
          </cell>
          <cell r="C142">
            <v>25790</v>
          </cell>
          <cell r="D142" t="str">
            <v>CTY TNHH MTV TM VA DV NGOC THOM</v>
          </cell>
          <cell r="E142" t="str">
            <v>1C25TNN_00046812</v>
          </cell>
          <cell r="F142">
            <v>1468625</v>
          </cell>
          <cell r="G142">
            <v>45857</v>
          </cell>
          <cell r="H142">
            <v>45869</v>
          </cell>
          <cell r="I142">
            <v>45874</v>
          </cell>
        </row>
        <row r="143">
          <cell r="A143">
            <v>46813</v>
          </cell>
          <cell r="B143">
            <v>510011</v>
          </cell>
          <cell r="C143">
            <v>25790</v>
          </cell>
          <cell r="D143" t="str">
            <v>CTY TNHH MTV TM VA DV NGOC THOM</v>
          </cell>
          <cell r="E143" t="str">
            <v>1C25TNN_00046813</v>
          </cell>
          <cell r="F143">
            <v>2472275</v>
          </cell>
          <cell r="G143">
            <v>45856</v>
          </cell>
          <cell r="H143">
            <v>45869</v>
          </cell>
          <cell r="I143">
            <v>45874</v>
          </cell>
        </row>
        <row r="144">
          <cell r="A144">
            <v>46814</v>
          </cell>
          <cell r="B144">
            <v>510010</v>
          </cell>
          <cell r="C144">
            <v>25790</v>
          </cell>
          <cell r="D144" t="str">
            <v>CTY TNHH MTV TM VA DV NGOC THOM</v>
          </cell>
          <cell r="E144" t="str">
            <v>1C25TNN_00046814</v>
          </cell>
          <cell r="F144">
            <v>8750913</v>
          </cell>
          <cell r="G144">
            <v>45856</v>
          </cell>
          <cell r="H144">
            <v>45869</v>
          </cell>
          <cell r="I144">
            <v>45874</v>
          </cell>
        </row>
        <row r="145">
          <cell r="A145">
            <v>46815</v>
          </cell>
          <cell r="B145">
            <v>510010</v>
          </cell>
          <cell r="C145">
            <v>25790</v>
          </cell>
          <cell r="D145" t="str">
            <v>CTY TNHH MTV TM VA DV NGOC THOM</v>
          </cell>
          <cell r="E145" t="str">
            <v>1C25TNN_00046815</v>
          </cell>
          <cell r="F145">
            <v>7804538</v>
          </cell>
          <cell r="G145">
            <v>45856</v>
          </cell>
          <cell r="H145">
            <v>45869</v>
          </cell>
          <cell r="I145">
            <v>45874</v>
          </cell>
        </row>
        <row r="146">
          <cell r="A146">
            <v>46816</v>
          </cell>
          <cell r="B146">
            <v>510015</v>
          </cell>
          <cell r="C146">
            <v>25790</v>
          </cell>
          <cell r="D146" t="str">
            <v>CTY TNHH MTV TM VA DV NGOC THOM</v>
          </cell>
          <cell r="E146" t="str">
            <v>1C25TNN_00046816</v>
          </cell>
          <cell r="F146">
            <v>1612413</v>
          </cell>
          <cell r="G146">
            <v>45856</v>
          </cell>
          <cell r="H146">
            <v>45869</v>
          </cell>
          <cell r="I146">
            <v>45874</v>
          </cell>
        </row>
        <row r="147">
          <cell r="A147">
            <v>46817</v>
          </cell>
          <cell r="B147">
            <v>510016</v>
          </cell>
          <cell r="C147">
            <v>25790</v>
          </cell>
          <cell r="D147" t="str">
            <v>CTY TNHH MTV TM VA DV NGOC THOM</v>
          </cell>
          <cell r="E147" t="str">
            <v>1C25TNN_00046817</v>
          </cell>
          <cell r="F147">
            <v>1468625</v>
          </cell>
          <cell r="G147">
            <v>45859</v>
          </cell>
          <cell r="H147">
            <v>45869</v>
          </cell>
          <cell r="I147">
            <v>45874</v>
          </cell>
        </row>
        <row r="148">
          <cell r="A148">
            <v>46818</v>
          </cell>
          <cell r="B148">
            <v>510017</v>
          </cell>
          <cell r="C148">
            <v>25790</v>
          </cell>
          <cell r="D148" t="str">
            <v>CTY TNHH MTV TM VA DV NGOC THOM</v>
          </cell>
          <cell r="E148" t="str">
            <v>1C25TNN_00046818</v>
          </cell>
          <cell r="F148">
            <v>3492738</v>
          </cell>
          <cell r="G148">
            <v>45857</v>
          </cell>
          <cell r="H148">
            <v>45869</v>
          </cell>
          <cell r="I148">
            <v>45874</v>
          </cell>
        </row>
        <row r="149">
          <cell r="A149">
            <v>46819</v>
          </cell>
          <cell r="B149">
            <v>510020</v>
          </cell>
          <cell r="C149">
            <v>25790</v>
          </cell>
          <cell r="D149" t="str">
            <v>CTY TNHH MTV TM VA DV NGOC THOM</v>
          </cell>
          <cell r="E149" t="str">
            <v>1C25TNN_00046819</v>
          </cell>
          <cell r="F149">
            <v>1468625</v>
          </cell>
          <cell r="G149">
            <v>45853</v>
          </cell>
          <cell r="H149">
            <v>45869</v>
          </cell>
          <cell r="I149">
            <v>45874</v>
          </cell>
        </row>
        <row r="150">
          <cell r="A150">
            <v>47399</v>
          </cell>
          <cell r="B150">
            <v>510026</v>
          </cell>
          <cell r="C150">
            <v>25790</v>
          </cell>
          <cell r="D150" t="str">
            <v>CTY TNHH MTV TM VA DV NGOC THOM</v>
          </cell>
          <cell r="E150" t="str">
            <v>1C25TNN_00047399</v>
          </cell>
          <cell r="F150">
            <v>920000</v>
          </cell>
          <cell r="G150">
            <v>45856</v>
          </cell>
          <cell r="H150">
            <v>45869</v>
          </cell>
          <cell r="I150">
            <v>45874</v>
          </cell>
        </row>
        <row r="151">
          <cell r="A151">
            <v>47400</v>
          </cell>
          <cell r="B151">
            <v>520090</v>
          </cell>
          <cell r="C151">
            <v>25790</v>
          </cell>
          <cell r="D151" t="str">
            <v>CTY TNHH MTV TM VA DV NGOC THOM</v>
          </cell>
          <cell r="E151" t="str">
            <v>1C25TNN_00047400</v>
          </cell>
          <cell r="F151">
            <v>1012063</v>
          </cell>
          <cell r="G151">
            <v>45856</v>
          </cell>
          <cell r="H151">
            <v>45869</v>
          </cell>
          <cell r="I151">
            <v>45874</v>
          </cell>
        </row>
        <row r="152">
          <cell r="A152">
            <v>47401</v>
          </cell>
          <cell r="B152">
            <v>520090</v>
          </cell>
          <cell r="C152">
            <v>25790</v>
          </cell>
          <cell r="D152" t="str">
            <v>CTY TNHH MTV TM VA DV NGOC THOM</v>
          </cell>
          <cell r="E152" t="str">
            <v>1C25TNN_00047401</v>
          </cell>
          <cell r="F152">
            <v>1468625</v>
          </cell>
          <cell r="G152">
            <v>45856</v>
          </cell>
          <cell r="H152">
            <v>45869</v>
          </cell>
          <cell r="I152">
            <v>45874</v>
          </cell>
        </row>
        <row r="153">
          <cell r="A153">
            <v>47402</v>
          </cell>
          <cell r="B153">
            <v>510013</v>
          </cell>
          <cell r="C153">
            <v>25790</v>
          </cell>
          <cell r="D153" t="str">
            <v>CTY TNHH MTV TM VA DV NGOC THOM</v>
          </cell>
          <cell r="E153" t="str">
            <v>1C25TNN_00047402</v>
          </cell>
          <cell r="F153">
            <v>920000</v>
          </cell>
          <cell r="G153">
            <v>45854</v>
          </cell>
          <cell r="H153">
            <v>45869</v>
          </cell>
          <cell r="I153">
            <v>45874</v>
          </cell>
        </row>
        <row r="154">
          <cell r="A154">
            <v>47403</v>
          </cell>
          <cell r="B154">
            <v>510014</v>
          </cell>
          <cell r="C154">
            <v>25790</v>
          </cell>
          <cell r="D154" t="str">
            <v>CTY TNHH MTV TM VA DV NGOC THOM</v>
          </cell>
          <cell r="E154" t="str">
            <v>1C25TNN_00047403</v>
          </cell>
          <cell r="F154">
            <v>11105800</v>
          </cell>
          <cell r="G154">
            <v>45849</v>
          </cell>
          <cell r="H154">
            <v>45869</v>
          </cell>
          <cell r="I154">
            <v>45874</v>
          </cell>
        </row>
        <row r="155">
          <cell r="A155">
            <v>47404</v>
          </cell>
          <cell r="B155">
            <v>510014</v>
          </cell>
          <cell r="C155">
            <v>25790</v>
          </cell>
          <cell r="D155" t="str">
            <v>CTY TNHH MTV TM VA DV NGOC THOM</v>
          </cell>
          <cell r="E155" t="str">
            <v>1C25TNN_00047404</v>
          </cell>
          <cell r="F155">
            <v>3331738</v>
          </cell>
          <cell r="G155">
            <v>45854</v>
          </cell>
          <cell r="H155">
            <v>45869</v>
          </cell>
          <cell r="I155">
            <v>45874</v>
          </cell>
        </row>
        <row r="156">
          <cell r="A156">
            <v>47405</v>
          </cell>
          <cell r="B156">
            <v>510014</v>
          </cell>
          <cell r="C156">
            <v>25790</v>
          </cell>
          <cell r="D156" t="str">
            <v>CTY TNHH MTV TM VA DV NGOC THOM</v>
          </cell>
          <cell r="E156" t="str">
            <v>1C25TNN_00047405</v>
          </cell>
          <cell r="F156">
            <v>5552900</v>
          </cell>
          <cell r="G156">
            <v>45854</v>
          </cell>
          <cell r="H156">
            <v>45869</v>
          </cell>
          <cell r="I156">
            <v>45874</v>
          </cell>
        </row>
        <row r="157">
          <cell r="A157">
            <v>47406</v>
          </cell>
          <cell r="B157">
            <v>510018</v>
          </cell>
          <cell r="C157">
            <v>25790</v>
          </cell>
          <cell r="D157" t="str">
            <v>CTY TNHH MTV TM VA DV NGOC THOM</v>
          </cell>
          <cell r="E157" t="str">
            <v>1C25TNN_00047406</v>
          </cell>
          <cell r="F157">
            <v>1970450</v>
          </cell>
          <cell r="G157">
            <v>45860</v>
          </cell>
          <cell r="H157">
            <v>45869</v>
          </cell>
          <cell r="I157">
            <v>45874</v>
          </cell>
        </row>
        <row r="158">
          <cell r="A158">
            <v>47407</v>
          </cell>
          <cell r="B158">
            <v>510012</v>
          </cell>
          <cell r="C158">
            <v>25790</v>
          </cell>
          <cell r="D158" t="str">
            <v>CTY TNHH MTV TM VA DV NGOC THOM</v>
          </cell>
          <cell r="E158" t="str">
            <v>1C25TNN_00047407</v>
          </cell>
          <cell r="F158">
            <v>1003663</v>
          </cell>
          <cell r="G158">
            <v>45860</v>
          </cell>
          <cell r="H158">
            <v>45869</v>
          </cell>
          <cell r="I158">
            <v>45874</v>
          </cell>
        </row>
        <row r="159">
          <cell r="A159">
            <v>47408</v>
          </cell>
          <cell r="B159">
            <v>510012</v>
          </cell>
          <cell r="C159">
            <v>25790</v>
          </cell>
          <cell r="D159" t="str">
            <v>CTY TNHH MTV TM VA DV NGOC THOM</v>
          </cell>
          <cell r="E159" t="str">
            <v>1C25TNN_00047408</v>
          </cell>
          <cell r="F159">
            <v>10634300</v>
          </cell>
          <cell r="G159">
            <v>45860</v>
          </cell>
          <cell r="H159">
            <v>45869</v>
          </cell>
          <cell r="I159">
            <v>45874</v>
          </cell>
        </row>
        <row r="160">
          <cell r="A160">
            <v>47409</v>
          </cell>
          <cell r="B160">
            <v>510010</v>
          </cell>
          <cell r="C160">
            <v>25790</v>
          </cell>
          <cell r="D160" t="str">
            <v>CTY TNHH MTV TM VA DV NGOC THOM</v>
          </cell>
          <cell r="E160" t="str">
            <v>1C25TNN_00047409</v>
          </cell>
          <cell r="F160">
            <v>8512488</v>
          </cell>
          <cell r="G160">
            <v>45860</v>
          </cell>
          <cell r="H160">
            <v>45869</v>
          </cell>
          <cell r="I160">
            <v>45874</v>
          </cell>
        </row>
        <row r="161">
          <cell r="A161">
            <v>47410</v>
          </cell>
          <cell r="B161">
            <v>510010</v>
          </cell>
          <cell r="C161">
            <v>25790</v>
          </cell>
          <cell r="D161" t="str">
            <v>CTY TNHH MTV TM VA DV NGOC THOM</v>
          </cell>
          <cell r="E161" t="str">
            <v>1C25TNN_00047410</v>
          </cell>
          <cell r="F161">
            <v>5118213</v>
          </cell>
          <cell r="G161">
            <v>45860</v>
          </cell>
          <cell r="H161">
            <v>45869</v>
          </cell>
          <cell r="I161">
            <v>45874</v>
          </cell>
        </row>
        <row r="162">
          <cell r="A162">
            <v>47411</v>
          </cell>
          <cell r="B162">
            <v>510011</v>
          </cell>
          <cell r="C162">
            <v>25790</v>
          </cell>
          <cell r="D162" t="str">
            <v>CTY TNHH MTV TM VA DV NGOC THOM</v>
          </cell>
          <cell r="E162" t="str">
            <v>1C25TNN_00047411</v>
          </cell>
          <cell r="F162">
            <v>2024125</v>
          </cell>
          <cell r="G162">
            <v>45860</v>
          </cell>
          <cell r="H162">
            <v>45869</v>
          </cell>
          <cell r="I162">
            <v>45874</v>
          </cell>
        </row>
        <row r="163">
          <cell r="A163">
            <v>47412</v>
          </cell>
          <cell r="B163">
            <v>510011</v>
          </cell>
          <cell r="C163">
            <v>25790</v>
          </cell>
          <cell r="D163" t="str">
            <v>CTY TNHH MTV TM VA DV NGOC THOM</v>
          </cell>
          <cell r="E163" t="str">
            <v>1C25TNN_00047412</v>
          </cell>
          <cell r="F163">
            <v>1468625</v>
          </cell>
          <cell r="G163">
            <v>45860</v>
          </cell>
          <cell r="H163">
            <v>45869</v>
          </cell>
          <cell r="I163">
            <v>45874</v>
          </cell>
        </row>
        <row r="164">
          <cell r="A164">
            <v>47413</v>
          </cell>
          <cell r="B164">
            <v>510025</v>
          </cell>
          <cell r="C164">
            <v>25790</v>
          </cell>
          <cell r="D164" t="str">
            <v>CTY TNHH MTV TM VA DV NGOC THOM</v>
          </cell>
          <cell r="E164" t="str">
            <v>1C25TNN_00047413</v>
          </cell>
          <cell r="F164">
            <v>3137975</v>
          </cell>
          <cell r="G164">
            <v>45861</v>
          </cell>
          <cell r="H164">
            <v>45869</v>
          </cell>
          <cell r="I164">
            <v>45874</v>
          </cell>
        </row>
        <row r="165">
          <cell r="A165">
            <v>47414</v>
          </cell>
          <cell r="B165">
            <v>510022</v>
          </cell>
          <cell r="C165">
            <v>25790</v>
          </cell>
          <cell r="D165" t="str">
            <v>CTY TNHH MTV TM VA DV NGOC THOM</v>
          </cell>
          <cell r="E165" t="str">
            <v>1C25TNN_00047414</v>
          </cell>
          <cell r="F165">
            <v>446425</v>
          </cell>
          <cell r="G165">
            <v>45861</v>
          </cell>
          <cell r="H165">
            <v>45869</v>
          </cell>
          <cell r="I165">
            <v>45874</v>
          </cell>
        </row>
        <row r="166">
          <cell r="A166">
            <v>47416</v>
          </cell>
          <cell r="B166">
            <v>520090</v>
          </cell>
          <cell r="C166">
            <v>25790</v>
          </cell>
          <cell r="D166" t="str">
            <v>CTY TNHH MTV TM VA DV NGOC THOM</v>
          </cell>
          <cell r="E166" t="str">
            <v>1C25TNN_00047416</v>
          </cell>
          <cell r="F166">
            <v>1015950</v>
          </cell>
          <cell r="G166">
            <v>45856</v>
          </cell>
          <cell r="H166">
            <v>45869</v>
          </cell>
          <cell r="I166">
            <v>45874</v>
          </cell>
        </row>
        <row r="167">
          <cell r="A167">
            <v>47417</v>
          </cell>
          <cell r="B167">
            <v>510014</v>
          </cell>
          <cell r="C167">
            <v>25790</v>
          </cell>
          <cell r="D167" t="str">
            <v>CTY TNHH MTV TM VA DV NGOC THOM</v>
          </cell>
          <cell r="E167" t="str">
            <v>1C25TNN_00047417</v>
          </cell>
          <cell r="F167">
            <v>920000</v>
          </cell>
          <cell r="G167">
            <v>45854</v>
          </cell>
          <cell r="H167">
            <v>45869</v>
          </cell>
          <cell r="I167">
            <v>45874</v>
          </cell>
        </row>
        <row r="168">
          <cell r="A168">
            <v>47442</v>
          </cell>
          <cell r="B168">
            <v>510016</v>
          </cell>
          <cell r="C168">
            <v>25790</v>
          </cell>
          <cell r="D168" t="str">
            <v>CTY TNHH MTV TM VA DV NGOC THOM</v>
          </cell>
          <cell r="E168" t="str">
            <v>1C25TNN_00047442</v>
          </cell>
          <cell r="F168">
            <v>892850</v>
          </cell>
          <cell r="G168">
            <v>45863</v>
          </cell>
          <cell r="H168">
            <v>45869</v>
          </cell>
          <cell r="I168">
            <v>45874</v>
          </cell>
        </row>
        <row r="169">
          <cell r="A169">
            <v>47443</v>
          </cell>
          <cell r="B169">
            <v>510016</v>
          </cell>
          <cell r="C169">
            <v>25790</v>
          </cell>
          <cell r="D169" t="str">
            <v>CTY TNHH MTV TM VA DV NGOC THOM</v>
          </cell>
          <cell r="E169" t="str">
            <v>1C25TNN_00047443</v>
          </cell>
          <cell r="F169">
            <v>1110575</v>
          </cell>
          <cell r="G169">
            <v>45863</v>
          </cell>
          <cell r="H169">
            <v>45869</v>
          </cell>
          <cell r="I169">
            <v>45874</v>
          </cell>
        </row>
        <row r="170">
          <cell r="A170">
            <v>47444</v>
          </cell>
          <cell r="B170">
            <v>510017</v>
          </cell>
          <cell r="C170">
            <v>25790</v>
          </cell>
          <cell r="D170" t="str">
            <v>CTY TNHH MTV TM VA DV NGOC THOM</v>
          </cell>
          <cell r="E170" t="str">
            <v>1C25TNN_00047444</v>
          </cell>
          <cell r="F170">
            <v>1110575</v>
          </cell>
          <cell r="G170">
            <v>45861</v>
          </cell>
          <cell r="H170">
            <v>45869</v>
          </cell>
          <cell r="I170">
            <v>45874</v>
          </cell>
        </row>
        <row r="171">
          <cell r="A171">
            <v>47445</v>
          </cell>
          <cell r="B171">
            <v>510021</v>
          </cell>
          <cell r="C171">
            <v>25790</v>
          </cell>
          <cell r="D171" t="str">
            <v>CTY TNHH MTV TM VA DV NGOC THOM</v>
          </cell>
          <cell r="E171" t="str">
            <v>1C25TNN_00047445</v>
          </cell>
          <cell r="F171">
            <v>1072050</v>
          </cell>
          <cell r="G171">
            <v>45862</v>
          </cell>
          <cell r="H171">
            <v>45869</v>
          </cell>
          <cell r="I171">
            <v>45874</v>
          </cell>
        </row>
        <row r="172">
          <cell r="A172">
            <v>47447</v>
          </cell>
          <cell r="B172">
            <v>510024</v>
          </cell>
          <cell r="C172">
            <v>25790</v>
          </cell>
          <cell r="D172" t="str">
            <v>CTY TNHH MTV TM VA DV NGOC THOM</v>
          </cell>
          <cell r="E172" t="str">
            <v>1C25TNN_00047447</v>
          </cell>
          <cell r="F172">
            <v>2024125</v>
          </cell>
          <cell r="G172">
            <v>45864</v>
          </cell>
          <cell r="H172">
            <v>45869</v>
          </cell>
          <cell r="I172">
            <v>45874</v>
          </cell>
        </row>
        <row r="173">
          <cell r="A173">
            <v>47491</v>
          </cell>
          <cell r="B173">
            <v>510029</v>
          </cell>
          <cell r="C173">
            <v>25790</v>
          </cell>
          <cell r="D173" t="str">
            <v>CTY TNHH MTV TM VA DV NGOC THOM</v>
          </cell>
          <cell r="E173" t="str">
            <v>1C25TNN_00047491</v>
          </cell>
          <cell r="F173">
            <v>1468625</v>
          </cell>
          <cell r="G173">
            <v>45862</v>
          </cell>
          <cell r="H173">
            <v>45869</v>
          </cell>
          <cell r="I173">
            <v>45874</v>
          </cell>
        </row>
        <row r="174">
          <cell r="A174">
            <v>47616</v>
          </cell>
          <cell r="B174">
            <v>510027</v>
          </cell>
          <cell r="C174">
            <v>25790</v>
          </cell>
          <cell r="D174" t="str">
            <v>CTY TNHH MTV TM VA DV NGOC THOM</v>
          </cell>
          <cell r="E174" t="str">
            <v>1C25TNN_00047616</v>
          </cell>
          <cell r="F174">
            <v>2395013</v>
          </cell>
          <cell r="G174">
            <v>45864</v>
          </cell>
          <cell r="H174">
            <v>45869</v>
          </cell>
          <cell r="I174">
            <v>45874</v>
          </cell>
        </row>
        <row r="175">
          <cell r="A175">
            <v>47617</v>
          </cell>
          <cell r="B175">
            <v>510025</v>
          </cell>
          <cell r="C175">
            <v>25790</v>
          </cell>
          <cell r="D175" t="str">
            <v>CTY TNHH MTV TM VA DV NGOC THOM</v>
          </cell>
          <cell r="E175" t="str">
            <v>1C25TNN_00047617</v>
          </cell>
          <cell r="F175">
            <v>2779938</v>
          </cell>
          <cell r="G175">
            <v>45863</v>
          </cell>
          <cell r="H175">
            <v>45869</v>
          </cell>
          <cell r="I175">
            <v>45874</v>
          </cell>
        </row>
        <row r="176">
          <cell r="A176">
            <v>47618</v>
          </cell>
          <cell r="B176">
            <v>510020</v>
          </cell>
          <cell r="C176">
            <v>25790</v>
          </cell>
          <cell r="D176" t="str">
            <v>CTY TNHH MTV TM VA DV NGOC THOM</v>
          </cell>
          <cell r="E176" t="str">
            <v>1C25TNN_00047618</v>
          </cell>
          <cell r="F176">
            <v>446425</v>
          </cell>
          <cell r="G176">
            <v>45864</v>
          </cell>
          <cell r="H176">
            <v>45869</v>
          </cell>
          <cell r="I176">
            <v>45874</v>
          </cell>
        </row>
        <row r="177">
          <cell r="A177">
            <v>47619</v>
          </cell>
          <cell r="B177">
            <v>510015</v>
          </cell>
          <cell r="C177">
            <v>25790</v>
          </cell>
          <cell r="D177" t="str">
            <v>CTY TNHH MTV TM VA DV NGOC THOM</v>
          </cell>
          <cell r="E177" t="str">
            <v>1C25TNN_00047619</v>
          </cell>
          <cell r="F177">
            <v>1468625</v>
          </cell>
          <cell r="G177">
            <v>45863</v>
          </cell>
          <cell r="H177">
            <v>45869</v>
          </cell>
          <cell r="I177">
            <v>45874</v>
          </cell>
        </row>
        <row r="178">
          <cell r="A178">
            <v>47620</v>
          </cell>
          <cell r="B178">
            <v>510025</v>
          </cell>
          <cell r="C178">
            <v>25790</v>
          </cell>
          <cell r="D178" t="str">
            <v>CTY TNHH MTV TM VA DV NGOC THOM</v>
          </cell>
          <cell r="E178" t="str">
            <v>1C25TNN_00047620</v>
          </cell>
          <cell r="F178">
            <v>2024125</v>
          </cell>
          <cell r="G178">
            <v>45863</v>
          </cell>
          <cell r="H178">
            <v>45869</v>
          </cell>
          <cell r="I178">
            <v>45874</v>
          </cell>
        </row>
        <row r="179">
          <cell r="A179">
            <v>47621</v>
          </cell>
          <cell r="B179">
            <v>510013</v>
          </cell>
          <cell r="C179">
            <v>25790</v>
          </cell>
          <cell r="D179" t="str">
            <v>CTY TNHH MTV TM VA DV NGOC THOM</v>
          </cell>
          <cell r="E179" t="str">
            <v>1C25TNN_00047621</v>
          </cell>
          <cell r="F179">
            <v>3939163</v>
          </cell>
          <cell r="G179">
            <v>45857</v>
          </cell>
          <cell r="H179">
            <v>45869</v>
          </cell>
          <cell r="I179">
            <v>45874</v>
          </cell>
        </row>
        <row r="180">
          <cell r="A180">
            <v>47622</v>
          </cell>
          <cell r="B180">
            <v>510014</v>
          </cell>
          <cell r="C180">
            <v>25790</v>
          </cell>
          <cell r="D180" t="str">
            <v>CTY TNHH MTV TM VA DV NGOC THOM</v>
          </cell>
          <cell r="E180" t="str">
            <v>1C25TNN_00047622</v>
          </cell>
          <cell r="F180">
            <v>5653263</v>
          </cell>
          <cell r="G180">
            <v>45857</v>
          </cell>
          <cell r="H180">
            <v>45869</v>
          </cell>
          <cell r="I180">
            <v>45874</v>
          </cell>
        </row>
        <row r="181">
          <cell r="A181">
            <v>47623</v>
          </cell>
          <cell r="B181">
            <v>510014</v>
          </cell>
          <cell r="C181">
            <v>25790</v>
          </cell>
          <cell r="D181" t="str">
            <v>CTY TNHH MTV TM VA DV NGOC THOM</v>
          </cell>
          <cell r="E181" t="str">
            <v>1C25TNN_00047623</v>
          </cell>
          <cell r="F181">
            <v>2192800</v>
          </cell>
          <cell r="G181">
            <v>45859</v>
          </cell>
          <cell r="H181">
            <v>45869</v>
          </cell>
          <cell r="I181">
            <v>45874</v>
          </cell>
        </row>
        <row r="182">
          <cell r="A182">
            <v>47624</v>
          </cell>
          <cell r="B182">
            <v>510014</v>
          </cell>
          <cell r="C182">
            <v>25790</v>
          </cell>
          <cell r="D182" t="str">
            <v>CTY TNHH MTV TM VA DV NGOC THOM</v>
          </cell>
          <cell r="E182" t="str">
            <v>1C25TNN_00047624</v>
          </cell>
          <cell r="F182">
            <v>5552900</v>
          </cell>
          <cell r="G182">
            <v>45860</v>
          </cell>
          <cell r="H182">
            <v>45869</v>
          </cell>
          <cell r="I182">
            <v>45874</v>
          </cell>
        </row>
        <row r="183">
          <cell r="A183">
            <v>47625</v>
          </cell>
          <cell r="B183">
            <v>510014</v>
          </cell>
          <cell r="C183">
            <v>25790</v>
          </cell>
          <cell r="D183" t="str">
            <v>CTY TNHH MTV TM VA DV NGOC THOM</v>
          </cell>
          <cell r="E183" t="str">
            <v>1C25TNN_00047625</v>
          </cell>
          <cell r="F183">
            <v>5552900</v>
          </cell>
          <cell r="G183">
            <v>45860</v>
          </cell>
          <cell r="H183">
            <v>45869</v>
          </cell>
          <cell r="I183">
            <v>45874</v>
          </cell>
        </row>
        <row r="184">
          <cell r="A184">
            <v>47626</v>
          </cell>
          <cell r="B184">
            <v>510014</v>
          </cell>
          <cell r="C184">
            <v>25790</v>
          </cell>
          <cell r="D184" t="str">
            <v>CTY TNHH MTV TM VA DV NGOC THOM</v>
          </cell>
          <cell r="E184" t="str">
            <v>1C25TNN_00047626</v>
          </cell>
          <cell r="F184">
            <v>1468625</v>
          </cell>
          <cell r="G184">
            <v>45854</v>
          </cell>
          <cell r="H184">
            <v>45869</v>
          </cell>
          <cell r="I184">
            <v>45874</v>
          </cell>
        </row>
        <row r="185">
          <cell r="A185">
            <v>47627</v>
          </cell>
          <cell r="B185">
            <v>510028</v>
          </cell>
          <cell r="C185">
            <v>25790</v>
          </cell>
          <cell r="D185" t="str">
            <v>CTY TNHH MTV TM VA DV NGOC THOM</v>
          </cell>
          <cell r="E185" t="str">
            <v>1C25TNN_00047627</v>
          </cell>
          <cell r="F185">
            <v>3643288</v>
          </cell>
          <cell r="G185">
            <v>45865</v>
          </cell>
          <cell r="H185">
            <v>45869</v>
          </cell>
          <cell r="I185">
            <v>45874</v>
          </cell>
        </row>
        <row r="186">
          <cell r="A186">
            <v>47628</v>
          </cell>
          <cell r="B186">
            <v>510022</v>
          </cell>
          <cell r="C186">
            <v>25790</v>
          </cell>
          <cell r="D186" t="str">
            <v>CTY TNHH MTV TM VA DV NGOC THOM</v>
          </cell>
          <cell r="E186" t="str">
            <v>1C25TNN_00047628</v>
          </cell>
          <cell r="F186">
            <v>2275038</v>
          </cell>
          <cell r="G186">
            <v>45864</v>
          </cell>
          <cell r="H186">
            <v>45869</v>
          </cell>
          <cell r="I186">
            <v>45874</v>
          </cell>
        </row>
        <row r="187">
          <cell r="A187">
            <v>102</v>
          </cell>
          <cell r="B187">
            <v>510028</v>
          </cell>
          <cell r="C187">
            <v>25790</v>
          </cell>
          <cell r="D187" t="str">
            <v>CTY TNHH MTV TM VA DV NGOC THOM</v>
          </cell>
          <cell r="E187" t="str">
            <v>C25TKG 102</v>
          </cell>
          <cell r="F187">
            <v>-533076</v>
          </cell>
          <cell r="G187">
            <v>45863</v>
          </cell>
          <cell r="H187">
            <v>45869</v>
          </cell>
          <cell r="I187">
            <v>45874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No. &amp; PO Number</v>
          </cell>
          <cell r="F1" t="str">
            <v>Base Amount</v>
          </cell>
          <cell r="G1" t="str">
            <v>Invoice Date</v>
          </cell>
          <cell r="H1" t="str">
            <v>Cut off date</v>
          </cell>
          <cell r="I1" t="str">
            <v>Ngày ghi nhận</v>
          </cell>
        </row>
        <row r="2">
          <cell r="A2">
            <v>47615</v>
          </cell>
          <cell r="B2">
            <v>510012</v>
          </cell>
          <cell r="C2">
            <v>25790</v>
          </cell>
          <cell r="D2" t="str">
            <v>CTY TNHH MTV TM VA DV NGOC THOM</v>
          </cell>
          <cell r="E2" t="str">
            <v>1C25TNN_00047615</v>
          </cell>
          <cell r="F2">
            <v>1564000</v>
          </cell>
          <cell r="G2">
            <v>45864</v>
          </cell>
          <cell r="H2">
            <v>45900</v>
          </cell>
          <cell r="I2" t="str">
            <v>04-05/09/2025</v>
          </cell>
        </row>
        <row r="3">
          <cell r="A3">
            <v>48742</v>
          </cell>
          <cell r="B3">
            <v>510011</v>
          </cell>
          <cell r="C3">
            <v>25790</v>
          </cell>
          <cell r="D3" t="str">
            <v>CTY TNHH MTV TM VA DV NGOC THOM</v>
          </cell>
          <cell r="E3" t="str">
            <v>1C25TNN_00048742</v>
          </cell>
          <cell r="F3">
            <v>2472275</v>
          </cell>
          <cell r="G3">
            <v>45868</v>
          </cell>
          <cell r="H3">
            <v>45900</v>
          </cell>
          <cell r="I3" t="str">
            <v>04-05/09/2025</v>
          </cell>
        </row>
        <row r="4">
          <cell r="A4">
            <v>48743</v>
          </cell>
          <cell r="B4">
            <v>510017</v>
          </cell>
          <cell r="C4">
            <v>25790</v>
          </cell>
          <cell r="D4" t="str">
            <v>CTY TNHH MTV TM VA DV NGOC THOM</v>
          </cell>
          <cell r="E4" t="str">
            <v>1C25TNN_00048743</v>
          </cell>
          <cell r="F4">
            <v>2381325</v>
          </cell>
          <cell r="G4">
            <v>45868</v>
          </cell>
          <cell r="H4">
            <v>45900</v>
          </cell>
          <cell r="I4" t="str">
            <v>04-05/09/2025</v>
          </cell>
        </row>
        <row r="5">
          <cell r="A5">
            <v>48744</v>
          </cell>
          <cell r="B5">
            <v>510024</v>
          </cell>
          <cell r="C5">
            <v>25790</v>
          </cell>
          <cell r="D5" t="str">
            <v>CTY TNHH MTV TM VA DV NGOC THOM</v>
          </cell>
          <cell r="E5" t="str">
            <v>1C25TNN_00048744</v>
          </cell>
          <cell r="F5">
            <v>1564000</v>
          </cell>
          <cell r="G5">
            <v>45870</v>
          </cell>
          <cell r="H5">
            <v>45900</v>
          </cell>
          <cell r="I5" t="str">
            <v>04-05/09/2025</v>
          </cell>
        </row>
        <row r="6">
          <cell r="A6">
            <v>48745</v>
          </cell>
          <cell r="B6">
            <v>510016</v>
          </cell>
          <cell r="C6">
            <v>25790</v>
          </cell>
          <cell r="D6" t="str">
            <v>CTY TNHH MTV TM VA DV NGOC THOM</v>
          </cell>
          <cell r="E6" t="str">
            <v>1C25TNN_00048745</v>
          </cell>
          <cell r="F6">
            <v>1970450</v>
          </cell>
          <cell r="G6">
            <v>45870</v>
          </cell>
          <cell r="H6">
            <v>45900</v>
          </cell>
          <cell r="I6" t="str">
            <v>04-05/09/2025</v>
          </cell>
        </row>
        <row r="7">
          <cell r="A7">
            <v>48746</v>
          </cell>
          <cell r="B7">
            <v>510028</v>
          </cell>
          <cell r="C7">
            <v>25790</v>
          </cell>
          <cell r="D7" t="str">
            <v>CTY TNHH MTV TM VA DV NGOC THOM</v>
          </cell>
          <cell r="E7" t="str">
            <v>1C25TNN_00048746</v>
          </cell>
          <cell r="F7">
            <v>2144100</v>
          </cell>
          <cell r="G7">
            <v>45865</v>
          </cell>
          <cell r="H7">
            <v>45900</v>
          </cell>
          <cell r="I7" t="str">
            <v>04-05/09/2025</v>
          </cell>
        </row>
        <row r="8">
          <cell r="A8">
            <v>48747</v>
          </cell>
          <cell r="B8">
            <v>510019</v>
          </cell>
          <cell r="C8">
            <v>25790</v>
          </cell>
          <cell r="D8" t="str">
            <v>CTY TNHH MTV TM VA DV NGOC THOM</v>
          </cell>
          <cell r="E8" t="str">
            <v>1C25TNN_00048747</v>
          </cell>
          <cell r="F8">
            <v>2381325</v>
          </cell>
          <cell r="G8">
            <v>45866</v>
          </cell>
          <cell r="H8">
            <v>45900</v>
          </cell>
          <cell r="I8" t="str">
            <v>04-05/09/2025</v>
          </cell>
        </row>
        <row r="9">
          <cell r="A9">
            <v>48748</v>
          </cell>
          <cell r="B9">
            <v>510019</v>
          </cell>
          <cell r="C9">
            <v>25790</v>
          </cell>
          <cell r="D9" t="str">
            <v>CTY TNHH MTV TM VA DV NGOC THOM</v>
          </cell>
          <cell r="E9" t="str">
            <v>1C25TNN_00048748</v>
          </cell>
          <cell r="F9">
            <v>446425</v>
          </cell>
          <cell r="G9">
            <v>45866</v>
          </cell>
          <cell r="H9">
            <v>45900</v>
          </cell>
          <cell r="I9" t="str">
            <v>04-05/09/2025</v>
          </cell>
        </row>
        <row r="10">
          <cell r="A10">
            <v>48749</v>
          </cell>
          <cell r="B10">
            <v>510018</v>
          </cell>
          <cell r="C10">
            <v>25790</v>
          </cell>
          <cell r="D10" t="str">
            <v>CTY TNHH MTV TM VA DV NGOC THOM</v>
          </cell>
          <cell r="E10" t="str">
            <v>1C25TNN_00048749</v>
          </cell>
          <cell r="F10">
            <v>1110575</v>
          </cell>
          <cell r="G10">
            <v>45867</v>
          </cell>
          <cell r="H10">
            <v>45900</v>
          </cell>
          <cell r="I10" t="str">
            <v>04-05/09/2025</v>
          </cell>
        </row>
        <row r="11">
          <cell r="A11">
            <v>48750</v>
          </cell>
          <cell r="B11">
            <v>510018</v>
          </cell>
          <cell r="C11">
            <v>25790</v>
          </cell>
          <cell r="D11" t="str">
            <v>CTY TNHH MTV TM VA DV NGOC THOM</v>
          </cell>
          <cell r="E11" t="str">
            <v>1C25TNN_00048750</v>
          </cell>
          <cell r="F11">
            <v>446425</v>
          </cell>
          <cell r="G11">
            <v>45867</v>
          </cell>
          <cell r="H11">
            <v>45900</v>
          </cell>
          <cell r="I11" t="str">
            <v>04-05/09/2025</v>
          </cell>
        </row>
        <row r="12">
          <cell r="A12">
            <v>48761</v>
          </cell>
          <cell r="B12">
            <v>510026</v>
          </cell>
          <cell r="C12">
            <v>25790</v>
          </cell>
          <cell r="D12" t="str">
            <v>CTY TNHH MTV TM VA DV NGOC THOM</v>
          </cell>
          <cell r="E12" t="str">
            <v>1C25TNN_00048761</v>
          </cell>
          <cell r="F12">
            <v>3993725</v>
          </cell>
          <cell r="G12">
            <v>45868</v>
          </cell>
          <cell r="H12">
            <v>45900</v>
          </cell>
          <cell r="I12" t="str">
            <v>04-05/09/2025</v>
          </cell>
        </row>
        <row r="13">
          <cell r="A13">
            <v>48762</v>
          </cell>
          <cell r="B13">
            <v>510014</v>
          </cell>
          <cell r="C13">
            <v>25790</v>
          </cell>
          <cell r="D13" t="str">
            <v>CTY TNHH MTV TM VA DV NGOC THOM</v>
          </cell>
          <cell r="E13" t="str">
            <v>1C25TNN_00048762</v>
          </cell>
          <cell r="F13">
            <v>11105800</v>
          </cell>
          <cell r="G13">
            <v>45869</v>
          </cell>
          <cell r="H13">
            <v>45900</v>
          </cell>
          <cell r="I13" t="str">
            <v>04-05/09/2025</v>
          </cell>
        </row>
        <row r="14">
          <cell r="A14">
            <v>48763</v>
          </cell>
          <cell r="B14">
            <v>510014</v>
          </cell>
          <cell r="C14">
            <v>25790</v>
          </cell>
          <cell r="D14" t="str">
            <v>CTY TNHH MTV TM VA DV NGOC THOM</v>
          </cell>
          <cell r="E14" t="str">
            <v>1C25TNN_00048763</v>
          </cell>
          <cell r="F14">
            <v>11105800</v>
          </cell>
          <cell r="G14">
            <v>45869</v>
          </cell>
          <cell r="H14">
            <v>45900</v>
          </cell>
          <cell r="I14" t="str">
            <v>04-05/09/2025</v>
          </cell>
        </row>
        <row r="15">
          <cell r="A15">
            <v>48764</v>
          </cell>
          <cell r="B15">
            <v>510014</v>
          </cell>
          <cell r="C15">
            <v>25790</v>
          </cell>
          <cell r="D15" t="str">
            <v>CTY TNHH MTV TM VA DV NGOC THOM</v>
          </cell>
          <cell r="E15" t="str">
            <v>1C25TNN_00048764</v>
          </cell>
          <cell r="F15">
            <v>100363</v>
          </cell>
          <cell r="G15">
            <v>45869</v>
          </cell>
          <cell r="H15">
            <v>45900</v>
          </cell>
          <cell r="I15" t="str">
            <v>04-05/09/2025</v>
          </cell>
        </row>
        <row r="16">
          <cell r="A16">
            <v>48765</v>
          </cell>
          <cell r="B16">
            <v>510013</v>
          </cell>
          <cell r="C16">
            <v>25790</v>
          </cell>
          <cell r="D16" t="str">
            <v>CTY TNHH MTV TM VA DV NGOC THOM</v>
          </cell>
          <cell r="E16" t="str">
            <v>1C25TNN_00048765</v>
          </cell>
          <cell r="F16">
            <v>446425</v>
          </cell>
          <cell r="G16">
            <v>45868</v>
          </cell>
          <cell r="H16">
            <v>45900</v>
          </cell>
          <cell r="I16" t="str">
            <v>04-05/09/2025</v>
          </cell>
        </row>
        <row r="17">
          <cell r="A17">
            <v>48766</v>
          </cell>
          <cell r="B17">
            <v>510013</v>
          </cell>
          <cell r="C17">
            <v>25790</v>
          </cell>
          <cell r="D17" t="str">
            <v>CTY TNHH MTV TM VA DV NGOC THOM</v>
          </cell>
          <cell r="E17" t="str">
            <v>1C25TNN_00048766</v>
          </cell>
          <cell r="F17">
            <v>782000</v>
          </cell>
          <cell r="G17">
            <v>45868</v>
          </cell>
          <cell r="H17">
            <v>45900</v>
          </cell>
          <cell r="I17" t="str">
            <v>04-05/09/2025</v>
          </cell>
        </row>
        <row r="18">
          <cell r="A18">
            <v>49119</v>
          </cell>
          <cell r="B18">
            <v>510019</v>
          </cell>
          <cell r="C18">
            <v>25790</v>
          </cell>
          <cell r="D18" t="str">
            <v>CTY TNHH MTV TM VA DV NGOC THOM</v>
          </cell>
          <cell r="E18" t="str">
            <v>1C25TNN_00049119</v>
          </cell>
          <cell r="F18">
            <v>1190663</v>
          </cell>
          <cell r="G18">
            <v>45869</v>
          </cell>
          <cell r="H18">
            <v>45900</v>
          </cell>
          <cell r="I18" t="str">
            <v>04-05/09/2025</v>
          </cell>
        </row>
        <row r="19">
          <cell r="A19">
            <v>49120</v>
          </cell>
          <cell r="B19">
            <v>510022</v>
          </cell>
          <cell r="C19">
            <v>25790</v>
          </cell>
          <cell r="D19" t="str">
            <v>CTY TNHH MTV TM VA DV NGOC THOM</v>
          </cell>
          <cell r="E19" t="str">
            <v>1C25TNN_00049120</v>
          </cell>
          <cell r="F19">
            <v>3491900</v>
          </cell>
          <cell r="G19">
            <v>45871</v>
          </cell>
          <cell r="H19">
            <v>45900</v>
          </cell>
          <cell r="I19" t="str">
            <v>04-05/09/2025</v>
          </cell>
        </row>
        <row r="20">
          <cell r="A20">
            <v>49121</v>
          </cell>
          <cell r="B20">
            <v>510022</v>
          </cell>
          <cell r="C20">
            <v>25790</v>
          </cell>
          <cell r="D20" t="str">
            <v>CTY TNHH MTV TM VA DV NGOC THOM</v>
          </cell>
          <cell r="E20" t="str">
            <v>1C25TNN_00049121</v>
          </cell>
          <cell r="F20">
            <v>9525275</v>
          </cell>
          <cell r="G20">
            <v>45871</v>
          </cell>
          <cell r="H20">
            <v>45900</v>
          </cell>
          <cell r="I20" t="str">
            <v>04-05/09/2025</v>
          </cell>
        </row>
        <row r="21">
          <cell r="A21">
            <v>49122</v>
          </cell>
          <cell r="B21">
            <v>510015</v>
          </cell>
          <cell r="C21">
            <v>25790</v>
          </cell>
          <cell r="D21" t="str">
            <v>CTY TNHH MTV TM VA DV NGOC THOM</v>
          </cell>
          <cell r="E21" t="str">
            <v>1C25TNN_00049122</v>
          </cell>
          <cell r="F21">
            <v>5423825</v>
          </cell>
          <cell r="G21">
            <v>45870</v>
          </cell>
          <cell r="H21">
            <v>45900</v>
          </cell>
          <cell r="I21" t="str">
            <v>04-05/09/2025</v>
          </cell>
        </row>
        <row r="22">
          <cell r="A22">
            <v>49315</v>
          </cell>
          <cell r="B22">
            <v>510025</v>
          </cell>
          <cell r="C22">
            <v>25790</v>
          </cell>
          <cell r="D22" t="str">
            <v>CTY TNHH MTV TM VA DV NGOC THOM</v>
          </cell>
          <cell r="E22" t="str">
            <v>1C25TNN_00049315</v>
          </cell>
          <cell r="F22">
            <v>7143963</v>
          </cell>
          <cell r="G22">
            <v>45870</v>
          </cell>
          <cell r="H22">
            <v>45900</v>
          </cell>
          <cell r="I22" t="str">
            <v>04-05/09/2025</v>
          </cell>
        </row>
        <row r="23">
          <cell r="A23">
            <v>49316</v>
          </cell>
          <cell r="B23">
            <v>510027</v>
          </cell>
          <cell r="C23">
            <v>25790</v>
          </cell>
          <cell r="D23" t="str">
            <v>CTY TNHH MTV TM VA DV NGOC THOM</v>
          </cell>
          <cell r="E23" t="str">
            <v>1C25TNN_00049316</v>
          </cell>
          <cell r="F23">
            <v>4960525</v>
          </cell>
          <cell r="G23">
            <v>45871</v>
          </cell>
          <cell r="H23">
            <v>45900</v>
          </cell>
          <cell r="I23" t="str">
            <v>04-05/09/2025</v>
          </cell>
        </row>
        <row r="24">
          <cell r="A24">
            <v>49317</v>
          </cell>
          <cell r="B24">
            <v>510025</v>
          </cell>
          <cell r="C24">
            <v>25790</v>
          </cell>
          <cell r="D24" t="str">
            <v>CTY TNHH MTV TM VA DV NGOC THOM</v>
          </cell>
          <cell r="E24" t="str">
            <v>1C25TNN_00049317</v>
          </cell>
          <cell r="F24">
            <v>1468625</v>
          </cell>
          <cell r="G24">
            <v>45870</v>
          </cell>
          <cell r="H24">
            <v>45900</v>
          </cell>
          <cell r="I24" t="str">
            <v>04-05/09/2025</v>
          </cell>
        </row>
        <row r="25">
          <cell r="A25">
            <v>49318</v>
          </cell>
          <cell r="B25">
            <v>510024</v>
          </cell>
          <cell r="C25">
            <v>25790</v>
          </cell>
          <cell r="D25" t="str">
            <v>CTY TNHH MTV TM VA DV NGOC THOM</v>
          </cell>
          <cell r="E25" t="str">
            <v>1C25TNN_00049318</v>
          </cell>
          <cell r="F25">
            <v>8452425</v>
          </cell>
          <cell r="G25">
            <v>45874</v>
          </cell>
          <cell r="H25">
            <v>45900</v>
          </cell>
          <cell r="I25" t="str">
            <v>04-05/09/2025</v>
          </cell>
        </row>
        <row r="26">
          <cell r="A26">
            <v>49319</v>
          </cell>
          <cell r="B26">
            <v>510016</v>
          </cell>
          <cell r="C26">
            <v>25790</v>
          </cell>
          <cell r="D26" t="str">
            <v>CTY TNHH MTV TM VA DV NGOC THOM</v>
          </cell>
          <cell r="E26" t="str">
            <v>1C25TNN_00049319</v>
          </cell>
          <cell r="F26">
            <v>6944463</v>
          </cell>
          <cell r="G26">
            <v>45873</v>
          </cell>
          <cell r="H26">
            <v>45900</v>
          </cell>
          <cell r="I26" t="str">
            <v>04-05/09/2025</v>
          </cell>
        </row>
        <row r="27">
          <cell r="A27">
            <v>50214</v>
          </cell>
          <cell r="B27">
            <v>510010</v>
          </cell>
          <cell r="C27">
            <v>25790</v>
          </cell>
          <cell r="D27" t="str">
            <v>CTY TNHH MTV TM VA DV NGOC THOM</v>
          </cell>
          <cell r="E27" t="str">
            <v>1C25TNN_00050214</v>
          </cell>
          <cell r="F27">
            <v>5318563</v>
          </cell>
          <cell r="G27">
            <v>45871</v>
          </cell>
          <cell r="H27">
            <v>45900</v>
          </cell>
          <cell r="I27" t="str">
            <v>04-05/09/2025</v>
          </cell>
        </row>
        <row r="28">
          <cell r="A28">
            <v>50215</v>
          </cell>
          <cell r="B28">
            <v>510028</v>
          </cell>
          <cell r="C28">
            <v>25790</v>
          </cell>
          <cell r="D28" t="str">
            <v>CTY TNHH MTV TM VA DV NGOC THOM</v>
          </cell>
          <cell r="E28" t="str">
            <v>1C25TNN_00050215</v>
          </cell>
          <cell r="F28">
            <v>1657375</v>
          </cell>
          <cell r="G28">
            <v>45874</v>
          </cell>
          <cell r="H28">
            <v>45900</v>
          </cell>
          <cell r="I28" t="str">
            <v>04-05/09/2025</v>
          </cell>
        </row>
        <row r="29">
          <cell r="A29">
            <v>50216</v>
          </cell>
          <cell r="B29">
            <v>510025</v>
          </cell>
          <cell r="C29">
            <v>25790</v>
          </cell>
          <cell r="D29" t="str">
            <v>CTY TNHH MTV TM VA DV NGOC THOM</v>
          </cell>
          <cell r="E29" t="str">
            <v>1C25TNN_00050216</v>
          </cell>
          <cell r="F29">
            <v>446425</v>
          </cell>
          <cell r="G29">
            <v>45875</v>
          </cell>
          <cell r="H29">
            <v>45900</v>
          </cell>
          <cell r="I29" t="str">
            <v>04-05/09/2025</v>
          </cell>
        </row>
        <row r="30">
          <cell r="A30">
            <v>50217</v>
          </cell>
          <cell r="B30">
            <v>510025</v>
          </cell>
          <cell r="C30">
            <v>25790</v>
          </cell>
          <cell r="D30" t="str">
            <v>CTY TNHH MTV TM VA DV NGOC THOM</v>
          </cell>
          <cell r="E30" t="str">
            <v>1C25TNN_00050217</v>
          </cell>
          <cell r="F30">
            <v>10081200</v>
          </cell>
          <cell r="G30">
            <v>45875</v>
          </cell>
          <cell r="H30">
            <v>45900</v>
          </cell>
          <cell r="I30" t="str">
            <v>04-05/09/2025</v>
          </cell>
        </row>
        <row r="31">
          <cell r="A31">
            <v>50218</v>
          </cell>
          <cell r="B31">
            <v>510017</v>
          </cell>
          <cell r="C31">
            <v>25790</v>
          </cell>
          <cell r="D31" t="str">
            <v>CTY TNHH MTV TM VA DV NGOC THOM</v>
          </cell>
          <cell r="E31" t="str">
            <v>1C25TNN_00050218</v>
          </cell>
          <cell r="F31">
            <v>2579200</v>
          </cell>
          <cell r="G31">
            <v>45875</v>
          </cell>
          <cell r="H31">
            <v>45900</v>
          </cell>
          <cell r="I31" t="str">
            <v>04-05/09/2025</v>
          </cell>
        </row>
        <row r="32">
          <cell r="A32">
            <v>50705</v>
          </cell>
          <cell r="B32">
            <v>510029</v>
          </cell>
          <cell r="C32">
            <v>25790</v>
          </cell>
          <cell r="D32" t="str">
            <v>CTY TNHH MTV TM VA DV NGOC THOM</v>
          </cell>
          <cell r="E32" t="str">
            <v>1C25TNN_00050705</v>
          </cell>
          <cell r="F32">
            <v>1322963</v>
          </cell>
          <cell r="G32">
            <v>45874</v>
          </cell>
          <cell r="H32">
            <v>45900</v>
          </cell>
          <cell r="I32" t="str">
            <v>04-05/09/2025</v>
          </cell>
        </row>
        <row r="33">
          <cell r="A33">
            <v>50706</v>
          </cell>
          <cell r="B33">
            <v>510012</v>
          </cell>
          <cell r="C33">
            <v>25790</v>
          </cell>
          <cell r="D33" t="str">
            <v>CTY TNHH MTV TM VA DV NGOC THOM</v>
          </cell>
          <cell r="E33" t="str">
            <v>1C25TNN_00050706</v>
          </cell>
          <cell r="F33">
            <v>1003663</v>
          </cell>
          <cell r="G33">
            <v>45875</v>
          </cell>
          <cell r="H33">
            <v>45900</v>
          </cell>
          <cell r="I33" t="str">
            <v>04-05/09/2025</v>
          </cell>
        </row>
        <row r="34">
          <cell r="A34">
            <v>50842</v>
          </cell>
          <cell r="B34">
            <v>520090</v>
          </cell>
          <cell r="C34">
            <v>25790</v>
          </cell>
          <cell r="D34" t="str">
            <v>CTY TNHH MTV TM VA DV NGOC THOM</v>
          </cell>
          <cell r="E34" t="str">
            <v>1C25TNN_00050842</v>
          </cell>
          <cell r="F34">
            <v>1746613</v>
          </cell>
          <cell r="G34">
            <v>45875</v>
          </cell>
          <cell r="H34">
            <v>45900</v>
          </cell>
          <cell r="I34" t="str">
            <v>04-05/09/2025</v>
          </cell>
        </row>
        <row r="35">
          <cell r="A35">
            <v>50843</v>
          </cell>
          <cell r="B35">
            <v>520090</v>
          </cell>
          <cell r="C35">
            <v>25790</v>
          </cell>
          <cell r="D35" t="str">
            <v>CTY TNHH MTV TM VA DV NGOC THOM</v>
          </cell>
          <cell r="E35" t="str">
            <v>1C25TNN_00050843</v>
          </cell>
          <cell r="F35">
            <v>460000</v>
          </cell>
          <cell r="G35">
            <v>45875</v>
          </cell>
          <cell r="H35">
            <v>45900</v>
          </cell>
          <cell r="I35" t="str">
            <v>04-05/09/2025</v>
          </cell>
        </row>
        <row r="36">
          <cell r="A36">
            <v>50844</v>
          </cell>
          <cell r="B36">
            <v>510013</v>
          </cell>
          <cell r="C36">
            <v>25790</v>
          </cell>
          <cell r="D36" t="str">
            <v>CTY TNHH MTV TM VA DV NGOC THOM</v>
          </cell>
          <cell r="E36" t="str">
            <v>1C25TNN_00050844</v>
          </cell>
          <cell r="F36">
            <v>1807925</v>
          </cell>
          <cell r="G36">
            <v>45874</v>
          </cell>
          <cell r="H36">
            <v>45900</v>
          </cell>
          <cell r="I36" t="str">
            <v>04-05/09/2025</v>
          </cell>
        </row>
        <row r="37">
          <cell r="A37">
            <v>50845</v>
          </cell>
          <cell r="B37">
            <v>510014</v>
          </cell>
          <cell r="C37">
            <v>25790</v>
          </cell>
          <cell r="D37" t="str">
            <v>CTY TNHH MTV TM VA DV NGOC THOM</v>
          </cell>
          <cell r="E37" t="str">
            <v>1C25TNN_00050845</v>
          </cell>
          <cell r="F37">
            <v>11105800</v>
          </cell>
          <cell r="G37">
            <v>45877</v>
          </cell>
          <cell r="H37">
            <v>45900</v>
          </cell>
          <cell r="I37" t="str">
            <v>04-05/09/2025</v>
          </cell>
        </row>
        <row r="38">
          <cell r="A38">
            <v>50846</v>
          </cell>
          <cell r="B38">
            <v>510014</v>
          </cell>
          <cell r="C38">
            <v>25790</v>
          </cell>
          <cell r="D38" t="str">
            <v>CTY TNHH MTV TM VA DV NGOC THOM</v>
          </cell>
          <cell r="E38" t="str">
            <v>1C25TNN_00050846</v>
          </cell>
          <cell r="F38">
            <v>697338</v>
          </cell>
          <cell r="G38">
            <v>45875</v>
          </cell>
          <cell r="H38">
            <v>45900</v>
          </cell>
          <cell r="I38" t="str">
            <v>04-05/09/2025</v>
          </cell>
        </row>
        <row r="39">
          <cell r="A39">
            <v>52411</v>
          </cell>
          <cell r="B39">
            <v>510020</v>
          </cell>
          <cell r="C39">
            <v>25790</v>
          </cell>
          <cell r="D39" t="str">
            <v>CTY TNHH MTV TM VA DV NGOC THOM</v>
          </cell>
          <cell r="E39" t="str">
            <v>1C25TNN_00052411</v>
          </cell>
          <cell r="F39">
            <v>501825</v>
          </cell>
          <cell r="G39">
            <v>45885</v>
          </cell>
          <cell r="H39">
            <v>45900</v>
          </cell>
          <cell r="I39" t="str">
            <v>04-05/09/2025</v>
          </cell>
        </row>
        <row r="40">
          <cell r="A40">
            <v>52412</v>
          </cell>
          <cell r="B40">
            <v>510010</v>
          </cell>
          <cell r="C40">
            <v>25790</v>
          </cell>
          <cell r="D40" t="str">
            <v>CTY TNHH MTV TM VA DV NGOC THOM</v>
          </cell>
          <cell r="E40" t="str">
            <v>1C25TNN_00052412</v>
          </cell>
          <cell r="F40">
            <v>782000</v>
          </cell>
          <cell r="G40">
            <v>45877</v>
          </cell>
          <cell r="H40">
            <v>45900</v>
          </cell>
          <cell r="I40" t="str">
            <v>04-05/09/2025</v>
          </cell>
        </row>
        <row r="41">
          <cell r="A41">
            <v>52413</v>
          </cell>
          <cell r="B41">
            <v>510011</v>
          </cell>
          <cell r="C41">
            <v>25790</v>
          </cell>
          <cell r="D41" t="str">
            <v>CTY TNHH MTV TM VA DV NGOC THOM</v>
          </cell>
          <cell r="E41" t="str">
            <v>1C25TNN_00052413</v>
          </cell>
          <cell r="F41">
            <v>752750</v>
          </cell>
          <cell r="G41">
            <v>45876</v>
          </cell>
          <cell r="H41">
            <v>45900</v>
          </cell>
          <cell r="I41" t="str">
            <v>04-05/09/2025</v>
          </cell>
        </row>
        <row r="42">
          <cell r="A42">
            <v>52422</v>
          </cell>
          <cell r="B42">
            <v>510010</v>
          </cell>
          <cell r="C42">
            <v>25790</v>
          </cell>
          <cell r="D42" t="str">
            <v>CTY TNHH MTV TM VA DV NGOC THOM</v>
          </cell>
          <cell r="E42" t="str">
            <v>1C25TNN_00052422</v>
          </cell>
          <cell r="F42">
            <v>12607088</v>
          </cell>
          <cell r="G42">
            <v>45877</v>
          </cell>
          <cell r="H42">
            <v>45900</v>
          </cell>
          <cell r="I42" t="str">
            <v>04-05/09/2025</v>
          </cell>
        </row>
        <row r="43">
          <cell r="A43">
            <v>52423</v>
          </cell>
          <cell r="B43">
            <v>510011</v>
          </cell>
          <cell r="C43">
            <v>25790</v>
          </cell>
          <cell r="D43" t="str">
            <v>CTY TNHH MTV TM VA DV NGOC THOM</v>
          </cell>
          <cell r="E43" t="str">
            <v>1C25TNN_00052423</v>
          </cell>
          <cell r="F43">
            <v>4048238</v>
          </cell>
          <cell r="G43">
            <v>45878</v>
          </cell>
          <cell r="H43">
            <v>45900</v>
          </cell>
          <cell r="I43" t="str">
            <v>04-05/09/2025</v>
          </cell>
        </row>
        <row r="44">
          <cell r="A44">
            <v>52424</v>
          </cell>
          <cell r="B44">
            <v>510011</v>
          </cell>
          <cell r="C44">
            <v>25790</v>
          </cell>
          <cell r="D44" t="str">
            <v>CTY TNHH MTV TM VA DV NGOC THOM</v>
          </cell>
          <cell r="E44" t="str">
            <v>1C25TNN_00052424</v>
          </cell>
          <cell r="F44">
            <v>8459163</v>
          </cell>
          <cell r="G44">
            <v>45878</v>
          </cell>
          <cell r="H44">
            <v>45900</v>
          </cell>
          <cell r="I44" t="str">
            <v>04-05/09/2025</v>
          </cell>
        </row>
        <row r="45">
          <cell r="A45">
            <v>52425</v>
          </cell>
          <cell r="B45">
            <v>510012</v>
          </cell>
          <cell r="C45">
            <v>25790</v>
          </cell>
          <cell r="D45" t="str">
            <v>CTY TNHH MTV TM VA DV NGOC THOM</v>
          </cell>
          <cell r="E45" t="str">
            <v>1C25TNN_00052425</v>
          </cell>
          <cell r="F45">
            <v>2024125</v>
          </cell>
          <cell r="G45">
            <v>45878</v>
          </cell>
          <cell r="H45">
            <v>45900</v>
          </cell>
          <cell r="I45" t="str">
            <v>04-05/09/2025</v>
          </cell>
        </row>
        <row r="46">
          <cell r="A46">
            <v>52426</v>
          </cell>
          <cell r="B46">
            <v>510015</v>
          </cell>
          <cell r="C46">
            <v>25790</v>
          </cell>
          <cell r="D46" t="str">
            <v>CTY TNHH MTV TM VA DV NGOC THOM</v>
          </cell>
          <cell r="E46" t="str">
            <v>1C25TNN_00052426</v>
          </cell>
          <cell r="F46">
            <v>446425</v>
          </cell>
          <cell r="G46">
            <v>45877</v>
          </cell>
          <cell r="H46">
            <v>45900</v>
          </cell>
          <cell r="I46" t="str">
            <v>04-05/09/2025</v>
          </cell>
        </row>
        <row r="47">
          <cell r="A47">
            <v>52427</v>
          </cell>
          <cell r="B47">
            <v>510015</v>
          </cell>
          <cell r="C47">
            <v>25790</v>
          </cell>
          <cell r="D47" t="str">
            <v>CTY TNHH MTV TM VA DV NGOC THOM</v>
          </cell>
          <cell r="E47" t="str">
            <v>1C25TNN_00052427</v>
          </cell>
          <cell r="F47">
            <v>2525950</v>
          </cell>
          <cell r="G47">
            <v>45877</v>
          </cell>
          <cell r="H47">
            <v>45900</v>
          </cell>
          <cell r="I47" t="str">
            <v>04-05/09/2025</v>
          </cell>
        </row>
        <row r="48">
          <cell r="A48">
            <v>52428</v>
          </cell>
          <cell r="B48">
            <v>510017</v>
          </cell>
          <cell r="C48">
            <v>25790</v>
          </cell>
          <cell r="D48" t="str">
            <v>CTY TNHH MTV TM VA DV NGOC THOM</v>
          </cell>
          <cell r="E48" t="str">
            <v>1C25TNN_00052428</v>
          </cell>
          <cell r="F48">
            <v>2024125</v>
          </cell>
          <cell r="G48">
            <v>45878</v>
          </cell>
          <cell r="H48">
            <v>45900</v>
          </cell>
          <cell r="I48" t="str">
            <v>04-05/09/2025</v>
          </cell>
        </row>
        <row r="49">
          <cell r="A49">
            <v>52429</v>
          </cell>
          <cell r="B49">
            <v>510020</v>
          </cell>
          <cell r="C49">
            <v>25790</v>
          </cell>
          <cell r="D49" t="str">
            <v>CTY TNHH MTV TM VA DV NGOC THOM</v>
          </cell>
          <cell r="E49" t="str">
            <v>1C25TNN_00052429</v>
          </cell>
          <cell r="F49">
            <v>3492738</v>
          </cell>
          <cell r="G49">
            <v>45878</v>
          </cell>
          <cell r="H49">
            <v>45900</v>
          </cell>
          <cell r="I49" t="str">
            <v>04-05/09/2025</v>
          </cell>
        </row>
        <row r="50">
          <cell r="A50">
            <v>52430</v>
          </cell>
          <cell r="B50">
            <v>510022</v>
          </cell>
          <cell r="C50">
            <v>25790</v>
          </cell>
          <cell r="D50" t="str">
            <v>CTY TNHH MTV TM VA DV NGOC THOM</v>
          </cell>
          <cell r="E50" t="str">
            <v>1C25TNN_00052430</v>
          </cell>
          <cell r="F50">
            <v>1468625</v>
          </cell>
          <cell r="G50">
            <v>45878</v>
          </cell>
          <cell r="H50">
            <v>45900</v>
          </cell>
          <cell r="I50" t="str">
            <v>04-05/09/2025</v>
          </cell>
        </row>
        <row r="51">
          <cell r="A51">
            <v>52431</v>
          </cell>
          <cell r="B51">
            <v>510024</v>
          </cell>
          <cell r="C51">
            <v>25790</v>
          </cell>
          <cell r="D51" t="str">
            <v>CTY TNHH MTV TM VA DV NGOC THOM</v>
          </cell>
          <cell r="E51" t="str">
            <v>1C25TNN_00052431</v>
          </cell>
          <cell r="F51">
            <v>892850</v>
          </cell>
          <cell r="G51">
            <v>45880</v>
          </cell>
          <cell r="H51">
            <v>45900</v>
          </cell>
          <cell r="I51" t="str">
            <v>04-05/09/2025</v>
          </cell>
        </row>
        <row r="52">
          <cell r="A52">
            <v>52432</v>
          </cell>
          <cell r="B52">
            <v>510029</v>
          </cell>
          <cell r="C52">
            <v>25790</v>
          </cell>
          <cell r="D52" t="str">
            <v>CTY TNHH MTV TM VA DV NGOC THOM</v>
          </cell>
          <cell r="E52" t="str">
            <v>1C25TNN_00052432</v>
          </cell>
          <cell r="F52">
            <v>2024125</v>
          </cell>
          <cell r="G52">
            <v>45881</v>
          </cell>
          <cell r="H52">
            <v>45900</v>
          </cell>
          <cell r="I52" t="str">
            <v>04-05/09/2025</v>
          </cell>
        </row>
        <row r="53">
          <cell r="A53">
            <v>52489</v>
          </cell>
          <cell r="B53">
            <v>510011</v>
          </cell>
          <cell r="C53">
            <v>25790</v>
          </cell>
          <cell r="D53" t="str">
            <v>CTY TNHH MTV TM VA DV NGOC THOM</v>
          </cell>
          <cell r="E53" t="str">
            <v>1C25TNN_00052489</v>
          </cell>
          <cell r="F53">
            <v>5870750</v>
          </cell>
          <cell r="G53">
            <v>45881</v>
          </cell>
          <cell r="H53">
            <v>45900</v>
          </cell>
          <cell r="I53" t="str">
            <v>04-05/09/2025</v>
          </cell>
        </row>
        <row r="54">
          <cell r="A54">
            <v>52490</v>
          </cell>
          <cell r="B54">
            <v>510019</v>
          </cell>
          <cell r="C54">
            <v>25790</v>
          </cell>
          <cell r="D54" t="str">
            <v>CTY TNHH MTV TM VA DV NGOC THOM</v>
          </cell>
          <cell r="E54" t="str">
            <v>1C25TNN_00052490</v>
          </cell>
          <cell r="F54">
            <v>4048238</v>
          </cell>
          <cell r="G54">
            <v>45881</v>
          </cell>
          <cell r="H54">
            <v>45900</v>
          </cell>
          <cell r="I54" t="str">
            <v>04-05/09/2025</v>
          </cell>
        </row>
        <row r="55">
          <cell r="A55">
            <v>52491</v>
          </cell>
          <cell r="B55">
            <v>510010</v>
          </cell>
          <cell r="C55">
            <v>25790</v>
          </cell>
          <cell r="D55" t="str">
            <v>CTY TNHH MTV TM VA DV NGOC THOM</v>
          </cell>
          <cell r="E55" t="str">
            <v>1C25TNN_00052491</v>
          </cell>
          <cell r="F55">
            <v>2024125</v>
          </cell>
          <cell r="G55">
            <v>45883</v>
          </cell>
          <cell r="H55">
            <v>45900</v>
          </cell>
          <cell r="I55" t="str">
            <v>04-05/09/2025</v>
          </cell>
        </row>
        <row r="56">
          <cell r="A56">
            <v>52492</v>
          </cell>
          <cell r="B56">
            <v>510010</v>
          </cell>
          <cell r="C56">
            <v>25790</v>
          </cell>
          <cell r="D56" t="str">
            <v>CTY TNHH MTV TM VA DV NGOC THOM</v>
          </cell>
          <cell r="E56" t="str">
            <v>1C25TNN_00052492</v>
          </cell>
          <cell r="F56">
            <v>8096475</v>
          </cell>
          <cell r="G56">
            <v>45883</v>
          </cell>
          <cell r="H56">
            <v>45900</v>
          </cell>
          <cell r="I56" t="str">
            <v>04-05/09/2025</v>
          </cell>
        </row>
        <row r="57">
          <cell r="A57">
            <v>52493</v>
          </cell>
          <cell r="B57">
            <v>510019</v>
          </cell>
          <cell r="C57">
            <v>25790</v>
          </cell>
          <cell r="D57" t="str">
            <v>CTY TNHH MTV TM VA DV NGOC THOM</v>
          </cell>
          <cell r="E57" t="str">
            <v>1C25TNN_00052493</v>
          </cell>
          <cell r="F57">
            <v>2024125</v>
          </cell>
          <cell r="G57">
            <v>45881</v>
          </cell>
          <cell r="H57">
            <v>45900</v>
          </cell>
          <cell r="I57" t="str">
            <v>04-05/09/2025</v>
          </cell>
        </row>
        <row r="58">
          <cell r="A58">
            <v>52494</v>
          </cell>
          <cell r="B58">
            <v>510025</v>
          </cell>
          <cell r="C58">
            <v>25790</v>
          </cell>
          <cell r="D58" t="str">
            <v>CTY TNHH MTV TM VA DV NGOC THOM</v>
          </cell>
          <cell r="E58" t="str">
            <v>1C25TNN_00052494</v>
          </cell>
          <cell r="F58">
            <v>3693475</v>
          </cell>
          <cell r="G58">
            <v>45877</v>
          </cell>
          <cell r="H58">
            <v>45900</v>
          </cell>
          <cell r="I58" t="str">
            <v>04-05/09/2025</v>
          </cell>
        </row>
        <row r="59">
          <cell r="A59">
            <v>52495</v>
          </cell>
          <cell r="B59">
            <v>510016</v>
          </cell>
          <cell r="C59">
            <v>25790</v>
          </cell>
          <cell r="D59" t="str">
            <v>CTY TNHH MTV TM VA DV NGOC THOM</v>
          </cell>
          <cell r="E59" t="str">
            <v>1C25TNN_00052495</v>
          </cell>
          <cell r="F59">
            <v>2024125</v>
          </cell>
          <cell r="G59">
            <v>45884</v>
          </cell>
          <cell r="H59">
            <v>45900</v>
          </cell>
          <cell r="I59" t="str">
            <v>04-05/09/2025</v>
          </cell>
        </row>
        <row r="60">
          <cell r="A60">
            <v>52496</v>
          </cell>
          <cell r="B60">
            <v>510017</v>
          </cell>
          <cell r="C60">
            <v>25790</v>
          </cell>
          <cell r="D60" t="str">
            <v>CTY TNHH MTV TM VA DV NGOC THOM</v>
          </cell>
          <cell r="E60" t="str">
            <v>1C25TNN_00052496</v>
          </cell>
          <cell r="F60">
            <v>6072363</v>
          </cell>
          <cell r="G60">
            <v>45882</v>
          </cell>
          <cell r="H60">
            <v>45900</v>
          </cell>
          <cell r="I60" t="str">
            <v>04-05/09/2025</v>
          </cell>
        </row>
        <row r="61">
          <cell r="A61">
            <v>52497</v>
          </cell>
          <cell r="B61">
            <v>510027</v>
          </cell>
          <cell r="C61">
            <v>25790</v>
          </cell>
          <cell r="D61" t="str">
            <v>CTY TNHH MTV TM VA DV NGOC THOM</v>
          </cell>
          <cell r="E61" t="str">
            <v>1C25TNN_00052497</v>
          </cell>
          <cell r="F61">
            <v>2024125</v>
          </cell>
          <cell r="G61">
            <v>45881</v>
          </cell>
          <cell r="H61">
            <v>45900</v>
          </cell>
          <cell r="I61" t="str">
            <v>04-05/09/2025</v>
          </cell>
        </row>
        <row r="62">
          <cell r="A62">
            <v>52498</v>
          </cell>
          <cell r="B62">
            <v>510025</v>
          </cell>
          <cell r="C62">
            <v>25790</v>
          </cell>
          <cell r="D62" t="str">
            <v>CTY TNHH MTV TM VA DV NGOC THOM</v>
          </cell>
          <cell r="E62" t="str">
            <v>1C25TNN_00052498</v>
          </cell>
          <cell r="F62">
            <v>1468625</v>
          </cell>
          <cell r="G62">
            <v>45882</v>
          </cell>
          <cell r="H62">
            <v>45900</v>
          </cell>
          <cell r="I62" t="str">
            <v>04-05/09/2025</v>
          </cell>
        </row>
        <row r="63">
          <cell r="A63">
            <v>52499</v>
          </cell>
          <cell r="B63">
            <v>510015</v>
          </cell>
          <cell r="C63">
            <v>25790</v>
          </cell>
          <cell r="D63" t="str">
            <v>CTY TNHH MTV TM VA DV NGOC THOM</v>
          </cell>
          <cell r="E63" t="str">
            <v>1C25TNN_00052499</v>
          </cell>
          <cell r="F63">
            <v>2024125</v>
          </cell>
          <cell r="G63">
            <v>45881</v>
          </cell>
          <cell r="H63">
            <v>45900</v>
          </cell>
          <cell r="I63" t="str">
            <v>04-05/09/2025</v>
          </cell>
        </row>
        <row r="64">
          <cell r="A64">
            <v>52500</v>
          </cell>
          <cell r="B64">
            <v>510016</v>
          </cell>
          <cell r="C64">
            <v>25790</v>
          </cell>
          <cell r="D64" t="str">
            <v>CTY TNHH MTV TM VA DV NGOC THOM</v>
          </cell>
          <cell r="E64" t="str">
            <v>1C25TNN_00052500</v>
          </cell>
          <cell r="F64">
            <v>1564000</v>
          </cell>
          <cell r="G64">
            <v>45884</v>
          </cell>
          <cell r="H64">
            <v>45900</v>
          </cell>
          <cell r="I64" t="str">
            <v>04-05/09/2025</v>
          </cell>
        </row>
        <row r="65">
          <cell r="A65">
            <v>52501</v>
          </cell>
          <cell r="B65">
            <v>510015</v>
          </cell>
          <cell r="C65">
            <v>25790</v>
          </cell>
          <cell r="D65" t="str">
            <v>CTY TNHH MTV TM VA DV NGOC THOM</v>
          </cell>
          <cell r="E65" t="str">
            <v>1C25TNN_00052501</v>
          </cell>
          <cell r="F65">
            <v>2024125</v>
          </cell>
          <cell r="G65">
            <v>45884</v>
          </cell>
          <cell r="H65">
            <v>45900</v>
          </cell>
          <cell r="I65" t="str">
            <v>04-05/09/2025</v>
          </cell>
        </row>
        <row r="66">
          <cell r="A66">
            <v>52502</v>
          </cell>
          <cell r="B66">
            <v>510015</v>
          </cell>
          <cell r="C66">
            <v>25790</v>
          </cell>
          <cell r="D66" t="str">
            <v>CTY TNHH MTV TM VA DV NGOC THOM</v>
          </cell>
          <cell r="E66" t="str">
            <v>1C25TNN_00052502</v>
          </cell>
          <cell r="F66">
            <v>2024125</v>
          </cell>
          <cell r="G66">
            <v>45884</v>
          </cell>
          <cell r="H66">
            <v>45900</v>
          </cell>
          <cell r="I66" t="str">
            <v>04-05/09/2025</v>
          </cell>
        </row>
        <row r="67">
          <cell r="A67">
            <v>52504</v>
          </cell>
          <cell r="B67">
            <v>510020</v>
          </cell>
          <cell r="C67">
            <v>25790</v>
          </cell>
          <cell r="D67" t="str">
            <v>CTY TNHH MTV TM VA DV NGOC THOM</v>
          </cell>
          <cell r="E67" t="str">
            <v>1C25TNN_00052504</v>
          </cell>
          <cell r="F67">
            <v>2579200</v>
          </cell>
          <cell r="G67">
            <v>45885</v>
          </cell>
          <cell r="H67">
            <v>45900</v>
          </cell>
          <cell r="I67" t="str">
            <v>04-05/09/2025</v>
          </cell>
        </row>
        <row r="68">
          <cell r="A68">
            <v>52505</v>
          </cell>
          <cell r="B68">
            <v>510010</v>
          </cell>
          <cell r="C68">
            <v>25790</v>
          </cell>
          <cell r="D68" t="str">
            <v>CTY TNHH MTV TM VA DV NGOC THOM</v>
          </cell>
          <cell r="E68" t="str">
            <v>1C25TNN_00052505</v>
          </cell>
          <cell r="F68">
            <v>13117475</v>
          </cell>
          <cell r="G68">
            <v>45883</v>
          </cell>
          <cell r="H68">
            <v>45900</v>
          </cell>
          <cell r="I68" t="str">
            <v>04-05/09/2025</v>
          </cell>
        </row>
        <row r="69">
          <cell r="A69">
            <v>52506</v>
          </cell>
          <cell r="B69">
            <v>510023</v>
          </cell>
          <cell r="C69">
            <v>25790</v>
          </cell>
          <cell r="D69" t="str">
            <v>CTY TNHH MTV TM VA DV NGOC THOM</v>
          </cell>
          <cell r="E69" t="str">
            <v>1C25TNN_00052506</v>
          </cell>
          <cell r="F69">
            <v>1468625</v>
          </cell>
          <cell r="G69">
            <v>45886</v>
          </cell>
          <cell r="H69">
            <v>45900</v>
          </cell>
          <cell r="I69" t="str">
            <v>04-05/09/2025</v>
          </cell>
        </row>
        <row r="70">
          <cell r="A70">
            <v>52507</v>
          </cell>
          <cell r="B70">
            <v>510015</v>
          </cell>
          <cell r="C70">
            <v>25790</v>
          </cell>
          <cell r="D70" t="str">
            <v>CTY TNHH MTV TM VA DV NGOC THOM</v>
          </cell>
          <cell r="E70" t="str">
            <v>1C25TNN_00052507</v>
          </cell>
          <cell r="F70">
            <v>2026650</v>
          </cell>
          <cell r="G70">
            <v>45884</v>
          </cell>
          <cell r="H70">
            <v>45900</v>
          </cell>
          <cell r="I70" t="str">
            <v>04-05/09/2025</v>
          </cell>
        </row>
        <row r="71">
          <cell r="A71">
            <v>52508</v>
          </cell>
          <cell r="B71">
            <v>510017</v>
          </cell>
          <cell r="C71">
            <v>25790</v>
          </cell>
          <cell r="D71" t="str">
            <v>CTY TNHH MTV TM VA DV NGOC THOM</v>
          </cell>
          <cell r="E71" t="str">
            <v>1C25TNN_00052508</v>
          </cell>
          <cell r="F71">
            <v>2024125</v>
          </cell>
          <cell r="G71">
            <v>45885</v>
          </cell>
          <cell r="H71">
            <v>45900</v>
          </cell>
          <cell r="I71" t="str">
            <v>04-05/09/2025</v>
          </cell>
        </row>
        <row r="72">
          <cell r="A72">
            <v>52509</v>
          </cell>
          <cell r="B72">
            <v>510028</v>
          </cell>
          <cell r="C72">
            <v>25790</v>
          </cell>
          <cell r="D72" t="str">
            <v>CTY TNHH MTV TM VA DV NGOC THOM</v>
          </cell>
          <cell r="E72" t="str">
            <v>1C25TNN_00052509</v>
          </cell>
          <cell r="F72">
            <v>2024125</v>
          </cell>
          <cell r="G72">
            <v>45886</v>
          </cell>
          <cell r="H72">
            <v>45900</v>
          </cell>
          <cell r="I72" t="str">
            <v>04-05/09/2025</v>
          </cell>
        </row>
        <row r="73">
          <cell r="A73">
            <v>52626</v>
          </cell>
          <cell r="B73">
            <v>510012</v>
          </cell>
          <cell r="C73">
            <v>25790</v>
          </cell>
          <cell r="D73" t="str">
            <v>CTY TNHH MTV TM VA DV NGOC THOM</v>
          </cell>
          <cell r="E73" t="str">
            <v>1C25TNN_00052626</v>
          </cell>
          <cell r="F73">
            <v>9958763</v>
          </cell>
          <cell r="G73">
            <v>45885</v>
          </cell>
          <cell r="H73">
            <v>45900</v>
          </cell>
          <cell r="I73" t="str">
            <v>04-05/09/2025</v>
          </cell>
        </row>
        <row r="74">
          <cell r="A74">
            <v>52627</v>
          </cell>
          <cell r="B74">
            <v>510018</v>
          </cell>
          <cell r="C74">
            <v>25790</v>
          </cell>
          <cell r="D74" t="str">
            <v>CTY TNHH MTV TM VA DV NGOC THOM</v>
          </cell>
          <cell r="E74" t="str">
            <v>1C25TNN_00052627</v>
          </cell>
          <cell r="F74">
            <v>1719538</v>
          </cell>
          <cell r="G74">
            <v>45885</v>
          </cell>
          <cell r="H74">
            <v>45900</v>
          </cell>
          <cell r="I74" t="str">
            <v>04-05/09/2025</v>
          </cell>
        </row>
        <row r="75">
          <cell r="A75">
            <v>52628</v>
          </cell>
          <cell r="B75">
            <v>510018</v>
          </cell>
          <cell r="C75">
            <v>25790</v>
          </cell>
          <cell r="D75" t="str">
            <v>CTY TNHH MTV TM VA DV NGOC THOM</v>
          </cell>
          <cell r="E75" t="str">
            <v>1C25TNN_00052628</v>
          </cell>
          <cell r="F75">
            <v>2746300</v>
          </cell>
          <cell r="G75">
            <v>45885</v>
          </cell>
          <cell r="H75">
            <v>45900</v>
          </cell>
          <cell r="I75" t="str">
            <v>04-05/09/2025</v>
          </cell>
        </row>
        <row r="76">
          <cell r="A76">
            <v>52629</v>
          </cell>
          <cell r="B76">
            <v>510018</v>
          </cell>
          <cell r="C76">
            <v>25790</v>
          </cell>
          <cell r="D76" t="str">
            <v>CTY TNHH MTV TM VA DV NGOC THOM</v>
          </cell>
          <cell r="E76" t="str">
            <v>1C25TNN_00052629</v>
          </cell>
          <cell r="F76">
            <v>2024125</v>
          </cell>
          <cell r="G76">
            <v>45885</v>
          </cell>
          <cell r="H76">
            <v>45900</v>
          </cell>
          <cell r="I76" t="str">
            <v>04-05/09/2025</v>
          </cell>
        </row>
        <row r="77">
          <cell r="A77">
            <v>52640</v>
          </cell>
          <cell r="B77">
            <v>510014</v>
          </cell>
          <cell r="C77">
            <v>25790</v>
          </cell>
          <cell r="D77" t="str">
            <v>CTY TNHH MTV TM VA DV NGOC THOM</v>
          </cell>
          <cell r="E77" t="str">
            <v>1C25TNN_00052640</v>
          </cell>
          <cell r="F77">
            <v>11105800</v>
          </cell>
          <cell r="G77">
            <v>45881</v>
          </cell>
          <cell r="H77">
            <v>45900</v>
          </cell>
          <cell r="I77" t="str">
            <v>04-05/09/2025</v>
          </cell>
        </row>
        <row r="78">
          <cell r="A78">
            <v>52641</v>
          </cell>
          <cell r="B78">
            <v>510013</v>
          </cell>
          <cell r="C78">
            <v>25790</v>
          </cell>
          <cell r="D78" t="str">
            <v>CTY TNHH MTV TM VA DV NGOC THOM</v>
          </cell>
          <cell r="E78" t="str">
            <v>1C25TNN_00052641</v>
          </cell>
          <cell r="F78">
            <v>3816963</v>
          </cell>
          <cell r="G78">
            <v>45882</v>
          </cell>
          <cell r="H78">
            <v>45900</v>
          </cell>
          <cell r="I78" t="str">
            <v>04-05/09/2025</v>
          </cell>
        </row>
        <row r="79">
          <cell r="A79">
            <v>52642</v>
          </cell>
          <cell r="B79">
            <v>510014</v>
          </cell>
          <cell r="C79">
            <v>25790</v>
          </cell>
          <cell r="D79" t="str">
            <v>CTY TNHH MTV TM VA DV NGOC THOM</v>
          </cell>
          <cell r="E79" t="str">
            <v>1C25TNN_00052642</v>
          </cell>
          <cell r="F79">
            <v>10994738</v>
          </cell>
          <cell r="G79">
            <v>45884</v>
          </cell>
          <cell r="H79">
            <v>45900</v>
          </cell>
          <cell r="I79" t="str">
            <v>04-05/09/2025</v>
          </cell>
        </row>
        <row r="80">
          <cell r="A80">
            <v>52643</v>
          </cell>
          <cell r="B80">
            <v>510014</v>
          </cell>
          <cell r="C80">
            <v>25790</v>
          </cell>
          <cell r="D80" t="str">
            <v>CTY TNHH MTV TM VA DV NGOC THOM</v>
          </cell>
          <cell r="E80" t="str">
            <v>1C25TNN_00052643</v>
          </cell>
          <cell r="F80">
            <v>558025</v>
          </cell>
          <cell r="G80">
            <v>45884</v>
          </cell>
          <cell r="H80">
            <v>45900</v>
          </cell>
          <cell r="I80" t="str">
            <v>04-05/09/2025</v>
          </cell>
        </row>
        <row r="81">
          <cell r="A81">
            <v>52644</v>
          </cell>
          <cell r="B81">
            <v>510026</v>
          </cell>
          <cell r="C81">
            <v>25790</v>
          </cell>
          <cell r="D81" t="str">
            <v>CTY TNHH MTV TM VA DV NGOC THOM</v>
          </cell>
          <cell r="E81" t="str">
            <v>1C25TNN_00052644</v>
          </cell>
          <cell r="F81">
            <v>1759288</v>
          </cell>
          <cell r="G81">
            <v>45882</v>
          </cell>
          <cell r="H81">
            <v>45900</v>
          </cell>
          <cell r="I81" t="str">
            <v>04-05/09/2025</v>
          </cell>
        </row>
        <row r="82">
          <cell r="A82">
            <v>52645</v>
          </cell>
          <cell r="B82">
            <v>510014</v>
          </cell>
          <cell r="C82">
            <v>25790</v>
          </cell>
          <cell r="D82" t="str">
            <v>CTY TNHH MTV TM VA DV NGOC THOM</v>
          </cell>
          <cell r="E82" t="str">
            <v>1C25TNN_00052645</v>
          </cell>
          <cell r="F82">
            <v>1012063</v>
          </cell>
          <cell r="G82">
            <v>45878</v>
          </cell>
          <cell r="H82">
            <v>45900</v>
          </cell>
          <cell r="I82" t="str">
            <v>04-05/09/2025</v>
          </cell>
        </row>
        <row r="83">
          <cell r="A83">
            <v>52646</v>
          </cell>
          <cell r="B83">
            <v>520090</v>
          </cell>
          <cell r="C83">
            <v>25790</v>
          </cell>
          <cell r="D83" t="str">
            <v>CTY TNHH MTV TM VA DV NGOC THOM</v>
          </cell>
          <cell r="E83" t="str">
            <v>1C25TNN_00052646</v>
          </cell>
          <cell r="F83">
            <v>1518088</v>
          </cell>
          <cell r="G83">
            <v>45881</v>
          </cell>
          <cell r="H83">
            <v>45900</v>
          </cell>
          <cell r="I83" t="str">
            <v>04-05/09/2025</v>
          </cell>
        </row>
        <row r="84">
          <cell r="A84">
            <v>52647</v>
          </cell>
          <cell r="B84">
            <v>510014</v>
          </cell>
          <cell r="C84">
            <v>25790</v>
          </cell>
          <cell r="D84" t="str">
            <v>CTY TNHH MTV TM VA DV NGOC THOM</v>
          </cell>
          <cell r="E84" t="str">
            <v>1C25TNN_00052647</v>
          </cell>
          <cell r="F84">
            <v>506025</v>
          </cell>
          <cell r="G84">
            <v>45881</v>
          </cell>
          <cell r="H84">
            <v>45900</v>
          </cell>
          <cell r="I84" t="str">
            <v>04-05/09/2025</v>
          </cell>
        </row>
        <row r="85">
          <cell r="A85">
            <v>52648</v>
          </cell>
          <cell r="B85">
            <v>510013</v>
          </cell>
          <cell r="C85">
            <v>25790</v>
          </cell>
          <cell r="D85" t="str">
            <v>CTY TNHH MTV TM VA DV NGOC THOM</v>
          </cell>
          <cell r="E85" t="str">
            <v>1C25TNN_00052648</v>
          </cell>
          <cell r="F85">
            <v>1012063</v>
          </cell>
          <cell r="G85">
            <v>45882</v>
          </cell>
          <cell r="H85">
            <v>45900</v>
          </cell>
          <cell r="I85" t="str">
            <v>04-05/09/2025</v>
          </cell>
        </row>
        <row r="86">
          <cell r="A86">
            <v>52649</v>
          </cell>
          <cell r="B86">
            <v>510014</v>
          </cell>
          <cell r="C86">
            <v>25790</v>
          </cell>
          <cell r="D86" t="str">
            <v>CTY TNHH MTV TM VA DV NGOC THOM</v>
          </cell>
          <cell r="E86" t="str">
            <v>1C25TNN_00052649</v>
          </cell>
          <cell r="F86">
            <v>734313</v>
          </cell>
          <cell r="G86">
            <v>45884</v>
          </cell>
          <cell r="H86">
            <v>45900</v>
          </cell>
          <cell r="I86" t="str">
            <v>04-05/09/2025</v>
          </cell>
        </row>
        <row r="87">
          <cell r="A87">
            <v>52650</v>
          </cell>
          <cell r="B87">
            <v>510026</v>
          </cell>
          <cell r="C87">
            <v>25790</v>
          </cell>
          <cell r="D87" t="str">
            <v>CTY TNHH MTV TM VA DV NGOC THOM</v>
          </cell>
          <cell r="E87" t="str">
            <v>1C25TNN_00052650</v>
          </cell>
          <cell r="F87">
            <v>2024125</v>
          </cell>
          <cell r="G87">
            <v>45882</v>
          </cell>
          <cell r="H87">
            <v>45900</v>
          </cell>
          <cell r="I87" t="str">
            <v>04-05/09/2025</v>
          </cell>
        </row>
        <row r="88">
          <cell r="A88">
            <v>53697</v>
          </cell>
          <cell r="B88">
            <v>510017</v>
          </cell>
          <cell r="C88">
            <v>25790</v>
          </cell>
          <cell r="D88" t="str">
            <v>CTY TNHH MTV TM VA DV NGOC THOM</v>
          </cell>
          <cell r="E88" t="str">
            <v>1C25TNN_00053697</v>
          </cell>
          <cell r="F88">
            <v>4621650</v>
          </cell>
          <cell r="G88">
            <v>45889</v>
          </cell>
          <cell r="H88">
            <v>45900</v>
          </cell>
          <cell r="I88" t="str">
            <v>04-05/09/2025</v>
          </cell>
        </row>
        <row r="89">
          <cell r="A89">
            <v>53698</v>
          </cell>
          <cell r="B89">
            <v>510016</v>
          </cell>
          <cell r="C89">
            <v>25790</v>
          </cell>
          <cell r="D89" t="str">
            <v>CTY TNHH MTV TM VA DV NGOC THOM</v>
          </cell>
          <cell r="E89" t="str">
            <v>1C25TNN_00053698</v>
          </cell>
          <cell r="F89">
            <v>1110575</v>
          </cell>
          <cell r="G89">
            <v>45891</v>
          </cell>
          <cell r="H89">
            <v>45900</v>
          </cell>
          <cell r="I89" t="str">
            <v>04-05/09/2025</v>
          </cell>
        </row>
        <row r="90">
          <cell r="A90">
            <v>53733</v>
          </cell>
          <cell r="B90">
            <v>510012</v>
          </cell>
          <cell r="C90">
            <v>25790</v>
          </cell>
          <cell r="D90" t="str">
            <v>CTY TNHH MTV TM VA DV NGOC THOM</v>
          </cell>
          <cell r="E90" t="str">
            <v>1C25TNN_00053733</v>
          </cell>
          <cell r="F90">
            <v>1564000</v>
          </cell>
          <cell r="G90">
            <v>45884</v>
          </cell>
          <cell r="H90">
            <v>45900</v>
          </cell>
          <cell r="I90" t="str">
            <v>04-05/09/2025</v>
          </cell>
        </row>
        <row r="91">
          <cell r="A91">
            <v>54130</v>
          </cell>
          <cell r="B91">
            <v>510019</v>
          </cell>
          <cell r="C91">
            <v>25790</v>
          </cell>
          <cell r="D91" t="str">
            <v>CTY TNHH MTV TM VA DV NGOC THOM</v>
          </cell>
          <cell r="E91" t="str">
            <v>1C25TNN_00054130</v>
          </cell>
          <cell r="F91">
            <v>501825</v>
          </cell>
          <cell r="G91">
            <v>45889</v>
          </cell>
          <cell r="H91">
            <v>45900</v>
          </cell>
          <cell r="I91" t="str">
            <v>04-05/09/2025</v>
          </cell>
        </row>
        <row r="92">
          <cell r="A92">
            <v>54325</v>
          </cell>
          <cell r="B92">
            <v>510026</v>
          </cell>
          <cell r="C92">
            <v>25790</v>
          </cell>
          <cell r="D92" t="str">
            <v>CTY TNHH MTV TM VA DV NGOC THOM</v>
          </cell>
          <cell r="E92" t="str">
            <v>1C25TNN_00054325</v>
          </cell>
          <cell r="F92">
            <v>2024125</v>
          </cell>
          <cell r="G92">
            <v>45889</v>
          </cell>
          <cell r="H92">
            <v>45900</v>
          </cell>
          <cell r="I92" t="str">
            <v>04-05/09/2025</v>
          </cell>
        </row>
        <row r="93">
          <cell r="A93">
            <v>54326</v>
          </cell>
          <cell r="B93">
            <v>510026</v>
          </cell>
          <cell r="C93">
            <v>25790</v>
          </cell>
          <cell r="D93" t="str">
            <v>CTY TNHH MTV TM VA DV NGOC THOM</v>
          </cell>
          <cell r="E93" t="str">
            <v>1C25TNN_00054326</v>
          </cell>
          <cell r="F93">
            <v>1612413</v>
          </cell>
          <cell r="G93">
            <v>45889</v>
          </cell>
          <cell r="H93">
            <v>45900</v>
          </cell>
          <cell r="I93" t="str">
            <v>04-05/09/2025</v>
          </cell>
        </row>
        <row r="94">
          <cell r="A94">
            <v>54329</v>
          </cell>
          <cell r="B94">
            <v>510012</v>
          </cell>
          <cell r="C94">
            <v>25790</v>
          </cell>
          <cell r="D94" t="str">
            <v>CTY TNHH MTV TM VA DV NGOC THOM</v>
          </cell>
          <cell r="E94" t="str">
            <v>1C25TNN_00054329</v>
          </cell>
          <cell r="F94">
            <v>2645925</v>
          </cell>
          <cell r="G94">
            <v>45891</v>
          </cell>
          <cell r="H94">
            <v>45900</v>
          </cell>
          <cell r="I94" t="str">
            <v>04-05/09/2025</v>
          </cell>
        </row>
        <row r="95">
          <cell r="A95">
            <v>54330</v>
          </cell>
          <cell r="B95">
            <v>510027</v>
          </cell>
          <cell r="C95">
            <v>25790</v>
          </cell>
          <cell r="D95" t="str">
            <v>CTY TNHH MTV TM VA DV NGOC THOM</v>
          </cell>
          <cell r="E95" t="str">
            <v>1C25TNN_00054330</v>
          </cell>
          <cell r="F95">
            <v>501825</v>
          </cell>
          <cell r="G95">
            <v>45893</v>
          </cell>
          <cell r="H95">
            <v>45900</v>
          </cell>
          <cell r="I95" t="str">
            <v>04-05/09/2025</v>
          </cell>
        </row>
        <row r="96">
          <cell r="A96">
            <v>54370</v>
          </cell>
          <cell r="B96">
            <v>510017</v>
          </cell>
          <cell r="C96">
            <v>25790</v>
          </cell>
          <cell r="D96" t="str">
            <v>CTY TNHH MTV TM VA DV NGOC THOM</v>
          </cell>
          <cell r="E96" t="str">
            <v>1C25TNN_00054370</v>
          </cell>
          <cell r="F96">
            <v>1366975</v>
          </cell>
          <cell r="G96">
            <v>45892</v>
          </cell>
          <cell r="H96">
            <v>45900</v>
          </cell>
          <cell r="I96" t="str">
            <v>04-05/09/2025</v>
          </cell>
        </row>
        <row r="97">
          <cell r="A97">
            <v>54371</v>
          </cell>
          <cell r="B97">
            <v>510015</v>
          </cell>
          <cell r="C97">
            <v>25790</v>
          </cell>
          <cell r="D97" t="str">
            <v>CTY TNHH MTV TM VA DV NGOC THOM</v>
          </cell>
          <cell r="E97" t="str">
            <v>1C25TNN_00054371</v>
          </cell>
          <cell r="F97">
            <v>501825</v>
          </cell>
          <cell r="G97">
            <v>45891</v>
          </cell>
          <cell r="H97">
            <v>45900</v>
          </cell>
          <cell r="I97" t="str">
            <v>04-05/09/2025</v>
          </cell>
        </row>
        <row r="98">
          <cell r="A98">
            <v>54372</v>
          </cell>
          <cell r="B98">
            <v>510024</v>
          </cell>
          <cell r="C98">
            <v>25790</v>
          </cell>
          <cell r="D98" t="str">
            <v>CTY TNHH MTV TM VA DV NGOC THOM</v>
          </cell>
          <cell r="E98" t="str">
            <v>1C25TNN_00054372</v>
          </cell>
          <cell r="F98">
            <v>1468625</v>
          </cell>
          <cell r="G98">
            <v>45894</v>
          </cell>
          <cell r="H98">
            <v>45900</v>
          </cell>
          <cell r="I98" t="str">
            <v>04-05/09/2025</v>
          </cell>
        </row>
        <row r="99">
          <cell r="A99">
            <v>54511</v>
          </cell>
          <cell r="B99">
            <v>510013</v>
          </cell>
          <cell r="C99">
            <v>25790</v>
          </cell>
          <cell r="D99" t="str">
            <v>CTY TNHH MTV TM VA DV NGOC THOM</v>
          </cell>
          <cell r="E99" t="str">
            <v>1C25TNN_00054511</v>
          </cell>
          <cell r="F99">
            <v>1612413</v>
          </cell>
          <cell r="G99">
            <v>45890</v>
          </cell>
          <cell r="H99">
            <v>45900</v>
          </cell>
          <cell r="I99" t="str">
            <v>04-05/09/2025</v>
          </cell>
        </row>
        <row r="100">
          <cell r="A100">
            <v>54512</v>
          </cell>
          <cell r="B100">
            <v>510010</v>
          </cell>
          <cell r="C100">
            <v>25790</v>
          </cell>
          <cell r="D100" t="str">
            <v>CTY TNHH MTV TM VA DV NGOC THOM</v>
          </cell>
          <cell r="E100" t="str">
            <v>1C25TNN_00054512</v>
          </cell>
          <cell r="F100">
            <v>1564000</v>
          </cell>
          <cell r="G100">
            <v>45892</v>
          </cell>
          <cell r="H100">
            <v>45900</v>
          </cell>
          <cell r="I100" t="str">
            <v>04-05/09/2025</v>
          </cell>
        </row>
        <row r="101">
          <cell r="A101">
            <v>55737</v>
          </cell>
          <cell r="B101">
            <v>510018</v>
          </cell>
          <cell r="C101">
            <v>25790</v>
          </cell>
          <cell r="D101" t="str">
            <v>CTY TNHH MTV TM VA DV NGOC THOM</v>
          </cell>
          <cell r="E101" t="str">
            <v>1C25TNN_00055737</v>
          </cell>
          <cell r="F101">
            <v>1110575</v>
          </cell>
          <cell r="G101">
            <v>45895</v>
          </cell>
          <cell r="H101">
            <v>45900</v>
          </cell>
          <cell r="I101" t="str">
            <v>04-05/09/2025</v>
          </cell>
        </row>
        <row r="102">
          <cell r="A102">
            <v>55738</v>
          </cell>
          <cell r="B102">
            <v>510018</v>
          </cell>
          <cell r="C102">
            <v>25790</v>
          </cell>
          <cell r="D102" t="str">
            <v>CTY TNHH MTV TM VA DV NGOC THOM</v>
          </cell>
          <cell r="E102" t="str">
            <v>1C25TNN_00055738</v>
          </cell>
          <cell r="F102">
            <v>501825</v>
          </cell>
          <cell r="G102">
            <v>45895</v>
          </cell>
          <cell r="H102">
            <v>45900</v>
          </cell>
          <cell r="I102" t="str">
            <v>04-05/09/2025</v>
          </cell>
        </row>
        <row r="103">
          <cell r="A103">
            <v>55739</v>
          </cell>
          <cell r="B103">
            <v>510018</v>
          </cell>
          <cell r="C103">
            <v>25790</v>
          </cell>
          <cell r="D103" t="str">
            <v>CTY TNHH MTV TM VA DV NGOC THOM</v>
          </cell>
          <cell r="E103" t="str">
            <v>1C25TNN_00055739</v>
          </cell>
          <cell r="F103">
            <v>2582150</v>
          </cell>
          <cell r="G103">
            <v>45895</v>
          </cell>
          <cell r="H103">
            <v>45900</v>
          </cell>
          <cell r="I103" t="str">
            <v>04-05/09/2025</v>
          </cell>
        </row>
        <row r="104">
          <cell r="A104">
            <v>55742</v>
          </cell>
          <cell r="B104">
            <v>510015</v>
          </cell>
          <cell r="C104">
            <v>25790</v>
          </cell>
          <cell r="D104" t="str">
            <v>CTY TNHH MTV TM VA DV NGOC THOM</v>
          </cell>
          <cell r="E104" t="str">
            <v>1C25TNN_00055742</v>
          </cell>
          <cell r="F104">
            <v>2645925</v>
          </cell>
          <cell r="G104">
            <v>45895</v>
          </cell>
          <cell r="H104">
            <v>45900</v>
          </cell>
          <cell r="I104" t="str">
            <v>04-05/09/2025</v>
          </cell>
        </row>
        <row r="105">
          <cell r="A105">
            <v>56383</v>
          </cell>
          <cell r="B105">
            <v>510010</v>
          </cell>
          <cell r="C105">
            <v>25790</v>
          </cell>
          <cell r="D105" t="str">
            <v>CTY TNHH MTV TM VA DV NGOC THOM</v>
          </cell>
          <cell r="E105" t="str">
            <v>1C25TNN_00056383</v>
          </cell>
          <cell r="F105">
            <v>1425000</v>
          </cell>
          <cell r="G105">
            <v>45897</v>
          </cell>
          <cell r="H105">
            <v>45900</v>
          </cell>
          <cell r="I105" t="str">
            <v>04-05/09/2025</v>
          </cell>
        </row>
        <row r="106">
          <cell r="A106">
            <v>56384</v>
          </cell>
          <cell r="B106">
            <v>510010</v>
          </cell>
          <cell r="C106">
            <v>25790</v>
          </cell>
          <cell r="D106" t="str">
            <v>CTY TNHH MTV TM VA DV NGOC THOM</v>
          </cell>
          <cell r="E106" t="str">
            <v>1C25TNN_00056384</v>
          </cell>
          <cell r="F106">
            <v>4993275</v>
          </cell>
          <cell r="G106">
            <v>45897</v>
          </cell>
          <cell r="H106">
            <v>45900</v>
          </cell>
          <cell r="I106" t="str">
            <v>04-05/09/2025</v>
          </cell>
        </row>
        <row r="107">
          <cell r="A107">
            <v>56385</v>
          </cell>
          <cell r="B107">
            <v>510010</v>
          </cell>
          <cell r="C107">
            <v>25790</v>
          </cell>
          <cell r="D107" t="str">
            <v>CTY TNHH MTV TM VA DV NGOC THOM</v>
          </cell>
          <cell r="E107" t="str">
            <v>1C25TNN_00056385</v>
          </cell>
          <cell r="F107">
            <v>3744963</v>
          </cell>
          <cell r="G107">
            <v>45897</v>
          </cell>
          <cell r="H107">
            <v>45900</v>
          </cell>
          <cell r="I107" t="str">
            <v>04-05/09/2025</v>
          </cell>
        </row>
        <row r="108">
          <cell r="A108">
            <v>56386</v>
          </cell>
          <cell r="B108">
            <v>510010</v>
          </cell>
          <cell r="C108">
            <v>25790</v>
          </cell>
          <cell r="D108" t="str">
            <v>CTY TNHH MTV TM VA DV NGOC THOM</v>
          </cell>
          <cell r="E108" t="str">
            <v>1C25TNN_00056386</v>
          </cell>
          <cell r="F108">
            <v>8949550</v>
          </cell>
          <cell r="G108">
            <v>45897</v>
          </cell>
          <cell r="H108">
            <v>45900</v>
          </cell>
          <cell r="I108" t="str">
            <v>04-05/09/2025</v>
          </cell>
        </row>
        <row r="109">
          <cell r="A109">
            <v>56387</v>
          </cell>
          <cell r="B109">
            <v>510018</v>
          </cell>
          <cell r="C109">
            <v>25790</v>
          </cell>
          <cell r="D109" t="str">
            <v>CTY TNHH MTV TM VA DV NGOC THOM</v>
          </cell>
          <cell r="E109" t="str">
            <v>1C25TNN_00056387</v>
          </cell>
          <cell r="F109">
            <v>1002500</v>
          </cell>
          <cell r="G109">
            <v>45897</v>
          </cell>
          <cell r="H109">
            <v>45900</v>
          </cell>
          <cell r="I109" t="str">
            <v>04-05/09/2025</v>
          </cell>
        </row>
        <row r="110">
          <cell r="A110">
            <v>56388</v>
          </cell>
          <cell r="B110">
            <v>510018</v>
          </cell>
          <cell r="C110">
            <v>25790</v>
          </cell>
          <cell r="D110" t="str">
            <v>CTY TNHH MTV TM VA DV NGOC THOM</v>
          </cell>
          <cell r="E110" t="str">
            <v>1C25TNN_00056388</v>
          </cell>
          <cell r="F110">
            <v>1248325</v>
          </cell>
          <cell r="G110">
            <v>45897</v>
          </cell>
          <cell r="H110">
            <v>45900</v>
          </cell>
          <cell r="I110" t="str">
            <v>04-05/09/2025</v>
          </cell>
        </row>
        <row r="111">
          <cell r="A111">
            <v>56389</v>
          </cell>
          <cell r="B111">
            <v>510015</v>
          </cell>
          <cell r="C111">
            <v>25790</v>
          </cell>
          <cell r="D111" t="str">
            <v>CTY TNHH MTV TM VA DV NGOC THOM</v>
          </cell>
          <cell r="E111" t="str">
            <v>1C25TNN_00056389</v>
          </cell>
          <cell r="F111">
            <v>1425000</v>
          </cell>
          <cell r="G111">
            <v>45898</v>
          </cell>
          <cell r="H111">
            <v>45900</v>
          </cell>
          <cell r="I111" t="str">
            <v>04-05/09/2025</v>
          </cell>
        </row>
        <row r="112">
          <cell r="A112">
            <v>56390</v>
          </cell>
          <cell r="B112">
            <v>510015</v>
          </cell>
          <cell r="C112">
            <v>25790</v>
          </cell>
          <cell r="D112" t="str">
            <v>CTY TNHH MTV TM VA DV NGOC THOM</v>
          </cell>
          <cell r="E112" t="str">
            <v>1C25TNN_00056390</v>
          </cell>
          <cell r="F112">
            <v>1248325</v>
          </cell>
          <cell r="G112">
            <v>45898</v>
          </cell>
          <cell r="H112">
            <v>45900</v>
          </cell>
          <cell r="I112" t="str">
            <v>04-05/09/2025</v>
          </cell>
        </row>
        <row r="113">
          <cell r="A113">
            <v>56391</v>
          </cell>
          <cell r="B113">
            <v>510015</v>
          </cell>
          <cell r="C113">
            <v>25790</v>
          </cell>
          <cell r="D113" t="str">
            <v>CTY TNHH MTV TM VA DV NGOC THOM</v>
          </cell>
          <cell r="E113" t="str">
            <v>1C25TNN_00056391</v>
          </cell>
          <cell r="F113">
            <v>1110575</v>
          </cell>
          <cell r="G113">
            <v>45898</v>
          </cell>
          <cell r="H113">
            <v>45900</v>
          </cell>
          <cell r="I113" t="str">
            <v>04-05/09/2025</v>
          </cell>
        </row>
        <row r="114">
          <cell r="A114">
            <v>56392</v>
          </cell>
          <cell r="B114">
            <v>510015</v>
          </cell>
          <cell r="C114">
            <v>25790</v>
          </cell>
          <cell r="D114" t="str">
            <v>CTY TNHH MTV TM VA DV NGOC THOM</v>
          </cell>
          <cell r="E114" t="str">
            <v>1C25TNN_00056392</v>
          </cell>
          <cell r="F114">
            <v>1248325</v>
          </cell>
          <cell r="G114">
            <v>45898</v>
          </cell>
          <cell r="H114">
            <v>45900</v>
          </cell>
          <cell r="I114" t="str">
            <v>04-05/09/2025</v>
          </cell>
        </row>
        <row r="115">
          <cell r="A115">
            <v>56401</v>
          </cell>
          <cell r="B115">
            <v>510022</v>
          </cell>
          <cell r="C115">
            <v>25790</v>
          </cell>
          <cell r="D115" t="str">
            <v>CTY TNHH MTV TM VA DV NGOC THOM</v>
          </cell>
          <cell r="E115" t="str">
            <v>1C25TNN_00056401</v>
          </cell>
          <cell r="F115">
            <v>1248325</v>
          </cell>
          <cell r="G115">
            <v>45900</v>
          </cell>
          <cell r="H115">
            <v>45900</v>
          </cell>
          <cell r="I115" t="str">
            <v>04-05/09/2025</v>
          </cell>
        </row>
        <row r="116">
          <cell r="A116">
            <v>56402</v>
          </cell>
          <cell r="B116">
            <v>510022</v>
          </cell>
          <cell r="C116">
            <v>25790</v>
          </cell>
          <cell r="D116" t="str">
            <v>CTY TNHH MTV TM VA DV NGOC THOM</v>
          </cell>
          <cell r="E116" t="str">
            <v>1C25TNN_00056402</v>
          </cell>
          <cell r="F116">
            <v>501825</v>
          </cell>
          <cell r="G116">
            <v>45900</v>
          </cell>
          <cell r="H116">
            <v>45900</v>
          </cell>
          <cell r="I116" t="str">
            <v>04-05/09/2025</v>
          </cell>
        </row>
        <row r="117">
          <cell r="A117">
            <v>56403</v>
          </cell>
          <cell r="B117">
            <v>510017</v>
          </cell>
          <cell r="C117">
            <v>25790</v>
          </cell>
          <cell r="D117" t="str">
            <v>CTY TNHH MTV TM VA DV NGOC THOM</v>
          </cell>
          <cell r="E117" t="str">
            <v>1C25TNN_00056403</v>
          </cell>
          <cell r="F117">
            <v>1425000</v>
          </cell>
          <cell r="G117">
            <v>45899</v>
          </cell>
          <cell r="H117">
            <v>45900</v>
          </cell>
          <cell r="I117" t="str">
            <v>04-05/09/2025</v>
          </cell>
        </row>
        <row r="118">
          <cell r="A118">
            <v>56404</v>
          </cell>
          <cell r="B118">
            <v>510021</v>
          </cell>
          <cell r="C118">
            <v>25790</v>
          </cell>
          <cell r="D118" t="str">
            <v>CTY TNHH MTV TM VA DV NGOC THOM</v>
          </cell>
          <cell r="E118" t="str">
            <v>1C25TNN_00056404</v>
          </cell>
          <cell r="F118">
            <v>1425000</v>
          </cell>
          <cell r="G118">
            <v>45899</v>
          </cell>
          <cell r="H118">
            <v>45900</v>
          </cell>
          <cell r="I118" t="str">
            <v>04-05/09/2025</v>
          </cell>
        </row>
        <row r="119">
          <cell r="A119">
            <v>56405</v>
          </cell>
          <cell r="B119">
            <v>510022</v>
          </cell>
          <cell r="C119">
            <v>25790</v>
          </cell>
          <cell r="D119" t="str">
            <v>CTY TNHH MTV TM VA DV NGOC THOM</v>
          </cell>
          <cell r="E119" t="str">
            <v>1C25TNN_00056405</v>
          </cell>
          <cell r="F119">
            <v>1425000</v>
          </cell>
          <cell r="G119">
            <v>45900</v>
          </cell>
          <cell r="H119">
            <v>45900</v>
          </cell>
          <cell r="I119" t="str">
            <v>04-05/09/2025</v>
          </cell>
        </row>
        <row r="120">
          <cell r="A120">
            <v>56406</v>
          </cell>
          <cell r="B120">
            <v>510023</v>
          </cell>
          <cell r="C120">
            <v>25790</v>
          </cell>
          <cell r="D120" t="str">
            <v>CTY TNHH MTV TM VA DV NGOC THOM</v>
          </cell>
          <cell r="E120" t="str">
            <v>1C25TNN_00056406</v>
          </cell>
          <cell r="F120">
            <v>1425000</v>
          </cell>
          <cell r="G120">
            <v>45900</v>
          </cell>
          <cell r="H120">
            <v>45900</v>
          </cell>
          <cell r="I120" t="str">
            <v>04-05/09/2025</v>
          </cell>
        </row>
        <row r="121">
          <cell r="A121">
            <v>56407</v>
          </cell>
          <cell r="B121">
            <v>510023</v>
          </cell>
          <cell r="C121">
            <v>25790</v>
          </cell>
          <cell r="D121" t="str">
            <v>CTY TNHH MTV TM VA DV NGOC THOM</v>
          </cell>
          <cell r="E121" t="str">
            <v>1C25TNN_00056407</v>
          </cell>
          <cell r="F121">
            <v>1425000</v>
          </cell>
          <cell r="G121">
            <v>45900</v>
          </cell>
          <cell r="H121">
            <v>45900</v>
          </cell>
          <cell r="I121" t="str">
            <v>04-05/09/2025</v>
          </cell>
        </row>
        <row r="122">
          <cell r="A122">
            <v>56411</v>
          </cell>
          <cell r="B122">
            <v>510025</v>
          </cell>
          <cell r="C122">
            <v>25790</v>
          </cell>
          <cell r="D122" t="str">
            <v>CTY TNHH MTV TM VA DV NGOC THOM</v>
          </cell>
          <cell r="E122" t="str">
            <v>1C25TNN_00056411</v>
          </cell>
          <cell r="F122">
            <v>1248325</v>
          </cell>
          <cell r="G122">
            <v>45899</v>
          </cell>
          <cell r="H122">
            <v>45900</v>
          </cell>
          <cell r="I122" t="str">
            <v>04-05/09/2025</v>
          </cell>
        </row>
        <row r="123">
          <cell r="A123">
            <v>56415</v>
          </cell>
          <cell r="B123">
            <v>510020</v>
          </cell>
          <cell r="C123">
            <v>25790</v>
          </cell>
          <cell r="D123" t="str">
            <v>CTY TNHH MTV TM VA DV NGOC THOM</v>
          </cell>
          <cell r="E123" t="str">
            <v>1C25TNN_00056415</v>
          </cell>
          <cell r="F123">
            <v>1425000</v>
          </cell>
          <cell r="G123">
            <v>45899</v>
          </cell>
          <cell r="H123">
            <v>45900</v>
          </cell>
          <cell r="I123" t="str">
            <v>04-05/09/2025</v>
          </cell>
        </row>
        <row r="124">
          <cell r="A124">
            <v>69</v>
          </cell>
          <cell r="B124">
            <v>510027</v>
          </cell>
          <cell r="C124">
            <v>25790</v>
          </cell>
          <cell r="D124" t="str">
            <v>CTY TNHH MTV TM VA DV NGOC THOM</v>
          </cell>
          <cell r="E124" t="str">
            <v>C25TDL 69</v>
          </cell>
          <cell r="F124">
            <v>-1268463</v>
          </cell>
          <cell r="G124">
            <v>45884</v>
          </cell>
          <cell r="H124">
            <v>45900</v>
          </cell>
          <cell r="I124" t="str">
            <v>04-05/09/2025</v>
          </cell>
        </row>
        <row r="125">
          <cell r="A125">
            <v>129</v>
          </cell>
          <cell r="B125">
            <v>510019</v>
          </cell>
          <cell r="C125">
            <v>25790</v>
          </cell>
          <cell r="D125" t="str">
            <v>CTY TNHH MTV TM VA DV NGOC THOM</v>
          </cell>
          <cell r="E125" t="str">
            <v>C25TDU 129</v>
          </cell>
          <cell r="F125">
            <v>-324023</v>
          </cell>
          <cell r="G125">
            <v>45878</v>
          </cell>
          <cell r="H125">
            <v>45900</v>
          </cell>
          <cell r="I125" t="str">
            <v>04-05/09/2025</v>
          </cell>
        </row>
        <row r="126">
          <cell r="A126">
            <v>155</v>
          </cell>
          <cell r="B126">
            <v>510019</v>
          </cell>
          <cell r="C126">
            <v>25790</v>
          </cell>
          <cell r="D126" t="str">
            <v>CTY TNHH MTV TM VA DV NGOC THOM</v>
          </cell>
          <cell r="E126" t="str">
            <v>C25TDU 155</v>
          </cell>
          <cell r="F126">
            <v>-1316850</v>
          </cell>
          <cell r="G126">
            <v>45894</v>
          </cell>
          <cell r="H126">
            <v>45900</v>
          </cell>
          <cell r="I126" t="str">
            <v>04-05/09/2025</v>
          </cell>
        </row>
        <row r="127">
          <cell r="A127">
            <v>137</v>
          </cell>
          <cell r="B127">
            <v>510015</v>
          </cell>
          <cell r="C127">
            <v>25790</v>
          </cell>
          <cell r="D127" t="str">
            <v>CTY TNHH MTV TM VA DV NGOC THOM</v>
          </cell>
          <cell r="E127" t="str">
            <v>C25THL 137</v>
          </cell>
          <cell r="F127">
            <v>-327417</v>
          </cell>
          <cell r="G127">
            <v>45877</v>
          </cell>
          <cell r="H127">
            <v>45900</v>
          </cell>
          <cell r="I127" t="str">
            <v>04-05/09/2025</v>
          </cell>
        </row>
        <row r="128">
          <cell r="A128">
            <v>140</v>
          </cell>
          <cell r="B128">
            <v>510015</v>
          </cell>
          <cell r="C128">
            <v>25790</v>
          </cell>
          <cell r="D128" t="str">
            <v>CTY TNHH MTV TM VA DV NGOC THOM</v>
          </cell>
          <cell r="E128" t="str">
            <v>C25THL 140</v>
          </cell>
          <cell r="F128">
            <v>-111058</v>
          </cell>
          <cell r="G128">
            <v>45877</v>
          </cell>
          <cell r="H128">
            <v>45900</v>
          </cell>
          <cell r="I128" t="str">
            <v>04-05/09/2025</v>
          </cell>
        </row>
        <row r="129">
          <cell r="A129">
            <v>160</v>
          </cell>
          <cell r="B129">
            <v>510015</v>
          </cell>
          <cell r="C129">
            <v>25790</v>
          </cell>
          <cell r="D129" t="str">
            <v>CTY TNHH MTV TM VA DV NGOC THOM</v>
          </cell>
          <cell r="E129" t="str">
            <v>C25THL 160</v>
          </cell>
          <cell r="F129">
            <v>-92000</v>
          </cell>
          <cell r="G129">
            <v>45890</v>
          </cell>
          <cell r="H129">
            <v>45900</v>
          </cell>
          <cell r="I129" t="str">
            <v>04-05/09/2025</v>
          </cell>
        </row>
        <row r="130">
          <cell r="A130">
            <v>33</v>
          </cell>
          <cell r="B130">
            <v>510029</v>
          </cell>
          <cell r="C130">
            <v>25790</v>
          </cell>
          <cell r="D130" t="str">
            <v>CTY TNHH MTV TM VA DV NGOC THOM</v>
          </cell>
          <cell r="E130" t="str">
            <v>C25TKC 33</v>
          </cell>
          <cell r="F130">
            <v>-472164</v>
          </cell>
          <cell r="G130">
            <v>45870</v>
          </cell>
          <cell r="H130">
            <v>45900</v>
          </cell>
          <cell r="I130" t="str">
            <v>04-05/09/2025</v>
          </cell>
        </row>
        <row r="131">
          <cell r="A131">
            <v>139</v>
          </cell>
          <cell r="B131">
            <v>510028</v>
          </cell>
          <cell r="C131">
            <v>25790</v>
          </cell>
          <cell r="D131" t="str">
            <v>CTY TNHH MTV TM VA DV NGOC THOM</v>
          </cell>
          <cell r="E131" t="str">
            <v>C25TKG 139</v>
          </cell>
          <cell r="F131">
            <v>-146862</v>
          </cell>
          <cell r="G131">
            <v>45890</v>
          </cell>
          <cell r="H131">
            <v>45900</v>
          </cell>
          <cell r="I131" t="str">
            <v>04-05/09/2025</v>
          </cell>
        </row>
        <row r="132">
          <cell r="A132">
            <v>75</v>
          </cell>
          <cell r="B132">
            <v>510025</v>
          </cell>
          <cell r="C132">
            <v>25790</v>
          </cell>
          <cell r="D132" t="str">
            <v>CTY TNHH MTV TM VA DV NGOC THOM</v>
          </cell>
          <cell r="E132" t="str">
            <v>C25TKH 75</v>
          </cell>
          <cell r="F132">
            <v>-1727792</v>
          </cell>
          <cell r="G132">
            <v>45866</v>
          </cell>
          <cell r="H132">
            <v>45900</v>
          </cell>
          <cell r="I132" t="str">
            <v>04-05/09/2025</v>
          </cell>
        </row>
        <row r="133">
          <cell r="A133">
            <v>93</v>
          </cell>
          <cell r="B133">
            <v>510025</v>
          </cell>
          <cell r="C133">
            <v>25790</v>
          </cell>
          <cell r="D133" t="str">
            <v>CTY TNHH MTV TM VA DV NGOC THOM</v>
          </cell>
          <cell r="E133" t="str">
            <v>C25TKH 93</v>
          </cell>
          <cell r="F133">
            <v>-1643756</v>
          </cell>
          <cell r="G133">
            <v>45876</v>
          </cell>
          <cell r="H133">
            <v>45900</v>
          </cell>
          <cell r="I133" t="str">
            <v>04-05/09/2025</v>
          </cell>
        </row>
        <row r="134">
          <cell r="A134">
            <v>105</v>
          </cell>
          <cell r="B134">
            <v>510018</v>
          </cell>
          <cell r="C134">
            <v>25790</v>
          </cell>
          <cell r="D134" t="str">
            <v>CTY TNHH MTV TM VA DV NGOC THOM</v>
          </cell>
          <cell r="E134" t="str">
            <v>C25TNH 105</v>
          </cell>
          <cell r="F134">
            <v>-448411</v>
          </cell>
          <cell r="G134">
            <v>45877</v>
          </cell>
          <cell r="H134">
            <v>45900</v>
          </cell>
          <cell r="I134" t="str">
            <v>04-05/09/2025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No. &amp; PO Number</v>
          </cell>
          <cell r="F1" t="str">
            <v>Base Amount</v>
          </cell>
          <cell r="G1" t="str">
            <v>Invoice Date</v>
          </cell>
          <cell r="H1" t="str">
            <v>Cut off date</v>
          </cell>
          <cell r="I1" t="str">
            <v>Ngày ghi nhận</v>
          </cell>
        </row>
        <row r="2">
          <cell r="A2">
            <v>29</v>
          </cell>
          <cell r="B2">
            <v>510023</v>
          </cell>
          <cell r="C2">
            <v>25790</v>
          </cell>
          <cell r="D2" t="str">
            <v>CTY TNHH MTV TM VA DV NGOC THOM</v>
          </cell>
          <cell r="E2" t="str">
            <v>1C25TAN 29</v>
          </cell>
          <cell r="F2">
            <v>-700000</v>
          </cell>
          <cell r="G2">
            <v>45918</v>
          </cell>
          <cell r="H2">
            <v>45930</v>
          </cell>
          <cell r="I2">
            <v>45932</v>
          </cell>
        </row>
        <row r="3">
          <cell r="A3">
            <v>52503</v>
          </cell>
          <cell r="B3">
            <v>510016</v>
          </cell>
          <cell r="C3">
            <v>25790</v>
          </cell>
          <cell r="D3" t="str">
            <v>CTY TNHH MTV TM VA DV NGOC THOM</v>
          </cell>
          <cell r="E3" t="str">
            <v>1C25TNN_00052503</v>
          </cell>
          <cell r="F3">
            <v>808950</v>
          </cell>
          <cell r="G3">
            <v>45887</v>
          </cell>
          <cell r="H3">
            <v>45930</v>
          </cell>
          <cell r="I3">
            <v>45932</v>
          </cell>
        </row>
        <row r="4">
          <cell r="A4">
            <v>54328</v>
          </cell>
          <cell r="B4">
            <v>510012</v>
          </cell>
          <cell r="C4">
            <v>25790</v>
          </cell>
          <cell r="D4" t="str">
            <v>CTY TNHH MTV TM VA DV NGOC THOM</v>
          </cell>
          <cell r="E4" t="str">
            <v>1C25TNN_00054328</v>
          </cell>
          <cell r="F4">
            <v>12591050</v>
          </cell>
          <cell r="G4">
            <v>45891</v>
          </cell>
          <cell r="H4">
            <v>45930</v>
          </cell>
          <cell r="I4">
            <v>45932</v>
          </cell>
        </row>
        <row r="5">
          <cell r="A5">
            <v>55740</v>
          </cell>
          <cell r="B5">
            <v>510017</v>
          </cell>
          <cell r="C5">
            <v>25790</v>
          </cell>
          <cell r="D5" t="str">
            <v>CTY TNHH MTV TM VA DV NGOC THOM</v>
          </cell>
          <cell r="E5" t="str">
            <v>1C25TNN_00055740</v>
          </cell>
          <cell r="F5">
            <v>1248325</v>
          </cell>
          <cell r="G5">
            <v>45896</v>
          </cell>
          <cell r="H5">
            <v>45930</v>
          </cell>
          <cell r="I5">
            <v>45932</v>
          </cell>
        </row>
        <row r="6">
          <cell r="A6">
            <v>55741</v>
          </cell>
          <cell r="B6">
            <v>510017</v>
          </cell>
          <cell r="C6">
            <v>25790</v>
          </cell>
          <cell r="D6" t="str">
            <v>CTY TNHH MTV TM VA DV NGOC THOM</v>
          </cell>
          <cell r="E6" t="str">
            <v>1C25TNN_00055741</v>
          </cell>
          <cell r="F6">
            <v>2136788</v>
          </cell>
          <cell r="G6">
            <v>45896</v>
          </cell>
          <cell r="H6">
            <v>45930</v>
          </cell>
          <cell r="I6">
            <v>45932</v>
          </cell>
        </row>
        <row r="7">
          <cell r="A7">
            <v>55743</v>
          </cell>
          <cell r="B7">
            <v>510010</v>
          </cell>
          <cell r="C7">
            <v>25790</v>
          </cell>
          <cell r="D7" t="str">
            <v>CTY TNHH MTV TM VA DV NGOC THOM</v>
          </cell>
          <cell r="E7" t="str">
            <v>1C25TNN_00055743</v>
          </cell>
          <cell r="F7">
            <v>7188550</v>
          </cell>
          <cell r="G7">
            <v>45892</v>
          </cell>
          <cell r="H7">
            <v>45930</v>
          </cell>
          <cell r="I7">
            <v>45932</v>
          </cell>
        </row>
        <row r="8">
          <cell r="A8">
            <v>56393</v>
          </cell>
          <cell r="B8">
            <v>510015</v>
          </cell>
          <cell r="C8">
            <v>25790</v>
          </cell>
          <cell r="D8" t="str">
            <v>CTY TNHH MTV TM VA DV NGOC THOM</v>
          </cell>
          <cell r="E8" t="str">
            <v>1C25TNN_00056393</v>
          </cell>
          <cell r="F8">
            <v>1315675</v>
          </cell>
          <cell r="G8">
            <v>45898</v>
          </cell>
          <cell r="H8">
            <v>45930</v>
          </cell>
          <cell r="I8">
            <v>45932</v>
          </cell>
        </row>
        <row r="9">
          <cell r="A9">
            <v>56396</v>
          </cell>
          <cell r="B9">
            <v>510016</v>
          </cell>
          <cell r="C9">
            <v>25790</v>
          </cell>
          <cell r="D9" t="str">
            <v>CTY TNHH MTV TM VA DV NGOC THOM</v>
          </cell>
          <cell r="E9" t="str">
            <v>1C25TNN_00056396</v>
          </cell>
          <cell r="F9">
            <v>1425000</v>
          </cell>
          <cell r="G9">
            <v>45901</v>
          </cell>
          <cell r="H9">
            <v>45930</v>
          </cell>
          <cell r="I9">
            <v>45932</v>
          </cell>
        </row>
        <row r="10">
          <cell r="A10">
            <v>56398</v>
          </cell>
          <cell r="B10">
            <v>510016</v>
          </cell>
          <cell r="C10">
            <v>25790</v>
          </cell>
          <cell r="D10" t="str">
            <v>CTY TNHH MTV TM VA DV NGOC THOM</v>
          </cell>
          <cell r="E10" t="str">
            <v>1C25TNN_00056398</v>
          </cell>
          <cell r="F10">
            <v>2766413</v>
          </cell>
          <cell r="G10">
            <v>45901</v>
          </cell>
          <cell r="H10">
            <v>45930</v>
          </cell>
          <cell r="I10">
            <v>45932</v>
          </cell>
        </row>
        <row r="11">
          <cell r="A11">
            <v>56399</v>
          </cell>
          <cell r="B11">
            <v>510016</v>
          </cell>
          <cell r="C11">
            <v>25790</v>
          </cell>
          <cell r="D11" t="str">
            <v>CTY TNHH MTV TM VA DV NGOC THOM</v>
          </cell>
          <cell r="E11" t="str">
            <v>1C25TNN_00056399</v>
          </cell>
          <cell r="F11">
            <v>4061163</v>
          </cell>
          <cell r="G11">
            <v>45901</v>
          </cell>
          <cell r="H11">
            <v>45930</v>
          </cell>
          <cell r="I11">
            <v>45932</v>
          </cell>
        </row>
        <row r="12">
          <cell r="A12">
            <v>56400</v>
          </cell>
          <cell r="B12">
            <v>510016</v>
          </cell>
          <cell r="C12">
            <v>25790</v>
          </cell>
          <cell r="D12" t="str">
            <v>CTY TNHH MTV TM VA DV NGOC THOM</v>
          </cell>
          <cell r="E12" t="str">
            <v>1C25TNN_00056400</v>
          </cell>
          <cell r="F12">
            <v>2496638</v>
          </cell>
          <cell r="G12">
            <v>45901</v>
          </cell>
          <cell r="H12">
            <v>45930</v>
          </cell>
          <cell r="I12">
            <v>45932</v>
          </cell>
        </row>
        <row r="13">
          <cell r="A13">
            <v>56408</v>
          </cell>
          <cell r="B13">
            <v>510024</v>
          </cell>
          <cell r="C13">
            <v>25790</v>
          </cell>
          <cell r="D13" t="str">
            <v>CTY TNHH MTV TM VA DV NGOC THOM</v>
          </cell>
          <cell r="E13" t="str">
            <v>1C25TNN_00056408</v>
          </cell>
          <cell r="F13">
            <v>1425000</v>
          </cell>
          <cell r="G13">
            <v>45903</v>
          </cell>
          <cell r="H13">
            <v>45930</v>
          </cell>
          <cell r="I13">
            <v>45932</v>
          </cell>
        </row>
        <row r="14">
          <cell r="A14">
            <v>56409</v>
          </cell>
          <cell r="B14">
            <v>510024</v>
          </cell>
          <cell r="C14">
            <v>25790</v>
          </cell>
          <cell r="D14" t="str">
            <v>CTY TNHH MTV TM VA DV NGOC THOM</v>
          </cell>
          <cell r="E14" t="str">
            <v>1C25TNN_00056409</v>
          </cell>
          <cell r="F14">
            <v>1059863</v>
          </cell>
          <cell r="G14">
            <v>45903</v>
          </cell>
          <cell r="H14">
            <v>45930</v>
          </cell>
          <cell r="I14">
            <v>45932</v>
          </cell>
        </row>
        <row r="15">
          <cell r="A15">
            <v>56410</v>
          </cell>
          <cell r="B15">
            <v>510025</v>
          </cell>
          <cell r="C15">
            <v>25790</v>
          </cell>
          <cell r="D15" t="str">
            <v>CTY TNHH MTV TM VA DV NGOC THOM</v>
          </cell>
          <cell r="E15" t="str">
            <v>1C25TNN_00056410</v>
          </cell>
          <cell r="F15">
            <v>1425000</v>
          </cell>
          <cell r="G15">
            <v>45899</v>
          </cell>
          <cell r="H15">
            <v>45930</v>
          </cell>
          <cell r="I15">
            <v>45932</v>
          </cell>
        </row>
        <row r="16">
          <cell r="A16">
            <v>56412</v>
          </cell>
          <cell r="B16">
            <v>510027</v>
          </cell>
          <cell r="C16">
            <v>25790</v>
          </cell>
          <cell r="D16" t="str">
            <v>CTY TNHH MTV TM VA DV NGOC THOM</v>
          </cell>
          <cell r="E16" t="str">
            <v>1C25TNN_00056412</v>
          </cell>
          <cell r="F16">
            <v>700000</v>
          </cell>
          <cell r="G16">
            <v>45900</v>
          </cell>
          <cell r="H16">
            <v>45930</v>
          </cell>
          <cell r="I16">
            <v>45932</v>
          </cell>
        </row>
        <row r="17">
          <cell r="A17">
            <v>56413</v>
          </cell>
          <cell r="B17">
            <v>510027</v>
          </cell>
          <cell r="C17">
            <v>25790</v>
          </cell>
          <cell r="D17" t="str">
            <v>CTY TNHH MTV TM VA DV NGOC THOM</v>
          </cell>
          <cell r="E17" t="str">
            <v>1C25TNN_00056413</v>
          </cell>
          <cell r="F17">
            <v>2916925</v>
          </cell>
          <cell r="G17">
            <v>45900</v>
          </cell>
          <cell r="H17">
            <v>45930</v>
          </cell>
          <cell r="I17">
            <v>45932</v>
          </cell>
        </row>
        <row r="18">
          <cell r="A18">
            <v>56414</v>
          </cell>
          <cell r="B18">
            <v>510027</v>
          </cell>
          <cell r="C18">
            <v>25790</v>
          </cell>
          <cell r="D18" t="str">
            <v>CTY TNHH MTV TM VA DV NGOC THOM</v>
          </cell>
          <cell r="E18" t="str">
            <v>1C25TNN_00056414</v>
          </cell>
          <cell r="F18">
            <v>501825</v>
          </cell>
          <cell r="G18">
            <v>45900</v>
          </cell>
          <cell r="H18">
            <v>45930</v>
          </cell>
          <cell r="I18">
            <v>45932</v>
          </cell>
        </row>
        <row r="19">
          <cell r="A19">
            <v>56714</v>
          </cell>
          <cell r="B19">
            <v>510025</v>
          </cell>
          <cell r="C19">
            <v>25790</v>
          </cell>
          <cell r="D19" t="str">
            <v>CTY TNHH MTV TM VA DV NGOC THOM</v>
          </cell>
          <cell r="E19" t="str">
            <v>1C25TNN_00056714</v>
          </cell>
          <cell r="F19">
            <v>10120600</v>
          </cell>
          <cell r="G19">
            <v>45900</v>
          </cell>
          <cell r="H19">
            <v>45930</v>
          </cell>
          <cell r="I19">
            <v>45932</v>
          </cell>
        </row>
        <row r="20">
          <cell r="A20">
            <v>56715</v>
          </cell>
          <cell r="B20">
            <v>510029</v>
          </cell>
          <cell r="C20">
            <v>25790</v>
          </cell>
          <cell r="D20" t="str">
            <v>CTY TNHH MTV TM VA DV NGOC THOM</v>
          </cell>
          <cell r="E20" t="str">
            <v>1C25TNN_00056715</v>
          </cell>
          <cell r="F20">
            <v>1425000</v>
          </cell>
          <cell r="G20">
            <v>45899</v>
          </cell>
          <cell r="H20">
            <v>45930</v>
          </cell>
          <cell r="I20">
            <v>45932</v>
          </cell>
        </row>
        <row r="21">
          <cell r="A21">
            <v>56716</v>
          </cell>
          <cell r="B21">
            <v>510011</v>
          </cell>
          <cell r="C21">
            <v>25790</v>
          </cell>
          <cell r="D21" t="str">
            <v>CTY TNHH MTV TM VA DV NGOC THOM</v>
          </cell>
          <cell r="E21" t="str">
            <v>1C25TNN_00056716</v>
          </cell>
          <cell r="F21">
            <v>3147763</v>
          </cell>
          <cell r="G21">
            <v>45898</v>
          </cell>
          <cell r="H21">
            <v>45930</v>
          </cell>
          <cell r="I21">
            <v>45932</v>
          </cell>
        </row>
        <row r="22">
          <cell r="A22">
            <v>56717</v>
          </cell>
          <cell r="B22">
            <v>510011</v>
          </cell>
          <cell r="C22">
            <v>25790</v>
          </cell>
          <cell r="D22" t="str">
            <v>CTY TNHH MTV TM VA DV NGOC THOM</v>
          </cell>
          <cell r="E22" t="str">
            <v>1C25TNN_00056717</v>
          </cell>
          <cell r="F22">
            <v>1425000</v>
          </cell>
          <cell r="G22">
            <v>45899</v>
          </cell>
          <cell r="H22">
            <v>45930</v>
          </cell>
          <cell r="I22">
            <v>45932</v>
          </cell>
        </row>
        <row r="23">
          <cell r="A23">
            <v>56718</v>
          </cell>
          <cell r="B23">
            <v>510010</v>
          </cell>
          <cell r="C23">
            <v>25790</v>
          </cell>
          <cell r="D23" t="str">
            <v>CTY TNHH MTV TM VA DV NGOC THOM</v>
          </cell>
          <cell r="E23" t="str">
            <v>1C25TNN_00056718</v>
          </cell>
          <cell r="F23">
            <v>1505488</v>
          </cell>
          <cell r="G23">
            <v>45899</v>
          </cell>
          <cell r="H23">
            <v>45930</v>
          </cell>
          <cell r="I23">
            <v>45932</v>
          </cell>
        </row>
        <row r="24">
          <cell r="A24">
            <v>56719</v>
          </cell>
          <cell r="B24">
            <v>510011</v>
          </cell>
          <cell r="C24">
            <v>25790</v>
          </cell>
          <cell r="D24" t="str">
            <v>CTY TNHH MTV TM VA DV NGOC THOM</v>
          </cell>
          <cell r="E24" t="str">
            <v>1C25TNN_00056719</v>
          </cell>
          <cell r="F24">
            <v>4520763</v>
          </cell>
          <cell r="G24">
            <v>45899</v>
          </cell>
          <cell r="H24">
            <v>45930</v>
          </cell>
          <cell r="I24">
            <v>45932</v>
          </cell>
        </row>
        <row r="25">
          <cell r="A25">
            <v>56720</v>
          </cell>
          <cell r="B25">
            <v>510011</v>
          </cell>
          <cell r="C25">
            <v>25790</v>
          </cell>
          <cell r="D25" t="str">
            <v>CTY TNHH MTV TM VA DV NGOC THOM</v>
          </cell>
          <cell r="E25" t="str">
            <v>1C25TNN_00056720</v>
          </cell>
          <cell r="F25">
            <v>2496638</v>
          </cell>
          <cell r="G25">
            <v>45898</v>
          </cell>
          <cell r="H25">
            <v>45930</v>
          </cell>
          <cell r="I25">
            <v>45932</v>
          </cell>
        </row>
        <row r="26">
          <cell r="A26">
            <v>56721</v>
          </cell>
          <cell r="B26">
            <v>510012</v>
          </cell>
          <cell r="C26">
            <v>25790</v>
          </cell>
          <cell r="D26" t="str">
            <v>CTY TNHH MTV TM VA DV NGOC THOM</v>
          </cell>
          <cell r="E26" t="str">
            <v>1C25TNN_00056721</v>
          </cell>
          <cell r="F26">
            <v>1248325</v>
          </cell>
          <cell r="G26">
            <v>45899</v>
          </cell>
          <cell r="H26">
            <v>45930</v>
          </cell>
          <cell r="I26">
            <v>45932</v>
          </cell>
        </row>
        <row r="27">
          <cell r="A27">
            <v>56722</v>
          </cell>
          <cell r="B27">
            <v>510018</v>
          </cell>
          <cell r="C27">
            <v>25790</v>
          </cell>
          <cell r="D27" t="str">
            <v>CTY TNHH MTV TM VA DV NGOC THOM</v>
          </cell>
          <cell r="E27" t="str">
            <v>1C25TNN_00056722</v>
          </cell>
          <cell r="F27">
            <v>1248325</v>
          </cell>
          <cell r="G27">
            <v>45898</v>
          </cell>
          <cell r="H27">
            <v>45930</v>
          </cell>
          <cell r="I27">
            <v>45932</v>
          </cell>
        </row>
        <row r="28">
          <cell r="A28">
            <v>56723</v>
          </cell>
          <cell r="B28">
            <v>510029</v>
          </cell>
          <cell r="C28">
            <v>25790</v>
          </cell>
          <cell r="D28" t="str">
            <v>CTY TNHH MTV TM VA DV NGOC THOM</v>
          </cell>
          <cell r="E28" t="str">
            <v>1C25TNN_00056723</v>
          </cell>
          <cell r="F28">
            <v>2959188</v>
          </cell>
          <cell r="G28">
            <v>45899</v>
          </cell>
          <cell r="H28">
            <v>45930</v>
          </cell>
          <cell r="I28">
            <v>45932</v>
          </cell>
        </row>
        <row r="29">
          <cell r="A29">
            <v>57759</v>
          </cell>
          <cell r="B29">
            <v>510026</v>
          </cell>
          <cell r="C29">
            <v>25790</v>
          </cell>
          <cell r="D29" t="str">
            <v>CTY TNHH MTV TM VA DV NGOC THOM</v>
          </cell>
          <cell r="E29" t="str">
            <v>1C25TNN_00057759</v>
          </cell>
          <cell r="F29">
            <v>2496638</v>
          </cell>
          <cell r="G29">
            <v>45896</v>
          </cell>
          <cell r="H29">
            <v>45930</v>
          </cell>
          <cell r="I29">
            <v>45932</v>
          </cell>
        </row>
        <row r="30">
          <cell r="A30">
            <v>57760</v>
          </cell>
          <cell r="B30">
            <v>510013</v>
          </cell>
          <cell r="C30">
            <v>25790</v>
          </cell>
          <cell r="D30" t="str">
            <v>CTY TNHH MTV TM VA DV NGOC THOM</v>
          </cell>
          <cell r="E30" t="str">
            <v>1C25TNN_00057760</v>
          </cell>
          <cell r="F30">
            <v>782000</v>
          </cell>
          <cell r="G30">
            <v>45896</v>
          </cell>
          <cell r="H30">
            <v>45930</v>
          </cell>
          <cell r="I30">
            <v>45932</v>
          </cell>
        </row>
        <row r="31">
          <cell r="A31">
            <v>57761</v>
          </cell>
          <cell r="B31">
            <v>510014</v>
          </cell>
          <cell r="C31">
            <v>25790</v>
          </cell>
          <cell r="D31" t="str">
            <v>CTY TNHH MTV TM VA DV NGOC THOM</v>
          </cell>
          <cell r="E31" t="str">
            <v>1C25TNN_00057761</v>
          </cell>
          <cell r="F31">
            <v>5552900</v>
          </cell>
          <cell r="G31">
            <v>45897</v>
          </cell>
          <cell r="H31">
            <v>45930</v>
          </cell>
          <cell r="I31">
            <v>45932</v>
          </cell>
        </row>
        <row r="32">
          <cell r="A32">
            <v>57762</v>
          </cell>
          <cell r="B32">
            <v>510014</v>
          </cell>
          <cell r="C32">
            <v>25790</v>
          </cell>
          <cell r="D32" t="str">
            <v>CTY TNHH MTV TM VA DV NGOC THOM</v>
          </cell>
          <cell r="E32" t="str">
            <v>1C25TNN_00057762</v>
          </cell>
          <cell r="F32">
            <v>1425000</v>
          </cell>
          <cell r="G32">
            <v>45899</v>
          </cell>
          <cell r="H32">
            <v>45930</v>
          </cell>
          <cell r="I32">
            <v>45932</v>
          </cell>
        </row>
        <row r="33">
          <cell r="A33">
            <v>57763</v>
          </cell>
          <cell r="B33">
            <v>510026</v>
          </cell>
          <cell r="C33">
            <v>25790</v>
          </cell>
          <cell r="D33" t="str">
            <v>CTY TNHH MTV TM VA DV NGOC THOM</v>
          </cell>
          <cell r="E33" t="str">
            <v>1C25TNN_00057763</v>
          </cell>
          <cell r="F33">
            <v>725000</v>
          </cell>
          <cell r="G33">
            <v>45900</v>
          </cell>
          <cell r="H33">
            <v>45930</v>
          </cell>
          <cell r="I33">
            <v>45932</v>
          </cell>
        </row>
        <row r="34">
          <cell r="A34">
            <v>57764</v>
          </cell>
          <cell r="B34">
            <v>510014</v>
          </cell>
          <cell r="C34">
            <v>25790</v>
          </cell>
          <cell r="D34" t="str">
            <v>CTY TNHH MTV TM VA DV NGOC THOM</v>
          </cell>
          <cell r="E34" t="str">
            <v>1C25TNN_00057764</v>
          </cell>
          <cell r="F34">
            <v>624163</v>
          </cell>
          <cell r="G34">
            <v>45899</v>
          </cell>
          <cell r="H34">
            <v>45930</v>
          </cell>
          <cell r="I34">
            <v>45932</v>
          </cell>
        </row>
        <row r="35">
          <cell r="A35">
            <v>57765</v>
          </cell>
          <cell r="B35">
            <v>510013</v>
          </cell>
          <cell r="C35">
            <v>25790</v>
          </cell>
          <cell r="D35" t="str">
            <v>CTY TNHH MTV TM VA DV NGOC THOM</v>
          </cell>
          <cell r="E35" t="str">
            <v>1C25TNN_00057765</v>
          </cell>
          <cell r="F35">
            <v>5169963</v>
          </cell>
          <cell r="G35">
            <v>45896</v>
          </cell>
          <cell r="H35">
            <v>45930</v>
          </cell>
          <cell r="I35">
            <v>45932</v>
          </cell>
        </row>
        <row r="36">
          <cell r="A36">
            <v>57766</v>
          </cell>
          <cell r="B36">
            <v>510014</v>
          </cell>
          <cell r="C36">
            <v>25790</v>
          </cell>
          <cell r="D36" t="str">
            <v>CTY TNHH MTV TM VA DV NGOC THOM</v>
          </cell>
          <cell r="E36" t="str">
            <v>1C25TNN_00057766</v>
          </cell>
          <cell r="F36">
            <v>11105800</v>
          </cell>
          <cell r="G36">
            <v>45895</v>
          </cell>
          <cell r="H36">
            <v>45930</v>
          </cell>
          <cell r="I36">
            <v>45932</v>
          </cell>
        </row>
        <row r="37">
          <cell r="A37">
            <v>57767</v>
          </cell>
          <cell r="B37">
            <v>510014</v>
          </cell>
          <cell r="C37">
            <v>25790</v>
          </cell>
          <cell r="D37" t="str">
            <v>CTY TNHH MTV TM VA DV NGOC THOM</v>
          </cell>
          <cell r="E37" t="str">
            <v>1C25TNN_00057767</v>
          </cell>
          <cell r="F37">
            <v>536025</v>
          </cell>
          <cell r="G37">
            <v>45892</v>
          </cell>
          <cell r="H37">
            <v>45930</v>
          </cell>
          <cell r="I37">
            <v>45932</v>
          </cell>
        </row>
        <row r="38">
          <cell r="A38">
            <v>57768</v>
          </cell>
          <cell r="B38">
            <v>510014</v>
          </cell>
          <cell r="C38">
            <v>25790</v>
          </cell>
          <cell r="D38" t="str">
            <v>CTY TNHH MTV TM VA DV NGOC THOM</v>
          </cell>
          <cell r="E38" t="str">
            <v>1C25TNN_00057768</v>
          </cell>
          <cell r="F38">
            <v>16658700</v>
          </cell>
          <cell r="G38">
            <v>45892</v>
          </cell>
          <cell r="H38">
            <v>45930</v>
          </cell>
          <cell r="I38">
            <v>45932</v>
          </cell>
        </row>
        <row r="39">
          <cell r="A39">
            <v>57769</v>
          </cell>
          <cell r="B39">
            <v>520090</v>
          </cell>
          <cell r="C39">
            <v>25790</v>
          </cell>
          <cell r="D39" t="str">
            <v>CTY TNHH MTV TM VA DV NGOC THOM</v>
          </cell>
          <cell r="E39" t="str">
            <v>1C25TNN_00057769</v>
          </cell>
          <cell r="F39">
            <v>2194738</v>
          </cell>
          <cell r="G39">
            <v>45892</v>
          </cell>
          <cell r="H39">
            <v>45930</v>
          </cell>
          <cell r="I39">
            <v>45932</v>
          </cell>
        </row>
        <row r="40">
          <cell r="A40">
            <v>57906</v>
          </cell>
          <cell r="B40">
            <v>510019</v>
          </cell>
          <cell r="C40">
            <v>25790</v>
          </cell>
          <cell r="D40" t="str">
            <v>CTY TNHH MTV TM VA DV NGOC THOM</v>
          </cell>
          <cell r="E40" t="str">
            <v>1C25TNN_00057906</v>
          </cell>
          <cell r="F40">
            <v>1425000</v>
          </cell>
          <cell r="G40">
            <v>45904</v>
          </cell>
          <cell r="H40">
            <v>45930</v>
          </cell>
          <cell r="I40">
            <v>45932</v>
          </cell>
        </row>
        <row r="41">
          <cell r="A41">
            <v>57907</v>
          </cell>
          <cell r="B41">
            <v>510019</v>
          </cell>
          <cell r="C41">
            <v>25790</v>
          </cell>
          <cell r="D41" t="str">
            <v>CTY TNHH MTV TM VA DV NGOC THOM</v>
          </cell>
          <cell r="E41" t="str">
            <v>1C25TNN_00057907</v>
          </cell>
          <cell r="F41">
            <v>1248325</v>
          </cell>
          <cell r="G41">
            <v>45904</v>
          </cell>
          <cell r="H41">
            <v>45930</v>
          </cell>
          <cell r="I41">
            <v>45932</v>
          </cell>
        </row>
        <row r="42">
          <cell r="A42">
            <v>57908</v>
          </cell>
          <cell r="B42">
            <v>510019</v>
          </cell>
          <cell r="C42">
            <v>25790</v>
          </cell>
          <cell r="D42" t="str">
            <v>CTY TNHH MTV TM VA DV NGOC THOM</v>
          </cell>
          <cell r="E42" t="str">
            <v>1C25TNN_00057908</v>
          </cell>
          <cell r="F42">
            <v>1668613</v>
          </cell>
          <cell r="G42">
            <v>45904</v>
          </cell>
          <cell r="H42">
            <v>45930</v>
          </cell>
          <cell r="I42">
            <v>45932</v>
          </cell>
        </row>
        <row r="43">
          <cell r="A43">
            <v>57909</v>
          </cell>
          <cell r="B43">
            <v>510012</v>
          </cell>
          <cell r="C43">
            <v>25790</v>
          </cell>
          <cell r="D43" t="str">
            <v>CTY TNHH MTV TM VA DV NGOC THOM</v>
          </cell>
          <cell r="E43" t="str">
            <v>1C25TNN_00057909</v>
          </cell>
          <cell r="F43">
            <v>1425000</v>
          </cell>
          <cell r="G43">
            <v>45903</v>
          </cell>
          <cell r="H43">
            <v>45930</v>
          </cell>
          <cell r="I43">
            <v>45932</v>
          </cell>
        </row>
        <row r="44">
          <cell r="A44">
            <v>57910</v>
          </cell>
          <cell r="B44">
            <v>510027</v>
          </cell>
          <cell r="C44">
            <v>25790</v>
          </cell>
          <cell r="D44" t="str">
            <v>CTY TNHH MTV TM VA DV NGOC THOM</v>
          </cell>
          <cell r="E44" t="str">
            <v>1C25TNN_00057910</v>
          </cell>
          <cell r="F44">
            <v>2144100</v>
          </cell>
          <cell r="G44">
            <v>45907</v>
          </cell>
          <cell r="H44">
            <v>45930</v>
          </cell>
          <cell r="I44">
            <v>45932</v>
          </cell>
        </row>
        <row r="45">
          <cell r="A45">
            <v>57911</v>
          </cell>
          <cell r="B45">
            <v>510027</v>
          </cell>
          <cell r="C45">
            <v>25790</v>
          </cell>
          <cell r="D45" t="str">
            <v>CTY TNHH MTV TM VA DV NGOC THOM</v>
          </cell>
          <cell r="E45" t="str">
            <v>1C25TNN_00057911</v>
          </cell>
          <cell r="F45">
            <v>1248325</v>
          </cell>
          <cell r="G45">
            <v>45907</v>
          </cell>
          <cell r="H45">
            <v>45930</v>
          </cell>
          <cell r="I45">
            <v>45932</v>
          </cell>
        </row>
        <row r="46">
          <cell r="A46">
            <v>57912</v>
          </cell>
          <cell r="B46">
            <v>510025</v>
          </cell>
          <cell r="C46">
            <v>25790</v>
          </cell>
          <cell r="D46" t="str">
            <v>CTY TNHH MTV TM VA DV NGOC THOM</v>
          </cell>
          <cell r="E46" t="str">
            <v>1C25TNN_00057912</v>
          </cell>
          <cell r="F46">
            <v>1248325</v>
          </cell>
          <cell r="G46">
            <v>45905</v>
          </cell>
          <cell r="H46">
            <v>45930</v>
          </cell>
          <cell r="I46">
            <v>45932</v>
          </cell>
        </row>
        <row r="47">
          <cell r="A47">
            <v>57914</v>
          </cell>
          <cell r="B47">
            <v>510022</v>
          </cell>
          <cell r="C47">
            <v>25790</v>
          </cell>
          <cell r="D47" t="str">
            <v>CTY TNHH MTV TM VA DV NGOC THOM</v>
          </cell>
          <cell r="E47" t="str">
            <v>1C25TNN_00057914</v>
          </cell>
          <cell r="F47">
            <v>1248325</v>
          </cell>
          <cell r="G47">
            <v>45908</v>
          </cell>
          <cell r="H47">
            <v>45930</v>
          </cell>
          <cell r="I47">
            <v>45932</v>
          </cell>
        </row>
        <row r="48">
          <cell r="A48">
            <v>57916</v>
          </cell>
          <cell r="B48">
            <v>510022</v>
          </cell>
          <cell r="C48">
            <v>25790</v>
          </cell>
          <cell r="D48" t="str">
            <v>CTY TNHH MTV TM VA DV NGOC THOM</v>
          </cell>
          <cell r="E48" t="str">
            <v>1C25TNN_00057916</v>
          </cell>
          <cell r="F48">
            <v>1248325</v>
          </cell>
          <cell r="G48">
            <v>45908</v>
          </cell>
          <cell r="H48">
            <v>45930</v>
          </cell>
          <cell r="I48">
            <v>45932</v>
          </cell>
        </row>
        <row r="49">
          <cell r="A49">
            <v>57918</v>
          </cell>
          <cell r="B49">
            <v>510021</v>
          </cell>
          <cell r="C49">
            <v>25790</v>
          </cell>
          <cell r="D49" t="str">
            <v>CTY TNHH MTV TM VA DV NGOC THOM</v>
          </cell>
          <cell r="E49" t="str">
            <v>1C25TNN_00057918</v>
          </cell>
          <cell r="F49">
            <v>1248325</v>
          </cell>
          <cell r="G49">
            <v>45906</v>
          </cell>
          <cell r="H49">
            <v>45930</v>
          </cell>
          <cell r="I49">
            <v>45932</v>
          </cell>
        </row>
        <row r="50">
          <cell r="A50">
            <v>57926</v>
          </cell>
          <cell r="B50">
            <v>510020</v>
          </cell>
          <cell r="C50">
            <v>25790</v>
          </cell>
          <cell r="D50" t="str">
            <v>CTY TNHH MTV TM VA DV NGOC THOM</v>
          </cell>
          <cell r="E50" t="str">
            <v>1C25TNN_00057926</v>
          </cell>
          <cell r="F50">
            <v>501825</v>
          </cell>
          <cell r="G50">
            <v>45906</v>
          </cell>
          <cell r="H50">
            <v>45930</v>
          </cell>
          <cell r="I50">
            <v>45932</v>
          </cell>
        </row>
        <row r="51">
          <cell r="A51">
            <v>57929</v>
          </cell>
          <cell r="B51">
            <v>510017</v>
          </cell>
          <cell r="C51">
            <v>25790</v>
          </cell>
          <cell r="D51" t="str">
            <v>CTY TNHH MTV TM VA DV NGOC THOM</v>
          </cell>
          <cell r="E51" t="str">
            <v>1C25TNN_00057929</v>
          </cell>
          <cell r="F51">
            <v>1361500</v>
          </cell>
          <cell r="G51">
            <v>45906</v>
          </cell>
          <cell r="H51">
            <v>45930</v>
          </cell>
          <cell r="I51">
            <v>45932</v>
          </cell>
        </row>
        <row r="52">
          <cell r="A52">
            <v>57931</v>
          </cell>
          <cell r="B52">
            <v>510017</v>
          </cell>
          <cell r="C52">
            <v>25790</v>
          </cell>
          <cell r="D52" t="str">
            <v>CTY TNHH MTV TM VA DV NGOC THOM</v>
          </cell>
          <cell r="E52" t="str">
            <v>1C25TNN_00057931</v>
          </cell>
          <cell r="F52">
            <v>1248325</v>
          </cell>
          <cell r="G52">
            <v>45906</v>
          </cell>
          <cell r="H52">
            <v>45930</v>
          </cell>
          <cell r="I52">
            <v>45932</v>
          </cell>
        </row>
        <row r="53">
          <cell r="A53">
            <v>57933</v>
          </cell>
          <cell r="B53">
            <v>510016</v>
          </cell>
          <cell r="C53">
            <v>25790</v>
          </cell>
          <cell r="D53" t="str">
            <v>CTY TNHH MTV TM VA DV NGOC THOM</v>
          </cell>
          <cell r="E53" t="str">
            <v>1C25TNN_00057933</v>
          </cell>
          <cell r="F53">
            <v>808950</v>
          </cell>
          <cell r="G53">
            <v>45908</v>
          </cell>
          <cell r="H53">
            <v>45930</v>
          </cell>
          <cell r="I53">
            <v>45932</v>
          </cell>
        </row>
        <row r="54">
          <cell r="A54">
            <v>59013</v>
          </cell>
          <cell r="B54">
            <v>510018</v>
          </cell>
          <cell r="C54">
            <v>25790</v>
          </cell>
          <cell r="D54" t="str">
            <v>CTY TNHH MTV TM VA DV NGOC THOM</v>
          </cell>
          <cell r="E54" t="str">
            <v>1C25TNN_00059013</v>
          </cell>
          <cell r="F54">
            <v>1003663</v>
          </cell>
          <cell r="G54">
            <v>45906</v>
          </cell>
          <cell r="H54">
            <v>45930</v>
          </cell>
          <cell r="I54">
            <v>45932</v>
          </cell>
        </row>
        <row r="55">
          <cell r="A55">
            <v>59014</v>
          </cell>
          <cell r="B55">
            <v>510012</v>
          </cell>
          <cell r="C55">
            <v>25790</v>
          </cell>
          <cell r="D55" t="str">
            <v>CTY TNHH MTV TM VA DV NGOC THOM</v>
          </cell>
          <cell r="E55" t="str">
            <v>1C25TNN_00059014</v>
          </cell>
          <cell r="F55">
            <v>1003663</v>
          </cell>
          <cell r="G55">
            <v>45909</v>
          </cell>
          <cell r="H55">
            <v>45930</v>
          </cell>
          <cell r="I55">
            <v>45932</v>
          </cell>
        </row>
        <row r="56">
          <cell r="A56">
            <v>59015</v>
          </cell>
          <cell r="B56">
            <v>510012</v>
          </cell>
          <cell r="C56">
            <v>25790</v>
          </cell>
          <cell r="D56" t="str">
            <v>CTY TNHH MTV TM VA DV NGOC THOM</v>
          </cell>
          <cell r="E56" t="str">
            <v>1C25TNN_00059015</v>
          </cell>
          <cell r="F56">
            <v>1003663</v>
          </cell>
          <cell r="G56">
            <v>45909</v>
          </cell>
          <cell r="H56">
            <v>45930</v>
          </cell>
          <cell r="I56">
            <v>45932</v>
          </cell>
        </row>
        <row r="57">
          <cell r="A57">
            <v>59016</v>
          </cell>
          <cell r="B57">
            <v>510011</v>
          </cell>
          <cell r="C57">
            <v>25790</v>
          </cell>
          <cell r="D57" t="str">
            <v>CTY TNHH MTV TM VA DV NGOC THOM</v>
          </cell>
          <cell r="E57" t="str">
            <v>1C25TNN_00059016</v>
          </cell>
          <cell r="F57">
            <v>3744963</v>
          </cell>
          <cell r="G57">
            <v>45909</v>
          </cell>
          <cell r="H57">
            <v>45930</v>
          </cell>
          <cell r="I57">
            <v>45932</v>
          </cell>
        </row>
        <row r="58">
          <cell r="A58">
            <v>59017</v>
          </cell>
          <cell r="B58">
            <v>510011</v>
          </cell>
          <cell r="C58">
            <v>25790</v>
          </cell>
          <cell r="D58" t="str">
            <v>CTY TNHH MTV TM VA DV NGOC THOM</v>
          </cell>
          <cell r="E58" t="str">
            <v>1C25TNN_00059017</v>
          </cell>
          <cell r="F58">
            <v>1923663</v>
          </cell>
          <cell r="G58">
            <v>45909</v>
          </cell>
          <cell r="H58">
            <v>45930</v>
          </cell>
          <cell r="I58">
            <v>45932</v>
          </cell>
        </row>
        <row r="59">
          <cell r="A59">
            <v>59018</v>
          </cell>
          <cell r="B59">
            <v>510011</v>
          </cell>
          <cell r="C59">
            <v>25790</v>
          </cell>
          <cell r="D59" t="str">
            <v>CTY TNHH MTV TM VA DV NGOC THOM</v>
          </cell>
          <cell r="E59" t="str">
            <v>1C25TNN_00059018</v>
          </cell>
          <cell r="F59">
            <v>2618813</v>
          </cell>
          <cell r="G59">
            <v>45906</v>
          </cell>
          <cell r="H59">
            <v>45930</v>
          </cell>
          <cell r="I59">
            <v>45932</v>
          </cell>
        </row>
        <row r="60">
          <cell r="A60">
            <v>59019</v>
          </cell>
          <cell r="B60">
            <v>510024</v>
          </cell>
          <cell r="C60">
            <v>25790</v>
          </cell>
          <cell r="D60" t="str">
            <v>CTY TNHH MTV TM VA DV NGOC THOM</v>
          </cell>
          <cell r="E60" t="str">
            <v>1C25TNN_00059019</v>
          </cell>
          <cell r="F60">
            <v>1248325</v>
          </cell>
          <cell r="G60">
            <v>45912</v>
          </cell>
          <cell r="H60">
            <v>45930</v>
          </cell>
          <cell r="I60">
            <v>45932</v>
          </cell>
        </row>
        <row r="61">
          <cell r="A61">
            <v>59020</v>
          </cell>
          <cell r="B61">
            <v>510016</v>
          </cell>
          <cell r="C61">
            <v>25790</v>
          </cell>
          <cell r="D61" t="str">
            <v>CTY TNHH MTV TM VA DV NGOC THOM</v>
          </cell>
          <cell r="E61" t="str">
            <v>1C25TNN_00059020</v>
          </cell>
          <cell r="F61">
            <v>1248325</v>
          </cell>
          <cell r="G61">
            <v>45912</v>
          </cell>
          <cell r="H61">
            <v>45930</v>
          </cell>
          <cell r="I61">
            <v>45932</v>
          </cell>
        </row>
        <row r="62">
          <cell r="A62">
            <v>59021</v>
          </cell>
          <cell r="B62">
            <v>510016</v>
          </cell>
          <cell r="C62">
            <v>25790</v>
          </cell>
          <cell r="D62" t="str">
            <v>CTY TNHH MTV TM VA DV NGOC THOM</v>
          </cell>
          <cell r="E62" t="str">
            <v>1C25TNN_00059021</v>
          </cell>
          <cell r="F62">
            <v>1248325</v>
          </cell>
          <cell r="G62">
            <v>45912</v>
          </cell>
          <cell r="H62">
            <v>45930</v>
          </cell>
          <cell r="I62">
            <v>45932</v>
          </cell>
        </row>
        <row r="63">
          <cell r="A63">
            <v>59473</v>
          </cell>
          <cell r="B63">
            <v>510020</v>
          </cell>
          <cell r="C63">
            <v>25790</v>
          </cell>
          <cell r="D63" t="str">
            <v>CTY TNHH MTV TM VA DV NGOC THOM</v>
          </cell>
          <cell r="E63" t="str">
            <v>1C25TNN_00059473</v>
          </cell>
          <cell r="F63">
            <v>558025</v>
          </cell>
          <cell r="G63">
            <v>45909</v>
          </cell>
          <cell r="H63">
            <v>45930</v>
          </cell>
          <cell r="I63">
            <v>45932</v>
          </cell>
        </row>
        <row r="64">
          <cell r="A64">
            <v>59474</v>
          </cell>
          <cell r="B64">
            <v>510020</v>
          </cell>
          <cell r="C64">
            <v>25790</v>
          </cell>
          <cell r="D64" t="str">
            <v>CTY TNHH MTV TM VA DV NGOC THOM</v>
          </cell>
          <cell r="E64" t="str">
            <v>1C25TNN_00059474</v>
          </cell>
          <cell r="F64">
            <v>2702125</v>
          </cell>
          <cell r="G64">
            <v>45913</v>
          </cell>
          <cell r="H64">
            <v>45930</v>
          </cell>
          <cell r="I64">
            <v>45932</v>
          </cell>
        </row>
        <row r="65">
          <cell r="A65">
            <v>59528</v>
          </cell>
          <cell r="B65">
            <v>510027</v>
          </cell>
          <cell r="C65">
            <v>25790</v>
          </cell>
          <cell r="D65" t="str">
            <v>CTY TNHH MTV TM VA DV NGOC THOM</v>
          </cell>
          <cell r="E65" t="str">
            <v>1C25TNN_00059528</v>
          </cell>
          <cell r="F65">
            <v>1840000</v>
          </cell>
          <cell r="G65">
            <v>45909</v>
          </cell>
          <cell r="H65">
            <v>45930</v>
          </cell>
          <cell r="I65">
            <v>45932</v>
          </cell>
        </row>
        <row r="66">
          <cell r="A66">
            <v>59529</v>
          </cell>
          <cell r="B66">
            <v>510025</v>
          </cell>
          <cell r="C66">
            <v>25790</v>
          </cell>
          <cell r="D66" t="str">
            <v>CTY TNHH MTV TM VA DV NGOC THOM</v>
          </cell>
          <cell r="E66" t="str">
            <v>1C25TNN_00059529</v>
          </cell>
          <cell r="F66">
            <v>1110575</v>
          </cell>
          <cell r="G66">
            <v>45912</v>
          </cell>
          <cell r="H66">
            <v>45930</v>
          </cell>
          <cell r="I66">
            <v>45932</v>
          </cell>
        </row>
        <row r="67">
          <cell r="A67">
            <v>59530</v>
          </cell>
          <cell r="B67">
            <v>510016</v>
          </cell>
          <cell r="C67">
            <v>25790</v>
          </cell>
          <cell r="D67" t="str">
            <v>CTY TNHH MTV TM VA DV NGOC THOM</v>
          </cell>
          <cell r="E67" t="str">
            <v>1C25TNN_00059530</v>
          </cell>
          <cell r="F67">
            <v>1110575</v>
          </cell>
          <cell r="G67">
            <v>45915</v>
          </cell>
          <cell r="H67">
            <v>45930</v>
          </cell>
          <cell r="I67">
            <v>45932</v>
          </cell>
        </row>
        <row r="68">
          <cell r="A68">
            <v>59580</v>
          </cell>
          <cell r="B68">
            <v>510017</v>
          </cell>
          <cell r="C68">
            <v>25790</v>
          </cell>
          <cell r="D68" t="str">
            <v>CTY TNHH MTV TM VA DV NGOC THOM</v>
          </cell>
          <cell r="E68" t="str">
            <v>1C25TNN_00059580</v>
          </cell>
          <cell r="F68">
            <v>725000</v>
          </cell>
          <cell r="G68">
            <v>45910</v>
          </cell>
          <cell r="H68">
            <v>45930</v>
          </cell>
          <cell r="I68">
            <v>45932</v>
          </cell>
        </row>
        <row r="69">
          <cell r="A69">
            <v>59581</v>
          </cell>
          <cell r="B69">
            <v>510028</v>
          </cell>
          <cell r="C69">
            <v>25790</v>
          </cell>
          <cell r="D69" t="str">
            <v>CTY TNHH MTV TM VA DV NGOC THOM</v>
          </cell>
          <cell r="E69" t="str">
            <v>1C25TNN_00059581</v>
          </cell>
          <cell r="F69">
            <v>1575550</v>
          </cell>
          <cell r="G69">
            <v>45909</v>
          </cell>
          <cell r="H69">
            <v>45930</v>
          </cell>
          <cell r="I69">
            <v>45932</v>
          </cell>
        </row>
        <row r="70">
          <cell r="A70">
            <v>59582</v>
          </cell>
          <cell r="B70">
            <v>510011</v>
          </cell>
          <cell r="C70">
            <v>25790</v>
          </cell>
          <cell r="D70" t="str">
            <v>CTY TNHH MTV TM VA DV NGOC THOM</v>
          </cell>
          <cell r="E70" t="str">
            <v>1C25TNN_00059582</v>
          </cell>
          <cell r="F70">
            <v>1425000</v>
          </cell>
          <cell r="G70">
            <v>45908</v>
          </cell>
          <cell r="H70">
            <v>45930</v>
          </cell>
          <cell r="I70">
            <v>45932</v>
          </cell>
        </row>
        <row r="71">
          <cell r="A71">
            <v>59583</v>
          </cell>
          <cell r="B71">
            <v>510016</v>
          </cell>
          <cell r="C71">
            <v>25790</v>
          </cell>
          <cell r="D71" t="str">
            <v>CTY TNHH MTV TM VA DV NGOC THOM</v>
          </cell>
          <cell r="E71" t="str">
            <v>1C25TNN_00059583</v>
          </cell>
          <cell r="F71">
            <v>2953050</v>
          </cell>
          <cell r="G71">
            <v>45912</v>
          </cell>
          <cell r="H71">
            <v>45930</v>
          </cell>
          <cell r="I71">
            <v>45932</v>
          </cell>
        </row>
        <row r="72">
          <cell r="A72">
            <v>59584</v>
          </cell>
          <cell r="B72">
            <v>510027</v>
          </cell>
          <cell r="C72">
            <v>25790</v>
          </cell>
          <cell r="D72" t="str">
            <v>CTY TNHH MTV TM VA DV NGOC THOM</v>
          </cell>
          <cell r="E72" t="str">
            <v>1C25TNN_00059584</v>
          </cell>
          <cell r="F72">
            <v>501825</v>
          </cell>
          <cell r="G72">
            <v>45914</v>
          </cell>
          <cell r="H72">
            <v>45930</v>
          </cell>
          <cell r="I72">
            <v>45932</v>
          </cell>
        </row>
        <row r="73">
          <cell r="A73">
            <v>59585</v>
          </cell>
          <cell r="B73">
            <v>510019</v>
          </cell>
          <cell r="C73">
            <v>25790</v>
          </cell>
          <cell r="D73" t="str">
            <v>CTY TNHH MTV TM VA DV NGOC THOM</v>
          </cell>
          <cell r="E73" t="str">
            <v>1C25TNN_00059585</v>
          </cell>
          <cell r="F73">
            <v>2883150</v>
          </cell>
          <cell r="G73">
            <v>45911</v>
          </cell>
          <cell r="H73">
            <v>45930</v>
          </cell>
          <cell r="I73">
            <v>45932</v>
          </cell>
        </row>
        <row r="74">
          <cell r="A74">
            <v>59661</v>
          </cell>
          <cell r="B74">
            <v>510014</v>
          </cell>
          <cell r="C74">
            <v>25790</v>
          </cell>
          <cell r="D74" t="str">
            <v>CTY TNHH MTV TM VA DV NGOC THOM</v>
          </cell>
          <cell r="E74" t="str">
            <v>1C25TNN_00059661</v>
          </cell>
          <cell r="F74">
            <v>624163</v>
          </cell>
          <cell r="G74">
            <v>45905</v>
          </cell>
          <cell r="H74">
            <v>45930</v>
          </cell>
          <cell r="I74">
            <v>45932</v>
          </cell>
        </row>
        <row r="75">
          <cell r="A75">
            <v>59662</v>
          </cell>
          <cell r="B75">
            <v>510013</v>
          </cell>
          <cell r="C75">
            <v>25790</v>
          </cell>
          <cell r="D75" t="str">
            <v>CTY TNHH MTV TM VA DV NGOC THOM</v>
          </cell>
          <cell r="E75" t="str">
            <v>1C25TNN_00059662</v>
          </cell>
          <cell r="F75">
            <v>2535575</v>
          </cell>
          <cell r="G75">
            <v>45905</v>
          </cell>
          <cell r="H75">
            <v>45930</v>
          </cell>
          <cell r="I75">
            <v>45932</v>
          </cell>
        </row>
        <row r="76">
          <cell r="A76">
            <v>59663</v>
          </cell>
          <cell r="B76">
            <v>510014</v>
          </cell>
          <cell r="C76">
            <v>25790</v>
          </cell>
          <cell r="D76" t="str">
            <v>CTY TNHH MTV TM VA DV NGOC THOM</v>
          </cell>
          <cell r="E76" t="str">
            <v>1C25TNN_00059663</v>
          </cell>
          <cell r="F76">
            <v>712500</v>
          </cell>
          <cell r="G76">
            <v>45906</v>
          </cell>
          <cell r="H76">
            <v>45930</v>
          </cell>
          <cell r="I76">
            <v>45932</v>
          </cell>
        </row>
        <row r="77">
          <cell r="A77">
            <v>59664</v>
          </cell>
          <cell r="B77">
            <v>510014</v>
          </cell>
          <cell r="C77">
            <v>25790</v>
          </cell>
          <cell r="D77" t="str">
            <v>CTY TNHH MTV TM VA DV NGOC THOM</v>
          </cell>
          <cell r="E77" t="str">
            <v>1C25TNN_00059664</v>
          </cell>
          <cell r="F77">
            <v>11105800</v>
          </cell>
          <cell r="G77">
            <v>45910</v>
          </cell>
          <cell r="H77">
            <v>45930</v>
          </cell>
          <cell r="I77">
            <v>45932</v>
          </cell>
        </row>
        <row r="78">
          <cell r="A78">
            <v>59665</v>
          </cell>
          <cell r="B78">
            <v>510014</v>
          </cell>
          <cell r="C78">
            <v>25790</v>
          </cell>
          <cell r="D78" t="str">
            <v>CTY TNHH MTV TM VA DV NGOC THOM</v>
          </cell>
          <cell r="E78" t="str">
            <v>1C25TNN_00059665</v>
          </cell>
          <cell r="F78">
            <v>5552900</v>
          </cell>
          <cell r="G78">
            <v>45911</v>
          </cell>
          <cell r="H78">
            <v>45930</v>
          </cell>
          <cell r="I78">
            <v>45932</v>
          </cell>
        </row>
        <row r="79">
          <cell r="A79">
            <v>59666</v>
          </cell>
          <cell r="B79">
            <v>510014</v>
          </cell>
          <cell r="C79">
            <v>25790</v>
          </cell>
          <cell r="D79" t="str">
            <v>CTY TNHH MTV TM VA DV NGOC THOM</v>
          </cell>
          <cell r="E79" t="str">
            <v>1C25TNN_00059666</v>
          </cell>
          <cell r="F79">
            <v>10994738</v>
          </cell>
          <cell r="G79">
            <v>45912</v>
          </cell>
          <cell r="H79">
            <v>45930</v>
          </cell>
          <cell r="I79">
            <v>45932</v>
          </cell>
        </row>
        <row r="80">
          <cell r="A80">
            <v>59667</v>
          </cell>
          <cell r="B80">
            <v>510014</v>
          </cell>
          <cell r="C80">
            <v>25790</v>
          </cell>
          <cell r="D80" t="str">
            <v>CTY TNHH MTV TM VA DV NGOC THOM</v>
          </cell>
          <cell r="E80" t="str">
            <v>1C25TNN_00059667</v>
          </cell>
          <cell r="F80">
            <v>6110925</v>
          </cell>
          <cell r="G80">
            <v>45905</v>
          </cell>
          <cell r="H80">
            <v>45930</v>
          </cell>
          <cell r="I80">
            <v>45932</v>
          </cell>
        </row>
        <row r="81">
          <cell r="A81">
            <v>59668</v>
          </cell>
          <cell r="B81">
            <v>510026</v>
          </cell>
          <cell r="C81">
            <v>25790</v>
          </cell>
          <cell r="D81" t="str">
            <v>CTY TNHH MTV TM VA DV NGOC THOM</v>
          </cell>
          <cell r="E81" t="str">
            <v>1C25TNN_00059668</v>
          </cell>
          <cell r="F81">
            <v>2112088</v>
          </cell>
          <cell r="G81">
            <v>45912</v>
          </cell>
          <cell r="H81">
            <v>45930</v>
          </cell>
          <cell r="I81">
            <v>45932</v>
          </cell>
        </row>
        <row r="82">
          <cell r="A82">
            <v>59669</v>
          </cell>
          <cell r="B82">
            <v>520090</v>
          </cell>
          <cell r="C82">
            <v>25790</v>
          </cell>
          <cell r="D82" t="str">
            <v>CTY TNHH MTV TM VA DV NGOC THOM</v>
          </cell>
          <cell r="E82" t="str">
            <v>1C25TNN_00059669</v>
          </cell>
          <cell r="F82">
            <v>712500</v>
          </cell>
          <cell r="G82">
            <v>45908</v>
          </cell>
          <cell r="H82">
            <v>45930</v>
          </cell>
          <cell r="I82">
            <v>45932</v>
          </cell>
        </row>
        <row r="83">
          <cell r="A83">
            <v>59670</v>
          </cell>
          <cell r="B83">
            <v>510010</v>
          </cell>
          <cell r="C83">
            <v>25790</v>
          </cell>
          <cell r="D83" t="str">
            <v>CTY TNHH MTV TM VA DV NGOC THOM</v>
          </cell>
          <cell r="E83" t="str">
            <v>1C25TNN_00059670</v>
          </cell>
          <cell r="F83">
            <v>13901763</v>
          </cell>
          <cell r="G83">
            <v>45912</v>
          </cell>
          <cell r="H83">
            <v>45930</v>
          </cell>
          <cell r="I83">
            <v>45932</v>
          </cell>
        </row>
        <row r="84">
          <cell r="A84">
            <v>59671</v>
          </cell>
          <cell r="B84">
            <v>510010</v>
          </cell>
          <cell r="C84">
            <v>25790</v>
          </cell>
          <cell r="D84" t="str">
            <v>CTY TNHH MTV TM VA DV NGOC THOM</v>
          </cell>
          <cell r="E84" t="str">
            <v>1C25TNN_00059671</v>
          </cell>
          <cell r="F84">
            <v>3744963</v>
          </cell>
          <cell r="G84">
            <v>45912</v>
          </cell>
          <cell r="H84">
            <v>45930</v>
          </cell>
          <cell r="I84">
            <v>45932</v>
          </cell>
        </row>
        <row r="85">
          <cell r="A85">
            <v>59764</v>
          </cell>
          <cell r="B85">
            <v>510018</v>
          </cell>
          <cell r="C85">
            <v>25790</v>
          </cell>
          <cell r="D85" t="str">
            <v>CTY TNHH MTV TM VA DV NGOC THOM</v>
          </cell>
          <cell r="E85" t="str">
            <v>1C25TNN_00059764</v>
          </cell>
          <cell r="F85">
            <v>2950575</v>
          </cell>
          <cell r="G85">
            <v>45913</v>
          </cell>
          <cell r="H85">
            <v>45930</v>
          </cell>
          <cell r="I85">
            <v>45932</v>
          </cell>
        </row>
        <row r="86">
          <cell r="A86">
            <v>60770</v>
          </cell>
          <cell r="B86">
            <v>510017</v>
          </cell>
          <cell r="C86">
            <v>25790</v>
          </cell>
          <cell r="D86" t="str">
            <v>CTY TNHH MTV TM VA DV NGOC THOM</v>
          </cell>
          <cell r="E86" t="str">
            <v>1C25TNN_00060770</v>
          </cell>
          <cell r="F86">
            <v>2144100</v>
          </cell>
          <cell r="G86">
            <v>45917</v>
          </cell>
          <cell r="H86">
            <v>45930</v>
          </cell>
          <cell r="I86">
            <v>45932</v>
          </cell>
        </row>
        <row r="87">
          <cell r="A87">
            <v>60771</v>
          </cell>
          <cell r="B87">
            <v>510024</v>
          </cell>
          <cell r="C87">
            <v>25790</v>
          </cell>
          <cell r="D87" t="str">
            <v>CTY TNHH MTV TM VA DV NGOC THOM</v>
          </cell>
          <cell r="E87" t="str">
            <v>1C25TNN_00060771</v>
          </cell>
          <cell r="F87">
            <v>4602475</v>
          </cell>
          <cell r="G87">
            <v>45919</v>
          </cell>
          <cell r="H87">
            <v>45930</v>
          </cell>
          <cell r="I87">
            <v>45932</v>
          </cell>
        </row>
        <row r="88">
          <cell r="A88">
            <v>60772</v>
          </cell>
          <cell r="B88">
            <v>510025</v>
          </cell>
          <cell r="C88">
            <v>25790</v>
          </cell>
          <cell r="D88" t="str">
            <v>CTY TNHH MTV TM VA DV NGOC THOM</v>
          </cell>
          <cell r="E88" t="str">
            <v>1C25TNN_00060772</v>
          </cell>
          <cell r="F88">
            <v>1248325</v>
          </cell>
          <cell r="G88">
            <v>45917</v>
          </cell>
          <cell r="H88">
            <v>45930</v>
          </cell>
          <cell r="I88">
            <v>45932</v>
          </cell>
        </row>
        <row r="89">
          <cell r="A89">
            <v>60773</v>
          </cell>
          <cell r="B89">
            <v>510028</v>
          </cell>
          <cell r="C89">
            <v>25790</v>
          </cell>
          <cell r="D89" t="str">
            <v>CTY TNHH MTV TM VA DV NGOC THOM</v>
          </cell>
          <cell r="E89" t="str">
            <v>1C25TNN_00060773</v>
          </cell>
          <cell r="F89">
            <v>1819163</v>
          </cell>
          <cell r="G89">
            <v>45916</v>
          </cell>
          <cell r="H89">
            <v>45930</v>
          </cell>
          <cell r="I89">
            <v>45932</v>
          </cell>
        </row>
        <row r="90">
          <cell r="A90">
            <v>61219</v>
          </cell>
          <cell r="B90">
            <v>510025</v>
          </cell>
          <cell r="C90">
            <v>25790</v>
          </cell>
          <cell r="D90" t="str">
            <v>CTY TNHH MTV TM VA DV NGOC THOM</v>
          </cell>
          <cell r="E90" t="str">
            <v>1C25TNN_00061219</v>
          </cell>
          <cell r="F90">
            <v>150550</v>
          </cell>
          <cell r="G90">
            <v>45917</v>
          </cell>
          <cell r="H90">
            <v>45930</v>
          </cell>
          <cell r="I90">
            <v>45932</v>
          </cell>
        </row>
        <row r="91">
          <cell r="A91">
            <v>61232</v>
          </cell>
          <cell r="B91">
            <v>510029</v>
          </cell>
          <cell r="C91">
            <v>25790</v>
          </cell>
          <cell r="D91" t="str">
            <v>CTY TNHH MTV TM VA DV NGOC THOM</v>
          </cell>
          <cell r="E91" t="str">
            <v>1C25TNN_00061232</v>
          </cell>
          <cell r="F91">
            <v>4991138</v>
          </cell>
          <cell r="G91">
            <v>45918</v>
          </cell>
          <cell r="H91">
            <v>45930</v>
          </cell>
          <cell r="I91">
            <v>45932</v>
          </cell>
        </row>
        <row r="92">
          <cell r="A92">
            <v>62712</v>
          </cell>
          <cell r="B92">
            <v>510023</v>
          </cell>
          <cell r="C92">
            <v>25790</v>
          </cell>
          <cell r="D92" t="str">
            <v>CTY TNHH MTV TM VA DV NGOC THOM</v>
          </cell>
          <cell r="E92" t="str">
            <v>1C25TNN_00062712</v>
          </cell>
          <cell r="F92">
            <v>1248325</v>
          </cell>
          <cell r="G92">
            <v>45921</v>
          </cell>
          <cell r="H92">
            <v>45930</v>
          </cell>
          <cell r="I92">
            <v>45932</v>
          </cell>
        </row>
        <row r="93">
          <cell r="A93">
            <v>62713</v>
          </cell>
          <cell r="B93">
            <v>510020</v>
          </cell>
          <cell r="C93">
            <v>25790</v>
          </cell>
          <cell r="D93" t="str">
            <v>CTY TNHH MTV TM VA DV NGOC THOM</v>
          </cell>
          <cell r="E93" t="str">
            <v>1C25TNN_00062713</v>
          </cell>
          <cell r="F93">
            <v>920000</v>
          </cell>
          <cell r="G93">
            <v>45920</v>
          </cell>
          <cell r="H93">
            <v>45930</v>
          </cell>
          <cell r="I93">
            <v>45932</v>
          </cell>
        </row>
        <row r="94">
          <cell r="A94">
            <v>62714</v>
          </cell>
          <cell r="B94">
            <v>510017</v>
          </cell>
          <cell r="C94">
            <v>25790</v>
          </cell>
          <cell r="D94" t="str">
            <v>CTY TNHH MTV TM VA DV NGOC THOM</v>
          </cell>
          <cell r="E94" t="str">
            <v>1C25TNN_00062714</v>
          </cell>
          <cell r="F94">
            <v>2477550</v>
          </cell>
          <cell r="G94">
            <v>45920</v>
          </cell>
          <cell r="H94">
            <v>45930</v>
          </cell>
          <cell r="I94">
            <v>45932</v>
          </cell>
        </row>
        <row r="95">
          <cell r="A95">
            <v>62715</v>
          </cell>
          <cell r="B95">
            <v>510027</v>
          </cell>
          <cell r="C95">
            <v>25790</v>
          </cell>
          <cell r="D95" t="str">
            <v>CTY TNHH MTV TM VA DV NGOC THOM</v>
          </cell>
          <cell r="E95" t="str">
            <v>1C25TNN_00062715</v>
          </cell>
          <cell r="F95">
            <v>558025</v>
          </cell>
          <cell r="G95">
            <v>45921</v>
          </cell>
          <cell r="H95">
            <v>45930</v>
          </cell>
          <cell r="I95">
            <v>45932</v>
          </cell>
        </row>
        <row r="96">
          <cell r="A96">
            <v>62716</v>
          </cell>
          <cell r="B96">
            <v>510017</v>
          </cell>
          <cell r="C96">
            <v>25790</v>
          </cell>
          <cell r="D96" t="str">
            <v>CTY TNHH MTV TM VA DV NGOC THOM</v>
          </cell>
          <cell r="E96" t="str">
            <v>1C25TNN_00062716</v>
          </cell>
          <cell r="F96">
            <v>1840000</v>
          </cell>
          <cell r="G96">
            <v>45920</v>
          </cell>
          <cell r="H96">
            <v>45930</v>
          </cell>
          <cell r="I96">
            <v>45932</v>
          </cell>
        </row>
        <row r="97">
          <cell r="A97">
            <v>62717</v>
          </cell>
          <cell r="B97">
            <v>510016</v>
          </cell>
          <cell r="C97">
            <v>25790</v>
          </cell>
          <cell r="D97" t="str">
            <v>CTY TNHH MTV TM VA DV NGOC THOM</v>
          </cell>
          <cell r="E97" t="str">
            <v>1C25TNN_00062717</v>
          </cell>
          <cell r="F97">
            <v>1248325</v>
          </cell>
          <cell r="G97">
            <v>45922</v>
          </cell>
          <cell r="H97">
            <v>45930</v>
          </cell>
          <cell r="I97">
            <v>45932</v>
          </cell>
        </row>
        <row r="98">
          <cell r="A98">
            <v>62718</v>
          </cell>
          <cell r="B98">
            <v>510016</v>
          </cell>
          <cell r="C98">
            <v>25790</v>
          </cell>
          <cell r="D98" t="str">
            <v>CTY TNHH MTV TM VA DV NGOC THOM</v>
          </cell>
          <cell r="E98" t="str">
            <v>1C25TNN_00062718</v>
          </cell>
          <cell r="F98">
            <v>3508613</v>
          </cell>
          <cell r="G98">
            <v>45922</v>
          </cell>
          <cell r="H98">
            <v>45930</v>
          </cell>
          <cell r="I98">
            <v>45932</v>
          </cell>
        </row>
        <row r="99">
          <cell r="A99">
            <v>62719</v>
          </cell>
          <cell r="B99">
            <v>510015</v>
          </cell>
          <cell r="C99">
            <v>25790</v>
          </cell>
          <cell r="D99" t="str">
            <v>CTY TNHH MTV TM VA DV NGOC THOM</v>
          </cell>
          <cell r="E99" t="str">
            <v>1C25TNN_00062719</v>
          </cell>
          <cell r="F99">
            <v>920000</v>
          </cell>
          <cell r="G99">
            <v>45919</v>
          </cell>
          <cell r="H99">
            <v>45930</v>
          </cell>
          <cell r="I99">
            <v>45932</v>
          </cell>
        </row>
        <row r="100">
          <cell r="A100">
            <v>62720</v>
          </cell>
          <cell r="B100">
            <v>510015</v>
          </cell>
          <cell r="C100">
            <v>25790</v>
          </cell>
          <cell r="D100" t="str">
            <v>CTY TNHH MTV TM VA DV NGOC THOM</v>
          </cell>
          <cell r="E100" t="str">
            <v>1C25TNN_00062720</v>
          </cell>
          <cell r="F100">
            <v>5298250</v>
          </cell>
          <cell r="G100">
            <v>45919</v>
          </cell>
          <cell r="H100">
            <v>45930</v>
          </cell>
          <cell r="I100">
            <v>45932</v>
          </cell>
        </row>
        <row r="101">
          <cell r="A101">
            <v>63243</v>
          </cell>
          <cell r="B101">
            <v>510014</v>
          </cell>
          <cell r="C101">
            <v>25790</v>
          </cell>
          <cell r="D101" t="str">
            <v>CTY TNHH MTV TM VA DV NGOC THOM</v>
          </cell>
          <cell r="E101" t="str">
            <v>1C25TNN_00063243</v>
          </cell>
          <cell r="F101">
            <v>636388</v>
          </cell>
          <cell r="G101">
            <v>45915</v>
          </cell>
          <cell r="H101">
            <v>45930</v>
          </cell>
          <cell r="I101">
            <v>45932</v>
          </cell>
        </row>
        <row r="102">
          <cell r="A102">
            <v>63244</v>
          </cell>
          <cell r="B102">
            <v>510014</v>
          </cell>
          <cell r="C102">
            <v>25790</v>
          </cell>
          <cell r="D102" t="str">
            <v>CTY TNHH MTV TM VA DV NGOC THOM</v>
          </cell>
          <cell r="E102" t="str">
            <v>1C25TNN_00063244</v>
          </cell>
          <cell r="F102">
            <v>312075</v>
          </cell>
          <cell r="G102">
            <v>45918</v>
          </cell>
          <cell r="H102">
            <v>45930</v>
          </cell>
          <cell r="I102">
            <v>45932</v>
          </cell>
        </row>
        <row r="103">
          <cell r="A103">
            <v>63245</v>
          </cell>
          <cell r="B103">
            <v>520090</v>
          </cell>
          <cell r="C103">
            <v>25790</v>
          </cell>
          <cell r="D103" t="str">
            <v>CTY TNHH MTV TM VA DV NGOC THOM</v>
          </cell>
          <cell r="E103" t="str">
            <v>1C25TNN_00063245</v>
          </cell>
          <cell r="F103">
            <v>2818788</v>
          </cell>
          <cell r="G103">
            <v>45919</v>
          </cell>
          <cell r="H103">
            <v>45930</v>
          </cell>
          <cell r="I103">
            <v>45932</v>
          </cell>
        </row>
        <row r="104">
          <cell r="A104">
            <v>63246</v>
          </cell>
          <cell r="B104">
            <v>510010</v>
          </cell>
          <cell r="C104">
            <v>25790</v>
          </cell>
          <cell r="D104" t="str">
            <v>CTY TNHH MTV TM VA DV NGOC THOM</v>
          </cell>
          <cell r="E104" t="str">
            <v>1C25TNN_00063246</v>
          </cell>
          <cell r="F104">
            <v>3384975</v>
          </cell>
          <cell r="G104">
            <v>45919</v>
          </cell>
          <cell r="H104">
            <v>45930</v>
          </cell>
          <cell r="I104">
            <v>45932</v>
          </cell>
        </row>
        <row r="105">
          <cell r="A105">
            <v>63247</v>
          </cell>
          <cell r="B105">
            <v>510018</v>
          </cell>
          <cell r="C105">
            <v>25790</v>
          </cell>
          <cell r="D105" t="str">
            <v>CTY TNHH MTV TM VA DV NGOC THOM</v>
          </cell>
          <cell r="E105" t="str">
            <v>1C25TNN_00063247</v>
          </cell>
          <cell r="F105">
            <v>558025</v>
          </cell>
          <cell r="G105">
            <v>45919</v>
          </cell>
          <cell r="H105">
            <v>45930</v>
          </cell>
          <cell r="I105">
            <v>45932</v>
          </cell>
        </row>
        <row r="106">
          <cell r="A106">
            <v>63248</v>
          </cell>
          <cell r="B106">
            <v>510027</v>
          </cell>
          <cell r="C106">
            <v>25790</v>
          </cell>
          <cell r="D106" t="str">
            <v>CTY TNHH MTV TM VA DV NGOC THOM</v>
          </cell>
          <cell r="E106" t="str">
            <v>1C25TNN_00063248</v>
          </cell>
          <cell r="F106">
            <v>250913</v>
          </cell>
          <cell r="G106">
            <v>45921</v>
          </cell>
          <cell r="H106">
            <v>45930</v>
          </cell>
          <cell r="I106">
            <v>45932</v>
          </cell>
        </row>
        <row r="107">
          <cell r="A107">
            <v>63249</v>
          </cell>
          <cell r="B107">
            <v>510025</v>
          </cell>
          <cell r="C107">
            <v>25790</v>
          </cell>
          <cell r="D107" t="str">
            <v>CTY TNHH MTV TM VA DV NGOC THOM</v>
          </cell>
          <cell r="E107" t="str">
            <v>1C25TNN_00063249</v>
          </cell>
          <cell r="F107">
            <v>708575</v>
          </cell>
          <cell r="G107">
            <v>45923</v>
          </cell>
          <cell r="H107">
            <v>45930</v>
          </cell>
          <cell r="I107">
            <v>45932</v>
          </cell>
        </row>
        <row r="108">
          <cell r="A108">
            <v>63250</v>
          </cell>
          <cell r="B108">
            <v>510025</v>
          </cell>
          <cell r="C108">
            <v>25790</v>
          </cell>
          <cell r="D108" t="str">
            <v>CTY TNHH MTV TM VA DV NGOC THOM</v>
          </cell>
          <cell r="E108" t="str">
            <v>1C25TNN_00063250</v>
          </cell>
          <cell r="F108">
            <v>1840000</v>
          </cell>
          <cell r="G108">
            <v>45923</v>
          </cell>
          <cell r="H108">
            <v>45930</v>
          </cell>
          <cell r="I108">
            <v>45932</v>
          </cell>
        </row>
        <row r="109">
          <cell r="A109">
            <v>63251</v>
          </cell>
          <cell r="B109">
            <v>510016</v>
          </cell>
          <cell r="C109">
            <v>25790</v>
          </cell>
          <cell r="D109" t="str">
            <v>CTY TNHH MTV TM VA DV NGOC THOM</v>
          </cell>
          <cell r="E109" t="str">
            <v>1C25TNN_00063251</v>
          </cell>
          <cell r="F109">
            <v>2609813</v>
          </cell>
          <cell r="G109">
            <v>45926</v>
          </cell>
          <cell r="H109">
            <v>45930</v>
          </cell>
          <cell r="I109">
            <v>45932</v>
          </cell>
        </row>
        <row r="110">
          <cell r="A110">
            <v>63252</v>
          </cell>
          <cell r="B110">
            <v>510020</v>
          </cell>
          <cell r="C110">
            <v>25790</v>
          </cell>
          <cell r="D110" t="str">
            <v>CTY TNHH MTV TM VA DV NGOC THOM</v>
          </cell>
          <cell r="E110" t="str">
            <v>1C25TNN_00063252</v>
          </cell>
          <cell r="F110">
            <v>1248325</v>
          </cell>
          <cell r="G110">
            <v>45923</v>
          </cell>
          <cell r="H110">
            <v>45930</v>
          </cell>
          <cell r="I110">
            <v>45932</v>
          </cell>
        </row>
        <row r="111">
          <cell r="A111">
            <v>63330</v>
          </cell>
          <cell r="B111">
            <v>510014</v>
          </cell>
          <cell r="C111">
            <v>25790</v>
          </cell>
          <cell r="D111" t="str">
            <v>CTY TNHH MTV TM VA DV NGOC THOM</v>
          </cell>
          <cell r="E111" t="str">
            <v>1C25TNN_00063330</v>
          </cell>
          <cell r="F111">
            <v>2816488</v>
          </cell>
          <cell r="G111">
            <v>45925</v>
          </cell>
          <cell r="H111">
            <v>45930</v>
          </cell>
          <cell r="I111">
            <v>45932</v>
          </cell>
        </row>
        <row r="112">
          <cell r="A112">
            <v>63331</v>
          </cell>
          <cell r="B112">
            <v>510014</v>
          </cell>
          <cell r="C112">
            <v>25790</v>
          </cell>
          <cell r="D112" t="str">
            <v>CTY TNHH MTV TM VA DV NGOC THOM</v>
          </cell>
          <cell r="E112" t="str">
            <v>1C25TNN_00063331</v>
          </cell>
          <cell r="F112">
            <v>658400</v>
          </cell>
          <cell r="G112">
            <v>45922</v>
          </cell>
          <cell r="H112">
            <v>45930</v>
          </cell>
          <cell r="I112">
            <v>45932</v>
          </cell>
        </row>
        <row r="113">
          <cell r="A113">
            <v>63332</v>
          </cell>
          <cell r="B113">
            <v>510014</v>
          </cell>
          <cell r="C113">
            <v>25790</v>
          </cell>
          <cell r="D113" t="str">
            <v>CTY TNHH MTV TM VA DV NGOC THOM</v>
          </cell>
          <cell r="E113" t="str">
            <v>1C25TNN_00063332</v>
          </cell>
          <cell r="F113">
            <v>11105800</v>
          </cell>
          <cell r="G113">
            <v>45926</v>
          </cell>
          <cell r="H113">
            <v>45930</v>
          </cell>
          <cell r="I113">
            <v>45932</v>
          </cell>
        </row>
        <row r="114">
          <cell r="A114">
            <v>63333</v>
          </cell>
          <cell r="B114">
            <v>510014</v>
          </cell>
          <cell r="C114">
            <v>25790</v>
          </cell>
          <cell r="D114" t="str">
            <v>CTY TNHH MTV TM VA DV NGOC THOM</v>
          </cell>
          <cell r="E114" t="str">
            <v>1C25TNN_00063333</v>
          </cell>
          <cell r="F114">
            <v>5552900</v>
          </cell>
          <cell r="G114">
            <v>45925</v>
          </cell>
          <cell r="H114">
            <v>45930</v>
          </cell>
          <cell r="I114">
            <v>45932</v>
          </cell>
        </row>
        <row r="115">
          <cell r="A115">
            <v>63334</v>
          </cell>
          <cell r="B115">
            <v>510014</v>
          </cell>
          <cell r="C115">
            <v>25790</v>
          </cell>
          <cell r="D115" t="str">
            <v>CTY TNHH MTV TM VA DV NGOC THOM</v>
          </cell>
          <cell r="E115" t="str">
            <v>1C25TNN_00063334</v>
          </cell>
          <cell r="F115">
            <v>312075</v>
          </cell>
          <cell r="G115">
            <v>45925</v>
          </cell>
          <cell r="H115">
            <v>45930</v>
          </cell>
          <cell r="I115">
            <v>45932</v>
          </cell>
        </row>
        <row r="116">
          <cell r="A116">
            <v>63335</v>
          </cell>
          <cell r="B116">
            <v>510013</v>
          </cell>
          <cell r="C116">
            <v>25790</v>
          </cell>
          <cell r="D116" t="str">
            <v>CTY TNHH MTV TM VA DV NGOC THOM</v>
          </cell>
          <cell r="E116" t="str">
            <v>1C25TNN_00063335</v>
          </cell>
          <cell r="F116">
            <v>808950</v>
          </cell>
          <cell r="G116">
            <v>45923</v>
          </cell>
          <cell r="H116">
            <v>45930</v>
          </cell>
          <cell r="I116">
            <v>45932</v>
          </cell>
        </row>
        <row r="117">
          <cell r="A117">
            <v>63336</v>
          </cell>
          <cell r="B117">
            <v>510026</v>
          </cell>
          <cell r="C117">
            <v>25790</v>
          </cell>
          <cell r="D117" t="str">
            <v>CTY TNHH MTV TM VA DV NGOC THOM</v>
          </cell>
          <cell r="E117" t="str">
            <v>1C25TNN_00063336</v>
          </cell>
          <cell r="F117">
            <v>1110575</v>
          </cell>
          <cell r="G117">
            <v>45924</v>
          </cell>
          <cell r="H117">
            <v>45930</v>
          </cell>
          <cell r="I117">
            <v>45932</v>
          </cell>
        </row>
        <row r="118">
          <cell r="A118">
            <v>63337</v>
          </cell>
          <cell r="B118">
            <v>510013</v>
          </cell>
          <cell r="C118">
            <v>25790</v>
          </cell>
          <cell r="D118" t="str">
            <v>CTY TNHH MTV TM VA DV NGOC THOM</v>
          </cell>
          <cell r="E118" t="str">
            <v>1C25TNN_00063337</v>
          </cell>
          <cell r="F118">
            <v>2595913</v>
          </cell>
          <cell r="G118">
            <v>45926</v>
          </cell>
          <cell r="H118">
            <v>45930</v>
          </cell>
          <cell r="I118">
            <v>45932</v>
          </cell>
        </row>
        <row r="119">
          <cell r="A119">
            <v>63341</v>
          </cell>
          <cell r="B119">
            <v>510018</v>
          </cell>
          <cell r="C119">
            <v>25790</v>
          </cell>
          <cell r="D119" t="str">
            <v>CTY TNHH MTV TM VA DV NGOC THOM</v>
          </cell>
          <cell r="E119" t="str">
            <v>1C25TNN_00063341</v>
          </cell>
          <cell r="F119">
            <v>1248325</v>
          </cell>
          <cell r="G119">
            <v>45924</v>
          </cell>
          <cell r="H119">
            <v>45930</v>
          </cell>
          <cell r="I119">
            <v>45932</v>
          </cell>
        </row>
        <row r="120">
          <cell r="A120">
            <v>63342</v>
          </cell>
          <cell r="B120">
            <v>510018</v>
          </cell>
          <cell r="C120">
            <v>25790</v>
          </cell>
          <cell r="D120" t="str">
            <v>CTY TNHH MTV TM VA DV NGOC THOM</v>
          </cell>
          <cell r="E120" t="str">
            <v>1C25TNN_00063342</v>
          </cell>
          <cell r="F120">
            <v>2381325</v>
          </cell>
          <cell r="G120">
            <v>45924</v>
          </cell>
          <cell r="H120">
            <v>45930</v>
          </cell>
          <cell r="I120">
            <v>45932</v>
          </cell>
        </row>
        <row r="121">
          <cell r="A121">
            <v>63344</v>
          </cell>
          <cell r="B121">
            <v>510025</v>
          </cell>
          <cell r="C121">
            <v>25790</v>
          </cell>
          <cell r="D121" t="str">
            <v>CTY TNHH MTV TM VA DV NGOC THOM</v>
          </cell>
          <cell r="E121" t="str">
            <v>1C25TNN_00063344</v>
          </cell>
          <cell r="F121">
            <v>1248325</v>
          </cell>
          <cell r="G121">
            <v>45926</v>
          </cell>
          <cell r="H121">
            <v>45930</v>
          </cell>
          <cell r="I121">
            <v>45932</v>
          </cell>
        </row>
        <row r="122">
          <cell r="A122">
            <v>63345</v>
          </cell>
          <cell r="B122">
            <v>510024</v>
          </cell>
          <cell r="C122">
            <v>25790</v>
          </cell>
          <cell r="D122" t="str">
            <v>CTY TNHH MTV TM VA DV NGOC THOM</v>
          </cell>
          <cell r="E122" t="str">
            <v>1C25TNN_00063345</v>
          </cell>
          <cell r="F122">
            <v>501825</v>
          </cell>
          <cell r="G122">
            <v>45929</v>
          </cell>
          <cell r="H122">
            <v>45930</v>
          </cell>
          <cell r="I122">
            <v>45932</v>
          </cell>
        </row>
        <row r="123">
          <cell r="A123">
            <v>63348</v>
          </cell>
          <cell r="B123">
            <v>510016</v>
          </cell>
          <cell r="C123">
            <v>25790</v>
          </cell>
          <cell r="D123" t="str">
            <v>CTY TNHH MTV TM VA DV NGOC THOM</v>
          </cell>
          <cell r="E123" t="str">
            <v>1C25TNN_00063348</v>
          </cell>
          <cell r="F123">
            <v>2381325</v>
          </cell>
          <cell r="G123">
            <v>45929</v>
          </cell>
          <cell r="H123">
            <v>45930</v>
          </cell>
          <cell r="I123">
            <v>45932</v>
          </cell>
        </row>
        <row r="124">
          <cell r="A124">
            <v>63349</v>
          </cell>
          <cell r="B124">
            <v>510010</v>
          </cell>
          <cell r="C124">
            <v>25790</v>
          </cell>
          <cell r="D124" t="str">
            <v>CTY TNHH MTV TM VA DV NGOC THOM</v>
          </cell>
          <cell r="E124" t="str">
            <v>1C25TNN_00063349</v>
          </cell>
          <cell r="F124">
            <v>1612413</v>
          </cell>
          <cell r="G124">
            <v>45926</v>
          </cell>
          <cell r="H124">
            <v>45930</v>
          </cell>
          <cell r="I124">
            <v>45932</v>
          </cell>
        </row>
        <row r="125">
          <cell r="A125">
            <v>63355</v>
          </cell>
          <cell r="B125">
            <v>510011</v>
          </cell>
          <cell r="C125">
            <v>25790</v>
          </cell>
          <cell r="D125" t="str">
            <v>CTY TNHH MTV TM VA DV NGOC THOM</v>
          </cell>
          <cell r="E125" t="str">
            <v>1C25TNN_00063355</v>
          </cell>
          <cell r="F125">
            <v>1003663</v>
          </cell>
          <cell r="G125">
            <v>45923</v>
          </cell>
          <cell r="H125">
            <v>45930</v>
          </cell>
          <cell r="I125">
            <v>45932</v>
          </cell>
        </row>
        <row r="126">
          <cell r="A126">
            <v>133</v>
          </cell>
          <cell r="B126">
            <v>510017</v>
          </cell>
          <cell r="C126">
            <v>25790</v>
          </cell>
          <cell r="D126" t="str">
            <v>CTY TNHH MTV TM VA DV NGOC THOM</v>
          </cell>
          <cell r="E126" t="str">
            <v>C25TDA 133</v>
          </cell>
          <cell r="F126">
            <v>-648733</v>
          </cell>
          <cell r="G126">
            <v>45904</v>
          </cell>
          <cell r="H126">
            <v>45930</v>
          </cell>
          <cell r="I126">
            <v>45932</v>
          </cell>
        </row>
        <row r="127">
          <cell r="A127">
            <v>155</v>
          </cell>
          <cell r="B127">
            <v>510017</v>
          </cell>
          <cell r="C127">
            <v>25790</v>
          </cell>
          <cell r="D127" t="str">
            <v>CTY TNHH MTV TM VA DV NGOC THOM</v>
          </cell>
          <cell r="E127" t="str">
            <v>C25TDA 155</v>
          </cell>
          <cell r="F127">
            <v>-904682</v>
          </cell>
          <cell r="G127">
            <v>45929</v>
          </cell>
          <cell r="H127">
            <v>45930</v>
          </cell>
          <cell r="I127">
            <v>45932</v>
          </cell>
        </row>
        <row r="128">
          <cell r="A128">
            <v>85</v>
          </cell>
          <cell r="B128">
            <v>510027</v>
          </cell>
          <cell r="C128">
            <v>25790</v>
          </cell>
          <cell r="D128" t="str">
            <v>CTY TNHH MTV TM VA DV NGOC THOM</v>
          </cell>
          <cell r="E128" t="str">
            <v>C25TDL 85</v>
          </cell>
          <cell r="F128">
            <v>-334818</v>
          </cell>
          <cell r="G128">
            <v>45911</v>
          </cell>
          <cell r="H128">
            <v>45930</v>
          </cell>
          <cell r="I128">
            <v>45932</v>
          </cell>
        </row>
        <row r="129">
          <cell r="A129">
            <v>86</v>
          </cell>
          <cell r="B129">
            <v>510027</v>
          </cell>
          <cell r="C129">
            <v>25790</v>
          </cell>
          <cell r="D129" t="str">
            <v>CTY TNHH MTV TM VA DV NGOC THOM</v>
          </cell>
          <cell r="E129" t="str">
            <v>C25TDL 86</v>
          </cell>
          <cell r="F129">
            <v>-184000</v>
          </cell>
          <cell r="G129">
            <v>45911</v>
          </cell>
          <cell r="H129">
            <v>45930</v>
          </cell>
          <cell r="I129">
            <v>45932</v>
          </cell>
        </row>
        <row r="130">
          <cell r="A130">
            <v>95</v>
          </cell>
          <cell r="B130">
            <v>510027</v>
          </cell>
          <cell r="C130">
            <v>25790</v>
          </cell>
          <cell r="D130" t="str">
            <v>CTY TNHH MTV TM VA DV NGOC THOM</v>
          </cell>
          <cell r="E130" t="str">
            <v>C25TDL 95</v>
          </cell>
          <cell r="F130">
            <v>-460000</v>
          </cell>
          <cell r="G130">
            <v>45929</v>
          </cell>
          <cell r="H130">
            <v>45930</v>
          </cell>
          <cell r="I130">
            <v>45932</v>
          </cell>
        </row>
        <row r="131">
          <cell r="A131">
            <v>184</v>
          </cell>
          <cell r="B131">
            <v>510019</v>
          </cell>
          <cell r="C131">
            <v>25790</v>
          </cell>
          <cell r="D131" t="str">
            <v>CTY TNHH MTV TM VA DV NGOC THOM</v>
          </cell>
          <cell r="E131" t="str">
            <v>C25TDU 184</v>
          </cell>
          <cell r="F131">
            <v>-1743783</v>
          </cell>
          <cell r="G131">
            <v>45927</v>
          </cell>
          <cell r="H131">
            <v>45930</v>
          </cell>
          <cell r="I131">
            <v>45932</v>
          </cell>
        </row>
        <row r="132">
          <cell r="A132">
            <v>187</v>
          </cell>
          <cell r="B132">
            <v>510019</v>
          </cell>
          <cell r="C132">
            <v>25790</v>
          </cell>
          <cell r="D132" t="str">
            <v>CTY TNHH MTV TM VA DV NGOC THOM</v>
          </cell>
          <cell r="E132" t="str">
            <v>C25TDU 187</v>
          </cell>
          <cell r="F132">
            <v>-560000</v>
          </cell>
          <cell r="G132">
            <v>45929</v>
          </cell>
          <cell r="H132">
            <v>45930</v>
          </cell>
          <cell r="I132">
            <v>45932</v>
          </cell>
        </row>
        <row r="133">
          <cell r="A133">
            <v>188</v>
          </cell>
          <cell r="B133">
            <v>510019</v>
          </cell>
          <cell r="C133">
            <v>25790</v>
          </cell>
          <cell r="D133" t="str">
            <v>CTY TNHH MTV TM VA DV NGOC THOM</v>
          </cell>
          <cell r="E133" t="str">
            <v>C25TDU 188</v>
          </cell>
          <cell r="F133">
            <v>-1627642</v>
          </cell>
          <cell r="G133">
            <v>45929</v>
          </cell>
          <cell r="H133">
            <v>45930</v>
          </cell>
          <cell r="I133">
            <v>45932</v>
          </cell>
        </row>
        <row r="134">
          <cell r="A134">
            <v>144</v>
          </cell>
          <cell r="B134">
            <v>510016</v>
          </cell>
          <cell r="C134">
            <v>25790</v>
          </cell>
          <cell r="D134" t="str">
            <v>CTY TNHH MTV TM VA DV NGOC THOM</v>
          </cell>
          <cell r="E134" t="str">
            <v>C25THB 144</v>
          </cell>
          <cell r="F134">
            <v>-411374</v>
          </cell>
          <cell r="G134">
            <v>45895</v>
          </cell>
          <cell r="H134">
            <v>45930</v>
          </cell>
          <cell r="I134">
            <v>45932</v>
          </cell>
        </row>
        <row r="135">
          <cell r="A135">
            <v>145</v>
          </cell>
          <cell r="B135">
            <v>510016</v>
          </cell>
          <cell r="C135">
            <v>25790</v>
          </cell>
          <cell r="D135" t="str">
            <v>CTY TNHH MTV TM VA DV NGOC THOM</v>
          </cell>
          <cell r="E135" t="str">
            <v>C25THB 145</v>
          </cell>
          <cell r="F135">
            <v>-111606</v>
          </cell>
          <cell r="G135">
            <v>45895</v>
          </cell>
          <cell r="H135">
            <v>45930</v>
          </cell>
          <cell r="I135">
            <v>45932</v>
          </cell>
        </row>
        <row r="136">
          <cell r="A136">
            <v>146</v>
          </cell>
          <cell r="B136">
            <v>510016</v>
          </cell>
          <cell r="C136">
            <v>25790</v>
          </cell>
          <cell r="D136" t="str">
            <v>CTY TNHH MTV TM VA DV NGOC THOM</v>
          </cell>
          <cell r="E136" t="str">
            <v>C25THB 146</v>
          </cell>
          <cell r="F136">
            <v>-111058</v>
          </cell>
          <cell r="G136">
            <v>45895</v>
          </cell>
          <cell r="H136">
            <v>45930</v>
          </cell>
          <cell r="I136">
            <v>45932</v>
          </cell>
        </row>
        <row r="137">
          <cell r="A137">
            <v>147</v>
          </cell>
          <cell r="B137">
            <v>510016</v>
          </cell>
          <cell r="C137">
            <v>25790</v>
          </cell>
          <cell r="D137" t="str">
            <v>CTY TNHH MTV TM VA DV NGOC THOM</v>
          </cell>
          <cell r="E137" t="str">
            <v>C25THB 147</v>
          </cell>
          <cell r="F137">
            <v>-111058</v>
          </cell>
          <cell r="G137">
            <v>45895</v>
          </cell>
          <cell r="H137">
            <v>45930</v>
          </cell>
          <cell r="I137">
            <v>45932</v>
          </cell>
        </row>
        <row r="138">
          <cell r="A138">
            <v>124</v>
          </cell>
          <cell r="B138">
            <v>510026</v>
          </cell>
          <cell r="C138">
            <v>25790</v>
          </cell>
          <cell r="D138" t="str">
            <v>CTY TNHH MTV TM VA DV NGOC THOM</v>
          </cell>
          <cell r="E138" t="str">
            <v>C25THD 124</v>
          </cell>
          <cell r="F138">
            <v>-713622</v>
          </cell>
          <cell r="G138">
            <v>45911</v>
          </cell>
          <cell r="H138">
            <v>45930</v>
          </cell>
          <cell r="I138">
            <v>45932</v>
          </cell>
        </row>
        <row r="139">
          <cell r="A139">
            <v>176</v>
          </cell>
          <cell r="B139">
            <v>510015</v>
          </cell>
          <cell r="C139">
            <v>25790</v>
          </cell>
          <cell r="D139" t="str">
            <v>CTY TNHH MTV TM VA DV NGOC THOM</v>
          </cell>
          <cell r="E139" t="str">
            <v>C25THL 176</v>
          </cell>
          <cell r="F139">
            <v>-111058</v>
          </cell>
          <cell r="G139">
            <v>45913</v>
          </cell>
          <cell r="H139">
            <v>45930</v>
          </cell>
          <cell r="I139">
            <v>45932</v>
          </cell>
        </row>
        <row r="140">
          <cell r="A140">
            <v>182</v>
          </cell>
          <cell r="B140">
            <v>510015</v>
          </cell>
          <cell r="C140">
            <v>25790</v>
          </cell>
          <cell r="D140" t="str">
            <v>CTY TNHH MTV TM VA DV NGOC THOM</v>
          </cell>
          <cell r="E140" t="str">
            <v>C25THL 182</v>
          </cell>
          <cell r="F140">
            <v>-1196000</v>
          </cell>
          <cell r="G140">
            <v>45914</v>
          </cell>
          <cell r="H140">
            <v>45930</v>
          </cell>
          <cell r="I140">
            <v>45932</v>
          </cell>
        </row>
        <row r="141">
          <cell r="A141">
            <v>49</v>
          </cell>
          <cell r="B141">
            <v>510029</v>
          </cell>
          <cell r="C141">
            <v>25790</v>
          </cell>
          <cell r="D141" t="str">
            <v>CTY TNHH MTV TM VA DV NGOC THOM</v>
          </cell>
          <cell r="E141" t="str">
            <v>C25TKC 49</v>
          </cell>
          <cell r="F141">
            <v>-666348</v>
          </cell>
          <cell r="G141">
            <v>45926</v>
          </cell>
          <cell r="H141">
            <v>45930</v>
          </cell>
          <cell r="I141">
            <v>45932</v>
          </cell>
        </row>
        <row r="142">
          <cell r="A142" t="str">
            <v>147a</v>
          </cell>
          <cell r="B142">
            <v>510028</v>
          </cell>
          <cell r="C142">
            <v>25790</v>
          </cell>
          <cell r="D142" t="str">
            <v>CTY TNHH MTV TM VA DV NGOC THOM</v>
          </cell>
          <cell r="E142" t="str">
            <v>C25TKG 147</v>
          </cell>
          <cell r="F142">
            <v>-311401</v>
          </cell>
          <cell r="G142">
            <v>45903</v>
          </cell>
          <cell r="H142">
            <v>45930</v>
          </cell>
          <cell r="I142">
            <v>45932</v>
          </cell>
        </row>
        <row r="143">
          <cell r="A143">
            <v>164</v>
          </cell>
          <cell r="B143">
            <v>510028</v>
          </cell>
          <cell r="C143">
            <v>25790</v>
          </cell>
          <cell r="D143" t="str">
            <v>CTY TNHH MTV TM VA DV NGOC THOM</v>
          </cell>
          <cell r="E143" t="str">
            <v>C25TKG 164</v>
          </cell>
          <cell r="F143">
            <v>-111606</v>
          </cell>
          <cell r="G143">
            <v>45918</v>
          </cell>
          <cell r="H143">
            <v>45930</v>
          </cell>
          <cell r="I143">
            <v>45932</v>
          </cell>
        </row>
        <row r="144">
          <cell r="A144" t="str">
            <v>124a</v>
          </cell>
          <cell r="B144">
            <v>510025</v>
          </cell>
          <cell r="C144">
            <v>25790</v>
          </cell>
          <cell r="D144" t="str">
            <v>CTY TNHH MTV TM VA DV NGOC THOM</v>
          </cell>
          <cell r="E144" t="str">
            <v>C25TKH 124</v>
          </cell>
          <cell r="F144">
            <v>-3036180</v>
          </cell>
          <cell r="G144">
            <v>45917</v>
          </cell>
          <cell r="H144">
            <v>45930</v>
          </cell>
          <cell r="I144">
            <v>45932</v>
          </cell>
        </row>
        <row r="145">
          <cell r="A145">
            <v>126</v>
          </cell>
          <cell r="B145">
            <v>510025</v>
          </cell>
          <cell r="C145">
            <v>25790</v>
          </cell>
          <cell r="D145" t="str">
            <v>CTY TNHH MTV TM VA DV NGOC THOM</v>
          </cell>
          <cell r="E145" t="str">
            <v>C25TKH 126</v>
          </cell>
          <cell r="F145">
            <v>-2473715</v>
          </cell>
          <cell r="G145">
            <v>45917</v>
          </cell>
          <cell r="H145">
            <v>45930</v>
          </cell>
          <cell r="I145">
            <v>45932</v>
          </cell>
        </row>
        <row r="146">
          <cell r="A146">
            <v>132</v>
          </cell>
          <cell r="B146">
            <v>510020</v>
          </cell>
          <cell r="C146">
            <v>25790</v>
          </cell>
          <cell r="D146" t="str">
            <v>CTY TNHH MTV TM VA DV NGOC THOM</v>
          </cell>
          <cell r="E146" t="str">
            <v>C25TLX 132</v>
          </cell>
          <cell r="F146">
            <v>-2737110</v>
          </cell>
          <cell r="G146">
            <v>45918</v>
          </cell>
          <cell r="H146">
            <v>45930</v>
          </cell>
          <cell r="I146">
            <v>45932</v>
          </cell>
        </row>
        <row r="147">
          <cell r="A147">
            <v>94</v>
          </cell>
          <cell r="B147">
            <v>510021</v>
          </cell>
          <cell r="C147">
            <v>25790</v>
          </cell>
          <cell r="D147" t="str">
            <v>CTY TNHH MTV TM VA DV NGOC THOM</v>
          </cell>
          <cell r="E147" t="str">
            <v>C25TQU 94</v>
          </cell>
          <cell r="F147">
            <v>-750435</v>
          </cell>
          <cell r="G147">
            <v>45911</v>
          </cell>
          <cell r="H147">
            <v>45930</v>
          </cell>
          <cell r="I147">
            <v>45932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No. &amp; PO Number</v>
          </cell>
          <cell r="F1" t="str">
            <v>Base Amount</v>
          </cell>
          <cell r="G1" t="str">
            <v>Invoice Date</v>
          </cell>
          <cell r="H1" t="str">
            <v>Cut off date</v>
          </cell>
          <cell r="I1" t="str">
            <v>Ngày ghi nhận</v>
          </cell>
        </row>
        <row r="2">
          <cell r="A2">
            <v>62711</v>
          </cell>
          <cell r="B2">
            <v>510024</v>
          </cell>
          <cell r="C2">
            <v>25790</v>
          </cell>
          <cell r="D2" t="str">
            <v>CTY TNHH MTV TM VA DV NGOC THOM</v>
          </cell>
          <cell r="E2" t="str">
            <v>1C25TNN_00062711</v>
          </cell>
          <cell r="F2">
            <v>1840000</v>
          </cell>
          <cell r="G2">
            <v>45923</v>
          </cell>
          <cell r="H2">
            <v>45961</v>
          </cell>
          <cell r="I2">
            <v>45966</v>
          </cell>
        </row>
        <row r="3">
          <cell r="A3">
            <v>63343</v>
          </cell>
          <cell r="B3">
            <v>510019</v>
          </cell>
          <cell r="C3">
            <v>25790</v>
          </cell>
          <cell r="D3" t="str">
            <v>CTY TNHH MTV TM VA DV NGOC THOM</v>
          </cell>
          <cell r="E3" t="str">
            <v>1C25TNN_00063343</v>
          </cell>
          <cell r="F3">
            <v>2883150</v>
          </cell>
          <cell r="G3">
            <v>45925</v>
          </cell>
          <cell r="H3">
            <v>45961</v>
          </cell>
          <cell r="I3">
            <v>45966</v>
          </cell>
        </row>
        <row r="4">
          <cell r="A4">
            <v>63346</v>
          </cell>
          <cell r="B4">
            <v>510022</v>
          </cell>
          <cell r="C4">
            <v>25790</v>
          </cell>
          <cell r="D4" t="str">
            <v>CTY TNHH MTV TM VA DV NGOC THOM</v>
          </cell>
          <cell r="E4" t="str">
            <v>1C25TNN_00063346</v>
          </cell>
          <cell r="F4">
            <v>2358900</v>
          </cell>
          <cell r="G4">
            <v>45927</v>
          </cell>
          <cell r="H4">
            <v>45961</v>
          </cell>
          <cell r="I4">
            <v>45966</v>
          </cell>
        </row>
        <row r="5">
          <cell r="A5">
            <v>63347</v>
          </cell>
          <cell r="B5">
            <v>510017</v>
          </cell>
          <cell r="C5">
            <v>25790</v>
          </cell>
          <cell r="D5" t="str">
            <v>CTY TNHH MTV TM VA DV NGOC THOM</v>
          </cell>
          <cell r="E5" t="str">
            <v>1C25TNN_00063347</v>
          </cell>
          <cell r="F5">
            <v>1699975</v>
          </cell>
          <cell r="G5">
            <v>45927</v>
          </cell>
          <cell r="H5">
            <v>45961</v>
          </cell>
          <cell r="I5">
            <v>45966</v>
          </cell>
        </row>
        <row r="6">
          <cell r="A6">
            <v>63350</v>
          </cell>
          <cell r="B6">
            <v>510018</v>
          </cell>
          <cell r="C6">
            <v>25790</v>
          </cell>
          <cell r="D6" t="str">
            <v>CTY TNHH MTV TM VA DV NGOC THOM</v>
          </cell>
          <cell r="E6" t="str">
            <v>1C25TNN_00063350</v>
          </cell>
          <cell r="F6">
            <v>1140000</v>
          </cell>
          <cell r="G6">
            <v>45926</v>
          </cell>
          <cell r="H6">
            <v>45961</v>
          </cell>
          <cell r="I6">
            <v>45966</v>
          </cell>
        </row>
        <row r="7">
          <cell r="A7">
            <v>63351</v>
          </cell>
          <cell r="B7">
            <v>510016</v>
          </cell>
          <cell r="C7">
            <v>25790</v>
          </cell>
          <cell r="D7" t="str">
            <v>CTY TNHH MTV TM VA DV NGOC THOM</v>
          </cell>
          <cell r="E7" t="str">
            <v>1C25TNN_00063351</v>
          </cell>
          <cell r="F7">
            <v>2579200</v>
          </cell>
          <cell r="G7">
            <v>45933</v>
          </cell>
          <cell r="H7">
            <v>45961</v>
          </cell>
          <cell r="I7">
            <v>45966</v>
          </cell>
        </row>
        <row r="8">
          <cell r="A8">
            <v>63352</v>
          </cell>
          <cell r="B8">
            <v>510024</v>
          </cell>
          <cell r="C8">
            <v>25790</v>
          </cell>
          <cell r="D8" t="str">
            <v>CTY TNHH MTV TM VA DV NGOC THOM</v>
          </cell>
          <cell r="E8" t="str">
            <v>1C25TNN_00063352</v>
          </cell>
          <cell r="F8">
            <v>2579200</v>
          </cell>
          <cell r="G8">
            <v>45933</v>
          </cell>
          <cell r="H8">
            <v>45961</v>
          </cell>
          <cell r="I8">
            <v>45966</v>
          </cell>
        </row>
        <row r="9">
          <cell r="A9">
            <v>63353</v>
          </cell>
          <cell r="B9">
            <v>510022</v>
          </cell>
          <cell r="C9">
            <v>25790</v>
          </cell>
          <cell r="D9" t="str">
            <v>CTY TNHH MTV TM VA DV NGOC THOM</v>
          </cell>
          <cell r="E9" t="str">
            <v>1C25TNN_00063353</v>
          </cell>
          <cell r="F9">
            <v>558025</v>
          </cell>
          <cell r="G9">
            <v>45931</v>
          </cell>
          <cell r="H9">
            <v>45961</v>
          </cell>
          <cell r="I9">
            <v>45966</v>
          </cell>
        </row>
        <row r="10">
          <cell r="A10">
            <v>63354</v>
          </cell>
          <cell r="B10">
            <v>510025</v>
          </cell>
          <cell r="C10">
            <v>25790</v>
          </cell>
          <cell r="D10" t="str">
            <v>CTY TNHH MTV TM VA DV NGOC THOM</v>
          </cell>
          <cell r="E10" t="str">
            <v>1C25TNN_00063354</v>
          </cell>
          <cell r="F10">
            <v>5618913</v>
          </cell>
          <cell r="G10">
            <v>45930</v>
          </cell>
          <cell r="H10">
            <v>45961</v>
          </cell>
          <cell r="I10">
            <v>45966</v>
          </cell>
        </row>
        <row r="11">
          <cell r="A11">
            <v>63358</v>
          </cell>
          <cell r="B11">
            <v>510012</v>
          </cell>
          <cell r="C11">
            <v>25790</v>
          </cell>
          <cell r="D11" t="str">
            <v>CTY TNHH MTV TM VA DV NGOC THOM</v>
          </cell>
          <cell r="E11" t="str">
            <v>1C25TNN_00063358</v>
          </cell>
          <cell r="F11">
            <v>6837538</v>
          </cell>
          <cell r="G11">
            <v>45927</v>
          </cell>
          <cell r="H11">
            <v>45961</v>
          </cell>
          <cell r="I11">
            <v>45966</v>
          </cell>
        </row>
        <row r="12">
          <cell r="A12">
            <v>64671</v>
          </cell>
          <cell r="B12">
            <v>510011</v>
          </cell>
          <cell r="C12">
            <v>25790</v>
          </cell>
          <cell r="D12" t="str">
            <v>CTY TNHH MTV TM VA DV NGOC THOM</v>
          </cell>
          <cell r="E12" t="str">
            <v>1C25TNN_00064671</v>
          </cell>
          <cell r="F12">
            <v>9101413</v>
          </cell>
          <cell r="G12">
            <v>45930</v>
          </cell>
          <cell r="H12">
            <v>45961</v>
          </cell>
          <cell r="I12">
            <v>45966</v>
          </cell>
        </row>
        <row r="13">
          <cell r="A13">
            <v>65172</v>
          </cell>
          <cell r="B13">
            <v>510010</v>
          </cell>
          <cell r="C13">
            <v>25790</v>
          </cell>
          <cell r="D13" t="str">
            <v>CTY TNHH MTV TM VA DV NGOC THOM</v>
          </cell>
          <cell r="E13" t="str">
            <v>1C25TNN_00065172</v>
          </cell>
          <cell r="F13">
            <v>13122963</v>
          </cell>
          <cell r="G13">
            <v>45931</v>
          </cell>
          <cell r="H13">
            <v>45961</v>
          </cell>
          <cell r="I13">
            <v>45966</v>
          </cell>
        </row>
        <row r="14">
          <cell r="A14">
            <v>65457</v>
          </cell>
          <cell r="B14">
            <v>510026</v>
          </cell>
          <cell r="C14">
            <v>25790</v>
          </cell>
          <cell r="D14" t="str">
            <v>CTY TNHH MTV TM VA DV NGOC THOM</v>
          </cell>
          <cell r="E14" t="str">
            <v>1C25TNN_00065457</v>
          </cell>
          <cell r="F14">
            <v>808950</v>
          </cell>
          <cell r="G14">
            <v>45931</v>
          </cell>
          <cell r="H14">
            <v>45961</v>
          </cell>
          <cell r="I14">
            <v>45966</v>
          </cell>
        </row>
        <row r="15">
          <cell r="A15">
            <v>65458</v>
          </cell>
          <cell r="B15">
            <v>520090</v>
          </cell>
          <cell r="C15">
            <v>25790</v>
          </cell>
          <cell r="D15" t="str">
            <v>CTY TNHH MTV TM VA DV NGOC THOM</v>
          </cell>
          <cell r="E15" t="str">
            <v>1C25TNN_00065458</v>
          </cell>
          <cell r="F15">
            <v>5465813</v>
          </cell>
          <cell r="G15">
            <v>45931</v>
          </cell>
          <cell r="H15">
            <v>45961</v>
          </cell>
          <cell r="I15">
            <v>45966</v>
          </cell>
        </row>
        <row r="16">
          <cell r="A16">
            <v>65522</v>
          </cell>
          <cell r="B16">
            <v>510028</v>
          </cell>
          <cell r="C16">
            <v>25790</v>
          </cell>
          <cell r="D16" t="str">
            <v>CTY TNHH MTV TM VA DV NGOC THOM</v>
          </cell>
          <cell r="E16" t="str">
            <v>1C25TNN_00065522</v>
          </cell>
          <cell r="F16">
            <v>1619175</v>
          </cell>
          <cell r="G16">
            <v>45935</v>
          </cell>
          <cell r="H16">
            <v>45961</v>
          </cell>
          <cell r="I16">
            <v>45966</v>
          </cell>
        </row>
        <row r="17">
          <cell r="A17">
            <v>65523</v>
          </cell>
          <cell r="B17">
            <v>510025</v>
          </cell>
          <cell r="C17">
            <v>25790</v>
          </cell>
          <cell r="D17" t="str">
            <v>CTY TNHH MTV TM VA DV NGOC THOM</v>
          </cell>
          <cell r="E17" t="str">
            <v>1C25TNN_00065523</v>
          </cell>
          <cell r="F17">
            <v>7143963</v>
          </cell>
          <cell r="G17">
            <v>45933</v>
          </cell>
          <cell r="H17">
            <v>45961</v>
          </cell>
          <cell r="I17">
            <v>45966</v>
          </cell>
        </row>
        <row r="18">
          <cell r="A18">
            <v>65524</v>
          </cell>
          <cell r="B18">
            <v>510020</v>
          </cell>
          <cell r="C18">
            <v>25790</v>
          </cell>
          <cell r="D18" t="str">
            <v>CTY TNHH MTV TM VA DV NGOC THOM</v>
          </cell>
          <cell r="E18" t="str">
            <v>1C25TNN_00065524</v>
          </cell>
          <cell r="F18">
            <v>3491900</v>
          </cell>
          <cell r="G18">
            <v>45934</v>
          </cell>
          <cell r="H18">
            <v>45961</v>
          </cell>
          <cell r="I18">
            <v>45966</v>
          </cell>
        </row>
        <row r="19">
          <cell r="A19">
            <v>65525</v>
          </cell>
          <cell r="B19">
            <v>510016</v>
          </cell>
          <cell r="C19">
            <v>25790</v>
          </cell>
          <cell r="D19" t="str">
            <v>CTY TNHH MTV TM VA DV NGOC THOM</v>
          </cell>
          <cell r="E19" t="str">
            <v>1C25TNN_00065525</v>
          </cell>
          <cell r="F19">
            <v>580000</v>
          </cell>
          <cell r="G19">
            <v>45936</v>
          </cell>
          <cell r="H19">
            <v>45961</v>
          </cell>
          <cell r="I19">
            <v>45966</v>
          </cell>
        </row>
        <row r="20">
          <cell r="A20">
            <v>65526</v>
          </cell>
          <cell r="B20">
            <v>510016</v>
          </cell>
          <cell r="C20">
            <v>25790</v>
          </cell>
          <cell r="D20" t="str">
            <v>CTY TNHH MTV TM VA DV NGOC THOM</v>
          </cell>
          <cell r="E20" t="str">
            <v>1C25TNN_00065526</v>
          </cell>
          <cell r="F20">
            <v>1919525</v>
          </cell>
          <cell r="G20">
            <v>45936</v>
          </cell>
          <cell r="H20">
            <v>45961</v>
          </cell>
          <cell r="I20">
            <v>45966</v>
          </cell>
        </row>
        <row r="21">
          <cell r="A21">
            <v>65527</v>
          </cell>
          <cell r="B21">
            <v>510015</v>
          </cell>
          <cell r="C21">
            <v>25790</v>
          </cell>
          <cell r="D21" t="str">
            <v>CTY TNHH MTV TM VA DV NGOC THOM</v>
          </cell>
          <cell r="E21" t="str">
            <v>1C25TNN_00065527</v>
          </cell>
          <cell r="F21">
            <v>501825</v>
          </cell>
          <cell r="G21">
            <v>45933</v>
          </cell>
          <cell r="H21">
            <v>45961</v>
          </cell>
          <cell r="I21">
            <v>45966</v>
          </cell>
        </row>
        <row r="22">
          <cell r="A22">
            <v>65528</v>
          </cell>
          <cell r="B22">
            <v>510015</v>
          </cell>
          <cell r="C22">
            <v>25790</v>
          </cell>
          <cell r="D22" t="str">
            <v>CTY TNHH MTV TM VA DV NGOC THOM</v>
          </cell>
          <cell r="E22" t="str">
            <v>1C25TNN_00065528</v>
          </cell>
          <cell r="F22">
            <v>558025</v>
          </cell>
          <cell r="G22">
            <v>45933</v>
          </cell>
          <cell r="H22">
            <v>45961</v>
          </cell>
          <cell r="I22">
            <v>45966</v>
          </cell>
        </row>
        <row r="23">
          <cell r="A23">
            <v>65529</v>
          </cell>
          <cell r="B23">
            <v>510018</v>
          </cell>
          <cell r="C23">
            <v>25790</v>
          </cell>
          <cell r="D23" t="str">
            <v>CTY TNHH MTV TM VA DV NGOC THOM</v>
          </cell>
          <cell r="E23" t="str">
            <v>1C25TNN_00065529</v>
          </cell>
          <cell r="F23">
            <v>501825</v>
          </cell>
          <cell r="G23">
            <v>45933</v>
          </cell>
          <cell r="H23">
            <v>45961</v>
          </cell>
          <cell r="I23">
            <v>45966</v>
          </cell>
        </row>
        <row r="24">
          <cell r="A24">
            <v>65530</v>
          </cell>
          <cell r="B24">
            <v>510019</v>
          </cell>
          <cell r="C24">
            <v>25790</v>
          </cell>
          <cell r="D24" t="str">
            <v>CTY TNHH MTV TM VA DV NGOC THOM</v>
          </cell>
          <cell r="E24" t="str">
            <v>1C25TNN_00065530</v>
          </cell>
          <cell r="F24">
            <v>1478025</v>
          </cell>
          <cell r="G24">
            <v>45933</v>
          </cell>
          <cell r="H24">
            <v>45961</v>
          </cell>
          <cell r="I24">
            <v>45966</v>
          </cell>
        </row>
        <row r="25">
          <cell r="A25">
            <v>65531</v>
          </cell>
          <cell r="B25">
            <v>510012</v>
          </cell>
          <cell r="C25">
            <v>25790</v>
          </cell>
          <cell r="D25" t="str">
            <v>CTY TNHH MTV TM VA DV NGOC THOM</v>
          </cell>
          <cell r="E25" t="str">
            <v>1C25TNN_00065531</v>
          </cell>
          <cell r="F25">
            <v>1116063</v>
          </cell>
          <cell r="G25">
            <v>45933</v>
          </cell>
          <cell r="H25">
            <v>45961</v>
          </cell>
          <cell r="I25">
            <v>45966</v>
          </cell>
        </row>
        <row r="26">
          <cell r="A26">
            <v>65623</v>
          </cell>
          <cell r="B26">
            <v>510012</v>
          </cell>
          <cell r="C26">
            <v>25790</v>
          </cell>
          <cell r="D26" t="str">
            <v>CTY TNHH MTV TM VA DV NGOC THOM</v>
          </cell>
          <cell r="E26" t="str">
            <v>1C25TNN_00065623</v>
          </cell>
          <cell r="F26">
            <v>2381325</v>
          </cell>
          <cell r="G26">
            <v>45934</v>
          </cell>
          <cell r="H26">
            <v>45961</v>
          </cell>
          <cell r="I26">
            <v>45966</v>
          </cell>
        </row>
        <row r="27">
          <cell r="A27">
            <v>65624</v>
          </cell>
          <cell r="B27">
            <v>510012</v>
          </cell>
          <cell r="C27">
            <v>25790</v>
          </cell>
          <cell r="D27" t="str">
            <v>CTY TNHH MTV TM VA DV NGOC THOM</v>
          </cell>
          <cell r="E27" t="str">
            <v>1C25TNN_00065624</v>
          </cell>
          <cell r="F27">
            <v>1468625</v>
          </cell>
          <cell r="G27">
            <v>45934</v>
          </cell>
          <cell r="H27">
            <v>45961</v>
          </cell>
          <cell r="I27">
            <v>45966</v>
          </cell>
        </row>
        <row r="28">
          <cell r="A28">
            <v>66839</v>
          </cell>
          <cell r="B28">
            <v>510017</v>
          </cell>
          <cell r="C28">
            <v>25790</v>
          </cell>
          <cell r="D28" t="str">
            <v>CTY TNHH MTV TM VA DV NGOC THOM</v>
          </cell>
          <cell r="E28" t="str">
            <v>1C25TNN_00066839</v>
          </cell>
          <cell r="F28">
            <v>1559525</v>
          </cell>
          <cell r="G28">
            <v>45934</v>
          </cell>
          <cell r="H28">
            <v>45961</v>
          </cell>
          <cell r="I28">
            <v>45966</v>
          </cell>
        </row>
        <row r="29">
          <cell r="A29">
            <v>66840</v>
          </cell>
          <cell r="B29">
            <v>510016</v>
          </cell>
          <cell r="C29">
            <v>25790</v>
          </cell>
          <cell r="D29" t="str">
            <v>CTY TNHH MTV TM VA DV NGOC THOM</v>
          </cell>
          <cell r="E29" t="str">
            <v>1C25TNN_00066840</v>
          </cell>
          <cell r="F29">
            <v>560000</v>
          </cell>
          <cell r="G29">
            <v>45940</v>
          </cell>
          <cell r="H29">
            <v>45961</v>
          </cell>
          <cell r="I29">
            <v>45966</v>
          </cell>
        </row>
        <row r="30">
          <cell r="A30">
            <v>66841</v>
          </cell>
          <cell r="B30">
            <v>510024</v>
          </cell>
          <cell r="C30">
            <v>25790</v>
          </cell>
          <cell r="D30" t="str">
            <v>CTY TNHH MTV TM VA DV NGOC THOM</v>
          </cell>
          <cell r="E30" t="str">
            <v>1C25TNN_00066841</v>
          </cell>
          <cell r="F30">
            <v>3497375</v>
          </cell>
          <cell r="G30">
            <v>45940</v>
          </cell>
          <cell r="H30">
            <v>45961</v>
          </cell>
          <cell r="I30">
            <v>45966</v>
          </cell>
        </row>
        <row r="31">
          <cell r="A31">
            <v>66842</v>
          </cell>
          <cell r="B31">
            <v>510027</v>
          </cell>
          <cell r="C31">
            <v>25790</v>
          </cell>
          <cell r="D31" t="str">
            <v>CTY TNHH MTV TM VA DV NGOC THOM</v>
          </cell>
          <cell r="E31" t="str">
            <v>1C25TNN_00066842</v>
          </cell>
          <cell r="F31">
            <v>580000</v>
          </cell>
          <cell r="G31">
            <v>45938</v>
          </cell>
          <cell r="H31">
            <v>45961</v>
          </cell>
          <cell r="I31">
            <v>45966</v>
          </cell>
        </row>
        <row r="32">
          <cell r="A32">
            <v>66843</v>
          </cell>
          <cell r="B32">
            <v>510028</v>
          </cell>
          <cell r="C32">
            <v>25790</v>
          </cell>
          <cell r="D32" t="str">
            <v>CTY TNHH MTV TM VA DV NGOC THOM</v>
          </cell>
          <cell r="E32" t="str">
            <v>1C25TNN_00066843</v>
          </cell>
          <cell r="F32">
            <v>920000</v>
          </cell>
          <cell r="G32">
            <v>45937</v>
          </cell>
          <cell r="H32">
            <v>45961</v>
          </cell>
          <cell r="I32">
            <v>45966</v>
          </cell>
        </row>
        <row r="33">
          <cell r="A33">
            <v>66844</v>
          </cell>
          <cell r="B33">
            <v>510019</v>
          </cell>
          <cell r="C33">
            <v>25790</v>
          </cell>
          <cell r="D33" t="str">
            <v>CTY TNHH MTV TM VA DV NGOC THOM</v>
          </cell>
          <cell r="E33" t="str">
            <v>1C25TNN_00066844</v>
          </cell>
          <cell r="F33">
            <v>2144100</v>
          </cell>
          <cell r="G33">
            <v>45934</v>
          </cell>
          <cell r="H33">
            <v>45961</v>
          </cell>
          <cell r="I33">
            <v>45966</v>
          </cell>
        </row>
        <row r="34">
          <cell r="A34">
            <v>67025</v>
          </cell>
          <cell r="B34">
            <v>510019</v>
          </cell>
          <cell r="C34">
            <v>25790</v>
          </cell>
          <cell r="D34" t="str">
            <v>CTY TNHH MTV TM VA DV NGOC THOM</v>
          </cell>
          <cell r="E34" t="str">
            <v>1C25TNN_00067025</v>
          </cell>
          <cell r="F34">
            <v>4603325</v>
          </cell>
          <cell r="G34">
            <v>45939</v>
          </cell>
          <cell r="H34">
            <v>45961</v>
          </cell>
          <cell r="I34">
            <v>45966</v>
          </cell>
        </row>
        <row r="35">
          <cell r="A35">
            <v>67026</v>
          </cell>
          <cell r="B35">
            <v>510011</v>
          </cell>
          <cell r="C35">
            <v>25790</v>
          </cell>
          <cell r="D35" t="str">
            <v>CTY TNHH MTV TM VA DV NGOC THOM</v>
          </cell>
          <cell r="E35" t="str">
            <v>1C25TNN_00067026</v>
          </cell>
          <cell r="F35">
            <v>1969175</v>
          </cell>
          <cell r="G35">
            <v>45938</v>
          </cell>
          <cell r="H35">
            <v>45961</v>
          </cell>
          <cell r="I35">
            <v>45966</v>
          </cell>
        </row>
        <row r="36">
          <cell r="A36">
            <v>67027</v>
          </cell>
          <cell r="B36">
            <v>510012</v>
          </cell>
          <cell r="C36">
            <v>25790</v>
          </cell>
          <cell r="D36" t="str">
            <v>CTY TNHH MTV TM VA DV NGOC THOM</v>
          </cell>
          <cell r="E36" t="str">
            <v>1C25TNN_00067027</v>
          </cell>
          <cell r="F36">
            <v>853125</v>
          </cell>
          <cell r="G36">
            <v>45938</v>
          </cell>
          <cell r="H36">
            <v>45961</v>
          </cell>
          <cell r="I36">
            <v>45966</v>
          </cell>
        </row>
        <row r="37">
          <cell r="A37">
            <v>67135</v>
          </cell>
          <cell r="B37">
            <v>510012</v>
          </cell>
          <cell r="C37">
            <v>25790</v>
          </cell>
          <cell r="D37" t="str">
            <v>CTY TNHH MTV TM VA DV NGOC THOM</v>
          </cell>
          <cell r="E37" t="str">
            <v>1C25TNN_00067135</v>
          </cell>
          <cell r="F37">
            <v>2608625</v>
          </cell>
          <cell r="G37">
            <v>45941</v>
          </cell>
          <cell r="H37">
            <v>45961</v>
          </cell>
          <cell r="I37">
            <v>45966</v>
          </cell>
        </row>
        <row r="38">
          <cell r="A38">
            <v>67136</v>
          </cell>
          <cell r="B38">
            <v>510012</v>
          </cell>
          <cell r="C38">
            <v>25790</v>
          </cell>
          <cell r="D38" t="str">
            <v>CTY TNHH MTV TM VA DV NGOC THOM</v>
          </cell>
          <cell r="E38" t="str">
            <v>1C25TNN_00067136</v>
          </cell>
          <cell r="F38">
            <v>12791200</v>
          </cell>
          <cell r="G38">
            <v>45941</v>
          </cell>
          <cell r="H38">
            <v>45961</v>
          </cell>
          <cell r="I38">
            <v>45966</v>
          </cell>
        </row>
        <row r="39">
          <cell r="A39">
            <v>67137</v>
          </cell>
          <cell r="B39">
            <v>510012</v>
          </cell>
          <cell r="C39">
            <v>25790</v>
          </cell>
          <cell r="D39" t="str">
            <v>CTY TNHH MTV TM VA DV NGOC THOM</v>
          </cell>
          <cell r="E39" t="str">
            <v>1C25TNN_00067137</v>
          </cell>
          <cell r="F39">
            <v>4048238</v>
          </cell>
          <cell r="G39">
            <v>45941</v>
          </cell>
          <cell r="H39">
            <v>45961</v>
          </cell>
          <cell r="I39">
            <v>45966</v>
          </cell>
        </row>
        <row r="40">
          <cell r="A40">
            <v>67138</v>
          </cell>
          <cell r="B40">
            <v>510010</v>
          </cell>
          <cell r="C40">
            <v>25790</v>
          </cell>
          <cell r="D40" t="str">
            <v>CTY TNHH MTV TM VA DV NGOC THOM</v>
          </cell>
          <cell r="E40" t="str">
            <v>1C25TNN_00067138</v>
          </cell>
          <cell r="F40">
            <v>15564763</v>
          </cell>
          <cell r="G40">
            <v>45941</v>
          </cell>
          <cell r="H40">
            <v>45961</v>
          </cell>
          <cell r="I40">
            <v>45966</v>
          </cell>
        </row>
        <row r="41">
          <cell r="A41">
            <v>67139</v>
          </cell>
          <cell r="B41">
            <v>510010</v>
          </cell>
          <cell r="C41">
            <v>25790</v>
          </cell>
          <cell r="D41" t="str">
            <v>CTY TNHH MTV TM VA DV NGOC THOM</v>
          </cell>
          <cell r="E41" t="str">
            <v>1C25TNN_00067139</v>
          </cell>
          <cell r="F41">
            <v>560000</v>
          </cell>
          <cell r="G41">
            <v>45941</v>
          </cell>
          <cell r="H41">
            <v>45961</v>
          </cell>
          <cell r="I41">
            <v>45966</v>
          </cell>
        </row>
        <row r="42">
          <cell r="A42">
            <v>67140</v>
          </cell>
          <cell r="B42">
            <v>510027</v>
          </cell>
          <cell r="C42">
            <v>25790</v>
          </cell>
          <cell r="D42" t="str">
            <v>CTY TNHH MTV TM VA DV NGOC THOM</v>
          </cell>
          <cell r="E42" t="str">
            <v>1C25TNN_00067140</v>
          </cell>
          <cell r="F42">
            <v>1110575</v>
          </cell>
          <cell r="G42">
            <v>45942</v>
          </cell>
          <cell r="H42">
            <v>45961</v>
          </cell>
          <cell r="I42">
            <v>45966</v>
          </cell>
        </row>
        <row r="43">
          <cell r="A43">
            <v>67141</v>
          </cell>
          <cell r="B43">
            <v>510025</v>
          </cell>
          <cell r="C43">
            <v>25790</v>
          </cell>
          <cell r="D43" t="str">
            <v>CTY TNHH MTV TM VA DV NGOC THOM</v>
          </cell>
          <cell r="E43" t="str">
            <v>1C25TNN_00067141</v>
          </cell>
          <cell r="F43">
            <v>560000</v>
          </cell>
          <cell r="G43">
            <v>45941</v>
          </cell>
          <cell r="H43">
            <v>45961</v>
          </cell>
          <cell r="I43">
            <v>45966</v>
          </cell>
        </row>
        <row r="44">
          <cell r="A44">
            <v>67142</v>
          </cell>
          <cell r="B44">
            <v>510025</v>
          </cell>
          <cell r="C44">
            <v>25790</v>
          </cell>
          <cell r="D44" t="str">
            <v>CTY TNHH MTV TM VA DV NGOC THOM</v>
          </cell>
          <cell r="E44" t="str">
            <v>1C25TNN_00067142</v>
          </cell>
          <cell r="F44">
            <v>5730138</v>
          </cell>
          <cell r="G44">
            <v>45941</v>
          </cell>
          <cell r="H44">
            <v>45961</v>
          </cell>
          <cell r="I44">
            <v>45966</v>
          </cell>
        </row>
        <row r="45">
          <cell r="A45">
            <v>67143</v>
          </cell>
          <cell r="B45">
            <v>510024</v>
          </cell>
          <cell r="C45">
            <v>25790</v>
          </cell>
          <cell r="D45" t="str">
            <v>CTY TNHH MTV TM VA DV NGOC THOM</v>
          </cell>
          <cell r="E45" t="str">
            <v>1C25TNN_00067143</v>
          </cell>
          <cell r="F45">
            <v>1537138</v>
          </cell>
          <cell r="G45">
            <v>45943</v>
          </cell>
          <cell r="H45">
            <v>45961</v>
          </cell>
          <cell r="I45">
            <v>45966</v>
          </cell>
        </row>
        <row r="46">
          <cell r="A46">
            <v>67144</v>
          </cell>
          <cell r="B46">
            <v>510022</v>
          </cell>
          <cell r="C46">
            <v>25790</v>
          </cell>
          <cell r="D46" t="str">
            <v>CTY TNHH MTV TM VA DV NGOC THOM</v>
          </cell>
          <cell r="E46" t="str">
            <v>1C25TNN_00067144</v>
          </cell>
          <cell r="F46">
            <v>1840000</v>
          </cell>
          <cell r="G46">
            <v>45941</v>
          </cell>
          <cell r="H46">
            <v>45961</v>
          </cell>
          <cell r="I46">
            <v>45966</v>
          </cell>
        </row>
        <row r="47">
          <cell r="A47">
            <v>67145</v>
          </cell>
          <cell r="B47">
            <v>510022</v>
          </cell>
          <cell r="C47">
            <v>25790</v>
          </cell>
          <cell r="D47" t="str">
            <v>CTY TNHH MTV TM VA DV NGOC THOM</v>
          </cell>
          <cell r="E47" t="str">
            <v>1C25TNN_00067145</v>
          </cell>
          <cell r="F47">
            <v>426563</v>
          </cell>
          <cell r="G47">
            <v>45941</v>
          </cell>
          <cell r="H47">
            <v>45961</v>
          </cell>
          <cell r="I47">
            <v>45966</v>
          </cell>
        </row>
        <row r="48">
          <cell r="A48">
            <v>67146</v>
          </cell>
          <cell r="B48">
            <v>510022</v>
          </cell>
          <cell r="C48">
            <v>25790</v>
          </cell>
          <cell r="D48" t="str">
            <v>CTY TNHH MTV TM VA DV NGOC THOM</v>
          </cell>
          <cell r="E48" t="str">
            <v>1C25TNN_00067146</v>
          </cell>
          <cell r="F48">
            <v>1110575</v>
          </cell>
          <cell r="G48">
            <v>45941</v>
          </cell>
          <cell r="H48">
            <v>45961</v>
          </cell>
          <cell r="I48">
            <v>45966</v>
          </cell>
        </row>
        <row r="49">
          <cell r="A49">
            <v>67147</v>
          </cell>
          <cell r="B49">
            <v>510017</v>
          </cell>
          <cell r="C49">
            <v>25790</v>
          </cell>
          <cell r="D49" t="str">
            <v>CTY TNHH MTV TM VA DV NGOC THOM</v>
          </cell>
          <cell r="E49" t="str">
            <v>1C25TNN_00067147</v>
          </cell>
          <cell r="F49">
            <v>1823988</v>
          </cell>
          <cell r="G49">
            <v>45941</v>
          </cell>
          <cell r="H49">
            <v>45961</v>
          </cell>
          <cell r="I49">
            <v>45966</v>
          </cell>
        </row>
        <row r="50">
          <cell r="A50">
            <v>67148</v>
          </cell>
          <cell r="B50">
            <v>510017</v>
          </cell>
          <cell r="C50">
            <v>25790</v>
          </cell>
          <cell r="D50" t="str">
            <v>CTY TNHH MTV TM VA DV NGOC THOM</v>
          </cell>
          <cell r="E50" t="str">
            <v>1C25TNN_00067148</v>
          </cell>
          <cell r="F50">
            <v>580000</v>
          </cell>
          <cell r="G50">
            <v>45941</v>
          </cell>
          <cell r="H50">
            <v>45961</v>
          </cell>
          <cell r="I50">
            <v>45966</v>
          </cell>
        </row>
        <row r="51">
          <cell r="A51">
            <v>67213</v>
          </cell>
          <cell r="B51">
            <v>510011</v>
          </cell>
          <cell r="C51">
            <v>25790</v>
          </cell>
          <cell r="D51" t="str">
            <v>CTY TNHH MTV TM VA DV NGOC THOM</v>
          </cell>
          <cell r="E51" t="str">
            <v>1C25TNN_00067213</v>
          </cell>
          <cell r="F51">
            <v>2024125</v>
          </cell>
          <cell r="G51">
            <v>45943</v>
          </cell>
          <cell r="H51">
            <v>45961</v>
          </cell>
          <cell r="I51">
            <v>45966</v>
          </cell>
        </row>
        <row r="52">
          <cell r="A52">
            <v>67214</v>
          </cell>
          <cell r="B52">
            <v>510011</v>
          </cell>
          <cell r="C52">
            <v>25790</v>
          </cell>
          <cell r="D52" t="str">
            <v>CTY TNHH MTV TM VA DV NGOC THOM</v>
          </cell>
          <cell r="E52" t="str">
            <v>1C25TNN_00067214</v>
          </cell>
          <cell r="F52">
            <v>560000</v>
          </cell>
          <cell r="G52">
            <v>45943</v>
          </cell>
          <cell r="H52">
            <v>45961</v>
          </cell>
          <cell r="I52">
            <v>45966</v>
          </cell>
        </row>
        <row r="53">
          <cell r="A53">
            <v>68432</v>
          </cell>
          <cell r="B53">
            <v>510014</v>
          </cell>
          <cell r="C53">
            <v>25790</v>
          </cell>
          <cell r="D53" t="str">
            <v>CTY TNHH MTV TM VA DV NGOC THOM</v>
          </cell>
          <cell r="E53" t="str">
            <v>1C25TNN_00068432</v>
          </cell>
          <cell r="F53">
            <v>5920050</v>
          </cell>
          <cell r="G53">
            <v>45938</v>
          </cell>
          <cell r="H53">
            <v>45961</v>
          </cell>
          <cell r="I53">
            <v>45966</v>
          </cell>
        </row>
        <row r="54">
          <cell r="A54">
            <v>68433</v>
          </cell>
          <cell r="B54">
            <v>510014</v>
          </cell>
          <cell r="C54">
            <v>25790</v>
          </cell>
          <cell r="D54" t="str">
            <v>CTY TNHH MTV TM VA DV NGOC THOM</v>
          </cell>
          <cell r="E54" t="str">
            <v>1C25TNN_00068433</v>
          </cell>
          <cell r="F54">
            <v>558025</v>
          </cell>
          <cell r="G54">
            <v>45938</v>
          </cell>
          <cell r="H54">
            <v>45961</v>
          </cell>
          <cell r="I54">
            <v>45966</v>
          </cell>
        </row>
        <row r="55">
          <cell r="A55">
            <v>68434</v>
          </cell>
          <cell r="B55">
            <v>510013</v>
          </cell>
          <cell r="C55">
            <v>25790</v>
          </cell>
          <cell r="D55" t="str">
            <v>CTY TNHH MTV TM VA DV NGOC THOM</v>
          </cell>
          <cell r="E55" t="str">
            <v>1C25TNN_00068434</v>
          </cell>
          <cell r="F55">
            <v>1881000</v>
          </cell>
          <cell r="G55">
            <v>45940</v>
          </cell>
          <cell r="H55">
            <v>45961</v>
          </cell>
          <cell r="I55">
            <v>45966</v>
          </cell>
        </row>
        <row r="56">
          <cell r="A56">
            <v>68435</v>
          </cell>
          <cell r="B56">
            <v>510013</v>
          </cell>
          <cell r="C56">
            <v>25790</v>
          </cell>
          <cell r="D56" t="str">
            <v>CTY TNHH MTV TM VA DV NGOC THOM</v>
          </cell>
          <cell r="E56" t="str">
            <v>1C25TNN_00068435</v>
          </cell>
          <cell r="F56">
            <v>1646600</v>
          </cell>
          <cell r="G56">
            <v>45933</v>
          </cell>
          <cell r="H56">
            <v>45961</v>
          </cell>
          <cell r="I56">
            <v>45966</v>
          </cell>
        </row>
        <row r="57">
          <cell r="A57">
            <v>68533</v>
          </cell>
          <cell r="B57">
            <v>510028</v>
          </cell>
          <cell r="C57">
            <v>25790</v>
          </cell>
          <cell r="D57" t="str">
            <v>CTY TNHH MTV TM VA DV NGOC THOM</v>
          </cell>
          <cell r="E57" t="str">
            <v>1C25TNN_00068533</v>
          </cell>
          <cell r="F57">
            <v>1110575</v>
          </cell>
          <cell r="G57">
            <v>45944</v>
          </cell>
          <cell r="H57">
            <v>45961</v>
          </cell>
          <cell r="I57">
            <v>45966</v>
          </cell>
        </row>
        <row r="58">
          <cell r="A58">
            <v>68534</v>
          </cell>
          <cell r="B58">
            <v>510027</v>
          </cell>
          <cell r="C58">
            <v>25790</v>
          </cell>
          <cell r="D58" t="str">
            <v>CTY TNHH MTV TM VA DV NGOC THOM</v>
          </cell>
          <cell r="E58" t="str">
            <v>1C25TNN_00068534</v>
          </cell>
          <cell r="F58">
            <v>2024125</v>
          </cell>
          <cell r="G58">
            <v>45944</v>
          </cell>
          <cell r="H58">
            <v>45961</v>
          </cell>
          <cell r="I58">
            <v>45966</v>
          </cell>
        </row>
        <row r="59">
          <cell r="A59">
            <v>68535</v>
          </cell>
          <cell r="B59">
            <v>510025</v>
          </cell>
          <cell r="C59">
            <v>25790</v>
          </cell>
          <cell r="D59" t="str">
            <v>CTY TNHH MTV TM VA DV NGOC THOM</v>
          </cell>
          <cell r="E59" t="str">
            <v>1C25TNN_00068535</v>
          </cell>
          <cell r="F59">
            <v>6072363</v>
          </cell>
          <cell r="G59">
            <v>45945</v>
          </cell>
          <cell r="H59">
            <v>45961</v>
          </cell>
          <cell r="I59">
            <v>45966</v>
          </cell>
        </row>
        <row r="60">
          <cell r="A60">
            <v>68536</v>
          </cell>
          <cell r="B60">
            <v>510025</v>
          </cell>
          <cell r="C60">
            <v>25790</v>
          </cell>
          <cell r="D60" t="str">
            <v>CTY TNHH MTV TM VA DV NGOC THOM</v>
          </cell>
          <cell r="E60" t="str">
            <v>1C25TNN_00068536</v>
          </cell>
          <cell r="F60">
            <v>580000</v>
          </cell>
          <cell r="G60">
            <v>45945</v>
          </cell>
          <cell r="H60">
            <v>45961</v>
          </cell>
          <cell r="I60">
            <v>45966</v>
          </cell>
        </row>
        <row r="61">
          <cell r="A61">
            <v>68537</v>
          </cell>
          <cell r="B61">
            <v>510024</v>
          </cell>
          <cell r="C61">
            <v>25790</v>
          </cell>
          <cell r="D61" t="str">
            <v>CTY TNHH MTV TM VA DV NGOC THOM</v>
          </cell>
          <cell r="E61" t="str">
            <v>1C25TNN_00068537</v>
          </cell>
          <cell r="F61">
            <v>1140000</v>
          </cell>
          <cell r="G61">
            <v>45947</v>
          </cell>
          <cell r="H61">
            <v>45961</v>
          </cell>
          <cell r="I61">
            <v>45966</v>
          </cell>
        </row>
        <row r="62">
          <cell r="A62">
            <v>68538</v>
          </cell>
          <cell r="B62">
            <v>510016</v>
          </cell>
          <cell r="C62">
            <v>25790</v>
          </cell>
          <cell r="D62" t="str">
            <v>CTY TNHH MTV TM VA DV NGOC THOM</v>
          </cell>
          <cell r="E62" t="str">
            <v>1C25TNN_00068538</v>
          </cell>
          <cell r="F62">
            <v>558025</v>
          </cell>
          <cell r="G62">
            <v>45947</v>
          </cell>
          <cell r="H62">
            <v>45961</v>
          </cell>
          <cell r="I62">
            <v>45966</v>
          </cell>
        </row>
        <row r="63">
          <cell r="A63">
            <v>68539</v>
          </cell>
          <cell r="B63">
            <v>510016</v>
          </cell>
          <cell r="C63">
            <v>25790</v>
          </cell>
          <cell r="D63" t="str">
            <v>CTY TNHH MTV TM VA DV NGOC THOM</v>
          </cell>
          <cell r="E63" t="str">
            <v>1C25TNN_00068539</v>
          </cell>
          <cell r="F63">
            <v>426563</v>
          </cell>
          <cell r="G63">
            <v>45947</v>
          </cell>
          <cell r="H63">
            <v>45961</v>
          </cell>
          <cell r="I63">
            <v>45966</v>
          </cell>
        </row>
        <row r="64">
          <cell r="A64">
            <v>69061</v>
          </cell>
          <cell r="B64">
            <v>510011</v>
          </cell>
          <cell r="C64">
            <v>25790</v>
          </cell>
          <cell r="D64" t="str">
            <v>CTY TNHH MTV TM VA DV NGOC THOM</v>
          </cell>
          <cell r="E64" t="str">
            <v>1C25TNN_00069061</v>
          </cell>
          <cell r="F64">
            <v>580000</v>
          </cell>
          <cell r="G64">
            <v>45947</v>
          </cell>
          <cell r="H64">
            <v>45961</v>
          </cell>
          <cell r="I64">
            <v>45966</v>
          </cell>
        </row>
        <row r="65">
          <cell r="A65">
            <v>69062</v>
          </cell>
          <cell r="B65">
            <v>510018</v>
          </cell>
          <cell r="C65">
            <v>25790</v>
          </cell>
          <cell r="D65" t="str">
            <v>CTY TNHH MTV TM VA DV NGOC THOM</v>
          </cell>
          <cell r="E65" t="str">
            <v>1C25TNN_00069062</v>
          </cell>
          <cell r="F65">
            <v>3612725</v>
          </cell>
          <cell r="G65">
            <v>45947</v>
          </cell>
          <cell r="H65">
            <v>45961</v>
          </cell>
          <cell r="I65">
            <v>45966</v>
          </cell>
        </row>
        <row r="66">
          <cell r="A66">
            <v>69063</v>
          </cell>
          <cell r="B66">
            <v>510018</v>
          </cell>
          <cell r="C66">
            <v>25790</v>
          </cell>
          <cell r="D66" t="str">
            <v>CTY TNHH MTV TM VA DV NGOC THOM</v>
          </cell>
          <cell r="E66" t="str">
            <v>1C25TNN_00069063</v>
          </cell>
          <cell r="F66">
            <v>853125</v>
          </cell>
          <cell r="G66">
            <v>45947</v>
          </cell>
          <cell r="H66">
            <v>45961</v>
          </cell>
          <cell r="I66">
            <v>45966</v>
          </cell>
        </row>
        <row r="67">
          <cell r="A67">
            <v>69064</v>
          </cell>
          <cell r="B67">
            <v>510027</v>
          </cell>
          <cell r="C67">
            <v>25790</v>
          </cell>
          <cell r="D67" t="str">
            <v>CTY TNHH MTV TM VA DV NGOC THOM</v>
          </cell>
          <cell r="E67" t="str">
            <v>1C25TNN_00069064</v>
          </cell>
          <cell r="F67">
            <v>986563</v>
          </cell>
          <cell r="G67">
            <v>45949</v>
          </cell>
          <cell r="H67">
            <v>45961</v>
          </cell>
          <cell r="I67">
            <v>45966</v>
          </cell>
        </row>
        <row r="68">
          <cell r="A68">
            <v>69065</v>
          </cell>
          <cell r="B68">
            <v>510024</v>
          </cell>
          <cell r="C68">
            <v>25790</v>
          </cell>
          <cell r="D68" t="str">
            <v>CTY TNHH MTV TM VA DV NGOC THOM</v>
          </cell>
          <cell r="E68" t="str">
            <v>1C25TNN_00069065</v>
          </cell>
          <cell r="F68">
            <v>2024125</v>
          </cell>
          <cell r="G68">
            <v>45950</v>
          </cell>
          <cell r="H68">
            <v>45961</v>
          </cell>
          <cell r="I68">
            <v>45966</v>
          </cell>
        </row>
        <row r="69">
          <cell r="A69">
            <v>69066</v>
          </cell>
          <cell r="B69">
            <v>510023</v>
          </cell>
          <cell r="C69">
            <v>25790</v>
          </cell>
          <cell r="D69" t="str">
            <v>CTY TNHH MTV TM VA DV NGOC THOM</v>
          </cell>
          <cell r="E69" t="str">
            <v>1C25TNN_00069066</v>
          </cell>
          <cell r="F69">
            <v>1140000</v>
          </cell>
          <cell r="G69">
            <v>45949</v>
          </cell>
          <cell r="H69">
            <v>45961</v>
          </cell>
          <cell r="I69">
            <v>45966</v>
          </cell>
        </row>
        <row r="70">
          <cell r="A70">
            <v>69067</v>
          </cell>
          <cell r="B70">
            <v>510020</v>
          </cell>
          <cell r="C70">
            <v>25790</v>
          </cell>
          <cell r="D70" t="str">
            <v>CTY TNHH MTV TM VA DV NGOC THOM</v>
          </cell>
          <cell r="E70" t="str">
            <v>1C25TNN_00069067</v>
          </cell>
          <cell r="F70">
            <v>1468625</v>
          </cell>
          <cell r="G70">
            <v>45948</v>
          </cell>
          <cell r="H70">
            <v>45961</v>
          </cell>
          <cell r="I70">
            <v>45966</v>
          </cell>
        </row>
        <row r="71">
          <cell r="A71">
            <v>69068</v>
          </cell>
          <cell r="B71">
            <v>510015</v>
          </cell>
          <cell r="C71">
            <v>25790</v>
          </cell>
          <cell r="D71" t="str">
            <v>CTY TNHH MTV TM VA DV NGOC THOM</v>
          </cell>
          <cell r="E71" t="str">
            <v>1C25TNN_00069068</v>
          </cell>
          <cell r="F71">
            <v>2250575</v>
          </cell>
          <cell r="G71">
            <v>45947</v>
          </cell>
          <cell r="H71">
            <v>45961</v>
          </cell>
          <cell r="I71">
            <v>45966</v>
          </cell>
        </row>
        <row r="72">
          <cell r="A72">
            <v>69070</v>
          </cell>
          <cell r="B72">
            <v>510017</v>
          </cell>
          <cell r="C72">
            <v>25790</v>
          </cell>
          <cell r="D72" t="str">
            <v>CTY TNHH MTV TM VA DV NGOC THOM</v>
          </cell>
          <cell r="E72" t="str">
            <v>1C25TNN_00069070</v>
          </cell>
          <cell r="F72">
            <v>1727575</v>
          </cell>
          <cell r="G72">
            <v>45948</v>
          </cell>
          <cell r="H72">
            <v>45961</v>
          </cell>
          <cell r="I72">
            <v>45966</v>
          </cell>
        </row>
        <row r="73">
          <cell r="A73">
            <v>69232</v>
          </cell>
          <cell r="B73">
            <v>510010</v>
          </cell>
          <cell r="C73">
            <v>25790</v>
          </cell>
          <cell r="D73" t="str">
            <v>CTY TNHH MTV TM VA DV NGOC THOM</v>
          </cell>
          <cell r="E73" t="str">
            <v>1C25TNN_00069232</v>
          </cell>
          <cell r="F73">
            <v>7743075</v>
          </cell>
          <cell r="G73">
            <v>45948</v>
          </cell>
          <cell r="H73">
            <v>45961</v>
          </cell>
          <cell r="I73">
            <v>45966</v>
          </cell>
        </row>
        <row r="74">
          <cell r="A74">
            <v>69233</v>
          </cell>
          <cell r="B74">
            <v>510010</v>
          </cell>
          <cell r="C74">
            <v>25790</v>
          </cell>
          <cell r="D74" t="str">
            <v>CTY TNHH MTV TM VA DV NGOC THOM</v>
          </cell>
          <cell r="E74" t="str">
            <v>1C25TNN_00069233</v>
          </cell>
          <cell r="F74">
            <v>426563</v>
          </cell>
          <cell r="G74">
            <v>45948</v>
          </cell>
          <cell r="H74">
            <v>45961</v>
          </cell>
          <cell r="I74">
            <v>45966</v>
          </cell>
        </row>
        <row r="75">
          <cell r="A75">
            <v>69234</v>
          </cell>
          <cell r="B75">
            <v>510019</v>
          </cell>
          <cell r="C75">
            <v>25790</v>
          </cell>
          <cell r="D75" t="str">
            <v>CTY TNHH MTV TM VA DV NGOC THOM</v>
          </cell>
          <cell r="E75" t="str">
            <v>1C25TNN_00069234</v>
          </cell>
          <cell r="F75">
            <v>639838</v>
          </cell>
          <cell r="G75">
            <v>45948</v>
          </cell>
          <cell r="H75">
            <v>45961</v>
          </cell>
          <cell r="I75">
            <v>45966</v>
          </cell>
        </row>
        <row r="76">
          <cell r="A76">
            <v>69235</v>
          </cell>
          <cell r="B76">
            <v>510019</v>
          </cell>
          <cell r="C76">
            <v>25790</v>
          </cell>
          <cell r="D76" t="str">
            <v>CTY TNHH MTV TM VA DV NGOC THOM</v>
          </cell>
          <cell r="E76" t="str">
            <v>1C25TNN_00069235</v>
          </cell>
          <cell r="F76">
            <v>560000</v>
          </cell>
          <cell r="G76">
            <v>45948</v>
          </cell>
          <cell r="H76">
            <v>45961</v>
          </cell>
          <cell r="I76">
            <v>45966</v>
          </cell>
        </row>
        <row r="77">
          <cell r="A77">
            <v>69236</v>
          </cell>
          <cell r="B77">
            <v>510019</v>
          </cell>
          <cell r="C77">
            <v>25790</v>
          </cell>
          <cell r="D77" t="str">
            <v>CTY TNHH MTV TM VA DV NGOC THOM</v>
          </cell>
          <cell r="E77" t="str">
            <v>1C25TNN_00069236</v>
          </cell>
          <cell r="F77">
            <v>2024125</v>
          </cell>
          <cell r="G77">
            <v>45948</v>
          </cell>
          <cell r="H77">
            <v>45961</v>
          </cell>
          <cell r="I77">
            <v>45966</v>
          </cell>
        </row>
        <row r="78">
          <cell r="A78">
            <v>70385</v>
          </cell>
          <cell r="B78">
            <v>510017</v>
          </cell>
          <cell r="C78">
            <v>25790</v>
          </cell>
          <cell r="D78" t="str">
            <v>CTY TNHH MTV TM VA DV NGOC THOM</v>
          </cell>
          <cell r="E78" t="str">
            <v>1C25TNN_00070385</v>
          </cell>
          <cell r="F78">
            <v>2024125</v>
          </cell>
          <cell r="G78">
            <v>45948</v>
          </cell>
          <cell r="H78">
            <v>45961</v>
          </cell>
          <cell r="I78">
            <v>45966</v>
          </cell>
        </row>
        <row r="79">
          <cell r="A79">
            <v>70451</v>
          </cell>
          <cell r="B79">
            <v>510010</v>
          </cell>
          <cell r="C79">
            <v>25790</v>
          </cell>
          <cell r="D79" t="str">
            <v>CTY TNHH MTV TM VA DV NGOC THOM</v>
          </cell>
          <cell r="E79" t="str">
            <v>1C25TNN_00070451</v>
          </cell>
          <cell r="F79">
            <v>580000</v>
          </cell>
          <cell r="G79">
            <v>45952</v>
          </cell>
          <cell r="H79">
            <v>45961</v>
          </cell>
          <cell r="I79">
            <v>45966</v>
          </cell>
        </row>
        <row r="80">
          <cell r="A80">
            <v>70452</v>
          </cell>
          <cell r="B80">
            <v>510010</v>
          </cell>
          <cell r="C80">
            <v>25790</v>
          </cell>
          <cell r="D80" t="str">
            <v>CTY TNHH MTV TM VA DV NGOC THOM</v>
          </cell>
          <cell r="E80" t="str">
            <v>1C25TNN_00070452</v>
          </cell>
          <cell r="F80">
            <v>4901363</v>
          </cell>
          <cell r="G80">
            <v>45952</v>
          </cell>
          <cell r="H80">
            <v>45961</v>
          </cell>
          <cell r="I80">
            <v>45966</v>
          </cell>
        </row>
        <row r="81">
          <cell r="A81">
            <v>70453</v>
          </cell>
          <cell r="B81">
            <v>510010</v>
          </cell>
          <cell r="C81">
            <v>25790</v>
          </cell>
          <cell r="D81" t="str">
            <v>CTY TNHH MTV TM VA DV NGOC THOM</v>
          </cell>
          <cell r="E81" t="str">
            <v>1C25TNN_00070453</v>
          </cell>
          <cell r="F81">
            <v>6591900</v>
          </cell>
          <cell r="G81">
            <v>45952</v>
          </cell>
          <cell r="H81">
            <v>45961</v>
          </cell>
          <cell r="I81">
            <v>45966</v>
          </cell>
        </row>
        <row r="82">
          <cell r="A82">
            <v>70454</v>
          </cell>
          <cell r="B82">
            <v>510010</v>
          </cell>
          <cell r="C82">
            <v>25790</v>
          </cell>
          <cell r="D82" t="str">
            <v>CTY TNHH MTV TM VA DV NGOC THOM</v>
          </cell>
          <cell r="E82" t="str">
            <v>1C25TNN_00070454</v>
          </cell>
          <cell r="F82">
            <v>850000</v>
          </cell>
          <cell r="G82">
            <v>45952</v>
          </cell>
          <cell r="H82">
            <v>45961</v>
          </cell>
          <cell r="I82">
            <v>45966</v>
          </cell>
        </row>
        <row r="83">
          <cell r="A83">
            <v>71096</v>
          </cell>
          <cell r="B83">
            <v>510018</v>
          </cell>
          <cell r="C83">
            <v>25790</v>
          </cell>
          <cell r="D83" t="str">
            <v>CTY TNHH MTV TM VA DV NGOC THOM</v>
          </cell>
          <cell r="E83" t="str">
            <v>1C25TNN_00071096</v>
          </cell>
          <cell r="F83">
            <v>1690575</v>
          </cell>
          <cell r="G83">
            <v>45954</v>
          </cell>
          <cell r="H83">
            <v>45961</v>
          </cell>
          <cell r="I83">
            <v>45966</v>
          </cell>
        </row>
        <row r="84">
          <cell r="A84">
            <v>71097</v>
          </cell>
          <cell r="B84">
            <v>510019</v>
          </cell>
          <cell r="C84">
            <v>25790</v>
          </cell>
          <cell r="D84" t="str">
            <v>CTY TNHH MTV TM VA DV NGOC THOM</v>
          </cell>
          <cell r="E84" t="str">
            <v>1C25TNN_00071097</v>
          </cell>
          <cell r="F84">
            <v>580000</v>
          </cell>
          <cell r="G84">
            <v>45953</v>
          </cell>
          <cell r="H84">
            <v>45961</v>
          </cell>
          <cell r="I84">
            <v>45966</v>
          </cell>
        </row>
        <row r="85">
          <cell r="A85">
            <v>71098</v>
          </cell>
          <cell r="B85">
            <v>510019</v>
          </cell>
          <cell r="C85">
            <v>25790</v>
          </cell>
          <cell r="D85" t="str">
            <v>CTY TNHH MTV TM VA DV NGOC THOM</v>
          </cell>
          <cell r="E85" t="str">
            <v>1C25TNN_00071098</v>
          </cell>
          <cell r="F85">
            <v>2024125</v>
          </cell>
          <cell r="G85">
            <v>45953</v>
          </cell>
          <cell r="H85">
            <v>45961</v>
          </cell>
          <cell r="I85">
            <v>45966</v>
          </cell>
        </row>
        <row r="86">
          <cell r="A86">
            <v>71099</v>
          </cell>
          <cell r="B86">
            <v>510029</v>
          </cell>
          <cell r="C86">
            <v>25790</v>
          </cell>
          <cell r="D86" t="str">
            <v>CTY TNHH MTV TM VA DV NGOC THOM</v>
          </cell>
          <cell r="E86" t="str">
            <v>1C25TNN_00071099</v>
          </cell>
          <cell r="F86">
            <v>8313975</v>
          </cell>
          <cell r="G86">
            <v>45953</v>
          </cell>
          <cell r="H86">
            <v>45961</v>
          </cell>
          <cell r="I86">
            <v>45966</v>
          </cell>
        </row>
        <row r="87">
          <cell r="A87">
            <v>71100</v>
          </cell>
          <cell r="B87">
            <v>510011</v>
          </cell>
          <cell r="C87">
            <v>25790</v>
          </cell>
          <cell r="D87" t="str">
            <v>CTY TNHH MTV TM VA DV NGOC THOM</v>
          </cell>
          <cell r="E87" t="str">
            <v>1C25TNN_00071100</v>
          </cell>
          <cell r="F87">
            <v>4048238</v>
          </cell>
          <cell r="G87">
            <v>45951</v>
          </cell>
          <cell r="H87">
            <v>45961</v>
          </cell>
          <cell r="I87">
            <v>45966</v>
          </cell>
        </row>
        <row r="88">
          <cell r="A88">
            <v>71101</v>
          </cell>
          <cell r="B88">
            <v>510011</v>
          </cell>
          <cell r="C88">
            <v>25790</v>
          </cell>
          <cell r="D88" t="str">
            <v>CTY TNHH MTV TM VA DV NGOC THOM</v>
          </cell>
          <cell r="E88" t="str">
            <v>1C25TNN_00071101</v>
          </cell>
          <cell r="F88">
            <v>2024125</v>
          </cell>
          <cell r="G88">
            <v>45951</v>
          </cell>
          <cell r="H88">
            <v>45961</v>
          </cell>
          <cell r="I88">
            <v>45966</v>
          </cell>
        </row>
        <row r="89">
          <cell r="A89">
            <v>71102</v>
          </cell>
          <cell r="B89">
            <v>510011</v>
          </cell>
          <cell r="C89">
            <v>25790</v>
          </cell>
          <cell r="D89" t="str">
            <v>CTY TNHH MTV TM VA DV NGOC THOM</v>
          </cell>
          <cell r="E89" t="str">
            <v>1C25TNN_00071102</v>
          </cell>
          <cell r="F89">
            <v>8222500</v>
          </cell>
          <cell r="G89">
            <v>45951</v>
          </cell>
          <cell r="H89">
            <v>45961</v>
          </cell>
          <cell r="I89">
            <v>45966</v>
          </cell>
        </row>
        <row r="90">
          <cell r="A90">
            <v>71185</v>
          </cell>
          <cell r="B90">
            <v>510027</v>
          </cell>
          <cell r="C90">
            <v>25790</v>
          </cell>
          <cell r="D90" t="str">
            <v>CTY TNHH MTV TM VA DV NGOC THOM</v>
          </cell>
          <cell r="E90" t="str">
            <v>1C25TNN_00071185</v>
          </cell>
          <cell r="F90">
            <v>1468625</v>
          </cell>
          <cell r="G90">
            <v>45955</v>
          </cell>
          <cell r="H90">
            <v>45961</v>
          </cell>
          <cell r="I90">
            <v>45966</v>
          </cell>
        </row>
        <row r="91">
          <cell r="A91">
            <v>71186</v>
          </cell>
          <cell r="B91">
            <v>510025</v>
          </cell>
          <cell r="C91">
            <v>25790</v>
          </cell>
          <cell r="D91" t="str">
            <v>CTY TNHH MTV TM VA DV NGOC THOM</v>
          </cell>
          <cell r="E91" t="str">
            <v>1C25TNN_00071186</v>
          </cell>
          <cell r="F91">
            <v>558025</v>
          </cell>
          <cell r="G91">
            <v>45954</v>
          </cell>
          <cell r="H91">
            <v>45961</v>
          </cell>
          <cell r="I91">
            <v>45966</v>
          </cell>
        </row>
        <row r="92">
          <cell r="A92">
            <v>71187</v>
          </cell>
          <cell r="B92">
            <v>510024</v>
          </cell>
          <cell r="C92">
            <v>25790</v>
          </cell>
          <cell r="D92" t="str">
            <v>CTY TNHH MTV TM VA DV NGOC THOM</v>
          </cell>
          <cell r="E92" t="str">
            <v>1C25TNN_00071187</v>
          </cell>
          <cell r="F92">
            <v>1468625</v>
          </cell>
          <cell r="G92">
            <v>45957</v>
          </cell>
          <cell r="H92">
            <v>45961</v>
          </cell>
          <cell r="I92">
            <v>45966</v>
          </cell>
        </row>
        <row r="93">
          <cell r="A93">
            <v>71188</v>
          </cell>
          <cell r="B93">
            <v>510022</v>
          </cell>
          <cell r="C93">
            <v>25790</v>
          </cell>
          <cell r="D93" t="str">
            <v>CTY TNHH MTV TM VA DV NGOC THOM</v>
          </cell>
          <cell r="E93" t="str">
            <v>1C25TNN_00071188</v>
          </cell>
          <cell r="F93">
            <v>426563</v>
          </cell>
          <cell r="G93">
            <v>45958</v>
          </cell>
          <cell r="H93">
            <v>45961</v>
          </cell>
          <cell r="I93">
            <v>45966</v>
          </cell>
        </row>
        <row r="94">
          <cell r="A94">
            <v>71189</v>
          </cell>
          <cell r="B94">
            <v>510017</v>
          </cell>
          <cell r="C94">
            <v>25790</v>
          </cell>
          <cell r="D94" t="str">
            <v>CTY TNHH MTV TM VA DV NGOC THOM</v>
          </cell>
          <cell r="E94" t="str">
            <v>1C25TNN_00071189</v>
          </cell>
          <cell r="F94">
            <v>2024125</v>
          </cell>
          <cell r="G94">
            <v>45955</v>
          </cell>
          <cell r="H94">
            <v>45961</v>
          </cell>
          <cell r="I94">
            <v>45966</v>
          </cell>
        </row>
        <row r="95">
          <cell r="A95">
            <v>71190</v>
          </cell>
          <cell r="B95">
            <v>510016</v>
          </cell>
          <cell r="C95">
            <v>25790</v>
          </cell>
          <cell r="D95" t="str">
            <v>CTY TNHH MTV TM VA DV NGOC THOM</v>
          </cell>
          <cell r="E95" t="str">
            <v>1C25TNN_00071190</v>
          </cell>
          <cell r="F95">
            <v>580000</v>
          </cell>
          <cell r="G95">
            <v>45957</v>
          </cell>
          <cell r="H95">
            <v>45961</v>
          </cell>
          <cell r="I95">
            <v>45966</v>
          </cell>
        </row>
        <row r="96">
          <cell r="A96">
            <v>71191</v>
          </cell>
          <cell r="B96">
            <v>510015</v>
          </cell>
          <cell r="C96">
            <v>25790</v>
          </cell>
          <cell r="D96" t="str">
            <v>CTY TNHH MTV TM VA DV NGOC THOM</v>
          </cell>
          <cell r="E96" t="str">
            <v>1C25TNN_00071191</v>
          </cell>
          <cell r="F96">
            <v>426563</v>
          </cell>
          <cell r="G96">
            <v>45954</v>
          </cell>
          <cell r="H96">
            <v>45961</v>
          </cell>
          <cell r="I96">
            <v>45966</v>
          </cell>
        </row>
        <row r="97">
          <cell r="A97">
            <v>71192</v>
          </cell>
          <cell r="B97">
            <v>510025</v>
          </cell>
          <cell r="C97">
            <v>25790</v>
          </cell>
          <cell r="D97" t="str">
            <v>CTY TNHH MTV TM VA DV NGOC THOM</v>
          </cell>
          <cell r="E97" t="str">
            <v>1C25TNN_00071192</v>
          </cell>
          <cell r="F97">
            <v>341250</v>
          </cell>
          <cell r="G97">
            <v>45954</v>
          </cell>
          <cell r="H97">
            <v>45961</v>
          </cell>
          <cell r="I97">
            <v>45966</v>
          </cell>
        </row>
        <row r="98">
          <cell r="A98">
            <v>71193</v>
          </cell>
          <cell r="B98">
            <v>510020</v>
          </cell>
          <cell r="C98">
            <v>25790</v>
          </cell>
          <cell r="D98" t="str">
            <v>CTY TNHH MTV TM VA DV NGOC THOM</v>
          </cell>
          <cell r="E98" t="str">
            <v>1C25TNN_00071193</v>
          </cell>
          <cell r="F98">
            <v>213275</v>
          </cell>
          <cell r="G98">
            <v>45952</v>
          </cell>
          <cell r="H98">
            <v>45961</v>
          </cell>
          <cell r="I98">
            <v>45966</v>
          </cell>
        </row>
        <row r="99">
          <cell r="A99">
            <v>71194</v>
          </cell>
          <cell r="B99">
            <v>510016</v>
          </cell>
          <cell r="C99">
            <v>25790</v>
          </cell>
          <cell r="D99" t="str">
            <v>CTY TNHH MTV TM VA DV NGOC THOM</v>
          </cell>
          <cell r="E99" t="str">
            <v>1C25TNN_00071194</v>
          </cell>
          <cell r="F99">
            <v>2024125</v>
          </cell>
          <cell r="G99">
            <v>45954</v>
          </cell>
          <cell r="H99">
            <v>45961</v>
          </cell>
          <cell r="I99">
            <v>45966</v>
          </cell>
        </row>
        <row r="100">
          <cell r="A100">
            <v>71195</v>
          </cell>
          <cell r="B100">
            <v>510016</v>
          </cell>
          <cell r="C100">
            <v>25790</v>
          </cell>
          <cell r="D100" t="str">
            <v>CTY TNHH MTV TM VA DV NGOC THOM</v>
          </cell>
          <cell r="E100" t="str">
            <v>1C25TNN_00071195</v>
          </cell>
          <cell r="F100">
            <v>2144100</v>
          </cell>
          <cell r="G100">
            <v>45954</v>
          </cell>
          <cell r="H100">
            <v>45961</v>
          </cell>
          <cell r="I100">
            <v>45966</v>
          </cell>
        </row>
        <row r="101">
          <cell r="A101">
            <v>71196</v>
          </cell>
          <cell r="B101">
            <v>510017</v>
          </cell>
          <cell r="C101">
            <v>25790</v>
          </cell>
          <cell r="D101" t="str">
            <v>CTY TNHH MTV TM VA DV NGOC THOM</v>
          </cell>
          <cell r="E101" t="str">
            <v>1C25TNN_00071196</v>
          </cell>
          <cell r="F101">
            <v>560000</v>
          </cell>
          <cell r="G101">
            <v>45952</v>
          </cell>
          <cell r="H101">
            <v>45961</v>
          </cell>
          <cell r="I101">
            <v>45966</v>
          </cell>
        </row>
        <row r="102">
          <cell r="A102">
            <v>71197</v>
          </cell>
          <cell r="B102">
            <v>510020</v>
          </cell>
          <cell r="C102">
            <v>25790</v>
          </cell>
          <cell r="D102" t="str">
            <v>CTY TNHH MTV TM VA DV NGOC THOM</v>
          </cell>
          <cell r="E102" t="str">
            <v>1C25TNN_00071197</v>
          </cell>
          <cell r="F102">
            <v>558025</v>
          </cell>
          <cell r="G102">
            <v>45951</v>
          </cell>
          <cell r="H102">
            <v>45961</v>
          </cell>
          <cell r="I102">
            <v>45966</v>
          </cell>
        </row>
        <row r="103">
          <cell r="A103">
            <v>71198</v>
          </cell>
          <cell r="B103">
            <v>510021</v>
          </cell>
          <cell r="C103">
            <v>25790</v>
          </cell>
          <cell r="D103" t="str">
            <v>CTY TNHH MTV TM VA DV NGOC THOM</v>
          </cell>
          <cell r="E103" t="str">
            <v>1C25TNN_00071198</v>
          </cell>
          <cell r="F103">
            <v>1468625</v>
          </cell>
          <cell r="G103">
            <v>45953</v>
          </cell>
          <cell r="H103">
            <v>45961</v>
          </cell>
          <cell r="I103">
            <v>45966</v>
          </cell>
        </row>
        <row r="104">
          <cell r="A104">
            <v>71199</v>
          </cell>
          <cell r="B104">
            <v>510021</v>
          </cell>
          <cell r="C104">
            <v>25790</v>
          </cell>
          <cell r="D104" t="str">
            <v>CTY TNHH MTV TM VA DV NGOC THOM</v>
          </cell>
          <cell r="E104" t="str">
            <v>1C25TNN_00071199</v>
          </cell>
          <cell r="F104">
            <v>1468625</v>
          </cell>
          <cell r="G104">
            <v>45953</v>
          </cell>
          <cell r="H104">
            <v>45961</v>
          </cell>
          <cell r="I104">
            <v>45966</v>
          </cell>
        </row>
        <row r="105">
          <cell r="A105">
            <v>71200</v>
          </cell>
          <cell r="B105">
            <v>510023</v>
          </cell>
          <cell r="C105">
            <v>25790</v>
          </cell>
          <cell r="D105" t="str">
            <v>CTY TNHH MTV TM VA DV NGOC THOM</v>
          </cell>
          <cell r="E105" t="str">
            <v>1C25TNN_00071200</v>
          </cell>
          <cell r="F105">
            <v>4077238</v>
          </cell>
          <cell r="G105">
            <v>45954</v>
          </cell>
          <cell r="H105">
            <v>45961</v>
          </cell>
          <cell r="I105">
            <v>45966</v>
          </cell>
        </row>
        <row r="106">
          <cell r="A106">
            <v>71201</v>
          </cell>
          <cell r="B106">
            <v>510023</v>
          </cell>
          <cell r="C106">
            <v>25790</v>
          </cell>
          <cell r="D106" t="str">
            <v>CTY TNHH MTV TM VA DV NGOC THOM</v>
          </cell>
          <cell r="E106" t="str">
            <v>1C25TNN_00071201</v>
          </cell>
          <cell r="F106">
            <v>1468625</v>
          </cell>
          <cell r="G106">
            <v>45954</v>
          </cell>
          <cell r="H106">
            <v>45961</v>
          </cell>
          <cell r="I106">
            <v>45966</v>
          </cell>
        </row>
        <row r="107">
          <cell r="A107">
            <v>71202</v>
          </cell>
          <cell r="B107">
            <v>510025</v>
          </cell>
          <cell r="C107">
            <v>25790</v>
          </cell>
          <cell r="D107" t="str">
            <v>CTY TNHH MTV TM VA DV NGOC THOM</v>
          </cell>
          <cell r="E107" t="str">
            <v>1C25TNN_00071202</v>
          </cell>
          <cell r="F107">
            <v>1468625</v>
          </cell>
          <cell r="G107">
            <v>45952</v>
          </cell>
          <cell r="H107">
            <v>45961</v>
          </cell>
          <cell r="I107">
            <v>45966</v>
          </cell>
        </row>
        <row r="108">
          <cell r="A108">
            <v>71244</v>
          </cell>
          <cell r="B108">
            <v>510013</v>
          </cell>
          <cell r="C108">
            <v>25790</v>
          </cell>
          <cell r="D108" t="str">
            <v>CTY TNHH MTV TM VA DV NGOC THOM</v>
          </cell>
          <cell r="E108" t="str">
            <v>1C25TNN_00071244</v>
          </cell>
          <cell r="F108">
            <v>213275</v>
          </cell>
          <cell r="G108">
            <v>45952</v>
          </cell>
          <cell r="H108">
            <v>45961</v>
          </cell>
          <cell r="I108">
            <v>45966</v>
          </cell>
        </row>
        <row r="109">
          <cell r="A109">
            <v>71245</v>
          </cell>
          <cell r="B109">
            <v>520090</v>
          </cell>
          <cell r="C109">
            <v>25790</v>
          </cell>
          <cell r="D109" t="str">
            <v>CTY TNHH MTV TM VA DV NGOC THOM</v>
          </cell>
          <cell r="E109" t="str">
            <v>1C25TNN_00071245</v>
          </cell>
          <cell r="F109">
            <v>1468625</v>
          </cell>
          <cell r="G109">
            <v>45951</v>
          </cell>
          <cell r="H109">
            <v>45961</v>
          </cell>
          <cell r="I109">
            <v>45966</v>
          </cell>
        </row>
        <row r="110">
          <cell r="A110">
            <v>71246</v>
          </cell>
          <cell r="B110">
            <v>510014</v>
          </cell>
          <cell r="C110">
            <v>25790</v>
          </cell>
          <cell r="D110" t="str">
            <v>CTY TNHH MTV TM VA DV NGOC THOM</v>
          </cell>
          <cell r="E110" t="str">
            <v>1C25TNN_00071246</v>
          </cell>
          <cell r="F110">
            <v>5552900</v>
          </cell>
          <cell r="G110">
            <v>45951</v>
          </cell>
          <cell r="H110">
            <v>45961</v>
          </cell>
          <cell r="I110">
            <v>45966</v>
          </cell>
        </row>
        <row r="111">
          <cell r="A111">
            <v>71247</v>
          </cell>
          <cell r="B111">
            <v>510014</v>
          </cell>
          <cell r="C111">
            <v>25790</v>
          </cell>
          <cell r="D111" t="str">
            <v>CTY TNHH MTV TM VA DV NGOC THOM</v>
          </cell>
          <cell r="E111" t="str">
            <v>1C25TNN_00071247</v>
          </cell>
          <cell r="F111">
            <v>85313</v>
          </cell>
          <cell r="G111">
            <v>45948</v>
          </cell>
          <cell r="H111">
            <v>45961</v>
          </cell>
          <cell r="I111">
            <v>45966</v>
          </cell>
        </row>
        <row r="112">
          <cell r="A112">
            <v>71248</v>
          </cell>
          <cell r="B112">
            <v>510014</v>
          </cell>
          <cell r="C112">
            <v>25790</v>
          </cell>
          <cell r="D112" t="str">
            <v>CTY TNHH MTV TM VA DV NGOC THOM</v>
          </cell>
          <cell r="E112" t="str">
            <v>1C25TNN_00071248</v>
          </cell>
          <cell r="F112">
            <v>536025</v>
          </cell>
          <cell r="G112">
            <v>45948</v>
          </cell>
          <cell r="H112">
            <v>45961</v>
          </cell>
          <cell r="I112">
            <v>45966</v>
          </cell>
        </row>
        <row r="113">
          <cell r="A113">
            <v>71249</v>
          </cell>
          <cell r="B113">
            <v>510014</v>
          </cell>
          <cell r="C113">
            <v>25790</v>
          </cell>
          <cell r="D113" t="str">
            <v>CTY TNHH MTV TM VA DV NGOC THOM</v>
          </cell>
          <cell r="E113" t="str">
            <v>1C25TNN_00071249</v>
          </cell>
          <cell r="F113">
            <v>873188</v>
          </cell>
          <cell r="G113">
            <v>45948</v>
          </cell>
          <cell r="H113">
            <v>45961</v>
          </cell>
          <cell r="I113">
            <v>45966</v>
          </cell>
        </row>
        <row r="114">
          <cell r="A114">
            <v>71250</v>
          </cell>
          <cell r="B114">
            <v>510026</v>
          </cell>
          <cell r="C114">
            <v>25790</v>
          </cell>
          <cell r="D114" t="str">
            <v>CTY TNHH MTV TM VA DV NGOC THOM</v>
          </cell>
          <cell r="E114" t="str">
            <v>1C25TNN_00071250</v>
          </cell>
          <cell r="F114">
            <v>426563</v>
          </cell>
          <cell r="G114">
            <v>45948</v>
          </cell>
          <cell r="H114">
            <v>45961</v>
          </cell>
          <cell r="I114">
            <v>45966</v>
          </cell>
        </row>
        <row r="115">
          <cell r="A115">
            <v>71251</v>
          </cell>
          <cell r="B115">
            <v>520090</v>
          </cell>
          <cell r="C115">
            <v>25790</v>
          </cell>
          <cell r="D115" t="str">
            <v>CTY TNHH MTV TM VA DV NGOC THOM</v>
          </cell>
          <cell r="E115" t="str">
            <v>1C25TNN_00071251</v>
          </cell>
          <cell r="F115">
            <v>1860575</v>
          </cell>
          <cell r="G115">
            <v>45951</v>
          </cell>
          <cell r="H115">
            <v>45961</v>
          </cell>
          <cell r="I115">
            <v>45966</v>
          </cell>
        </row>
        <row r="116">
          <cell r="A116">
            <v>71252</v>
          </cell>
          <cell r="B116">
            <v>510014</v>
          </cell>
          <cell r="C116">
            <v>25790</v>
          </cell>
          <cell r="D116" t="str">
            <v>CTY TNHH MTV TM VA DV NGOC THOM</v>
          </cell>
          <cell r="E116" t="str">
            <v>1C25TNN_00071252</v>
          </cell>
          <cell r="F116">
            <v>1140000</v>
          </cell>
          <cell r="G116">
            <v>45943</v>
          </cell>
          <cell r="H116">
            <v>45961</v>
          </cell>
          <cell r="I116">
            <v>45966</v>
          </cell>
        </row>
        <row r="117">
          <cell r="A117">
            <v>2560</v>
          </cell>
          <cell r="B117">
            <v>510010</v>
          </cell>
          <cell r="C117">
            <v>25790</v>
          </cell>
          <cell r="D117" t="str">
            <v>CTY TNHH MTV TM VA DV NGOC THOM</v>
          </cell>
          <cell r="E117" t="str">
            <v>C25TAP 2560</v>
          </cell>
          <cell r="F117">
            <v>-856272</v>
          </cell>
          <cell r="G117">
            <v>45937</v>
          </cell>
          <cell r="H117">
            <v>45961</v>
          </cell>
          <cell r="I117">
            <v>45966</v>
          </cell>
        </row>
        <row r="118">
          <cell r="A118">
            <v>210</v>
          </cell>
          <cell r="B118">
            <v>510011</v>
          </cell>
          <cell r="C118">
            <v>25790</v>
          </cell>
          <cell r="D118" t="str">
            <v>CTY TNHH MTV TM VA DV NGOC THOM</v>
          </cell>
          <cell r="E118" t="str">
            <v>C25TBP 210</v>
          </cell>
          <cell r="F118">
            <v>-777406</v>
          </cell>
          <cell r="G118">
            <v>45940</v>
          </cell>
          <cell r="H118">
            <v>45961</v>
          </cell>
          <cell r="I118">
            <v>45966</v>
          </cell>
        </row>
        <row r="119">
          <cell r="A119">
            <v>224</v>
          </cell>
          <cell r="B119">
            <v>510019</v>
          </cell>
          <cell r="C119">
            <v>25790</v>
          </cell>
          <cell r="D119" t="str">
            <v>CTY TNHH MTV TM VA DV NGOC THOM</v>
          </cell>
          <cell r="E119" t="str">
            <v>C25TDU 224</v>
          </cell>
          <cell r="F119">
            <v>-365293</v>
          </cell>
          <cell r="G119">
            <v>45944</v>
          </cell>
          <cell r="H119">
            <v>45961</v>
          </cell>
          <cell r="I119">
            <v>45966</v>
          </cell>
        </row>
        <row r="120">
          <cell r="A120">
            <v>184</v>
          </cell>
          <cell r="B120">
            <v>510016</v>
          </cell>
          <cell r="C120">
            <v>25790</v>
          </cell>
          <cell r="D120" t="str">
            <v>CTY TNHH MTV TM VA DV NGOC THOM</v>
          </cell>
          <cell r="E120" t="str">
            <v>C25THB 184</v>
          </cell>
          <cell r="F120">
            <v>-111058</v>
          </cell>
          <cell r="G120">
            <v>45930</v>
          </cell>
          <cell r="H120">
            <v>45961</v>
          </cell>
          <cell r="I120">
            <v>45966</v>
          </cell>
        </row>
        <row r="121">
          <cell r="A121">
            <v>192</v>
          </cell>
          <cell r="B121">
            <v>510016</v>
          </cell>
          <cell r="C121">
            <v>25790</v>
          </cell>
          <cell r="D121" t="str">
            <v>CTY TNHH MTV TM VA DV NGOC THOM</v>
          </cell>
          <cell r="E121" t="str">
            <v>C25THB 192</v>
          </cell>
          <cell r="F121">
            <v>-324000</v>
          </cell>
          <cell r="G121">
            <v>45936</v>
          </cell>
          <cell r="H121">
            <v>45961</v>
          </cell>
          <cell r="I121">
            <v>45966</v>
          </cell>
        </row>
        <row r="122">
          <cell r="A122">
            <v>213</v>
          </cell>
          <cell r="B122">
            <v>510016</v>
          </cell>
          <cell r="C122">
            <v>25790</v>
          </cell>
          <cell r="D122" t="str">
            <v>CTY TNHH MTV TM VA DV NGOC THOM</v>
          </cell>
          <cell r="E122" t="str">
            <v>C25THB 213</v>
          </cell>
          <cell r="F122">
            <v>-387058</v>
          </cell>
          <cell r="G122">
            <v>45950</v>
          </cell>
          <cell r="H122">
            <v>45961</v>
          </cell>
          <cell r="I122">
            <v>45966</v>
          </cell>
        </row>
        <row r="123">
          <cell r="A123">
            <v>207</v>
          </cell>
          <cell r="B123">
            <v>510015</v>
          </cell>
          <cell r="C123">
            <v>25790</v>
          </cell>
          <cell r="D123" t="str">
            <v>CTY TNHH MTV TM VA DV NGOC THOM</v>
          </cell>
          <cell r="E123" t="str">
            <v>C25THL 207</v>
          </cell>
          <cell r="F123">
            <v>-222116</v>
          </cell>
          <cell r="G123">
            <v>45935</v>
          </cell>
          <cell r="H123">
            <v>45961</v>
          </cell>
          <cell r="I123">
            <v>45966</v>
          </cell>
        </row>
        <row r="124">
          <cell r="A124">
            <v>237</v>
          </cell>
          <cell r="B124">
            <v>510015</v>
          </cell>
          <cell r="C124">
            <v>25790</v>
          </cell>
          <cell r="D124" t="str">
            <v>CTY TNHH MTV TM VA DV NGOC THOM</v>
          </cell>
          <cell r="E124" t="str">
            <v>C25THL 237</v>
          </cell>
          <cell r="F124">
            <v>-1005184</v>
          </cell>
          <cell r="G124">
            <v>45941</v>
          </cell>
          <cell r="H124">
            <v>45961</v>
          </cell>
          <cell r="I124">
            <v>45966</v>
          </cell>
        </row>
        <row r="125">
          <cell r="A125">
            <v>252</v>
          </cell>
          <cell r="B125">
            <v>510015</v>
          </cell>
          <cell r="C125">
            <v>25790</v>
          </cell>
          <cell r="D125" t="str">
            <v>CTY TNHH MTV TM VA DV NGOC THOM</v>
          </cell>
          <cell r="E125" t="str">
            <v>C25THL 252</v>
          </cell>
          <cell r="F125">
            <v>-928256</v>
          </cell>
          <cell r="G125">
            <v>45950</v>
          </cell>
          <cell r="H125">
            <v>45961</v>
          </cell>
          <cell r="I125">
            <v>45966</v>
          </cell>
        </row>
        <row r="126">
          <cell r="A126">
            <v>257</v>
          </cell>
          <cell r="B126">
            <v>510015</v>
          </cell>
          <cell r="C126">
            <v>25790</v>
          </cell>
          <cell r="D126" t="str">
            <v>CTY TNHH MTV TM VA DV NGOC THOM</v>
          </cell>
          <cell r="E126" t="str">
            <v>C25THL 257</v>
          </cell>
          <cell r="F126">
            <v>-444232</v>
          </cell>
          <cell r="G126">
            <v>45950</v>
          </cell>
          <cell r="H126">
            <v>45961</v>
          </cell>
          <cell r="I126">
            <v>45966</v>
          </cell>
        </row>
        <row r="127">
          <cell r="A127">
            <v>225</v>
          </cell>
          <cell r="B127">
            <v>510012</v>
          </cell>
          <cell r="C127">
            <v>25790</v>
          </cell>
          <cell r="D127" t="str">
            <v>CTY TNHH MTV TM VA DV NGOC THOM</v>
          </cell>
          <cell r="E127" t="str">
            <v>C25THP 225</v>
          </cell>
          <cell r="F127">
            <v>-1082864</v>
          </cell>
          <cell r="G127">
            <v>45933</v>
          </cell>
          <cell r="H127">
            <v>45961</v>
          </cell>
          <cell r="I127">
            <v>45966</v>
          </cell>
        </row>
        <row r="128">
          <cell r="A128">
            <v>181</v>
          </cell>
          <cell r="B128">
            <v>510028</v>
          </cell>
          <cell r="C128">
            <v>25790</v>
          </cell>
          <cell r="D128" t="str">
            <v>CTY TNHH MTV TM VA DV NGOC THOM</v>
          </cell>
          <cell r="E128" t="str">
            <v>C25TKG 181</v>
          </cell>
          <cell r="F128">
            <v>-1564000</v>
          </cell>
          <cell r="G128">
            <v>45932</v>
          </cell>
          <cell r="H128">
            <v>45961</v>
          </cell>
          <cell r="I128">
            <v>45966</v>
          </cell>
        </row>
        <row r="129">
          <cell r="A129" t="str">
            <v>192a</v>
          </cell>
          <cell r="B129">
            <v>510028</v>
          </cell>
          <cell r="C129">
            <v>25790</v>
          </cell>
          <cell r="D129" t="str">
            <v>CTY TNHH MTV TM VA DV NGOC THOM</v>
          </cell>
          <cell r="E129" t="str">
            <v>C25TKG 192</v>
          </cell>
          <cell r="F129">
            <v>-2530254</v>
          </cell>
          <cell r="G129">
            <v>45936</v>
          </cell>
          <cell r="H129">
            <v>45961</v>
          </cell>
          <cell r="I129">
            <v>45966</v>
          </cell>
        </row>
        <row r="130">
          <cell r="A130">
            <v>229</v>
          </cell>
          <cell r="B130">
            <v>510028</v>
          </cell>
          <cell r="C130">
            <v>25790</v>
          </cell>
          <cell r="D130" t="str">
            <v>CTY TNHH MTV TM VA DV NGOC THOM</v>
          </cell>
          <cell r="E130" t="str">
            <v>C25TKG 229</v>
          </cell>
          <cell r="F130">
            <v>-500000</v>
          </cell>
          <cell r="G130">
            <v>45948</v>
          </cell>
          <cell r="H130">
            <v>45961</v>
          </cell>
          <cell r="I130">
            <v>45966</v>
          </cell>
        </row>
        <row r="131">
          <cell r="A131">
            <v>146</v>
          </cell>
          <cell r="B131">
            <v>510025</v>
          </cell>
          <cell r="C131">
            <v>25790</v>
          </cell>
          <cell r="D131" t="str">
            <v>CTY TNHH MTV TM VA DV NGOC THOM</v>
          </cell>
          <cell r="E131" t="str">
            <v>C25TKH 146</v>
          </cell>
          <cell r="F131">
            <v>-3839784</v>
          </cell>
          <cell r="G131">
            <v>45936</v>
          </cell>
          <cell r="H131">
            <v>45961</v>
          </cell>
          <cell r="I131">
            <v>45966</v>
          </cell>
        </row>
        <row r="132">
          <cell r="A132">
            <v>132</v>
          </cell>
          <cell r="B132">
            <v>510014</v>
          </cell>
          <cell r="C132">
            <v>25790</v>
          </cell>
          <cell r="D132" t="str">
            <v>CTY TNHH MTV TM VA DV NGOC THOM</v>
          </cell>
          <cell r="E132" t="str">
            <v>C25TMA 132</v>
          </cell>
          <cell r="F132">
            <v>-736000</v>
          </cell>
          <cell r="G132">
            <v>45939</v>
          </cell>
          <cell r="H132">
            <v>45961</v>
          </cell>
          <cell r="I132">
            <v>45966</v>
          </cell>
        </row>
        <row r="133">
          <cell r="A133">
            <v>158</v>
          </cell>
          <cell r="B133">
            <v>510018</v>
          </cell>
          <cell r="C133">
            <v>25790</v>
          </cell>
          <cell r="D133" t="str">
            <v>CTY TNHH MTV TM VA DV NGOC THOM</v>
          </cell>
          <cell r="E133" t="str">
            <v>C25TNH 158</v>
          </cell>
          <cell r="F133">
            <v>-2280232</v>
          </cell>
          <cell r="G133">
            <v>45943</v>
          </cell>
          <cell r="H133">
            <v>45961</v>
          </cell>
          <cell r="I133">
            <v>45966</v>
          </cell>
        </row>
        <row r="134">
          <cell r="A134">
            <v>163</v>
          </cell>
          <cell r="B134">
            <v>510022</v>
          </cell>
          <cell r="C134">
            <v>25790</v>
          </cell>
          <cell r="D134" t="str">
            <v>CTY TNHH MTV TM VA DV NGOC THOM</v>
          </cell>
          <cell r="E134" t="str">
            <v>C25TVU 163</v>
          </cell>
          <cell r="F134">
            <v>-3212686</v>
          </cell>
          <cell r="G134">
            <v>45937</v>
          </cell>
          <cell r="H134">
            <v>45961</v>
          </cell>
          <cell r="I134">
            <v>45966</v>
          </cell>
        </row>
        <row r="135">
          <cell r="A135">
            <v>65</v>
          </cell>
          <cell r="B135">
            <v>520090</v>
          </cell>
          <cell r="C135">
            <v>25790</v>
          </cell>
          <cell r="D135" t="str">
            <v>CTY TNHH MTV TM VA DV NGOC THOM</v>
          </cell>
          <cell r="E135" t="str">
            <v>C25TXU 65</v>
          </cell>
          <cell r="F135">
            <v>-224000</v>
          </cell>
          <cell r="G135">
            <v>45951</v>
          </cell>
          <cell r="H135">
            <v>45961</v>
          </cell>
          <cell r="I135">
            <v>45966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No. &amp; PO Number</v>
          </cell>
          <cell r="F1" t="str">
            <v>Base Amount</v>
          </cell>
          <cell r="G1" t="str">
            <v>Invoice Date</v>
          </cell>
          <cell r="H1" t="str">
            <v>Cut off date</v>
          </cell>
          <cell r="I1" t="str">
            <v>Ngày ghi nhận</v>
          </cell>
        </row>
        <row r="2">
          <cell r="A2">
            <v>270</v>
          </cell>
          <cell r="B2">
            <v>510019</v>
          </cell>
          <cell r="C2">
            <v>25790</v>
          </cell>
          <cell r="D2" t="str">
            <v>CTY TNHH MTV TM VA DV NGOC THOM</v>
          </cell>
          <cell r="E2" t="str">
            <v>1C25TDU 270</v>
          </cell>
          <cell r="F2">
            <v>-729543</v>
          </cell>
          <cell r="G2">
            <v>45981</v>
          </cell>
          <cell r="H2">
            <v>45991</v>
          </cell>
          <cell r="I2">
            <v>45994</v>
          </cell>
        </row>
        <row r="3">
          <cell r="A3">
            <v>69684</v>
          </cell>
          <cell r="B3">
            <v>510014</v>
          </cell>
          <cell r="C3">
            <v>25790</v>
          </cell>
          <cell r="D3" t="str">
            <v>CTY TNHH MTV TM VA DV NGOC THOM</v>
          </cell>
          <cell r="E3" t="str">
            <v>1C25TNN_00069684</v>
          </cell>
          <cell r="F3">
            <v>6058925</v>
          </cell>
          <cell r="G3">
            <v>45940</v>
          </cell>
          <cell r="H3">
            <v>45991</v>
          </cell>
          <cell r="I3">
            <v>45994</v>
          </cell>
        </row>
        <row r="4">
          <cell r="A4">
            <v>69685</v>
          </cell>
          <cell r="B4">
            <v>510014</v>
          </cell>
          <cell r="C4">
            <v>25790</v>
          </cell>
          <cell r="D4" t="str">
            <v>CTY TNHH MTV TM VA DV NGOC THOM</v>
          </cell>
          <cell r="E4" t="str">
            <v>1C25TNN_00069685</v>
          </cell>
          <cell r="F4">
            <v>11105800</v>
          </cell>
          <cell r="G4">
            <v>45943</v>
          </cell>
          <cell r="H4">
            <v>45991</v>
          </cell>
          <cell r="I4">
            <v>45994</v>
          </cell>
        </row>
        <row r="5">
          <cell r="A5">
            <v>69706</v>
          </cell>
          <cell r="B5">
            <v>510013</v>
          </cell>
          <cell r="C5">
            <v>25790</v>
          </cell>
          <cell r="D5" t="str">
            <v>CTY TNHH MTV TM VA DV NGOC THOM</v>
          </cell>
          <cell r="E5" t="str">
            <v>1C25TNN_00069706</v>
          </cell>
          <cell r="F5">
            <v>506025</v>
          </cell>
          <cell r="G5">
            <v>45943</v>
          </cell>
          <cell r="H5">
            <v>45991</v>
          </cell>
          <cell r="I5">
            <v>45994</v>
          </cell>
        </row>
        <row r="6">
          <cell r="A6">
            <v>69707</v>
          </cell>
          <cell r="B6">
            <v>510013</v>
          </cell>
          <cell r="C6">
            <v>25790</v>
          </cell>
          <cell r="D6" t="str">
            <v>CTY TNHH MTV TM VA DV NGOC THOM</v>
          </cell>
          <cell r="E6" t="str">
            <v>1C25TNN_00069707</v>
          </cell>
          <cell r="F6">
            <v>771313</v>
          </cell>
          <cell r="G6">
            <v>45945</v>
          </cell>
          <cell r="H6">
            <v>45991</v>
          </cell>
          <cell r="I6">
            <v>45994</v>
          </cell>
        </row>
        <row r="7">
          <cell r="A7">
            <v>69708</v>
          </cell>
          <cell r="B7">
            <v>510014</v>
          </cell>
          <cell r="C7">
            <v>25790</v>
          </cell>
          <cell r="D7" t="str">
            <v>CTY TNHH MTV TM VA DV NGOC THOM</v>
          </cell>
          <cell r="E7" t="str">
            <v>1C25TNN_00069708</v>
          </cell>
          <cell r="F7">
            <v>6110925</v>
          </cell>
          <cell r="G7">
            <v>45944</v>
          </cell>
          <cell r="H7">
            <v>45991</v>
          </cell>
          <cell r="I7">
            <v>45994</v>
          </cell>
        </row>
        <row r="8">
          <cell r="A8">
            <v>69709</v>
          </cell>
          <cell r="B8">
            <v>510026</v>
          </cell>
          <cell r="C8">
            <v>25790</v>
          </cell>
          <cell r="D8" t="str">
            <v>CTY TNHH MTV TM VA DV NGOC THOM</v>
          </cell>
          <cell r="E8" t="str">
            <v>1C25TNN_00069709</v>
          </cell>
          <cell r="F8">
            <v>1110575</v>
          </cell>
          <cell r="G8">
            <v>45944</v>
          </cell>
          <cell r="H8">
            <v>45991</v>
          </cell>
          <cell r="I8">
            <v>45994</v>
          </cell>
        </row>
        <row r="9">
          <cell r="A9">
            <v>69731</v>
          </cell>
          <cell r="B9">
            <v>510026</v>
          </cell>
          <cell r="C9">
            <v>25790</v>
          </cell>
          <cell r="D9" t="str">
            <v>CTY TNHH MTV TM VA DV NGOC THOM</v>
          </cell>
          <cell r="E9" t="str">
            <v>1C25TNN_00069731</v>
          </cell>
          <cell r="F9">
            <v>2024125</v>
          </cell>
          <cell r="G9">
            <v>45941</v>
          </cell>
          <cell r="H9">
            <v>45991</v>
          </cell>
          <cell r="I9">
            <v>45994</v>
          </cell>
        </row>
        <row r="10">
          <cell r="A10">
            <v>69732</v>
          </cell>
          <cell r="B10">
            <v>510013</v>
          </cell>
          <cell r="C10">
            <v>25790</v>
          </cell>
          <cell r="D10" t="str">
            <v>CTY TNHH MTV TM VA DV NGOC THOM</v>
          </cell>
          <cell r="E10" t="str">
            <v>1C25TNN_00069732</v>
          </cell>
          <cell r="F10">
            <v>1110575</v>
          </cell>
          <cell r="G10">
            <v>45943</v>
          </cell>
          <cell r="H10">
            <v>45991</v>
          </cell>
          <cell r="I10">
            <v>45994</v>
          </cell>
        </row>
        <row r="11">
          <cell r="A11">
            <v>69733</v>
          </cell>
          <cell r="B11">
            <v>510013</v>
          </cell>
          <cell r="C11">
            <v>25790</v>
          </cell>
          <cell r="D11" t="str">
            <v>CTY TNHH MTV TM VA DV NGOC THOM</v>
          </cell>
          <cell r="E11" t="str">
            <v>1C25TNN_00069733</v>
          </cell>
          <cell r="F11">
            <v>1110575</v>
          </cell>
          <cell r="G11">
            <v>45945</v>
          </cell>
          <cell r="H11">
            <v>45991</v>
          </cell>
          <cell r="I11">
            <v>45994</v>
          </cell>
        </row>
        <row r="12">
          <cell r="A12">
            <v>72865</v>
          </cell>
          <cell r="B12">
            <v>510028</v>
          </cell>
          <cell r="C12">
            <v>25790</v>
          </cell>
          <cell r="D12" t="str">
            <v>CTY TNHH MTV TM VA DV NGOC THOM</v>
          </cell>
          <cell r="E12" t="str">
            <v>1C25TNN_00072865</v>
          </cell>
          <cell r="F12">
            <v>1140000</v>
          </cell>
          <cell r="G12">
            <v>45958</v>
          </cell>
          <cell r="H12">
            <v>45991</v>
          </cell>
          <cell r="I12">
            <v>45994</v>
          </cell>
        </row>
        <row r="13">
          <cell r="A13">
            <v>72866</v>
          </cell>
          <cell r="B13">
            <v>510024</v>
          </cell>
          <cell r="C13">
            <v>25790</v>
          </cell>
          <cell r="D13" t="str">
            <v>CTY TNHH MTV TM VA DV NGOC THOM</v>
          </cell>
          <cell r="E13" t="str">
            <v>1C25TNN_00072866</v>
          </cell>
          <cell r="F13">
            <v>2450675</v>
          </cell>
          <cell r="G13">
            <v>45962</v>
          </cell>
          <cell r="H13">
            <v>45991</v>
          </cell>
          <cell r="I13">
            <v>45994</v>
          </cell>
        </row>
        <row r="14">
          <cell r="A14">
            <v>72867</v>
          </cell>
          <cell r="B14">
            <v>510022</v>
          </cell>
          <cell r="C14">
            <v>25790</v>
          </cell>
          <cell r="D14" t="str">
            <v>CTY TNHH MTV TM VA DV NGOC THOM</v>
          </cell>
          <cell r="E14" t="str">
            <v>1C25TNN_00072867</v>
          </cell>
          <cell r="F14">
            <v>3492738</v>
          </cell>
          <cell r="G14">
            <v>45959</v>
          </cell>
          <cell r="H14">
            <v>45991</v>
          </cell>
          <cell r="I14">
            <v>45994</v>
          </cell>
        </row>
        <row r="15">
          <cell r="A15">
            <v>72868</v>
          </cell>
          <cell r="B15">
            <v>510020</v>
          </cell>
          <cell r="C15">
            <v>25790</v>
          </cell>
          <cell r="D15" t="str">
            <v>CTY TNHH MTV TM VA DV NGOC THOM</v>
          </cell>
          <cell r="E15" t="str">
            <v>1C25TNN_00072868</v>
          </cell>
          <cell r="F15">
            <v>1110575</v>
          </cell>
          <cell r="G15">
            <v>45958</v>
          </cell>
          <cell r="H15">
            <v>45991</v>
          </cell>
          <cell r="I15">
            <v>45994</v>
          </cell>
        </row>
        <row r="16">
          <cell r="A16">
            <v>72869</v>
          </cell>
          <cell r="B16">
            <v>510017</v>
          </cell>
          <cell r="C16">
            <v>25790</v>
          </cell>
          <cell r="D16" t="str">
            <v>CTY TNHH MTV TM VA DV NGOC THOM</v>
          </cell>
          <cell r="E16" t="str">
            <v>1C25TNN_00072869</v>
          </cell>
          <cell r="F16">
            <v>4384025</v>
          </cell>
          <cell r="G16">
            <v>45959</v>
          </cell>
          <cell r="H16">
            <v>45991</v>
          </cell>
          <cell r="I16">
            <v>45994</v>
          </cell>
        </row>
        <row r="17">
          <cell r="A17">
            <v>72870</v>
          </cell>
          <cell r="B17">
            <v>510017</v>
          </cell>
          <cell r="C17">
            <v>25790</v>
          </cell>
          <cell r="D17" t="str">
            <v>CTY TNHH MTV TM VA DV NGOC THOM</v>
          </cell>
          <cell r="E17" t="str">
            <v>1C25TNN_00072870</v>
          </cell>
          <cell r="F17">
            <v>2186750</v>
          </cell>
          <cell r="G17">
            <v>45959</v>
          </cell>
          <cell r="H17">
            <v>45991</v>
          </cell>
          <cell r="I17">
            <v>45994</v>
          </cell>
        </row>
        <row r="18">
          <cell r="A18">
            <v>72871</v>
          </cell>
          <cell r="B18">
            <v>510016</v>
          </cell>
          <cell r="C18">
            <v>25790</v>
          </cell>
          <cell r="D18" t="str">
            <v>CTY TNHH MTV TM VA DV NGOC THOM</v>
          </cell>
          <cell r="E18" t="str">
            <v>1C25TNN_00072871</v>
          </cell>
          <cell r="F18">
            <v>4419200</v>
          </cell>
          <cell r="G18">
            <v>45961</v>
          </cell>
          <cell r="H18">
            <v>45991</v>
          </cell>
          <cell r="I18">
            <v>45994</v>
          </cell>
        </row>
        <row r="19">
          <cell r="A19">
            <v>72872</v>
          </cell>
          <cell r="B19">
            <v>510015</v>
          </cell>
          <cell r="C19">
            <v>25790</v>
          </cell>
          <cell r="D19" t="str">
            <v>CTY TNHH MTV TM VA DV NGOC THOM</v>
          </cell>
          <cell r="E19" t="str">
            <v>1C25TNN_00072872</v>
          </cell>
          <cell r="F19">
            <v>2024125</v>
          </cell>
          <cell r="G19">
            <v>45958</v>
          </cell>
          <cell r="H19">
            <v>45991</v>
          </cell>
          <cell r="I19">
            <v>45994</v>
          </cell>
        </row>
        <row r="20">
          <cell r="A20">
            <v>72873</v>
          </cell>
          <cell r="B20">
            <v>510012</v>
          </cell>
          <cell r="C20">
            <v>25790</v>
          </cell>
          <cell r="D20" t="str">
            <v>CTY TNHH MTV TM VA DV NGOC THOM</v>
          </cell>
          <cell r="E20" t="str">
            <v>1C25TNN_00072873</v>
          </cell>
          <cell r="F20">
            <v>853125</v>
          </cell>
          <cell r="G20">
            <v>45955</v>
          </cell>
          <cell r="H20">
            <v>45991</v>
          </cell>
          <cell r="I20">
            <v>45994</v>
          </cell>
        </row>
        <row r="21">
          <cell r="A21">
            <v>72874</v>
          </cell>
          <cell r="B21">
            <v>510012</v>
          </cell>
          <cell r="C21">
            <v>25790</v>
          </cell>
          <cell r="D21" t="str">
            <v>CTY TNHH MTV TM VA DV NGOC THOM</v>
          </cell>
          <cell r="E21" t="str">
            <v>1C25TNN_00072874</v>
          </cell>
          <cell r="F21">
            <v>853125</v>
          </cell>
          <cell r="G21">
            <v>45958</v>
          </cell>
          <cell r="H21">
            <v>45991</v>
          </cell>
          <cell r="I21">
            <v>45994</v>
          </cell>
        </row>
        <row r="22">
          <cell r="A22">
            <v>72875</v>
          </cell>
          <cell r="B22">
            <v>510011</v>
          </cell>
          <cell r="C22">
            <v>25790</v>
          </cell>
          <cell r="D22" t="str">
            <v>CTY TNHH MTV TM VA DV NGOC THOM</v>
          </cell>
          <cell r="E22" t="str">
            <v>1C25TNN_00072875</v>
          </cell>
          <cell r="F22">
            <v>560000</v>
          </cell>
          <cell r="G22">
            <v>45958</v>
          </cell>
          <cell r="H22">
            <v>45991</v>
          </cell>
          <cell r="I22">
            <v>45994</v>
          </cell>
        </row>
        <row r="23">
          <cell r="A23">
            <v>72876</v>
          </cell>
          <cell r="B23">
            <v>510011</v>
          </cell>
          <cell r="C23">
            <v>25790</v>
          </cell>
          <cell r="D23" t="str">
            <v>CTY TNHH MTV TM VA DV NGOC THOM</v>
          </cell>
          <cell r="E23" t="str">
            <v>1C25TNN_00072876</v>
          </cell>
          <cell r="F23">
            <v>1706238</v>
          </cell>
          <cell r="G23">
            <v>45958</v>
          </cell>
          <cell r="H23">
            <v>45991</v>
          </cell>
          <cell r="I23">
            <v>45994</v>
          </cell>
        </row>
        <row r="24">
          <cell r="A24">
            <v>72877</v>
          </cell>
          <cell r="B24">
            <v>510019</v>
          </cell>
          <cell r="C24">
            <v>25790</v>
          </cell>
          <cell r="D24" t="str">
            <v>CTY TNHH MTV TM VA DV NGOC THOM</v>
          </cell>
          <cell r="E24" t="str">
            <v>1C25TNN_00072877</v>
          </cell>
          <cell r="F24">
            <v>1110575</v>
          </cell>
          <cell r="G24">
            <v>45959</v>
          </cell>
          <cell r="H24">
            <v>45991</v>
          </cell>
          <cell r="I24">
            <v>45994</v>
          </cell>
        </row>
        <row r="25">
          <cell r="A25">
            <v>72878</v>
          </cell>
          <cell r="B25">
            <v>510018</v>
          </cell>
          <cell r="C25">
            <v>25790</v>
          </cell>
          <cell r="D25" t="str">
            <v>CTY TNHH MTV TM VA DV NGOC THOM</v>
          </cell>
          <cell r="E25" t="str">
            <v>1C25TNN_00072878</v>
          </cell>
          <cell r="F25">
            <v>2877238</v>
          </cell>
          <cell r="G25">
            <v>45960</v>
          </cell>
          <cell r="H25">
            <v>45991</v>
          </cell>
          <cell r="I25">
            <v>45994</v>
          </cell>
        </row>
        <row r="26">
          <cell r="A26">
            <v>72882</v>
          </cell>
          <cell r="B26">
            <v>510028</v>
          </cell>
          <cell r="C26">
            <v>25790</v>
          </cell>
          <cell r="D26" t="str">
            <v>CTY TNHH MTV TM VA DV NGOC THOM</v>
          </cell>
          <cell r="E26" t="str">
            <v>1C25TNN_00072882</v>
          </cell>
          <cell r="F26">
            <v>2272063</v>
          </cell>
          <cell r="G26">
            <v>45962</v>
          </cell>
          <cell r="H26">
            <v>45991</v>
          </cell>
          <cell r="I26">
            <v>45994</v>
          </cell>
        </row>
        <row r="27">
          <cell r="A27">
            <v>72884</v>
          </cell>
          <cell r="B27">
            <v>510015</v>
          </cell>
          <cell r="C27">
            <v>25790</v>
          </cell>
          <cell r="D27" t="str">
            <v>CTY TNHH MTV TM VA DV NGOC THOM</v>
          </cell>
          <cell r="E27" t="str">
            <v>1C25TNN_00072884</v>
          </cell>
          <cell r="F27">
            <v>1468625</v>
          </cell>
          <cell r="G27">
            <v>45961</v>
          </cell>
          <cell r="H27">
            <v>45991</v>
          </cell>
          <cell r="I27">
            <v>45994</v>
          </cell>
        </row>
        <row r="28">
          <cell r="A28">
            <v>72885</v>
          </cell>
          <cell r="B28">
            <v>510016</v>
          </cell>
          <cell r="C28">
            <v>25790</v>
          </cell>
          <cell r="D28" t="str">
            <v>CTY TNHH MTV TM VA DV NGOC THOM</v>
          </cell>
          <cell r="E28" t="str">
            <v>1C25TNN_00072885</v>
          </cell>
          <cell r="F28">
            <v>426563</v>
          </cell>
          <cell r="G28">
            <v>45964</v>
          </cell>
          <cell r="H28">
            <v>45991</v>
          </cell>
          <cell r="I28">
            <v>45994</v>
          </cell>
        </row>
        <row r="29">
          <cell r="A29">
            <v>72886</v>
          </cell>
          <cell r="B29">
            <v>510016</v>
          </cell>
          <cell r="C29">
            <v>25790</v>
          </cell>
          <cell r="D29" t="str">
            <v>CTY TNHH MTV TM VA DV NGOC THOM</v>
          </cell>
          <cell r="E29" t="str">
            <v>1C25TNN_00072886</v>
          </cell>
          <cell r="F29">
            <v>1110575</v>
          </cell>
          <cell r="G29">
            <v>45964</v>
          </cell>
          <cell r="H29">
            <v>45991</v>
          </cell>
          <cell r="I29">
            <v>45994</v>
          </cell>
        </row>
        <row r="30">
          <cell r="A30">
            <v>72887</v>
          </cell>
          <cell r="B30">
            <v>510017</v>
          </cell>
          <cell r="C30">
            <v>25790</v>
          </cell>
          <cell r="D30" t="str">
            <v>CTY TNHH MTV TM VA DV NGOC THOM</v>
          </cell>
          <cell r="E30" t="str">
            <v>1C25TNN_00072887</v>
          </cell>
          <cell r="F30">
            <v>1110575</v>
          </cell>
          <cell r="G30">
            <v>45962</v>
          </cell>
          <cell r="H30">
            <v>45991</v>
          </cell>
          <cell r="I30">
            <v>45994</v>
          </cell>
        </row>
        <row r="31">
          <cell r="A31">
            <v>72888</v>
          </cell>
          <cell r="B31">
            <v>510020</v>
          </cell>
          <cell r="C31">
            <v>25790</v>
          </cell>
          <cell r="D31" t="str">
            <v>CTY TNHH MTV TM VA DV NGOC THOM</v>
          </cell>
          <cell r="E31" t="str">
            <v>1C25TNN_00072888</v>
          </cell>
          <cell r="F31">
            <v>2450675</v>
          </cell>
          <cell r="G31">
            <v>45962</v>
          </cell>
          <cell r="H31">
            <v>45991</v>
          </cell>
          <cell r="I31">
            <v>45994</v>
          </cell>
        </row>
        <row r="32">
          <cell r="A32">
            <v>72889</v>
          </cell>
          <cell r="B32">
            <v>510025</v>
          </cell>
          <cell r="C32">
            <v>25790</v>
          </cell>
          <cell r="D32" t="str">
            <v>CTY TNHH MTV TM VA DV NGOC THOM</v>
          </cell>
          <cell r="E32" t="str">
            <v>1C25TNN_00072889</v>
          </cell>
          <cell r="F32">
            <v>3495275</v>
          </cell>
          <cell r="G32">
            <v>45961</v>
          </cell>
          <cell r="H32">
            <v>45991</v>
          </cell>
          <cell r="I32">
            <v>45994</v>
          </cell>
        </row>
        <row r="33">
          <cell r="A33">
            <v>72890</v>
          </cell>
          <cell r="B33">
            <v>510027</v>
          </cell>
          <cell r="C33">
            <v>25790</v>
          </cell>
          <cell r="D33" t="str">
            <v>CTY TNHH MTV TM VA DV NGOC THOM</v>
          </cell>
          <cell r="E33" t="str">
            <v>1C25TNN_00072890</v>
          </cell>
          <cell r="F33">
            <v>558025</v>
          </cell>
          <cell r="G33">
            <v>45962</v>
          </cell>
          <cell r="H33">
            <v>45991</v>
          </cell>
          <cell r="I33">
            <v>45994</v>
          </cell>
        </row>
        <row r="34">
          <cell r="A34">
            <v>72954</v>
          </cell>
          <cell r="B34">
            <v>510011</v>
          </cell>
          <cell r="C34">
            <v>25790</v>
          </cell>
          <cell r="D34" t="str">
            <v>CTY TNHH MTV TM VA DV NGOC THOM</v>
          </cell>
          <cell r="E34" t="str">
            <v>1C25TNN_00072954</v>
          </cell>
          <cell r="F34">
            <v>580000</v>
          </cell>
          <cell r="G34">
            <v>45961</v>
          </cell>
          <cell r="H34">
            <v>45991</v>
          </cell>
          <cell r="I34">
            <v>45994</v>
          </cell>
        </row>
        <row r="35">
          <cell r="A35">
            <v>72955</v>
          </cell>
          <cell r="B35">
            <v>510010</v>
          </cell>
          <cell r="C35">
            <v>25790</v>
          </cell>
          <cell r="D35" t="str">
            <v>CTY TNHH MTV TM VA DV NGOC THOM</v>
          </cell>
          <cell r="E35" t="str">
            <v>1C25TNN_00072955</v>
          </cell>
          <cell r="F35">
            <v>3342700</v>
          </cell>
          <cell r="G35">
            <v>45961</v>
          </cell>
          <cell r="H35">
            <v>45991</v>
          </cell>
          <cell r="I35">
            <v>45994</v>
          </cell>
        </row>
        <row r="36">
          <cell r="A36">
            <v>72956</v>
          </cell>
          <cell r="B36">
            <v>510010</v>
          </cell>
          <cell r="C36">
            <v>25790</v>
          </cell>
          <cell r="D36" t="str">
            <v>CTY TNHH MTV TM VA DV NGOC THOM</v>
          </cell>
          <cell r="E36" t="str">
            <v>1C25TNN_00072956</v>
          </cell>
          <cell r="F36">
            <v>639838</v>
          </cell>
          <cell r="G36">
            <v>45961</v>
          </cell>
          <cell r="H36">
            <v>45991</v>
          </cell>
          <cell r="I36">
            <v>45994</v>
          </cell>
        </row>
        <row r="37">
          <cell r="A37">
            <v>72971</v>
          </cell>
          <cell r="B37">
            <v>510015</v>
          </cell>
          <cell r="C37">
            <v>25790</v>
          </cell>
          <cell r="D37" t="str">
            <v>CTY TNHH MTV TM VA DV NGOC THOM</v>
          </cell>
          <cell r="E37" t="str">
            <v>1C25TNN_00072971</v>
          </cell>
          <cell r="F37">
            <v>2024125</v>
          </cell>
          <cell r="G37">
            <v>45961</v>
          </cell>
          <cell r="H37">
            <v>45991</v>
          </cell>
          <cell r="I37">
            <v>45994</v>
          </cell>
        </row>
        <row r="38">
          <cell r="A38">
            <v>73179</v>
          </cell>
          <cell r="B38">
            <v>510014</v>
          </cell>
          <cell r="C38">
            <v>25790</v>
          </cell>
          <cell r="D38" t="str">
            <v>CTY TNHH MTV TM VA DV NGOC THOM</v>
          </cell>
          <cell r="E38" t="str">
            <v>1C25TNN_00073179</v>
          </cell>
          <cell r="F38">
            <v>6616963</v>
          </cell>
          <cell r="G38">
            <v>45960</v>
          </cell>
          <cell r="H38">
            <v>45991</v>
          </cell>
          <cell r="I38">
            <v>45994</v>
          </cell>
        </row>
        <row r="39">
          <cell r="A39">
            <v>73180</v>
          </cell>
          <cell r="B39">
            <v>510014</v>
          </cell>
          <cell r="C39">
            <v>25790</v>
          </cell>
          <cell r="D39" t="str">
            <v>CTY TNHH MTV TM VA DV NGOC THOM</v>
          </cell>
          <cell r="E39" t="str">
            <v>1C25TNN_00073180</v>
          </cell>
          <cell r="F39">
            <v>5920050</v>
          </cell>
          <cell r="G39">
            <v>45959</v>
          </cell>
          <cell r="H39">
            <v>45991</v>
          </cell>
          <cell r="I39">
            <v>45994</v>
          </cell>
        </row>
        <row r="40">
          <cell r="A40">
            <v>73181</v>
          </cell>
          <cell r="B40">
            <v>510014</v>
          </cell>
          <cell r="C40">
            <v>25790</v>
          </cell>
          <cell r="D40" t="str">
            <v>CTY TNHH MTV TM VA DV NGOC THOM</v>
          </cell>
          <cell r="E40" t="str">
            <v>1C25TNN_00073181</v>
          </cell>
          <cell r="F40">
            <v>536025</v>
          </cell>
          <cell r="G40">
            <v>45959</v>
          </cell>
          <cell r="H40">
            <v>45991</v>
          </cell>
          <cell r="I40">
            <v>45994</v>
          </cell>
        </row>
        <row r="41">
          <cell r="A41">
            <v>73182</v>
          </cell>
          <cell r="B41">
            <v>510014</v>
          </cell>
          <cell r="C41">
            <v>25790</v>
          </cell>
          <cell r="D41" t="str">
            <v>CTY TNHH MTV TM VA DV NGOC THOM</v>
          </cell>
          <cell r="E41" t="str">
            <v>1C25TNN_00073182</v>
          </cell>
          <cell r="F41">
            <v>213275</v>
          </cell>
          <cell r="G41">
            <v>45959</v>
          </cell>
          <cell r="H41">
            <v>45991</v>
          </cell>
          <cell r="I41">
            <v>45994</v>
          </cell>
        </row>
        <row r="42">
          <cell r="A42">
            <v>73183</v>
          </cell>
          <cell r="B42">
            <v>510013</v>
          </cell>
          <cell r="C42">
            <v>25790</v>
          </cell>
          <cell r="D42" t="str">
            <v>CTY TNHH MTV TM VA DV NGOC THOM</v>
          </cell>
          <cell r="E42" t="str">
            <v>1C25TNN_00073183</v>
          </cell>
          <cell r="F42">
            <v>570000</v>
          </cell>
          <cell r="G42">
            <v>45961</v>
          </cell>
          <cell r="H42">
            <v>45991</v>
          </cell>
          <cell r="I42">
            <v>45994</v>
          </cell>
        </row>
        <row r="43">
          <cell r="A43">
            <v>73184</v>
          </cell>
          <cell r="B43">
            <v>510013</v>
          </cell>
          <cell r="C43">
            <v>25790</v>
          </cell>
          <cell r="D43" t="str">
            <v>CTY TNHH MTV TM VA DV NGOC THOM</v>
          </cell>
          <cell r="E43" t="str">
            <v>1C25TNN_00073184</v>
          </cell>
          <cell r="F43">
            <v>426563</v>
          </cell>
          <cell r="G43">
            <v>45960</v>
          </cell>
          <cell r="H43">
            <v>45991</v>
          </cell>
          <cell r="I43">
            <v>45994</v>
          </cell>
        </row>
        <row r="44">
          <cell r="A44">
            <v>73185</v>
          </cell>
          <cell r="B44">
            <v>510013</v>
          </cell>
          <cell r="C44">
            <v>25790</v>
          </cell>
          <cell r="D44" t="str">
            <v>CTY TNHH MTV TM VA DV NGOC THOM</v>
          </cell>
          <cell r="E44" t="str">
            <v>1C25TNN_00073185</v>
          </cell>
          <cell r="F44">
            <v>1012063</v>
          </cell>
          <cell r="G44">
            <v>45960</v>
          </cell>
          <cell r="H44">
            <v>45991</v>
          </cell>
          <cell r="I44">
            <v>45994</v>
          </cell>
        </row>
        <row r="45">
          <cell r="A45">
            <v>73186</v>
          </cell>
          <cell r="B45">
            <v>510026</v>
          </cell>
          <cell r="C45">
            <v>25790</v>
          </cell>
          <cell r="D45" t="str">
            <v>CTY TNHH MTV TM VA DV NGOC THOM</v>
          </cell>
          <cell r="E45" t="str">
            <v>1C25TNN_00073186</v>
          </cell>
          <cell r="F45">
            <v>1646600</v>
          </cell>
          <cell r="G45">
            <v>45957</v>
          </cell>
          <cell r="H45">
            <v>45991</v>
          </cell>
          <cell r="I45">
            <v>45994</v>
          </cell>
        </row>
        <row r="46">
          <cell r="A46">
            <v>73187</v>
          </cell>
          <cell r="B46">
            <v>510014</v>
          </cell>
          <cell r="C46">
            <v>25790</v>
          </cell>
          <cell r="D46" t="str">
            <v>CTY TNHH MTV TM VA DV NGOC THOM</v>
          </cell>
          <cell r="E46" t="str">
            <v>1C25TNN_00073187</v>
          </cell>
          <cell r="F46">
            <v>6058925</v>
          </cell>
          <cell r="G46">
            <v>45955</v>
          </cell>
          <cell r="H46">
            <v>45991</v>
          </cell>
          <cell r="I46">
            <v>45994</v>
          </cell>
        </row>
        <row r="47">
          <cell r="A47">
            <v>74330</v>
          </cell>
          <cell r="B47">
            <v>510016</v>
          </cell>
          <cell r="C47">
            <v>25790</v>
          </cell>
          <cell r="D47" t="str">
            <v>CTY TNHH MTV TM VA DV NGOC THOM</v>
          </cell>
          <cell r="E47" t="str">
            <v>1C25TNN_00074330</v>
          </cell>
          <cell r="F47">
            <v>1468625</v>
          </cell>
          <cell r="G47">
            <v>45968</v>
          </cell>
          <cell r="H47">
            <v>45991</v>
          </cell>
          <cell r="I47">
            <v>45994</v>
          </cell>
        </row>
        <row r="48">
          <cell r="A48">
            <v>74331</v>
          </cell>
          <cell r="B48">
            <v>510017</v>
          </cell>
          <cell r="C48">
            <v>25790</v>
          </cell>
          <cell r="D48" t="str">
            <v>CTY TNHH MTV TM VA DV NGOC THOM</v>
          </cell>
          <cell r="E48" t="str">
            <v>1C25TNN_00074331</v>
          </cell>
          <cell r="F48">
            <v>426563</v>
          </cell>
          <cell r="G48">
            <v>45966</v>
          </cell>
          <cell r="H48">
            <v>45991</v>
          </cell>
          <cell r="I48">
            <v>45994</v>
          </cell>
        </row>
        <row r="49">
          <cell r="A49">
            <v>74332</v>
          </cell>
          <cell r="B49">
            <v>510027</v>
          </cell>
          <cell r="C49">
            <v>25790</v>
          </cell>
          <cell r="D49" t="str">
            <v>CTY TNHH MTV TM VA DV NGOC THOM</v>
          </cell>
          <cell r="E49" t="str">
            <v>1C25TNN_00074332</v>
          </cell>
          <cell r="F49">
            <v>1840000</v>
          </cell>
          <cell r="G49">
            <v>45965</v>
          </cell>
          <cell r="H49">
            <v>45991</v>
          </cell>
          <cell r="I49">
            <v>45994</v>
          </cell>
        </row>
        <row r="50">
          <cell r="A50">
            <v>74334</v>
          </cell>
          <cell r="B50">
            <v>510019</v>
          </cell>
          <cell r="C50">
            <v>25790</v>
          </cell>
          <cell r="D50" t="str">
            <v>CTY TNHH MTV TM VA DV NGOC THOM</v>
          </cell>
          <cell r="E50" t="str">
            <v>1C25TNN_00074334</v>
          </cell>
          <cell r="F50">
            <v>853125</v>
          </cell>
          <cell r="G50">
            <v>45964</v>
          </cell>
          <cell r="H50">
            <v>45991</v>
          </cell>
          <cell r="I50">
            <v>45994</v>
          </cell>
        </row>
        <row r="51">
          <cell r="A51">
            <v>74795</v>
          </cell>
          <cell r="B51">
            <v>510018</v>
          </cell>
          <cell r="C51">
            <v>25790</v>
          </cell>
          <cell r="D51" t="str">
            <v>CTY TNHH MTV TM VA DV NGOC THOM</v>
          </cell>
          <cell r="E51" t="str">
            <v>1C25TNN_00074795</v>
          </cell>
          <cell r="F51">
            <v>560000</v>
          </cell>
          <cell r="G51">
            <v>45967</v>
          </cell>
          <cell r="H51">
            <v>45991</v>
          </cell>
          <cell r="I51">
            <v>45994</v>
          </cell>
        </row>
        <row r="52">
          <cell r="A52">
            <v>74796</v>
          </cell>
          <cell r="B52">
            <v>510018</v>
          </cell>
          <cell r="C52">
            <v>25790</v>
          </cell>
          <cell r="D52" t="str">
            <v>CTY TNHH MTV TM VA DV NGOC THOM</v>
          </cell>
          <cell r="E52" t="str">
            <v>1C25TNN_00074796</v>
          </cell>
          <cell r="F52">
            <v>1110575</v>
          </cell>
          <cell r="G52">
            <v>45967</v>
          </cell>
          <cell r="H52">
            <v>45991</v>
          </cell>
          <cell r="I52">
            <v>45994</v>
          </cell>
        </row>
        <row r="53">
          <cell r="A53">
            <v>74797</v>
          </cell>
          <cell r="B53">
            <v>510018</v>
          </cell>
          <cell r="C53">
            <v>25790</v>
          </cell>
          <cell r="D53" t="str">
            <v>CTY TNHH MTV TM VA DV NGOC THOM</v>
          </cell>
          <cell r="E53" t="str">
            <v>1C25TNN_00074797</v>
          </cell>
          <cell r="F53">
            <v>1748000</v>
          </cell>
          <cell r="G53">
            <v>45967</v>
          </cell>
          <cell r="H53">
            <v>45991</v>
          </cell>
          <cell r="I53">
            <v>45994</v>
          </cell>
        </row>
        <row r="54">
          <cell r="A54">
            <v>74798</v>
          </cell>
          <cell r="B54">
            <v>510011</v>
          </cell>
          <cell r="C54">
            <v>25790</v>
          </cell>
          <cell r="D54" t="str">
            <v>CTY TNHH MTV TM VA DV NGOC THOM</v>
          </cell>
          <cell r="E54" t="str">
            <v>1C25TNN_00074798</v>
          </cell>
          <cell r="F54">
            <v>2877238</v>
          </cell>
          <cell r="G54">
            <v>45966</v>
          </cell>
          <cell r="H54">
            <v>45991</v>
          </cell>
          <cell r="I54">
            <v>45994</v>
          </cell>
        </row>
        <row r="55">
          <cell r="A55">
            <v>74799</v>
          </cell>
          <cell r="B55">
            <v>510011</v>
          </cell>
          <cell r="C55">
            <v>25790</v>
          </cell>
          <cell r="D55" t="str">
            <v>CTY TNHH MTV TM VA DV NGOC THOM</v>
          </cell>
          <cell r="E55" t="str">
            <v>1C25TNN_00074799</v>
          </cell>
          <cell r="F55">
            <v>2579200</v>
          </cell>
          <cell r="G55">
            <v>45966</v>
          </cell>
          <cell r="H55">
            <v>45991</v>
          </cell>
          <cell r="I55">
            <v>45994</v>
          </cell>
        </row>
        <row r="56">
          <cell r="A56">
            <v>74912</v>
          </cell>
          <cell r="B56">
            <v>510010</v>
          </cell>
          <cell r="C56">
            <v>25790</v>
          </cell>
          <cell r="D56" t="str">
            <v>CTY TNHH MTV TM VA DV NGOC THOM</v>
          </cell>
          <cell r="E56" t="str">
            <v>1C25TNN_00074912</v>
          </cell>
          <cell r="F56">
            <v>1279675</v>
          </cell>
          <cell r="G56">
            <v>45968</v>
          </cell>
          <cell r="H56">
            <v>45991</v>
          </cell>
          <cell r="I56">
            <v>45994</v>
          </cell>
        </row>
        <row r="57">
          <cell r="A57">
            <v>74913</v>
          </cell>
          <cell r="B57">
            <v>510010</v>
          </cell>
          <cell r="C57">
            <v>25790</v>
          </cell>
          <cell r="D57" t="str">
            <v>CTY TNHH MTV TM VA DV NGOC THOM</v>
          </cell>
          <cell r="E57" t="str">
            <v>1C25TNN_00074913</v>
          </cell>
          <cell r="F57">
            <v>2579200</v>
          </cell>
          <cell r="G57">
            <v>45968</v>
          </cell>
          <cell r="H57">
            <v>45991</v>
          </cell>
          <cell r="I57">
            <v>45994</v>
          </cell>
        </row>
        <row r="58">
          <cell r="A58">
            <v>74914</v>
          </cell>
          <cell r="B58">
            <v>510019</v>
          </cell>
          <cell r="C58">
            <v>25790</v>
          </cell>
          <cell r="D58" t="str">
            <v>CTY TNHH MTV TM VA DV NGOC THOM</v>
          </cell>
          <cell r="E58" t="str">
            <v>1C25TNN_00074914</v>
          </cell>
          <cell r="F58">
            <v>2024125</v>
          </cell>
          <cell r="G58">
            <v>45969</v>
          </cell>
          <cell r="H58">
            <v>45991</v>
          </cell>
          <cell r="I58">
            <v>45994</v>
          </cell>
        </row>
        <row r="59">
          <cell r="A59">
            <v>74915</v>
          </cell>
          <cell r="B59">
            <v>570010</v>
          </cell>
          <cell r="C59">
            <v>25790</v>
          </cell>
          <cell r="D59" t="str">
            <v>CTY TNHH MTV TM VA DV NGOC THOM</v>
          </cell>
          <cell r="E59" t="str">
            <v>1C25TNN_00074915</v>
          </cell>
          <cell r="F59">
            <v>22001338</v>
          </cell>
          <cell r="G59">
            <v>45972</v>
          </cell>
          <cell r="H59">
            <v>45991</v>
          </cell>
          <cell r="I59">
            <v>45994</v>
          </cell>
        </row>
        <row r="60">
          <cell r="A60">
            <v>74916</v>
          </cell>
          <cell r="B60">
            <v>510027</v>
          </cell>
          <cell r="C60">
            <v>25790</v>
          </cell>
          <cell r="D60" t="str">
            <v>CTY TNHH MTV TM VA DV NGOC THOM</v>
          </cell>
          <cell r="E60" t="str">
            <v>1C25TNN_00074916</v>
          </cell>
          <cell r="F60">
            <v>793275</v>
          </cell>
          <cell r="G60">
            <v>45969</v>
          </cell>
          <cell r="H60">
            <v>45991</v>
          </cell>
          <cell r="I60">
            <v>45994</v>
          </cell>
        </row>
        <row r="61">
          <cell r="A61">
            <v>74917</v>
          </cell>
          <cell r="B61">
            <v>510022</v>
          </cell>
          <cell r="C61">
            <v>25790</v>
          </cell>
          <cell r="D61" t="str">
            <v>CTY TNHH MTV TM VA DV NGOC THOM</v>
          </cell>
          <cell r="E61" t="str">
            <v>1C25TNN_00074917</v>
          </cell>
          <cell r="F61">
            <v>2883150</v>
          </cell>
          <cell r="G61">
            <v>45969</v>
          </cell>
          <cell r="H61">
            <v>45991</v>
          </cell>
          <cell r="I61">
            <v>45994</v>
          </cell>
        </row>
        <row r="62">
          <cell r="A62">
            <v>74918</v>
          </cell>
          <cell r="B62">
            <v>510022</v>
          </cell>
          <cell r="C62">
            <v>25790</v>
          </cell>
          <cell r="D62" t="str">
            <v>CTY TNHH MTV TM VA DV NGOC THOM</v>
          </cell>
          <cell r="E62" t="str">
            <v>1C25TNN_00074918</v>
          </cell>
          <cell r="F62">
            <v>558025</v>
          </cell>
          <cell r="G62">
            <v>45969</v>
          </cell>
          <cell r="H62">
            <v>45991</v>
          </cell>
          <cell r="I62">
            <v>45994</v>
          </cell>
        </row>
        <row r="63">
          <cell r="A63">
            <v>74919</v>
          </cell>
          <cell r="B63">
            <v>510021</v>
          </cell>
          <cell r="C63">
            <v>25790</v>
          </cell>
          <cell r="D63" t="str">
            <v>CTY TNHH MTV TM VA DV NGOC THOM</v>
          </cell>
          <cell r="E63" t="str">
            <v>1C25TNN_00074919</v>
          </cell>
          <cell r="F63">
            <v>1425000</v>
          </cell>
          <cell r="G63">
            <v>45969</v>
          </cell>
          <cell r="H63">
            <v>45991</v>
          </cell>
          <cell r="I63">
            <v>45994</v>
          </cell>
        </row>
        <row r="64">
          <cell r="A64">
            <v>74920</v>
          </cell>
          <cell r="B64">
            <v>510021</v>
          </cell>
          <cell r="C64">
            <v>25790</v>
          </cell>
          <cell r="D64" t="str">
            <v>CTY TNHH MTV TM VA DV NGOC THOM</v>
          </cell>
          <cell r="E64" t="str">
            <v>1C25TNN_00074920</v>
          </cell>
          <cell r="F64">
            <v>1072050</v>
          </cell>
          <cell r="G64">
            <v>45969</v>
          </cell>
          <cell r="H64">
            <v>45991</v>
          </cell>
          <cell r="I64">
            <v>45994</v>
          </cell>
        </row>
        <row r="65">
          <cell r="A65">
            <v>74921</v>
          </cell>
          <cell r="B65">
            <v>510020</v>
          </cell>
          <cell r="C65">
            <v>25790</v>
          </cell>
          <cell r="D65" t="str">
            <v>CTY TNHH MTV TM VA DV NGOC THOM</v>
          </cell>
          <cell r="E65" t="str">
            <v>1C25TNN_00074921</v>
          </cell>
          <cell r="F65">
            <v>570000</v>
          </cell>
          <cell r="G65">
            <v>45969</v>
          </cell>
          <cell r="H65">
            <v>45991</v>
          </cell>
          <cell r="I65">
            <v>45994</v>
          </cell>
        </row>
        <row r="66">
          <cell r="A66">
            <v>74922</v>
          </cell>
          <cell r="B66">
            <v>510020</v>
          </cell>
          <cell r="C66">
            <v>25790</v>
          </cell>
          <cell r="D66" t="str">
            <v>CTY TNHH MTV TM VA DV NGOC THOM</v>
          </cell>
          <cell r="E66" t="str">
            <v>1C25TNN_00074922</v>
          </cell>
          <cell r="F66">
            <v>1468625</v>
          </cell>
          <cell r="G66">
            <v>45969</v>
          </cell>
          <cell r="H66">
            <v>45991</v>
          </cell>
          <cell r="I66">
            <v>45994</v>
          </cell>
        </row>
        <row r="67">
          <cell r="A67">
            <v>74923</v>
          </cell>
          <cell r="B67">
            <v>510020</v>
          </cell>
          <cell r="C67">
            <v>25790</v>
          </cell>
          <cell r="D67" t="str">
            <v>CTY TNHH MTV TM VA DV NGOC THOM</v>
          </cell>
          <cell r="E67" t="str">
            <v>1C25TNN_00074923</v>
          </cell>
          <cell r="F67">
            <v>2450675</v>
          </cell>
          <cell r="G67">
            <v>45969</v>
          </cell>
          <cell r="H67">
            <v>45991</v>
          </cell>
          <cell r="I67">
            <v>45994</v>
          </cell>
        </row>
        <row r="68">
          <cell r="A68">
            <v>74924</v>
          </cell>
          <cell r="B68">
            <v>510015</v>
          </cell>
          <cell r="C68">
            <v>25790</v>
          </cell>
          <cell r="D68" t="str">
            <v>CTY TNHH MTV TM VA DV NGOC THOM</v>
          </cell>
          <cell r="E68" t="str">
            <v>1C25TNN_00074924</v>
          </cell>
          <cell r="F68">
            <v>3508613</v>
          </cell>
          <cell r="G68">
            <v>45968</v>
          </cell>
          <cell r="H68">
            <v>45991</v>
          </cell>
          <cell r="I68">
            <v>45994</v>
          </cell>
        </row>
        <row r="69">
          <cell r="A69">
            <v>74925</v>
          </cell>
          <cell r="B69">
            <v>510015</v>
          </cell>
          <cell r="C69">
            <v>25790</v>
          </cell>
          <cell r="D69" t="str">
            <v>CTY TNHH MTV TM VA DV NGOC THOM</v>
          </cell>
          <cell r="E69" t="str">
            <v>1C25TNN_00074925</v>
          </cell>
          <cell r="F69">
            <v>426563</v>
          </cell>
          <cell r="G69">
            <v>45968</v>
          </cell>
          <cell r="H69">
            <v>45991</v>
          </cell>
          <cell r="I69">
            <v>45994</v>
          </cell>
        </row>
        <row r="70">
          <cell r="A70">
            <v>74948</v>
          </cell>
          <cell r="B70">
            <v>510012</v>
          </cell>
          <cell r="C70">
            <v>25790</v>
          </cell>
          <cell r="D70" t="str">
            <v>CTY TNHH MTV TM VA DV NGOC THOM</v>
          </cell>
          <cell r="E70" t="str">
            <v>1C25TNN_00074948</v>
          </cell>
          <cell r="F70">
            <v>1468625</v>
          </cell>
          <cell r="G70">
            <v>45969</v>
          </cell>
          <cell r="H70">
            <v>45991</v>
          </cell>
          <cell r="I70">
            <v>45994</v>
          </cell>
        </row>
        <row r="71">
          <cell r="A71">
            <v>74949</v>
          </cell>
          <cell r="B71">
            <v>510012</v>
          </cell>
          <cell r="C71">
            <v>25790</v>
          </cell>
          <cell r="D71" t="str">
            <v>CTY TNHH MTV TM VA DV NGOC THOM</v>
          </cell>
          <cell r="E71" t="str">
            <v>1C25TNN_00074949</v>
          </cell>
          <cell r="F71">
            <v>1468625</v>
          </cell>
          <cell r="G71">
            <v>45969</v>
          </cell>
          <cell r="H71">
            <v>45991</v>
          </cell>
          <cell r="I71">
            <v>45994</v>
          </cell>
        </row>
        <row r="72">
          <cell r="A72">
            <v>75091</v>
          </cell>
          <cell r="B72">
            <v>520090</v>
          </cell>
          <cell r="C72">
            <v>25790</v>
          </cell>
          <cell r="D72" t="str">
            <v>CTY TNHH MTV TM VA DV NGOC THOM</v>
          </cell>
          <cell r="E72" t="str">
            <v>1C25TNN_00075091</v>
          </cell>
          <cell r="F72">
            <v>580000</v>
          </cell>
          <cell r="G72">
            <v>45967</v>
          </cell>
          <cell r="H72">
            <v>45991</v>
          </cell>
          <cell r="I72">
            <v>45994</v>
          </cell>
        </row>
        <row r="73">
          <cell r="A73">
            <v>75092</v>
          </cell>
          <cell r="B73">
            <v>510014</v>
          </cell>
          <cell r="C73">
            <v>25790</v>
          </cell>
          <cell r="D73" t="str">
            <v>CTY TNHH MTV TM VA DV NGOC THOM</v>
          </cell>
          <cell r="E73" t="str">
            <v>1C25TNN_00075092</v>
          </cell>
          <cell r="F73">
            <v>570000</v>
          </cell>
          <cell r="G73">
            <v>45962</v>
          </cell>
          <cell r="H73">
            <v>45991</v>
          </cell>
          <cell r="I73">
            <v>45994</v>
          </cell>
        </row>
        <row r="74">
          <cell r="A74">
            <v>75093</v>
          </cell>
          <cell r="B74">
            <v>520090</v>
          </cell>
          <cell r="C74">
            <v>25790</v>
          </cell>
          <cell r="D74" t="str">
            <v>CTY TNHH MTV TM VA DV NGOC THOM</v>
          </cell>
          <cell r="E74" t="str">
            <v>1C25TNN_00075093</v>
          </cell>
          <cell r="F74">
            <v>4048688</v>
          </cell>
          <cell r="G74">
            <v>45967</v>
          </cell>
          <cell r="H74">
            <v>45991</v>
          </cell>
          <cell r="I74">
            <v>45994</v>
          </cell>
        </row>
        <row r="75">
          <cell r="A75">
            <v>76885</v>
          </cell>
          <cell r="B75">
            <v>510017</v>
          </cell>
          <cell r="C75">
            <v>25790</v>
          </cell>
          <cell r="D75" t="str">
            <v>CTY TNHH MTV TM VA DV NGOC THOM</v>
          </cell>
          <cell r="E75" t="str">
            <v>1C25TNN_00076885</v>
          </cell>
          <cell r="F75">
            <v>4966000</v>
          </cell>
          <cell r="G75">
            <v>45973</v>
          </cell>
          <cell r="H75">
            <v>45991</v>
          </cell>
          <cell r="I75">
            <v>45994</v>
          </cell>
        </row>
        <row r="76">
          <cell r="A76">
            <v>76886</v>
          </cell>
          <cell r="B76">
            <v>510017</v>
          </cell>
          <cell r="C76">
            <v>25790</v>
          </cell>
          <cell r="D76" t="str">
            <v>CTY TNHH MTV TM VA DV NGOC THOM</v>
          </cell>
          <cell r="E76" t="str">
            <v>1C25TNN_00076886</v>
          </cell>
          <cell r="F76">
            <v>558025</v>
          </cell>
          <cell r="G76">
            <v>45973</v>
          </cell>
          <cell r="H76">
            <v>45991</v>
          </cell>
          <cell r="I76">
            <v>45994</v>
          </cell>
        </row>
        <row r="77">
          <cell r="A77">
            <v>76887</v>
          </cell>
          <cell r="B77">
            <v>510024</v>
          </cell>
          <cell r="C77">
            <v>25790</v>
          </cell>
          <cell r="D77" t="str">
            <v>CTY TNHH MTV TM VA DV NGOC THOM</v>
          </cell>
          <cell r="E77" t="str">
            <v>1C25TNN_00076887</v>
          </cell>
          <cell r="F77">
            <v>3849938</v>
          </cell>
          <cell r="G77">
            <v>45976</v>
          </cell>
          <cell r="H77">
            <v>45991</v>
          </cell>
          <cell r="I77">
            <v>45994</v>
          </cell>
        </row>
        <row r="78">
          <cell r="A78">
            <v>76888</v>
          </cell>
          <cell r="B78">
            <v>510025</v>
          </cell>
          <cell r="C78">
            <v>25790</v>
          </cell>
          <cell r="D78" t="str">
            <v>CTY TNHH MTV TM VA DV NGOC THOM</v>
          </cell>
          <cell r="E78" t="str">
            <v>1C25TNN_00076888</v>
          </cell>
          <cell r="F78">
            <v>501825</v>
          </cell>
          <cell r="G78">
            <v>45972</v>
          </cell>
          <cell r="H78">
            <v>45991</v>
          </cell>
          <cell r="I78">
            <v>45994</v>
          </cell>
        </row>
        <row r="79">
          <cell r="A79">
            <v>76889</v>
          </cell>
          <cell r="B79">
            <v>510028</v>
          </cell>
          <cell r="C79">
            <v>25790</v>
          </cell>
          <cell r="D79" t="str">
            <v>CTY TNHH MTV TM VA DV NGOC THOM</v>
          </cell>
          <cell r="E79" t="str">
            <v>1C25TNN_00076889</v>
          </cell>
          <cell r="F79">
            <v>2381325</v>
          </cell>
          <cell r="G79">
            <v>45976</v>
          </cell>
          <cell r="H79">
            <v>45991</v>
          </cell>
          <cell r="I79">
            <v>45994</v>
          </cell>
        </row>
        <row r="80">
          <cell r="A80">
            <v>76890</v>
          </cell>
          <cell r="B80">
            <v>510027</v>
          </cell>
          <cell r="C80">
            <v>25790</v>
          </cell>
          <cell r="D80" t="str">
            <v>CTY TNHH MTV TM VA DV NGOC THOM</v>
          </cell>
          <cell r="E80" t="str">
            <v>1C25TNN_00076890</v>
          </cell>
          <cell r="F80">
            <v>3010975</v>
          </cell>
          <cell r="G80">
            <v>45976</v>
          </cell>
          <cell r="H80">
            <v>45991</v>
          </cell>
          <cell r="I80">
            <v>45994</v>
          </cell>
        </row>
        <row r="81">
          <cell r="A81">
            <v>76893</v>
          </cell>
          <cell r="B81">
            <v>510024</v>
          </cell>
          <cell r="C81">
            <v>25790</v>
          </cell>
          <cell r="D81" t="str">
            <v>CTY TNHH MTV TM VA DV NGOC THOM</v>
          </cell>
          <cell r="E81" t="str">
            <v>1C25TNN_00076893</v>
          </cell>
          <cell r="F81">
            <v>501825</v>
          </cell>
          <cell r="G81">
            <v>45979</v>
          </cell>
          <cell r="H81">
            <v>45991</v>
          </cell>
          <cell r="I81">
            <v>45994</v>
          </cell>
        </row>
        <row r="82">
          <cell r="A82">
            <v>76896</v>
          </cell>
          <cell r="B82">
            <v>510016</v>
          </cell>
          <cell r="C82">
            <v>25790</v>
          </cell>
          <cell r="D82" t="str">
            <v>CTY TNHH MTV TM VA DV NGOC THOM</v>
          </cell>
          <cell r="E82" t="str">
            <v>1C25TNN_00076896</v>
          </cell>
          <cell r="F82">
            <v>630000</v>
          </cell>
          <cell r="G82">
            <v>45978</v>
          </cell>
          <cell r="H82">
            <v>45991</v>
          </cell>
          <cell r="I82">
            <v>45994</v>
          </cell>
        </row>
        <row r="83">
          <cell r="A83">
            <v>76897</v>
          </cell>
          <cell r="B83">
            <v>510016</v>
          </cell>
          <cell r="C83">
            <v>25790</v>
          </cell>
          <cell r="D83" t="str">
            <v>CTY TNHH MTV TM VA DV NGOC THOM</v>
          </cell>
          <cell r="E83" t="str">
            <v>1C25TNN_00076897</v>
          </cell>
          <cell r="F83">
            <v>4614613</v>
          </cell>
          <cell r="G83">
            <v>45978</v>
          </cell>
          <cell r="H83">
            <v>45991</v>
          </cell>
          <cell r="I83">
            <v>45994</v>
          </cell>
        </row>
        <row r="84">
          <cell r="A84">
            <v>76899</v>
          </cell>
          <cell r="B84">
            <v>510015</v>
          </cell>
          <cell r="C84">
            <v>25790</v>
          </cell>
          <cell r="D84" t="str">
            <v>CTY TNHH MTV TM VA DV NGOC THOM</v>
          </cell>
          <cell r="E84" t="str">
            <v>1C25TNN_00076899</v>
          </cell>
          <cell r="F84">
            <v>2144100</v>
          </cell>
          <cell r="G84">
            <v>45975</v>
          </cell>
          <cell r="H84">
            <v>45991</v>
          </cell>
          <cell r="I84">
            <v>45994</v>
          </cell>
        </row>
        <row r="85">
          <cell r="A85">
            <v>76901</v>
          </cell>
          <cell r="B85">
            <v>510018</v>
          </cell>
          <cell r="C85">
            <v>25790</v>
          </cell>
          <cell r="D85" t="str">
            <v>CTY TNHH MTV TM VA DV NGOC THOM</v>
          </cell>
          <cell r="E85" t="str">
            <v>1C25TNN_00076901</v>
          </cell>
          <cell r="F85">
            <v>1468625</v>
          </cell>
          <cell r="G85">
            <v>45975</v>
          </cell>
          <cell r="H85">
            <v>45991</v>
          </cell>
          <cell r="I85">
            <v>45994</v>
          </cell>
        </row>
        <row r="86">
          <cell r="A86">
            <v>76902</v>
          </cell>
          <cell r="B86">
            <v>510018</v>
          </cell>
          <cell r="C86">
            <v>25790</v>
          </cell>
          <cell r="D86" t="str">
            <v>CTY TNHH MTV TM VA DV NGOC THOM</v>
          </cell>
          <cell r="E86" t="str">
            <v>1C25TNN_00076902</v>
          </cell>
          <cell r="F86">
            <v>501825</v>
          </cell>
          <cell r="G86">
            <v>45975</v>
          </cell>
          <cell r="H86">
            <v>45991</v>
          </cell>
          <cell r="I86">
            <v>45994</v>
          </cell>
        </row>
        <row r="87">
          <cell r="A87">
            <v>77004</v>
          </cell>
          <cell r="B87">
            <v>510012</v>
          </cell>
          <cell r="C87">
            <v>25790</v>
          </cell>
          <cell r="D87" t="str">
            <v>CTY TNHH MTV TM VA DV NGOC THOM</v>
          </cell>
          <cell r="E87" t="str">
            <v>1C25TNN_00077004</v>
          </cell>
          <cell r="F87">
            <v>2381325</v>
          </cell>
          <cell r="G87">
            <v>45976</v>
          </cell>
          <cell r="H87">
            <v>45991</v>
          </cell>
          <cell r="I87">
            <v>45994</v>
          </cell>
        </row>
        <row r="88">
          <cell r="A88">
            <v>77006</v>
          </cell>
          <cell r="B88">
            <v>510019</v>
          </cell>
          <cell r="C88">
            <v>25790</v>
          </cell>
          <cell r="D88" t="str">
            <v>CTY TNHH MTV TM VA DV NGOC THOM</v>
          </cell>
          <cell r="E88" t="str">
            <v>1C25TNN_00077006</v>
          </cell>
          <cell r="F88">
            <v>991188</v>
          </cell>
          <cell r="G88">
            <v>45978</v>
          </cell>
          <cell r="H88">
            <v>45991</v>
          </cell>
          <cell r="I88">
            <v>45994</v>
          </cell>
        </row>
        <row r="89">
          <cell r="A89">
            <v>77872</v>
          </cell>
          <cell r="B89">
            <v>510016</v>
          </cell>
          <cell r="C89">
            <v>25790</v>
          </cell>
          <cell r="D89" t="str">
            <v>CTY TNHH MTV TM VA DV NGOC THOM</v>
          </cell>
          <cell r="E89" t="str">
            <v>1C25TNN_00077872</v>
          </cell>
          <cell r="F89">
            <v>1982375</v>
          </cell>
          <cell r="G89">
            <v>45982</v>
          </cell>
          <cell r="H89">
            <v>45991</v>
          </cell>
          <cell r="I89">
            <v>45994</v>
          </cell>
        </row>
        <row r="90">
          <cell r="A90">
            <v>77873</v>
          </cell>
          <cell r="B90">
            <v>510027</v>
          </cell>
          <cell r="C90">
            <v>25790</v>
          </cell>
          <cell r="D90" t="str">
            <v>CTY TNHH MTV TM VA DV NGOC THOM</v>
          </cell>
          <cell r="E90" t="str">
            <v>1C25TNN_00077873</v>
          </cell>
          <cell r="F90">
            <v>1468625</v>
          </cell>
          <cell r="G90">
            <v>45979</v>
          </cell>
          <cell r="H90">
            <v>45991</v>
          </cell>
          <cell r="I90">
            <v>45994</v>
          </cell>
        </row>
        <row r="91">
          <cell r="A91">
            <v>77874</v>
          </cell>
          <cell r="B91">
            <v>510028</v>
          </cell>
          <cell r="C91">
            <v>25790</v>
          </cell>
          <cell r="D91" t="str">
            <v>CTY TNHH MTV TM VA DV NGOC THOM</v>
          </cell>
          <cell r="E91" t="str">
            <v>1C25TNN_00077874</v>
          </cell>
          <cell r="F91">
            <v>558025</v>
          </cell>
          <cell r="G91">
            <v>45980</v>
          </cell>
          <cell r="H91">
            <v>45991</v>
          </cell>
          <cell r="I91">
            <v>45994</v>
          </cell>
        </row>
        <row r="92">
          <cell r="A92">
            <v>77875</v>
          </cell>
          <cell r="B92">
            <v>510028</v>
          </cell>
          <cell r="C92">
            <v>25790</v>
          </cell>
          <cell r="D92" t="str">
            <v>CTY TNHH MTV TM VA DV NGOC THOM</v>
          </cell>
          <cell r="E92" t="str">
            <v>1C25TNN_00077875</v>
          </cell>
          <cell r="F92">
            <v>708575</v>
          </cell>
          <cell r="G92">
            <v>45980</v>
          </cell>
          <cell r="H92">
            <v>45991</v>
          </cell>
          <cell r="I92">
            <v>45994</v>
          </cell>
        </row>
        <row r="93">
          <cell r="A93">
            <v>77876</v>
          </cell>
          <cell r="B93">
            <v>510019</v>
          </cell>
          <cell r="C93">
            <v>25790</v>
          </cell>
          <cell r="D93" t="str">
            <v>CTY TNHH MTV TM VA DV NGOC THOM</v>
          </cell>
          <cell r="E93" t="str">
            <v>1C25TNN_00077876</v>
          </cell>
          <cell r="F93">
            <v>2702125</v>
          </cell>
          <cell r="G93">
            <v>45978</v>
          </cell>
          <cell r="H93">
            <v>45991</v>
          </cell>
          <cell r="I93">
            <v>45994</v>
          </cell>
        </row>
        <row r="94">
          <cell r="A94">
            <v>77951</v>
          </cell>
          <cell r="B94">
            <v>510026</v>
          </cell>
          <cell r="C94">
            <v>25790</v>
          </cell>
          <cell r="D94" t="str">
            <v>CTY TNHH MTV TM VA DV NGOC THOM</v>
          </cell>
          <cell r="E94" t="str">
            <v>1C25TNN_00077951</v>
          </cell>
          <cell r="F94">
            <v>4049925</v>
          </cell>
          <cell r="G94">
            <v>45971</v>
          </cell>
          <cell r="H94">
            <v>45991</v>
          </cell>
          <cell r="I94">
            <v>45994</v>
          </cell>
        </row>
        <row r="95">
          <cell r="A95">
            <v>77952</v>
          </cell>
          <cell r="B95">
            <v>510014</v>
          </cell>
          <cell r="C95">
            <v>25790</v>
          </cell>
          <cell r="D95" t="str">
            <v>CTY TNHH MTV TM VA DV NGOC THOM</v>
          </cell>
          <cell r="E95" t="str">
            <v>1C25TNN_00077952</v>
          </cell>
          <cell r="F95">
            <v>536025</v>
          </cell>
          <cell r="G95">
            <v>45974</v>
          </cell>
          <cell r="H95">
            <v>45991</v>
          </cell>
          <cell r="I95">
            <v>45994</v>
          </cell>
        </row>
        <row r="96">
          <cell r="A96">
            <v>77953</v>
          </cell>
          <cell r="B96">
            <v>510014</v>
          </cell>
          <cell r="C96">
            <v>25790</v>
          </cell>
          <cell r="D96" t="str">
            <v>CTY TNHH MTV TM VA DV NGOC THOM</v>
          </cell>
          <cell r="E96" t="str">
            <v>1C25TNN_00077953</v>
          </cell>
          <cell r="F96">
            <v>11105800</v>
          </cell>
          <cell r="G96">
            <v>45971</v>
          </cell>
          <cell r="H96">
            <v>45991</v>
          </cell>
          <cell r="I96">
            <v>45994</v>
          </cell>
        </row>
        <row r="97">
          <cell r="A97">
            <v>77964</v>
          </cell>
          <cell r="B97">
            <v>510026</v>
          </cell>
          <cell r="C97">
            <v>25790</v>
          </cell>
          <cell r="D97" t="str">
            <v>CTY TNHH MTV TM VA DV NGOC THOM</v>
          </cell>
          <cell r="E97" t="str">
            <v>1C25TNN_00077964</v>
          </cell>
          <cell r="F97">
            <v>213275</v>
          </cell>
          <cell r="G97">
            <v>45971</v>
          </cell>
          <cell r="H97">
            <v>45991</v>
          </cell>
          <cell r="I97">
            <v>45994</v>
          </cell>
        </row>
        <row r="98">
          <cell r="A98">
            <v>77966</v>
          </cell>
          <cell r="B98">
            <v>520090</v>
          </cell>
          <cell r="C98">
            <v>25790</v>
          </cell>
          <cell r="D98" t="str">
            <v>CTY TNHH MTV TM VA DV NGOC THOM</v>
          </cell>
          <cell r="E98" t="str">
            <v>1C25TNN_00077966</v>
          </cell>
          <cell r="F98">
            <v>970000</v>
          </cell>
          <cell r="G98">
            <v>45974</v>
          </cell>
          <cell r="H98">
            <v>45991</v>
          </cell>
          <cell r="I98">
            <v>45994</v>
          </cell>
        </row>
        <row r="99">
          <cell r="A99">
            <v>77967</v>
          </cell>
          <cell r="B99">
            <v>510014</v>
          </cell>
          <cell r="C99">
            <v>25790</v>
          </cell>
          <cell r="D99" t="str">
            <v>CTY TNHH MTV TM VA DV NGOC THOM</v>
          </cell>
          <cell r="E99" t="str">
            <v>1C25TNN_00077967</v>
          </cell>
          <cell r="F99">
            <v>506025</v>
          </cell>
          <cell r="G99">
            <v>45967</v>
          </cell>
          <cell r="H99">
            <v>45991</v>
          </cell>
          <cell r="I99">
            <v>45994</v>
          </cell>
        </row>
        <row r="100">
          <cell r="A100">
            <v>77968</v>
          </cell>
          <cell r="B100">
            <v>510026</v>
          </cell>
          <cell r="C100">
            <v>25790</v>
          </cell>
          <cell r="D100" t="str">
            <v>CTY TNHH MTV TM VA DV NGOC THOM</v>
          </cell>
          <cell r="E100" t="str">
            <v>1C25TNN_00077968</v>
          </cell>
          <cell r="F100">
            <v>460000</v>
          </cell>
          <cell r="G100">
            <v>45974</v>
          </cell>
          <cell r="H100">
            <v>45991</v>
          </cell>
          <cell r="I100">
            <v>45994</v>
          </cell>
        </row>
        <row r="101">
          <cell r="A101">
            <v>77969</v>
          </cell>
          <cell r="B101">
            <v>510014</v>
          </cell>
          <cell r="C101">
            <v>25790</v>
          </cell>
          <cell r="D101" t="str">
            <v>CTY TNHH MTV TM VA DV NGOC THOM</v>
          </cell>
          <cell r="E101" t="str">
            <v>1C25TNN_00077969</v>
          </cell>
          <cell r="F101">
            <v>3689775</v>
          </cell>
          <cell r="G101">
            <v>45967</v>
          </cell>
          <cell r="H101">
            <v>45991</v>
          </cell>
          <cell r="I101">
            <v>45994</v>
          </cell>
        </row>
        <row r="102">
          <cell r="A102">
            <v>77970</v>
          </cell>
          <cell r="B102">
            <v>510013</v>
          </cell>
          <cell r="C102">
            <v>25790</v>
          </cell>
          <cell r="D102" t="str">
            <v>CTY TNHH MTV TM VA DV NGOC THOM</v>
          </cell>
          <cell r="E102" t="str">
            <v>1C25TNN_00077970</v>
          </cell>
          <cell r="F102">
            <v>2817438</v>
          </cell>
          <cell r="G102">
            <v>45971</v>
          </cell>
          <cell r="H102">
            <v>45991</v>
          </cell>
          <cell r="I102">
            <v>45994</v>
          </cell>
        </row>
        <row r="103">
          <cell r="A103">
            <v>77971</v>
          </cell>
          <cell r="B103">
            <v>510026</v>
          </cell>
          <cell r="C103">
            <v>25790</v>
          </cell>
          <cell r="D103" t="str">
            <v>CTY TNHH MTV TM VA DV NGOC THOM</v>
          </cell>
          <cell r="E103" t="str">
            <v>1C25TNN_00077971</v>
          </cell>
          <cell r="F103">
            <v>4100850</v>
          </cell>
          <cell r="G103">
            <v>45973</v>
          </cell>
          <cell r="H103">
            <v>45991</v>
          </cell>
          <cell r="I103">
            <v>45994</v>
          </cell>
        </row>
        <row r="104">
          <cell r="A104">
            <v>78348</v>
          </cell>
          <cell r="B104">
            <v>510014</v>
          </cell>
          <cell r="C104">
            <v>25790</v>
          </cell>
          <cell r="D104" t="str">
            <v>CTY TNHH MTV TM VA DV NGOC THOM</v>
          </cell>
          <cell r="E104" t="str">
            <v>1C25TNN_00078348</v>
          </cell>
          <cell r="F104">
            <v>4955950</v>
          </cell>
          <cell r="G104">
            <v>45974</v>
          </cell>
          <cell r="H104">
            <v>45991</v>
          </cell>
          <cell r="I104">
            <v>45994</v>
          </cell>
        </row>
        <row r="105">
          <cell r="A105">
            <v>78416</v>
          </cell>
          <cell r="B105">
            <v>510011</v>
          </cell>
          <cell r="C105">
            <v>25790</v>
          </cell>
          <cell r="D105" t="str">
            <v>CTY TNHH MTV TM VA DV NGOC THOM</v>
          </cell>
          <cell r="E105" t="str">
            <v>1C25TNN_00078416</v>
          </cell>
          <cell r="F105">
            <v>2986038</v>
          </cell>
          <cell r="G105">
            <v>45973</v>
          </cell>
          <cell r="H105">
            <v>45991</v>
          </cell>
          <cell r="I105">
            <v>45994</v>
          </cell>
        </row>
        <row r="106">
          <cell r="A106">
            <v>78417</v>
          </cell>
          <cell r="B106">
            <v>510018</v>
          </cell>
          <cell r="C106">
            <v>25790</v>
          </cell>
          <cell r="D106" t="str">
            <v>CTY TNHH MTV TM VA DV NGOC THOM</v>
          </cell>
          <cell r="E106" t="str">
            <v>1C25TNN_00078417</v>
          </cell>
          <cell r="F106">
            <v>2381325</v>
          </cell>
          <cell r="G106">
            <v>45980</v>
          </cell>
          <cell r="H106">
            <v>45991</v>
          </cell>
          <cell r="I106">
            <v>45994</v>
          </cell>
        </row>
        <row r="107">
          <cell r="A107">
            <v>78418</v>
          </cell>
          <cell r="B107">
            <v>510029</v>
          </cell>
          <cell r="C107">
            <v>25790</v>
          </cell>
          <cell r="D107" t="str">
            <v>CTY TNHH MTV TM VA DV NGOC THOM</v>
          </cell>
          <cell r="E107" t="str">
            <v>1C25TNN_00078418</v>
          </cell>
          <cell r="F107">
            <v>903413</v>
          </cell>
          <cell r="G107">
            <v>45981</v>
          </cell>
          <cell r="H107">
            <v>45991</v>
          </cell>
          <cell r="I107">
            <v>45994</v>
          </cell>
        </row>
        <row r="108">
          <cell r="A108">
            <v>78419</v>
          </cell>
          <cell r="B108">
            <v>510012</v>
          </cell>
          <cell r="C108">
            <v>25790</v>
          </cell>
          <cell r="D108" t="str">
            <v>CTY TNHH MTV TM VA DV NGOC THOM</v>
          </cell>
          <cell r="E108" t="str">
            <v>1C25TNN_00078419</v>
          </cell>
          <cell r="F108">
            <v>1923663</v>
          </cell>
          <cell r="G108">
            <v>45981</v>
          </cell>
          <cell r="H108">
            <v>45991</v>
          </cell>
          <cell r="I108">
            <v>45994</v>
          </cell>
        </row>
        <row r="109">
          <cell r="A109">
            <v>78548</v>
          </cell>
          <cell r="B109">
            <v>510010</v>
          </cell>
          <cell r="C109">
            <v>25790</v>
          </cell>
          <cell r="D109" t="str">
            <v>CTY TNHH MTV TM VA DV NGOC THOM</v>
          </cell>
          <cell r="E109" t="str">
            <v>1C25TNN_00078548</v>
          </cell>
          <cell r="F109">
            <v>13552788</v>
          </cell>
          <cell r="G109">
            <v>45982</v>
          </cell>
          <cell r="H109">
            <v>45991</v>
          </cell>
          <cell r="I109">
            <v>45994</v>
          </cell>
        </row>
        <row r="110">
          <cell r="A110">
            <v>78549</v>
          </cell>
          <cell r="B110">
            <v>510010</v>
          </cell>
          <cell r="C110">
            <v>25790</v>
          </cell>
          <cell r="D110" t="str">
            <v>CTY TNHH MTV TM VA DV NGOC THOM</v>
          </cell>
          <cell r="E110" t="str">
            <v>1C25TNN_00078549</v>
          </cell>
          <cell r="F110">
            <v>1282500</v>
          </cell>
          <cell r="G110">
            <v>45982</v>
          </cell>
          <cell r="H110">
            <v>45991</v>
          </cell>
          <cell r="I110">
            <v>45994</v>
          </cell>
        </row>
        <row r="111">
          <cell r="A111">
            <v>78550</v>
          </cell>
          <cell r="B111">
            <v>510015</v>
          </cell>
          <cell r="C111">
            <v>25790</v>
          </cell>
          <cell r="D111" t="str">
            <v>CTY TNHH MTV TM VA DV NGOC THOM</v>
          </cell>
          <cell r="E111" t="str">
            <v>1C25TNN_00078550</v>
          </cell>
          <cell r="F111">
            <v>4351775</v>
          </cell>
          <cell r="G111">
            <v>45982</v>
          </cell>
          <cell r="H111">
            <v>45991</v>
          </cell>
          <cell r="I111">
            <v>45994</v>
          </cell>
        </row>
        <row r="112">
          <cell r="A112">
            <v>78551</v>
          </cell>
          <cell r="B112">
            <v>510023</v>
          </cell>
          <cell r="C112">
            <v>25790</v>
          </cell>
          <cell r="D112" t="str">
            <v>CTY TNHH MTV TM VA DV NGOC THOM</v>
          </cell>
          <cell r="E112" t="str">
            <v>1C25TNN_00078551</v>
          </cell>
          <cell r="F112">
            <v>1282500</v>
          </cell>
          <cell r="G112">
            <v>45986</v>
          </cell>
          <cell r="H112">
            <v>45991</v>
          </cell>
          <cell r="I112">
            <v>45994</v>
          </cell>
        </row>
        <row r="113">
          <cell r="A113">
            <v>78552</v>
          </cell>
          <cell r="B113">
            <v>510017</v>
          </cell>
          <cell r="C113">
            <v>25790</v>
          </cell>
          <cell r="D113" t="str">
            <v>CTY TNHH MTV TM VA DV NGOC THOM</v>
          </cell>
          <cell r="E113" t="str">
            <v>1C25TNN_00078552</v>
          </cell>
          <cell r="F113">
            <v>3608563</v>
          </cell>
          <cell r="G113">
            <v>45985</v>
          </cell>
          <cell r="H113">
            <v>45991</v>
          </cell>
          <cell r="I113">
            <v>45994</v>
          </cell>
        </row>
        <row r="114">
          <cell r="A114">
            <v>78553</v>
          </cell>
          <cell r="B114">
            <v>510017</v>
          </cell>
          <cell r="C114">
            <v>25790</v>
          </cell>
          <cell r="D114" t="str">
            <v>CTY TNHH MTV TM VA DV NGOC THOM</v>
          </cell>
          <cell r="E114" t="str">
            <v>1C25TNN_00078553</v>
          </cell>
          <cell r="F114">
            <v>501825</v>
          </cell>
          <cell r="G114">
            <v>45988</v>
          </cell>
          <cell r="H114">
            <v>45991</v>
          </cell>
          <cell r="I114">
            <v>45994</v>
          </cell>
        </row>
        <row r="115">
          <cell r="A115">
            <v>78554</v>
          </cell>
          <cell r="B115">
            <v>510017</v>
          </cell>
          <cell r="C115">
            <v>25790</v>
          </cell>
          <cell r="D115" t="str">
            <v>CTY TNHH MTV TM VA DV NGOC THOM</v>
          </cell>
          <cell r="E115" t="str">
            <v>1C25TNN_00078554</v>
          </cell>
          <cell r="F115">
            <v>3849938</v>
          </cell>
          <cell r="G115">
            <v>45985</v>
          </cell>
          <cell r="H115">
            <v>45991</v>
          </cell>
          <cell r="I115">
            <v>45994</v>
          </cell>
        </row>
        <row r="116">
          <cell r="A116">
            <v>78555</v>
          </cell>
          <cell r="B116">
            <v>570010</v>
          </cell>
          <cell r="C116">
            <v>25790</v>
          </cell>
          <cell r="D116" t="str">
            <v>CTY TNHH MTV TM VA DV NGOC THOM</v>
          </cell>
          <cell r="E116" t="str">
            <v>1C25TNN_00078555</v>
          </cell>
          <cell r="F116">
            <v>903300</v>
          </cell>
          <cell r="G116">
            <v>45987</v>
          </cell>
          <cell r="H116">
            <v>45991</v>
          </cell>
          <cell r="I116">
            <v>45994</v>
          </cell>
        </row>
        <row r="117">
          <cell r="A117">
            <v>78556</v>
          </cell>
          <cell r="B117">
            <v>570010</v>
          </cell>
          <cell r="C117">
            <v>25790</v>
          </cell>
          <cell r="D117" t="str">
            <v>CTY TNHH MTV TM VA DV NGOC THOM</v>
          </cell>
          <cell r="E117" t="str">
            <v>1C25TNN_00078556</v>
          </cell>
          <cell r="F117">
            <v>3333363</v>
          </cell>
          <cell r="G117">
            <v>45987</v>
          </cell>
          <cell r="H117">
            <v>45991</v>
          </cell>
          <cell r="I117">
            <v>45994</v>
          </cell>
        </row>
        <row r="118">
          <cell r="A118">
            <v>79353</v>
          </cell>
          <cell r="B118">
            <v>510013</v>
          </cell>
          <cell r="C118">
            <v>25790</v>
          </cell>
          <cell r="D118" t="str">
            <v>CTY TNHH MTV TM VA DV NGOC THOM</v>
          </cell>
          <cell r="E118" t="str">
            <v>1C25TNN_00079353</v>
          </cell>
          <cell r="F118">
            <v>558025</v>
          </cell>
          <cell r="G118">
            <v>45978</v>
          </cell>
          <cell r="H118">
            <v>45991</v>
          </cell>
          <cell r="I118">
            <v>45994</v>
          </cell>
        </row>
        <row r="119">
          <cell r="A119">
            <v>79354</v>
          </cell>
          <cell r="B119">
            <v>510014</v>
          </cell>
          <cell r="C119">
            <v>25790</v>
          </cell>
          <cell r="D119" t="str">
            <v>CTY TNHH MTV TM VA DV NGOC THOM</v>
          </cell>
          <cell r="E119" t="str">
            <v>1C25TNN_00079354</v>
          </cell>
          <cell r="F119">
            <v>9911900</v>
          </cell>
          <cell r="G119">
            <v>45976</v>
          </cell>
          <cell r="H119">
            <v>45991</v>
          </cell>
          <cell r="I119">
            <v>45994</v>
          </cell>
        </row>
        <row r="120">
          <cell r="A120">
            <v>79355</v>
          </cell>
          <cell r="B120">
            <v>510014</v>
          </cell>
          <cell r="C120">
            <v>25790</v>
          </cell>
          <cell r="D120" t="str">
            <v>CTY TNHH MTV TM VA DV NGOC THOM</v>
          </cell>
          <cell r="E120" t="str">
            <v>1C25TNN_00079355</v>
          </cell>
          <cell r="F120">
            <v>846250</v>
          </cell>
          <cell r="G120">
            <v>45976</v>
          </cell>
          <cell r="H120">
            <v>45991</v>
          </cell>
          <cell r="I120">
            <v>45994</v>
          </cell>
        </row>
        <row r="121">
          <cell r="A121">
            <v>79356</v>
          </cell>
          <cell r="B121">
            <v>510014</v>
          </cell>
          <cell r="C121">
            <v>25790</v>
          </cell>
          <cell r="D121" t="str">
            <v>CTY TNHH MTV TM VA DV NGOC THOM</v>
          </cell>
          <cell r="E121" t="str">
            <v>1C25TNN_00079356</v>
          </cell>
          <cell r="F121">
            <v>100363</v>
          </cell>
          <cell r="G121">
            <v>45976</v>
          </cell>
          <cell r="H121">
            <v>45991</v>
          </cell>
          <cell r="I121">
            <v>45994</v>
          </cell>
        </row>
        <row r="122">
          <cell r="A122">
            <v>79362</v>
          </cell>
          <cell r="B122">
            <v>570010</v>
          </cell>
          <cell r="C122">
            <v>25790</v>
          </cell>
          <cell r="D122" t="str">
            <v>CTY TNHH MTV TM VA DV NGOC THOM</v>
          </cell>
          <cell r="E122" t="str">
            <v>1C25TNN_00079362</v>
          </cell>
          <cell r="F122">
            <v>500363</v>
          </cell>
          <cell r="G122">
            <v>45989</v>
          </cell>
          <cell r="H122">
            <v>45991</v>
          </cell>
          <cell r="I122">
            <v>45994</v>
          </cell>
        </row>
        <row r="123">
          <cell r="A123">
            <v>79363</v>
          </cell>
          <cell r="B123">
            <v>570010</v>
          </cell>
          <cell r="C123">
            <v>25790</v>
          </cell>
          <cell r="D123" t="str">
            <v>CTY TNHH MTV TM VA DV NGOC THOM</v>
          </cell>
          <cell r="E123" t="str">
            <v>1C25TNN_00079363</v>
          </cell>
          <cell r="F123">
            <v>2143175</v>
          </cell>
          <cell r="G123">
            <v>45989</v>
          </cell>
          <cell r="H123">
            <v>45991</v>
          </cell>
          <cell r="I123">
            <v>45994</v>
          </cell>
        </row>
        <row r="124">
          <cell r="A124">
            <v>79364</v>
          </cell>
          <cell r="B124">
            <v>510027</v>
          </cell>
          <cell r="C124">
            <v>25790</v>
          </cell>
          <cell r="D124" t="str">
            <v>CTY TNHH MTV TM VA DV NGOC THOM</v>
          </cell>
          <cell r="E124" t="str">
            <v>1C25TNN_00079364</v>
          </cell>
          <cell r="F124">
            <v>2381325</v>
          </cell>
          <cell r="G124">
            <v>45987</v>
          </cell>
          <cell r="H124">
            <v>45991</v>
          </cell>
          <cell r="I124">
            <v>45994</v>
          </cell>
        </row>
        <row r="125">
          <cell r="A125">
            <v>79365</v>
          </cell>
          <cell r="B125">
            <v>510024</v>
          </cell>
          <cell r="C125">
            <v>25790</v>
          </cell>
          <cell r="D125" t="str">
            <v>CTY TNHH MTV TM VA DV NGOC THOM</v>
          </cell>
          <cell r="E125" t="str">
            <v>1C25TNN_00079365</v>
          </cell>
          <cell r="F125">
            <v>1519863</v>
          </cell>
          <cell r="G125">
            <v>45990</v>
          </cell>
          <cell r="H125">
            <v>45991</v>
          </cell>
          <cell r="I125">
            <v>45994</v>
          </cell>
        </row>
        <row r="126">
          <cell r="A126">
            <v>79366</v>
          </cell>
          <cell r="B126">
            <v>510024</v>
          </cell>
          <cell r="C126">
            <v>25790</v>
          </cell>
          <cell r="D126" t="str">
            <v>CTY TNHH MTV TM VA DV NGOC THOM</v>
          </cell>
          <cell r="E126" t="str">
            <v>1C25TNN_00079366</v>
          </cell>
          <cell r="F126">
            <v>736000</v>
          </cell>
          <cell r="G126">
            <v>45990</v>
          </cell>
          <cell r="H126">
            <v>45991</v>
          </cell>
          <cell r="I126">
            <v>45994</v>
          </cell>
        </row>
        <row r="127">
          <cell r="A127">
            <v>79367</v>
          </cell>
          <cell r="B127">
            <v>510022</v>
          </cell>
          <cell r="C127">
            <v>25790</v>
          </cell>
          <cell r="D127" t="str">
            <v>CTY TNHH MTV TM VA DV NGOC THOM</v>
          </cell>
          <cell r="E127" t="str">
            <v>1C25TNN_00079367</v>
          </cell>
          <cell r="F127">
            <v>1468625</v>
          </cell>
          <cell r="G127">
            <v>45987</v>
          </cell>
          <cell r="H127">
            <v>45991</v>
          </cell>
          <cell r="I127">
            <v>45994</v>
          </cell>
        </row>
        <row r="128">
          <cell r="A128">
            <v>79368</v>
          </cell>
          <cell r="B128">
            <v>510020</v>
          </cell>
          <cell r="C128">
            <v>25790</v>
          </cell>
          <cell r="D128" t="str">
            <v>CTY TNHH MTV TM VA DV NGOC THOM</v>
          </cell>
          <cell r="E128" t="str">
            <v>1C25TNN_00079368</v>
          </cell>
          <cell r="F128">
            <v>2430450</v>
          </cell>
          <cell r="G128">
            <v>45986</v>
          </cell>
          <cell r="H128">
            <v>45991</v>
          </cell>
          <cell r="I128">
            <v>45994</v>
          </cell>
        </row>
        <row r="129">
          <cell r="A129">
            <v>79369</v>
          </cell>
          <cell r="B129">
            <v>510020</v>
          </cell>
          <cell r="C129">
            <v>25790</v>
          </cell>
          <cell r="D129" t="str">
            <v>CTY TNHH MTV TM VA DV NGOC THOM</v>
          </cell>
          <cell r="E129" t="str">
            <v>1C25TNN_00079369</v>
          </cell>
          <cell r="F129">
            <v>460000</v>
          </cell>
          <cell r="G129">
            <v>45986</v>
          </cell>
          <cell r="H129">
            <v>45991</v>
          </cell>
          <cell r="I129">
            <v>45994</v>
          </cell>
        </row>
        <row r="130">
          <cell r="A130">
            <v>79370</v>
          </cell>
          <cell r="B130">
            <v>510016</v>
          </cell>
          <cell r="C130">
            <v>25790</v>
          </cell>
          <cell r="D130" t="str">
            <v>CTY TNHH MTV TM VA DV NGOC THOM</v>
          </cell>
          <cell r="E130" t="str">
            <v>1C25TNN_00079370</v>
          </cell>
          <cell r="F130">
            <v>652500</v>
          </cell>
          <cell r="G130">
            <v>45989</v>
          </cell>
          <cell r="H130">
            <v>45991</v>
          </cell>
          <cell r="I130">
            <v>45994</v>
          </cell>
        </row>
        <row r="131">
          <cell r="A131">
            <v>79371</v>
          </cell>
          <cell r="B131">
            <v>510016</v>
          </cell>
          <cell r="C131">
            <v>25790</v>
          </cell>
          <cell r="D131" t="str">
            <v>CTY TNHH MTV TM VA DV NGOC THOM</v>
          </cell>
          <cell r="E131" t="str">
            <v>1C25TNN_00079371</v>
          </cell>
          <cell r="F131">
            <v>808950</v>
          </cell>
          <cell r="G131">
            <v>45989</v>
          </cell>
          <cell r="H131">
            <v>45991</v>
          </cell>
          <cell r="I131">
            <v>45994</v>
          </cell>
        </row>
        <row r="132">
          <cell r="A132">
            <v>80039</v>
          </cell>
          <cell r="B132">
            <v>510018</v>
          </cell>
          <cell r="C132">
            <v>25790</v>
          </cell>
          <cell r="D132" t="str">
            <v>CTY TNHH MTV TM VA DV NGOC THOM</v>
          </cell>
          <cell r="E132" t="str">
            <v>1C25TNN_00080039</v>
          </cell>
          <cell r="F132">
            <v>501825</v>
          </cell>
          <cell r="G132">
            <v>45988</v>
          </cell>
          <cell r="H132">
            <v>45991</v>
          </cell>
          <cell r="I132">
            <v>45994</v>
          </cell>
        </row>
        <row r="133">
          <cell r="A133">
            <v>80040</v>
          </cell>
          <cell r="B133">
            <v>510018</v>
          </cell>
          <cell r="C133">
            <v>25790</v>
          </cell>
          <cell r="D133" t="str">
            <v>CTY TNHH MTV TM VA DV NGOC THOM</v>
          </cell>
          <cell r="E133" t="str">
            <v>1C25TNN_00080040</v>
          </cell>
          <cell r="F133">
            <v>991188</v>
          </cell>
          <cell r="G133">
            <v>45988</v>
          </cell>
          <cell r="H133">
            <v>45991</v>
          </cell>
          <cell r="I133">
            <v>45994</v>
          </cell>
        </row>
        <row r="134">
          <cell r="A134">
            <v>80041</v>
          </cell>
          <cell r="B134">
            <v>570010</v>
          </cell>
          <cell r="C134">
            <v>25790</v>
          </cell>
          <cell r="D134" t="str">
            <v>CTY TNHH MTV TM VA DV NGOC THOM</v>
          </cell>
          <cell r="E134" t="str">
            <v>1C25TNN_00080041</v>
          </cell>
          <cell r="F134">
            <v>10166988</v>
          </cell>
          <cell r="G134">
            <v>45990</v>
          </cell>
          <cell r="H134">
            <v>45991</v>
          </cell>
          <cell r="I134">
            <v>45994</v>
          </cell>
        </row>
        <row r="135">
          <cell r="A135">
            <v>80042</v>
          </cell>
          <cell r="B135">
            <v>510027</v>
          </cell>
          <cell r="C135">
            <v>25790</v>
          </cell>
          <cell r="D135" t="str">
            <v>CTY TNHH MTV TM VA DV NGOC THOM</v>
          </cell>
          <cell r="E135" t="str">
            <v>1C25TNN_00080042</v>
          </cell>
          <cell r="F135">
            <v>2381325</v>
          </cell>
          <cell r="G135">
            <v>45990</v>
          </cell>
          <cell r="H135">
            <v>45991</v>
          </cell>
          <cell r="I135">
            <v>45994</v>
          </cell>
        </row>
        <row r="136">
          <cell r="A136">
            <v>80043</v>
          </cell>
          <cell r="B136">
            <v>510027</v>
          </cell>
          <cell r="C136">
            <v>25790</v>
          </cell>
          <cell r="D136" t="str">
            <v>CTY TNHH MTV TM VA DV NGOC THOM</v>
          </cell>
          <cell r="E136" t="str">
            <v>1C25TNN_00080043</v>
          </cell>
          <cell r="F136">
            <v>1154325</v>
          </cell>
          <cell r="G136">
            <v>45990</v>
          </cell>
          <cell r="H136">
            <v>45991</v>
          </cell>
          <cell r="I136">
            <v>45994</v>
          </cell>
        </row>
        <row r="137">
          <cell r="A137">
            <v>80044</v>
          </cell>
          <cell r="B137">
            <v>510021</v>
          </cell>
          <cell r="C137">
            <v>25790</v>
          </cell>
          <cell r="D137" t="str">
            <v>CTY TNHH MTV TM VA DV NGOC THOM</v>
          </cell>
          <cell r="E137" t="str">
            <v>1C25TNN_00080044</v>
          </cell>
          <cell r="F137">
            <v>1468625</v>
          </cell>
          <cell r="G137">
            <v>45990</v>
          </cell>
          <cell r="H137">
            <v>45991</v>
          </cell>
          <cell r="I137">
            <v>45994</v>
          </cell>
        </row>
        <row r="138">
          <cell r="A138">
            <v>80045</v>
          </cell>
          <cell r="B138">
            <v>510017</v>
          </cell>
          <cell r="C138">
            <v>25790</v>
          </cell>
          <cell r="D138" t="str">
            <v>CTY TNHH MTV TM VA DV NGOC THOM</v>
          </cell>
          <cell r="E138" t="str">
            <v>1C25TNN_00080045</v>
          </cell>
          <cell r="F138">
            <v>630000</v>
          </cell>
          <cell r="G138">
            <v>45990</v>
          </cell>
          <cell r="H138">
            <v>45991</v>
          </cell>
          <cell r="I138">
            <v>45994</v>
          </cell>
        </row>
        <row r="139">
          <cell r="A139">
            <v>80049</v>
          </cell>
          <cell r="B139">
            <v>510011</v>
          </cell>
          <cell r="C139">
            <v>25790</v>
          </cell>
          <cell r="D139" t="str">
            <v>CTY TNHH MTV TM VA DV NGOC THOM</v>
          </cell>
          <cell r="E139" t="str">
            <v>1C25TNN_00080049</v>
          </cell>
          <cell r="F139">
            <v>991188</v>
          </cell>
          <cell r="G139">
            <v>45989</v>
          </cell>
          <cell r="H139">
            <v>45991</v>
          </cell>
          <cell r="I139">
            <v>45994</v>
          </cell>
        </row>
        <row r="140">
          <cell r="A140">
            <v>80050</v>
          </cell>
          <cell r="B140">
            <v>510011</v>
          </cell>
          <cell r="C140">
            <v>25790</v>
          </cell>
          <cell r="D140" t="str">
            <v>CTY TNHH MTV TM VA DV NGOC THOM</v>
          </cell>
          <cell r="E140" t="str">
            <v>1C25TNN_00080050</v>
          </cell>
          <cell r="F140">
            <v>7606300</v>
          </cell>
          <cell r="G140">
            <v>45990</v>
          </cell>
          <cell r="H140">
            <v>45991</v>
          </cell>
          <cell r="I140">
            <v>45994</v>
          </cell>
        </row>
        <row r="141">
          <cell r="A141">
            <v>80053</v>
          </cell>
          <cell r="B141">
            <v>510010</v>
          </cell>
          <cell r="C141">
            <v>25790</v>
          </cell>
          <cell r="D141" t="str">
            <v>CTY TNHH MTV TM VA DV NGOC THOM</v>
          </cell>
          <cell r="E141" t="str">
            <v>1C25TNN_00080053</v>
          </cell>
          <cell r="F141">
            <v>5947138</v>
          </cell>
          <cell r="G141">
            <v>45990</v>
          </cell>
          <cell r="H141">
            <v>45991</v>
          </cell>
          <cell r="I141">
            <v>45994</v>
          </cell>
        </row>
        <row r="142">
          <cell r="A142">
            <v>80055</v>
          </cell>
          <cell r="B142">
            <v>510012</v>
          </cell>
          <cell r="C142">
            <v>25790</v>
          </cell>
          <cell r="D142" t="str">
            <v>CTY TNHH MTV TM VA DV NGOC THOM</v>
          </cell>
          <cell r="E142" t="str">
            <v>1C25TNN_00080055</v>
          </cell>
          <cell r="F142">
            <v>1468625</v>
          </cell>
          <cell r="G142">
            <v>45990</v>
          </cell>
          <cell r="H142">
            <v>45991</v>
          </cell>
          <cell r="I142">
            <v>45994</v>
          </cell>
        </row>
        <row r="143">
          <cell r="A143">
            <v>50</v>
          </cell>
          <cell r="B143">
            <v>510023</v>
          </cell>
          <cell r="C143">
            <v>25790</v>
          </cell>
          <cell r="D143" t="str">
            <v>CTY TNHH MTV TM VA DV NGOC THOM</v>
          </cell>
          <cell r="E143" t="str">
            <v>C25TAN 50</v>
          </cell>
          <cell r="F143">
            <v>-1368000</v>
          </cell>
          <cell r="G143">
            <v>45968</v>
          </cell>
          <cell r="H143">
            <v>45991</v>
          </cell>
          <cell r="I143">
            <v>45994</v>
          </cell>
        </row>
        <row r="144">
          <cell r="A144">
            <v>2925</v>
          </cell>
          <cell r="B144">
            <v>510010</v>
          </cell>
          <cell r="C144">
            <v>25790</v>
          </cell>
          <cell r="D144" t="str">
            <v>CTY TNHH MTV TM VA DV NGOC THOM</v>
          </cell>
          <cell r="E144" t="str">
            <v>C25TAP 2925</v>
          </cell>
          <cell r="F144">
            <v>-2549230</v>
          </cell>
          <cell r="G144">
            <v>45966</v>
          </cell>
          <cell r="H144">
            <v>45991</v>
          </cell>
          <cell r="I144">
            <v>45994</v>
          </cell>
        </row>
        <row r="145">
          <cell r="A145">
            <v>319</v>
          </cell>
          <cell r="B145">
            <v>510011</v>
          </cell>
          <cell r="C145">
            <v>25790</v>
          </cell>
          <cell r="D145" t="str">
            <v>CTY TNHH MTV TM VA DV NGOC THOM</v>
          </cell>
          <cell r="E145" t="str">
            <v>C25TBP 319</v>
          </cell>
          <cell r="F145">
            <v>-628000</v>
          </cell>
          <cell r="G145">
            <v>45982</v>
          </cell>
          <cell r="H145">
            <v>45991</v>
          </cell>
          <cell r="I145">
            <v>45994</v>
          </cell>
        </row>
        <row r="146">
          <cell r="A146">
            <v>223</v>
          </cell>
          <cell r="B146">
            <v>510017</v>
          </cell>
          <cell r="C146">
            <v>25790</v>
          </cell>
          <cell r="D146" t="str">
            <v>CTY TNHH MTV TM VA DV NGOC THOM</v>
          </cell>
          <cell r="E146" t="str">
            <v>C25TDA 223</v>
          </cell>
          <cell r="F146">
            <v>-573058</v>
          </cell>
          <cell r="G146">
            <v>45981</v>
          </cell>
          <cell r="H146">
            <v>45991</v>
          </cell>
          <cell r="I146">
            <v>45994</v>
          </cell>
        </row>
        <row r="147">
          <cell r="A147">
            <v>139</v>
          </cell>
          <cell r="B147">
            <v>510027</v>
          </cell>
          <cell r="C147">
            <v>25790</v>
          </cell>
          <cell r="D147" t="str">
            <v>CTY TNHH MTV TM VA DV NGOC THOM</v>
          </cell>
          <cell r="E147" t="str">
            <v>C25TDL 139</v>
          </cell>
          <cell r="F147">
            <v>-559212</v>
          </cell>
          <cell r="G147">
            <v>45965</v>
          </cell>
          <cell r="H147">
            <v>45991</v>
          </cell>
          <cell r="I147">
            <v>45994</v>
          </cell>
        </row>
        <row r="148">
          <cell r="A148">
            <v>141</v>
          </cell>
          <cell r="B148">
            <v>510027</v>
          </cell>
          <cell r="C148">
            <v>25790</v>
          </cell>
          <cell r="D148" t="str">
            <v>CTY TNHH MTV TM VA DV NGOC THOM</v>
          </cell>
          <cell r="E148" t="str">
            <v>C25TDL 141</v>
          </cell>
          <cell r="F148">
            <v>-1031606</v>
          </cell>
          <cell r="G148">
            <v>45971</v>
          </cell>
          <cell r="H148">
            <v>45991</v>
          </cell>
          <cell r="I148">
            <v>45994</v>
          </cell>
        </row>
        <row r="149">
          <cell r="A149">
            <v>230</v>
          </cell>
          <cell r="B149">
            <v>510016</v>
          </cell>
          <cell r="C149">
            <v>25790</v>
          </cell>
          <cell r="D149" t="str">
            <v>CTY TNHH MTV TM VA DV NGOC THOM</v>
          </cell>
          <cell r="E149" t="str">
            <v>C25THB 230</v>
          </cell>
          <cell r="F149">
            <v>-169606</v>
          </cell>
          <cell r="G149">
            <v>45958</v>
          </cell>
          <cell r="H149">
            <v>45991</v>
          </cell>
          <cell r="I149">
            <v>45994</v>
          </cell>
        </row>
        <row r="150">
          <cell r="A150">
            <v>242</v>
          </cell>
          <cell r="B150">
            <v>510016</v>
          </cell>
          <cell r="C150">
            <v>25790</v>
          </cell>
          <cell r="D150" t="str">
            <v>CTY TNHH MTV TM VA DV NGOC THOM</v>
          </cell>
          <cell r="E150" t="str">
            <v>C25THB 242</v>
          </cell>
          <cell r="F150">
            <v>-1200000</v>
          </cell>
          <cell r="G150">
            <v>45978</v>
          </cell>
          <cell r="H150">
            <v>45991</v>
          </cell>
          <cell r="I150">
            <v>45994</v>
          </cell>
        </row>
        <row r="151">
          <cell r="A151">
            <v>296</v>
          </cell>
          <cell r="B151">
            <v>510015</v>
          </cell>
          <cell r="C151">
            <v>25790</v>
          </cell>
          <cell r="D151" t="str">
            <v>CTY TNHH MTV TM VA DV NGOC THOM</v>
          </cell>
          <cell r="E151" t="str">
            <v>C25THL 296</v>
          </cell>
          <cell r="F151">
            <v>-1508196</v>
          </cell>
          <cell r="G151">
            <v>45966</v>
          </cell>
          <cell r="H151">
            <v>45991</v>
          </cell>
          <cell r="I151">
            <v>45994</v>
          </cell>
        </row>
        <row r="152">
          <cell r="A152">
            <v>297</v>
          </cell>
          <cell r="B152">
            <v>510015</v>
          </cell>
          <cell r="C152">
            <v>25790</v>
          </cell>
          <cell r="D152" t="str">
            <v>CTY TNHH MTV TM VA DV NGOC THOM</v>
          </cell>
          <cell r="E152" t="str">
            <v>C25THL 297</v>
          </cell>
          <cell r="F152">
            <v>-549280</v>
          </cell>
          <cell r="G152">
            <v>45966</v>
          </cell>
          <cell r="H152">
            <v>45991</v>
          </cell>
          <cell r="I152">
            <v>45994</v>
          </cell>
        </row>
        <row r="153">
          <cell r="A153">
            <v>305</v>
          </cell>
          <cell r="B153">
            <v>510015</v>
          </cell>
          <cell r="C153">
            <v>25790</v>
          </cell>
          <cell r="D153" t="str">
            <v>CTY TNHH MTV TM VA DV NGOC THOM</v>
          </cell>
          <cell r="E153" t="str">
            <v>C25THL 305</v>
          </cell>
          <cell r="F153">
            <v>-936722</v>
          </cell>
          <cell r="G153">
            <v>45969</v>
          </cell>
          <cell r="H153">
            <v>45991</v>
          </cell>
          <cell r="I153">
            <v>45994</v>
          </cell>
        </row>
        <row r="154">
          <cell r="A154">
            <v>306</v>
          </cell>
          <cell r="B154">
            <v>510015</v>
          </cell>
          <cell r="C154">
            <v>25790</v>
          </cell>
          <cell r="D154" t="str">
            <v>CTY TNHH MTV TM VA DV NGOC THOM</v>
          </cell>
          <cell r="E154" t="str">
            <v>C25THL 306</v>
          </cell>
          <cell r="F154">
            <v>-750435</v>
          </cell>
          <cell r="G154">
            <v>45973</v>
          </cell>
          <cell r="H154">
            <v>45991</v>
          </cell>
          <cell r="I154">
            <v>45994</v>
          </cell>
        </row>
        <row r="155">
          <cell r="A155">
            <v>312</v>
          </cell>
          <cell r="B155">
            <v>510012</v>
          </cell>
          <cell r="C155">
            <v>25790</v>
          </cell>
          <cell r="D155" t="str">
            <v>CTY TNHH MTV TM VA DV NGOC THOM</v>
          </cell>
          <cell r="E155" t="str">
            <v>C25THP 312</v>
          </cell>
          <cell r="F155">
            <v>-547400</v>
          </cell>
          <cell r="G155">
            <v>45959</v>
          </cell>
          <cell r="H155">
            <v>45991</v>
          </cell>
          <cell r="I155">
            <v>45994</v>
          </cell>
        </row>
        <row r="156">
          <cell r="A156">
            <v>313</v>
          </cell>
          <cell r="B156">
            <v>510012</v>
          </cell>
          <cell r="C156">
            <v>25790</v>
          </cell>
          <cell r="D156" t="str">
            <v>CTY TNHH MTV TM VA DV NGOC THOM</v>
          </cell>
          <cell r="E156" t="str">
            <v>C25THP 313</v>
          </cell>
          <cell r="F156">
            <v>-860200</v>
          </cell>
          <cell r="G156">
            <v>45959</v>
          </cell>
          <cell r="H156">
            <v>45991</v>
          </cell>
          <cell r="I156">
            <v>45994</v>
          </cell>
        </row>
        <row r="157">
          <cell r="A157">
            <v>333</v>
          </cell>
          <cell r="B157">
            <v>510012</v>
          </cell>
          <cell r="C157">
            <v>25790</v>
          </cell>
          <cell r="D157" t="str">
            <v>CTY TNHH MTV TM VA DV NGOC THOM</v>
          </cell>
          <cell r="E157" t="str">
            <v>C25THP 333</v>
          </cell>
          <cell r="F157">
            <v>-1016600</v>
          </cell>
          <cell r="G157">
            <v>45980</v>
          </cell>
          <cell r="H157">
            <v>45991</v>
          </cell>
          <cell r="I157">
            <v>45994</v>
          </cell>
        </row>
        <row r="158">
          <cell r="A158">
            <v>69</v>
          </cell>
          <cell r="B158">
            <v>510029</v>
          </cell>
          <cell r="C158">
            <v>25790</v>
          </cell>
          <cell r="D158" t="str">
            <v>CTY TNHH MTV TM VA DV NGOC THOM</v>
          </cell>
          <cell r="E158" t="str">
            <v>C25TKC 69</v>
          </cell>
          <cell r="F158">
            <v>-1365888</v>
          </cell>
          <cell r="G158">
            <v>45972</v>
          </cell>
          <cell r="H158">
            <v>45991</v>
          </cell>
          <cell r="I158">
            <v>45994</v>
          </cell>
        </row>
        <row r="159">
          <cell r="A159">
            <v>254</v>
          </cell>
          <cell r="B159">
            <v>510028</v>
          </cell>
          <cell r="C159">
            <v>25790</v>
          </cell>
          <cell r="D159" t="str">
            <v>CTY TNHH MTV TM VA DV NGOC THOM</v>
          </cell>
          <cell r="E159" t="str">
            <v>C25TKG 254</v>
          </cell>
          <cell r="F159">
            <v>-502251</v>
          </cell>
          <cell r="G159">
            <v>45960</v>
          </cell>
          <cell r="H159">
            <v>45991</v>
          </cell>
          <cell r="I159">
            <v>45994</v>
          </cell>
        </row>
        <row r="160">
          <cell r="A160">
            <v>262</v>
          </cell>
          <cell r="B160">
            <v>510028</v>
          </cell>
          <cell r="C160">
            <v>25790</v>
          </cell>
          <cell r="D160" t="str">
            <v>CTY TNHH MTV TM VA DV NGOC THOM</v>
          </cell>
          <cell r="E160" t="str">
            <v>C25TKG 262</v>
          </cell>
          <cell r="F160">
            <v>-617636</v>
          </cell>
          <cell r="G160">
            <v>45971</v>
          </cell>
          <cell r="H160">
            <v>45991</v>
          </cell>
          <cell r="I160">
            <v>45994</v>
          </cell>
        </row>
        <row r="161">
          <cell r="A161">
            <v>206</v>
          </cell>
          <cell r="B161">
            <v>510025</v>
          </cell>
          <cell r="C161">
            <v>25790</v>
          </cell>
          <cell r="D161" t="str">
            <v>CTY TNHH MTV TM VA DV NGOC THOM</v>
          </cell>
          <cell r="E161" t="str">
            <v>C25TKH 206</v>
          </cell>
          <cell r="F161">
            <v>-1906315</v>
          </cell>
          <cell r="G161">
            <v>45971</v>
          </cell>
          <cell r="H161">
            <v>45991</v>
          </cell>
          <cell r="I161">
            <v>45994</v>
          </cell>
        </row>
        <row r="162">
          <cell r="A162">
            <v>204</v>
          </cell>
          <cell r="B162">
            <v>510020</v>
          </cell>
          <cell r="C162">
            <v>25790</v>
          </cell>
          <cell r="D162" t="str">
            <v>CTY TNHH MTV TM VA DV NGOC THOM</v>
          </cell>
          <cell r="E162" t="str">
            <v>C25TLX 204</v>
          </cell>
          <cell r="F162">
            <v>-2426486</v>
          </cell>
          <cell r="G162">
            <v>45960</v>
          </cell>
          <cell r="H162">
            <v>45991</v>
          </cell>
          <cell r="I162">
            <v>45994</v>
          </cell>
        </row>
        <row r="163">
          <cell r="A163">
            <v>131</v>
          </cell>
          <cell r="B163">
            <v>510021</v>
          </cell>
          <cell r="C163">
            <v>25790</v>
          </cell>
          <cell r="D163" t="str">
            <v>CTY TNHH MTV TM VA DV NGOC THOM</v>
          </cell>
          <cell r="E163" t="str">
            <v>C25TQU 131</v>
          </cell>
          <cell r="F163">
            <v>-425000</v>
          </cell>
          <cell r="G163">
            <v>45964</v>
          </cell>
          <cell r="H163">
            <v>45991</v>
          </cell>
          <cell r="I163">
            <v>45994</v>
          </cell>
        </row>
        <row r="164">
          <cell r="A164">
            <v>133</v>
          </cell>
          <cell r="B164">
            <v>510021</v>
          </cell>
          <cell r="C164">
            <v>25790</v>
          </cell>
          <cell r="D164" t="str">
            <v>CTY TNHH MTV TM VA DV NGOC THOM</v>
          </cell>
          <cell r="E164" t="str">
            <v>C25TQU 133</v>
          </cell>
          <cell r="F164">
            <v>-750435</v>
          </cell>
          <cell r="G164">
            <v>45969</v>
          </cell>
          <cell r="H164">
            <v>45991</v>
          </cell>
          <cell r="I164">
            <v>45994</v>
          </cell>
        </row>
        <row r="165">
          <cell r="A165">
            <v>187</v>
          </cell>
          <cell r="B165">
            <v>510022</v>
          </cell>
          <cell r="C165">
            <v>25790</v>
          </cell>
          <cell r="D165" t="str">
            <v>CTY TNHH MTV TM VA DV NGOC THOM</v>
          </cell>
          <cell r="E165" t="str">
            <v>C25TVU 187</v>
          </cell>
          <cell r="F165">
            <v>-1285000</v>
          </cell>
          <cell r="G165">
            <v>45967</v>
          </cell>
          <cell r="H165">
            <v>45991</v>
          </cell>
          <cell r="I165">
            <v>45994</v>
          </cell>
        </row>
        <row r="166">
          <cell r="A166">
            <v>74</v>
          </cell>
          <cell r="B166">
            <v>520090</v>
          </cell>
          <cell r="C166">
            <v>25790</v>
          </cell>
          <cell r="D166" t="str">
            <v>CTY TNHH MTV TM VA DV NGOC THOM</v>
          </cell>
          <cell r="E166" t="str">
            <v>C25TXU 74</v>
          </cell>
          <cell r="F166">
            <v>-112000</v>
          </cell>
          <cell r="G166">
            <v>45968</v>
          </cell>
          <cell r="H166">
            <v>45991</v>
          </cell>
          <cell r="I166">
            <v>45994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No. &amp; PO Number</v>
          </cell>
          <cell r="F1" t="str">
            <v>Base Amount</v>
          </cell>
          <cell r="G1" t="str">
            <v>Invoice Date</v>
          </cell>
          <cell r="H1" t="str">
            <v>Cut off date</v>
          </cell>
          <cell r="I1" t="str">
            <v>Ngày ghi nhận</v>
          </cell>
        </row>
        <row r="2">
          <cell r="A2">
            <v>76892</v>
          </cell>
          <cell r="B2">
            <v>510025</v>
          </cell>
          <cell r="C2">
            <v>25790</v>
          </cell>
          <cell r="D2" t="str">
            <v>CTY TNHH MTV TM VA DV NGOC THOM</v>
          </cell>
          <cell r="E2" t="str">
            <v>1C25TNN_00076892</v>
          </cell>
          <cell r="F2">
            <v>2751125</v>
          </cell>
          <cell r="G2">
            <v>45975</v>
          </cell>
          <cell r="H2">
            <v>46022</v>
          </cell>
          <cell r="I2">
            <v>46030</v>
          </cell>
        </row>
        <row r="3">
          <cell r="A3">
            <v>80037</v>
          </cell>
          <cell r="B3">
            <v>510019</v>
          </cell>
          <cell r="C3">
            <v>25790</v>
          </cell>
          <cell r="D3" t="str">
            <v>CTY TNHH MTV TM VA DV NGOC THOM</v>
          </cell>
          <cell r="E3" t="str">
            <v>1C25TNN_00080037</v>
          </cell>
          <cell r="F3">
            <v>3580488</v>
          </cell>
          <cell r="G3">
            <v>45988</v>
          </cell>
          <cell r="H3">
            <v>46022</v>
          </cell>
          <cell r="I3">
            <v>46030</v>
          </cell>
        </row>
        <row r="4">
          <cell r="A4">
            <v>80038</v>
          </cell>
          <cell r="B4">
            <v>510019</v>
          </cell>
          <cell r="C4">
            <v>25790</v>
          </cell>
          <cell r="D4" t="str">
            <v>CTY TNHH MTV TM VA DV NGOC THOM</v>
          </cell>
          <cell r="E4" t="str">
            <v>1C25TNN_00080038</v>
          </cell>
          <cell r="F4">
            <v>5061950</v>
          </cell>
          <cell r="G4">
            <v>45988</v>
          </cell>
          <cell r="H4">
            <v>46022</v>
          </cell>
          <cell r="I4">
            <v>46030</v>
          </cell>
        </row>
        <row r="5">
          <cell r="A5">
            <v>80046</v>
          </cell>
          <cell r="B5">
            <v>510016</v>
          </cell>
          <cell r="C5">
            <v>25790</v>
          </cell>
          <cell r="D5" t="str">
            <v>CTY TNHH MTV TM VA DV NGOC THOM</v>
          </cell>
          <cell r="E5" t="str">
            <v>1C25TNN_00080046</v>
          </cell>
          <cell r="F5">
            <v>2286425</v>
          </cell>
          <cell r="G5">
            <v>45992</v>
          </cell>
          <cell r="H5">
            <v>46022</v>
          </cell>
          <cell r="I5">
            <v>46030</v>
          </cell>
        </row>
        <row r="6">
          <cell r="A6">
            <v>80047</v>
          </cell>
          <cell r="B6">
            <v>510015</v>
          </cell>
          <cell r="C6">
            <v>25790</v>
          </cell>
          <cell r="D6" t="str">
            <v>CTY TNHH MTV TM VA DV NGOC THOM</v>
          </cell>
          <cell r="E6" t="str">
            <v>1C25TNN_00080047</v>
          </cell>
          <cell r="F6">
            <v>2381325</v>
          </cell>
          <cell r="G6">
            <v>45989</v>
          </cell>
          <cell r="H6">
            <v>46022</v>
          </cell>
          <cell r="I6">
            <v>46030</v>
          </cell>
        </row>
        <row r="7">
          <cell r="A7">
            <v>80048</v>
          </cell>
          <cell r="B7">
            <v>510011</v>
          </cell>
          <cell r="C7">
            <v>25790</v>
          </cell>
          <cell r="D7" t="str">
            <v>CTY TNHH MTV TM VA DV NGOC THOM</v>
          </cell>
          <cell r="E7" t="str">
            <v>1C25TNN_00080048</v>
          </cell>
          <cell r="F7">
            <v>7768450</v>
          </cell>
          <cell r="G7">
            <v>45989</v>
          </cell>
          <cell r="H7">
            <v>46022</v>
          </cell>
          <cell r="I7">
            <v>46030</v>
          </cell>
        </row>
        <row r="8">
          <cell r="A8">
            <v>80051</v>
          </cell>
          <cell r="B8">
            <v>510010</v>
          </cell>
          <cell r="C8">
            <v>25790</v>
          </cell>
          <cell r="D8" t="str">
            <v>CTY TNHH MTV TM VA DV NGOC THOM</v>
          </cell>
          <cell r="E8" t="str">
            <v>1C25TNN_00080051</v>
          </cell>
          <cell r="F8">
            <v>1282500</v>
          </cell>
          <cell r="G8">
            <v>45990</v>
          </cell>
          <cell r="H8">
            <v>46022</v>
          </cell>
          <cell r="I8">
            <v>46030</v>
          </cell>
        </row>
        <row r="9">
          <cell r="A9">
            <v>80052</v>
          </cell>
          <cell r="B9">
            <v>510010</v>
          </cell>
          <cell r="C9">
            <v>25790</v>
          </cell>
          <cell r="D9" t="str">
            <v>CTY TNHH MTV TM VA DV NGOC THOM</v>
          </cell>
          <cell r="E9" t="str">
            <v>1C25TNN_00080052</v>
          </cell>
          <cell r="F9">
            <v>10753850</v>
          </cell>
          <cell r="G9">
            <v>45990</v>
          </cell>
          <cell r="H9">
            <v>46022</v>
          </cell>
          <cell r="I9">
            <v>46030</v>
          </cell>
        </row>
        <row r="10">
          <cell r="A10">
            <v>80054</v>
          </cell>
          <cell r="B10">
            <v>510012</v>
          </cell>
          <cell r="C10">
            <v>25790</v>
          </cell>
          <cell r="D10" t="str">
            <v>CTY TNHH MTV TM VA DV NGOC THOM</v>
          </cell>
          <cell r="E10" t="str">
            <v>1C25TNN_00080054</v>
          </cell>
          <cell r="F10">
            <v>7936425</v>
          </cell>
          <cell r="G10">
            <v>45990</v>
          </cell>
          <cell r="H10">
            <v>46022</v>
          </cell>
          <cell r="I10">
            <v>46030</v>
          </cell>
        </row>
        <row r="11">
          <cell r="A11">
            <v>80203</v>
          </cell>
          <cell r="B11">
            <v>510015</v>
          </cell>
          <cell r="C11">
            <v>25790</v>
          </cell>
          <cell r="D11" t="str">
            <v>CTY TNHH MTV TM VA DV NGOC THOM</v>
          </cell>
          <cell r="E11" t="str">
            <v>1C25TNN_00080203</v>
          </cell>
          <cell r="F11">
            <v>991188</v>
          </cell>
          <cell r="G11">
            <v>45982</v>
          </cell>
          <cell r="H11">
            <v>46022</v>
          </cell>
          <cell r="I11">
            <v>46030</v>
          </cell>
        </row>
        <row r="12">
          <cell r="A12">
            <v>80321</v>
          </cell>
          <cell r="B12">
            <v>510026</v>
          </cell>
          <cell r="C12">
            <v>25790</v>
          </cell>
          <cell r="D12" t="str">
            <v>CTY TNHH MTV TM VA DV NGOC THOM</v>
          </cell>
          <cell r="E12" t="str">
            <v>1C25TNN_00080321</v>
          </cell>
          <cell r="F12">
            <v>3098438</v>
          </cell>
          <cell r="G12">
            <v>45983</v>
          </cell>
          <cell r="H12">
            <v>46022</v>
          </cell>
          <cell r="I12">
            <v>46030</v>
          </cell>
        </row>
        <row r="13">
          <cell r="A13">
            <v>80322</v>
          </cell>
          <cell r="B13">
            <v>510014</v>
          </cell>
          <cell r="C13">
            <v>25790</v>
          </cell>
          <cell r="D13" t="str">
            <v>CTY TNHH MTV TM VA DV NGOC THOM</v>
          </cell>
          <cell r="E13" t="str">
            <v>1C25TNN_00080322</v>
          </cell>
          <cell r="F13">
            <v>558025</v>
          </cell>
          <cell r="G13">
            <v>45983</v>
          </cell>
          <cell r="H13">
            <v>46022</v>
          </cell>
          <cell r="I13">
            <v>46030</v>
          </cell>
        </row>
        <row r="14">
          <cell r="A14">
            <v>80323</v>
          </cell>
          <cell r="B14">
            <v>510014</v>
          </cell>
          <cell r="C14">
            <v>25790</v>
          </cell>
          <cell r="D14" t="str">
            <v>CTY TNHH MTV TM VA DV NGOC THOM</v>
          </cell>
          <cell r="E14" t="str">
            <v>1C25TNN_00080323</v>
          </cell>
          <cell r="F14">
            <v>9911900</v>
          </cell>
          <cell r="G14">
            <v>45983</v>
          </cell>
          <cell r="H14">
            <v>46022</v>
          </cell>
          <cell r="I14">
            <v>46030</v>
          </cell>
        </row>
        <row r="15">
          <cell r="A15">
            <v>80325</v>
          </cell>
          <cell r="B15">
            <v>510013</v>
          </cell>
          <cell r="C15">
            <v>25790</v>
          </cell>
          <cell r="D15" t="str">
            <v>CTY TNHH MTV TM VA DV NGOC THOM</v>
          </cell>
          <cell r="E15" t="str">
            <v>1C25TNN_00080325</v>
          </cell>
          <cell r="F15">
            <v>3930538</v>
          </cell>
          <cell r="G15">
            <v>45986</v>
          </cell>
          <cell r="H15">
            <v>46022</v>
          </cell>
          <cell r="I15">
            <v>46030</v>
          </cell>
        </row>
        <row r="16">
          <cell r="A16">
            <v>80326</v>
          </cell>
          <cell r="B16">
            <v>510014</v>
          </cell>
          <cell r="C16">
            <v>25790</v>
          </cell>
          <cell r="D16" t="str">
            <v>CTY TNHH MTV TM VA DV NGOC THOM</v>
          </cell>
          <cell r="E16" t="str">
            <v>1C25TNN_00080326</v>
          </cell>
          <cell r="F16">
            <v>1116063</v>
          </cell>
          <cell r="G16">
            <v>45987</v>
          </cell>
          <cell r="H16">
            <v>46022</v>
          </cell>
          <cell r="I16">
            <v>46030</v>
          </cell>
        </row>
        <row r="17">
          <cell r="A17">
            <v>80327</v>
          </cell>
          <cell r="B17">
            <v>510014</v>
          </cell>
          <cell r="C17">
            <v>25790</v>
          </cell>
          <cell r="D17" t="str">
            <v>CTY TNHH MTV TM VA DV NGOC THOM</v>
          </cell>
          <cell r="E17" t="str">
            <v>1C25TNN_00080327</v>
          </cell>
          <cell r="F17">
            <v>460000</v>
          </cell>
          <cell r="G17">
            <v>45987</v>
          </cell>
          <cell r="H17">
            <v>46022</v>
          </cell>
          <cell r="I17">
            <v>46030</v>
          </cell>
        </row>
        <row r="18">
          <cell r="A18">
            <v>80328</v>
          </cell>
          <cell r="B18">
            <v>510014</v>
          </cell>
          <cell r="C18">
            <v>25790</v>
          </cell>
          <cell r="D18" t="str">
            <v>CTY TNHH MTV TM VA DV NGOC THOM</v>
          </cell>
          <cell r="E18" t="str">
            <v>1C25TNN_00080328</v>
          </cell>
          <cell r="F18">
            <v>2751125</v>
          </cell>
          <cell r="G18">
            <v>45987</v>
          </cell>
          <cell r="H18">
            <v>46022</v>
          </cell>
          <cell r="I18">
            <v>46030</v>
          </cell>
        </row>
        <row r="19">
          <cell r="A19">
            <v>80329</v>
          </cell>
          <cell r="B19">
            <v>510026</v>
          </cell>
          <cell r="C19">
            <v>25790</v>
          </cell>
          <cell r="D19" t="str">
            <v>CTY TNHH MTV TM VA DV NGOC THOM</v>
          </cell>
          <cell r="E19" t="str">
            <v>1C25TNN_00080329</v>
          </cell>
          <cell r="F19">
            <v>2271538</v>
          </cell>
          <cell r="G19">
            <v>45986</v>
          </cell>
          <cell r="H19">
            <v>46022</v>
          </cell>
          <cell r="I19">
            <v>46030</v>
          </cell>
        </row>
        <row r="20">
          <cell r="A20">
            <v>80330</v>
          </cell>
          <cell r="B20">
            <v>510026</v>
          </cell>
          <cell r="C20">
            <v>25790</v>
          </cell>
          <cell r="D20" t="str">
            <v>CTY TNHH MTV TM VA DV NGOC THOM</v>
          </cell>
          <cell r="E20" t="str">
            <v>1C25TNN_00080330</v>
          </cell>
          <cell r="F20">
            <v>2584675</v>
          </cell>
          <cell r="G20">
            <v>45987</v>
          </cell>
          <cell r="H20">
            <v>46022</v>
          </cell>
          <cell r="I20">
            <v>46030</v>
          </cell>
        </row>
        <row r="21">
          <cell r="A21">
            <v>80334</v>
          </cell>
          <cell r="B21">
            <v>510014</v>
          </cell>
          <cell r="C21">
            <v>25790</v>
          </cell>
          <cell r="D21" t="str">
            <v>CTY TNHH MTV TM VA DV NGOC THOM</v>
          </cell>
          <cell r="E21" t="str">
            <v>1C25TNN_00080334</v>
          </cell>
          <cell r="F21">
            <v>3849938</v>
          </cell>
          <cell r="G21">
            <v>45983</v>
          </cell>
          <cell r="H21">
            <v>46022</v>
          </cell>
          <cell r="I21">
            <v>46030</v>
          </cell>
        </row>
        <row r="22">
          <cell r="A22">
            <v>81294</v>
          </cell>
          <cell r="B22">
            <v>510024</v>
          </cell>
          <cell r="C22">
            <v>25790</v>
          </cell>
          <cell r="D22" t="str">
            <v>CTY TNHH MTV TM VA DV NGOC THOM</v>
          </cell>
          <cell r="E22" t="str">
            <v>1C25TNN_00081294</v>
          </cell>
          <cell r="F22">
            <v>446425</v>
          </cell>
          <cell r="G22">
            <v>45997</v>
          </cell>
          <cell r="H22">
            <v>46022</v>
          </cell>
          <cell r="I22">
            <v>46030</v>
          </cell>
        </row>
        <row r="23">
          <cell r="A23">
            <v>81295</v>
          </cell>
          <cell r="B23">
            <v>510027</v>
          </cell>
          <cell r="C23">
            <v>25790</v>
          </cell>
          <cell r="D23" t="str">
            <v>CTY TNHH MTV TM VA DV NGOC THOM</v>
          </cell>
          <cell r="E23" t="str">
            <v>1C25TNN_00081295</v>
          </cell>
          <cell r="F23">
            <v>903300</v>
          </cell>
          <cell r="G23">
            <v>45994</v>
          </cell>
          <cell r="H23">
            <v>46022</v>
          </cell>
          <cell r="I23">
            <v>46030</v>
          </cell>
        </row>
        <row r="24">
          <cell r="A24">
            <v>81296</v>
          </cell>
          <cell r="B24">
            <v>510017</v>
          </cell>
          <cell r="C24">
            <v>25790</v>
          </cell>
          <cell r="D24" t="str">
            <v>CTY TNHH MTV TM VA DV NGOC THOM</v>
          </cell>
          <cell r="E24" t="str">
            <v>1C25TNN_00081296</v>
          </cell>
          <cell r="F24">
            <v>3372513</v>
          </cell>
          <cell r="G24">
            <v>45994</v>
          </cell>
          <cell r="H24">
            <v>46022</v>
          </cell>
          <cell r="I24">
            <v>46030</v>
          </cell>
        </row>
        <row r="25">
          <cell r="A25">
            <v>81297</v>
          </cell>
          <cell r="B25">
            <v>510020</v>
          </cell>
          <cell r="C25">
            <v>25790</v>
          </cell>
          <cell r="D25" t="str">
            <v>CTY TNHH MTV TM VA DV NGOC THOM</v>
          </cell>
          <cell r="E25" t="str">
            <v>1C25TNN_00081297</v>
          </cell>
          <cell r="F25">
            <v>446425</v>
          </cell>
          <cell r="G25">
            <v>45993</v>
          </cell>
          <cell r="H25">
            <v>46022</v>
          </cell>
          <cell r="I25">
            <v>46030</v>
          </cell>
        </row>
        <row r="26">
          <cell r="A26">
            <v>82166</v>
          </cell>
          <cell r="B26">
            <v>510012</v>
          </cell>
          <cell r="C26">
            <v>25790</v>
          </cell>
          <cell r="D26" t="str">
            <v>CTY TNHH MTV TM VA DV NGOC THOM</v>
          </cell>
          <cell r="E26" t="str">
            <v>1C25TNN_00082166</v>
          </cell>
          <cell r="F26">
            <v>1305000</v>
          </cell>
          <cell r="G26">
            <v>45994</v>
          </cell>
          <cell r="H26">
            <v>46022</v>
          </cell>
          <cell r="I26">
            <v>46030</v>
          </cell>
        </row>
        <row r="27">
          <cell r="A27">
            <v>82167</v>
          </cell>
          <cell r="B27">
            <v>510012</v>
          </cell>
          <cell r="C27">
            <v>25790</v>
          </cell>
          <cell r="D27" t="str">
            <v>CTY TNHH MTV TM VA DV NGOC THOM</v>
          </cell>
          <cell r="E27" t="str">
            <v>1C25TNN_00082167</v>
          </cell>
          <cell r="F27">
            <v>3849938</v>
          </cell>
          <cell r="G27">
            <v>45994</v>
          </cell>
          <cell r="H27">
            <v>46022</v>
          </cell>
          <cell r="I27">
            <v>46030</v>
          </cell>
        </row>
        <row r="28">
          <cell r="A28">
            <v>82168</v>
          </cell>
          <cell r="B28">
            <v>510012</v>
          </cell>
          <cell r="C28">
            <v>25790</v>
          </cell>
          <cell r="D28" t="str">
            <v>CTY TNHH MTV TM VA DV NGOC THOM</v>
          </cell>
          <cell r="E28" t="str">
            <v>1C25TNN_00082168</v>
          </cell>
          <cell r="F28">
            <v>446425</v>
          </cell>
          <cell r="G28">
            <v>45994</v>
          </cell>
          <cell r="H28">
            <v>46022</v>
          </cell>
          <cell r="I28">
            <v>46030</v>
          </cell>
        </row>
        <row r="29">
          <cell r="A29">
            <v>82169</v>
          </cell>
          <cell r="B29">
            <v>510012</v>
          </cell>
          <cell r="C29">
            <v>25790</v>
          </cell>
          <cell r="D29" t="str">
            <v>CTY TNHH MTV TM VA DV NGOC THOM</v>
          </cell>
          <cell r="E29" t="str">
            <v>1C25TNN_00082169</v>
          </cell>
          <cell r="F29">
            <v>446425</v>
          </cell>
          <cell r="G29">
            <v>45994</v>
          </cell>
          <cell r="H29">
            <v>46022</v>
          </cell>
          <cell r="I29">
            <v>46030</v>
          </cell>
        </row>
        <row r="30">
          <cell r="A30">
            <v>82170</v>
          </cell>
          <cell r="B30">
            <v>510011</v>
          </cell>
          <cell r="C30">
            <v>25790</v>
          </cell>
          <cell r="D30" t="str">
            <v>CTY TNHH MTV TM VA DV NGOC THOM</v>
          </cell>
          <cell r="E30" t="str">
            <v>1C25TNN_00082170</v>
          </cell>
          <cell r="F30">
            <v>5925650</v>
          </cell>
          <cell r="G30">
            <v>45994</v>
          </cell>
          <cell r="H30">
            <v>46022</v>
          </cell>
          <cell r="I30">
            <v>46030</v>
          </cell>
        </row>
        <row r="31">
          <cell r="A31">
            <v>82171</v>
          </cell>
          <cell r="B31">
            <v>510018</v>
          </cell>
          <cell r="C31">
            <v>25790</v>
          </cell>
          <cell r="D31" t="str">
            <v>CTY TNHH MTV TM VA DV NGOC THOM</v>
          </cell>
          <cell r="E31" t="str">
            <v>1C25TNN_00082171</v>
          </cell>
          <cell r="F31">
            <v>446425</v>
          </cell>
          <cell r="G31">
            <v>45994</v>
          </cell>
          <cell r="H31">
            <v>46022</v>
          </cell>
          <cell r="I31">
            <v>46030</v>
          </cell>
        </row>
        <row r="32">
          <cell r="A32">
            <v>82172</v>
          </cell>
          <cell r="B32">
            <v>510018</v>
          </cell>
          <cell r="C32">
            <v>25790</v>
          </cell>
          <cell r="D32" t="str">
            <v>CTY TNHH MTV TM VA DV NGOC THOM</v>
          </cell>
          <cell r="E32" t="str">
            <v>1C25TNN_00082172</v>
          </cell>
          <cell r="F32">
            <v>2645925</v>
          </cell>
          <cell r="G32">
            <v>45994</v>
          </cell>
          <cell r="H32">
            <v>46022</v>
          </cell>
          <cell r="I32">
            <v>46030</v>
          </cell>
        </row>
        <row r="33">
          <cell r="A33">
            <v>82173</v>
          </cell>
          <cell r="B33">
            <v>510018</v>
          </cell>
          <cell r="C33">
            <v>25790</v>
          </cell>
          <cell r="D33" t="str">
            <v>CTY TNHH MTV TM VA DV NGOC THOM</v>
          </cell>
          <cell r="E33" t="str">
            <v>1C25TNN_00082173</v>
          </cell>
          <cell r="F33">
            <v>702563</v>
          </cell>
          <cell r="G33">
            <v>45994</v>
          </cell>
          <cell r="H33">
            <v>46022</v>
          </cell>
          <cell r="I33">
            <v>46030</v>
          </cell>
        </row>
        <row r="34">
          <cell r="A34">
            <v>82174</v>
          </cell>
          <cell r="B34">
            <v>510018</v>
          </cell>
          <cell r="C34">
            <v>25790</v>
          </cell>
          <cell r="D34" t="str">
            <v>CTY TNHH MTV TM VA DV NGOC THOM</v>
          </cell>
          <cell r="E34" t="str">
            <v>1C25TNN_00082174</v>
          </cell>
          <cell r="F34">
            <v>1282500</v>
          </cell>
          <cell r="G34">
            <v>45994</v>
          </cell>
          <cell r="H34">
            <v>46022</v>
          </cell>
          <cell r="I34">
            <v>46030</v>
          </cell>
        </row>
        <row r="35">
          <cell r="A35">
            <v>82175</v>
          </cell>
          <cell r="B35">
            <v>510019</v>
          </cell>
          <cell r="C35">
            <v>25790</v>
          </cell>
          <cell r="D35" t="str">
            <v>CTY TNHH MTV TM VA DV NGOC THOM</v>
          </cell>
          <cell r="E35" t="str">
            <v>1C25TNN_00082175</v>
          </cell>
          <cell r="F35">
            <v>652500</v>
          </cell>
          <cell r="G35">
            <v>45995</v>
          </cell>
          <cell r="H35">
            <v>46022</v>
          </cell>
          <cell r="I35">
            <v>46030</v>
          </cell>
        </row>
        <row r="36">
          <cell r="A36">
            <v>82176</v>
          </cell>
          <cell r="B36">
            <v>570010</v>
          </cell>
          <cell r="C36">
            <v>25790</v>
          </cell>
          <cell r="D36" t="str">
            <v>CTY TNHH MTV TM VA DV NGOC THOM</v>
          </cell>
          <cell r="E36" t="str">
            <v>1C25TNN_00082176</v>
          </cell>
          <cell r="F36">
            <v>7348038</v>
          </cell>
          <cell r="G36">
            <v>45998</v>
          </cell>
          <cell r="H36">
            <v>46022</v>
          </cell>
          <cell r="I36">
            <v>46030</v>
          </cell>
        </row>
        <row r="37">
          <cell r="A37">
            <v>82177</v>
          </cell>
          <cell r="B37">
            <v>510028</v>
          </cell>
          <cell r="C37">
            <v>25790</v>
          </cell>
          <cell r="D37" t="str">
            <v>CTY TNHH MTV TM VA DV NGOC THOM</v>
          </cell>
          <cell r="E37" t="str">
            <v>1C25TNN_00082177</v>
          </cell>
          <cell r="F37">
            <v>1840000</v>
          </cell>
          <cell r="G37">
            <v>45998</v>
          </cell>
          <cell r="H37">
            <v>46022</v>
          </cell>
          <cell r="I37">
            <v>46030</v>
          </cell>
        </row>
        <row r="38">
          <cell r="A38">
            <v>82178</v>
          </cell>
          <cell r="B38">
            <v>510028</v>
          </cell>
          <cell r="C38">
            <v>25790</v>
          </cell>
          <cell r="D38" t="str">
            <v>CTY TNHH MTV TM VA DV NGOC THOM</v>
          </cell>
          <cell r="E38" t="str">
            <v>1C25TNN_00082178</v>
          </cell>
          <cell r="F38">
            <v>2751125</v>
          </cell>
          <cell r="G38">
            <v>45998</v>
          </cell>
          <cell r="H38">
            <v>46022</v>
          </cell>
          <cell r="I38">
            <v>46030</v>
          </cell>
        </row>
        <row r="39">
          <cell r="A39">
            <v>82179</v>
          </cell>
          <cell r="B39">
            <v>510027</v>
          </cell>
          <cell r="C39">
            <v>25790</v>
          </cell>
          <cell r="D39" t="str">
            <v>CTY TNHH MTV TM VA DV NGOC THOM</v>
          </cell>
          <cell r="E39" t="str">
            <v>1C25TNN_00082179</v>
          </cell>
          <cell r="F39">
            <v>630000</v>
          </cell>
          <cell r="G39">
            <v>45997</v>
          </cell>
          <cell r="H39">
            <v>46022</v>
          </cell>
          <cell r="I39">
            <v>46030</v>
          </cell>
        </row>
        <row r="40">
          <cell r="A40">
            <v>82180</v>
          </cell>
          <cell r="B40">
            <v>510027</v>
          </cell>
          <cell r="C40">
            <v>25790</v>
          </cell>
          <cell r="D40" t="str">
            <v>CTY TNHH MTV TM VA DV NGOC THOM</v>
          </cell>
          <cell r="E40" t="str">
            <v>1C25TNN_00082180</v>
          </cell>
          <cell r="F40">
            <v>1840000</v>
          </cell>
          <cell r="G40">
            <v>45997</v>
          </cell>
          <cell r="H40">
            <v>46022</v>
          </cell>
          <cell r="I40">
            <v>46030</v>
          </cell>
        </row>
        <row r="41">
          <cell r="A41">
            <v>82181</v>
          </cell>
          <cell r="B41">
            <v>510024</v>
          </cell>
          <cell r="C41">
            <v>25790</v>
          </cell>
          <cell r="D41" t="str">
            <v>CTY TNHH MTV TM VA DV NGOC THOM</v>
          </cell>
          <cell r="E41" t="str">
            <v>1C25TNN_00082181</v>
          </cell>
          <cell r="F41">
            <v>5132438</v>
          </cell>
          <cell r="G41">
            <v>46000</v>
          </cell>
          <cell r="H41">
            <v>46022</v>
          </cell>
          <cell r="I41">
            <v>46030</v>
          </cell>
        </row>
        <row r="42">
          <cell r="A42">
            <v>82182</v>
          </cell>
          <cell r="B42">
            <v>510024</v>
          </cell>
          <cell r="C42">
            <v>25790</v>
          </cell>
          <cell r="D42" t="str">
            <v>CTY TNHH MTV TM VA DV NGOC THOM</v>
          </cell>
          <cell r="E42" t="str">
            <v>1C25TNN_00082182</v>
          </cell>
          <cell r="F42">
            <v>1282500</v>
          </cell>
          <cell r="G42">
            <v>46000</v>
          </cell>
          <cell r="H42">
            <v>46022</v>
          </cell>
          <cell r="I42">
            <v>46030</v>
          </cell>
        </row>
        <row r="43">
          <cell r="A43">
            <v>82183</v>
          </cell>
          <cell r="B43">
            <v>510022</v>
          </cell>
          <cell r="C43">
            <v>25790</v>
          </cell>
          <cell r="D43" t="str">
            <v>CTY TNHH MTV TM VA DV NGOC THOM</v>
          </cell>
          <cell r="E43" t="str">
            <v>1C25TNN_00082183</v>
          </cell>
          <cell r="F43">
            <v>4762638</v>
          </cell>
          <cell r="G43">
            <v>45997</v>
          </cell>
          <cell r="H43">
            <v>46022</v>
          </cell>
          <cell r="I43">
            <v>46030</v>
          </cell>
        </row>
        <row r="44">
          <cell r="A44">
            <v>82184</v>
          </cell>
          <cell r="B44">
            <v>510022</v>
          </cell>
          <cell r="C44">
            <v>25790</v>
          </cell>
          <cell r="D44" t="str">
            <v>CTY TNHH MTV TM VA DV NGOC THOM</v>
          </cell>
          <cell r="E44" t="str">
            <v>1C25TNN_00082184</v>
          </cell>
          <cell r="F44">
            <v>1154325</v>
          </cell>
          <cell r="G44">
            <v>45997</v>
          </cell>
          <cell r="H44">
            <v>46022</v>
          </cell>
          <cell r="I44">
            <v>46030</v>
          </cell>
        </row>
        <row r="45">
          <cell r="A45">
            <v>82185</v>
          </cell>
          <cell r="B45">
            <v>510022</v>
          </cell>
          <cell r="C45">
            <v>25790</v>
          </cell>
          <cell r="D45" t="str">
            <v>CTY TNHH MTV TM VA DV NGOC THOM</v>
          </cell>
          <cell r="E45" t="str">
            <v>1C25TNN_00082185</v>
          </cell>
          <cell r="F45">
            <v>3011325</v>
          </cell>
          <cell r="G45">
            <v>45997</v>
          </cell>
          <cell r="H45">
            <v>46022</v>
          </cell>
          <cell r="I45">
            <v>46030</v>
          </cell>
        </row>
        <row r="46">
          <cell r="A46">
            <v>82186</v>
          </cell>
          <cell r="B46">
            <v>510020</v>
          </cell>
          <cell r="C46">
            <v>25790</v>
          </cell>
          <cell r="D46" t="str">
            <v>CTY TNHH MTV TM VA DV NGOC THOM</v>
          </cell>
          <cell r="E46" t="str">
            <v>1C25TNN_00082186</v>
          </cell>
          <cell r="F46">
            <v>2144100</v>
          </cell>
          <cell r="G46">
            <v>45997</v>
          </cell>
          <cell r="H46">
            <v>46022</v>
          </cell>
          <cell r="I46">
            <v>46030</v>
          </cell>
        </row>
        <row r="47">
          <cell r="A47">
            <v>82187</v>
          </cell>
          <cell r="B47">
            <v>510017</v>
          </cell>
          <cell r="C47">
            <v>25790</v>
          </cell>
          <cell r="D47" t="str">
            <v>CTY TNHH MTV TM VA DV NGOC THOM</v>
          </cell>
          <cell r="E47" t="str">
            <v>1C25TNN_00082187</v>
          </cell>
          <cell r="F47">
            <v>1785700</v>
          </cell>
          <cell r="G47">
            <v>45997</v>
          </cell>
          <cell r="H47">
            <v>46022</v>
          </cell>
          <cell r="I47">
            <v>46030</v>
          </cell>
        </row>
        <row r="48">
          <cell r="A48">
            <v>82188</v>
          </cell>
          <cell r="B48">
            <v>510017</v>
          </cell>
          <cell r="C48">
            <v>25790</v>
          </cell>
          <cell r="D48" t="str">
            <v>CTY TNHH MTV TM VA DV NGOC THOM</v>
          </cell>
          <cell r="E48" t="str">
            <v>1C25TNN_00082188</v>
          </cell>
          <cell r="F48">
            <v>446425</v>
          </cell>
          <cell r="G48">
            <v>45997</v>
          </cell>
          <cell r="H48">
            <v>46022</v>
          </cell>
          <cell r="I48">
            <v>46030</v>
          </cell>
        </row>
        <row r="49">
          <cell r="A49">
            <v>82189</v>
          </cell>
          <cell r="B49">
            <v>510016</v>
          </cell>
          <cell r="C49">
            <v>25790</v>
          </cell>
          <cell r="D49" t="str">
            <v>CTY TNHH MTV TM VA DV NGOC THOM</v>
          </cell>
          <cell r="E49" t="str">
            <v>1C25TNN_00082189</v>
          </cell>
          <cell r="F49">
            <v>446425</v>
          </cell>
          <cell r="G49">
            <v>45999</v>
          </cell>
          <cell r="H49">
            <v>46022</v>
          </cell>
          <cell r="I49">
            <v>46030</v>
          </cell>
        </row>
        <row r="50">
          <cell r="A50">
            <v>82190</v>
          </cell>
          <cell r="B50">
            <v>510016</v>
          </cell>
          <cell r="C50">
            <v>25790</v>
          </cell>
          <cell r="D50" t="str">
            <v>CTY TNHH MTV TM VA DV NGOC THOM</v>
          </cell>
          <cell r="E50" t="str">
            <v>1C25TNN_00082190</v>
          </cell>
          <cell r="F50">
            <v>5994038</v>
          </cell>
          <cell r="G50">
            <v>45999</v>
          </cell>
          <cell r="H50">
            <v>46022</v>
          </cell>
          <cell r="I50">
            <v>46030</v>
          </cell>
        </row>
        <row r="51">
          <cell r="A51">
            <v>82191</v>
          </cell>
          <cell r="B51">
            <v>510015</v>
          </cell>
          <cell r="C51">
            <v>25790</v>
          </cell>
          <cell r="D51" t="str">
            <v>CTY TNHH MTV TM VA DV NGOC THOM</v>
          </cell>
          <cell r="E51" t="str">
            <v>1C25TNN_00082191</v>
          </cell>
          <cell r="F51">
            <v>1970450</v>
          </cell>
          <cell r="G51">
            <v>45996</v>
          </cell>
          <cell r="H51">
            <v>46022</v>
          </cell>
          <cell r="I51">
            <v>46030</v>
          </cell>
        </row>
        <row r="52">
          <cell r="A52">
            <v>82192</v>
          </cell>
          <cell r="B52">
            <v>510015</v>
          </cell>
          <cell r="C52">
            <v>25790</v>
          </cell>
          <cell r="D52" t="str">
            <v>CTY TNHH MTV TM VA DV NGOC THOM</v>
          </cell>
          <cell r="E52" t="str">
            <v>1C25TNN_00082192</v>
          </cell>
          <cell r="F52">
            <v>446425</v>
          </cell>
          <cell r="G52">
            <v>45996</v>
          </cell>
          <cell r="H52">
            <v>46022</v>
          </cell>
          <cell r="I52">
            <v>46030</v>
          </cell>
        </row>
        <row r="53">
          <cell r="A53">
            <v>82193</v>
          </cell>
          <cell r="B53">
            <v>510015</v>
          </cell>
          <cell r="C53">
            <v>25790</v>
          </cell>
          <cell r="D53" t="str">
            <v>CTY TNHH MTV TM VA DV NGOC THOM</v>
          </cell>
          <cell r="E53" t="str">
            <v>1C25TNN_00082193</v>
          </cell>
          <cell r="F53">
            <v>652500</v>
          </cell>
          <cell r="G53">
            <v>45996</v>
          </cell>
          <cell r="H53">
            <v>46022</v>
          </cell>
          <cell r="I53">
            <v>46030</v>
          </cell>
        </row>
        <row r="54">
          <cell r="A54">
            <v>82374</v>
          </cell>
          <cell r="B54">
            <v>510013</v>
          </cell>
          <cell r="C54">
            <v>25790</v>
          </cell>
          <cell r="D54" t="str">
            <v>CTY TNHH MTV TM VA DV NGOC THOM</v>
          </cell>
          <cell r="E54" t="str">
            <v>1C25TNN_00082374</v>
          </cell>
          <cell r="F54">
            <v>1072050</v>
          </cell>
          <cell r="G54">
            <v>45992</v>
          </cell>
          <cell r="H54">
            <v>46022</v>
          </cell>
          <cell r="I54">
            <v>46030</v>
          </cell>
        </row>
        <row r="55">
          <cell r="A55">
            <v>82377</v>
          </cell>
          <cell r="B55">
            <v>510013</v>
          </cell>
          <cell r="C55">
            <v>25790</v>
          </cell>
          <cell r="D55" t="str">
            <v>CTY TNHH MTV TM VA DV NGOC THOM</v>
          </cell>
          <cell r="E55" t="str">
            <v>1C25TNN_00082377</v>
          </cell>
          <cell r="F55">
            <v>446425</v>
          </cell>
          <cell r="G55">
            <v>45992</v>
          </cell>
          <cell r="H55">
            <v>46022</v>
          </cell>
          <cell r="I55">
            <v>46030</v>
          </cell>
        </row>
        <row r="56">
          <cell r="A56">
            <v>82378</v>
          </cell>
          <cell r="B56">
            <v>510013</v>
          </cell>
          <cell r="C56">
            <v>25790</v>
          </cell>
          <cell r="D56" t="str">
            <v>CTY TNHH MTV TM VA DV NGOC THOM</v>
          </cell>
          <cell r="E56" t="str">
            <v>1C25TNN_00082378</v>
          </cell>
          <cell r="F56">
            <v>1143075</v>
          </cell>
          <cell r="G56">
            <v>45992</v>
          </cell>
          <cell r="H56">
            <v>46022</v>
          </cell>
          <cell r="I56">
            <v>46030</v>
          </cell>
        </row>
        <row r="57">
          <cell r="A57">
            <v>82379</v>
          </cell>
          <cell r="B57">
            <v>510013</v>
          </cell>
          <cell r="C57">
            <v>25790</v>
          </cell>
          <cell r="D57" t="str">
            <v>CTY TNHH MTV TM VA DV NGOC THOM</v>
          </cell>
          <cell r="E57" t="str">
            <v>1C25TNN_00082379</v>
          </cell>
          <cell r="F57">
            <v>2919813</v>
          </cell>
          <cell r="G57">
            <v>45996</v>
          </cell>
          <cell r="H57">
            <v>46022</v>
          </cell>
          <cell r="I57">
            <v>46030</v>
          </cell>
        </row>
        <row r="58">
          <cell r="A58">
            <v>82380</v>
          </cell>
          <cell r="B58">
            <v>510026</v>
          </cell>
          <cell r="C58">
            <v>25790</v>
          </cell>
          <cell r="D58" t="str">
            <v>CTY TNHH MTV TM VA DV NGOC THOM</v>
          </cell>
          <cell r="E58" t="str">
            <v>1C25TNN_00082380</v>
          </cell>
          <cell r="F58">
            <v>892850</v>
          </cell>
          <cell r="G58">
            <v>45993</v>
          </cell>
          <cell r="H58">
            <v>46022</v>
          </cell>
          <cell r="I58">
            <v>46030</v>
          </cell>
        </row>
        <row r="59">
          <cell r="A59">
            <v>82381</v>
          </cell>
          <cell r="B59">
            <v>510014</v>
          </cell>
          <cell r="C59">
            <v>25790</v>
          </cell>
          <cell r="D59" t="str">
            <v>CTY TNHH MTV TM VA DV NGOC THOM</v>
          </cell>
          <cell r="E59" t="str">
            <v>1C25TNN_00082381</v>
          </cell>
          <cell r="F59">
            <v>6845575</v>
          </cell>
          <cell r="G59">
            <v>45989</v>
          </cell>
          <cell r="H59">
            <v>46022</v>
          </cell>
          <cell r="I59">
            <v>46030</v>
          </cell>
        </row>
        <row r="60">
          <cell r="A60">
            <v>82383</v>
          </cell>
          <cell r="B60">
            <v>510026</v>
          </cell>
          <cell r="C60">
            <v>25790</v>
          </cell>
          <cell r="D60" t="str">
            <v>CTY TNHH MTV TM VA DV NGOC THOM</v>
          </cell>
          <cell r="E60" t="str">
            <v>1C25TNN_00082383</v>
          </cell>
          <cell r="F60">
            <v>991188</v>
          </cell>
          <cell r="G60">
            <v>45992</v>
          </cell>
          <cell r="H60">
            <v>46022</v>
          </cell>
          <cell r="I60">
            <v>46030</v>
          </cell>
        </row>
        <row r="61">
          <cell r="A61">
            <v>82384</v>
          </cell>
          <cell r="B61">
            <v>510026</v>
          </cell>
          <cell r="C61">
            <v>25790</v>
          </cell>
          <cell r="D61" t="str">
            <v>CTY TNHH MTV TM VA DV NGOC THOM</v>
          </cell>
          <cell r="E61" t="str">
            <v>1C25TNN_00082384</v>
          </cell>
          <cell r="F61">
            <v>326250</v>
          </cell>
          <cell r="G61">
            <v>45992</v>
          </cell>
          <cell r="H61">
            <v>46022</v>
          </cell>
          <cell r="I61">
            <v>46030</v>
          </cell>
        </row>
        <row r="62">
          <cell r="A62">
            <v>82385</v>
          </cell>
          <cell r="B62">
            <v>510026</v>
          </cell>
          <cell r="C62">
            <v>25790</v>
          </cell>
          <cell r="D62" t="str">
            <v>CTY TNHH MTV TM VA DV NGOC THOM</v>
          </cell>
          <cell r="E62" t="str">
            <v>1C25TNN_00082385</v>
          </cell>
          <cell r="F62">
            <v>501825</v>
          </cell>
          <cell r="G62">
            <v>45992</v>
          </cell>
          <cell r="H62">
            <v>46022</v>
          </cell>
          <cell r="I62">
            <v>46030</v>
          </cell>
        </row>
        <row r="63">
          <cell r="A63">
            <v>82417</v>
          </cell>
          <cell r="B63">
            <v>510010</v>
          </cell>
          <cell r="C63">
            <v>25790</v>
          </cell>
          <cell r="D63" t="str">
            <v>CTY TNHH MTV TM VA DV NGOC THOM</v>
          </cell>
          <cell r="E63" t="str">
            <v>1C25TNN_00082417</v>
          </cell>
          <cell r="F63">
            <v>8864788</v>
          </cell>
          <cell r="G63">
            <v>45997</v>
          </cell>
          <cell r="H63">
            <v>46022</v>
          </cell>
          <cell r="I63">
            <v>46030</v>
          </cell>
        </row>
        <row r="64">
          <cell r="A64">
            <v>82418</v>
          </cell>
          <cell r="B64">
            <v>510010</v>
          </cell>
          <cell r="C64">
            <v>25790</v>
          </cell>
          <cell r="D64" t="str">
            <v>CTY TNHH MTV TM VA DV NGOC THOM</v>
          </cell>
          <cell r="E64" t="str">
            <v>1C25TNN_00082418</v>
          </cell>
          <cell r="F64">
            <v>2973575</v>
          </cell>
          <cell r="G64">
            <v>45997</v>
          </cell>
          <cell r="H64">
            <v>46022</v>
          </cell>
          <cell r="I64">
            <v>46030</v>
          </cell>
        </row>
        <row r="65">
          <cell r="A65">
            <v>83344</v>
          </cell>
          <cell r="B65">
            <v>510025</v>
          </cell>
          <cell r="C65">
            <v>25790</v>
          </cell>
          <cell r="D65" t="str">
            <v>CTY TNHH MTV TM VA DV NGOC THOM</v>
          </cell>
          <cell r="E65" t="str">
            <v>1C25TNN_00083344</v>
          </cell>
          <cell r="F65">
            <v>8951375</v>
          </cell>
          <cell r="G65">
            <v>46001</v>
          </cell>
          <cell r="H65">
            <v>46022</v>
          </cell>
          <cell r="I65">
            <v>46030</v>
          </cell>
        </row>
        <row r="66">
          <cell r="A66">
            <v>83345</v>
          </cell>
          <cell r="B66">
            <v>510017</v>
          </cell>
          <cell r="C66">
            <v>25790</v>
          </cell>
          <cell r="D66" t="str">
            <v>CTY TNHH MTV TM VA DV NGOC THOM</v>
          </cell>
          <cell r="E66" t="str">
            <v>1C25TNN_00083345</v>
          </cell>
          <cell r="F66">
            <v>652500</v>
          </cell>
          <cell r="G66">
            <v>46001</v>
          </cell>
          <cell r="H66">
            <v>46022</v>
          </cell>
          <cell r="I66">
            <v>46030</v>
          </cell>
        </row>
        <row r="67">
          <cell r="A67">
            <v>83346</v>
          </cell>
          <cell r="B67">
            <v>510016</v>
          </cell>
          <cell r="C67">
            <v>25790</v>
          </cell>
          <cell r="D67" t="str">
            <v>CTY TNHH MTV TM VA DV NGOC THOM</v>
          </cell>
          <cell r="E67" t="str">
            <v>1C25TNN_00083346</v>
          </cell>
          <cell r="F67">
            <v>630000</v>
          </cell>
          <cell r="G67">
            <v>46003</v>
          </cell>
          <cell r="H67">
            <v>46022</v>
          </cell>
          <cell r="I67">
            <v>46030</v>
          </cell>
        </row>
        <row r="68">
          <cell r="A68">
            <v>83347</v>
          </cell>
          <cell r="B68">
            <v>510010</v>
          </cell>
          <cell r="C68">
            <v>25790</v>
          </cell>
          <cell r="D68" t="str">
            <v>CTY TNHH MTV TM VA DV NGOC THOM</v>
          </cell>
          <cell r="E68" t="str">
            <v>1C25TNN_00083347</v>
          </cell>
          <cell r="F68">
            <v>1339275</v>
          </cell>
          <cell r="G68">
            <v>45999</v>
          </cell>
          <cell r="H68">
            <v>46022</v>
          </cell>
          <cell r="I68">
            <v>46030</v>
          </cell>
        </row>
        <row r="69">
          <cell r="A69">
            <v>83348</v>
          </cell>
          <cell r="B69">
            <v>510018</v>
          </cell>
          <cell r="C69">
            <v>25790</v>
          </cell>
          <cell r="D69" t="str">
            <v>CTY TNHH MTV TM VA DV NGOC THOM</v>
          </cell>
          <cell r="E69" t="str">
            <v>1C25TNN_00083348</v>
          </cell>
          <cell r="F69">
            <v>1468625</v>
          </cell>
          <cell r="G69">
            <v>45999</v>
          </cell>
          <cell r="H69">
            <v>46022</v>
          </cell>
          <cell r="I69">
            <v>46030</v>
          </cell>
        </row>
        <row r="70">
          <cell r="A70">
            <v>83349</v>
          </cell>
          <cell r="B70">
            <v>510019</v>
          </cell>
          <cell r="C70">
            <v>25790</v>
          </cell>
          <cell r="D70" t="str">
            <v>CTY TNHH MTV TM VA DV NGOC THOM</v>
          </cell>
          <cell r="E70" t="str">
            <v>1C25TNN_00083349</v>
          </cell>
          <cell r="F70">
            <v>2381325</v>
          </cell>
          <cell r="G70">
            <v>46001</v>
          </cell>
          <cell r="H70">
            <v>46022</v>
          </cell>
          <cell r="I70">
            <v>46030</v>
          </cell>
        </row>
        <row r="71">
          <cell r="A71">
            <v>83930</v>
          </cell>
          <cell r="B71">
            <v>510012</v>
          </cell>
          <cell r="C71">
            <v>25790</v>
          </cell>
          <cell r="D71" t="str">
            <v>CTY TNHH MTV TM VA DV NGOC THOM</v>
          </cell>
          <cell r="E71" t="str">
            <v>1C25TNN_00083930</v>
          </cell>
          <cell r="F71">
            <v>1003663</v>
          </cell>
          <cell r="G71">
            <v>46002</v>
          </cell>
          <cell r="H71">
            <v>46022</v>
          </cell>
          <cell r="I71">
            <v>46030</v>
          </cell>
        </row>
        <row r="72">
          <cell r="A72">
            <v>83931</v>
          </cell>
          <cell r="B72">
            <v>510012</v>
          </cell>
          <cell r="C72">
            <v>25790</v>
          </cell>
          <cell r="D72" t="str">
            <v>CTY TNHH MTV TM VA DV NGOC THOM</v>
          </cell>
          <cell r="E72" t="str">
            <v>1C25TNN_00083931</v>
          </cell>
          <cell r="F72">
            <v>5636838</v>
          </cell>
          <cell r="G72">
            <v>46002</v>
          </cell>
          <cell r="H72">
            <v>46022</v>
          </cell>
          <cell r="I72">
            <v>46030</v>
          </cell>
        </row>
        <row r="73">
          <cell r="A73">
            <v>83932</v>
          </cell>
          <cell r="B73">
            <v>510029</v>
          </cell>
          <cell r="C73">
            <v>25790</v>
          </cell>
          <cell r="D73" t="str">
            <v>CTY TNHH MTV TM VA DV NGOC THOM</v>
          </cell>
          <cell r="E73" t="str">
            <v>1C25TNN_00083932</v>
          </cell>
          <cell r="F73">
            <v>7170250</v>
          </cell>
          <cell r="G73">
            <v>46002</v>
          </cell>
          <cell r="H73">
            <v>46022</v>
          </cell>
          <cell r="I73">
            <v>46030</v>
          </cell>
        </row>
        <row r="74">
          <cell r="A74">
            <v>83933</v>
          </cell>
          <cell r="B74">
            <v>510029</v>
          </cell>
          <cell r="C74">
            <v>25790</v>
          </cell>
          <cell r="D74" t="str">
            <v>CTY TNHH MTV TM VA DV NGOC THOM</v>
          </cell>
          <cell r="E74" t="str">
            <v>1C25TNN_00083933</v>
          </cell>
          <cell r="F74">
            <v>991188</v>
          </cell>
          <cell r="G74">
            <v>46002</v>
          </cell>
          <cell r="H74">
            <v>46022</v>
          </cell>
          <cell r="I74">
            <v>46030</v>
          </cell>
        </row>
        <row r="75">
          <cell r="A75">
            <v>83934</v>
          </cell>
          <cell r="B75">
            <v>510029</v>
          </cell>
          <cell r="C75">
            <v>25790</v>
          </cell>
          <cell r="D75" t="str">
            <v>CTY TNHH MTV TM VA DV NGOC THOM</v>
          </cell>
          <cell r="E75" t="str">
            <v>1C25TNN_00083934</v>
          </cell>
          <cell r="F75">
            <v>50188</v>
          </cell>
          <cell r="G75">
            <v>46002</v>
          </cell>
          <cell r="H75">
            <v>46022</v>
          </cell>
          <cell r="I75">
            <v>46030</v>
          </cell>
        </row>
        <row r="76">
          <cell r="A76">
            <v>83935</v>
          </cell>
          <cell r="B76">
            <v>510015</v>
          </cell>
          <cell r="C76">
            <v>25790</v>
          </cell>
          <cell r="D76" t="str">
            <v>CTY TNHH MTV TM VA DV NGOC THOM</v>
          </cell>
          <cell r="E76" t="str">
            <v>1C25TNN_00083935</v>
          </cell>
          <cell r="F76">
            <v>630000</v>
          </cell>
          <cell r="G76">
            <v>46003</v>
          </cell>
          <cell r="H76">
            <v>46022</v>
          </cell>
          <cell r="I76">
            <v>46030</v>
          </cell>
        </row>
        <row r="77">
          <cell r="A77">
            <v>83936</v>
          </cell>
          <cell r="B77">
            <v>510015</v>
          </cell>
          <cell r="C77">
            <v>25790</v>
          </cell>
          <cell r="D77" t="str">
            <v>CTY TNHH MTV TM VA DV NGOC THOM</v>
          </cell>
          <cell r="E77" t="str">
            <v>1C25TNN_00083936</v>
          </cell>
          <cell r="F77">
            <v>3864125</v>
          </cell>
          <cell r="G77">
            <v>46003</v>
          </cell>
          <cell r="H77">
            <v>46022</v>
          </cell>
          <cell r="I77">
            <v>46030</v>
          </cell>
        </row>
        <row r="78">
          <cell r="A78">
            <v>83937</v>
          </cell>
          <cell r="B78">
            <v>510017</v>
          </cell>
          <cell r="C78">
            <v>25790</v>
          </cell>
          <cell r="D78" t="str">
            <v>CTY TNHH MTV TM VA DV NGOC THOM</v>
          </cell>
          <cell r="E78" t="str">
            <v>1C25TNN_00083937</v>
          </cell>
          <cell r="F78">
            <v>5410325</v>
          </cell>
          <cell r="G78">
            <v>46004</v>
          </cell>
          <cell r="H78">
            <v>46022</v>
          </cell>
          <cell r="I78">
            <v>46030</v>
          </cell>
        </row>
        <row r="79">
          <cell r="A79">
            <v>83938</v>
          </cell>
          <cell r="B79">
            <v>510020</v>
          </cell>
          <cell r="C79">
            <v>25790</v>
          </cell>
          <cell r="D79" t="str">
            <v>CTY TNHH MTV TM VA DV NGOC THOM</v>
          </cell>
          <cell r="E79" t="str">
            <v>1C25TNN_00083938</v>
          </cell>
          <cell r="F79">
            <v>892850</v>
          </cell>
          <cell r="G79">
            <v>46004</v>
          </cell>
          <cell r="H79">
            <v>46022</v>
          </cell>
          <cell r="I79">
            <v>46030</v>
          </cell>
        </row>
        <row r="80">
          <cell r="A80">
            <v>83939</v>
          </cell>
          <cell r="B80">
            <v>510020</v>
          </cell>
          <cell r="C80">
            <v>25790</v>
          </cell>
          <cell r="D80" t="str">
            <v>CTY TNHH MTV TM VA DV NGOC THOM</v>
          </cell>
          <cell r="E80" t="str">
            <v>1C25TNN_00083939</v>
          </cell>
          <cell r="F80">
            <v>446425</v>
          </cell>
          <cell r="G80">
            <v>46004</v>
          </cell>
          <cell r="H80">
            <v>46022</v>
          </cell>
          <cell r="I80">
            <v>46030</v>
          </cell>
        </row>
        <row r="81">
          <cell r="A81">
            <v>83940</v>
          </cell>
          <cell r="B81">
            <v>510022</v>
          </cell>
          <cell r="C81">
            <v>25790</v>
          </cell>
          <cell r="D81" t="str">
            <v>CTY TNHH MTV TM VA DV NGOC THOM</v>
          </cell>
          <cell r="E81" t="str">
            <v>1C25TNN_00083940</v>
          </cell>
          <cell r="F81">
            <v>2024125</v>
          </cell>
          <cell r="G81">
            <v>46004</v>
          </cell>
          <cell r="H81">
            <v>46022</v>
          </cell>
          <cell r="I81">
            <v>46030</v>
          </cell>
        </row>
        <row r="82">
          <cell r="A82">
            <v>83941</v>
          </cell>
          <cell r="B82">
            <v>510027</v>
          </cell>
          <cell r="C82">
            <v>25790</v>
          </cell>
          <cell r="D82" t="str">
            <v>CTY TNHH MTV TM VA DV NGOC THOM</v>
          </cell>
          <cell r="E82" t="str">
            <v>1C25TNN_00083941</v>
          </cell>
          <cell r="F82">
            <v>446425</v>
          </cell>
          <cell r="G82">
            <v>46004</v>
          </cell>
          <cell r="H82">
            <v>46022</v>
          </cell>
          <cell r="I82">
            <v>46030</v>
          </cell>
        </row>
        <row r="83">
          <cell r="A83">
            <v>84126</v>
          </cell>
          <cell r="B83">
            <v>510018</v>
          </cell>
          <cell r="C83">
            <v>25790</v>
          </cell>
          <cell r="D83" t="str">
            <v>CTY TNHH MTV TM VA DV NGOC THOM</v>
          </cell>
          <cell r="E83" t="str">
            <v>1C25TNN_00084126</v>
          </cell>
          <cell r="F83">
            <v>652500</v>
          </cell>
          <cell r="G83">
            <v>46003</v>
          </cell>
          <cell r="H83">
            <v>46022</v>
          </cell>
          <cell r="I83">
            <v>46030</v>
          </cell>
        </row>
        <row r="84">
          <cell r="A84">
            <v>84127</v>
          </cell>
          <cell r="B84">
            <v>510010</v>
          </cell>
          <cell r="C84">
            <v>25790</v>
          </cell>
          <cell r="D84" t="str">
            <v>CTY TNHH MTV TM VA DV NGOC THOM</v>
          </cell>
          <cell r="E84" t="str">
            <v>1C25TNN_00084127</v>
          </cell>
          <cell r="F84">
            <v>8162788</v>
          </cell>
          <cell r="G84">
            <v>46004</v>
          </cell>
          <cell r="H84">
            <v>46022</v>
          </cell>
          <cell r="I84">
            <v>46030</v>
          </cell>
        </row>
        <row r="85">
          <cell r="A85">
            <v>84128</v>
          </cell>
          <cell r="B85">
            <v>510010</v>
          </cell>
          <cell r="C85">
            <v>25790</v>
          </cell>
          <cell r="D85" t="str">
            <v>CTY TNHH MTV TM VA DV NGOC THOM</v>
          </cell>
          <cell r="E85" t="str">
            <v>1C25TNN_00084128</v>
          </cell>
          <cell r="F85">
            <v>2678550</v>
          </cell>
          <cell r="G85">
            <v>46004</v>
          </cell>
          <cell r="H85">
            <v>46022</v>
          </cell>
          <cell r="I85">
            <v>46030</v>
          </cell>
        </row>
        <row r="86">
          <cell r="A86">
            <v>84129</v>
          </cell>
          <cell r="B86">
            <v>510010</v>
          </cell>
          <cell r="C86">
            <v>25790</v>
          </cell>
          <cell r="D86" t="str">
            <v>CTY TNHH MTV TM VA DV NGOC THOM</v>
          </cell>
          <cell r="E86" t="str">
            <v>1C25TNN_00084129</v>
          </cell>
          <cell r="F86">
            <v>3964763</v>
          </cell>
          <cell r="G86">
            <v>46004</v>
          </cell>
          <cell r="H86">
            <v>46022</v>
          </cell>
          <cell r="I86">
            <v>46030</v>
          </cell>
        </row>
        <row r="87">
          <cell r="A87">
            <v>84130</v>
          </cell>
          <cell r="B87">
            <v>510010</v>
          </cell>
          <cell r="C87">
            <v>25790</v>
          </cell>
          <cell r="D87" t="str">
            <v>CTY TNHH MTV TM VA DV NGOC THOM</v>
          </cell>
          <cell r="E87" t="str">
            <v>1C25TNN_00084130</v>
          </cell>
          <cell r="F87">
            <v>630000</v>
          </cell>
          <cell r="G87">
            <v>46004</v>
          </cell>
          <cell r="H87">
            <v>46022</v>
          </cell>
          <cell r="I87">
            <v>46030</v>
          </cell>
        </row>
        <row r="88">
          <cell r="A88">
            <v>84131</v>
          </cell>
          <cell r="B88">
            <v>510012</v>
          </cell>
          <cell r="C88">
            <v>25790</v>
          </cell>
          <cell r="D88" t="str">
            <v>CTY TNHH MTV TM VA DV NGOC THOM</v>
          </cell>
          <cell r="E88" t="str">
            <v>1C25TNN_00084131</v>
          </cell>
          <cell r="F88">
            <v>8744275</v>
          </cell>
          <cell r="G88">
            <v>46004</v>
          </cell>
          <cell r="H88">
            <v>46022</v>
          </cell>
          <cell r="I88">
            <v>46030</v>
          </cell>
        </row>
        <row r="89">
          <cell r="A89">
            <v>84259</v>
          </cell>
          <cell r="B89">
            <v>510026</v>
          </cell>
          <cell r="C89">
            <v>25790</v>
          </cell>
          <cell r="D89" t="str">
            <v>CTY TNHH MTV TM VA DV NGOC THOM</v>
          </cell>
          <cell r="E89" t="str">
            <v>1C25TNN_00084259</v>
          </cell>
          <cell r="F89">
            <v>315000</v>
          </cell>
          <cell r="G89">
            <v>45997</v>
          </cell>
          <cell r="H89">
            <v>46022</v>
          </cell>
          <cell r="I89">
            <v>46030</v>
          </cell>
        </row>
        <row r="90">
          <cell r="A90">
            <v>85207</v>
          </cell>
          <cell r="B90">
            <v>510016</v>
          </cell>
          <cell r="C90">
            <v>25790</v>
          </cell>
          <cell r="D90" t="str">
            <v>CTY TNHH MTV TM VA DV NGOC THOM</v>
          </cell>
          <cell r="E90" t="str">
            <v>1C25TNN_00085207</v>
          </cell>
          <cell r="F90">
            <v>3889900</v>
          </cell>
          <cell r="G90">
            <v>46010</v>
          </cell>
          <cell r="H90">
            <v>46022</v>
          </cell>
          <cell r="I90">
            <v>46030</v>
          </cell>
        </row>
        <row r="91">
          <cell r="A91">
            <v>85208</v>
          </cell>
          <cell r="B91">
            <v>510016</v>
          </cell>
          <cell r="C91">
            <v>25790</v>
          </cell>
          <cell r="D91" t="str">
            <v>CTY TNHH MTV TM VA DV NGOC THOM</v>
          </cell>
          <cell r="E91" t="str">
            <v>1C25TNN_00085208</v>
          </cell>
          <cell r="F91">
            <v>2444538</v>
          </cell>
          <cell r="G91">
            <v>46010</v>
          </cell>
          <cell r="H91">
            <v>46022</v>
          </cell>
          <cell r="I91">
            <v>46030</v>
          </cell>
        </row>
        <row r="92">
          <cell r="A92">
            <v>85209</v>
          </cell>
          <cell r="B92">
            <v>510022</v>
          </cell>
          <cell r="C92">
            <v>25790</v>
          </cell>
          <cell r="D92" t="str">
            <v>CTY TNHH MTV TM VA DV NGOC THOM</v>
          </cell>
          <cell r="E92" t="str">
            <v>1C25TNN_00085209</v>
          </cell>
          <cell r="F92">
            <v>2401513</v>
          </cell>
          <cell r="G92">
            <v>46008</v>
          </cell>
          <cell r="H92">
            <v>46022</v>
          </cell>
          <cell r="I92">
            <v>46030</v>
          </cell>
        </row>
        <row r="93">
          <cell r="A93">
            <v>85210</v>
          </cell>
          <cell r="B93">
            <v>510024</v>
          </cell>
          <cell r="C93">
            <v>25790</v>
          </cell>
          <cell r="D93" t="str">
            <v>CTY TNHH MTV TM VA DV NGOC THOM</v>
          </cell>
          <cell r="E93" t="str">
            <v>1C25TNN_00085210</v>
          </cell>
          <cell r="F93">
            <v>1825738</v>
          </cell>
          <cell r="G93">
            <v>46010</v>
          </cell>
          <cell r="H93">
            <v>46022</v>
          </cell>
          <cell r="I93">
            <v>46030</v>
          </cell>
        </row>
        <row r="94">
          <cell r="A94">
            <v>85211</v>
          </cell>
          <cell r="B94">
            <v>570010</v>
          </cell>
          <cell r="C94">
            <v>25790</v>
          </cell>
          <cell r="D94" t="str">
            <v>CTY TNHH MTV TM VA DV NGOC THOM</v>
          </cell>
          <cell r="E94" t="str">
            <v>1C25TNN_00085211</v>
          </cell>
          <cell r="F94">
            <v>1876650</v>
          </cell>
          <cell r="G94">
            <v>46008</v>
          </cell>
          <cell r="H94">
            <v>46022</v>
          </cell>
          <cell r="I94">
            <v>46030</v>
          </cell>
        </row>
        <row r="95">
          <cell r="A95">
            <v>85212</v>
          </cell>
          <cell r="B95">
            <v>510018</v>
          </cell>
          <cell r="C95">
            <v>25790</v>
          </cell>
          <cell r="D95" t="str">
            <v>CTY TNHH MTV TM VA DV NGOC THOM</v>
          </cell>
          <cell r="E95" t="str">
            <v>1C25TNN_00085212</v>
          </cell>
          <cell r="F95">
            <v>1715275</v>
          </cell>
          <cell r="G95">
            <v>46007</v>
          </cell>
          <cell r="H95">
            <v>46022</v>
          </cell>
          <cell r="I95">
            <v>46030</v>
          </cell>
        </row>
        <row r="96">
          <cell r="A96">
            <v>85892</v>
          </cell>
          <cell r="B96">
            <v>510020</v>
          </cell>
          <cell r="C96">
            <v>25790</v>
          </cell>
          <cell r="D96" t="str">
            <v>CTY TNHH MTV TM VA DV NGOC THOM</v>
          </cell>
          <cell r="E96" t="str">
            <v>1C25TNN_00085892</v>
          </cell>
          <cell r="F96">
            <v>1468625</v>
          </cell>
          <cell r="G96">
            <v>46011</v>
          </cell>
          <cell r="H96">
            <v>46022</v>
          </cell>
          <cell r="I96">
            <v>46030</v>
          </cell>
        </row>
        <row r="97">
          <cell r="A97">
            <v>85893</v>
          </cell>
          <cell r="B97">
            <v>510020</v>
          </cell>
          <cell r="C97">
            <v>25790</v>
          </cell>
          <cell r="D97" t="str">
            <v>CTY TNHH MTV TM VA DV NGOC THOM</v>
          </cell>
          <cell r="E97" t="str">
            <v>1C25TNN_00085893</v>
          </cell>
          <cell r="F97">
            <v>2957013</v>
          </cell>
          <cell r="G97">
            <v>46011</v>
          </cell>
          <cell r="H97">
            <v>46022</v>
          </cell>
          <cell r="I97">
            <v>46030</v>
          </cell>
        </row>
        <row r="98">
          <cell r="A98">
            <v>85943</v>
          </cell>
          <cell r="B98">
            <v>510010</v>
          </cell>
          <cell r="C98">
            <v>25790</v>
          </cell>
          <cell r="D98" t="str">
            <v>CTY TNHH MTV TM VA DV NGOC THOM</v>
          </cell>
          <cell r="E98" t="str">
            <v>1C25TNN_00085943</v>
          </cell>
          <cell r="F98">
            <v>1797050</v>
          </cell>
          <cell r="G98">
            <v>46010</v>
          </cell>
          <cell r="H98">
            <v>46022</v>
          </cell>
          <cell r="I98">
            <v>46030</v>
          </cell>
        </row>
        <row r="99">
          <cell r="A99">
            <v>86189</v>
          </cell>
          <cell r="B99">
            <v>510027</v>
          </cell>
          <cell r="C99">
            <v>25790</v>
          </cell>
          <cell r="D99" t="str">
            <v>CTY TNHH MTV TM VA DV NGOC THOM</v>
          </cell>
          <cell r="E99" t="str">
            <v>1C25TNN_00086189</v>
          </cell>
          <cell r="F99">
            <v>932888</v>
          </cell>
          <cell r="G99">
            <v>46014</v>
          </cell>
          <cell r="H99">
            <v>46022</v>
          </cell>
          <cell r="I99">
            <v>46030</v>
          </cell>
        </row>
        <row r="100">
          <cell r="A100">
            <v>86190</v>
          </cell>
          <cell r="B100">
            <v>510024</v>
          </cell>
          <cell r="C100">
            <v>25790</v>
          </cell>
          <cell r="D100" t="str">
            <v>CTY TNHH MTV TM VA DV NGOC THOM</v>
          </cell>
          <cell r="E100" t="str">
            <v>1C25TNN_00086190</v>
          </cell>
          <cell r="F100">
            <v>1468625</v>
          </cell>
          <cell r="G100">
            <v>46018</v>
          </cell>
          <cell r="H100">
            <v>46022</v>
          </cell>
          <cell r="I100">
            <v>46030</v>
          </cell>
        </row>
        <row r="101">
          <cell r="A101">
            <v>86191</v>
          </cell>
          <cell r="B101">
            <v>510023</v>
          </cell>
          <cell r="C101">
            <v>25790</v>
          </cell>
          <cell r="D101" t="str">
            <v>CTY TNHH MTV TM VA DV NGOC THOM</v>
          </cell>
          <cell r="E101" t="str">
            <v>1C25TNN_00086191</v>
          </cell>
          <cell r="F101">
            <v>1425000</v>
          </cell>
          <cell r="G101">
            <v>46017</v>
          </cell>
          <cell r="H101">
            <v>46022</v>
          </cell>
          <cell r="I101">
            <v>46030</v>
          </cell>
        </row>
        <row r="102">
          <cell r="A102">
            <v>86192</v>
          </cell>
          <cell r="B102">
            <v>510022</v>
          </cell>
          <cell r="C102">
            <v>25790</v>
          </cell>
          <cell r="D102" t="str">
            <v>CTY TNHH MTV TM VA DV NGOC THOM</v>
          </cell>
          <cell r="E102" t="str">
            <v>1C25TNN_00086192</v>
          </cell>
          <cell r="F102">
            <v>2024125</v>
          </cell>
          <cell r="G102">
            <v>46015</v>
          </cell>
          <cell r="H102">
            <v>46022</v>
          </cell>
          <cell r="I102">
            <v>46030</v>
          </cell>
        </row>
        <row r="103">
          <cell r="A103">
            <v>86193</v>
          </cell>
          <cell r="B103">
            <v>510021</v>
          </cell>
          <cell r="C103">
            <v>25790</v>
          </cell>
          <cell r="D103" t="str">
            <v>CTY TNHH MTV TM VA DV NGOC THOM</v>
          </cell>
          <cell r="E103" t="str">
            <v>1C25TNN_00086193</v>
          </cell>
          <cell r="F103">
            <v>3284100</v>
          </cell>
          <cell r="G103">
            <v>46016</v>
          </cell>
          <cell r="H103">
            <v>46022</v>
          </cell>
          <cell r="I103">
            <v>46030</v>
          </cell>
        </row>
        <row r="104">
          <cell r="A104">
            <v>86194</v>
          </cell>
          <cell r="B104">
            <v>510017</v>
          </cell>
          <cell r="C104">
            <v>25790</v>
          </cell>
          <cell r="D104" t="str">
            <v>CTY TNHH MTV TM VA DV NGOC THOM</v>
          </cell>
          <cell r="E104" t="str">
            <v>1C25TNN_00086194</v>
          </cell>
          <cell r="F104">
            <v>1719538</v>
          </cell>
          <cell r="G104">
            <v>46015</v>
          </cell>
          <cell r="H104">
            <v>46022</v>
          </cell>
          <cell r="I104">
            <v>46030</v>
          </cell>
        </row>
        <row r="105">
          <cell r="A105">
            <v>86195</v>
          </cell>
          <cell r="B105">
            <v>510015</v>
          </cell>
          <cell r="C105">
            <v>25790</v>
          </cell>
          <cell r="D105" t="str">
            <v>CTY TNHH MTV TM VA DV NGOC THOM</v>
          </cell>
          <cell r="E105" t="str">
            <v>1C25TNN_00086195</v>
          </cell>
          <cell r="F105">
            <v>501825</v>
          </cell>
          <cell r="G105">
            <v>46014</v>
          </cell>
          <cell r="H105">
            <v>46022</v>
          </cell>
          <cell r="I105">
            <v>46030</v>
          </cell>
        </row>
        <row r="106">
          <cell r="A106">
            <v>87337</v>
          </cell>
          <cell r="B106">
            <v>510013</v>
          </cell>
          <cell r="C106">
            <v>25790</v>
          </cell>
          <cell r="D106" t="str">
            <v>CTY TNHH MTV TM VA DV NGOC THOM</v>
          </cell>
          <cell r="E106" t="str">
            <v>1C25TNN_00087337</v>
          </cell>
          <cell r="F106">
            <v>2401513</v>
          </cell>
          <cell r="G106">
            <v>46009</v>
          </cell>
          <cell r="H106">
            <v>46022</v>
          </cell>
          <cell r="I106">
            <v>46030</v>
          </cell>
        </row>
        <row r="107">
          <cell r="A107">
            <v>87338</v>
          </cell>
          <cell r="B107">
            <v>510026</v>
          </cell>
          <cell r="C107">
            <v>25790</v>
          </cell>
          <cell r="D107" t="str">
            <v>CTY TNHH MTV TM VA DV NGOC THOM</v>
          </cell>
          <cell r="E107" t="str">
            <v>1C25TNN_00087338</v>
          </cell>
          <cell r="F107">
            <v>932888</v>
          </cell>
          <cell r="G107">
            <v>46008</v>
          </cell>
          <cell r="H107">
            <v>46022</v>
          </cell>
          <cell r="I107">
            <v>46030</v>
          </cell>
        </row>
        <row r="108">
          <cell r="A108">
            <v>87339</v>
          </cell>
          <cell r="B108">
            <v>510013</v>
          </cell>
          <cell r="C108">
            <v>25790</v>
          </cell>
          <cell r="D108" t="str">
            <v>CTY TNHH MTV TM VA DV NGOC THOM</v>
          </cell>
          <cell r="E108" t="str">
            <v>1C25TNN_00087339</v>
          </cell>
          <cell r="F108">
            <v>315000</v>
          </cell>
          <cell r="G108">
            <v>46003</v>
          </cell>
          <cell r="H108">
            <v>46022</v>
          </cell>
          <cell r="I108">
            <v>46030</v>
          </cell>
        </row>
        <row r="109">
          <cell r="A109">
            <v>87340</v>
          </cell>
          <cell r="B109">
            <v>510014</v>
          </cell>
          <cell r="C109">
            <v>25790</v>
          </cell>
          <cell r="D109" t="str">
            <v>CTY TNHH MTV TM VA DV NGOC THOM</v>
          </cell>
          <cell r="E109" t="str">
            <v>1C25TNN_00087340</v>
          </cell>
          <cell r="F109">
            <v>200738</v>
          </cell>
          <cell r="G109">
            <v>45999</v>
          </cell>
          <cell r="H109">
            <v>46022</v>
          </cell>
          <cell r="I109">
            <v>46030</v>
          </cell>
        </row>
        <row r="110">
          <cell r="A110">
            <v>87341</v>
          </cell>
          <cell r="B110">
            <v>510013</v>
          </cell>
          <cell r="C110">
            <v>25790</v>
          </cell>
          <cell r="D110" t="str">
            <v>CTY TNHH MTV TM VA DV NGOC THOM</v>
          </cell>
          <cell r="E110" t="str">
            <v>1C25TNN_00087341</v>
          </cell>
          <cell r="F110">
            <v>828075</v>
          </cell>
          <cell r="G110">
            <v>46003</v>
          </cell>
          <cell r="H110">
            <v>46022</v>
          </cell>
          <cell r="I110">
            <v>46030</v>
          </cell>
        </row>
        <row r="111">
          <cell r="A111">
            <v>87342</v>
          </cell>
          <cell r="B111">
            <v>510014</v>
          </cell>
          <cell r="C111">
            <v>25790</v>
          </cell>
          <cell r="D111" t="str">
            <v>CTY TNHH MTV TM VA DV NGOC THOM</v>
          </cell>
          <cell r="E111" t="str">
            <v>1C25TNN_00087342</v>
          </cell>
          <cell r="F111">
            <v>16440388</v>
          </cell>
          <cell r="G111">
            <v>45999</v>
          </cell>
          <cell r="H111">
            <v>46022</v>
          </cell>
          <cell r="I111">
            <v>46030</v>
          </cell>
        </row>
        <row r="112">
          <cell r="A112">
            <v>87343</v>
          </cell>
          <cell r="B112">
            <v>520090</v>
          </cell>
          <cell r="C112">
            <v>25790</v>
          </cell>
          <cell r="D112" t="str">
            <v>CTY TNHH MTV TM VA DV NGOC THOM</v>
          </cell>
          <cell r="E112" t="str">
            <v>1C25TNN_00087343</v>
          </cell>
          <cell r="F112">
            <v>1632438</v>
          </cell>
          <cell r="G112">
            <v>46004</v>
          </cell>
          <cell r="H112">
            <v>46022</v>
          </cell>
          <cell r="I112">
            <v>46030</v>
          </cell>
        </row>
        <row r="113">
          <cell r="A113">
            <v>58</v>
          </cell>
          <cell r="B113">
            <v>510023</v>
          </cell>
          <cell r="C113">
            <v>25790</v>
          </cell>
          <cell r="D113" t="str">
            <v>CTY TNHH MTV TM VA DV NGOC THOM</v>
          </cell>
          <cell r="E113" t="str">
            <v>C25TAN 58</v>
          </cell>
          <cell r="F113">
            <v>-1026000</v>
          </cell>
          <cell r="G113">
            <v>46001</v>
          </cell>
          <cell r="H113">
            <v>46022</v>
          </cell>
          <cell r="I113">
            <v>46030</v>
          </cell>
        </row>
        <row r="114">
          <cell r="A114">
            <v>252</v>
          </cell>
          <cell r="B114">
            <v>510017</v>
          </cell>
          <cell r="C114">
            <v>25790</v>
          </cell>
          <cell r="D114" t="str">
            <v>CTY TNHH MTV TM VA DV NGOC THOM</v>
          </cell>
          <cell r="E114" t="str">
            <v>C25TDA 252</v>
          </cell>
          <cell r="F114">
            <v>-760869</v>
          </cell>
          <cell r="G114">
            <v>45993</v>
          </cell>
          <cell r="H114">
            <v>46022</v>
          </cell>
          <cell r="I114">
            <v>46030</v>
          </cell>
        </row>
        <row r="115">
          <cell r="A115">
            <v>158</v>
          </cell>
          <cell r="B115">
            <v>510027</v>
          </cell>
          <cell r="C115">
            <v>25790</v>
          </cell>
          <cell r="D115" t="str">
            <v>CTY TNHH MTV TM VA DV NGOC THOM</v>
          </cell>
          <cell r="E115" t="str">
            <v>C25TDL 158</v>
          </cell>
          <cell r="F115">
            <v>-169249</v>
          </cell>
          <cell r="G115">
            <v>45989</v>
          </cell>
          <cell r="H115">
            <v>46022</v>
          </cell>
          <cell r="I115">
            <v>46030</v>
          </cell>
        </row>
        <row r="116">
          <cell r="A116">
            <v>159</v>
          </cell>
          <cell r="B116">
            <v>510027</v>
          </cell>
          <cell r="C116">
            <v>25790</v>
          </cell>
          <cell r="D116" t="str">
            <v>CTY TNHH MTV TM VA DV NGOC THOM</v>
          </cell>
          <cell r="E116" t="str">
            <v>C25TDL 159</v>
          </cell>
          <cell r="F116">
            <v>-1012000</v>
          </cell>
          <cell r="G116">
            <v>45989</v>
          </cell>
          <cell r="H116">
            <v>46022</v>
          </cell>
          <cell r="I116">
            <v>46030</v>
          </cell>
        </row>
        <row r="117">
          <cell r="A117">
            <v>174</v>
          </cell>
          <cell r="B117">
            <v>510027</v>
          </cell>
          <cell r="C117">
            <v>25790</v>
          </cell>
          <cell r="D117" t="str">
            <v>CTY TNHH MTV TM VA DV NGOC THOM</v>
          </cell>
          <cell r="E117" t="str">
            <v>C25TDL 174</v>
          </cell>
          <cell r="F117">
            <v>-450000</v>
          </cell>
          <cell r="G117">
            <v>46008</v>
          </cell>
          <cell r="H117">
            <v>46022</v>
          </cell>
          <cell r="I117">
            <v>46030</v>
          </cell>
        </row>
        <row r="118">
          <cell r="A118">
            <v>288</v>
          </cell>
          <cell r="B118">
            <v>510019</v>
          </cell>
          <cell r="C118">
            <v>25790</v>
          </cell>
          <cell r="D118" t="str">
            <v>CTY TNHH MTV TM VA DV NGOC THOM</v>
          </cell>
          <cell r="E118" t="str">
            <v>C25TDU 288</v>
          </cell>
          <cell r="F118">
            <v>-1382566</v>
          </cell>
          <cell r="G118">
            <v>45991</v>
          </cell>
          <cell r="H118">
            <v>46022</v>
          </cell>
          <cell r="I118">
            <v>46030</v>
          </cell>
        </row>
        <row r="119">
          <cell r="A119">
            <v>308</v>
          </cell>
          <cell r="B119">
            <v>510019</v>
          </cell>
          <cell r="C119">
            <v>25790</v>
          </cell>
          <cell r="D119" t="str">
            <v>CTY TNHH MTV TM VA DV NGOC THOM</v>
          </cell>
          <cell r="E119" t="str">
            <v>C25TDU 308</v>
          </cell>
          <cell r="F119">
            <v>-539488</v>
          </cell>
          <cell r="G119">
            <v>46011</v>
          </cell>
          <cell r="H119">
            <v>46022</v>
          </cell>
          <cell r="I119">
            <v>46030</v>
          </cell>
        </row>
        <row r="120">
          <cell r="A120">
            <v>265</v>
          </cell>
          <cell r="B120">
            <v>510016</v>
          </cell>
          <cell r="C120">
            <v>25790</v>
          </cell>
          <cell r="D120" t="str">
            <v>CTY TNHH MTV TM VA DV NGOC THOM</v>
          </cell>
          <cell r="E120" t="str">
            <v>C25THB 265</v>
          </cell>
          <cell r="F120">
            <v>-474238</v>
          </cell>
          <cell r="G120">
            <v>45997</v>
          </cell>
          <cell r="H120">
            <v>46022</v>
          </cell>
          <cell r="I120">
            <v>46030</v>
          </cell>
        </row>
        <row r="121">
          <cell r="A121">
            <v>224</v>
          </cell>
          <cell r="B121">
            <v>510026</v>
          </cell>
          <cell r="C121">
            <v>25790</v>
          </cell>
          <cell r="D121" t="str">
            <v>CTY TNHH MTV TM VA DV NGOC THOM</v>
          </cell>
          <cell r="E121" t="str">
            <v>C25THD 224</v>
          </cell>
          <cell r="F121">
            <v>-648345</v>
          </cell>
          <cell r="G121">
            <v>45994</v>
          </cell>
          <cell r="H121">
            <v>46022</v>
          </cell>
          <cell r="I121">
            <v>46030</v>
          </cell>
        </row>
        <row r="122">
          <cell r="A122">
            <v>357</v>
          </cell>
          <cell r="B122">
            <v>510015</v>
          </cell>
          <cell r="C122">
            <v>25790</v>
          </cell>
          <cell r="D122" t="str">
            <v>CTY TNHH MTV TM VA DV NGOC THOM</v>
          </cell>
          <cell r="E122" t="str">
            <v>C25THL 357</v>
          </cell>
          <cell r="F122">
            <v>-2837357</v>
          </cell>
          <cell r="G122">
            <v>45999</v>
          </cell>
          <cell r="H122">
            <v>46022</v>
          </cell>
          <cell r="I122">
            <v>46030</v>
          </cell>
        </row>
        <row r="123">
          <cell r="A123">
            <v>381</v>
          </cell>
          <cell r="B123">
            <v>510012</v>
          </cell>
          <cell r="C123">
            <v>25790</v>
          </cell>
          <cell r="D123" t="str">
            <v>CTY TNHH MTV TM VA DV NGOC THOM</v>
          </cell>
          <cell r="E123" t="str">
            <v>C25THP 381</v>
          </cell>
          <cell r="F123">
            <v>-1309713</v>
          </cell>
          <cell r="G123">
            <v>45993</v>
          </cell>
          <cell r="H123">
            <v>46022</v>
          </cell>
          <cell r="I123">
            <v>46030</v>
          </cell>
        </row>
        <row r="124">
          <cell r="A124">
            <v>398</v>
          </cell>
          <cell r="B124">
            <v>510012</v>
          </cell>
          <cell r="C124">
            <v>25790</v>
          </cell>
          <cell r="D124" t="str">
            <v>CTY TNHH MTV TM VA DV NGOC THOM</v>
          </cell>
          <cell r="E124" t="str">
            <v>C25THP 398</v>
          </cell>
          <cell r="F124">
            <v>-1044718</v>
          </cell>
          <cell r="G124">
            <v>46013</v>
          </cell>
          <cell r="H124">
            <v>46022</v>
          </cell>
          <cell r="I124">
            <v>46030</v>
          </cell>
        </row>
        <row r="125">
          <cell r="A125">
            <v>429</v>
          </cell>
          <cell r="B125">
            <v>510012</v>
          </cell>
          <cell r="C125">
            <v>25790</v>
          </cell>
          <cell r="D125" t="str">
            <v>CTY TNHH MTV TM VA DV NGOC THOM</v>
          </cell>
          <cell r="E125" t="str">
            <v>C25THP 429</v>
          </cell>
          <cell r="F125">
            <v>-1222000</v>
          </cell>
          <cell r="G125">
            <v>46020</v>
          </cell>
          <cell r="H125">
            <v>46022</v>
          </cell>
          <cell r="I125">
            <v>46030</v>
          </cell>
        </row>
        <row r="126">
          <cell r="A126">
            <v>82</v>
          </cell>
          <cell r="B126">
            <v>510029</v>
          </cell>
          <cell r="C126">
            <v>25790</v>
          </cell>
          <cell r="D126" t="str">
            <v>CTY TNHH MTV TM VA DV NGOC THOM</v>
          </cell>
          <cell r="E126" t="str">
            <v>C25TKC 82</v>
          </cell>
          <cell r="F126">
            <v>-1869750</v>
          </cell>
          <cell r="G126">
            <v>46003</v>
          </cell>
          <cell r="H126">
            <v>46022</v>
          </cell>
          <cell r="I126">
            <v>46030</v>
          </cell>
        </row>
        <row r="127">
          <cell r="A127">
            <v>91</v>
          </cell>
          <cell r="B127">
            <v>510029</v>
          </cell>
          <cell r="C127">
            <v>25790</v>
          </cell>
          <cell r="D127" t="str">
            <v>CTY TNHH MTV TM VA DV NGOC THOM</v>
          </cell>
          <cell r="E127" t="str">
            <v>C25TKC 91</v>
          </cell>
          <cell r="F127">
            <v>-396476</v>
          </cell>
          <cell r="G127">
            <v>46015</v>
          </cell>
          <cell r="H127">
            <v>46022</v>
          </cell>
          <cell r="I127">
            <v>46030</v>
          </cell>
        </row>
        <row r="128">
          <cell r="A128">
            <v>287</v>
          </cell>
          <cell r="B128">
            <v>510028</v>
          </cell>
          <cell r="C128">
            <v>25790</v>
          </cell>
          <cell r="D128" t="str">
            <v>CTY TNHH MTV TM VA DV NGOC THOM</v>
          </cell>
          <cell r="E128" t="str">
            <v>C25TKG 287</v>
          </cell>
          <cell r="F128">
            <v>-795606</v>
          </cell>
          <cell r="G128">
            <v>45985</v>
          </cell>
          <cell r="H128">
            <v>46022</v>
          </cell>
          <cell r="I128">
            <v>46030</v>
          </cell>
        </row>
        <row r="129">
          <cell r="A129">
            <v>291</v>
          </cell>
          <cell r="B129">
            <v>510028</v>
          </cell>
          <cell r="C129">
            <v>25790</v>
          </cell>
          <cell r="D129" t="str">
            <v>CTY TNHH MTV TM VA DV NGOC THOM</v>
          </cell>
          <cell r="E129" t="str">
            <v>C25TKG 291</v>
          </cell>
          <cell r="F129">
            <v>-590116</v>
          </cell>
          <cell r="G129">
            <v>45989</v>
          </cell>
          <cell r="H129">
            <v>46022</v>
          </cell>
          <cell r="I129">
            <v>46030</v>
          </cell>
        </row>
        <row r="130">
          <cell r="A130">
            <v>262</v>
          </cell>
          <cell r="B130">
            <v>510020</v>
          </cell>
          <cell r="C130">
            <v>25790</v>
          </cell>
          <cell r="D130" t="str">
            <v>CTY TNHH MTV TM VA DV NGOC THOM</v>
          </cell>
          <cell r="E130" t="str">
            <v>C25TLX 262</v>
          </cell>
          <cell r="F130">
            <v>-1688997</v>
          </cell>
          <cell r="G130">
            <v>46011</v>
          </cell>
          <cell r="H130">
            <v>46022</v>
          </cell>
          <cell r="I130">
            <v>46030</v>
          </cell>
        </row>
        <row r="131">
          <cell r="A131">
            <v>234</v>
          </cell>
          <cell r="B131">
            <v>510018</v>
          </cell>
          <cell r="C131">
            <v>25790</v>
          </cell>
          <cell r="D131" t="str">
            <v>CTY TNHH MTV TM VA DV NGOC THOM</v>
          </cell>
          <cell r="E131" t="str">
            <v>C25TNH 234</v>
          </cell>
          <cell r="F131">
            <v>-837000</v>
          </cell>
          <cell r="G131">
            <v>45995</v>
          </cell>
          <cell r="H131">
            <v>46022</v>
          </cell>
          <cell r="I131">
            <v>46030</v>
          </cell>
        </row>
        <row r="132">
          <cell r="A132">
            <v>236</v>
          </cell>
          <cell r="B132">
            <v>510018</v>
          </cell>
          <cell r="C132">
            <v>25790</v>
          </cell>
          <cell r="D132" t="str">
            <v>CTY TNHH MTV TM VA DV NGOC THOM</v>
          </cell>
          <cell r="E132" t="str">
            <v>C25TNH 236</v>
          </cell>
          <cell r="F132">
            <v>-1416154</v>
          </cell>
          <cell r="G132">
            <v>45995</v>
          </cell>
          <cell r="H132">
            <v>46022</v>
          </cell>
          <cell r="I132">
            <v>46030</v>
          </cell>
        </row>
        <row r="133">
          <cell r="A133">
            <v>237</v>
          </cell>
          <cell r="B133">
            <v>510018</v>
          </cell>
          <cell r="C133">
            <v>25790</v>
          </cell>
          <cell r="D133" t="str">
            <v>CTY TNHH MTV TM VA DV NGOC THOM</v>
          </cell>
          <cell r="E133" t="str">
            <v>C25TNH 237</v>
          </cell>
          <cell r="F133">
            <v>-2781023</v>
          </cell>
          <cell r="G133">
            <v>45995</v>
          </cell>
          <cell r="H133">
            <v>46022</v>
          </cell>
          <cell r="I133">
            <v>46030</v>
          </cell>
        </row>
        <row r="134">
          <cell r="A134">
            <v>236</v>
          </cell>
          <cell r="B134">
            <v>510022</v>
          </cell>
          <cell r="C134">
            <v>25790</v>
          </cell>
          <cell r="D134" t="str">
            <v>CTY TNHH MTV TM VA DV NGOC THOM</v>
          </cell>
          <cell r="E134" t="str">
            <v>C25TVU 236</v>
          </cell>
          <cell r="F134">
            <v>-2786342</v>
          </cell>
          <cell r="G134">
            <v>46009</v>
          </cell>
          <cell r="H134">
            <v>46022</v>
          </cell>
          <cell r="I134">
            <v>46030</v>
          </cell>
        </row>
        <row r="135">
          <cell r="A135">
            <v>77005</v>
          </cell>
          <cell r="B135">
            <v>10012</v>
          </cell>
          <cell r="C135">
            <v>25790</v>
          </cell>
          <cell r="D135" t="str">
            <v>CTY TNHH MTV TM VA DV NGOC THOM</v>
          </cell>
          <cell r="E135">
            <v>12165306</v>
          </cell>
          <cell r="F135">
            <v>7992130</v>
          </cell>
          <cell r="G135">
            <v>45976</v>
          </cell>
          <cell r="H135">
            <v>46022</v>
          </cell>
          <cell r="I135">
            <v>46030</v>
          </cell>
        </row>
        <row r="136">
          <cell r="A136">
            <v>2</v>
          </cell>
          <cell r="B136">
            <v>10021</v>
          </cell>
          <cell r="C136">
            <v>25790</v>
          </cell>
          <cell r="D136" t="str">
            <v>CTY TNHH MTV TM VA DV NGOC THOM</v>
          </cell>
          <cell r="E136">
            <v>2510021358900</v>
          </cell>
          <cell r="F136">
            <v>-1137500</v>
          </cell>
          <cell r="G136">
            <v>46015</v>
          </cell>
          <cell r="H136">
            <v>46022</v>
          </cell>
          <cell r="I136">
            <v>46030</v>
          </cell>
        </row>
        <row r="137">
          <cell r="A137">
            <v>13</v>
          </cell>
          <cell r="B137">
            <v>10015</v>
          </cell>
          <cell r="C137">
            <v>25790</v>
          </cell>
          <cell r="D137" t="str">
            <v>CTY TNHH MTV TM VA DV NGOC THOM</v>
          </cell>
          <cell r="E137">
            <v>2510015362902</v>
          </cell>
          <cell r="F137">
            <v>-652500</v>
          </cell>
          <cell r="G137">
            <v>46019</v>
          </cell>
          <cell r="H137">
            <v>46022</v>
          </cell>
          <cell r="I137">
            <v>46030</v>
          </cell>
        </row>
        <row r="138">
          <cell r="A138">
            <v>1347</v>
          </cell>
          <cell r="B138">
            <v>10014</v>
          </cell>
          <cell r="C138">
            <v>25790</v>
          </cell>
          <cell r="D138" t="str">
            <v>CTY TNHH MTV TM VA DV NGOC THOM</v>
          </cell>
          <cell r="E138">
            <v>14079042</v>
          </cell>
          <cell r="F138">
            <v>3892430</v>
          </cell>
          <cell r="G138">
            <v>46022</v>
          </cell>
          <cell r="H138">
            <v>46022</v>
          </cell>
          <cell r="I138">
            <v>46030</v>
          </cell>
        </row>
        <row r="139">
          <cell r="A139">
            <v>88893</v>
          </cell>
          <cell r="B139">
            <v>10016</v>
          </cell>
          <cell r="C139">
            <v>25790</v>
          </cell>
          <cell r="D139" t="str">
            <v>CTY TNHH MTV TM VA DV NGOC THOM</v>
          </cell>
          <cell r="E139">
            <v>16127854</v>
          </cell>
          <cell r="F139">
            <v>3403435</v>
          </cell>
          <cell r="G139">
            <v>46020</v>
          </cell>
          <cell r="H139">
            <v>46022</v>
          </cell>
          <cell r="I139">
            <v>46030</v>
          </cell>
        </row>
        <row r="140">
          <cell r="A140">
            <v>89892</v>
          </cell>
          <cell r="B140">
            <v>10010</v>
          </cell>
          <cell r="C140">
            <v>25790</v>
          </cell>
          <cell r="D140" t="str">
            <v>CTY TNHH MTV TM VA DV NGOC THOM</v>
          </cell>
          <cell r="E140">
            <v>10088846</v>
          </cell>
          <cell r="F140">
            <v>7491560</v>
          </cell>
          <cell r="G140">
            <v>46020</v>
          </cell>
          <cell r="H140">
            <v>46022</v>
          </cell>
          <cell r="I140">
            <v>46030</v>
          </cell>
        </row>
        <row r="141">
          <cell r="A141">
            <v>89900</v>
          </cell>
          <cell r="B141">
            <v>10017</v>
          </cell>
          <cell r="C141">
            <v>25790</v>
          </cell>
          <cell r="D141" t="str">
            <v>CTY TNHH MTV TM VA DV NGOC THOM</v>
          </cell>
          <cell r="E141">
            <v>17337672</v>
          </cell>
          <cell r="F141">
            <v>7894840</v>
          </cell>
          <cell r="G141">
            <v>46022</v>
          </cell>
          <cell r="H141">
            <v>46022</v>
          </cell>
          <cell r="I141">
            <v>46030</v>
          </cell>
        </row>
        <row r="142">
          <cell r="A142">
            <v>1346</v>
          </cell>
          <cell r="B142">
            <v>10014</v>
          </cell>
          <cell r="C142">
            <v>25790</v>
          </cell>
          <cell r="D142" t="str">
            <v>CTY TNHH MTV TM VA DV NGOC THOM</v>
          </cell>
          <cell r="E142">
            <v>14080283</v>
          </cell>
          <cell r="F142">
            <v>7463120</v>
          </cell>
          <cell r="G142">
            <v>46022</v>
          </cell>
          <cell r="H142">
            <v>46022</v>
          </cell>
          <cell r="I142">
            <v>46030</v>
          </cell>
        </row>
        <row r="143">
          <cell r="A143">
            <v>88868</v>
          </cell>
          <cell r="B143">
            <v>10018</v>
          </cell>
          <cell r="C143">
            <v>25790</v>
          </cell>
          <cell r="D143" t="str">
            <v>CTY TNHH MTV TM VA DV NGOC THOM</v>
          </cell>
          <cell r="E143">
            <v>18586681</v>
          </cell>
          <cell r="F143">
            <v>2957010</v>
          </cell>
          <cell r="G143">
            <v>46007</v>
          </cell>
          <cell r="H143">
            <v>46022</v>
          </cell>
          <cell r="I143">
            <v>46030</v>
          </cell>
        </row>
        <row r="144">
          <cell r="A144">
            <v>90094</v>
          </cell>
          <cell r="B144">
            <v>10018</v>
          </cell>
          <cell r="C144">
            <v>25790</v>
          </cell>
          <cell r="D144" t="str">
            <v>CTY TNHH MTV TM VA DV NGOC THOM</v>
          </cell>
          <cell r="E144">
            <v>18592675</v>
          </cell>
          <cell r="F144">
            <v>2024120</v>
          </cell>
          <cell r="G144">
            <v>46021</v>
          </cell>
          <cell r="H144">
            <v>46022</v>
          </cell>
          <cell r="I144">
            <v>46030</v>
          </cell>
        </row>
        <row r="145">
          <cell r="A145">
            <v>85886</v>
          </cell>
          <cell r="B145">
            <v>70010</v>
          </cell>
          <cell r="C145">
            <v>25790</v>
          </cell>
          <cell r="D145" t="str">
            <v>CTY TNHH MTV TM VA DV NGOC THOM</v>
          </cell>
          <cell r="E145">
            <v>91010341</v>
          </cell>
          <cell r="F145">
            <v>18617210</v>
          </cell>
          <cell r="G145">
            <v>46012</v>
          </cell>
          <cell r="H145">
            <v>46022</v>
          </cell>
          <cell r="I145">
            <v>46030</v>
          </cell>
        </row>
        <row r="146">
          <cell r="A146">
            <v>78546</v>
          </cell>
          <cell r="B146">
            <v>10010</v>
          </cell>
          <cell r="C146">
            <v>25790</v>
          </cell>
          <cell r="D146" t="str">
            <v>CTY TNHH MTV TM VA DV NGOC THOM</v>
          </cell>
          <cell r="E146">
            <v>10036295</v>
          </cell>
          <cell r="F146">
            <v>1840000</v>
          </cell>
          <cell r="G146">
            <v>45982</v>
          </cell>
          <cell r="H146">
            <v>46022</v>
          </cell>
          <cell r="I146">
            <v>46030</v>
          </cell>
        </row>
        <row r="147">
          <cell r="A147">
            <v>90098</v>
          </cell>
          <cell r="B147">
            <v>10019</v>
          </cell>
          <cell r="C147">
            <v>25790</v>
          </cell>
          <cell r="D147" t="str">
            <v>CTY TNHH MTV TM VA DV NGOC THOM</v>
          </cell>
          <cell r="E147">
            <v>19069779</v>
          </cell>
          <cell r="F147">
            <v>1452745</v>
          </cell>
          <cell r="G147">
            <v>46021</v>
          </cell>
          <cell r="H147">
            <v>46022</v>
          </cell>
          <cell r="I147">
            <v>46030</v>
          </cell>
        </row>
        <row r="148">
          <cell r="A148">
            <v>74333</v>
          </cell>
          <cell r="B148">
            <v>10027</v>
          </cell>
          <cell r="C148">
            <v>25790</v>
          </cell>
          <cell r="D148" t="str">
            <v>CTY TNHH MTV TM VA DV NGOC THOM</v>
          </cell>
          <cell r="E148">
            <v>27662892</v>
          </cell>
          <cell r="F148">
            <v>426560</v>
          </cell>
          <cell r="G148">
            <v>45965</v>
          </cell>
          <cell r="H148">
            <v>46022</v>
          </cell>
          <cell r="I148">
            <v>46030</v>
          </cell>
        </row>
        <row r="149">
          <cell r="A149">
            <v>76900</v>
          </cell>
          <cell r="B149">
            <v>10010</v>
          </cell>
          <cell r="C149">
            <v>25790</v>
          </cell>
          <cell r="D149" t="str">
            <v>CTY TNHH MTV TM VA DV NGOC THOM</v>
          </cell>
          <cell r="E149">
            <v>10031558</v>
          </cell>
          <cell r="F149">
            <v>9239377</v>
          </cell>
          <cell r="G149">
            <v>45975</v>
          </cell>
          <cell r="H149">
            <v>46022</v>
          </cell>
          <cell r="I149">
            <v>46030</v>
          </cell>
        </row>
        <row r="150">
          <cell r="A150">
            <v>85882</v>
          </cell>
          <cell r="B150">
            <v>10011</v>
          </cell>
          <cell r="C150">
            <v>25790</v>
          </cell>
          <cell r="D150" t="str">
            <v>CTY TNHH MTV TM VA DV NGOC THOM</v>
          </cell>
          <cell r="E150">
            <v>11322040</v>
          </cell>
          <cell r="F150">
            <v>725000</v>
          </cell>
          <cell r="G150">
            <v>46009</v>
          </cell>
          <cell r="H150">
            <v>46022</v>
          </cell>
          <cell r="I150">
            <v>46030</v>
          </cell>
        </row>
        <row r="151">
          <cell r="A151">
            <v>89893</v>
          </cell>
          <cell r="B151">
            <v>70010</v>
          </cell>
          <cell r="C151">
            <v>25790</v>
          </cell>
          <cell r="D151" t="str">
            <v>CTY TNHH MTV TM VA DV NGOC THOM</v>
          </cell>
          <cell r="E151">
            <v>91012487</v>
          </cell>
          <cell r="F151">
            <v>7894840</v>
          </cell>
          <cell r="G151">
            <v>46022</v>
          </cell>
          <cell r="H151">
            <v>46022</v>
          </cell>
          <cell r="I151">
            <v>46030</v>
          </cell>
        </row>
        <row r="152">
          <cell r="A152">
            <v>88880</v>
          </cell>
          <cell r="B152">
            <v>10011</v>
          </cell>
          <cell r="C152">
            <v>25790</v>
          </cell>
          <cell r="D152" t="str">
            <v>CTY TNHH MTV TM VA DV NGOC THOM</v>
          </cell>
          <cell r="E152">
            <v>11325387</v>
          </cell>
          <cell r="F152">
            <v>466445</v>
          </cell>
          <cell r="G152">
            <v>46016</v>
          </cell>
          <cell r="H152">
            <v>46022</v>
          </cell>
          <cell r="I152">
            <v>46030</v>
          </cell>
        </row>
        <row r="153">
          <cell r="A153">
            <v>9453</v>
          </cell>
          <cell r="B153">
            <v>10013</v>
          </cell>
          <cell r="C153">
            <v>25790</v>
          </cell>
          <cell r="D153" t="str">
            <v>CTY TNHH MTV TM VA DV NGOC THOM</v>
          </cell>
          <cell r="E153">
            <v>13366764</v>
          </cell>
          <cell r="F153">
            <v>2496640</v>
          </cell>
          <cell r="G153">
            <v>45897</v>
          </cell>
          <cell r="H153">
            <v>46022</v>
          </cell>
          <cell r="I153">
            <v>46030</v>
          </cell>
        </row>
        <row r="154">
          <cell r="A154">
            <v>89896</v>
          </cell>
          <cell r="B154">
            <v>10025</v>
          </cell>
          <cell r="C154">
            <v>25790</v>
          </cell>
          <cell r="D154" t="str">
            <v>CTY TNHH MTV TM VA DV NGOC THOM</v>
          </cell>
          <cell r="E154">
            <v>25661226</v>
          </cell>
          <cell r="F154">
            <v>24811590</v>
          </cell>
          <cell r="G154">
            <v>46022</v>
          </cell>
          <cell r="H154">
            <v>46022</v>
          </cell>
          <cell r="I154">
            <v>46030</v>
          </cell>
        </row>
        <row r="155">
          <cell r="A155">
            <v>89903</v>
          </cell>
          <cell r="B155">
            <v>10015</v>
          </cell>
          <cell r="C155">
            <v>25790</v>
          </cell>
          <cell r="D155" t="str">
            <v>CTY TNHH MTV TM VA DV NGOC THOM</v>
          </cell>
          <cell r="E155">
            <v>15089346</v>
          </cell>
          <cell r="F155">
            <v>3877540</v>
          </cell>
          <cell r="G155">
            <v>46021</v>
          </cell>
          <cell r="H155">
            <v>46022</v>
          </cell>
          <cell r="I155">
            <v>46030</v>
          </cell>
        </row>
        <row r="156">
          <cell r="A156">
            <v>89905</v>
          </cell>
          <cell r="B156">
            <v>10015</v>
          </cell>
          <cell r="C156">
            <v>25790</v>
          </cell>
          <cell r="D156" t="str">
            <v>CTY TNHH MTV TM VA DV NGOC THOM</v>
          </cell>
          <cell r="E156">
            <v>15088645</v>
          </cell>
          <cell r="F156">
            <v>558030</v>
          </cell>
          <cell r="G156">
            <v>46021</v>
          </cell>
          <cell r="H156">
            <v>46022</v>
          </cell>
          <cell r="I156">
            <v>46030</v>
          </cell>
        </row>
        <row r="157">
          <cell r="A157">
            <v>88897</v>
          </cell>
          <cell r="B157">
            <v>10022</v>
          </cell>
          <cell r="C157">
            <v>25790</v>
          </cell>
          <cell r="D157" t="str">
            <v>CTY TNHH MTV TM VA DV NGOC THOM</v>
          </cell>
          <cell r="E157">
            <v>22684906</v>
          </cell>
          <cell r="F157">
            <v>2026650</v>
          </cell>
          <cell r="G157">
            <v>46018</v>
          </cell>
          <cell r="H157">
            <v>46022</v>
          </cell>
          <cell r="I157">
            <v>46030</v>
          </cell>
        </row>
        <row r="158">
          <cell r="A158">
            <v>85883</v>
          </cell>
          <cell r="B158">
            <v>10011</v>
          </cell>
          <cell r="C158">
            <v>25790</v>
          </cell>
          <cell r="D158" t="str">
            <v>CTY TNHH MTV TM VA DV NGOC THOM</v>
          </cell>
          <cell r="E158">
            <v>11322675</v>
          </cell>
          <cell r="F158">
            <v>892850</v>
          </cell>
          <cell r="G158">
            <v>46009</v>
          </cell>
          <cell r="H158">
            <v>46022</v>
          </cell>
          <cell r="I158">
            <v>46030</v>
          </cell>
        </row>
        <row r="159">
          <cell r="A159">
            <v>89898</v>
          </cell>
          <cell r="B159">
            <v>10022</v>
          </cell>
          <cell r="C159">
            <v>25790</v>
          </cell>
          <cell r="D159" t="str">
            <v>CTY TNHH MTV TM VA DV NGOC THOM</v>
          </cell>
          <cell r="E159">
            <v>22685815</v>
          </cell>
          <cell r="F159">
            <v>2024120</v>
          </cell>
          <cell r="G159">
            <v>46022</v>
          </cell>
          <cell r="H159">
            <v>46022</v>
          </cell>
          <cell r="I159">
            <v>46030</v>
          </cell>
        </row>
        <row r="160">
          <cell r="A160">
            <v>5</v>
          </cell>
          <cell r="B160">
            <v>10019</v>
          </cell>
          <cell r="C160">
            <v>25790</v>
          </cell>
          <cell r="D160" t="str">
            <v>CTY TNHH MTV TM VA DV NGOC THOM</v>
          </cell>
          <cell r="E160">
            <v>2025119365916</v>
          </cell>
          <cell r="F160">
            <v>-1512068</v>
          </cell>
          <cell r="G160">
            <v>46022</v>
          </cell>
          <cell r="H160">
            <v>46022</v>
          </cell>
          <cell r="I160">
            <v>46030</v>
          </cell>
        </row>
        <row r="161">
          <cell r="A161">
            <v>76891</v>
          </cell>
          <cell r="B161">
            <v>10027</v>
          </cell>
          <cell r="C161">
            <v>25790</v>
          </cell>
          <cell r="D161" t="str">
            <v>CTY TNHH MTV TM VA DV NGOC THOM</v>
          </cell>
          <cell r="E161">
            <v>27666571</v>
          </cell>
          <cell r="F161">
            <v>4512710</v>
          </cell>
          <cell r="G161">
            <v>45976</v>
          </cell>
          <cell r="H161">
            <v>46022</v>
          </cell>
          <cell r="I161">
            <v>46030</v>
          </cell>
        </row>
        <row r="162">
          <cell r="A162">
            <v>76894</v>
          </cell>
          <cell r="B162">
            <v>10022</v>
          </cell>
          <cell r="C162">
            <v>25790</v>
          </cell>
          <cell r="D162" t="str">
            <v>CTY TNHH MTV TM VA DV NGOC THOM</v>
          </cell>
          <cell r="E162">
            <v>22666530</v>
          </cell>
          <cell r="F162">
            <v>1446810</v>
          </cell>
          <cell r="G162">
            <v>45976</v>
          </cell>
          <cell r="H162">
            <v>46022</v>
          </cell>
          <cell r="I162">
            <v>46030</v>
          </cell>
        </row>
        <row r="163">
          <cell r="A163">
            <v>89904</v>
          </cell>
          <cell r="B163">
            <v>10015</v>
          </cell>
          <cell r="C163">
            <v>25790</v>
          </cell>
          <cell r="D163" t="str">
            <v>CTY TNHH MTV TM VA DV NGOC THOM</v>
          </cell>
          <cell r="E163">
            <v>15088774</v>
          </cell>
          <cell r="F163">
            <v>3846600</v>
          </cell>
          <cell r="G163">
            <v>46021</v>
          </cell>
          <cell r="H163">
            <v>46022</v>
          </cell>
          <cell r="I163">
            <v>46030</v>
          </cell>
        </row>
        <row r="164">
          <cell r="A164">
            <v>88968</v>
          </cell>
          <cell r="B164">
            <v>10010</v>
          </cell>
          <cell r="C164">
            <v>25790</v>
          </cell>
          <cell r="D164" t="str">
            <v>CTY TNHH MTV TM VA DV NGOC THOM</v>
          </cell>
          <cell r="E164">
            <v>10082576</v>
          </cell>
          <cell r="F164">
            <v>932890</v>
          </cell>
          <cell r="G164">
            <v>46018</v>
          </cell>
          <cell r="H164">
            <v>46022</v>
          </cell>
          <cell r="I164">
            <v>46030</v>
          </cell>
        </row>
        <row r="165">
          <cell r="A165">
            <v>76895</v>
          </cell>
          <cell r="B165">
            <v>10017</v>
          </cell>
          <cell r="C165">
            <v>25790</v>
          </cell>
          <cell r="D165" t="str">
            <v>CTY TNHH MTV TM VA DV NGOC THOM</v>
          </cell>
          <cell r="E165">
            <v>17315074</v>
          </cell>
          <cell r="F165">
            <v>2221160</v>
          </cell>
          <cell r="G165">
            <v>45976</v>
          </cell>
          <cell r="H165">
            <v>46022</v>
          </cell>
          <cell r="I165">
            <v>46030</v>
          </cell>
        </row>
        <row r="166">
          <cell r="A166">
            <v>89909</v>
          </cell>
          <cell r="B166">
            <v>10011</v>
          </cell>
          <cell r="C166">
            <v>25790</v>
          </cell>
          <cell r="D166" t="str">
            <v>CTY TNHH MTV TM VA DV NGOC THOM</v>
          </cell>
          <cell r="E166">
            <v>11327991</v>
          </cell>
          <cell r="F166">
            <v>6072360</v>
          </cell>
          <cell r="G166">
            <v>46022</v>
          </cell>
          <cell r="H166">
            <v>46022</v>
          </cell>
          <cell r="I166">
            <v>46030</v>
          </cell>
        </row>
        <row r="167">
          <cell r="A167">
            <v>85885</v>
          </cell>
          <cell r="B167">
            <v>10019</v>
          </cell>
          <cell r="C167">
            <v>25790</v>
          </cell>
          <cell r="D167" t="str">
            <v>CTY TNHH MTV TM VA DV NGOC THOM</v>
          </cell>
          <cell r="E167">
            <v>19062547</v>
          </cell>
          <cell r="F167">
            <v>1468620</v>
          </cell>
          <cell r="G167">
            <v>46009</v>
          </cell>
          <cell r="H167">
            <v>46022</v>
          </cell>
          <cell r="I167">
            <v>46030</v>
          </cell>
        </row>
        <row r="168">
          <cell r="A168">
            <v>1348</v>
          </cell>
          <cell r="B168">
            <v>10014</v>
          </cell>
          <cell r="C168">
            <v>25790</v>
          </cell>
          <cell r="D168" t="str">
            <v>CTY TNHH MTV TM VA DV NGOC THOM</v>
          </cell>
          <cell r="E168">
            <v>14077182</v>
          </cell>
          <cell r="F168">
            <v>100366</v>
          </cell>
          <cell r="G168">
            <v>46022</v>
          </cell>
          <cell r="H168">
            <v>46022</v>
          </cell>
          <cell r="I168">
            <v>46030</v>
          </cell>
        </row>
        <row r="169">
          <cell r="A169">
            <v>88978</v>
          </cell>
          <cell r="B169">
            <v>10026</v>
          </cell>
          <cell r="C169">
            <v>25790</v>
          </cell>
          <cell r="D169" t="str">
            <v>CTY TNHH MTV TM VA DV NGOC THOM</v>
          </cell>
          <cell r="E169">
            <v>26069392</v>
          </cell>
          <cell r="F169">
            <v>501830</v>
          </cell>
          <cell r="G169">
            <v>46011</v>
          </cell>
          <cell r="H169">
            <v>46022</v>
          </cell>
          <cell r="I169">
            <v>46030</v>
          </cell>
        </row>
        <row r="170">
          <cell r="A170">
            <v>90087</v>
          </cell>
          <cell r="B170">
            <v>10010</v>
          </cell>
          <cell r="C170">
            <v>25790</v>
          </cell>
          <cell r="D170" t="str">
            <v>CTY TNHH MTV TM VA DV NGOC THOM</v>
          </cell>
          <cell r="E170">
            <v>10091467</v>
          </cell>
          <cell r="F170">
            <v>5409520</v>
          </cell>
          <cell r="G170">
            <v>46022</v>
          </cell>
          <cell r="H170">
            <v>46022</v>
          </cell>
          <cell r="I170">
            <v>46030</v>
          </cell>
        </row>
        <row r="171">
          <cell r="A171">
            <v>88896</v>
          </cell>
          <cell r="B171">
            <v>10022</v>
          </cell>
          <cell r="C171">
            <v>25790</v>
          </cell>
          <cell r="D171" t="str">
            <v>CTY TNHH MTV TM VA DV NGOC THOM</v>
          </cell>
          <cell r="E171">
            <v>22684417</v>
          </cell>
          <cell r="F171">
            <v>2525950</v>
          </cell>
          <cell r="G171">
            <v>46018</v>
          </cell>
          <cell r="H171">
            <v>46022</v>
          </cell>
          <cell r="I171">
            <v>46030</v>
          </cell>
        </row>
        <row r="172">
          <cell r="A172">
            <v>85891</v>
          </cell>
          <cell r="B172">
            <v>10020</v>
          </cell>
          <cell r="C172">
            <v>25790</v>
          </cell>
          <cell r="D172" t="str">
            <v>CTY TNHH MTV TM VA DV NGOC THOM</v>
          </cell>
          <cell r="E172">
            <v>20014384</v>
          </cell>
          <cell r="F172">
            <v>1425000</v>
          </cell>
          <cell r="G172">
            <v>46011</v>
          </cell>
          <cell r="H172">
            <v>46022</v>
          </cell>
          <cell r="I172">
            <v>46030</v>
          </cell>
        </row>
        <row r="173">
          <cell r="A173">
            <v>76898</v>
          </cell>
          <cell r="B173">
            <v>10015</v>
          </cell>
          <cell r="C173">
            <v>25790</v>
          </cell>
          <cell r="D173" t="str">
            <v>CTY TNHH MTV TM VA DV NGOC THOM</v>
          </cell>
          <cell r="E173">
            <v>15069846</v>
          </cell>
          <cell r="F173">
            <v>700000</v>
          </cell>
          <cell r="G173">
            <v>45975</v>
          </cell>
          <cell r="H173">
            <v>46022</v>
          </cell>
          <cell r="I173">
            <v>46030</v>
          </cell>
        </row>
        <row r="174">
          <cell r="A174">
            <v>88898</v>
          </cell>
          <cell r="B174">
            <v>10025</v>
          </cell>
          <cell r="C174">
            <v>25790</v>
          </cell>
          <cell r="D174" t="str">
            <v>CTY TNHH MTV TM VA DV NGOC THOM</v>
          </cell>
          <cell r="E174">
            <v>25659869</v>
          </cell>
          <cell r="F174">
            <v>6074890</v>
          </cell>
          <cell r="G174">
            <v>46017</v>
          </cell>
          <cell r="H174">
            <v>46022</v>
          </cell>
          <cell r="I174">
            <v>46030</v>
          </cell>
        </row>
        <row r="175">
          <cell r="A175">
            <v>89895</v>
          </cell>
          <cell r="B175">
            <v>10027</v>
          </cell>
          <cell r="C175">
            <v>25790</v>
          </cell>
          <cell r="D175" t="str">
            <v>CTY TNHH MTV TM VA DV NGOC THOM</v>
          </cell>
          <cell r="E175">
            <v>27686422</v>
          </cell>
          <cell r="F175">
            <v>3846600</v>
          </cell>
          <cell r="G175">
            <v>46022</v>
          </cell>
          <cell r="H175">
            <v>46022</v>
          </cell>
          <cell r="I175">
            <v>46030</v>
          </cell>
        </row>
        <row r="176">
          <cell r="A176">
            <v>89899</v>
          </cell>
          <cell r="B176">
            <v>10022</v>
          </cell>
          <cell r="C176">
            <v>25790</v>
          </cell>
          <cell r="D176" t="str">
            <v>CTY TNHH MTV TM VA DV NGOC THOM</v>
          </cell>
          <cell r="E176">
            <v>22685682</v>
          </cell>
          <cell r="F176">
            <v>2957010</v>
          </cell>
          <cell r="G176">
            <v>46022</v>
          </cell>
          <cell r="H176">
            <v>46022</v>
          </cell>
          <cell r="I176">
            <v>46030</v>
          </cell>
        </row>
        <row r="177">
          <cell r="A177">
            <v>88983</v>
          </cell>
          <cell r="B177">
            <v>10013</v>
          </cell>
          <cell r="C177">
            <v>25790</v>
          </cell>
          <cell r="D177" t="str">
            <v>CTY TNHH MTV TM VA DV NGOC THOM</v>
          </cell>
          <cell r="E177">
            <v>13027414</v>
          </cell>
          <cell r="F177">
            <v>2957010</v>
          </cell>
          <cell r="G177">
            <v>46014</v>
          </cell>
          <cell r="H177">
            <v>46022</v>
          </cell>
          <cell r="I177">
            <v>46030</v>
          </cell>
        </row>
        <row r="178">
          <cell r="A178">
            <v>89816</v>
          </cell>
          <cell r="B178">
            <v>10026</v>
          </cell>
          <cell r="C178">
            <v>25790</v>
          </cell>
          <cell r="D178" t="str">
            <v>CTY TNHH MTV TM VA DV NGOC THOM</v>
          </cell>
          <cell r="E178">
            <v>26074206</v>
          </cell>
          <cell r="F178">
            <v>2024120</v>
          </cell>
          <cell r="G178">
            <v>46021</v>
          </cell>
          <cell r="H178">
            <v>46022</v>
          </cell>
          <cell r="I178">
            <v>46030</v>
          </cell>
        </row>
        <row r="179">
          <cell r="A179">
            <v>90097</v>
          </cell>
          <cell r="B179">
            <v>10019</v>
          </cell>
          <cell r="C179">
            <v>25790</v>
          </cell>
          <cell r="D179" t="str">
            <v>CTY TNHH MTV TM VA DV NGOC THOM</v>
          </cell>
          <cell r="E179">
            <v>19068769</v>
          </cell>
          <cell r="F179">
            <v>4048240</v>
          </cell>
          <cell r="G179">
            <v>46021</v>
          </cell>
          <cell r="H179">
            <v>46022</v>
          </cell>
          <cell r="I179">
            <v>46030</v>
          </cell>
        </row>
        <row r="180">
          <cell r="A180">
            <v>88976</v>
          </cell>
          <cell r="B180">
            <v>20090</v>
          </cell>
          <cell r="C180">
            <v>25790</v>
          </cell>
          <cell r="D180" t="str">
            <v>CTY TNHH MTV TM VA DV NGOC THOM</v>
          </cell>
          <cell r="E180">
            <v>90580933</v>
          </cell>
          <cell r="F180">
            <v>3492740</v>
          </cell>
          <cell r="G180">
            <v>46011</v>
          </cell>
          <cell r="H180">
            <v>46022</v>
          </cell>
          <cell r="I180">
            <v>46030</v>
          </cell>
        </row>
        <row r="181">
          <cell r="A181">
            <v>89894</v>
          </cell>
          <cell r="B181">
            <v>10028</v>
          </cell>
          <cell r="C181">
            <v>25790</v>
          </cell>
          <cell r="D181" t="str">
            <v>CTY TNHH MTV TM VA DV NGOC THOM</v>
          </cell>
          <cell r="E181">
            <v>28676823</v>
          </cell>
          <cell r="F181">
            <v>2024120</v>
          </cell>
          <cell r="G181">
            <v>46021</v>
          </cell>
          <cell r="H181">
            <v>46022</v>
          </cell>
          <cell r="I181">
            <v>46030</v>
          </cell>
        </row>
        <row r="182">
          <cell r="A182">
            <v>88985</v>
          </cell>
          <cell r="B182">
            <v>10014</v>
          </cell>
          <cell r="C182">
            <v>25790</v>
          </cell>
          <cell r="D182" t="str">
            <v>CTY TNHH MTV TM VA DV NGOC THOM</v>
          </cell>
          <cell r="E182">
            <v>14074429</v>
          </cell>
          <cell r="F182">
            <v>1425000</v>
          </cell>
          <cell r="G182">
            <v>46015</v>
          </cell>
          <cell r="H182">
            <v>46022</v>
          </cell>
          <cell r="I182">
            <v>46030</v>
          </cell>
        </row>
        <row r="183">
          <cell r="A183">
            <v>88869</v>
          </cell>
          <cell r="B183">
            <v>10018</v>
          </cell>
          <cell r="C183">
            <v>25790</v>
          </cell>
          <cell r="D183" t="str">
            <v>CTY TNHH MTV TM VA DV NGOC THOM</v>
          </cell>
          <cell r="E183">
            <v>18589149</v>
          </cell>
          <cell r="F183">
            <v>1146425</v>
          </cell>
          <cell r="G183">
            <v>46016</v>
          </cell>
          <cell r="H183">
            <v>46022</v>
          </cell>
          <cell r="I183">
            <v>46030</v>
          </cell>
        </row>
        <row r="184">
          <cell r="A184">
            <v>9454</v>
          </cell>
          <cell r="B184">
            <v>10013</v>
          </cell>
          <cell r="C184">
            <v>25790</v>
          </cell>
          <cell r="D184" t="str">
            <v>CTY TNHH MTV TM VA DV NGOC THOM</v>
          </cell>
          <cell r="E184">
            <v>13367813</v>
          </cell>
          <cell r="F184">
            <v>1116060</v>
          </cell>
          <cell r="G184">
            <v>45897</v>
          </cell>
          <cell r="H184">
            <v>46022</v>
          </cell>
          <cell r="I184">
            <v>46030</v>
          </cell>
        </row>
        <row r="185">
          <cell r="A185">
            <v>88874</v>
          </cell>
          <cell r="B185">
            <v>10011</v>
          </cell>
          <cell r="C185">
            <v>25790</v>
          </cell>
          <cell r="D185" t="str">
            <v>CTY TNHH MTV TM VA DV NGOC THOM</v>
          </cell>
          <cell r="E185">
            <v>11325692</v>
          </cell>
          <cell r="F185">
            <v>3612720</v>
          </cell>
          <cell r="G185">
            <v>46016</v>
          </cell>
          <cell r="H185">
            <v>46022</v>
          </cell>
          <cell r="I185">
            <v>46030</v>
          </cell>
        </row>
        <row r="186">
          <cell r="A186">
            <v>90095</v>
          </cell>
          <cell r="B186">
            <v>10018</v>
          </cell>
          <cell r="C186">
            <v>25790</v>
          </cell>
          <cell r="D186" t="str">
            <v>CTY TNHH MTV TM VA DV NGOC THOM</v>
          </cell>
          <cell r="E186">
            <v>18591847</v>
          </cell>
          <cell r="F186">
            <v>1822480</v>
          </cell>
          <cell r="G186">
            <v>46021</v>
          </cell>
          <cell r="H186">
            <v>46022</v>
          </cell>
          <cell r="I186">
            <v>46030</v>
          </cell>
        </row>
        <row r="187">
          <cell r="A187">
            <v>89891</v>
          </cell>
          <cell r="B187">
            <v>10012</v>
          </cell>
          <cell r="C187">
            <v>25790</v>
          </cell>
          <cell r="D187" t="str">
            <v>CTY TNHH MTV TM VA DV NGOC THOM</v>
          </cell>
          <cell r="E187">
            <v>12187727</v>
          </cell>
          <cell r="F187">
            <v>6072360</v>
          </cell>
          <cell r="G187">
            <v>46020</v>
          </cell>
          <cell r="H187">
            <v>46022</v>
          </cell>
          <cell r="I187">
            <v>46030</v>
          </cell>
        </row>
        <row r="188">
          <cell r="A188">
            <v>88984</v>
          </cell>
          <cell r="B188">
            <v>10026</v>
          </cell>
          <cell r="C188">
            <v>25790</v>
          </cell>
          <cell r="D188" t="str">
            <v>CTY TNHH MTV TM VA DV NGOC THOM</v>
          </cell>
          <cell r="E188">
            <v>26071966</v>
          </cell>
          <cell r="F188">
            <v>2024120</v>
          </cell>
          <cell r="G188">
            <v>46015</v>
          </cell>
          <cell r="H188">
            <v>46022</v>
          </cell>
          <cell r="I188">
            <v>46030</v>
          </cell>
        </row>
        <row r="189">
          <cell r="A189">
            <v>85890</v>
          </cell>
          <cell r="B189">
            <v>10022</v>
          </cell>
          <cell r="C189">
            <v>25790</v>
          </cell>
          <cell r="D189" t="str">
            <v>CTY TNHH MTV TM VA DV NGOC THOM</v>
          </cell>
          <cell r="E189">
            <v>22681632</v>
          </cell>
          <cell r="F189">
            <v>2024120</v>
          </cell>
          <cell r="G189">
            <v>46011</v>
          </cell>
          <cell r="H189">
            <v>46022</v>
          </cell>
          <cell r="I189">
            <v>46030</v>
          </cell>
        </row>
        <row r="190">
          <cell r="A190">
            <v>89910</v>
          </cell>
          <cell r="B190">
            <v>10011</v>
          </cell>
          <cell r="C190">
            <v>25790</v>
          </cell>
          <cell r="D190" t="str">
            <v>CTY TNHH MTV TM VA DV NGOC THOM</v>
          </cell>
          <cell r="E190">
            <v>11329121</v>
          </cell>
          <cell r="F190">
            <v>2843660</v>
          </cell>
          <cell r="G190">
            <v>46022</v>
          </cell>
          <cell r="H190">
            <v>46022</v>
          </cell>
          <cell r="I190">
            <v>46030</v>
          </cell>
        </row>
        <row r="191">
          <cell r="A191">
            <v>90096</v>
          </cell>
          <cell r="B191">
            <v>10018</v>
          </cell>
          <cell r="C191">
            <v>25790</v>
          </cell>
          <cell r="D191" t="str">
            <v>CTY TNHH MTV TM VA DV NGOC THOM</v>
          </cell>
          <cell r="E191">
            <v>18592463</v>
          </cell>
          <cell r="F191">
            <v>2745652</v>
          </cell>
          <cell r="G191">
            <v>46021</v>
          </cell>
          <cell r="H191">
            <v>46022</v>
          </cell>
          <cell r="I191">
            <v>46030</v>
          </cell>
        </row>
        <row r="192">
          <cell r="A192">
            <v>88891</v>
          </cell>
          <cell r="B192">
            <v>10017</v>
          </cell>
          <cell r="C192">
            <v>25790</v>
          </cell>
          <cell r="D192" t="str">
            <v>CTY TNHH MTV TM VA DV NGOC THOM</v>
          </cell>
          <cell r="E192">
            <v>17335524</v>
          </cell>
          <cell r="F192">
            <v>2327570</v>
          </cell>
          <cell r="G192">
            <v>46018</v>
          </cell>
          <cell r="H192">
            <v>46022</v>
          </cell>
          <cell r="I192">
            <v>46030</v>
          </cell>
        </row>
        <row r="193">
          <cell r="A193">
            <v>85887</v>
          </cell>
          <cell r="B193">
            <v>70010</v>
          </cell>
          <cell r="C193">
            <v>25790</v>
          </cell>
          <cell r="D193" t="str">
            <v>CTY TNHH MTV TM VA DV NGOC THOM</v>
          </cell>
          <cell r="E193">
            <v>91010096</v>
          </cell>
          <cell r="F193">
            <v>953875</v>
          </cell>
          <cell r="G193">
            <v>46012</v>
          </cell>
          <cell r="H193">
            <v>46022</v>
          </cell>
          <cell r="I193">
            <v>46030</v>
          </cell>
        </row>
        <row r="194">
          <cell r="A194">
            <v>89901</v>
          </cell>
          <cell r="B194">
            <v>10017</v>
          </cell>
          <cell r="C194">
            <v>25790</v>
          </cell>
          <cell r="D194" t="str">
            <v>CTY TNHH MTV TM VA DV NGOC THOM</v>
          </cell>
          <cell r="E194">
            <v>17337483</v>
          </cell>
          <cell r="F194">
            <v>350000</v>
          </cell>
          <cell r="G194">
            <v>46022</v>
          </cell>
          <cell r="H194">
            <v>46022</v>
          </cell>
          <cell r="I194">
            <v>46030</v>
          </cell>
        </row>
        <row r="195">
          <cell r="A195">
            <v>90058</v>
          </cell>
          <cell r="B195">
            <v>10010</v>
          </cell>
          <cell r="C195">
            <v>25790</v>
          </cell>
          <cell r="D195" t="str">
            <v>CTY TNHH MTV TM VA DV NGOC THOM</v>
          </cell>
          <cell r="E195">
            <v>10091146</v>
          </cell>
          <cell r="F195">
            <v>8626090</v>
          </cell>
          <cell r="G195">
            <v>46022</v>
          </cell>
          <cell r="H195">
            <v>46022</v>
          </cell>
          <cell r="I195">
            <v>46030</v>
          </cell>
        </row>
        <row r="196">
          <cell r="A196">
            <v>89908</v>
          </cell>
          <cell r="B196">
            <v>10011</v>
          </cell>
          <cell r="C196">
            <v>25790</v>
          </cell>
          <cell r="D196" t="str">
            <v>CTY TNHH MTV TM VA DV NGOC THOM</v>
          </cell>
          <cell r="E196">
            <v>11328808</v>
          </cell>
          <cell r="F196">
            <v>5914020</v>
          </cell>
          <cell r="G196">
            <v>46022</v>
          </cell>
          <cell r="H196">
            <v>46022</v>
          </cell>
          <cell r="I196">
            <v>46030</v>
          </cell>
        </row>
        <row r="197">
          <cell r="A197">
            <v>1349</v>
          </cell>
          <cell r="B197">
            <v>20090</v>
          </cell>
          <cell r="C197">
            <v>25790</v>
          </cell>
          <cell r="D197" t="str">
            <v>CTY TNHH MTV TM VA DV NGOC THOM</v>
          </cell>
          <cell r="E197">
            <v>90584993</v>
          </cell>
          <cell r="F197">
            <v>2024120</v>
          </cell>
          <cell r="G197">
            <v>46022</v>
          </cell>
          <cell r="H197">
            <v>46022</v>
          </cell>
          <cell r="I197">
            <v>46030</v>
          </cell>
        </row>
        <row r="198">
          <cell r="A198">
            <v>88894</v>
          </cell>
          <cell r="B198">
            <v>10016</v>
          </cell>
          <cell r="C198">
            <v>25790</v>
          </cell>
          <cell r="D198" t="str">
            <v>CTY TNHH MTV TM VA DV NGOC THOM</v>
          </cell>
          <cell r="E198">
            <v>16128161</v>
          </cell>
          <cell r="F198">
            <v>1719535</v>
          </cell>
          <cell r="G198">
            <v>46020</v>
          </cell>
          <cell r="H198">
            <v>46022</v>
          </cell>
          <cell r="I198">
            <v>46030</v>
          </cell>
        </row>
        <row r="199">
          <cell r="A199">
            <v>89817</v>
          </cell>
          <cell r="B199">
            <v>10026</v>
          </cell>
          <cell r="C199">
            <v>25790</v>
          </cell>
          <cell r="D199" t="str">
            <v>CTY TNHH MTV TM VA DV NGOC THOM</v>
          </cell>
          <cell r="E199">
            <v>26072261</v>
          </cell>
          <cell r="F199">
            <v>1425000</v>
          </cell>
          <cell r="G199">
            <v>46021</v>
          </cell>
          <cell r="H199">
            <v>46022</v>
          </cell>
          <cell r="I199">
            <v>46030</v>
          </cell>
        </row>
        <row r="200">
          <cell r="A200">
            <v>89902</v>
          </cell>
          <cell r="B200">
            <v>10017</v>
          </cell>
          <cell r="C200">
            <v>25790</v>
          </cell>
          <cell r="D200" t="str">
            <v>CTY TNHH MTV TM VA DV NGOC THOM</v>
          </cell>
          <cell r="E200">
            <v>17337184</v>
          </cell>
          <cell r="F200">
            <v>350000</v>
          </cell>
          <cell r="G200">
            <v>46022</v>
          </cell>
          <cell r="H200">
            <v>46022</v>
          </cell>
          <cell r="I200">
            <v>46030</v>
          </cell>
        </row>
        <row r="201">
          <cell r="A201">
            <v>85888</v>
          </cell>
          <cell r="B201">
            <v>10027</v>
          </cell>
          <cell r="C201">
            <v>25790</v>
          </cell>
          <cell r="D201" t="str">
            <v>CTY TNHH MTV TM VA DV NGOC THOM</v>
          </cell>
          <cell r="E201">
            <v>27681209</v>
          </cell>
          <cell r="F201">
            <v>4217740</v>
          </cell>
          <cell r="G201">
            <v>46011</v>
          </cell>
          <cell r="H201">
            <v>46022</v>
          </cell>
          <cell r="I201">
            <v>46030</v>
          </cell>
        </row>
        <row r="202">
          <cell r="A202">
            <v>3</v>
          </cell>
          <cell r="B202">
            <v>10019</v>
          </cell>
          <cell r="C202">
            <v>25790</v>
          </cell>
          <cell r="D202" t="str">
            <v>CTY TNHH MTV TM VA DV NGOC THOM</v>
          </cell>
          <cell r="E202">
            <v>2025119365914</v>
          </cell>
          <cell r="F202">
            <v>-357140</v>
          </cell>
          <cell r="G202">
            <v>46022</v>
          </cell>
          <cell r="H202">
            <v>46022</v>
          </cell>
          <cell r="I202">
            <v>46030</v>
          </cell>
        </row>
        <row r="203">
          <cell r="A203">
            <v>85889</v>
          </cell>
          <cell r="B203">
            <v>10024</v>
          </cell>
          <cell r="C203">
            <v>25790</v>
          </cell>
          <cell r="D203" t="str">
            <v>CTY TNHH MTV TM VA DV NGOC THOM</v>
          </cell>
          <cell r="E203">
            <v>24617289</v>
          </cell>
          <cell r="F203">
            <v>2024120</v>
          </cell>
          <cell r="G203">
            <v>46013</v>
          </cell>
          <cell r="H203">
            <v>46022</v>
          </cell>
          <cell r="I203">
            <v>46030</v>
          </cell>
        </row>
        <row r="204">
          <cell r="A204">
            <v>85884</v>
          </cell>
          <cell r="B204">
            <v>10019</v>
          </cell>
          <cell r="C204">
            <v>25790</v>
          </cell>
          <cell r="D204" t="str">
            <v>CTY TNHH MTV TM VA DV NGOC THOM</v>
          </cell>
          <cell r="E204">
            <v>19062451</v>
          </cell>
          <cell r="F204">
            <v>2024120</v>
          </cell>
          <cell r="G204">
            <v>46009</v>
          </cell>
          <cell r="H204">
            <v>46022</v>
          </cell>
          <cell r="I204">
            <v>46030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No. &amp; PO Number</v>
          </cell>
          <cell r="F1" t="str">
            <v>Base Amount</v>
          </cell>
          <cell r="G1" t="str">
            <v>Invoice Date</v>
          </cell>
          <cell r="H1" t="str">
            <v>Cut off date</v>
          </cell>
          <cell r="I1" t="str">
            <v>Ngày ghi nhận</v>
          </cell>
        </row>
        <row r="2">
          <cell r="A2">
            <v>89897</v>
          </cell>
          <cell r="B2">
            <v>510024</v>
          </cell>
          <cell r="C2">
            <v>25790</v>
          </cell>
          <cell r="D2" t="str">
            <v>CTY TNHH MTV TM VA DV NGOC THOM</v>
          </cell>
          <cell r="E2" t="str">
            <v>1C25TNN_00089897</v>
          </cell>
          <cell r="F2">
            <v>2024125</v>
          </cell>
          <cell r="G2">
            <v>46024</v>
          </cell>
          <cell r="H2">
            <v>46053</v>
          </cell>
          <cell r="I2" t="str">
            <v>04-05/02/2026</v>
          </cell>
        </row>
        <row r="3">
          <cell r="A3">
            <v>17</v>
          </cell>
          <cell r="B3">
            <v>510013</v>
          </cell>
          <cell r="C3">
            <v>25790</v>
          </cell>
          <cell r="D3" t="str">
            <v>CTY TNHH MTV TM VA DV NGOC THOM</v>
          </cell>
          <cell r="E3" t="str">
            <v>1C26TNN_00000017</v>
          </cell>
          <cell r="F3">
            <v>1116063</v>
          </cell>
          <cell r="G3">
            <v>46023</v>
          </cell>
          <cell r="H3">
            <v>46053</v>
          </cell>
          <cell r="I3" t="str">
            <v>04-05/02/2026</v>
          </cell>
        </row>
        <row r="4">
          <cell r="A4">
            <v>138</v>
          </cell>
          <cell r="B4">
            <v>510012</v>
          </cell>
          <cell r="C4">
            <v>25790</v>
          </cell>
          <cell r="D4" t="str">
            <v>CTY TNHH MTV TM VA DV NGOC THOM</v>
          </cell>
          <cell r="E4" t="str">
            <v>1C26TTN_00000138</v>
          </cell>
          <cell r="F4">
            <v>3290000</v>
          </cell>
          <cell r="G4">
            <v>46025</v>
          </cell>
          <cell r="H4">
            <v>46053</v>
          </cell>
          <cell r="I4" t="str">
            <v>04-05/02/2026</v>
          </cell>
        </row>
        <row r="5">
          <cell r="A5">
            <v>139</v>
          </cell>
          <cell r="B5">
            <v>510019</v>
          </cell>
          <cell r="C5">
            <v>25790</v>
          </cell>
          <cell r="D5" t="str">
            <v>CTY TNHH MTV TM VA DV NGOC THOM</v>
          </cell>
          <cell r="E5" t="str">
            <v>1C26TTN_00000139</v>
          </cell>
          <cell r="F5">
            <v>1283025</v>
          </cell>
          <cell r="G5">
            <v>46025</v>
          </cell>
          <cell r="H5">
            <v>46053</v>
          </cell>
          <cell r="I5" t="str">
            <v>04-05/02/2026</v>
          </cell>
        </row>
        <row r="6">
          <cell r="A6">
            <v>1378</v>
          </cell>
          <cell r="B6">
            <v>510015</v>
          </cell>
          <cell r="C6">
            <v>25790</v>
          </cell>
          <cell r="D6" t="str">
            <v>CTY TNHH MTV TM VA DV NGOC THOM</v>
          </cell>
          <cell r="E6" t="str">
            <v>1C26TTN_00001378</v>
          </cell>
          <cell r="F6">
            <v>3994575</v>
          </cell>
          <cell r="G6">
            <v>46028</v>
          </cell>
          <cell r="H6">
            <v>46053</v>
          </cell>
          <cell r="I6" t="str">
            <v>04-05/02/2026</v>
          </cell>
        </row>
        <row r="7">
          <cell r="A7">
            <v>1379</v>
          </cell>
          <cell r="B7">
            <v>510016</v>
          </cell>
          <cell r="C7">
            <v>25790</v>
          </cell>
          <cell r="D7" t="str">
            <v>CTY TNHH MTV TM VA DV NGOC THOM</v>
          </cell>
          <cell r="E7" t="str">
            <v>1C26TTN_00001379</v>
          </cell>
          <cell r="F7">
            <v>5712375</v>
          </cell>
          <cell r="G7">
            <v>46031</v>
          </cell>
          <cell r="H7">
            <v>46053</v>
          </cell>
          <cell r="I7" t="str">
            <v>04-05/02/2026</v>
          </cell>
        </row>
        <row r="8">
          <cell r="A8">
            <v>1380</v>
          </cell>
          <cell r="B8">
            <v>510016</v>
          </cell>
          <cell r="C8">
            <v>25790</v>
          </cell>
          <cell r="D8" t="str">
            <v>CTY TNHH MTV TM VA DV NGOC THOM</v>
          </cell>
          <cell r="E8" t="str">
            <v>1C26TTN_00001380</v>
          </cell>
          <cell r="F8">
            <v>1970450</v>
          </cell>
          <cell r="G8">
            <v>46031</v>
          </cell>
          <cell r="H8">
            <v>46053</v>
          </cell>
          <cell r="I8" t="str">
            <v>04-05/02/2026</v>
          </cell>
        </row>
        <row r="9">
          <cell r="A9">
            <v>1381</v>
          </cell>
          <cell r="B9">
            <v>510016</v>
          </cell>
          <cell r="C9">
            <v>25790</v>
          </cell>
          <cell r="D9" t="str">
            <v>CTY TNHH MTV TM VA DV NGOC THOM</v>
          </cell>
          <cell r="E9" t="str">
            <v>1C26TTN_00001381</v>
          </cell>
          <cell r="F9">
            <v>1822475</v>
          </cell>
          <cell r="G9">
            <v>46031</v>
          </cell>
          <cell r="H9">
            <v>46053</v>
          </cell>
          <cell r="I9" t="str">
            <v>04-05/02/2026</v>
          </cell>
        </row>
        <row r="10">
          <cell r="A10">
            <v>1382</v>
          </cell>
          <cell r="B10">
            <v>510017</v>
          </cell>
          <cell r="C10">
            <v>25790</v>
          </cell>
          <cell r="D10" t="str">
            <v>CTY TNHH MTV TM VA DV NGOC THOM</v>
          </cell>
          <cell r="E10" t="str">
            <v>1C26TTN_00001382</v>
          </cell>
          <cell r="F10">
            <v>1657888</v>
          </cell>
          <cell r="G10">
            <v>46029</v>
          </cell>
          <cell r="H10">
            <v>46053</v>
          </cell>
          <cell r="I10" t="str">
            <v>04-05/02/2026</v>
          </cell>
        </row>
        <row r="11">
          <cell r="A11">
            <v>1383</v>
          </cell>
          <cell r="B11">
            <v>510017</v>
          </cell>
          <cell r="C11">
            <v>25790</v>
          </cell>
          <cell r="D11" t="str">
            <v>CTY TNHH MTV TM VA DV NGOC THOM</v>
          </cell>
          <cell r="E11" t="str">
            <v>1C26TTN_00001383</v>
          </cell>
          <cell r="F11">
            <v>1822475</v>
          </cell>
          <cell r="G11">
            <v>46029</v>
          </cell>
          <cell r="H11">
            <v>46053</v>
          </cell>
          <cell r="I11" t="str">
            <v>04-05/02/2026</v>
          </cell>
        </row>
        <row r="12">
          <cell r="A12">
            <v>1384</v>
          </cell>
          <cell r="B12">
            <v>510020</v>
          </cell>
          <cell r="C12">
            <v>25790</v>
          </cell>
          <cell r="D12" t="str">
            <v>CTY TNHH MTV TM VA DV NGOC THOM</v>
          </cell>
          <cell r="E12" t="str">
            <v>1C26TTN_00001384</v>
          </cell>
          <cell r="F12">
            <v>501825</v>
          </cell>
          <cell r="G12">
            <v>46028</v>
          </cell>
          <cell r="H12">
            <v>46053</v>
          </cell>
          <cell r="I12" t="str">
            <v>04-05/02/2026</v>
          </cell>
        </row>
        <row r="13">
          <cell r="A13">
            <v>1385</v>
          </cell>
          <cell r="B13">
            <v>510020</v>
          </cell>
          <cell r="C13">
            <v>25790</v>
          </cell>
          <cell r="D13" t="str">
            <v>CTY TNHH MTV TM VA DV NGOC THOM</v>
          </cell>
          <cell r="E13" t="str">
            <v>1C26TTN_00001385</v>
          </cell>
          <cell r="F13">
            <v>4779488</v>
          </cell>
          <cell r="G13">
            <v>46028</v>
          </cell>
          <cell r="H13">
            <v>46053</v>
          </cell>
          <cell r="I13" t="str">
            <v>04-05/02/2026</v>
          </cell>
        </row>
        <row r="14">
          <cell r="A14">
            <v>1386</v>
          </cell>
          <cell r="B14">
            <v>510020</v>
          </cell>
          <cell r="C14">
            <v>25790</v>
          </cell>
          <cell r="D14" t="str">
            <v>CTY TNHH MTV TM VA DV NGOC THOM</v>
          </cell>
          <cell r="E14" t="str">
            <v>1C26TTN_00001386</v>
          </cell>
          <cell r="F14">
            <v>3086513</v>
          </cell>
          <cell r="G14">
            <v>46028</v>
          </cell>
          <cell r="H14">
            <v>46053</v>
          </cell>
          <cell r="I14" t="str">
            <v>04-05/02/2026</v>
          </cell>
        </row>
        <row r="15">
          <cell r="A15">
            <v>1387</v>
          </cell>
          <cell r="B15">
            <v>510022</v>
          </cell>
          <cell r="C15">
            <v>25790</v>
          </cell>
          <cell r="D15" t="str">
            <v>CTY TNHH MTV TM VA DV NGOC THOM</v>
          </cell>
          <cell r="E15" t="str">
            <v>1C26TTN_00001387</v>
          </cell>
          <cell r="F15">
            <v>2695450</v>
          </cell>
          <cell r="G15">
            <v>46029</v>
          </cell>
          <cell r="H15">
            <v>46053</v>
          </cell>
          <cell r="I15" t="str">
            <v>04-05/02/2026</v>
          </cell>
        </row>
        <row r="16">
          <cell r="A16">
            <v>1388</v>
          </cell>
          <cell r="B16">
            <v>510024</v>
          </cell>
          <cell r="C16">
            <v>25790</v>
          </cell>
          <cell r="D16" t="str">
            <v>CTY TNHH MTV TM VA DV NGOC THOM</v>
          </cell>
          <cell r="E16" t="str">
            <v>1C26TTN_00001388</v>
          </cell>
          <cell r="F16">
            <v>2024125</v>
          </cell>
          <cell r="G16">
            <v>46031</v>
          </cell>
          <cell r="H16">
            <v>46053</v>
          </cell>
          <cell r="I16" t="str">
            <v>04-05/02/2026</v>
          </cell>
        </row>
        <row r="17">
          <cell r="A17">
            <v>1389</v>
          </cell>
          <cell r="B17">
            <v>510027</v>
          </cell>
          <cell r="C17">
            <v>25790</v>
          </cell>
          <cell r="D17" t="str">
            <v>CTY TNHH MTV TM VA DV NGOC THOM</v>
          </cell>
          <cell r="E17" t="str">
            <v>1C26TTN_00001389</v>
          </cell>
          <cell r="F17">
            <v>1258025</v>
          </cell>
          <cell r="G17">
            <v>46029</v>
          </cell>
          <cell r="H17">
            <v>46053</v>
          </cell>
          <cell r="I17" t="str">
            <v>04-05/02/2026</v>
          </cell>
        </row>
        <row r="18">
          <cell r="A18">
            <v>1390</v>
          </cell>
          <cell r="B18">
            <v>570010</v>
          </cell>
          <cell r="C18">
            <v>25790</v>
          </cell>
          <cell r="D18" t="str">
            <v>CTY TNHH MTV TM VA DV NGOC THOM</v>
          </cell>
          <cell r="E18" t="str">
            <v>1C26TTN_00001390</v>
          </cell>
          <cell r="F18">
            <v>12468150</v>
          </cell>
          <cell r="G18">
            <v>46029</v>
          </cell>
          <cell r="H18">
            <v>46053</v>
          </cell>
          <cell r="I18" t="str">
            <v>04-05/02/2026</v>
          </cell>
        </row>
        <row r="19">
          <cell r="A19">
            <v>1391</v>
          </cell>
          <cell r="B19">
            <v>510012</v>
          </cell>
          <cell r="C19">
            <v>25790</v>
          </cell>
          <cell r="D19" t="str">
            <v>CTY TNHH MTV TM VA DV NGOC THOM</v>
          </cell>
          <cell r="E19" t="str">
            <v>1C26TTN_00001391</v>
          </cell>
          <cell r="F19">
            <v>1468625</v>
          </cell>
          <cell r="G19">
            <v>46028</v>
          </cell>
          <cell r="H19">
            <v>46053</v>
          </cell>
          <cell r="I19" t="str">
            <v>04-05/02/2026</v>
          </cell>
        </row>
        <row r="20">
          <cell r="A20">
            <v>1392</v>
          </cell>
          <cell r="B20">
            <v>510012</v>
          </cell>
          <cell r="C20">
            <v>25790</v>
          </cell>
          <cell r="D20" t="str">
            <v>CTY TNHH MTV TM VA DV NGOC THOM</v>
          </cell>
          <cell r="E20" t="str">
            <v>1C26TTN_00001392</v>
          </cell>
          <cell r="F20">
            <v>2024125</v>
          </cell>
          <cell r="G20">
            <v>46028</v>
          </cell>
          <cell r="H20">
            <v>46053</v>
          </cell>
          <cell r="I20" t="str">
            <v>04-05/02/2026</v>
          </cell>
        </row>
        <row r="21">
          <cell r="A21">
            <v>1393</v>
          </cell>
          <cell r="B21">
            <v>510012</v>
          </cell>
          <cell r="C21">
            <v>25790</v>
          </cell>
          <cell r="D21" t="str">
            <v>CTY TNHH MTV TM VA DV NGOC THOM</v>
          </cell>
          <cell r="E21" t="str">
            <v>1C26TTN_00001393</v>
          </cell>
          <cell r="F21">
            <v>2403663</v>
          </cell>
          <cell r="G21">
            <v>46028</v>
          </cell>
          <cell r="H21">
            <v>46053</v>
          </cell>
          <cell r="I21" t="str">
            <v>04-05/02/2026</v>
          </cell>
        </row>
        <row r="22">
          <cell r="A22">
            <v>1394</v>
          </cell>
          <cell r="B22">
            <v>510011</v>
          </cell>
          <cell r="C22">
            <v>25790</v>
          </cell>
          <cell r="D22" t="str">
            <v>CTY TNHH MTV TM VA DV NGOC THOM</v>
          </cell>
          <cell r="E22" t="str">
            <v>1C26TTN_00001394</v>
          </cell>
          <cell r="F22">
            <v>1822475</v>
          </cell>
          <cell r="G22">
            <v>46028</v>
          </cell>
          <cell r="H22">
            <v>46053</v>
          </cell>
          <cell r="I22" t="str">
            <v>04-05/02/2026</v>
          </cell>
        </row>
        <row r="23">
          <cell r="A23">
            <v>1955</v>
          </cell>
          <cell r="B23">
            <v>510013</v>
          </cell>
          <cell r="C23">
            <v>25790</v>
          </cell>
          <cell r="D23" t="str">
            <v>CTY TNHH MTV TM VA DV NGOC THOM</v>
          </cell>
          <cell r="E23" t="str">
            <v>1C26TTN_00001955</v>
          </cell>
          <cell r="F23">
            <v>932888</v>
          </cell>
          <cell r="G23">
            <v>46028</v>
          </cell>
          <cell r="H23">
            <v>46053</v>
          </cell>
          <cell r="I23" t="str">
            <v>04-05/02/2026</v>
          </cell>
        </row>
        <row r="24">
          <cell r="A24">
            <v>1956</v>
          </cell>
          <cell r="B24">
            <v>510013</v>
          </cell>
          <cell r="C24">
            <v>25790</v>
          </cell>
          <cell r="D24" t="str">
            <v>CTY TNHH MTV TM VA DV NGOC THOM</v>
          </cell>
          <cell r="E24" t="str">
            <v>1C26TTN_00001956</v>
          </cell>
          <cell r="F24">
            <v>1719538</v>
          </cell>
          <cell r="G24">
            <v>46028</v>
          </cell>
          <cell r="H24">
            <v>46053</v>
          </cell>
          <cell r="I24" t="str">
            <v>04-05/02/2026</v>
          </cell>
        </row>
        <row r="25">
          <cell r="A25">
            <v>1957</v>
          </cell>
          <cell r="B25">
            <v>510013</v>
          </cell>
          <cell r="C25">
            <v>25790</v>
          </cell>
          <cell r="D25" t="str">
            <v>CTY TNHH MTV TM VA DV NGOC THOM</v>
          </cell>
          <cell r="E25" t="str">
            <v>1C26TTN_00001957</v>
          </cell>
          <cell r="F25">
            <v>911238</v>
          </cell>
          <cell r="G25">
            <v>46028</v>
          </cell>
          <cell r="H25">
            <v>46053</v>
          </cell>
          <cell r="I25" t="str">
            <v>04-05/02/2026</v>
          </cell>
        </row>
        <row r="26">
          <cell r="A26">
            <v>1958</v>
          </cell>
          <cell r="B26">
            <v>510014</v>
          </cell>
          <cell r="C26">
            <v>25790</v>
          </cell>
          <cell r="D26" t="str">
            <v>CTY TNHH MTV TM VA DV NGOC THOM</v>
          </cell>
          <cell r="E26" t="str">
            <v>1C26TTN_00001958</v>
          </cell>
          <cell r="F26">
            <v>501825</v>
          </cell>
          <cell r="G26">
            <v>46028</v>
          </cell>
          <cell r="H26">
            <v>46053</v>
          </cell>
          <cell r="I26" t="str">
            <v>04-05/02/2026</v>
          </cell>
        </row>
        <row r="27">
          <cell r="A27">
            <v>1959</v>
          </cell>
          <cell r="B27">
            <v>510014</v>
          </cell>
          <cell r="C27">
            <v>25790</v>
          </cell>
          <cell r="D27" t="str">
            <v>CTY TNHH MTV TM VA DV NGOC THOM</v>
          </cell>
          <cell r="E27" t="str">
            <v>1C26TTN_00001959</v>
          </cell>
          <cell r="F27">
            <v>20241200</v>
          </cell>
          <cell r="G27">
            <v>46028</v>
          </cell>
          <cell r="H27">
            <v>46053</v>
          </cell>
          <cell r="I27" t="str">
            <v>04-05/02/2026</v>
          </cell>
        </row>
        <row r="28">
          <cell r="A28">
            <v>1960</v>
          </cell>
          <cell r="B28">
            <v>510014</v>
          </cell>
          <cell r="C28">
            <v>25790</v>
          </cell>
          <cell r="D28" t="str">
            <v>CTY TNHH MTV TM VA DV NGOC THOM</v>
          </cell>
          <cell r="E28" t="str">
            <v>1C26TTN_00001960</v>
          </cell>
          <cell r="F28">
            <v>932888</v>
          </cell>
          <cell r="G28">
            <v>46028</v>
          </cell>
          <cell r="H28">
            <v>46053</v>
          </cell>
          <cell r="I28" t="str">
            <v>04-05/02/2026</v>
          </cell>
        </row>
        <row r="29">
          <cell r="A29">
            <v>2010</v>
          </cell>
          <cell r="B29">
            <v>510019</v>
          </cell>
          <cell r="C29">
            <v>25790</v>
          </cell>
          <cell r="D29" t="str">
            <v>CTY TNHH MTV TM VA DV NGOC THOM</v>
          </cell>
          <cell r="E29" t="str">
            <v>1C26TTN_00002010</v>
          </cell>
          <cell r="F29">
            <v>2024125</v>
          </cell>
          <cell r="G29">
            <v>46030</v>
          </cell>
          <cell r="H29">
            <v>46053</v>
          </cell>
          <cell r="I29" t="str">
            <v>04-05/02/2026</v>
          </cell>
        </row>
        <row r="30">
          <cell r="A30">
            <v>2011</v>
          </cell>
          <cell r="B30">
            <v>510027</v>
          </cell>
          <cell r="C30">
            <v>25790</v>
          </cell>
          <cell r="D30" t="str">
            <v>CTY TNHH MTV TM VA DV NGOC THOM</v>
          </cell>
          <cell r="E30" t="str">
            <v>1C26TTN_00002011</v>
          </cell>
          <cell r="F30">
            <v>2024125</v>
          </cell>
          <cell r="G30">
            <v>46032</v>
          </cell>
          <cell r="H30">
            <v>46053</v>
          </cell>
          <cell r="I30" t="str">
            <v>04-05/02/2026</v>
          </cell>
        </row>
        <row r="31">
          <cell r="A31">
            <v>2012</v>
          </cell>
          <cell r="B31">
            <v>510023</v>
          </cell>
          <cell r="C31">
            <v>25790</v>
          </cell>
          <cell r="D31" t="str">
            <v>CTY TNHH MTV TM VA DV NGOC THOM</v>
          </cell>
          <cell r="E31" t="str">
            <v>1C26TTN_00002012</v>
          </cell>
          <cell r="F31">
            <v>1468625</v>
          </cell>
          <cell r="G31">
            <v>46032</v>
          </cell>
          <cell r="H31">
            <v>46053</v>
          </cell>
          <cell r="I31" t="str">
            <v>04-05/02/2026</v>
          </cell>
        </row>
        <row r="32">
          <cell r="A32">
            <v>2013</v>
          </cell>
          <cell r="B32">
            <v>510022</v>
          </cell>
          <cell r="C32">
            <v>25790</v>
          </cell>
          <cell r="D32" t="str">
            <v>CTY TNHH MTV TM VA DV NGOC THOM</v>
          </cell>
          <cell r="E32" t="str">
            <v>1C26TTN_00002013</v>
          </cell>
          <cell r="F32">
            <v>2024125</v>
          </cell>
          <cell r="G32">
            <v>46032</v>
          </cell>
          <cell r="H32">
            <v>46053</v>
          </cell>
          <cell r="I32" t="str">
            <v>04-05/02/2026</v>
          </cell>
        </row>
        <row r="33">
          <cell r="A33">
            <v>2014</v>
          </cell>
          <cell r="B33">
            <v>510017</v>
          </cell>
          <cell r="C33">
            <v>25790</v>
          </cell>
          <cell r="D33" t="str">
            <v>CTY TNHH MTV TM VA DV NGOC THOM</v>
          </cell>
          <cell r="E33" t="str">
            <v>1C26TTN_00002014</v>
          </cell>
          <cell r="F33">
            <v>3142713</v>
          </cell>
          <cell r="G33">
            <v>46032</v>
          </cell>
          <cell r="H33">
            <v>46053</v>
          </cell>
          <cell r="I33" t="str">
            <v>04-05/02/2026</v>
          </cell>
        </row>
        <row r="34">
          <cell r="A34">
            <v>2015</v>
          </cell>
          <cell r="B34">
            <v>510017</v>
          </cell>
          <cell r="C34">
            <v>25790</v>
          </cell>
          <cell r="D34" t="str">
            <v>CTY TNHH MTV TM VA DV NGOC THOM</v>
          </cell>
          <cell r="E34" t="str">
            <v>1C26TTN_00002015</v>
          </cell>
          <cell r="F34">
            <v>2024125</v>
          </cell>
          <cell r="G34">
            <v>46032</v>
          </cell>
          <cell r="H34">
            <v>46053</v>
          </cell>
          <cell r="I34" t="str">
            <v>04-05/02/2026</v>
          </cell>
        </row>
        <row r="35">
          <cell r="A35">
            <v>2016</v>
          </cell>
          <cell r="B35">
            <v>510016</v>
          </cell>
          <cell r="C35">
            <v>25790</v>
          </cell>
          <cell r="D35" t="str">
            <v>CTY TNHH MTV TM VA DV NGOC THOM</v>
          </cell>
          <cell r="E35" t="str">
            <v>1C26TTN_00002016</v>
          </cell>
          <cell r="F35">
            <v>2193625</v>
          </cell>
          <cell r="G35">
            <v>46034</v>
          </cell>
          <cell r="H35">
            <v>46053</v>
          </cell>
          <cell r="I35" t="str">
            <v>04-05/02/2026</v>
          </cell>
        </row>
        <row r="36">
          <cell r="A36">
            <v>2017</v>
          </cell>
          <cell r="B36">
            <v>510015</v>
          </cell>
          <cell r="C36">
            <v>25790</v>
          </cell>
          <cell r="D36" t="str">
            <v>CTY TNHH MTV TM VA DV NGOC THOM</v>
          </cell>
          <cell r="E36" t="str">
            <v>1C26TTN_00002017</v>
          </cell>
          <cell r="F36">
            <v>1970450</v>
          </cell>
          <cell r="G36">
            <v>46031</v>
          </cell>
          <cell r="H36">
            <v>46053</v>
          </cell>
          <cell r="I36" t="str">
            <v>04-05/02/2026</v>
          </cell>
        </row>
        <row r="37">
          <cell r="A37">
            <v>2018</v>
          </cell>
          <cell r="B37">
            <v>510015</v>
          </cell>
          <cell r="C37">
            <v>25790</v>
          </cell>
          <cell r="D37" t="str">
            <v>CTY TNHH MTV TM VA DV NGOC THOM</v>
          </cell>
          <cell r="E37" t="str">
            <v>1C26TTN_00002018</v>
          </cell>
          <cell r="F37">
            <v>4048238</v>
          </cell>
          <cell r="G37">
            <v>46031</v>
          </cell>
          <cell r="H37">
            <v>46053</v>
          </cell>
          <cell r="I37" t="str">
            <v>04-05/02/2026</v>
          </cell>
        </row>
        <row r="38">
          <cell r="A38">
            <v>2019</v>
          </cell>
          <cell r="B38">
            <v>510019</v>
          </cell>
          <cell r="C38">
            <v>25790</v>
          </cell>
          <cell r="D38" t="str">
            <v>CTY TNHH MTV TM VA DV NGOC THOM</v>
          </cell>
          <cell r="E38" t="str">
            <v>1C26TTN_00002019</v>
          </cell>
          <cell r="F38">
            <v>5554038</v>
          </cell>
          <cell r="G38">
            <v>46032</v>
          </cell>
          <cell r="H38">
            <v>46053</v>
          </cell>
          <cell r="I38" t="str">
            <v>04-05/02/2026</v>
          </cell>
        </row>
        <row r="39">
          <cell r="A39">
            <v>2020</v>
          </cell>
          <cell r="B39">
            <v>510019</v>
          </cell>
          <cell r="C39">
            <v>25790</v>
          </cell>
          <cell r="D39" t="str">
            <v>CTY TNHH MTV TM VA DV NGOC THOM</v>
          </cell>
          <cell r="E39" t="str">
            <v>1C26TTN_00002020</v>
          </cell>
          <cell r="F39">
            <v>3451650</v>
          </cell>
          <cell r="G39">
            <v>46032</v>
          </cell>
          <cell r="H39">
            <v>46053</v>
          </cell>
          <cell r="I39" t="str">
            <v>04-05/02/2026</v>
          </cell>
        </row>
        <row r="40">
          <cell r="A40">
            <v>2021</v>
          </cell>
          <cell r="B40">
            <v>510012</v>
          </cell>
          <cell r="C40">
            <v>25790</v>
          </cell>
          <cell r="D40" t="str">
            <v>CTY TNHH MTV TM VA DV NGOC THOM</v>
          </cell>
          <cell r="E40" t="str">
            <v>1C26TTN_00002021</v>
          </cell>
          <cell r="F40">
            <v>1468625</v>
          </cell>
          <cell r="G40">
            <v>46031</v>
          </cell>
          <cell r="H40">
            <v>46053</v>
          </cell>
          <cell r="I40" t="str">
            <v>04-05/02/2026</v>
          </cell>
        </row>
        <row r="41">
          <cell r="A41">
            <v>2022</v>
          </cell>
          <cell r="B41">
            <v>510010</v>
          </cell>
          <cell r="C41">
            <v>25790</v>
          </cell>
          <cell r="D41" t="str">
            <v>CTY TNHH MTV TM VA DV NGOC THOM</v>
          </cell>
          <cell r="E41" t="str">
            <v>1C26TTN_00002022</v>
          </cell>
          <cell r="F41">
            <v>5265538</v>
          </cell>
          <cell r="G41">
            <v>46031</v>
          </cell>
          <cell r="H41">
            <v>46053</v>
          </cell>
          <cell r="I41" t="str">
            <v>04-05/02/2026</v>
          </cell>
        </row>
        <row r="42">
          <cell r="A42">
            <v>2023</v>
          </cell>
          <cell r="B42">
            <v>510010</v>
          </cell>
          <cell r="C42">
            <v>25790</v>
          </cell>
          <cell r="D42" t="str">
            <v>CTY TNHH MTV TM VA DV NGOC THOM</v>
          </cell>
          <cell r="E42" t="str">
            <v>1C26TTN_00002023</v>
          </cell>
          <cell r="F42">
            <v>4664450</v>
          </cell>
          <cell r="G42">
            <v>46031</v>
          </cell>
          <cell r="H42">
            <v>46053</v>
          </cell>
          <cell r="I42" t="str">
            <v>04-05/02/2026</v>
          </cell>
        </row>
        <row r="43">
          <cell r="A43">
            <v>2024</v>
          </cell>
          <cell r="B43">
            <v>510010</v>
          </cell>
          <cell r="C43">
            <v>25790</v>
          </cell>
          <cell r="D43" t="str">
            <v>CTY TNHH MTV TM VA DV NGOC THOM</v>
          </cell>
          <cell r="E43" t="str">
            <v>1C26TTN_00002024</v>
          </cell>
          <cell r="F43">
            <v>10120600</v>
          </cell>
          <cell r="G43">
            <v>46031</v>
          </cell>
          <cell r="H43">
            <v>46053</v>
          </cell>
          <cell r="I43" t="str">
            <v>04-05/02/2026</v>
          </cell>
        </row>
        <row r="44">
          <cell r="A44">
            <v>2695</v>
          </cell>
          <cell r="B44">
            <v>510026</v>
          </cell>
          <cell r="C44">
            <v>25790</v>
          </cell>
          <cell r="D44" t="str">
            <v>CTY TNHH MTV TM VA DV NGOC THOM</v>
          </cell>
          <cell r="E44" t="str">
            <v>1C26TTN_00002695</v>
          </cell>
          <cell r="F44">
            <v>911238</v>
          </cell>
          <cell r="G44">
            <v>46031</v>
          </cell>
          <cell r="H44">
            <v>46053</v>
          </cell>
          <cell r="I44" t="str">
            <v>04-05/02/2026</v>
          </cell>
        </row>
        <row r="45">
          <cell r="A45">
            <v>2696</v>
          </cell>
          <cell r="B45">
            <v>510026</v>
          </cell>
          <cell r="C45">
            <v>25790</v>
          </cell>
          <cell r="D45" t="str">
            <v>CTY TNHH MTV TM VA DV NGOC THOM</v>
          </cell>
          <cell r="E45" t="str">
            <v>1C26TTN_00002696</v>
          </cell>
          <cell r="F45">
            <v>1116063</v>
          </cell>
          <cell r="G45">
            <v>46031</v>
          </cell>
          <cell r="H45">
            <v>46053</v>
          </cell>
          <cell r="I45" t="str">
            <v>04-05/02/2026</v>
          </cell>
        </row>
        <row r="46">
          <cell r="A46">
            <v>2697</v>
          </cell>
          <cell r="B46">
            <v>510026</v>
          </cell>
          <cell r="C46">
            <v>25790</v>
          </cell>
          <cell r="D46" t="str">
            <v>CTY TNHH MTV TM VA DV NGOC THOM</v>
          </cell>
          <cell r="E46" t="str">
            <v>1C26TTN_00002697</v>
          </cell>
          <cell r="F46">
            <v>932888</v>
          </cell>
          <cell r="G46">
            <v>46031</v>
          </cell>
          <cell r="H46">
            <v>46053</v>
          </cell>
          <cell r="I46" t="str">
            <v>04-05/02/2026</v>
          </cell>
        </row>
        <row r="47">
          <cell r="A47">
            <v>2698</v>
          </cell>
          <cell r="B47">
            <v>510014</v>
          </cell>
          <cell r="C47">
            <v>25790</v>
          </cell>
          <cell r="D47" t="str">
            <v>CTY TNHH MTV TM VA DV NGOC THOM</v>
          </cell>
          <cell r="E47" t="str">
            <v>1C26TTN_00002698</v>
          </cell>
          <cell r="F47">
            <v>558025</v>
          </cell>
          <cell r="G47">
            <v>46031</v>
          </cell>
          <cell r="H47">
            <v>46053</v>
          </cell>
          <cell r="I47" t="str">
            <v>04-05/02/2026</v>
          </cell>
        </row>
        <row r="48">
          <cell r="A48">
            <v>2699</v>
          </cell>
          <cell r="B48">
            <v>510014</v>
          </cell>
          <cell r="C48">
            <v>25790</v>
          </cell>
          <cell r="D48" t="str">
            <v>CTY TNHH MTV TM VA DV NGOC THOM</v>
          </cell>
          <cell r="E48" t="str">
            <v>1C26TTN_00002699</v>
          </cell>
          <cell r="F48">
            <v>911238</v>
          </cell>
          <cell r="G48">
            <v>46031</v>
          </cell>
          <cell r="H48">
            <v>46053</v>
          </cell>
          <cell r="I48" t="str">
            <v>04-05/02/2026</v>
          </cell>
        </row>
        <row r="49">
          <cell r="A49">
            <v>2700</v>
          </cell>
          <cell r="B49">
            <v>510014</v>
          </cell>
          <cell r="C49">
            <v>25790</v>
          </cell>
          <cell r="D49" t="str">
            <v>CTY TNHH MTV TM VA DV NGOC THOM</v>
          </cell>
          <cell r="E49" t="str">
            <v>1C26TTN_00002700</v>
          </cell>
          <cell r="F49">
            <v>4664450</v>
          </cell>
          <cell r="G49">
            <v>46031</v>
          </cell>
          <cell r="H49">
            <v>46053</v>
          </cell>
          <cell r="I49" t="str">
            <v>04-05/02/2026</v>
          </cell>
        </row>
        <row r="50">
          <cell r="A50">
            <v>2701</v>
          </cell>
          <cell r="B50">
            <v>510014</v>
          </cell>
          <cell r="C50">
            <v>25790</v>
          </cell>
          <cell r="D50" t="str">
            <v>CTY TNHH MTV TM VA DV NGOC THOM</v>
          </cell>
          <cell r="E50" t="str">
            <v>1C26TTN_00002701</v>
          </cell>
          <cell r="F50">
            <v>2024125</v>
          </cell>
          <cell r="G50">
            <v>46031</v>
          </cell>
          <cell r="H50">
            <v>46053</v>
          </cell>
          <cell r="I50" t="str">
            <v>04-05/02/2026</v>
          </cell>
        </row>
        <row r="51">
          <cell r="A51">
            <v>2702</v>
          </cell>
          <cell r="B51">
            <v>510013</v>
          </cell>
          <cell r="C51">
            <v>25790</v>
          </cell>
          <cell r="D51" t="str">
            <v>CTY TNHH MTV TM VA DV NGOC THOM</v>
          </cell>
          <cell r="E51" t="str">
            <v>1C26TTN_00002702</v>
          </cell>
          <cell r="F51">
            <v>1620000</v>
          </cell>
          <cell r="G51">
            <v>46032</v>
          </cell>
          <cell r="H51">
            <v>46053</v>
          </cell>
          <cell r="I51" t="str">
            <v>04-05/02/2026</v>
          </cell>
        </row>
        <row r="52">
          <cell r="A52">
            <v>3107</v>
          </cell>
          <cell r="B52">
            <v>510015</v>
          </cell>
          <cell r="C52">
            <v>25790</v>
          </cell>
          <cell r="D52" t="str">
            <v>CTY TNHH MTV TM VA DV NGOC THOM</v>
          </cell>
          <cell r="E52" t="str">
            <v>1C26TTN_00003107</v>
          </cell>
          <cell r="F52">
            <v>932888</v>
          </cell>
          <cell r="G52">
            <v>46035</v>
          </cell>
          <cell r="H52">
            <v>46053</v>
          </cell>
          <cell r="I52" t="str">
            <v>04-05/02/2026</v>
          </cell>
        </row>
        <row r="53">
          <cell r="A53">
            <v>3108</v>
          </cell>
          <cell r="B53">
            <v>510015</v>
          </cell>
          <cell r="C53">
            <v>25790</v>
          </cell>
          <cell r="D53" t="str">
            <v>CTY TNHH MTV TM VA DV NGOC THOM</v>
          </cell>
          <cell r="E53" t="str">
            <v>1C26TTN_00003108</v>
          </cell>
          <cell r="F53">
            <v>700000</v>
          </cell>
          <cell r="G53">
            <v>46035</v>
          </cell>
          <cell r="H53">
            <v>46053</v>
          </cell>
          <cell r="I53" t="str">
            <v>04-05/02/2026</v>
          </cell>
        </row>
        <row r="54">
          <cell r="A54">
            <v>3109</v>
          </cell>
          <cell r="B54">
            <v>570010</v>
          </cell>
          <cell r="C54">
            <v>25790</v>
          </cell>
          <cell r="D54" t="str">
            <v>CTY TNHH MTV TM VA DV NGOC THOM</v>
          </cell>
          <cell r="E54" t="str">
            <v>1C26TTN_00003109</v>
          </cell>
          <cell r="F54">
            <v>1776925</v>
          </cell>
          <cell r="G54">
            <v>46036</v>
          </cell>
          <cell r="H54">
            <v>46053</v>
          </cell>
          <cell r="I54" t="str">
            <v>04-05/02/2026</v>
          </cell>
        </row>
        <row r="55">
          <cell r="A55">
            <v>3193</v>
          </cell>
          <cell r="B55">
            <v>510026</v>
          </cell>
          <cell r="C55">
            <v>25790</v>
          </cell>
          <cell r="D55" t="str">
            <v>CTY TNHH MTV TM VA DV NGOC THOM</v>
          </cell>
          <cell r="E55" t="str">
            <v>1C26TTN_00003193</v>
          </cell>
          <cell r="F55">
            <v>2024125</v>
          </cell>
          <cell r="G55">
            <v>46034</v>
          </cell>
          <cell r="H55">
            <v>46053</v>
          </cell>
          <cell r="I55" t="str">
            <v>04-05/02/2026</v>
          </cell>
        </row>
        <row r="56">
          <cell r="A56">
            <v>3194</v>
          </cell>
          <cell r="B56">
            <v>510026</v>
          </cell>
          <cell r="C56">
            <v>25790</v>
          </cell>
          <cell r="D56" t="str">
            <v>CTY TNHH MTV TM VA DV NGOC THOM</v>
          </cell>
          <cell r="E56" t="str">
            <v>1C26TTN_00003194</v>
          </cell>
          <cell r="F56">
            <v>2377925</v>
          </cell>
          <cell r="G56">
            <v>46034</v>
          </cell>
          <cell r="H56">
            <v>46053</v>
          </cell>
          <cell r="I56" t="str">
            <v>04-05/02/2026</v>
          </cell>
        </row>
        <row r="57">
          <cell r="A57">
            <v>3928</v>
          </cell>
          <cell r="B57">
            <v>510011</v>
          </cell>
          <cell r="C57">
            <v>25790</v>
          </cell>
          <cell r="D57" t="str">
            <v>CTY TNHH MTV TM VA DV NGOC THOM</v>
          </cell>
          <cell r="E57" t="str">
            <v>1C26TTN_00003928</v>
          </cell>
          <cell r="F57">
            <v>725000</v>
          </cell>
          <cell r="G57">
            <v>46037</v>
          </cell>
          <cell r="H57">
            <v>46053</v>
          </cell>
          <cell r="I57" t="str">
            <v>04-05/02/2026</v>
          </cell>
        </row>
        <row r="58">
          <cell r="A58">
            <v>3929</v>
          </cell>
          <cell r="B58">
            <v>510011</v>
          </cell>
          <cell r="C58">
            <v>25790</v>
          </cell>
          <cell r="D58" t="str">
            <v>CTY TNHH MTV TM VA DV NGOC THOM</v>
          </cell>
          <cell r="E58" t="str">
            <v>1C26TTN_00003929</v>
          </cell>
          <cell r="F58">
            <v>13700900</v>
          </cell>
          <cell r="G58">
            <v>46037</v>
          </cell>
          <cell r="H58">
            <v>46053</v>
          </cell>
          <cell r="I58" t="str">
            <v>04-05/02/2026</v>
          </cell>
        </row>
        <row r="59">
          <cell r="A59">
            <v>3931</v>
          </cell>
          <cell r="B59">
            <v>510029</v>
          </cell>
          <cell r="C59">
            <v>25790</v>
          </cell>
          <cell r="D59" t="str">
            <v>CTY TNHH MTV TM VA DV NGOC THOM</v>
          </cell>
          <cell r="E59" t="str">
            <v>1C26TTN_00003931</v>
          </cell>
          <cell r="F59">
            <v>725000</v>
          </cell>
          <cell r="G59">
            <v>46037</v>
          </cell>
          <cell r="H59">
            <v>46053</v>
          </cell>
          <cell r="I59" t="str">
            <v>04-05/02/2026</v>
          </cell>
        </row>
        <row r="60">
          <cell r="A60">
            <v>3932</v>
          </cell>
          <cell r="B60">
            <v>510029</v>
          </cell>
          <cell r="C60">
            <v>25790</v>
          </cell>
          <cell r="D60" t="str">
            <v>CTY TNHH MTV TM VA DV NGOC THOM</v>
          </cell>
          <cell r="E60" t="str">
            <v>1C26TTN_00003932</v>
          </cell>
          <cell r="F60">
            <v>1468625</v>
          </cell>
          <cell r="G60">
            <v>46037</v>
          </cell>
          <cell r="H60">
            <v>46053</v>
          </cell>
          <cell r="I60" t="str">
            <v>04-05/02/2026</v>
          </cell>
        </row>
        <row r="61">
          <cell r="A61">
            <v>3933</v>
          </cell>
          <cell r="B61">
            <v>570010</v>
          </cell>
          <cell r="C61">
            <v>25790</v>
          </cell>
          <cell r="D61" t="str">
            <v>CTY TNHH MTV TM VA DV NGOC THOM</v>
          </cell>
          <cell r="E61" t="str">
            <v>1C26TTN_00003933</v>
          </cell>
          <cell r="F61">
            <v>19262213</v>
          </cell>
          <cell r="G61">
            <v>46040</v>
          </cell>
          <cell r="H61">
            <v>46053</v>
          </cell>
          <cell r="I61" t="str">
            <v>04-05/02/2026</v>
          </cell>
        </row>
        <row r="62">
          <cell r="A62">
            <v>3934</v>
          </cell>
          <cell r="B62">
            <v>570010</v>
          </cell>
          <cell r="C62">
            <v>25790</v>
          </cell>
          <cell r="D62" t="str">
            <v>CTY TNHH MTV TM VA DV NGOC THOM</v>
          </cell>
          <cell r="E62" t="str">
            <v>1C26TTN_00003934</v>
          </cell>
          <cell r="F62">
            <v>3801038</v>
          </cell>
          <cell r="G62">
            <v>46040</v>
          </cell>
          <cell r="H62">
            <v>46053</v>
          </cell>
          <cell r="I62" t="str">
            <v>04-05/02/2026</v>
          </cell>
        </row>
        <row r="63">
          <cell r="A63">
            <v>3935</v>
          </cell>
          <cell r="B63">
            <v>510024</v>
          </cell>
          <cell r="C63">
            <v>25790</v>
          </cell>
          <cell r="D63" t="str">
            <v>CTY TNHH MTV TM VA DV NGOC THOM</v>
          </cell>
          <cell r="E63" t="str">
            <v>1C26TTN_00003935</v>
          </cell>
          <cell r="F63">
            <v>2024125</v>
          </cell>
          <cell r="G63">
            <v>46041</v>
          </cell>
          <cell r="H63">
            <v>46053</v>
          </cell>
          <cell r="I63" t="str">
            <v>04-05/02/2026</v>
          </cell>
        </row>
        <row r="64">
          <cell r="A64">
            <v>3936</v>
          </cell>
          <cell r="B64">
            <v>510022</v>
          </cell>
          <cell r="C64">
            <v>25790</v>
          </cell>
          <cell r="D64" t="str">
            <v>CTY TNHH MTV TM VA DV NGOC THOM</v>
          </cell>
          <cell r="E64" t="str">
            <v>1C26TTN_00003936</v>
          </cell>
          <cell r="F64">
            <v>700000</v>
          </cell>
          <cell r="G64">
            <v>46039</v>
          </cell>
          <cell r="H64">
            <v>46053</v>
          </cell>
          <cell r="I64" t="str">
            <v>04-05/02/2026</v>
          </cell>
        </row>
        <row r="65">
          <cell r="A65">
            <v>3937</v>
          </cell>
          <cell r="B65">
            <v>510022</v>
          </cell>
          <cell r="C65">
            <v>25790</v>
          </cell>
          <cell r="D65" t="str">
            <v>CTY TNHH MTV TM VA DV NGOC THOM</v>
          </cell>
          <cell r="E65" t="str">
            <v>1C26TTN_00003937</v>
          </cell>
          <cell r="F65">
            <v>1896000</v>
          </cell>
          <cell r="G65">
            <v>46039</v>
          </cell>
          <cell r="H65">
            <v>46053</v>
          </cell>
          <cell r="I65" t="str">
            <v>04-05/02/2026</v>
          </cell>
        </row>
        <row r="66">
          <cell r="A66">
            <v>3938</v>
          </cell>
          <cell r="B66">
            <v>510017</v>
          </cell>
          <cell r="C66">
            <v>25790</v>
          </cell>
          <cell r="D66" t="str">
            <v>CTY TNHH MTV TM VA DV NGOC THOM</v>
          </cell>
          <cell r="E66" t="str">
            <v>1C26TTN_00003938</v>
          </cell>
          <cell r="F66">
            <v>8103525</v>
          </cell>
          <cell r="G66">
            <v>46039</v>
          </cell>
          <cell r="H66">
            <v>46053</v>
          </cell>
          <cell r="I66" t="str">
            <v>04-05/02/2026</v>
          </cell>
        </row>
        <row r="67">
          <cell r="A67">
            <v>3939</v>
          </cell>
          <cell r="B67">
            <v>510016</v>
          </cell>
          <cell r="C67">
            <v>25790</v>
          </cell>
          <cell r="D67" t="str">
            <v>CTY TNHH MTV TM VA DV NGOC THOM</v>
          </cell>
          <cell r="E67" t="str">
            <v>1C26TTN_00003939</v>
          </cell>
          <cell r="F67">
            <v>2540000</v>
          </cell>
          <cell r="G67">
            <v>46041</v>
          </cell>
          <cell r="H67">
            <v>46053</v>
          </cell>
          <cell r="I67" t="str">
            <v>04-05/02/2026</v>
          </cell>
        </row>
        <row r="68">
          <cell r="A68">
            <v>3940</v>
          </cell>
          <cell r="B68">
            <v>510016</v>
          </cell>
          <cell r="C68">
            <v>25790</v>
          </cell>
          <cell r="D68" t="str">
            <v>CTY TNHH MTV TM VA DV NGOC THOM</v>
          </cell>
          <cell r="E68" t="str">
            <v>1C26TTN_00003940</v>
          </cell>
          <cell r="F68">
            <v>4048238</v>
          </cell>
          <cell r="G68">
            <v>46041</v>
          </cell>
          <cell r="H68">
            <v>46053</v>
          </cell>
          <cell r="I68" t="str">
            <v>04-05/02/2026</v>
          </cell>
        </row>
        <row r="69">
          <cell r="A69">
            <v>3941</v>
          </cell>
          <cell r="B69">
            <v>510015</v>
          </cell>
          <cell r="C69">
            <v>25790</v>
          </cell>
          <cell r="D69" t="str">
            <v>CTY TNHH MTV TM VA DV NGOC THOM</v>
          </cell>
          <cell r="E69" t="str">
            <v>1C26TTN_00003941</v>
          </cell>
          <cell r="F69">
            <v>6057738</v>
          </cell>
          <cell r="G69">
            <v>46038</v>
          </cell>
          <cell r="H69">
            <v>46053</v>
          </cell>
          <cell r="I69" t="str">
            <v>04-05/02/2026</v>
          </cell>
        </row>
        <row r="70">
          <cell r="A70">
            <v>3943</v>
          </cell>
          <cell r="B70">
            <v>510010</v>
          </cell>
          <cell r="C70">
            <v>25790</v>
          </cell>
          <cell r="D70" t="str">
            <v>CTY TNHH MTV TM VA DV NGOC THOM</v>
          </cell>
          <cell r="E70" t="str">
            <v>1C26TTN_00003943</v>
          </cell>
          <cell r="F70">
            <v>1822475</v>
          </cell>
          <cell r="G70">
            <v>46038</v>
          </cell>
          <cell r="H70">
            <v>46053</v>
          </cell>
          <cell r="I70" t="str">
            <v>04-05/02/2026</v>
          </cell>
        </row>
        <row r="71">
          <cell r="A71">
            <v>3946</v>
          </cell>
          <cell r="B71">
            <v>510010</v>
          </cell>
          <cell r="C71">
            <v>25790</v>
          </cell>
          <cell r="D71" t="str">
            <v>CTY TNHH MTV TM VA DV NGOC THOM</v>
          </cell>
          <cell r="E71" t="str">
            <v>1C26TTN_00003946</v>
          </cell>
          <cell r="F71">
            <v>5759525</v>
          </cell>
          <cell r="G71">
            <v>46038</v>
          </cell>
          <cell r="H71">
            <v>46053</v>
          </cell>
          <cell r="I71" t="str">
            <v>04-05/02/2026</v>
          </cell>
        </row>
        <row r="72">
          <cell r="A72">
            <v>4078</v>
          </cell>
          <cell r="B72">
            <v>510013</v>
          </cell>
          <cell r="C72">
            <v>25790</v>
          </cell>
          <cell r="D72" t="str">
            <v>CTY TNHH MTV TM VA DV NGOC THOM</v>
          </cell>
          <cell r="E72" t="str">
            <v>1C26TTN_00004078</v>
          </cell>
          <cell r="F72">
            <v>932888</v>
          </cell>
          <cell r="G72">
            <v>46037</v>
          </cell>
          <cell r="H72">
            <v>46053</v>
          </cell>
          <cell r="I72" t="str">
            <v>04-05/02/2026</v>
          </cell>
        </row>
        <row r="73">
          <cell r="A73">
            <v>4794</v>
          </cell>
          <cell r="B73">
            <v>510026</v>
          </cell>
          <cell r="C73">
            <v>25790</v>
          </cell>
          <cell r="D73" t="str">
            <v>CTY TNHH MTV TM VA DV NGOC THOM</v>
          </cell>
          <cell r="E73" t="str">
            <v>1C26TTN_00004794</v>
          </cell>
          <cell r="F73">
            <v>1840000</v>
          </cell>
          <cell r="G73">
            <v>46041</v>
          </cell>
          <cell r="H73">
            <v>46053</v>
          </cell>
          <cell r="I73" t="str">
            <v>04-05/02/2026</v>
          </cell>
        </row>
        <row r="74">
          <cell r="A74">
            <v>5160</v>
          </cell>
          <cell r="B74">
            <v>510016</v>
          </cell>
          <cell r="C74">
            <v>25790</v>
          </cell>
          <cell r="D74" t="str">
            <v>CTY TNHH MTV TM VA DV NGOC THOM</v>
          </cell>
          <cell r="E74" t="str">
            <v>1C26TTN_00005160</v>
          </cell>
          <cell r="F74">
            <v>474325</v>
          </cell>
          <cell r="G74">
            <v>46045</v>
          </cell>
          <cell r="H74">
            <v>46053</v>
          </cell>
          <cell r="I74" t="str">
            <v>04-05/02/2026</v>
          </cell>
        </row>
        <row r="75">
          <cell r="A75">
            <v>5161</v>
          </cell>
          <cell r="B75">
            <v>510016</v>
          </cell>
          <cell r="C75">
            <v>25790</v>
          </cell>
          <cell r="D75" t="str">
            <v>CTY TNHH MTV TM VA DV NGOC THOM</v>
          </cell>
          <cell r="E75" t="str">
            <v>1C26TTN_00005161</v>
          </cell>
          <cell r="F75">
            <v>501825</v>
          </cell>
          <cell r="G75">
            <v>46045</v>
          </cell>
          <cell r="H75">
            <v>46053</v>
          </cell>
          <cell r="I75" t="str">
            <v>04-05/02/2026</v>
          </cell>
        </row>
        <row r="76">
          <cell r="A76">
            <v>5162</v>
          </cell>
          <cell r="B76">
            <v>510021</v>
          </cell>
          <cell r="C76">
            <v>25790</v>
          </cell>
          <cell r="D76" t="str">
            <v>CTY TNHH MTV TM VA DV NGOC THOM</v>
          </cell>
          <cell r="E76" t="str">
            <v>1C26TTN_00005162</v>
          </cell>
          <cell r="F76">
            <v>2893625</v>
          </cell>
          <cell r="G76">
            <v>46044</v>
          </cell>
          <cell r="H76">
            <v>46053</v>
          </cell>
          <cell r="I76" t="str">
            <v>04-05/02/2026</v>
          </cell>
        </row>
        <row r="77">
          <cell r="A77">
            <v>5163</v>
          </cell>
          <cell r="B77">
            <v>510022</v>
          </cell>
          <cell r="C77">
            <v>25790</v>
          </cell>
          <cell r="D77" t="str">
            <v>CTY TNHH MTV TM VA DV NGOC THOM</v>
          </cell>
          <cell r="E77" t="str">
            <v>1C26TTN_00005163</v>
          </cell>
          <cell r="F77">
            <v>474325</v>
          </cell>
          <cell r="G77">
            <v>46043</v>
          </cell>
          <cell r="H77">
            <v>46053</v>
          </cell>
          <cell r="I77" t="str">
            <v>04-05/02/2026</v>
          </cell>
        </row>
        <row r="78">
          <cell r="A78">
            <v>5164</v>
          </cell>
          <cell r="B78">
            <v>510022</v>
          </cell>
          <cell r="C78">
            <v>25790</v>
          </cell>
          <cell r="D78" t="str">
            <v>CTY TNHH MTV TM VA DV NGOC THOM</v>
          </cell>
          <cell r="E78" t="str">
            <v>1C26TTN_00005164</v>
          </cell>
          <cell r="F78">
            <v>3462888</v>
          </cell>
          <cell r="G78">
            <v>46043</v>
          </cell>
          <cell r="H78">
            <v>46053</v>
          </cell>
          <cell r="I78" t="str">
            <v>04-05/02/2026</v>
          </cell>
        </row>
        <row r="79">
          <cell r="A79">
            <v>5165</v>
          </cell>
          <cell r="B79">
            <v>510025</v>
          </cell>
          <cell r="C79">
            <v>25790</v>
          </cell>
          <cell r="D79" t="str">
            <v>CTY TNHH MTV TM VA DV NGOC THOM</v>
          </cell>
          <cell r="E79" t="str">
            <v>1C26TTN_00005165</v>
          </cell>
          <cell r="F79">
            <v>1928875</v>
          </cell>
          <cell r="G79">
            <v>46042</v>
          </cell>
          <cell r="H79">
            <v>46053</v>
          </cell>
          <cell r="I79" t="str">
            <v>04-05/02/2026</v>
          </cell>
        </row>
        <row r="80">
          <cell r="A80">
            <v>5166</v>
          </cell>
          <cell r="B80">
            <v>510028</v>
          </cell>
          <cell r="C80">
            <v>25790</v>
          </cell>
          <cell r="D80" t="str">
            <v>CTY TNHH MTV TM VA DV NGOC THOM</v>
          </cell>
          <cell r="E80" t="str">
            <v>1C26TTN_00005166</v>
          </cell>
          <cell r="F80">
            <v>4397775</v>
          </cell>
          <cell r="G80">
            <v>46043</v>
          </cell>
          <cell r="H80">
            <v>46053</v>
          </cell>
          <cell r="I80" t="str">
            <v>04-05/02/2026</v>
          </cell>
        </row>
        <row r="81">
          <cell r="A81">
            <v>5167</v>
          </cell>
          <cell r="B81">
            <v>510019</v>
          </cell>
          <cell r="C81">
            <v>25790</v>
          </cell>
          <cell r="D81" t="str">
            <v>CTY TNHH MTV TM VA DV NGOC THOM</v>
          </cell>
          <cell r="E81" t="str">
            <v>1C26TTN_00005167</v>
          </cell>
          <cell r="F81">
            <v>4822200</v>
          </cell>
          <cell r="G81">
            <v>46042</v>
          </cell>
          <cell r="H81">
            <v>46053</v>
          </cell>
          <cell r="I81" t="str">
            <v>04-05/02/2026</v>
          </cell>
        </row>
        <row r="82">
          <cell r="A82">
            <v>5168</v>
          </cell>
          <cell r="B82">
            <v>510018</v>
          </cell>
          <cell r="C82">
            <v>25790</v>
          </cell>
          <cell r="D82" t="str">
            <v>CTY TNHH MTV TM VA DV NGOC THOM</v>
          </cell>
          <cell r="E82" t="str">
            <v>1C26TTN_00005168</v>
          </cell>
          <cell r="F82">
            <v>725000</v>
          </cell>
          <cell r="G82">
            <v>46042</v>
          </cell>
          <cell r="H82">
            <v>46053</v>
          </cell>
          <cell r="I82" t="str">
            <v>04-05/02/2026</v>
          </cell>
        </row>
        <row r="83">
          <cell r="A83">
            <v>5169</v>
          </cell>
          <cell r="B83">
            <v>510018</v>
          </cell>
          <cell r="C83">
            <v>25790</v>
          </cell>
          <cell r="D83" t="str">
            <v>CTY TNHH MTV TM VA DV NGOC THOM</v>
          </cell>
          <cell r="E83" t="str">
            <v>1C26TTN_00005169</v>
          </cell>
          <cell r="F83">
            <v>4436425</v>
          </cell>
          <cell r="G83">
            <v>46042</v>
          </cell>
          <cell r="H83">
            <v>46053</v>
          </cell>
          <cell r="I83" t="str">
            <v>04-05/02/2026</v>
          </cell>
        </row>
        <row r="84">
          <cell r="A84">
            <v>5170</v>
          </cell>
          <cell r="B84">
            <v>510018</v>
          </cell>
          <cell r="C84">
            <v>25790</v>
          </cell>
          <cell r="D84" t="str">
            <v>CTY TNHH MTV TM VA DV NGOC THOM</v>
          </cell>
          <cell r="E84" t="str">
            <v>1C26TTN_00005170</v>
          </cell>
          <cell r="F84">
            <v>2024125</v>
          </cell>
          <cell r="G84">
            <v>46042</v>
          </cell>
          <cell r="H84">
            <v>46053</v>
          </cell>
          <cell r="I84" t="str">
            <v>04-05/02/2026</v>
          </cell>
        </row>
        <row r="85">
          <cell r="A85">
            <v>5171</v>
          </cell>
          <cell r="B85">
            <v>510018</v>
          </cell>
          <cell r="C85">
            <v>25790</v>
          </cell>
          <cell r="D85" t="str">
            <v>CTY TNHH MTV TM VA DV NGOC THOM</v>
          </cell>
          <cell r="E85" t="str">
            <v>1C26TTN_00005171</v>
          </cell>
          <cell r="F85">
            <v>474325</v>
          </cell>
          <cell r="G85">
            <v>46042</v>
          </cell>
          <cell r="H85">
            <v>46053</v>
          </cell>
          <cell r="I85" t="str">
            <v>04-05/02/2026</v>
          </cell>
        </row>
        <row r="86">
          <cell r="A86">
            <v>5172</v>
          </cell>
          <cell r="B86">
            <v>510025</v>
          </cell>
          <cell r="C86">
            <v>25790</v>
          </cell>
          <cell r="D86" t="str">
            <v>CTY TNHH MTV TM VA DV NGOC THOM</v>
          </cell>
          <cell r="E86" t="str">
            <v>1C26TTN_00005172</v>
          </cell>
          <cell r="F86">
            <v>13057838</v>
          </cell>
          <cell r="G86">
            <v>46038</v>
          </cell>
          <cell r="H86">
            <v>46053</v>
          </cell>
          <cell r="I86" t="str">
            <v>04-05/02/2026</v>
          </cell>
        </row>
        <row r="87">
          <cell r="A87">
            <v>5250</v>
          </cell>
          <cell r="B87">
            <v>520090</v>
          </cell>
          <cell r="C87">
            <v>25790</v>
          </cell>
          <cell r="D87" t="str">
            <v>CTY TNHH MTV TM VA DV NGOC THOM</v>
          </cell>
          <cell r="E87" t="str">
            <v>1C26TTN_00005250</v>
          </cell>
          <cell r="F87">
            <v>2484575</v>
          </cell>
          <cell r="G87">
            <v>46038</v>
          </cell>
          <cell r="H87">
            <v>46053</v>
          </cell>
          <cell r="I87" t="str">
            <v>04-05/02/2026</v>
          </cell>
        </row>
        <row r="88">
          <cell r="A88">
            <v>5251</v>
          </cell>
          <cell r="B88">
            <v>520090</v>
          </cell>
          <cell r="C88">
            <v>25790</v>
          </cell>
          <cell r="D88" t="str">
            <v>CTY TNHH MTV TM VA DV NGOC THOM</v>
          </cell>
          <cell r="E88" t="str">
            <v>1C26TTN_00005251</v>
          </cell>
          <cell r="F88">
            <v>725000</v>
          </cell>
          <cell r="G88">
            <v>46036</v>
          </cell>
          <cell r="H88">
            <v>46053</v>
          </cell>
          <cell r="I88" t="str">
            <v>04-05/02/2026</v>
          </cell>
        </row>
        <row r="89">
          <cell r="A89">
            <v>5252</v>
          </cell>
          <cell r="B89">
            <v>510014</v>
          </cell>
          <cell r="C89">
            <v>25790</v>
          </cell>
          <cell r="D89" t="str">
            <v>CTY TNHH MTV TM VA DV NGOC THOM</v>
          </cell>
          <cell r="E89" t="str">
            <v>1C26TTN_00005252</v>
          </cell>
          <cell r="F89">
            <v>3348175</v>
          </cell>
          <cell r="G89">
            <v>46032</v>
          </cell>
          <cell r="H89">
            <v>46053</v>
          </cell>
          <cell r="I89" t="str">
            <v>04-05/02/2026</v>
          </cell>
        </row>
        <row r="90">
          <cell r="A90">
            <v>5299</v>
          </cell>
          <cell r="B90">
            <v>510014</v>
          </cell>
          <cell r="C90">
            <v>25790</v>
          </cell>
          <cell r="D90" t="str">
            <v>CTY TNHH MTV TM VA DV NGOC THOM</v>
          </cell>
          <cell r="E90" t="str">
            <v>1C26TTN_00005299</v>
          </cell>
          <cell r="F90">
            <v>36393663</v>
          </cell>
          <cell r="G90">
            <v>46038</v>
          </cell>
          <cell r="H90">
            <v>46053</v>
          </cell>
          <cell r="I90" t="str">
            <v>04-05/02/2026</v>
          </cell>
        </row>
        <row r="91">
          <cell r="A91">
            <v>5301</v>
          </cell>
          <cell r="B91">
            <v>510028</v>
          </cell>
          <cell r="C91">
            <v>25790</v>
          </cell>
          <cell r="D91" t="str">
            <v>CTY TNHH MTV TM VA DV NGOC THOM</v>
          </cell>
          <cell r="E91" t="str">
            <v>1C26TTN_00005301</v>
          </cell>
          <cell r="F91">
            <v>3291100</v>
          </cell>
          <cell r="G91">
            <v>46046</v>
          </cell>
          <cell r="H91">
            <v>46053</v>
          </cell>
          <cell r="I91" t="str">
            <v>04-05/02/2026</v>
          </cell>
        </row>
        <row r="92">
          <cell r="A92">
            <v>5302</v>
          </cell>
          <cell r="B92">
            <v>510027</v>
          </cell>
          <cell r="C92">
            <v>25790</v>
          </cell>
          <cell r="D92" t="str">
            <v>CTY TNHH MTV TM VA DV NGOC THOM</v>
          </cell>
          <cell r="E92" t="str">
            <v>1C26TTN_00005302</v>
          </cell>
          <cell r="F92">
            <v>25711713</v>
          </cell>
          <cell r="G92">
            <v>46046</v>
          </cell>
          <cell r="H92">
            <v>46053</v>
          </cell>
          <cell r="I92" t="str">
            <v>04-05/02/2026</v>
          </cell>
        </row>
        <row r="93">
          <cell r="A93">
            <v>5303</v>
          </cell>
          <cell r="B93">
            <v>510025</v>
          </cell>
          <cell r="C93">
            <v>25790</v>
          </cell>
          <cell r="D93" t="str">
            <v>CTY TNHH MTV TM VA DV NGOC THOM</v>
          </cell>
          <cell r="E93" t="str">
            <v>1C26TTN_00005303</v>
          </cell>
          <cell r="F93">
            <v>10045400</v>
          </cell>
          <cell r="G93">
            <v>46045</v>
          </cell>
          <cell r="H93">
            <v>46053</v>
          </cell>
          <cell r="I93" t="str">
            <v>04-05/02/2026</v>
          </cell>
        </row>
        <row r="94">
          <cell r="A94">
            <v>5304</v>
          </cell>
          <cell r="B94">
            <v>510023</v>
          </cell>
          <cell r="C94">
            <v>25790</v>
          </cell>
          <cell r="D94" t="str">
            <v>CTY TNHH MTV TM VA DV NGOC THOM</v>
          </cell>
          <cell r="E94" t="str">
            <v>1C26TTN_00005304</v>
          </cell>
          <cell r="F94">
            <v>1425000</v>
          </cell>
          <cell r="G94">
            <v>46047</v>
          </cell>
          <cell r="H94">
            <v>46053</v>
          </cell>
          <cell r="I94" t="str">
            <v>04-05/02/2026</v>
          </cell>
        </row>
        <row r="95">
          <cell r="A95">
            <v>5305</v>
          </cell>
          <cell r="B95">
            <v>510023</v>
          </cell>
          <cell r="C95">
            <v>25790</v>
          </cell>
          <cell r="D95" t="str">
            <v>CTY TNHH MTV TM VA DV NGOC THOM</v>
          </cell>
          <cell r="E95" t="str">
            <v>1C26TTN_00005305</v>
          </cell>
          <cell r="F95">
            <v>3397500</v>
          </cell>
          <cell r="G95">
            <v>46047</v>
          </cell>
          <cell r="H95">
            <v>46053</v>
          </cell>
          <cell r="I95" t="str">
            <v>04-05/02/2026</v>
          </cell>
        </row>
        <row r="96">
          <cell r="A96">
            <v>5306</v>
          </cell>
          <cell r="B96">
            <v>510022</v>
          </cell>
          <cell r="C96">
            <v>25790</v>
          </cell>
          <cell r="D96" t="str">
            <v>CTY TNHH MTV TM VA DV NGOC THOM</v>
          </cell>
          <cell r="E96" t="str">
            <v>1C26TTN_00005306</v>
          </cell>
          <cell r="F96">
            <v>3849938</v>
          </cell>
          <cell r="G96">
            <v>46046</v>
          </cell>
          <cell r="H96">
            <v>46053</v>
          </cell>
          <cell r="I96" t="str">
            <v>04-05/02/2026</v>
          </cell>
        </row>
        <row r="97">
          <cell r="A97">
            <v>5307</v>
          </cell>
          <cell r="B97">
            <v>510020</v>
          </cell>
          <cell r="C97">
            <v>25790</v>
          </cell>
          <cell r="D97" t="str">
            <v>CTY TNHH MTV TM VA DV NGOC THOM</v>
          </cell>
          <cell r="E97" t="str">
            <v>1C26TTN_00005307</v>
          </cell>
          <cell r="F97">
            <v>2024125</v>
          </cell>
          <cell r="G97">
            <v>46046</v>
          </cell>
          <cell r="H97">
            <v>46053</v>
          </cell>
          <cell r="I97" t="str">
            <v>04-05/02/2026</v>
          </cell>
        </row>
        <row r="98">
          <cell r="A98">
            <v>5308</v>
          </cell>
          <cell r="B98">
            <v>510017</v>
          </cell>
          <cell r="C98">
            <v>25790</v>
          </cell>
          <cell r="D98" t="str">
            <v>CTY TNHH MTV TM VA DV NGOC THOM</v>
          </cell>
          <cell r="E98" t="str">
            <v>1C26TTN_00005308</v>
          </cell>
          <cell r="F98">
            <v>19565738</v>
          </cell>
          <cell r="G98">
            <v>46046</v>
          </cell>
          <cell r="H98">
            <v>46053</v>
          </cell>
          <cell r="I98" t="str">
            <v>04-05/02/2026</v>
          </cell>
        </row>
        <row r="99">
          <cell r="A99">
            <v>5309</v>
          </cell>
          <cell r="B99">
            <v>510017</v>
          </cell>
          <cell r="C99">
            <v>25790</v>
          </cell>
          <cell r="D99" t="str">
            <v>CTY TNHH MTV TM VA DV NGOC THOM</v>
          </cell>
          <cell r="E99" t="str">
            <v>1C26TTN_00005309</v>
          </cell>
          <cell r="F99">
            <v>4822200</v>
          </cell>
          <cell r="G99">
            <v>46046</v>
          </cell>
          <cell r="H99">
            <v>46053</v>
          </cell>
          <cell r="I99" t="str">
            <v>04-05/02/2026</v>
          </cell>
        </row>
        <row r="100">
          <cell r="A100">
            <v>5310</v>
          </cell>
          <cell r="B100">
            <v>510016</v>
          </cell>
          <cell r="C100">
            <v>25790</v>
          </cell>
          <cell r="D100" t="str">
            <v>CTY TNHH MTV TM VA DV NGOC THOM</v>
          </cell>
          <cell r="E100" t="str">
            <v>1C26TTN_00005310</v>
          </cell>
          <cell r="F100">
            <v>1928875</v>
          </cell>
          <cell r="G100">
            <v>46048</v>
          </cell>
          <cell r="H100">
            <v>46053</v>
          </cell>
          <cell r="I100" t="str">
            <v>04-05/02/2026</v>
          </cell>
        </row>
        <row r="101">
          <cell r="A101">
            <v>5313</v>
          </cell>
          <cell r="B101">
            <v>510016</v>
          </cell>
          <cell r="C101">
            <v>25790</v>
          </cell>
          <cell r="D101" t="str">
            <v>CTY TNHH MTV TM VA DV NGOC THOM</v>
          </cell>
          <cell r="E101" t="str">
            <v>1C26TTN_00005313</v>
          </cell>
          <cell r="F101">
            <v>1468625</v>
          </cell>
          <cell r="G101">
            <v>46048</v>
          </cell>
          <cell r="H101">
            <v>46053</v>
          </cell>
          <cell r="I101" t="str">
            <v>04-05/02/2026</v>
          </cell>
        </row>
        <row r="102">
          <cell r="A102">
            <v>5314</v>
          </cell>
          <cell r="B102">
            <v>510016</v>
          </cell>
          <cell r="C102">
            <v>25790</v>
          </cell>
          <cell r="D102" t="str">
            <v>CTY TNHH MTV TM VA DV NGOC THOM</v>
          </cell>
          <cell r="E102" t="str">
            <v>1C26TTN_00005314</v>
          </cell>
          <cell r="F102">
            <v>3889900</v>
          </cell>
          <cell r="G102">
            <v>46048</v>
          </cell>
          <cell r="H102">
            <v>46053</v>
          </cell>
          <cell r="I102" t="str">
            <v>04-05/02/2026</v>
          </cell>
        </row>
        <row r="103">
          <cell r="A103">
            <v>5315</v>
          </cell>
          <cell r="B103">
            <v>510015</v>
          </cell>
          <cell r="C103">
            <v>25790</v>
          </cell>
          <cell r="D103" t="str">
            <v>CTY TNHH MTV TM VA DV NGOC THOM</v>
          </cell>
          <cell r="E103" t="str">
            <v>1C26TTN_00005315</v>
          </cell>
          <cell r="F103">
            <v>2371625</v>
          </cell>
          <cell r="G103">
            <v>46045</v>
          </cell>
          <cell r="H103">
            <v>46053</v>
          </cell>
          <cell r="I103" t="str">
            <v>04-05/02/2026</v>
          </cell>
        </row>
        <row r="104">
          <cell r="A104">
            <v>5316</v>
          </cell>
          <cell r="B104">
            <v>510012</v>
          </cell>
          <cell r="C104">
            <v>25790</v>
          </cell>
          <cell r="D104" t="str">
            <v>CTY TNHH MTV TM VA DV NGOC THOM</v>
          </cell>
          <cell r="E104" t="str">
            <v>1C26TTN_00005316</v>
          </cell>
          <cell r="F104">
            <v>2893325</v>
          </cell>
          <cell r="G104">
            <v>46045</v>
          </cell>
          <cell r="H104">
            <v>46053</v>
          </cell>
          <cell r="I104" t="str">
            <v>04-05/02/2026</v>
          </cell>
        </row>
        <row r="105">
          <cell r="A105">
            <v>5317</v>
          </cell>
          <cell r="B105">
            <v>510012</v>
          </cell>
          <cell r="C105">
            <v>25790</v>
          </cell>
          <cell r="D105" t="str">
            <v>CTY TNHH MTV TM VA DV NGOC THOM</v>
          </cell>
          <cell r="E105" t="str">
            <v>1C26TTN_00005317</v>
          </cell>
          <cell r="F105">
            <v>948650</v>
          </cell>
          <cell r="G105">
            <v>46045</v>
          </cell>
          <cell r="H105">
            <v>46053</v>
          </cell>
          <cell r="I105" t="str">
            <v>04-05/02/2026</v>
          </cell>
        </row>
        <row r="106">
          <cell r="A106">
            <v>5318</v>
          </cell>
          <cell r="B106">
            <v>510012</v>
          </cell>
          <cell r="C106">
            <v>25790</v>
          </cell>
          <cell r="D106" t="str">
            <v>CTY TNHH MTV TM VA DV NGOC THOM</v>
          </cell>
          <cell r="E106" t="str">
            <v>1C26TTN_00005318</v>
          </cell>
          <cell r="F106">
            <v>19190913</v>
          </cell>
          <cell r="G106">
            <v>46045</v>
          </cell>
          <cell r="H106">
            <v>46053</v>
          </cell>
          <cell r="I106" t="str">
            <v>04-05/02/2026</v>
          </cell>
        </row>
        <row r="107">
          <cell r="A107">
            <v>5319</v>
          </cell>
          <cell r="B107">
            <v>510011</v>
          </cell>
          <cell r="C107">
            <v>25790</v>
          </cell>
          <cell r="D107" t="str">
            <v>CTY TNHH MTV TM VA DV NGOC THOM</v>
          </cell>
          <cell r="E107" t="str">
            <v>1C26TTN_00005319</v>
          </cell>
          <cell r="F107">
            <v>3857763</v>
          </cell>
          <cell r="G107">
            <v>46043</v>
          </cell>
          <cell r="H107">
            <v>46053</v>
          </cell>
          <cell r="I107" t="str">
            <v>04-05/02/2026</v>
          </cell>
        </row>
        <row r="108">
          <cell r="A108">
            <v>5320</v>
          </cell>
          <cell r="B108">
            <v>510011</v>
          </cell>
          <cell r="C108">
            <v>25790</v>
          </cell>
          <cell r="D108" t="str">
            <v>CTY TNHH MTV TM VA DV NGOC THOM</v>
          </cell>
          <cell r="E108" t="str">
            <v>1C26TTN_00005320</v>
          </cell>
          <cell r="F108">
            <v>3287238</v>
          </cell>
          <cell r="G108">
            <v>46043</v>
          </cell>
          <cell r="H108">
            <v>46053</v>
          </cell>
          <cell r="I108" t="str">
            <v>04-05/02/2026</v>
          </cell>
        </row>
        <row r="109">
          <cell r="A109">
            <v>5321</v>
          </cell>
          <cell r="B109">
            <v>510011</v>
          </cell>
          <cell r="C109">
            <v>25790</v>
          </cell>
          <cell r="D109" t="str">
            <v>CTY TNHH MTV TM VA DV NGOC THOM</v>
          </cell>
          <cell r="E109" t="str">
            <v>1C26TTN_00005321</v>
          </cell>
          <cell r="F109">
            <v>9918963</v>
          </cell>
          <cell r="G109">
            <v>46043</v>
          </cell>
          <cell r="H109">
            <v>46053</v>
          </cell>
          <cell r="I109" t="str">
            <v>04-05/02/2026</v>
          </cell>
        </row>
        <row r="110">
          <cell r="A110">
            <v>6132</v>
          </cell>
          <cell r="B110">
            <v>510010</v>
          </cell>
          <cell r="C110">
            <v>25790</v>
          </cell>
          <cell r="D110" t="str">
            <v>CTY TNHH MTV TM VA DV NGOC THOM</v>
          </cell>
          <cell r="E110" t="str">
            <v>1C26TTN_00006132</v>
          </cell>
          <cell r="F110">
            <v>9328900</v>
          </cell>
          <cell r="G110">
            <v>46046</v>
          </cell>
          <cell r="H110">
            <v>46053</v>
          </cell>
          <cell r="I110" t="str">
            <v>04-05/02/2026</v>
          </cell>
        </row>
        <row r="111">
          <cell r="A111">
            <v>6134</v>
          </cell>
          <cell r="B111">
            <v>510010</v>
          </cell>
          <cell r="C111">
            <v>25790</v>
          </cell>
          <cell r="D111" t="str">
            <v>CTY TNHH MTV TM VA DV NGOC THOM</v>
          </cell>
          <cell r="E111" t="str">
            <v>1C26TTN_00006134</v>
          </cell>
          <cell r="F111">
            <v>17100900</v>
          </cell>
          <cell r="G111">
            <v>46046</v>
          </cell>
          <cell r="H111">
            <v>46053</v>
          </cell>
          <cell r="I111" t="str">
            <v>04-05/02/2026</v>
          </cell>
        </row>
        <row r="112">
          <cell r="A112">
            <v>6135</v>
          </cell>
          <cell r="B112">
            <v>510010</v>
          </cell>
          <cell r="C112">
            <v>25790</v>
          </cell>
          <cell r="D112" t="str">
            <v>CTY TNHH MTV TM VA DV NGOC THOM</v>
          </cell>
          <cell r="E112" t="str">
            <v>1C26TTN_00006135</v>
          </cell>
          <cell r="F112">
            <v>5235450</v>
          </cell>
          <cell r="G112">
            <v>46046</v>
          </cell>
          <cell r="H112">
            <v>46053</v>
          </cell>
          <cell r="I112" t="str">
            <v>04-05/02/2026</v>
          </cell>
        </row>
        <row r="113">
          <cell r="A113">
            <v>6726</v>
          </cell>
          <cell r="B113">
            <v>510013</v>
          </cell>
          <cell r="C113">
            <v>25790</v>
          </cell>
          <cell r="D113" t="str">
            <v>CTY TNHH MTV TM VA DV NGOC THOM</v>
          </cell>
          <cell r="E113" t="str">
            <v>1C26TTN_00006726</v>
          </cell>
          <cell r="F113">
            <v>2893325</v>
          </cell>
          <cell r="G113">
            <v>46042</v>
          </cell>
          <cell r="H113">
            <v>46053</v>
          </cell>
          <cell r="I113" t="str">
            <v>04-05/02/2026</v>
          </cell>
        </row>
        <row r="114">
          <cell r="A114">
            <v>6727</v>
          </cell>
          <cell r="B114">
            <v>510014</v>
          </cell>
          <cell r="C114">
            <v>25790</v>
          </cell>
          <cell r="D114" t="str">
            <v>CTY TNHH MTV TM VA DV NGOC THOM</v>
          </cell>
          <cell r="E114" t="str">
            <v>1C26TTN_00006727</v>
          </cell>
          <cell r="F114">
            <v>9644400</v>
          </cell>
          <cell r="G114">
            <v>46042</v>
          </cell>
          <cell r="H114">
            <v>46053</v>
          </cell>
          <cell r="I114" t="str">
            <v>04-05/02/2026</v>
          </cell>
        </row>
        <row r="115">
          <cell r="A115">
            <v>6729</v>
          </cell>
          <cell r="B115">
            <v>510014</v>
          </cell>
          <cell r="C115">
            <v>25790</v>
          </cell>
          <cell r="D115" t="str">
            <v>CTY TNHH MTV TM VA DV NGOC THOM</v>
          </cell>
          <cell r="E115" t="str">
            <v>1C26TTN_00006729</v>
          </cell>
          <cell r="F115">
            <v>725000</v>
          </cell>
          <cell r="G115">
            <v>46042</v>
          </cell>
          <cell r="H115">
            <v>46053</v>
          </cell>
          <cell r="I115" t="str">
            <v>04-05/02/2026</v>
          </cell>
        </row>
        <row r="116">
          <cell r="A116">
            <v>6730</v>
          </cell>
          <cell r="B116">
            <v>510014</v>
          </cell>
          <cell r="C116">
            <v>25790</v>
          </cell>
          <cell r="D116" t="str">
            <v>CTY TNHH MTV TM VA DV NGOC THOM</v>
          </cell>
          <cell r="E116" t="str">
            <v>1C26TTN_00006730</v>
          </cell>
          <cell r="F116">
            <v>9235613</v>
          </cell>
          <cell r="G116">
            <v>46042</v>
          </cell>
          <cell r="H116">
            <v>46053</v>
          </cell>
          <cell r="I116" t="str">
            <v>04-05/02/2026</v>
          </cell>
        </row>
        <row r="117">
          <cell r="A117">
            <v>6731</v>
          </cell>
          <cell r="B117">
            <v>510026</v>
          </cell>
          <cell r="C117">
            <v>25790</v>
          </cell>
          <cell r="D117" t="str">
            <v>CTY TNHH MTV TM VA DV NGOC THOM</v>
          </cell>
          <cell r="E117" t="str">
            <v>1C26TTN_00006731</v>
          </cell>
          <cell r="F117">
            <v>932888</v>
          </cell>
          <cell r="G117">
            <v>46043</v>
          </cell>
          <cell r="H117">
            <v>46053</v>
          </cell>
          <cell r="I117" t="str">
            <v>04-05/02/2026</v>
          </cell>
        </row>
        <row r="118">
          <cell r="A118">
            <v>6732</v>
          </cell>
          <cell r="B118">
            <v>510013</v>
          </cell>
          <cell r="C118">
            <v>25790</v>
          </cell>
          <cell r="D118" t="str">
            <v>CTY TNHH MTV TM VA DV NGOC THOM</v>
          </cell>
          <cell r="E118" t="str">
            <v>1C26TTN_00006732</v>
          </cell>
          <cell r="F118">
            <v>3953000</v>
          </cell>
          <cell r="G118">
            <v>46044</v>
          </cell>
          <cell r="H118">
            <v>46053</v>
          </cell>
          <cell r="I118" t="str">
            <v>04-05/02/2026</v>
          </cell>
        </row>
        <row r="119">
          <cell r="A119">
            <v>6733</v>
          </cell>
          <cell r="B119">
            <v>510014</v>
          </cell>
          <cell r="C119">
            <v>25790</v>
          </cell>
          <cell r="D119" t="str">
            <v>CTY TNHH MTV TM VA DV NGOC THOM</v>
          </cell>
          <cell r="E119" t="str">
            <v>1C26TTN_00006733</v>
          </cell>
          <cell r="F119">
            <v>4743250</v>
          </cell>
          <cell r="G119">
            <v>46042</v>
          </cell>
          <cell r="H119">
            <v>46053</v>
          </cell>
          <cell r="I119" t="str">
            <v>04-05/02/2026</v>
          </cell>
        </row>
        <row r="120">
          <cell r="A120">
            <v>6734</v>
          </cell>
          <cell r="B120">
            <v>510014</v>
          </cell>
          <cell r="C120">
            <v>25790</v>
          </cell>
          <cell r="D120" t="str">
            <v>CTY TNHH MTV TM VA DV NGOC THOM</v>
          </cell>
          <cell r="E120" t="str">
            <v>1C26TTN_00006734</v>
          </cell>
          <cell r="F120">
            <v>948650</v>
          </cell>
          <cell r="G120">
            <v>46042</v>
          </cell>
          <cell r="H120">
            <v>46053</v>
          </cell>
          <cell r="I120" t="str">
            <v>04-05/02/2026</v>
          </cell>
        </row>
        <row r="121">
          <cell r="A121">
            <v>7214</v>
          </cell>
          <cell r="B121">
            <v>510019</v>
          </cell>
          <cell r="C121">
            <v>25790</v>
          </cell>
          <cell r="D121" t="str">
            <v>CTY TNHH MTV TM VA DV NGOC THOM</v>
          </cell>
          <cell r="E121" t="str">
            <v>1C26TTN_00007214</v>
          </cell>
          <cell r="F121">
            <v>23813200</v>
          </cell>
          <cell r="G121">
            <v>46049</v>
          </cell>
          <cell r="H121">
            <v>46053</v>
          </cell>
          <cell r="I121" t="str">
            <v>04-05/02/2026</v>
          </cell>
        </row>
        <row r="122">
          <cell r="A122">
            <v>7215</v>
          </cell>
          <cell r="B122">
            <v>510019</v>
          </cell>
          <cell r="C122">
            <v>25790</v>
          </cell>
          <cell r="D122" t="str">
            <v>CTY TNHH MTV TM VA DV NGOC THOM</v>
          </cell>
          <cell r="E122" t="str">
            <v>1C26TTN_00007215</v>
          </cell>
          <cell r="F122">
            <v>2381325</v>
          </cell>
          <cell r="G122">
            <v>46049</v>
          </cell>
          <cell r="H122">
            <v>46053</v>
          </cell>
          <cell r="I122" t="str">
            <v>04-05/02/2026</v>
          </cell>
        </row>
        <row r="123">
          <cell r="A123">
            <v>7216</v>
          </cell>
          <cell r="B123">
            <v>510011</v>
          </cell>
          <cell r="C123">
            <v>25790</v>
          </cell>
          <cell r="D123" t="str">
            <v>CTY TNHH MTV TM VA DV NGOC THOM</v>
          </cell>
          <cell r="E123" t="str">
            <v>1C26TTN_00007216</v>
          </cell>
          <cell r="F123">
            <v>3747325</v>
          </cell>
          <cell r="G123">
            <v>46049</v>
          </cell>
          <cell r="H123">
            <v>46053</v>
          </cell>
          <cell r="I123" t="str">
            <v>04-05/02/2026</v>
          </cell>
        </row>
        <row r="124">
          <cell r="A124">
            <v>7217</v>
          </cell>
          <cell r="B124">
            <v>510011</v>
          </cell>
          <cell r="C124">
            <v>25790</v>
          </cell>
          <cell r="D124" t="str">
            <v>CTY TNHH MTV TM VA DV NGOC THOM</v>
          </cell>
          <cell r="E124" t="str">
            <v>1C26TTN_00007217</v>
          </cell>
          <cell r="F124">
            <v>17718175</v>
          </cell>
          <cell r="G124">
            <v>46050</v>
          </cell>
          <cell r="H124">
            <v>46053</v>
          </cell>
          <cell r="I124" t="str">
            <v>04-05/02/2026</v>
          </cell>
        </row>
        <row r="125">
          <cell r="A125">
            <v>7218</v>
          </cell>
          <cell r="B125">
            <v>510018</v>
          </cell>
          <cell r="C125">
            <v>25790</v>
          </cell>
          <cell r="D125" t="str">
            <v>CTY TNHH MTV TM VA DV NGOC THOM</v>
          </cell>
          <cell r="E125" t="str">
            <v>1C26TTN_00007218</v>
          </cell>
          <cell r="F125">
            <v>932888</v>
          </cell>
          <cell r="G125">
            <v>46050</v>
          </cell>
          <cell r="H125">
            <v>46053</v>
          </cell>
          <cell r="I125" t="str">
            <v>04-05/02/2026</v>
          </cell>
        </row>
        <row r="126">
          <cell r="A126">
            <v>7219</v>
          </cell>
          <cell r="B126">
            <v>510018</v>
          </cell>
          <cell r="C126">
            <v>25790</v>
          </cell>
          <cell r="D126" t="str">
            <v>CTY TNHH MTV TM VA DV NGOC THOM</v>
          </cell>
          <cell r="E126" t="str">
            <v>1C26TTN_00007219</v>
          </cell>
          <cell r="F126">
            <v>6121875</v>
          </cell>
          <cell r="G126">
            <v>46050</v>
          </cell>
          <cell r="H126">
            <v>46053</v>
          </cell>
          <cell r="I126" t="str">
            <v>04-05/02/2026</v>
          </cell>
        </row>
        <row r="127">
          <cell r="A127">
            <v>7220</v>
          </cell>
          <cell r="B127">
            <v>570010</v>
          </cell>
          <cell r="C127">
            <v>25790</v>
          </cell>
          <cell r="D127" t="str">
            <v>CTY TNHH MTV TM VA DV NGOC THOM</v>
          </cell>
          <cell r="E127" t="str">
            <v>1C26TTN_00007220</v>
          </cell>
          <cell r="F127">
            <v>501825</v>
          </cell>
          <cell r="G127">
            <v>46052</v>
          </cell>
          <cell r="H127">
            <v>46053</v>
          </cell>
          <cell r="I127" t="str">
            <v>04-05/02/2026</v>
          </cell>
        </row>
        <row r="128">
          <cell r="A128">
            <v>7221</v>
          </cell>
          <cell r="B128">
            <v>570010</v>
          </cell>
          <cell r="C128">
            <v>25790</v>
          </cell>
          <cell r="D128" t="str">
            <v>CTY TNHH MTV TM VA DV NGOC THOM</v>
          </cell>
          <cell r="E128" t="str">
            <v>1C26TTN_00007221</v>
          </cell>
          <cell r="F128">
            <v>4339975</v>
          </cell>
          <cell r="G128">
            <v>46052</v>
          </cell>
          <cell r="H128">
            <v>46053</v>
          </cell>
          <cell r="I128" t="str">
            <v>04-05/02/2026</v>
          </cell>
        </row>
        <row r="129">
          <cell r="A129">
            <v>7222</v>
          </cell>
          <cell r="B129">
            <v>510028</v>
          </cell>
          <cell r="C129">
            <v>25790</v>
          </cell>
          <cell r="D129" t="str">
            <v>CTY TNHH MTV TM VA DV NGOC THOM</v>
          </cell>
          <cell r="E129" t="str">
            <v>1C26TTN_00007222</v>
          </cell>
          <cell r="F129">
            <v>1446663</v>
          </cell>
          <cell r="G129">
            <v>46049</v>
          </cell>
          <cell r="H129">
            <v>46053</v>
          </cell>
          <cell r="I129" t="str">
            <v>04-05/02/2026</v>
          </cell>
        </row>
        <row r="130">
          <cell r="A130">
            <v>7223</v>
          </cell>
          <cell r="B130">
            <v>510024</v>
          </cell>
          <cell r="C130">
            <v>25790</v>
          </cell>
          <cell r="D130" t="str">
            <v>CTY TNHH MTV TM VA DV NGOC THOM</v>
          </cell>
          <cell r="E130" t="str">
            <v>1C26TTN_00007223</v>
          </cell>
          <cell r="F130">
            <v>5485775</v>
          </cell>
          <cell r="G130">
            <v>46052</v>
          </cell>
          <cell r="H130">
            <v>46053</v>
          </cell>
          <cell r="I130" t="str">
            <v>04-05/02/2026</v>
          </cell>
        </row>
        <row r="131">
          <cell r="A131">
            <v>7224</v>
          </cell>
          <cell r="B131">
            <v>510024</v>
          </cell>
          <cell r="C131">
            <v>25790</v>
          </cell>
          <cell r="D131" t="str">
            <v>CTY TNHH MTV TM VA DV NGOC THOM</v>
          </cell>
          <cell r="E131" t="str">
            <v>1C26TTN_00007224</v>
          </cell>
          <cell r="F131">
            <v>932888</v>
          </cell>
          <cell r="G131">
            <v>46052</v>
          </cell>
          <cell r="H131">
            <v>46053</v>
          </cell>
          <cell r="I131" t="str">
            <v>04-05/02/2026</v>
          </cell>
        </row>
        <row r="132">
          <cell r="A132">
            <v>7225</v>
          </cell>
          <cell r="B132">
            <v>510022</v>
          </cell>
          <cell r="C132">
            <v>25790</v>
          </cell>
          <cell r="D132" t="str">
            <v>CTY TNHH MTV TM VA DV NGOC THOM</v>
          </cell>
          <cell r="E132" t="str">
            <v>1C26TTN_00007225</v>
          </cell>
          <cell r="F132">
            <v>9114413</v>
          </cell>
          <cell r="G132">
            <v>46050</v>
          </cell>
          <cell r="H132">
            <v>46053</v>
          </cell>
          <cell r="I132" t="str">
            <v>04-05/02/2026</v>
          </cell>
        </row>
        <row r="133">
          <cell r="A133">
            <v>7226</v>
          </cell>
          <cell r="B133">
            <v>510020</v>
          </cell>
          <cell r="C133">
            <v>25790</v>
          </cell>
          <cell r="D133" t="str">
            <v>CTY TNHH MTV TM VA DV NGOC THOM</v>
          </cell>
          <cell r="E133" t="str">
            <v>1C26TTN_00007226</v>
          </cell>
          <cell r="F133">
            <v>948650</v>
          </cell>
          <cell r="G133">
            <v>46049</v>
          </cell>
          <cell r="H133">
            <v>46053</v>
          </cell>
          <cell r="I133" t="str">
            <v>04-05/02/2026</v>
          </cell>
        </row>
        <row r="134">
          <cell r="A134">
            <v>7227</v>
          </cell>
          <cell r="B134">
            <v>510020</v>
          </cell>
          <cell r="C134">
            <v>25790</v>
          </cell>
          <cell r="D134" t="str">
            <v>CTY TNHH MTV TM VA DV NGOC THOM</v>
          </cell>
          <cell r="E134" t="str">
            <v>1C26TTN_00007227</v>
          </cell>
          <cell r="F134">
            <v>474325</v>
          </cell>
          <cell r="G134">
            <v>46049</v>
          </cell>
          <cell r="H134">
            <v>46053</v>
          </cell>
          <cell r="I134" t="str">
            <v>04-05/02/2026</v>
          </cell>
        </row>
        <row r="135">
          <cell r="A135">
            <v>7228</v>
          </cell>
          <cell r="B135">
            <v>510016</v>
          </cell>
          <cell r="C135">
            <v>25790</v>
          </cell>
          <cell r="D135" t="str">
            <v>CTY TNHH MTV TM VA DV NGOC THOM</v>
          </cell>
          <cell r="E135" t="str">
            <v>1C26TTN_00007228</v>
          </cell>
          <cell r="F135">
            <v>3849938</v>
          </cell>
          <cell r="G135">
            <v>46052</v>
          </cell>
          <cell r="H135">
            <v>46053</v>
          </cell>
          <cell r="I135" t="str">
            <v>04-05/02/2026</v>
          </cell>
        </row>
        <row r="136">
          <cell r="A136">
            <v>7229</v>
          </cell>
          <cell r="B136">
            <v>510016</v>
          </cell>
          <cell r="C136">
            <v>25790</v>
          </cell>
          <cell r="D136" t="str">
            <v>CTY TNHH MTV TM VA DV NGOC THOM</v>
          </cell>
          <cell r="E136" t="str">
            <v>1C26TTN_00007229</v>
          </cell>
          <cell r="F136">
            <v>4664450</v>
          </cell>
          <cell r="G136">
            <v>46052</v>
          </cell>
          <cell r="H136">
            <v>46053</v>
          </cell>
          <cell r="I136" t="str">
            <v>04-05/02/2026</v>
          </cell>
        </row>
        <row r="137">
          <cell r="A137">
            <v>7230</v>
          </cell>
          <cell r="B137">
            <v>510015</v>
          </cell>
          <cell r="C137">
            <v>25790</v>
          </cell>
          <cell r="D137" t="str">
            <v>CTY TNHH MTV TM VA DV NGOC THOM</v>
          </cell>
          <cell r="E137" t="str">
            <v>1C26TTN_00007230</v>
          </cell>
          <cell r="F137">
            <v>10345813</v>
          </cell>
          <cell r="G137">
            <v>46049</v>
          </cell>
          <cell r="H137">
            <v>46053</v>
          </cell>
          <cell r="I137" t="str">
            <v>04-05/02/2026</v>
          </cell>
        </row>
        <row r="138">
          <cell r="A138">
            <v>7231</v>
          </cell>
          <cell r="B138">
            <v>510015</v>
          </cell>
          <cell r="C138">
            <v>25790</v>
          </cell>
          <cell r="D138" t="str">
            <v>CTY TNHH MTV TM VA DV NGOC THOM</v>
          </cell>
          <cell r="E138" t="str">
            <v>1C26TTN_00007231</v>
          </cell>
          <cell r="F138">
            <v>4664450</v>
          </cell>
          <cell r="G138">
            <v>46049</v>
          </cell>
          <cell r="H138">
            <v>46053</v>
          </cell>
          <cell r="I138" t="str">
            <v>04-05/02/2026</v>
          </cell>
        </row>
        <row r="139">
          <cell r="A139">
            <v>7232</v>
          </cell>
          <cell r="B139">
            <v>510015</v>
          </cell>
          <cell r="C139">
            <v>25790</v>
          </cell>
          <cell r="D139" t="str">
            <v>CTY TNHH MTV TM VA DV NGOC THOM</v>
          </cell>
          <cell r="E139" t="str">
            <v>1C26TTN_00007232</v>
          </cell>
          <cell r="F139">
            <v>1446663</v>
          </cell>
          <cell r="G139">
            <v>46049</v>
          </cell>
          <cell r="H139">
            <v>46053</v>
          </cell>
          <cell r="I139" t="str">
            <v>04-05/02/2026</v>
          </cell>
        </row>
        <row r="140">
          <cell r="A140">
            <v>7284</v>
          </cell>
          <cell r="B140">
            <v>520090</v>
          </cell>
          <cell r="C140">
            <v>25790</v>
          </cell>
          <cell r="D140" t="str">
            <v>CTY TNHH MTV TM VA DV NGOC THOM</v>
          </cell>
          <cell r="E140" t="str">
            <v>1C26TTN_00007284</v>
          </cell>
          <cell r="F140">
            <v>700000</v>
          </cell>
          <cell r="G140">
            <v>46046</v>
          </cell>
          <cell r="H140">
            <v>46053</v>
          </cell>
          <cell r="I140" t="str">
            <v>04-05/02/2026</v>
          </cell>
        </row>
        <row r="141">
          <cell r="A141">
            <v>7285</v>
          </cell>
          <cell r="B141">
            <v>510014</v>
          </cell>
          <cell r="C141">
            <v>25790</v>
          </cell>
          <cell r="D141" t="str">
            <v>CTY TNHH MTV TM VA DV NGOC THOM</v>
          </cell>
          <cell r="E141" t="str">
            <v>1C26TTN_00007285</v>
          </cell>
          <cell r="F141">
            <v>9328900</v>
          </cell>
          <cell r="G141">
            <v>46046</v>
          </cell>
          <cell r="H141">
            <v>46053</v>
          </cell>
          <cell r="I141" t="str">
            <v>04-05/02/2026</v>
          </cell>
        </row>
        <row r="142">
          <cell r="A142">
            <v>7286</v>
          </cell>
          <cell r="B142">
            <v>510013</v>
          </cell>
          <cell r="C142">
            <v>25790</v>
          </cell>
          <cell r="D142" t="str">
            <v>CTY TNHH MTV TM VA DV NGOC THOM</v>
          </cell>
          <cell r="E142" t="str">
            <v>1C26TTN_00007286</v>
          </cell>
          <cell r="F142">
            <v>17518500</v>
          </cell>
          <cell r="G142">
            <v>46046</v>
          </cell>
          <cell r="H142">
            <v>46053</v>
          </cell>
          <cell r="I142" t="str">
            <v>04-05/02/2026</v>
          </cell>
        </row>
        <row r="143">
          <cell r="A143">
            <v>7287</v>
          </cell>
          <cell r="B143">
            <v>510014</v>
          </cell>
          <cell r="C143">
            <v>25790</v>
          </cell>
          <cell r="D143" t="str">
            <v>CTY TNHH MTV TM VA DV NGOC THOM</v>
          </cell>
          <cell r="E143" t="str">
            <v>1C26TTN_00007287</v>
          </cell>
          <cell r="F143">
            <v>2540000</v>
          </cell>
          <cell r="G143">
            <v>46046</v>
          </cell>
          <cell r="H143">
            <v>46053</v>
          </cell>
          <cell r="I143" t="str">
            <v>04-05/02/2026</v>
          </cell>
        </row>
        <row r="144">
          <cell r="A144">
            <v>11</v>
          </cell>
          <cell r="B144">
            <v>510023</v>
          </cell>
          <cell r="C144">
            <v>25790</v>
          </cell>
          <cell r="D144" t="str">
            <v>CTY TNHH MTV TM VA DV NGOC THOM</v>
          </cell>
          <cell r="E144" t="str">
            <v>C26TAN 11</v>
          </cell>
          <cell r="F144">
            <v>-710000</v>
          </cell>
          <cell r="G144">
            <v>46041</v>
          </cell>
          <cell r="H144">
            <v>46053</v>
          </cell>
          <cell r="I144" t="str">
            <v>04-05/02/2026</v>
          </cell>
        </row>
        <row r="145">
          <cell r="A145">
            <v>2</v>
          </cell>
          <cell r="B145">
            <v>510023</v>
          </cell>
          <cell r="C145">
            <v>25790</v>
          </cell>
          <cell r="D145" t="str">
            <v>CTY TNHH MTV TM VA DV NGOC THOM</v>
          </cell>
          <cell r="E145" t="str">
            <v>C26TAN 2</v>
          </cell>
          <cell r="F145">
            <v>-1248327</v>
          </cell>
          <cell r="G145">
            <v>46024</v>
          </cell>
          <cell r="H145">
            <v>46053</v>
          </cell>
          <cell r="I145" t="str">
            <v>04-05/02/2026</v>
          </cell>
        </row>
        <row r="146">
          <cell r="A146">
            <v>13</v>
          </cell>
          <cell r="B146">
            <v>510027</v>
          </cell>
          <cell r="C146">
            <v>25790</v>
          </cell>
          <cell r="D146" t="str">
            <v>CTY TNHH MTV TM VA DV NGOC THOM</v>
          </cell>
          <cell r="E146" t="str">
            <v>C26TDL 13</v>
          </cell>
          <cell r="F146">
            <v>-453624</v>
          </cell>
          <cell r="G146">
            <v>46037</v>
          </cell>
          <cell r="H146">
            <v>46053</v>
          </cell>
          <cell r="I146" t="str">
            <v>04-05/02/2026</v>
          </cell>
        </row>
        <row r="147">
          <cell r="A147">
            <v>21</v>
          </cell>
          <cell r="B147">
            <v>510016</v>
          </cell>
          <cell r="C147">
            <v>25790</v>
          </cell>
          <cell r="D147" t="str">
            <v>CTY TNHH MTV TM VA DV NGOC THOM</v>
          </cell>
          <cell r="E147" t="str">
            <v>C26THB 21</v>
          </cell>
          <cell r="F147">
            <v>-775000</v>
          </cell>
          <cell r="G147">
            <v>46036</v>
          </cell>
          <cell r="H147">
            <v>46053</v>
          </cell>
          <cell r="I147" t="str">
            <v>04-05/02/2026</v>
          </cell>
        </row>
        <row r="148">
          <cell r="A148">
            <v>24</v>
          </cell>
          <cell r="B148">
            <v>510016</v>
          </cell>
          <cell r="C148">
            <v>25790</v>
          </cell>
          <cell r="D148" t="str">
            <v>CTY TNHH MTV TM VA DV NGOC THOM</v>
          </cell>
          <cell r="E148" t="str">
            <v>C26THB 24</v>
          </cell>
          <cell r="F148">
            <v>-695198</v>
          </cell>
          <cell r="G148">
            <v>46039</v>
          </cell>
          <cell r="H148">
            <v>46053</v>
          </cell>
          <cell r="I148" t="str">
            <v>04-05/02/2026</v>
          </cell>
        </row>
        <row r="149">
          <cell r="A149">
            <v>40</v>
          </cell>
          <cell r="B149">
            <v>510016</v>
          </cell>
          <cell r="C149">
            <v>25790</v>
          </cell>
          <cell r="D149" t="str">
            <v>CTY TNHH MTV TM VA DV NGOC THOM</v>
          </cell>
          <cell r="E149" t="str">
            <v>C26THB 40</v>
          </cell>
          <cell r="F149">
            <v>-373156</v>
          </cell>
          <cell r="G149">
            <v>46046</v>
          </cell>
          <cell r="H149">
            <v>46053</v>
          </cell>
          <cell r="I149" t="str">
            <v>04-05/02/2026</v>
          </cell>
        </row>
        <row r="150">
          <cell r="A150">
            <v>18</v>
          </cell>
          <cell r="B150">
            <v>510026</v>
          </cell>
          <cell r="C150">
            <v>25790</v>
          </cell>
          <cell r="D150" t="str">
            <v>CTY TNHH MTV TM VA DV NGOC THOM</v>
          </cell>
          <cell r="E150" t="str">
            <v>C26THD 18</v>
          </cell>
          <cell r="F150">
            <v>-182248</v>
          </cell>
          <cell r="G150">
            <v>46039</v>
          </cell>
          <cell r="H150">
            <v>46053</v>
          </cell>
          <cell r="I150" t="str">
            <v>04-05/02/2026</v>
          </cell>
        </row>
        <row r="151">
          <cell r="A151">
            <v>27</v>
          </cell>
          <cell r="B151">
            <v>510015</v>
          </cell>
          <cell r="C151">
            <v>25790</v>
          </cell>
          <cell r="D151" t="str">
            <v>CTY TNHH MTV TM VA DV NGOC THOM</v>
          </cell>
          <cell r="E151" t="str">
            <v>C26THL 27</v>
          </cell>
          <cell r="F151">
            <v>-2403442</v>
          </cell>
          <cell r="G151">
            <v>46031</v>
          </cell>
          <cell r="H151">
            <v>46053</v>
          </cell>
          <cell r="I151" t="str">
            <v>04-05/02/2026</v>
          </cell>
        </row>
        <row r="152">
          <cell r="A152" t="str">
            <v>40a</v>
          </cell>
          <cell r="B152">
            <v>510015</v>
          </cell>
          <cell r="C152">
            <v>25790</v>
          </cell>
          <cell r="D152" t="str">
            <v>CTY TNHH MTV TM VA DV NGOC THOM</v>
          </cell>
          <cell r="E152" t="str">
            <v>C26THL 40</v>
          </cell>
          <cell r="F152">
            <v>-290000</v>
          </cell>
          <cell r="G152">
            <v>46039</v>
          </cell>
          <cell r="H152">
            <v>46053</v>
          </cell>
          <cell r="I152" t="str">
            <v>04-05/02/2026</v>
          </cell>
        </row>
        <row r="153">
          <cell r="A153">
            <v>81</v>
          </cell>
          <cell r="B153">
            <v>510012</v>
          </cell>
          <cell r="C153">
            <v>25790</v>
          </cell>
          <cell r="D153" t="str">
            <v>CTY TNHH MTV TM VA DV NGOC THOM</v>
          </cell>
          <cell r="E153" t="str">
            <v>C26THP 81</v>
          </cell>
          <cell r="F153">
            <v>-1457175</v>
          </cell>
          <cell r="G153">
            <v>46035</v>
          </cell>
          <cell r="H153">
            <v>46053</v>
          </cell>
          <cell r="I153" t="str">
            <v>04-05/02/2026</v>
          </cell>
        </row>
        <row r="154">
          <cell r="A154">
            <v>12</v>
          </cell>
          <cell r="B154">
            <v>510029</v>
          </cell>
          <cell r="C154">
            <v>25790</v>
          </cell>
          <cell r="D154" t="str">
            <v>CTY TNHH MTV TM VA DV NGOC THOM</v>
          </cell>
          <cell r="E154" t="str">
            <v>C26TKC 12</v>
          </cell>
          <cell r="F154">
            <v>-1196644</v>
          </cell>
          <cell r="G154">
            <v>46035</v>
          </cell>
          <cell r="H154">
            <v>46053</v>
          </cell>
          <cell r="I154" t="str">
            <v>04-05/02/2026</v>
          </cell>
        </row>
        <row r="155">
          <cell r="A155">
            <v>26</v>
          </cell>
          <cell r="B155">
            <v>510028</v>
          </cell>
          <cell r="C155">
            <v>25790</v>
          </cell>
          <cell r="D155" t="str">
            <v>CTY TNHH MTV TM VA DV NGOC THOM</v>
          </cell>
          <cell r="E155" t="str">
            <v>C26TKG 26</v>
          </cell>
          <cell r="F155">
            <v>-1115750</v>
          </cell>
          <cell r="G155">
            <v>46036</v>
          </cell>
          <cell r="H155">
            <v>46053</v>
          </cell>
          <cell r="I155" t="str">
            <v>04-05/02/2026</v>
          </cell>
        </row>
        <row r="156">
          <cell r="A156">
            <v>29</v>
          </cell>
          <cell r="B156">
            <v>510028</v>
          </cell>
          <cell r="C156">
            <v>25790</v>
          </cell>
          <cell r="D156" t="str">
            <v>CTY TNHH MTV TM VA DV NGOC THOM</v>
          </cell>
          <cell r="E156" t="str">
            <v>C26TKG 29</v>
          </cell>
          <cell r="F156">
            <v>-428820</v>
          </cell>
          <cell r="G156">
            <v>46038</v>
          </cell>
          <cell r="H156">
            <v>46053</v>
          </cell>
          <cell r="I156" t="str">
            <v>04-05/02/2026</v>
          </cell>
        </row>
        <row r="157">
          <cell r="A157">
            <v>5</v>
          </cell>
          <cell r="B157">
            <v>510025</v>
          </cell>
          <cell r="C157">
            <v>25790</v>
          </cell>
          <cell r="D157" t="str">
            <v>CTY TNHH MTV TM VA DV NGOC THOM</v>
          </cell>
          <cell r="E157" t="str">
            <v>C26TKH 5</v>
          </cell>
          <cell r="F157">
            <v>-8255789</v>
          </cell>
          <cell r="G157">
            <v>46028</v>
          </cell>
          <cell r="H157">
            <v>46053</v>
          </cell>
          <cell r="I157" t="str">
            <v>04-05/02/2026</v>
          </cell>
        </row>
        <row r="158">
          <cell r="A158">
            <v>25</v>
          </cell>
          <cell r="B158">
            <v>510013</v>
          </cell>
          <cell r="C158">
            <v>25790</v>
          </cell>
          <cell r="D158" t="str">
            <v>CTY TNHH MTV TM VA DV NGOC THOM</v>
          </cell>
          <cell r="E158" t="str">
            <v>C26TTK 25</v>
          </cell>
          <cell r="F158">
            <v>-446289</v>
          </cell>
          <cell r="G158">
            <v>46031</v>
          </cell>
          <cell r="H158">
            <v>46053</v>
          </cell>
          <cell r="I158" t="str">
            <v>04-05/02/2026</v>
          </cell>
        </row>
        <row r="159">
          <cell r="A159">
            <v>35</v>
          </cell>
          <cell r="B159">
            <v>510013</v>
          </cell>
          <cell r="C159">
            <v>25790</v>
          </cell>
          <cell r="D159" t="str">
            <v>CTY TNHH MTV TM VA DV NGOC THOM</v>
          </cell>
          <cell r="E159" t="str">
            <v>C26TTK 35</v>
          </cell>
          <cell r="F159">
            <v>-205250</v>
          </cell>
          <cell r="G159">
            <v>46041</v>
          </cell>
          <cell r="H159">
            <v>46053</v>
          </cell>
          <cell r="I159" t="str">
            <v>04-05/02/2026</v>
          </cell>
        </row>
        <row r="160">
          <cell r="A160">
            <v>15</v>
          </cell>
          <cell r="B160">
            <v>510022</v>
          </cell>
          <cell r="C160">
            <v>25790</v>
          </cell>
          <cell r="D160" t="str">
            <v>CTY TNHH MTV TM VA DV NGOC THOM</v>
          </cell>
          <cell r="E160" t="str">
            <v>C26TVU 15</v>
          </cell>
          <cell r="F160">
            <v>-664944</v>
          </cell>
          <cell r="G160">
            <v>46032</v>
          </cell>
          <cell r="H160">
            <v>46053</v>
          </cell>
          <cell r="I160" t="str">
            <v>04-05/02/2026</v>
          </cell>
        </row>
        <row r="161">
          <cell r="A161">
            <v>9</v>
          </cell>
          <cell r="B161">
            <v>510022</v>
          </cell>
          <cell r="C161">
            <v>25790</v>
          </cell>
          <cell r="D161" t="str">
            <v>CTY TNHH MTV TM VA DV NGOC THOM</v>
          </cell>
          <cell r="E161" t="str">
            <v>C26TVU 9</v>
          </cell>
          <cell r="F161">
            <v>-546790</v>
          </cell>
          <cell r="G161">
            <v>46032</v>
          </cell>
          <cell r="H161">
            <v>46053</v>
          </cell>
          <cell r="I161" t="str">
            <v>04-05/02/2026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1">
          <cell r="A1" t="str">
            <v>Số HĐ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No. &amp; PO Number</v>
          </cell>
          <cell r="F1" t="str">
            <v>Invoice Date</v>
          </cell>
          <cell r="G1" t="str">
            <v>Base Amount</v>
          </cell>
          <cell r="H1" t="str">
            <v>Cut off date</v>
          </cell>
          <cell r="I1" t="str">
            <v>Ngày ghi nhận</v>
          </cell>
        </row>
        <row r="2">
          <cell r="A2">
            <v>3110</v>
          </cell>
          <cell r="B2">
            <v>510028</v>
          </cell>
          <cell r="C2">
            <v>25790</v>
          </cell>
          <cell r="D2" t="str">
            <v>CTY TNHH MTV TM VA DV NGOC THOM</v>
          </cell>
          <cell r="E2" t="str">
            <v>1C26TTN_00003110</v>
          </cell>
          <cell r="F2">
            <v>46035</v>
          </cell>
          <cell r="G2">
            <v>808950</v>
          </cell>
          <cell r="H2">
            <v>46081</v>
          </cell>
          <cell r="I2">
            <v>46084</v>
          </cell>
        </row>
        <row r="3">
          <cell r="A3">
            <v>3111</v>
          </cell>
          <cell r="B3">
            <v>510028</v>
          </cell>
          <cell r="C3">
            <v>25790</v>
          </cell>
          <cell r="D3" t="str">
            <v>CTY TNHH MTV TM VA DV NGOC THOM</v>
          </cell>
          <cell r="E3" t="str">
            <v>1C26TTN_00003111</v>
          </cell>
          <cell r="F3">
            <v>46035</v>
          </cell>
          <cell r="G3">
            <v>932888</v>
          </cell>
          <cell r="H3">
            <v>46081</v>
          </cell>
          <cell r="I3">
            <v>46084</v>
          </cell>
        </row>
        <row r="4">
          <cell r="A4">
            <v>3112</v>
          </cell>
          <cell r="B4">
            <v>510027</v>
          </cell>
          <cell r="C4">
            <v>25790</v>
          </cell>
          <cell r="D4" t="str">
            <v>CTY TNHH MTV TM VA DV NGOC THOM</v>
          </cell>
          <cell r="E4" t="str">
            <v>1C26TTN_00003112</v>
          </cell>
          <cell r="F4">
            <v>46035</v>
          </cell>
          <cell r="G4">
            <v>932888</v>
          </cell>
          <cell r="H4">
            <v>46081</v>
          </cell>
          <cell r="I4">
            <v>46084</v>
          </cell>
        </row>
        <row r="5">
          <cell r="A5">
            <v>3113</v>
          </cell>
          <cell r="B5">
            <v>510027</v>
          </cell>
          <cell r="C5">
            <v>25790</v>
          </cell>
          <cell r="D5" t="str">
            <v>CTY TNHH MTV TM VA DV NGOC THOM</v>
          </cell>
          <cell r="E5" t="str">
            <v>1C26TTN_00003113</v>
          </cell>
          <cell r="F5">
            <v>46035</v>
          </cell>
          <cell r="G5">
            <v>6827138</v>
          </cell>
          <cell r="H5">
            <v>46081</v>
          </cell>
          <cell r="I5">
            <v>46084</v>
          </cell>
        </row>
        <row r="6">
          <cell r="A6">
            <v>3114</v>
          </cell>
          <cell r="B6">
            <v>510024</v>
          </cell>
          <cell r="C6">
            <v>25790</v>
          </cell>
          <cell r="D6" t="str">
            <v>CTY TNHH MTV TM VA DV NGOC THOM</v>
          </cell>
          <cell r="E6" t="str">
            <v>1C26TTN_00003114</v>
          </cell>
          <cell r="F6">
            <v>46039</v>
          </cell>
          <cell r="G6">
            <v>932888</v>
          </cell>
          <cell r="H6">
            <v>46081</v>
          </cell>
          <cell r="I6">
            <v>46084</v>
          </cell>
        </row>
        <row r="7">
          <cell r="A7">
            <v>3115</v>
          </cell>
          <cell r="B7">
            <v>510020</v>
          </cell>
          <cell r="C7">
            <v>25790</v>
          </cell>
          <cell r="D7" t="str">
            <v>CTY TNHH MTV TM VA DV NGOC THOM</v>
          </cell>
          <cell r="E7" t="str">
            <v>1C26TTN_00003115</v>
          </cell>
          <cell r="F7">
            <v>46036</v>
          </cell>
          <cell r="G7">
            <v>1116063</v>
          </cell>
          <cell r="H7">
            <v>46081</v>
          </cell>
          <cell r="I7">
            <v>46084</v>
          </cell>
        </row>
        <row r="8">
          <cell r="A8">
            <v>3116</v>
          </cell>
          <cell r="B8">
            <v>510017</v>
          </cell>
          <cell r="C8">
            <v>25790</v>
          </cell>
          <cell r="D8" t="str">
            <v>CTY TNHH MTV TM VA DV NGOC THOM</v>
          </cell>
          <cell r="E8" t="str">
            <v>1C26TTN_00003116</v>
          </cell>
          <cell r="F8">
            <v>46036</v>
          </cell>
          <cell r="G8">
            <v>932888</v>
          </cell>
          <cell r="H8">
            <v>46081</v>
          </cell>
          <cell r="I8">
            <v>46084</v>
          </cell>
        </row>
        <row r="9">
          <cell r="A9">
            <v>3117</v>
          </cell>
          <cell r="B9">
            <v>510012</v>
          </cell>
          <cell r="C9">
            <v>25790</v>
          </cell>
          <cell r="D9" t="str">
            <v>CTY TNHH MTV TM VA DV NGOC THOM</v>
          </cell>
          <cell r="E9" t="str">
            <v>1C26TTN_00003117</v>
          </cell>
          <cell r="F9">
            <v>46036</v>
          </cell>
          <cell r="G9">
            <v>15454350</v>
          </cell>
          <cell r="H9">
            <v>46081</v>
          </cell>
          <cell r="I9">
            <v>46084</v>
          </cell>
        </row>
        <row r="10">
          <cell r="A10">
            <v>3118</v>
          </cell>
          <cell r="B10">
            <v>510018</v>
          </cell>
          <cell r="C10">
            <v>25790</v>
          </cell>
          <cell r="D10" t="str">
            <v>CTY TNHH MTV TM VA DV NGOC THOM</v>
          </cell>
          <cell r="E10" t="str">
            <v>1C26TTN_00003118</v>
          </cell>
          <cell r="F10">
            <v>46036</v>
          </cell>
          <cell r="G10">
            <v>3889900</v>
          </cell>
          <cell r="H10">
            <v>46081</v>
          </cell>
          <cell r="I10">
            <v>46084</v>
          </cell>
        </row>
        <row r="11">
          <cell r="A11">
            <v>3119</v>
          </cell>
          <cell r="B11">
            <v>510018</v>
          </cell>
          <cell r="C11">
            <v>25790</v>
          </cell>
          <cell r="D11" t="str">
            <v>CTY TNHH MTV TM VA DV NGOC THOM</v>
          </cell>
          <cell r="E11" t="str">
            <v>1C26TTN_00003119</v>
          </cell>
          <cell r="F11">
            <v>46036</v>
          </cell>
          <cell r="G11">
            <v>1468625</v>
          </cell>
          <cell r="H11">
            <v>46081</v>
          </cell>
          <cell r="I11">
            <v>46084</v>
          </cell>
        </row>
        <row r="12">
          <cell r="A12">
            <v>3120</v>
          </cell>
          <cell r="B12">
            <v>510018</v>
          </cell>
          <cell r="C12">
            <v>25790</v>
          </cell>
          <cell r="D12" t="str">
            <v>CTY TNHH MTV TM VA DV NGOC THOM</v>
          </cell>
          <cell r="E12" t="str">
            <v>1C26TTN_00003120</v>
          </cell>
          <cell r="F12">
            <v>46036</v>
          </cell>
          <cell r="G12">
            <v>1756400</v>
          </cell>
          <cell r="H12">
            <v>46081</v>
          </cell>
          <cell r="I12">
            <v>46084</v>
          </cell>
        </row>
        <row r="13">
          <cell r="A13">
            <v>3121</v>
          </cell>
          <cell r="B13">
            <v>510019</v>
          </cell>
          <cell r="C13">
            <v>25790</v>
          </cell>
          <cell r="D13" t="str">
            <v>CTY TNHH MTV TM VA DV NGOC THOM</v>
          </cell>
          <cell r="E13" t="str">
            <v>1C26TTN_00003121</v>
          </cell>
          <cell r="F13">
            <v>46035</v>
          </cell>
          <cell r="G13">
            <v>1003663</v>
          </cell>
          <cell r="H13">
            <v>46081</v>
          </cell>
          <cell r="I13">
            <v>46084</v>
          </cell>
        </row>
        <row r="14">
          <cell r="A14">
            <v>6136</v>
          </cell>
          <cell r="B14">
            <v>510016</v>
          </cell>
          <cell r="C14">
            <v>25790</v>
          </cell>
          <cell r="D14" t="str">
            <v>CTY TNHH MTV TM VA DV NGOC THOM</v>
          </cell>
          <cell r="E14" t="str">
            <v>1C26TTN_00006136</v>
          </cell>
          <cell r="F14">
            <v>46049</v>
          </cell>
          <cell r="G14">
            <v>746313</v>
          </cell>
          <cell r="H14">
            <v>46081</v>
          </cell>
          <cell r="I14">
            <v>46084</v>
          </cell>
        </row>
        <row r="15">
          <cell r="A15">
            <v>8286</v>
          </cell>
          <cell r="B15">
            <v>520090</v>
          </cell>
          <cell r="C15">
            <v>25790</v>
          </cell>
          <cell r="D15" t="str">
            <v>CTY TNHH MTV TM VA DV NGOC THOM</v>
          </cell>
          <cell r="E15" t="str">
            <v>1C26TTN_00008286</v>
          </cell>
          <cell r="F15">
            <v>46048</v>
          </cell>
          <cell r="G15">
            <v>964438</v>
          </cell>
          <cell r="H15">
            <v>46081</v>
          </cell>
          <cell r="I15">
            <v>46084</v>
          </cell>
        </row>
        <row r="16">
          <cell r="A16">
            <v>8287</v>
          </cell>
          <cell r="B16">
            <v>510013</v>
          </cell>
          <cell r="C16">
            <v>25790</v>
          </cell>
          <cell r="D16" t="str">
            <v>CTY TNHH MTV TM VA DV NGOC THOM</v>
          </cell>
          <cell r="E16" t="str">
            <v>1C26TTN_00008287</v>
          </cell>
          <cell r="F16">
            <v>46049</v>
          </cell>
          <cell r="G16">
            <v>5912075</v>
          </cell>
          <cell r="H16">
            <v>46081</v>
          </cell>
          <cell r="I16">
            <v>46084</v>
          </cell>
        </row>
        <row r="17">
          <cell r="A17">
            <v>8288</v>
          </cell>
          <cell r="B17">
            <v>510013</v>
          </cell>
          <cell r="C17">
            <v>25790</v>
          </cell>
          <cell r="D17" t="str">
            <v>CTY TNHH MTV TM VA DV NGOC THOM</v>
          </cell>
          <cell r="E17" t="str">
            <v>1C26TTN_00008288</v>
          </cell>
          <cell r="F17">
            <v>46049</v>
          </cell>
          <cell r="G17">
            <v>5607213</v>
          </cell>
          <cell r="H17">
            <v>46081</v>
          </cell>
          <cell r="I17">
            <v>46084</v>
          </cell>
        </row>
        <row r="18">
          <cell r="A18">
            <v>8289</v>
          </cell>
          <cell r="B18">
            <v>510026</v>
          </cell>
          <cell r="C18">
            <v>25790</v>
          </cell>
          <cell r="D18" t="str">
            <v>CTY TNHH MTV TM VA DV NGOC THOM</v>
          </cell>
          <cell r="E18" t="str">
            <v>1C26TTN_00008289</v>
          </cell>
          <cell r="F18">
            <v>46050</v>
          </cell>
          <cell r="G18">
            <v>948650</v>
          </cell>
          <cell r="H18">
            <v>46081</v>
          </cell>
          <cell r="I18">
            <v>46084</v>
          </cell>
        </row>
        <row r="19">
          <cell r="A19">
            <v>8290</v>
          </cell>
          <cell r="B19">
            <v>510026</v>
          </cell>
          <cell r="C19">
            <v>25790</v>
          </cell>
          <cell r="D19" t="str">
            <v>CTY TNHH MTV TM VA DV NGOC THOM</v>
          </cell>
          <cell r="E19" t="str">
            <v>1C26TTN_00008290</v>
          </cell>
          <cell r="F19">
            <v>46050</v>
          </cell>
          <cell r="G19">
            <v>10081200</v>
          </cell>
          <cell r="H19">
            <v>46081</v>
          </cell>
          <cell r="I19">
            <v>46084</v>
          </cell>
        </row>
        <row r="20">
          <cell r="A20">
            <v>8291</v>
          </cell>
          <cell r="B20">
            <v>510014</v>
          </cell>
          <cell r="C20">
            <v>25790</v>
          </cell>
          <cell r="D20" t="str">
            <v>CTY TNHH MTV TM VA DV NGOC THOM</v>
          </cell>
          <cell r="E20" t="str">
            <v>1C26TTN_00008291</v>
          </cell>
          <cell r="F20">
            <v>46051</v>
          </cell>
          <cell r="G20">
            <v>10724088</v>
          </cell>
          <cell r="H20">
            <v>46081</v>
          </cell>
          <cell r="I20">
            <v>46084</v>
          </cell>
        </row>
        <row r="21">
          <cell r="A21">
            <v>8292</v>
          </cell>
          <cell r="B21">
            <v>510010</v>
          </cell>
          <cell r="C21">
            <v>25790</v>
          </cell>
          <cell r="D21" t="str">
            <v>CTY TNHH MTV TM VA DV NGOC THOM</v>
          </cell>
          <cell r="E21" t="str">
            <v>1C26TTN_00008292</v>
          </cell>
          <cell r="F21">
            <v>46051</v>
          </cell>
          <cell r="G21">
            <v>21198238</v>
          </cell>
          <cell r="H21">
            <v>46081</v>
          </cell>
          <cell r="I21">
            <v>46084</v>
          </cell>
        </row>
        <row r="22">
          <cell r="A22">
            <v>8293</v>
          </cell>
          <cell r="B22">
            <v>510010</v>
          </cell>
          <cell r="C22">
            <v>25790</v>
          </cell>
          <cell r="D22" t="str">
            <v>CTY TNHH MTV TM VA DV NGOC THOM</v>
          </cell>
          <cell r="E22" t="str">
            <v>1C26TTN_00008293</v>
          </cell>
          <cell r="F22">
            <v>46051</v>
          </cell>
          <cell r="G22">
            <v>6549963</v>
          </cell>
          <cell r="H22">
            <v>46081</v>
          </cell>
          <cell r="I22">
            <v>46084</v>
          </cell>
        </row>
        <row r="23">
          <cell r="A23">
            <v>8294</v>
          </cell>
          <cell r="B23">
            <v>510029</v>
          </cell>
          <cell r="C23">
            <v>25790</v>
          </cell>
          <cell r="D23" t="str">
            <v>CTY TNHH MTV TM VA DV NGOC THOM</v>
          </cell>
          <cell r="E23" t="str">
            <v>1C26TTN_00008294</v>
          </cell>
          <cell r="F23">
            <v>46044</v>
          </cell>
          <cell r="G23">
            <v>7252225</v>
          </cell>
          <cell r="H23">
            <v>46081</v>
          </cell>
          <cell r="I23">
            <v>46084</v>
          </cell>
        </row>
        <row r="24">
          <cell r="A24">
            <v>8295</v>
          </cell>
          <cell r="B24">
            <v>510011</v>
          </cell>
          <cell r="C24">
            <v>25790</v>
          </cell>
          <cell r="D24" t="str">
            <v>CTY TNHH MTV TM VA DV NGOC THOM</v>
          </cell>
          <cell r="E24" t="str">
            <v>1C26TTN_00008295</v>
          </cell>
          <cell r="F24">
            <v>46052</v>
          </cell>
          <cell r="G24">
            <v>27838625</v>
          </cell>
          <cell r="H24">
            <v>46081</v>
          </cell>
          <cell r="I24">
            <v>46084</v>
          </cell>
        </row>
        <row r="25">
          <cell r="A25">
            <v>8296</v>
          </cell>
          <cell r="B25">
            <v>510012</v>
          </cell>
          <cell r="C25">
            <v>25790</v>
          </cell>
          <cell r="D25" t="str">
            <v>CTY TNHH MTV TM VA DV NGOC THOM</v>
          </cell>
          <cell r="E25" t="str">
            <v>1C26TTN_00008296</v>
          </cell>
          <cell r="F25">
            <v>46052</v>
          </cell>
          <cell r="G25">
            <v>28485313</v>
          </cell>
          <cell r="H25">
            <v>46081</v>
          </cell>
          <cell r="I25">
            <v>46084</v>
          </cell>
        </row>
        <row r="26">
          <cell r="A26">
            <v>8297</v>
          </cell>
          <cell r="B26">
            <v>510012</v>
          </cell>
          <cell r="C26">
            <v>25790</v>
          </cell>
          <cell r="D26" t="str">
            <v>CTY TNHH MTV TM VA DV NGOC THOM</v>
          </cell>
          <cell r="E26" t="str">
            <v>1C26TTN_00008297</v>
          </cell>
          <cell r="F26">
            <v>46052</v>
          </cell>
          <cell r="G26">
            <v>725000</v>
          </cell>
          <cell r="H26">
            <v>46081</v>
          </cell>
          <cell r="I26">
            <v>46084</v>
          </cell>
        </row>
        <row r="27">
          <cell r="A27">
            <v>8298</v>
          </cell>
          <cell r="B27">
            <v>510050</v>
          </cell>
          <cell r="C27">
            <v>25790</v>
          </cell>
          <cell r="D27" t="str">
            <v>CTY TNHH MTV TM VA DV NGOC THOM</v>
          </cell>
          <cell r="E27" t="str">
            <v>1C26TTN_00008298</v>
          </cell>
          <cell r="F27">
            <v>46053</v>
          </cell>
          <cell r="G27">
            <v>12394275</v>
          </cell>
          <cell r="H27">
            <v>46081</v>
          </cell>
          <cell r="I27">
            <v>46084</v>
          </cell>
        </row>
        <row r="28">
          <cell r="A28">
            <v>8299</v>
          </cell>
          <cell r="B28">
            <v>510019</v>
          </cell>
          <cell r="C28">
            <v>25790</v>
          </cell>
          <cell r="D28" t="str">
            <v>CTY TNHH MTV TM VA DV NGOC THOM</v>
          </cell>
          <cell r="E28" t="str">
            <v>1C26TTN_00008299</v>
          </cell>
          <cell r="F28">
            <v>46053</v>
          </cell>
          <cell r="G28">
            <v>4013825</v>
          </cell>
          <cell r="H28">
            <v>46081</v>
          </cell>
          <cell r="I28">
            <v>46084</v>
          </cell>
        </row>
        <row r="29">
          <cell r="A29">
            <v>8300</v>
          </cell>
          <cell r="B29">
            <v>510027</v>
          </cell>
          <cell r="C29">
            <v>25790</v>
          </cell>
          <cell r="D29" t="str">
            <v>CTY TNHH MTV TM VA DV NGOC THOM</v>
          </cell>
          <cell r="E29" t="str">
            <v>1C26TTN_00008300</v>
          </cell>
          <cell r="F29">
            <v>46053</v>
          </cell>
          <cell r="G29">
            <v>17352088</v>
          </cell>
          <cell r="H29">
            <v>46081</v>
          </cell>
          <cell r="I29">
            <v>46084</v>
          </cell>
        </row>
        <row r="30">
          <cell r="A30">
            <v>8301</v>
          </cell>
          <cell r="B30">
            <v>510022</v>
          </cell>
          <cell r="C30">
            <v>25790</v>
          </cell>
          <cell r="D30" t="str">
            <v>CTY TNHH MTV TM VA DV NGOC THOM</v>
          </cell>
          <cell r="E30" t="str">
            <v>1C26TTN_00008301</v>
          </cell>
          <cell r="F30">
            <v>46053</v>
          </cell>
          <cell r="G30">
            <v>20128500</v>
          </cell>
          <cell r="H30">
            <v>46081</v>
          </cell>
          <cell r="I30">
            <v>46084</v>
          </cell>
        </row>
        <row r="31">
          <cell r="A31">
            <v>8302</v>
          </cell>
          <cell r="B31">
            <v>510020</v>
          </cell>
          <cell r="C31">
            <v>25790</v>
          </cell>
          <cell r="D31" t="str">
            <v>CTY TNHH MTV TM VA DV NGOC THOM</v>
          </cell>
          <cell r="E31" t="str">
            <v>1C26TTN_00008302</v>
          </cell>
          <cell r="F31">
            <v>46053</v>
          </cell>
          <cell r="G31">
            <v>1407213</v>
          </cell>
          <cell r="H31">
            <v>46081</v>
          </cell>
          <cell r="I31">
            <v>46084</v>
          </cell>
        </row>
        <row r="32">
          <cell r="A32">
            <v>8303</v>
          </cell>
          <cell r="B32">
            <v>510017</v>
          </cell>
          <cell r="C32">
            <v>25790</v>
          </cell>
          <cell r="D32" t="str">
            <v>CTY TNHH MTV TM VA DV NGOC THOM</v>
          </cell>
          <cell r="E32" t="str">
            <v>1C26TTN_00008303</v>
          </cell>
          <cell r="F32">
            <v>46053</v>
          </cell>
          <cell r="G32">
            <v>19508288</v>
          </cell>
          <cell r="H32">
            <v>46081</v>
          </cell>
          <cell r="I32">
            <v>46084</v>
          </cell>
        </row>
        <row r="33">
          <cell r="A33">
            <v>8304</v>
          </cell>
          <cell r="B33">
            <v>510016</v>
          </cell>
          <cell r="C33">
            <v>25790</v>
          </cell>
          <cell r="D33" t="str">
            <v>CTY TNHH MTV TM VA DV NGOC THOM</v>
          </cell>
          <cell r="E33" t="str">
            <v>1C26TTN_00008304</v>
          </cell>
          <cell r="F33">
            <v>46055</v>
          </cell>
          <cell r="G33">
            <v>7220875</v>
          </cell>
          <cell r="H33">
            <v>46081</v>
          </cell>
          <cell r="I33">
            <v>46084</v>
          </cell>
        </row>
        <row r="34">
          <cell r="A34">
            <v>8305</v>
          </cell>
          <cell r="B34">
            <v>510016</v>
          </cell>
          <cell r="C34">
            <v>25790</v>
          </cell>
          <cell r="D34" t="str">
            <v>CTY TNHH MTV TM VA DV NGOC THOM</v>
          </cell>
          <cell r="E34" t="str">
            <v>1C26TTN_00008305</v>
          </cell>
          <cell r="F34">
            <v>46055</v>
          </cell>
          <cell r="G34">
            <v>4695975</v>
          </cell>
          <cell r="H34">
            <v>46081</v>
          </cell>
          <cell r="I34">
            <v>46084</v>
          </cell>
        </row>
        <row r="35">
          <cell r="A35">
            <v>9511</v>
          </cell>
          <cell r="B35">
            <v>510019</v>
          </cell>
          <cell r="C35">
            <v>25790</v>
          </cell>
          <cell r="D35" t="str">
            <v>CTY TNHH MTV TM VA DV NGOC THOM</v>
          </cell>
          <cell r="E35" t="str">
            <v>1C26TTN_00009511</v>
          </cell>
          <cell r="F35">
            <v>46056</v>
          </cell>
          <cell r="G35">
            <v>1452750</v>
          </cell>
          <cell r="H35">
            <v>46081</v>
          </cell>
          <cell r="I35">
            <v>46084</v>
          </cell>
        </row>
        <row r="36">
          <cell r="A36">
            <v>9512</v>
          </cell>
          <cell r="B36">
            <v>510019</v>
          </cell>
          <cell r="C36">
            <v>25790</v>
          </cell>
          <cell r="D36" t="str">
            <v>CTY TNHH MTV TM VA DV NGOC THOM</v>
          </cell>
          <cell r="E36" t="str">
            <v>1C26TTN_00009512</v>
          </cell>
          <cell r="F36">
            <v>46056</v>
          </cell>
          <cell r="G36">
            <v>948650</v>
          </cell>
          <cell r="H36">
            <v>46081</v>
          </cell>
          <cell r="I36">
            <v>46084</v>
          </cell>
        </row>
        <row r="37">
          <cell r="A37">
            <v>9513</v>
          </cell>
          <cell r="B37">
            <v>510010</v>
          </cell>
          <cell r="C37">
            <v>25790</v>
          </cell>
          <cell r="D37" t="str">
            <v>CTY TNHH MTV TM VA DV NGOC THOM</v>
          </cell>
          <cell r="E37" t="str">
            <v>1C26TTN_00009513</v>
          </cell>
          <cell r="F37">
            <v>46056</v>
          </cell>
          <cell r="G37">
            <v>13734763</v>
          </cell>
          <cell r="H37">
            <v>46081</v>
          </cell>
          <cell r="I37">
            <v>46084</v>
          </cell>
        </row>
        <row r="38">
          <cell r="A38">
            <v>9514</v>
          </cell>
          <cell r="B38">
            <v>510010</v>
          </cell>
          <cell r="C38">
            <v>25790</v>
          </cell>
          <cell r="D38" t="str">
            <v>CTY TNHH MTV TM VA DV NGOC THOM</v>
          </cell>
          <cell r="E38" t="str">
            <v>1C26TTN_00009514</v>
          </cell>
          <cell r="F38">
            <v>46056</v>
          </cell>
          <cell r="G38">
            <v>14072150</v>
          </cell>
          <cell r="H38">
            <v>46081</v>
          </cell>
          <cell r="I38">
            <v>46084</v>
          </cell>
        </row>
        <row r="39">
          <cell r="A39">
            <v>9515</v>
          </cell>
          <cell r="B39">
            <v>510025</v>
          </cell>
          <cell r="C39">
            <v>25790</v>
          </cell>
          <cell r="D39" t="str">
            <v>CTY TNHH MTV TM VA DV NGOC THOM</v>
          </cell>
          <cell r="E39" t="str">
            <v>1C26TTN_00009515</v>
          </cell>
          <cell r="F39">
            <v>46058</v>
          </cell>
          <cell r="G39">
            <v>23317850</v>
          </cell>
          <cell r="H39">
            <v>46081</v>
          </cell>
          <cell r="I39">
            <v>46084</v>
          </cell>
        </row>
        <row r="40">
          <cell r="A40">
            <v>9516</v>
          </cell>
          <cell r="B40">
            <v>510024</v>
          </cell>
          <cell r="C40">
            <v>25790</v>
          </cell>
          <cell r="D40" t="str">
            <v>CTY TNHH MTV TM VA DV NGOC THOM</v>
          </cell>
          <cell r="E40" t="str">
            <v>1C26TTN_00009516</v>
          </cell>
          <cell r="F40">
            <v>46061</v>
          </cell>
          <cell r="G40">
            <v>1407213</v>
          </cell>
          <cell r="H40">
            <v>46081</v>
          </cell>
          <cell r="I40">
            <v>46084</v>
          </cell>
        </row>
        <row r="41">
          <cell r="A41">
            <v>9517</v>
          </cell>
          <cell r="B41">
            <v>510024</v>
          </cell>
          <cell r="C41">
            <v>25790</v>
          </cell>
          <cell r="D41" t="str">
            <v>CTY TNHH MTV TM VA DV NGOC THOM</v>
          </cell>
          <cell r="E41" t="str">
            <v>1C26TTN_00009517</v>
          </cell>
          <cell r="F41">
            <v>46061</v>
          </cell>
          <cell r="G41">
            <v>474325</v>
          </cell>
          <cell r="H41">
            <v>46081</v>
          </cell>
          <cell r="I41">
            <v>46084</v>
          </cell>
        </row>
        <row r="42">
          <cell r="A42">
            <v>9518</v>
          </cell>
          <cell r="B42">
            <v>510020</v>
          </cell>
          <cell r="C42">
            <v>25790</v>
          </cell>
          <cell r="D42" t="str">
            <v>CTY TNHH MTV TM VA DV NGOC THOM</v>
          </cell>
          <cell r="E42" t="str">
            <v>1C26TTN_00009518</v>
          </cell>
          <cell r="F42">
            <v>46056</v>
          </cell>
          <cell r="G42">
            <v>1840000</v>
          </cell>
          <cell r="H42">
            <v>46081</v>
          </cell>
          <cell r="I42">
            <v>46084</v>
          </cell>
        </row>
        <row r="43">
          <cell r="A43">
            <v>9519</v>
          </cell>
          <cell r="B43">
            <v>510017</v>
          </cell>
          <cell r="C43">
            <v>25790</v>
          </cell>
          <cell r="D43" t="str">
            <v>CTY TNHH MTV TM VA DV NGOC THOM</v>
          </cell>
          <cell r="E43" t="str">
            <v>1C26TTN_00009519</v>
          </cell>
          <cell r="F43">
            <v>46057</v>
          </cell>
          <cell r="G43">
            <v>700000</v>
          </cell>
          <cell r="H43">
            <v>46081</v>
          </cell>
          <cell r="I43">
            <v>46084</v>
          </cell>
        </row>
        <row r="44">
          <cell r="A44">
            <v>9520</v>
          </cell>
          <cell r="B44">
            <v>510017</v>
          </cell>
          <cell r="C44">
            <v>25790</v>
          </cell>
          <cell r="D44" t="str">
            <v>CTY TNHH MTV TM VA DV NGOC THOM</v>
          </cell>
          <cell r="E44" t="str">
            <v>1C26TTN_00009520</v>
          </cell>
          <cell r="F44">
            <v>46057</v>
          </cell>
          <cell r="G44">
            <v>13344500</v>
          </cell>
          <cell r="H44">
            <v>46081</v>
          </cell>
          <cell r="I44">
            <v>46084</v>
          </cell>
        </row>
        <row r="45">
          <cell r="A45">
            <v>9521</v>
          </cell>
          <cell r="B45">
            <v>510016</v>
          </cell>
          <cell r="C45">
            <v>25790</v>
          </cell>
          <cell r="D45" t="str">
            <v>CTY TNHH MTV TM VA DV NGOC THOM</v>
          </cell>
          <cell r="E45" t="str">
            <v>1C26TTN_00009521</v>
          </cell>
          <cell r="F45">
            <v>46060</v>
          </cell>
          <cell r="G45">
            <v>19249700</v>
          </cell>
          <cell r="H45">
            <v>46081</v>
          </cell>
          <cell r="I45">
            <v>46084</v>
          </cell>
        </row>
        <row r="46">
          <cell r="A46">
            <v>9522</v>
          </cell>
          <cell r="B46">
            <v>510016</v>
          </cell>
          <cell r="C46">
            <v>25790</v>
          </cell>
          <cell r="D46" t="str">
            <v>CTY TNHH MTV TM VA DV NGOC THOM</v>
          </cell>
          <cell r="E46" t="str">
            <v>1C26TTN_00009522</v>
          </cell>
          <cell r="F46">
            <v>46060</v>
          </cell>
          <cell r="G46">
            <v>12253650</v>
          </cell>
          <cell r="H46">
            <v>46081</v>
          </cell>
          <cell r="I46">
            <v>46084</v>
          </cell>
        </row>
        <row r="47">
          <cell r="A47">
            <v>9523</v>
          </cell>
          <cell r="B47">
            <v>510015</v>
          </cell>
          <cell r="C47">
            <v>25790</v>
          </cell>
          <cell r="D47" t="str">
            <v>CTY TNHH MTV TM VA DV NGOC THOM</v>
          </cell>
          <cell r="E47" t="str">
            <v>1C26TTN_00009523</v>
          </cell>
          <cell r="F47">
            <v>46056</v>
          </cell>
          <cell r="G47">
            <v>15079100</v>
          </cell>
          <cell r="H47">
            <v>46081</v>
          </cell>
          <cell r="I47">
            <v>46084</v>
          </cell>
        </row>
        <row r="48">
          <cell r="A48">
            <v>9524</v>
          </cell>
          <cell r="B48">
            <v>510015</v>
          </cell>
          <cell r="C48">
            <v>25790</v>
          </cell>
          <cell r="D48" t="str">
            <v>CTY TNHH MTV TM VA DV NGOC THOM</v>
          </cell>
          <cell r="E48" t="str">
            <v>1C26TTN_00009524</v>
          </cell>
          <cell r="F48">
            <v>46056</v>
          </cell>
          <cell r="G48">
            <v>2381325</v>
          </cell>
          <cell r="H48">
            <v>46081</v>
          </cell>
          <cell r="I48">
            <v>46084</v>
          </cell>
        </row>
        <row r="49">
          <cell r="A49">
            <v>9525</v>
          </cell>
          <cell r="B49">
            <v>510015</v>
          </cell>
          <cell r="C49">
            <v>25790</v>
          </cell>
          <cell r="D49" t="str">
            <v>CTY TNHH MTV TM VA DV NGOC THOM</v>
          </cell>
          <cell r="E49" t="str">
            <v>1C26TTN_00009525</v>
          </cell>
          <cell r="F49">
            <v>46056</v>
          </cell>
          <cell r="G49">
            <v>948650</v>
          </cell>
          <cell r="H49">
            <v>46081</v>
          </cell>
          <cell r="I49">
            <v>46084</v>
          </cell>
        </row>
        <row r="50">
          <cell r="A50">
            <v>9528</v>
          </cell>
          <cell r="B50">
            <v>510015</v>
          </cell>
          <cell r="C50">
            <v>25790</v>
          </cell>
          <cell r="D50" t="str">
            <v>CTY TNHH MTV TM VA DV NGOC THOM</v>
          </cell>
          <cell r="E50" t="str">
            <v>1C26TTN_00009528</v>
          </cell>
          <cell r="F50">
            <v>46056</v>
          </cell>
          <cell r="G50">
            <v>501825</v>
          </cell>
          <cell r="H50">
            <v>46081</v>
          </cell>
          <cell r="I50">
            <v>46084</v>
          </cell>
        </row>
        <row r="51">
          <cell r="A51">
            <v>9565</v>
          </cell>
          <cell r="B51">
            <v>510026</v>
          </cell>
          <cell r="C51">
            <v>25790</v>
          </cell>
          <cell r="D51" t="str">
            <v>CTY TNHH MTV TM VA DV NGOC THOM</v>
          </cell>
          <cell r="E51" t="str">
            <v>1C26TTN_00009565</v>
          </cell>
          <cell r="F51">
            <v>46056</v>
          </cell>
          <cell r="G51">
            <v>3763075</v>
          </cell>
          <cell r="H51">
            <v>46081</v>
          </cell>
          <cell r="I51">
            <v>46084</v>
          </cell>
        </row>
        <row r="52">
          <cell r="A52">
            <v>9566</v>
          </cell>
          <cell r="B52">
            <v>510026</v>
          </cell>
          <cell r="C52">
            <v>25790</v>
          </cell>
          <cell r="D52" t="str">
            <v>CTY TNHH MTV TM VA DV NGOC THOM</v>
          </cell>
          <cell r="E52" t="str">
            <v>1C26TTN_00009566</v>
          </cell>
          <cell r="F52">
            <v>46054</v>
          </cell>
          <cell r="G52">
            <v>1865775</v>
          </cell>
          <cell r="H52">
            <v>46081</v>
          </cell>
          <cell r="I52">
            <v>46084</v>
          </cell>
        </row>
        <row r="53">
          <cell r="A53">
            <v>9640</v>
          </cell>
          <cell r="B53">
            <v>510013</v>
          </cell>
          <cell r="C53">
            <v>25790</v>
          </cell>
          <cell r="D53" t="str">
            <v>CTY TNHH MTV TM VA DV NGOC THOM</v>
          </cell>
          <cell r="E53" t="str">
            <v>1C26TTN_00009640</v>
          </cell>
          <cell r="F53">
            <v>46056</v>
          </cell>
          <cell r="G53">
            <v>18815400</v>
          </cell>
          <cell r="H53">
            <v>46081</v>
          </cell>
          <cell r="I53">
            <v>46084</v>
          </cell>
        </row>
        <row r="54">
          <cell r="A54">
            <v>9677</v>
          </cell>
          <cell r="B54">
            <v>510026</v>
          </cell>
          <cell r="C54">
            <v>25790</v>
          </cell>
          <cell r="D54" t="str">
            <v>CTY TNHH MTV TM VA DV NGOC THOM</v>
          </cell>
          <cell r="E54" t="str">
            <v>1C26TTN_00009677</v>
          </cell>
          <cell r="F54">
            <v>46058</v>
          </cell>
          <cell r="G54">
            <v>11084863</v>
          </cell>
          <cell r="H54">
            <v>46081</v>
          </cell>
          <cell r="I54">
            <v>46084</v>
          </cell>
        </row>
        <row r="55">
          <cell r="A55">
            <v>10653</v>
          </cell>
          <cell r="B55">
            <v>510014</v>
          </cell>
          <cell r="C55">
            <v>25790</v>
          </cell>
          <cell r="D55" t="str">
            <v>CTY TNHH MTV TM VA DV NGOC THOM</v>
          </cell>
          <cell r="E55" t="str">
            <v>1C26TTN_00010653</v>
          </cell>
          <cell r="F55">
            <v>46055</v>
          </cell>
          <cell r="G55">
            <v>31358200</v>
          </cell>
          <cell r="H55">
            <v>46081</v>
          </cell>
          <cell r="I55">
            <v>46084</v>
          </cell>
        </row>
        <row r="56">
          <cell r="A56">
            <v>10654</v>
          </cell>
          <cell r="B56">
            <v>510014</v>
          </cell>
          <cell r="C56">
            <v>25790</v>
          </cell>
          <cell r="D56" t="str">
            <v>CTY TNHH MTV TM VA DV NGOC THOM</v>
          </cell>
          <cell r="E56" t="str">
            <v>1C26TTN_00010654</v>
          </cell>
          <cell r="F56">
            <v>46059</v>
          </cell>
          <cell r="G56">
            <v>23902875</v>
          </cell>
          <cell r="H56">
            <v>46081</v>
          </cell>
          <cell r="I56">
            <v>46084</v>
          </cell>
        </row>
        <row r="57">
          <cell r="A57">
            <v>10655</v>
          </cell>
          <cell r="B57">
            <v>510014</v>
          </cell>
          <cell r="C57">
            <v>25790</v>
          </cell>
          <cell r="D57" t="str">
            <v>CTY TNHH MTV TM VA DV NGOC THOM</v>
          </cell>
          <cell r="E57" t="str">
            <v>1C26TTN_00010655</v>
          </cell>
          <cell r="F57">
            <v>46055</v>
          </cell>
          <cell r="G57">
            <v>200738</v>
          </cell>
          <cell r="H57">
            <v>46081</v>
          </cell>
          <cell r="I57">
            <v>46084</v>
          </cell>
        </row>
        <row r="58">
          <cell r="A58">
            <v>10656</v>
          </cell>
          <cell r="B58">
            <v>510014</v>
          </cell>
          <cell r="C58">
            <v>25790</v>
          </cell>
          <cell r="D58" t="str">
            <v>CTY TNHH MTV TM VA DV NGOC THOM</v>
          </cell>
          <cell r="E58" t="str">
            <v>1C26TTN_00010656</v>
          </cell>
          <cell r="F58">
            <v>46059</v>
          </cell>
          <cell r="G58">
            <v>474325</v>
          </cell>
          <cell r="H58">
            <v>46081</v>
          </cell>
          <cell r="I58">
            <v>46084</v>
          </cell>
        </row>
        <row r="59">
          <cell r="A59">
            <v>10657</v>
          </cell>
          <cell r="B59">
            <v>510014</v>
          </cell>
          <cell r="C59">
            <v>25790</v>
          </cell>
          <cell r="D59" t="str">
            <v>CTY TNHH MTV TM VA DV NGOC THOM</v>
          </cell>
          <cell r="E59" t="str">
            <v>1C26TTN_00010657</v>
          </cell>
          <cell r="F59">
            <v>46059</v>
          </cell>
          <cell r="G59">
            <v>4743250</v>
          </cell>
          <cell r="H59">
            <v>46081</v>
          </cell>
          <cell r="I59">
            <v>46084</v>
          </cell>
        </row>
        <row r="60">
          <cell r="A60">
            <v>12047</v>
          </cell>
          <cell r="B60">
            <v>510010</v>
          </cell>
          <cell r="C60">
            <v>25790</v>
          </cell>
          <cell r="D60" t="str">
            <v>CTY TNHH MTV TM VA DV NGOC THOM</v>
          </cell>
          <cell r="E60" t="str">
            <v>1C26TTN_00012047</v>
          </cell>
          <cell r="F60">
            <v>46059</v>
          </cell>
          <cell r="G60">
            <v>29970200</v>
          </cell>
          <cell r="H60">
            <v>46081</v>
          </cell>
          <cell r="I60">
            <v>46084</v>
          </cell>
        </row>
        <row r="61">
          <cell r="A61">
            <v>12104</v>
          </cell>
          <cell r="B61">
            <v>510013</v>
          </cell>
          <cell r="C61">
            <v>25790</v>
          </cell>
          <cell r="D61" t="str">
            <v>CTY TNHH MTV TM VA DV NGOC THOM</v>
          </cell>
          <cell r="E61" t="str">
            <v>1C26TTN_00012104</v>
          </cell>
          <cell r="F61">
            <v>46059</v>
          </cell>
          <cell r="G61">
            <v>16868375</v>
          </cell>
          <cell r="H61">
            <v>46081</v>
          </cell>
          <cell r="I61">
            <v>46084</v>
          </cell>
        </row>
        <row r="62">
          <cell r="A62">
            <v>12105</v>
          </cell>
          <cell r="B62">
            <v>510026</v>
          </cell>
          <cell r="C62">
            <v>25790</v>
          </cell>
          <cell r="D62" t="str">
            <v>CTY TNHH MTV TM VA DV NGOC THOM</v>
          </cell>
          <cell r="E62" t="str">
            <v>1C26TTN_00012105</v>
          </cell>
          <cell r="F62">
            <v>46060</v>
          </cell>
          <cell r="G62">
            <v>28657400</v>
          </cell>
          <cell r="H62">
            <v>46081</v>
          </cell>
          <cell r="I62">
            <v>46084</v>
          </cell>
        </row>
        <row r="63">
          <cell r="A63">
            <v>12165</v>
          </cell>
          <cell r="B63">
            <v>570010</v>
          </cell>
          <cell r="C63">
            <v>25790</v>
          </cell>
          <cell r="D63" t="str">
            <v>CTY TNHH MTV TM VA DV NGOC THOM</v>
          </cell>
          <cell r="E63" t="str">
            <v>1C26TTN_00012165</v>
          </cell>
          <cell r="F63">
            <v>46065</v>
          </cell>
          <cell r="G63">
            <v>1468625</v>
          </cell>
          <cell r="H63">
            <v>46081</v>
          </cell>
          <cell r="I63">
            <v>46084</v>
          </cell>
        </row>
        <row r="64">
          <cell r="A64">
            <v>12166</v>
          </cell>
          <cell r="B64">
            <v>510028</v>
          </cell>
          <cell r="C64">
            <v>25790</v>
          </cell>
          <cell r="D64" t="str">
            <v>CTY TNHH MTV TM VA DV NGOC THOM</v>
          </cell>
          <cell r="E64" t="str">
            <v>1C26TTN_00012166</v>
          </cell>
          <cell r="F64">
            <v>46065</v>
          </cell>
          <cell r="G64">
            <v>1840000</v>
          </cell>
          <cell r="H64">
            <v>46081</v>
          </cell>
          <cell r="I64">
            <v>46084</v>
          </cell>
        </row>
        <row r="65">
          <cell r="A65">
            <v>12167</v>
          </cell>
          <cell r="B65">
            <v>510022</v>
          </cell>
          <cell r="C65">
            <v>25790</v>
          </cell>
          <cell r="D65" t="str">
            <v>CTY TNHH MTV TM VA DV NGOC THOM</v>
          </cell>
          <cell r="E65" t="str">
            <v>1C26TTN_00012167</v>
          </cell>
          <cell r="F65">
            <v>46064</v>
          </cell>
          <cell r="G65">
            <v>932888</v>
          </cell>
          <cell r="H65">
            <v>46081</v>
          </cell>
          <cell r="I65">
            <v>46084</v>
          </cell>
        </row>
        <row r="66">
          <cell r="A66">
            <v>12168</v>
          </cell>
          <cell r="B66">
            <v>510022</v>
          </cell>
          <cell r="C66">
            <v>25790</v>
          </cell>
          <cell r="D66" t="str">
            <v>CTY TNHH MTV TM VA DV NGOC THOM</v>
          </cell>
          <cell r="E66" t="str">
            <v>1C26TTN_00012168</v>
          </cell>
          <cell r="F66">
            <v>46064</v>
          </cell>
          <cell r="G66">
            <v>9525275</v>
          </cell>
          <cell r="H66">
            <v>46081</v>
          </cell>
          <cell r="I66">
            <v>46084</v>
          </cell>
        </row>
        <row r="67">
          <cell r="A67">
            <v>12169</v>
          </cell>
          <cell r="B67">
            <v>510022</v>
          </cell>
          <cell r="C67">
            <v>25790</v>
          </cell>
          <cell r="D67" t="str">
            <v>CTY TNHH MTV TM VA DV NGOC THOM</v>
          </cell>
          <cell r="E67" t="str">
            <v>1C26TTN_00012169</v>
          </cell>
          <cell r="F67">
            <v>46064</v>
          </cell>
          <cell r="G67">
            <v>501825</v>
          </cell>
          <cell r="H67">
            <v>46081</v>
          </cell>
          <cell r="I67">
            <v>46084</v>
          </cell>
        </row>
        <row r="68">
          <cell r="A68">
            <v>12170</v>
          </cell>
          <cell r="B68">
            <v>510020</v>
          </cell>
          <cell r="C68">
            <v>25790</v>
          </cell>
          <cell r="D68" t="str">
            <v>CTY TNHH MTV TM VA DV NGOC THOM</v>
          </cell>
          <cell r="E68" t="str">
            <v>1C26TTN_00012170</v>
          </cell>
          <cell r="F68">
            <v>46064</v>
          </cell>
          <cell r="G68">
            <v>932888</v>
          </cell>
          <cell r="H68">
            <v>46081</v>
          </cell>
          <cell r="I68">
            <v>46084</v>
          </cell>
        </row>
        <row r="69">
          <cell r="A69">
            <v>12171</v>
          </cell>
          <cell r="B69">
            <v>510020</v>
          </cell>
          <cell r="C69">
            <v>25790</v>
          </cell>
          <cell r="D69" t="str">
            <v>CTY TNHH MTV TM VA DV NGOC THOM</v>
          </cell>
          <cell r="E69" t="str">
            <v>1C26TTN_00012171</v>
          </cell>
          <cell r="F69">
            <v>46064</v>
          </cell>
          <cell r="G69">
            <v>6782475</v>
          </cell>
          <cell r="H69">
            <v>46081</v>
          </cell>
          <cell r="I69">
            <v>46084</v>
          </cell>
        </row>
        <row r="70">
          <cell r="A70">
            <v>12172</v>
          </cell>
          <cell r="B70">
            <v>510017</v>
          </cell>
          <cell r="C70">
            <v>25790</v>
          </cell>
          <cell r="D70" t="str">
            <v>CTY TNHH MTV TM VA DV NGOC THOM</v>
          </cell>
          <cell r="E70" t="str">
            <v>1C26TTN_00012172</v>
          </cell>
          <cell r="F70">
            <v>46064</v>
          </cell>
          <cell r="G70">
            <v>8286313</v>
          </cell>
          <cell r="H70">
            <v>46081</v>
          </cell>
          <cell r="I70">
            <v>46084</v>
          </cell>
        </row>
        <row r="71">
          <cell r="A71">
            <v>12173</v>
          </cell>
          <cell r="B71">
            <v>510016</v>
          </cell>
          <cell r="C71">
            <v>25790</v>
          </cell>
          <cell r="D71" t="str">
            <v>CTY TNHH MTV TM VA DV NGOC THOM</v>
          </cell>
          <cell r="E71" t="str">
            <v>1C26TTN_00012173</v>
          </cell>
          <cell r="F71">
            <v>46066</v>
          </cell>
          <cell r="G71">
            <v>7699875</v>
          </cell>
          <cell r="H71">
            <v>46081</v>
          </cell>
          <cell r="I71">
            <v>46084</v>
          </cell>
        </row>
        <row r="72">
          <cell r="A72">
            <v>12174</v>
          </cell>
          <cell r="B72">
            <v>510015</v>
          </cell>
          <cell r="C72">
            <v>25790</v>
          </cell>
          <cell r="D72" t="str">
            <v>CTY TNHH MTV TM VA DV NGOC THOM</v>
          </cell>
          <cell r="E72" t="str">
            <v>1C26TTN_00012174</v>
          </cell>
          <cell r="F72">
            <v>46063</v>
          </cell>
          <cell r="G72">
            <v>5941500</v>
          </cell>
          <cell r="H72">
            <v>46081</v>
          </cell>
          <cell r="I72">
            <v>46084</v>
          </cell>
        </row>
        <row r="73">
          <cell r="A73">
            <v>12175</v>
          </cell>
          <cell r="B73">
            <v>510011</v>
          </cell>
          <cell r="C73">
            <v>25790</v>
          </cell>
          <cell r="D73" t="str">
            <v>CTY TNHH MTV TM VA DV NGOC THOM</v>
          </cell>
          <cell r="E73" t="str">
            <v>1C26TTN_00012175</v>
          </cell>
          <cell r="F73">
            <v>46063</v>
          </cell>
          <cell r="G73">
            <v>4743250</v>
          </cell>
          <cell r="H73">
            <v>46081</v>
          </cell>
          <cell r="I73">
            <v>46084</v>
          </cell>
        </row>
        <row r="74">
          <cell r="A74">
            <v>12176</v>
          </cell>
          <cell r="B74">
            <v>510011</v>
          </cell>
          <cell r="C74">
            <v>25790</v>
          </cell>
          <cell r="D74" t="str">
            <v>CTY TNHH MTV TM VA DV NGOC THOM</v>
          </cell>
          <cell r="E74" t="str">
            <v>1C26TTN_00012176</v>
          </cell>
          <cell r="F74">
            <v>46063</v>
          </cell>
          <cell r="G74">
            <v>54408375</v>
          </cell>
          <cell r="H74">
            <v>46081</v>
          </cell>
          <cell r="I74">
            <v>46084</v>
          </cell>
        </row>
        <row r="75">
          <cell r="A75">
            <v>12177</v>
          </cell>
          <cell r="B75">
            <v>510010</v>
          </cell>
          <cell r="C75">
            <v>25790</v>
          </cell>
          <cell r="D75" t="str">
            <v>CTY TNHH MTV TM VA DV NGOC THOM</v>
          </cell>
          <cell r="E75" t="str">
            <v>1C26TTN_00012177</v>
          </cell>
          <cell r="F75">
            <v>46063</v>
          </cell>
          <cell r="G75">
            <v>73172725</v>
          </cell>
          <cell r="H75">
            <v>46081</v>
          </cell>
          <cell r="I75">
            <v>46084</v>
          </cell>
        </row>
        <row r="76">
          <cell r="A76">
            <v>12178</v>
          </cell>
          <cell r="B76">
            <v>510010</v>
          </cell>
          <cell r="C76">
            <v>25790</v>
          </cell>
          <cell r="D76" t="str">
            <v>CTY TNHH MTV TM VA DV NGOC THOM</v>
          </cell>
          <cell r="E76" t="str">
            <v>1C26TTN_00012178</v>
          </cell>
          <cell r="F76">
            <v>46063</v>
          </cell>
          <cell r="G76">
            <v>9486500</v>
          </cell>
          <cell r="H76">
            <v>46081</v>
          </cell>
          <cell r="I76">
            <v>46084</v>
          </cell>
        </row>
        <row r="77">
          <cell r="A77">
            <v>12179</v>
          </cell>
          <cell r="B77">
            <v>510050</v>
          </cell>
          <cell r="C77">
            <v>25790</v>
          </cell>
          <cell r="D77" t="str">
            <v>CTY TNHH MTV TM VA DV NGOC THOM</v>
          </cell>
          <cell r="E77" t="str">
            <v>1C26TTN_00012179</v>
          </cell>
          <cell r="F77">
            <v>46060</v>
          </cell>
          <cell r="G77">
            <v>702563</v>
          </cell>
          <cell r="H77">
            <v>46081</v>
          </cell>
          <cell r="I77">
            <v>46084</v>
          </cell>
        </row>
        <row r="78">
          <cell r="A78">
            <v>12180</v>
          </cell>
          <cell r="B78">
            <v>510050</v>
          </cell>
          <cell r="C78">
            <v>25790</v>
          </cell>
          <cell r="D78" t="str">
            <v>CTY TNHH MTV TM VA DV NGOC THOM</v>
          </cell>
          <cell r="E78" t="str">
            <v>1C26TTN_00012180</v>
          </cell>
          <cell r="F78">
            <v>46060</v>
          </cell>
          <cell r="G78">
            <v>1166113</v>
          </cell>
          <cell r="H78">
            <v>46081</v>
          </cell>
          <cell r="I78">
            <v>46084</v>
          </cell>
        </row>
        <row r="79">
          <cell r="A79">
            <v>13164</v>
          </cell>
          <cell r="B79">
            <v>510018</v>
          </cell>
          <cell r="C79">
            <v>25790</v>
          </cell>
          <cell r="D79" t="str">
            <v>CTY TNHH MTV TM VA DV NGOC THOM</v>
          </cell>
          <cell r="E79" t="str">
            <v>1C26TTN_00013164</v>
          </cell>
          <cell r="F79">
            <v>46066</v>
          </cell>
          <cell r="G79">
            <v>4743250</v>
          </cell>
          <cell r="H79">
            <v>46081</v>
          </cell>
          <cell r="I79">
            <v>46084</v>
          </cell>
        </row>
        <row r="80">
          <cell r="A80">
            <v>13165</v>
          </cell>
          <cell r="B80">
            <v>510018</v>
          </cell>
          <cell r="C80">
            <v>25790</v>
          </cell>
          <cell r="D80" t="str">
            <v>CTY TNHH MTV TM VA DV NGOC THOM</v>
          </cell>
          <cell r="E80" t="str">
            <v>1C26TTN_00013165</v>
          </cell>
          <cell r="F80">
            <v>46064</v>
          </cell>
          <cell r="G80">
            <v>10707575</v>
          </cell>
          <cell r="H80">
            <v>46081</v>
          </cell>
          <cell r="I80">
            <v>46084</v>
          </cell>
        </row>
        <row r="81">
          <cell r="A81">
            <v>13166</v>
          </cell>
          <cell r="B81">
            <v>510018</v>
          </cell>
          <cell r="C81">
            <v>25790</v>
          </cell>
          <cell r="D81" t="str">
            <v>CTY TNHH MTV TM VA DV NGOC THOM</v>
          </cell>
          <cell r="E81" t="str">
            <v>1C26TTN_00013166</v>
          </cell>
          <cell r="F81">
            <v>46065</v>
          </cell>
          <cell r="G81">
            <v>14497225</v>
          </cell>
          <cell r="H81">
            <v>46081</v>
          </cell>
          <cell r="I81">
            <v>46084</v>
          </cell>
        </row>
        <row r="82">
          <cell r="A82">
            <v>13167</v>
          </cell>
          <cell r="B82">
            <v>510011</v>
          </cell>
          <cell r="C82">
            <v>25790</v>
          </cell>
          <cell r="D82" t="str">
            <v>CTY TNHH MTV TM VA DV NGOC THOM</v>
          </cell>
          <cell r="E82" t="str">
            <v>1C26TTN_00013167</v>
          </cell>
          <cell r="F82">
            <v>46066</v>
          </cell>
          <cell r="G82">
            <v>27470488</v>
          </cell>
          <cell r="H82">
            <v>46081</v>
          </cell>
          <cell r="I82">
            <v>46084</v>
          </cell>
        </row>
        <row r="83">
          <cell r="A83">
            <v>13168</v>
          </cell>
          <cell r="B83">
            <v>510012</v>
          </cell>
          <cell r="C83">
            <v>25790</v>
          </cell>
          <cell r="D83" t="str">
            <v>CTY TNHH MTV TM VA DV NGOC THOM</v>
          </cell>
          <cell r="E83" t="str">
            <v>1C26TTN_00013168</v>
          </cell>
          <cell r="F83">
            <v>46066</v>
          </cell>
          <cell r="G83">
            <v>26432363</v>
          </cell>
          <cell r="H83">
            <v>46081</v>
          </cell>
          <cell r="I83">
            <v>46084</v>
          </cell>
        </row>
        <row r="84">
          <cell r="A84">
            <v>13169</v>
          </cell>
          <cell r="B84">
            <v>510012</v>
          </cell>
          <cell r="C84">
            <v>25790</v>
          </cell>
          <cell r="D84" t="str">
            <v>CTY TNHH MTV TM VA DV NGOC THOM</v>
          </cell>
          <cell r="E84" t="str">
            <v>1C26TTN_00013169</v>
          </cell>
          <cell r="F84">
            <v>46065</v>
          </cell>
          <cell r="G84">
            <v>2144100</v>
          </cell>
          <cell r="H84">
            <v>46081</v>
          </cell>
          <cell r="I84">
            <v>46084</v>
          </cell>
        </row>
        <row r="85">
          <cell r="A85">
            <v>13170</v>
          </cell>
          <cell r="B85">
            <v>570010</v>
          </cell>
          <cell r="C85">
            <v>25790</v>
          </cell>
          <cell r="D85" t="str">
            <v>CTY TNHH MTV TM VA DV NGOC THOM</v>
          </cell>
          <cell r="E85" t="str">
            <v>1C26TTN_00013170</v>
          </cell>
          <cell r="F85">
            <v>46069</v>
          </cell>
          <cell r="G85">
            <v>44595500</v>
          </cell>
          <cell r="H85">
            <v>46081</v>
          </cell>
          <cell r="I85">
            <v>46084</v>
          </cell>
        </row>
        <row r="86">
          <cell r="A86">
            <v>13171</v>
          </cell>
          <cell r="B86">
            <v>510021</v>
          </cell>
          <cell r="C86">
            <v>25790</v>
          </cell>
          <cell r="D86" t="str">
            <v>CTY TNHH MTV TM VA DV NGOC THOM</v>
          </cell>
          <cell r="E86" t="str">
            <v>1C26TTN_00013171</v>
          </cell>
          <cell r="F86">
            <v>46067</v>
          </cell>
          <cell r="G86">
            <v>1468625</v>
          </cell>
          <cell r="H86">
            <v>46081</v>
          </cell>
          <cell r="I86">
            <v>46084</v>
          </cell>
        </row>
        <row r="87">
          <cell r="A87">
            <v>13172</v>
          </cell>
          <cell r="B87">
            <v>510017</v>
          </cell>
          <cell r="C87">
            <v>25790</v>
          </cell>
          <cell r="D87" t="str">
            <v>CTY TNHH MTV TM VA DV NGOC THOM</v>
          </cell>
          <cell r="E87" t="str">
            <v>1C26TTN_00013172</v>
          </cell>
          <cell r="F87">
            <v>46067</v>
          </cell>
          <cell r="G87">
            <v>2144100</v>
          </cell>
          <cell r="H87">
            <v>46081</v>
          </cell>
          <cell r="I87">
            <v>46084</v>
          </cell>
        </row>
        <row r="88">
          <cell r="A88">
            <v>14039</v>
          </cell>
          <cell r="B88">
            <v>510012</v>
          </cell>
          <cell r="C88">
            <v>25790</v>
          </cell>
          <cell r="D88" t="str">
            <v>CTY TNHH MTV TM VA DV NGOC THOM</v>
          </cell>
          <cell r="E88" t="str">
            <v>1C26TTN_00014039</v>
          </cell>
          <cell r="F88">
            <v>46067</v>
          </cell>
          <cell r="G88">
            <v>4743250</v>
          </cell>
          <cell r="H88">
            <v>46081</v>
          </cell>
          <cell r="I88">
            <v>46084</v>
          </cell>
        </row>
        <row r="89">
          <cell r="A89">
            <v>22</v>
          </cell>
          <cell r="B89">
            <v>510023</v>
          </cell>
          <cell r="C89">
            <v>25790</v>
          </cell>
          <cell r="D89" t="str">
            <v>CTY TNHH MTV TM VA DV NGOC THOM</v>
          </cell>
          <cell r="E89" t="str">
            <v>C26TAN 22</v>
          </cell>
          <cell r="F89">
            <v>46065</v>
          </cell>
          <cell r="G89">
            <v>-430000</v>
          </cell>
          <cell r="H89">
            <v>46081</v>
          </cell>
          <cell r="I89">
            <v>46084</v>
          </cell>
        </row>
        <row r="90">
          <cell r="A90">
            <v>24</v>
          </cell>
          <cell r="B90">
            <v>510023</v>
          </cell>
          <cell r="C90">
            <v>25790</v>
          </cell>
          <cell r="D90" t="str">
            <v>CTY TNHH MTV TM VA DV NGOC THOM</v>
          </cell>
          <cell r="E90" t="str">
            <v>C26TAN 24</v>
          </cell>
          <cell r="F90">
            <v>46078</v>
          </cell>
          <cell r="G90">
            <v>-293724</v>
          </cell>
          <cell r="H90">
            <v>46081</v>
          </cell>
          <cell r="I90">
            <v>46084</v>
          </cell>
        </row>
        <row r="91">
          <cell r="A91">
            <v>78</v>
          </cell>
          <cell r="B91">
            <v>510017</v>
          </cell>
          <cell r="C91">
            <v>25790</v>
          </cell>
          <cell r="D91" t="str">
            <v>CTY TNHH MTV TM VA DV NGOC THOM</v>
          </cell>
          <cell r="E91" t="str">
            <v>C26TDA 78</v>
          </cell>
          <cell r="F91">
            <v>46052</v>
          </cell>
          <cell r="G91">
            <v>-2172278</v>
          </cell>
          <cell r="H91">
            <v>46081</v>
          </cell>
          <cell r="I91">
            <v>46084</v>
          </cell>
        </row>
        <row r="92">
          <cell r="A92">
            <v>42</v>
          </cell>
          <cell r="B92">
            <v>510027</v>
          </cell>
          <cell r="C92">
            <v>25790</v>
          </cell>
          <cell r="D92" t="str">
            <v>CTY TNHH MTV TM VA DV NGOC THOM</v>
          </cell>
          <cell r="E92" t="str">
            <v>C26TDL 42</v>
          </cell>
          <cell r="F92">
            <v>46064</v>
          </cell>
          <cell r="G92">
            <v>-837655</v>
          </cell>
          <cell r="H92">
            <v>46081</v>
          </cell>
          <cell r="I92">
            <v>46084</v>
          </cell>
        </row>
        <row r="93">
          <cell r="A93">
            <v>48</v>
          </cell>
          <cell r="B93">
            <v>510027</v>
          </cell>
          <cell r="C93">
            <v>25790</v>
          </cell>
          <cell r="D93" t="str">
            <v>CTY TNHH MTV TM VA DV NGOC THOM</v>
          </cell>
          <cell r="E93" t="str">
            <v>C26TDL 48</v>
          </cell>
          <cell r="F93">
            <v>46069</v>
          </cell>
          <cell r="G93">
            <v>-1024270</v>
          </cell>
          <cell r="H93">
            <v>46081</v>
          </cell>
          <cell r="I93">
            <v>46084</v>
          </cell>
        </row>
        <row r="94">
          <cell r="A94">
            <v>349</v>
          </cell>
          <cell r="B94">
            <v>570010</v>
          </cell>
          <cell r="C94">
            <v>25790</v>
          </cell>
          <cell r="D94" t="str">
            <v>CTY TNHH MTV TM VA DV NGOC THOM</v>
          </cell>
          <cell r="E94" t="str">
            <v>C26TDS 349</v>
          </cell>
          <cell r="F94">
            <v>46063</v>
          </cell>
          <cell r="G94">
            <v>-9172576</v>
          </cell>
          <cell r="H94">
            <v>46081</v>
          </cell>
          <cell r="I94">
            <v>46084</v>
          </cell>
        </row>
        <row r="95">
          <cell r="A95">
            <v>52</v>
          </cell>
          <cell r="B95">
            <v>510019</v>
          </cell>
          <cell r="C95">
            <v>25790</v>
          </cell>
          <cell r="D95" t="str">
            <v>CTY TNHH MTV TM VA DV NGOC THOM</v>
          </cell>
          <cell r="E95" t="str">
            <v>C26TDU 52</v>
          </cell>
          <cell r="F95">
            <v>46045</v>
          </cell>
          <cell r="G95">
            <v>-920000</v>
          </cell>
          <cell r="H95">
            <v>46081</v>
          </cell>
          <cell r="I95">
            <v>46084</v>
          </cell>
        </row>
        <row r="96">
          <cell r="A96">
            <v>59</v>
          </cell>
          <cell r="B96">
            <v>510019</v>
          </cell>
          <cell r="C96">
            <v>25790</v>
          </cell>
          <cell r="D96" t="str">
            <v>CTY TNHH MTV TM VA DV NGOC THOM</v>
          </cell>
          <cell r="E96" t="str">
            <v>C26TDU 59</v>
          </cell>
          <cell r="F96">
            <v>46046</v>
          </cell>
          <cell r="G96">
            <v>-1541606</v>
          </cell>
          <cell r="H96">
            <v>46081</v>
          </cell>
          <cell r="I96">
            <v>46084</v>
          </cell>
        </row>
        <row r="97">
          <cell r="A97">
            <v>64</v>
          </cell>
          <cell r="B97">
            <v>510019</v>
          </cell>
          <cell r="C97">
            <v>25790</v>
          </cell>
          <cell r="D97" t="str">
            <v>CTY TNHH MTV TM VA DV NGOC THOM</v>
          </cell>
          <cell r="E97" t="str">
            <v>C26TDU 64</v>
          </cell>
          <cell r="F97">
            <v>46056</v>
          </cell>
          <cell r="G97">
            <v>-2724170</v>
          </cell>
          <cell r="H97">
            <v>46081</v>
          </cell>
          <cell r="I97">
            <v>46084</v>
          </cell>
        </row>
        <row r="98">
          <cell r="A98">
            <v>70</v>
          </cell>
          <cell r="B98">
            <v>510016</v>
          </cell>
          <cell r="C98">
            <v>25790</v>
          </cell>
          <cell r="D98" t="str">
            <v>CTY TNHH MTV TM VA DV NGOC THOM</v>
          </cell>
          <cell r="E98" t="str">
            <v>C26THB 70</v>
          </cell>
          <cell r="F98">
            <v>46066</v>
          </cell>
          <cell r="G98">
            <v>-820509</v>
          </cell>
          <cell r="H98">
            <v>46081</v>
          </cell>
          <cell r="I98">
            <v>46084</v>
          </cell>
        </row>
        <row r="99">
          <cell r="A99">
            <v>87</v>
          </cell>
          <cell r="B99">
            <v>510015</v>
          </cell>
          <cell r="C99">
            <v>25790</v>
          </cell>
          <cell r="D99" t="str">
            <v>CTY TNHH MTV TM VA DV NGOC THOM</v>
          </cell>
          <cell r="E99" t="str">
            <v>C26THL 87</v>
          </cell>
          <cell r="F99">
            <v>46055</v>
          </cell>
          <cell r="G99">
            <v>-2486561</v>
          </cell>
          <cell r="H99">
            <v>46081</v>
          </cell>
          <cell r="I99">
            <v>46084</v>
          </cell>
        </row>
        <row r="100">
          <cell r="A100">
            <v>134</v>
          </cell>
          <cell r="B100">
            <v>510012</v>
          </cell>
          <cell r="C100">
            <v>25790</v>
          </cell>
          <cell r="D100" t="str">
            <v>CTY TNHH MTV TM VA DV NGOC THOM</v>
          </cell>
          <cell r="E100" t="str">
            <v>C26THP 134</v>
          </cell>
          <cell r="F100">
            <v>46059</v>
          </cell>
          <cell r="G100">
            <v>-3117767</v>
          </cell>
          <cell r="H100">
            <v>46081</v>
          </cell>
          <cell r="I100">
            <v>46084</v>
          </cell>
        </row>
        <row r="101">
          <cell r="A101">
            <v>72</v>
          </cell>
          <cell r="B101">
            <v>510028</v>
          </cell>
          <cell r="C101">
            <v>25790</v>
          </cell>
          <cell r="D101" t="str">
            <v>CTY TNHH MTV TM VA DV NGOC THOM</v>
          </cell>
          <cell r="E101" t="str">
            <v>C26TKG 72</v>
          </cell>
          <cell r="F101">
            <v>46057</v>
          </cell>
          <cell r="G101">
            <v>-1196000</v>
          </cell>
          <cell r="H101">
            <v>46081</v>
          </cell>
          <cell r="I101">
            <v>46084</v>
          </cell>
        </row>
        <row r="102">
          <cell r="A102">
            <v>32</v>
          </cell>
          <cell r="B102">
            <v>510025</v>
          </cell>
          <cell r="C102">
            <v>25790</v>
          </cell>
          <cell r="D102" t="str">
            <v>CTY TNHH MTV TM VA DV NGOC THOM</v>
          </cell>
          <cell r="E102" t="str">
            <v>C26TKH 32</v>
          </cell>
          <cell r="F102">
            <v>46059</v>
          </cell>
          <cell r="G102">
            <v>-3520000</v>
          </cell>
          <cell r="H102">
            <v>46081</v>
          </cell>
          <cell r="I102">
            <v>46084</v>
          </cell>
        </row>
        <row r="103">
          <cell r="A103">
            <v>38</v>
          </cell>
          <cell r="B103">
            <v>510025</v>
          </cell>
          <cell r="C103">
            <v>25790</v>
          </cell>
          <cell r="D103" t="str">
            <v>CTY TNHH MTV TM VA DV NGOC THOM</v>
          </cell>
          <cell r="E103" t="str">
            <v>C26TKH 38</v>
          </cell>
          <cell r="F103">
            <v>46078</v>
          </cell>
          <cell r="G103">
            <v>-3085000</v>
          </cell>
          <cell r="H103">
            <v>46081</v>
          </cell>
          <cell r="I103">
            <v>46084</v>
          </cell>
        </row>
        <row r="104">
          <cell r="A104">
            <v>60</v>
          </cell>
          <cell r="B104">
            <v>510020</v>
          </cell>
          <cell r="C104">
            <v>25790</v>
          </cell>
          <cell r="D104" t="str">
            <v>CTY TNHH MTV TM VA DV NGOC THOM</v>
          </cell>
          <cell r="E104" t="str">
            <v>C26TLX 60</v>
          </cell>
          <cell r="F104">
            <v>46049</v>
          </cell>
          <cell r="G104">
            <v>-1496500</v>
          </cell>
          <cell r="H104">
            <v>46081</v>
          </cell>
          <cell r="I104">
            <v>46084</v>
          </cell>
        </row>
        <row r="105">
          <cell r="A105">
            <v>44</v>
          </cell>
          <cell r="B105">
            <v>510014</v>
          </cell>
          <cell r="C105">
            <v>25790</v>
          </cell>
          <cell r="D105" t="str">
            <v>CTY TNHH MTV TM VA DV NGOC THOM</v>
          </cell>
          <cell r="E105" t="str">
            <v>C26TMA 44</v>
          </cell>
          <cell r="F105">
            <v>46053</v>
          </cell>
          <cell r="G105">
            <v>-234183</v>
          </cell>
          <cell r="H105">
            <v>46081</v>
          </cell>
          <cell r="I105">
            <v>46084</v>
          </cell>
        </row>
        <row r="106">
          <cell r="A106">
            <v>25</v>
          </cell>
          <cell r="B106">
            <v>510021</v>
          </cell>
          <cell r="C106">
            <v>25790</v>
          </cell>
          <cell r="D106" t="str">
            <v>CTY TNHH MTV TM VA DV NGOC THOM</v>
          </cell>
          <cell r="E106" t="str">
            <v>C26TQU 25</v>
          </cell>
          <cell r="F106">
            <v>46035</v>
          </cell>
          <cell r="G106">
            <v>-712500</v>
          </cell>
          <cell r="H106">
            <v>46081</v>
          </cell>
          <cell r="I106">
            <v>46084</v>
          </cell>
        </row>
        <row r="107">
          <cell r="A107">
            <v>82</v>
          </cell>
          <cell r="B107">
            <v>510013</v>
          </cell>
          <cell r="C107">
            <v>25790</v>
          </cell>
          <cell r="D107" t="str">
            <v>CTY TNHH MTV TM VA DV NGOC THOM</v>
          </cell>
          <cell r="E107" t="str">
            <v>C26TTK 82</v>
          </cell>
          <cell r="F107">
            <v>46066</v>
          </cell>
          <cell r="G107">
            <v>-964078</v>
          </cell>
          <cell r="H107">
            <v>46081</v>
          </cell>
          <cell r="I107">
            <v>46084</v>
          </cell>
        </row>
        <row r="108">
          <cell r="A108">
            <v>66</v>
          </cell>
          <cell r="B108">
            <v>510022</v>
          </cell>
          <cell r="C108">
            <v>25790</v>
          </cell>
          <cell r="D108" t="str">
            <v>CTY TNHH MTV TM VA DV NGOC THOM</v>
          </cell>
          <cell r="E108" t="str">
            <v>C26TVU 66</v>
          </cell>
          <cell r="F108">
            <v>46065</v>
          </cell>
          <cell r="G108">
            <v>-1547500</v>
          </cell>
          <cell r="H108">
            <v>46081</v>
          </cell>
          <cell r="I108">
            <v>46084</v>
          </cell>
        </row>
        <row r="109">
          <cell r="A109">
            <v>18</v>
          </cell>
          <cell r="B109">
            <v>520090</v>
          </cell>
          <cell r="C109">
            <v>25790</v>
          </cell>
          <cell r="D109" t="str">
            <v>CTY TNHH MTV TM VA DV NGOC THOM</v>
          </cell>
          <cell r="E109" t="str">
            <v>C26TXU 18</v>
          </cell>
          <cell r="F109">
            <v>46060</v>
          </cell>
          <cell r="G109">
            <v>-222380</v>
          </cell>
          <cell r="H109">
            <v>46081</v>
          </cell>
          <cell r="I109">
            <v>46084</v>
          </cell>
        </row>
        <row r="110">
          <cell r="A110">
            <v>29</v>
          </cell>
          <cell r="B110">
            <v>520090</v>
          </cell>
          <cell r="C110">
            <v>25790</v>
          </cell>
          <cell r="D110" t="str">
            <v>CTY TNHH MTV TM VA DV NGOC THOM</v>
          </cell>
          <cell r="E110" t="str">
            <v>C26TXU 29</v>
          </cell>
          <cell r="F110">
            <v>46076</v>
          </cell>
          <cell r="G110">
            <v>-290000</v>
          </cell>
          <cell r="H110">
            <v>46081</v>
          </cell>
          <cell r="I110">
            <v>46084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>
        <row r="2">
          <cell r="A2">
            <v>5453</v>
          </cell>
          <cell r="B2">
            <v>520090</v>
          </cell>
          <cell r="C2">
            <v>25790</v>
          </cell>
          <cell r="D2" t="str">
            <v>20090I1202000539</v>
          </cell>
          <cell r="E2" t="str">
            <v>1C22TNT 00005453</v>
          </cell>
          <cell r="F2">
            <v>1701986</v>
          </cell>
          <cell r="G2">
            <v>44610</v>
          </cell>
          <cell r="H2" t="str">
            <v>05 &amp; 06/05/2022</v>
          </cell>
        </row>
        <row r="3">
          <cell r="A3">
            <v>5454</v>
          </cell>
          <cell r="B3">
            <v>510013</v>
          </cell>
          <cell r="C3">
            <v>25790</v>
          </cell>
          <cell r="D3" t="str">
            <v>10013I1202001529</v>
          </cell>
          <cell r="E3" t="str">
            <v>1C22TNT 00005454</v>
          </cell>
          <cell r="F3">
            <v>4313540</v>
          </cell>
          <cell r="G3">
            <v>44614</v>
          </cell>
          <cell r="H3" t="str">
            <v>05 &amp; 06/05/2022</v>
          </cell>
        </row>
        <row r="4">
          <cell r="A4">
            <v>5455</v>
          </cell>
          <cell r="B4">
            <v>510014</v>
          </cell>
          <cell r="C4">
            <v>25790</v>
          </cell>
          <cell r="D4" t="str">
            <v>10014I1202000881</v>
          </cell>
          <cell r="E4" t="str">
            <v>1C22TNT 00005455</v>
          </cell>
          <cell r="F4">
            <v>1110580</v>
          </cell>
          <cell r="G4">
            <v>44613</v>
          </cell>
          <cell r="H4" t="str">
            <v>05 &amp; 06/05/2022</v>
          </cell>
        </row>
        <row r="5">
          <cell r="A5">
            <v>5456</v>
          </cell>
          <cell r="B5">
            <v>520090</v>
          </cell>
          <cell r="C5">
            <v>25790</v>
          </cell>
          <cell r="D5" t="str">
            <v>20090I1202000540</v>
          </cell>
          <cell r="E5" t="str">
            <v>1C22TNT 00005456</v>
          </cell>
          <cell r="F5">
            <v>3530445</v>
          </cell>
          <cell r="G5">
            <v>44610</v>
          </cell>
          <cell r="H5" t="str">
            <v>05 &amp; 06/05/2022</v>
          </cell>
        </row>
        <row r="6">
          <cell r="A6">
            <v>5457</v>
          </cell>
          <cell r="B6">
            <v>510014</v>
          </cell>
          <cell r="C6">
            <v>25790</v>
          </cell>
          <cell r="D6" t="str">
            <v>10014I1202000885</v>
          </cell>
          <cell r="E6" t="str">
            <v>1C22TNT 00005457</v>
          </cell>
          <cell r="F6">
            <v>899090</v>
          </cell>
          <cell r="G6">
            <v>44613</v>
          </cell>
          <cell r="H6" t="str">
            <v>05 &amp; 06/05/2022</v>
          </cell>
        </row>
        <row r="7">
          <cell r="A7">
            <v>5458</v>
          </cell>
          <cell r="B7">
            <v>510026</v>
          </cell>
          <cell r="C7">
            <v>25790</v>
          </cell>
          <cell r="D7" t="str">
            <v>10026I1202001030</v>
          </cell>
          <cell r="E7" t="str">
            <v>1C22TNT 00005458</v>
          </cell>
          <cell r="F7">
            <v>4999760</v>
          </cell>
          <cell r="G7">
            <v>44620</v>
          </cell>
          <cell r="H7" t="str">
            <v>05 &amp; 06/05/2022</v>
          </cell>
        </row>
        <row r="8">
          <cell r="A8">
            <v>5459</v>
          </cell>
          <cell r="B8">
            <v>510014</v>
          </cell>
          <cell r="C8">
            <v>25790</v>
          </cell>
          <cell r="D8" t="str">
            <v>10014I1203000914</v>
          </cell>
          <cell r="E8" t="str">
            <v>1C22TNT 00005459</v>
          </cell>
          <cell r="F8">
            <v>2727675</v>
          </cell>
          <cell r="G8">
            <v>44628</v>
          </cell>
          <cell r="H8" t="str">
            <v>05 &amp; 06/05/2022</v>
          </cell>
        </row>
        <row r="9">
          <cell r="A9">
            <v>5460</v>
          </cell>
          <cell r="B9">
            <v>510026</v>
          </cell>
          <cell r="C9">
            <v>25790</v>
          </cell>
          <cell r="D9" t="str">
            <v>10026I1203000920</v>
          </cell>
          <cell r="E9" t="str">
            <v>1C22TNT 00005460</v>
          </cell>
          <cell r="F9">
            <v>1361490</v>
          </cell>
          <cell r="G9">
            <v>44643</v>
          </cell>
          <cell r="H9" t="str">
            <v>05 &amp; 06/05/2022</v>
          </cell>
        </row>
        <row r="10">
          <cell r="A10">
            <v>5461</v>
          </cell>
          <cell r="B10">
            <v>510014</v>
          </cell>
          <cell r="C10">
            <v>25790</v>
          </cell>
          <cell r="D10" t="str">
            <v>10014I1203000915</v>
          </cell>
          <cell r="E10" t="str">
            <v>1C22TNT 00005461</v>
          </cell>
          <cell r="F10">
            <v>2188965</v>
          </cell>
          <cell r="G10">
            <v>44644</v>
          </cell>
          <cell r="H10" t="str">
            <v>05 &amp; 06/05/2022</v>
          </cell>
        </row>
        <row r="11">
          <cell r="A11">
            <v>5462</v>
          </cell>
          <cell r="B11">
            <v>510013</v>
          </cell>
          <cell r="C11">
            <v>25790</v>
          </cell>
          <cell r="D11" t="str">
            <v>10013I1203001554</v>
          </cell>
          <cell r="E11" t="str">
            <v>1C22TNT 00005462</v>
          </cell>
          <cell r="F11">
            <v>678640</v>
          </cell>
          <cell r="G11">
            <v>44644</v>
          </cell>
          <cell r="H11" t="str">
            <v>05 &amp; 06/05/2022</v>
          </cell>
        </row>
        <row r="12">
          <cell r="A12">
            <v>5463</v>
          </cell>
          <cell r="B12">
            <v>510026</v>
          </cell>
          <cell r="C12">
            <v>25790</v>
          </cell>
          <cell r="D12" t="str">
            <v>10026I1203000988</v>
          </cell>
          <cell r="E12" t="str">
            <v>1C22TNT 00005463</v>
          </cell>
          <cell r="F12">
            <v>3010450</v>
          </cell>
          <cell r="G12">
            <v>44646</v>
          </cell>
          <cell r="H12" t="str">
            <v>05 &amp; 06/05/2022</v>
          </cell>
        </row>
        <row r="13">
          <cell r="A13">
            <v>5464</v>
          </cell>
          <cell r="B13">
            <v>510013</v>
          </cell>
          <cell r="C13">
            <v>25790</v>
          </cell>
          <cell r="D13" t="str">
            <v>10013I1203001362</v>
          </cell>
          <cell r="E13" t="str">
            <v>1C22TNT 00005464</v>
          </cell>
          <cell r="F13">
            <v>3331740</v>
          </cell>
          <cell r="G13">
            <v>44649</v>
          </cell>
          <cell r="H13" t="str">
            <v>05 &amp; 06/05/2022</v>
          </cell>
        </row>
        <row r="14">
          <cell r="A14">
            <v>5465</v>
          </cell>
          <cell r="B14">
            <v>510014</v>
          </cell>
          <cell r="C14">
            <v>25790</v>
          </cell>
          <cell r="D14" t="str">
            <v>10014I1203000916</v>
          </cell>
          <cell r="E14" t="str">
            <v>1C22TNT 00005465</v>
          </cell>
          <cell r="F14">
            <v>392300</v>
          </cell>
          <cell r="G14">
            <v>44639</v>
          </cell>
          <cell r="H14" t="str">
            <v>05 &amp; 06/05/2022</v>
          </cell>
        </row>
        <row r="15">
          <cell r="A15">
            <v>5466</v>
          </cell>
          <cell r="B15">
            <v>510013</v>
          </cell>
          <cell r="C15">
            <v>25790</v>
          </cell>
          <cell r="D15" t="str">
            <v>10013I1203001490</v>
          </cell>
          <cell r="E15" t="str">
            <v>1C22TNT 00005466</v>
          </cell>
          <cell r="F15">
            <v>2221160</v>
          </cell>
          <cell r="G15">
            <v>44637</v>
          </cell>
          <cell r="H15" t="str">
            <v>05 &amp; 06/05/2022</v>
          </cell>
        </row>
        <row r="16">
          <cell r="A16">
            <v>5467</v>
          </cell>
          <cell r="B16">
            <v>510013</v>
          </cell>
          <cell r="C16">
            <v>25790</v>
          </cell>
          <cell r="D16" t="str">
            <v>10013I1203001363</v>
          </cell>
          <cell r="E16" t="str">
            <v>1C22TNT 00005467</v>
          </cell>
          <cell r="F16">
            <v>683320</v>
          </cell>
          <cell r="G16">
            <v>44637</v>
          </cell>
          <cell r="H16" t="str">
            <v>05 &amp; 06/05/2022</v>
          </cell>
        </row>
        <row r="17">
          <cell r="A17">
            <v>5468</v>
          </cell>
          <cell r="B17">
            <v>520090</v>
          </cell>
          <cell r="C17">
            <v>25790</v>
          </cell>
          <cell r="D17" t="str">
            <v>20090I1203000518</v>
          </cell>
          <cell r="E17" t="str">
            <v>1C22TNT 00005468</v>
          </cell>
          <cell r="F17">
            <v>1426780</v>
          </cell>
          <cell r="G17">
            <v>44636</v>
          </cell>
          <cell r="H17" t="str">
            <v>05 &amp; 06/05/2022</v>
          </cell>
        </row>
        <row r="18">
          <cell r="A18">
            <v>5469</v>
          </cell>
          <cell r="B18">
            <v>510014</v>
          </cell>
          <cell r="C18">
            <v>25790</v>
          </cell>
          <cell r="D18" t="str">
            <v>10014I1203000917</v>
          </cell>
          <cell r="E18" t="str">
            <v>1C22TNT 00005469</v>
          </cell>
          <cell r="F18">
            <v>1927285</v>
          </cell>
          <cell r="G18">
            <v>44634</v>
          </cell>
          <cell r="H18" t="str">
            <v>05 &amp; 06/05/2022</v>
          </cell>
        </row>
        <row r="19">
          <cell r="A19">
            <v>5470</v>
          </cell>
          <cell r="B19">
            <v>510026</v>
          </cell>
          <cell r="C19">
            <v>25790</v>
          </cell>
          <cell r="D19" t="str">
            <v>10026I1203000989</v>
          </cell>
          <cell r="E19" t="str">
            <v>1C22TNT 00005470</v>
          </cell>
          <cell r="F19">
            <v>6252982</v>
          </cell>
          <cell r="G19">
            <v>44634</v>
          </cell>
          <cell r="H19" t="str">
            <v>05 &amp; 06/05/2022</v>
          </cell>
        </row>
        <row r="20">
          <cell r="A20">
            <v>5471</v>
          </cell>
          <cell r="B20">
            <v>510013</v>
          </cell>
          <cell r="C20">
            <v>25790</v>
          </cell>
          <cell r="D20" t="str">
            <v>10013I1203001555</v>
          </cell>
          <cell r="E20" t="str">
            <v>1C22TNT 00005471</v>
          </cell>
          <cell r="F20">
            <v>1293750</v>
          </cell>
          <cell r="G20">
            <v>44630</v>
          </cell>
          <cell r="H20" t="str">
            <v>05 &amp; 06/05/2022</v>
          </cell>
        </row>
        <row r="21">
          <cell r="A21">
            <v>5472</v>
          </cell>
          <cell r="B21">
            <v>510025</v>
          </cell>
          <cell r="C21">
            <v>25790</v>
          </cell>
          <cell r="D21" t="str">
            <v>10025I1203000499</v>
          </cell>
          <cell r="E21" t="str">
            <v>1C22TNT 00005472</v>
          </cell>
          <cell r="F21">
            <v>4442320</v>
          </cell>
          <cell r="G21">
            <v>44643</v>
          </cell>
          <cell r="H21" t="str">
            <v>05 &amp; 06/05/2022</v>
          </cell>
        </row>
        <row r="22">
          <cell r="A22">
            <v>5473</v>
          </cell>
          <cell r="B22">
            <v>510025</v>
          </cell>
          <cell r="C22">
            <v>25790</v>
          </cell>
          <cell r="D22" t="str">
            <v>10025I1203000500</v>
          </cell>
          <cell r="E22" t="str">
            <v>1C22TNT 00005473</v>
          </cell>
          <cell r="F22">
            <v>1468620</v>
          </cell>
          <cell r="G22">
            <v>44633</v>
          </cell>
          <cell r="H22" t="str">
            <v>05 &amp; 06/05/2022</v>
          </cell>
        </row>
        <row r="23">
          <cell r="A23">
            <v>5474</v>
          </cell>
          <cell r="B23">
            <v>510022</v>
          </cell>
          <cell r="C23">
            <v>25790</v>
          </cell>
          <cell r="D23" t="str">
            <v>10022I1203000674</v>
          </cell>
          <cell r="E23" t="str">
            <v>1C22TNT 00005474</v>
          </cell>
          <cell r="F23">
            <v>2381320</v>
          </cell>
          <cell r="G23">
            <v>44642</v>
          </cell>
          <cell r="H23" t="str">
            <v>05 &amp; 06/05/2022</v>
          </cell>
        </row>
        <row r="24">
          <cell r="A24">
            <v>5475</v>
          </cell>
          <cell r="B24">
            <v>510020</v>
          </cell>
          <cell r="C24">
            <v>25790</v>
          </cell>
          <cell r="D24" t="str">
            <v>10020I1203000867</v>
          </cell>
          <cell r="E24" t="str">
            <v>1C22TNT 00005475</v>
          </cell>
          <cell r="F24">
            <v>1110580</v>
          </cell>
          <cell r="G24">
            <v>44643</v>
          </cell>
          <cell r="H24" t="str">
            <v>05 &amp; 06/05/2022</v>
          </cell>
        </row>
        <row r="25">
          <cell r="A25">
            <v>5477</v>
          </cell>
          <cell r="B25">
            <v>510015</v>
          </cell>
          <cell r="C25">
            <v>25790</v>
          </cell>
          <cell r="D25" t="str">
            <v>10015I1203001033</v>
          </cell>
          <cell r="E25" t="str">
            <v>1C22TNT 00005477</v>
          </cell>
          <cell r="F25">
            <v>1468620</v>
          </cell>
          <cell r="G25">
            <v>44642</v>
          </cell>
          <cell r="H25" t="str">
            <v>05 &amp; 06/05/2022</v>
          </cell>
        </row>
        <row r="26">
          <cell r="A26">
            <v>5478</v>
          </cell>
          <cell r="B26">
            <v>510016</v>
          </cell>
          <cell r="C26">
            <v>25790</v>
          </cell>
          <cell r="D26" t="str">
            <v>10016I1203001046</v>
          </cell>
          <cell r="E26" t="str">
            <v>1C22TNT 00005478</v>
          </cell>
          <cell r="F26">
            <v>4515806</v>
          </cell>
          <cell r="G26">
            <v>44646</v>
          </cell>
          <cell r="H26" t="str">
            <v>05 &amp; 06/05/2022</v>
          </cell>
        </row>
        <row r="27">
          <cell r="A27">
            <v>5479</v>
          </cell>
          <cell r="B27">
            <v>510010</v>
          </cell>
          <cell r="C27">
            <v>25790</v>
          </cell>
          <cell r="D27" t="str">
            <v>10010I1203002132</v>
          </cell>
          <cell r="E27" t="str">
            <v>1C22TNT 00005479</v>
          </cell>
          <cell r="F27">
            <v>2144100</v>
          </cell>
          <cell r="G27">
            <v>44639</v>
          </cell>
          <cell r="H27" t="str">
            <v>05 &amp; 06/05/2022</v>
          </cell>
        </row>
        <row r="28">
          <cell r="A28">
            <v>5480</v>
          </cell>
          <cell r="B28">
            <v>510019</v>
          </cell>
          <cell r="C28">
            <v>25790</v>
          </cell>
          <cell r="D28" t="str">
            <v>10019I1203001163</v>
          </cell>
          <cell r="E28" t="str">
            <v>1C22TNT 00005480</v>
          </cell>
          <cell r="F28">
            <v>6144586</v>
          </cell>
          <cell r="G28">
            <v>44641</v>
          </cell>
          <cell r="H28" t="str">
            <v>05 &amp; 06/05/2022</v>
          </cell>
        </row>
        <row r="29">
          <cell r="A29">
            <v>5481</v>
          </cell>
          <cell r="B29">
            <v>510012</v>
          </cell>
          <cell r="C29">
            <v>25790</v>
          </cell>
          <cell r="D29" t="str">
            <v>10012I1203001688</v>
          </cell>
          <cell r="E29" t="str">
            <v>1C22TNT 00005481</v>
          </cell>
          <cell r="F29">
            <v>3872950</v>
          </cell>
          <cell r="G29">
            <v>44641</v>
          </cell>
          <cell r="H29" t="str">
            <v>05 &amp; 06/05/2022</v>
          </cell>
        </row>
        <row r="30">
          <cell r="A30">
            <v>5482</v>
          </cell>
          <cell r="B30">
            <v>510018</v>
          </cell>
          <cell r="C30">
            <v>25790</v>
          </cell>
          <cell r="D30" t="str">
            <v>10018I1203001364</v>
          </cell>
          <cell r="E30" t="str">
            <v>1C22TNT 00005482</v>
          </cell>
          <cell r="F30">
            <v>10358410</v>
          </cell>
          <cell r="G30">
            <v>44642</v>
          </cell>
          <cell r="H30" t="str">
            <v>05 &amp; 06/05/2022</v>
          </cell>
        </row>
        <row r="31">
          <cell r="A31">
            <v>5483</v>
          </cell>
          <cell r="B31">
            <v>510011</v>
          </cell>
          <cell r="C31">
            <v>25790</v>
          </cell>
          <cell r="D31" t="str">
            <v>10011I1203001617</v>
          </cell>
          <cell r="E31" t="str">
            <v>1C22TNT 00005483</v>
          </cell>
          <cell r="F31">
            <v>11127690</v>
          </cell>
          <cell r="G31">
            <v>44642</v>
          </cell>
          <cell r="H31" t="str">
            <v>05 &amp; 06/05/2022</v>
          </cell>
        </row>
        <row r="32">
          <cell r="A32">
            <v>5484</v>
          </cell>
          <cell r="B32">
            <v>510028</v>
          </cell>
          <cell r="C32">
            <v>25790</v>
          </cell>
          <cell r="D32" t="str">
            <v>10028I1203000521</v>
          </cell>
          <cell r="E32" t="str">
            <v>1C22TNT 00005484</v>
          </cell>
          <cell r="F32">
            <v>2242662</v>
          </cell>
          <cell r="G32">
            <v>44646</v>
          </cell>
          <cell r="H32" t="str">
            <v>05 &amp; 06/05/2022</v>
          </cell>
        </row>
        <row r="33">
          <cell r="A33">
            <v>5485</v>
          </cell>
          <cell r="B33">
            <v>510027</v>
          </cell>
          <cell r="C33">
            <v>25790</v>
          </cell>
          <cell r="D33" t="str">
            <v>10027I1203000448</v>
          </cell>
          <cell r="E33" t="str">
            <v>1C22TNT 00005485</v>
          </cell>
          <cell r="F33">
            <v>2936610</v>
          </cell>
          <cell r="G33">
            <v>44646</v>
          </cell>
          <cell r="H33" t="str">
            <v>05 &amp; 06/05/2022</v>
          </cell>
        </row>
        <row r="34">
          <cell r="A34">
            <v>5486</v>
          </cell>
          <cell r="B34">
            <v>510025</v>
          </cell>
          <cell r="C34">
            <v>25790</v>
          </cell>
          <cell r="D34" t="str">
            <v>10025I1203000576</v>
          </cell>
          <cell r="E34" t="str">
            <v>1C22TNT 00005486</v>
          </cell>
          <cell r="F34">
            <v>7528280</v>
          </cell>
          <cell r="G34">
            <v>44645</v>
          </cell>
          <cell r="H34" t="str">
            <v>05 &amp; 06/05/2022</v>
          </cell>
        </row>
        <row r="35">
          <cell r="A35">
            <v>5487</v>
          </cell>
          <cell r="B35">
            <v>510023</v>
          </cell>
          <cell r="C35">
            <v>25790</v>
          </cell>
          <cell r="D35" t="str">
            <v>10023I1203000316</v>
          </cell>
          <cell r="E35" t="str">
            <v>1C22TNT 00005487</v>
          </cell>
          <cell r="F35">
            <v>3612720</v>
          </cell>
          <cell r="G35">
            <v>44648</v>
          </cell>
          <cell r="H35" t="str">
            <v>05 &amp; 06/05/2022</v>
          </cell>
        </row>
        <row r="36">
          <cell r="A36">
            <v>5488</v>
          </cell>
          <cell r="B36">
            <v>510022</v>
          </cell>
          <cell r="C36">
            <v>25790</v>
          </cell>
          <cell r="D36" t="str">
            <v>10022I1203000675</v>
          </cell>
          <cell r="E36" t="str">
            <v>1C22TNT 00005488</v>
          </cell>
          <cell r="F36">
            <v>1468620</v>
          </cell>
          <cell r="G36">
            <v>44645</v>
          </cell>
          <cell r="H36" t="str">
            <v>05 &amp; 06/05/2022</v>
          </cell>
        </row>
        <row r="37">
          <cell r="A37">
            <v>5489</v>
          </cell>
          <cell r="B37">
            <v>510020</v>
          </cell>
          <cell r="C37">
            <v>25790</v>
          </cell>
          <cell r="D37" t="str">
            <v>10020I1203000868</v>
          </cell>
          <cell r="E37" t="str">
            <v>1C22TNT 00005489</v>
          </cell>
          <cell r="F37">
            <v>3465990</v>
          </cell>
          <cell r="G37">
            <v>44647</v>
          </cell>
          <cell r="H37" t="str">
            <v>05 &amp; 06/05/2022</v>
          </cell>
        </row>
        <row r="38">
          <cell r="A38">
            <v>5490</v>
          </cell>
          <cell r="B38">
            <v>510025</v>
          </cell>
          <cell r="C38">
            <v>25790</v>
          </cell>
          <cell r="D38" t="str">
            <v>10025I1203000501</v>
          </cell>
          <cell r="E38" t="str">
            <v>1C22TNT 00005490</v>
          </cell>
          <cell r="F38">
            <v>6269740</v>
          </cell>
          <cell r="G38">
            <v>44631</v>
          </cell>
          <cell r="H38" t="str">
            <v>05 &amp; 06/05/2022</v>
          </cell>
        </row>
        <row r="39">
          <cell r="A39">
            <v>5491</v>
          </cell>
          <cell r="B39">
            <v>510024</v>
          </cell>
          <cell r="C39">
            <v>25790</v>
          </cell>
          <cell r="D39" t="str">
            <v>10024I1203000555</v>
          </cell>
          <cell r="E39" t="str">
            <v>1C22TNT 00005491</v>
          </cell>
          <cell r="F39">
            <v>1604248</v>
          </cell>
          <cell r="G39">
            <v>44635</v>
          </cell>
          <cell r="H39" t="str">
            <v>05 &amp; 06/05/2022</v>
          </cell>
        </row>
        <row r="40">
          <cell r="A40">
            <v>5494</v>
          </cell>
          <cell r="B40">
            <v>510017</v>
          </cell>
          <cell r="C40">
            <v>25790</v>
          </cell>
          <cell r="D40" t="str">
            <v>10017I1203001032</v>
          </cell>
          <cell r="E40" t="str">
            <v>1C22TNT 00005494</v>
          </cell>
          <cell r="F40">
            <v>2381320</v>
          </cell>
          <cell r="G40">
            <v>44643</v>
          </cell>
          <cell r="H40" t="str">
            <v>05 &amp; 06/05/2022</v>
          </cell>
        </row>
        <row r="41">
          <cell r="A41">
            <v>5495</v>
          </cell>
          <cell r="B41">
            <v>510015</v>
          </cell>
          <cell r="C41">
            <v>25790</v>
          </cell>
          <cell r="D41" t="str">
            <v>10015I1203001034</v>
          </cell>
          <cell r="E41" t="str">
            <v>1C22TNT 00005495</v>
          </cell>
          <cell r="F41">
            <v>1612400</v>
          </cell>
          <cell r="G41">
            <v>44631</v>
          </cell>
          <cell r="H41" t="str">
            <v>05 &amp; 06/05/2022</v>
          </cell>
        </row>
        <row r="42">
          <cell r="A42">
            <v>5496</v>
          </cell>
          <cell r="B42">
            <v>510010</v>
          </cell>
          <cell r="C42">
            <v>25790</v>
          </cell>
          <cell r="D42" t="str">
            <v>10010I1203002450</v>
          </cell>
          <cell r="E42" t="str">
            <v>1C22TNT 00005496</v>
          </cell>
          <cell r="F42">
            <v>7075910</v>
          </cell>
          <cell r="G42">
            <v>44629</v>
          </cell>
          <cell r="H42" t="str">
            <v>05 &amp; 06/05/2022</v>
          </cell>
        </row>
        <row r="43">
          <cell r="A43">
            <v>5497</v>
          </cell>
          <cell r="B43">
            <v>510019</v>
          </cell>
          <cell r="C43">
            <v>25790</v>
          </cell>
          <cell r="D43" t="str">
            <v>10019I1203001164</v>
          </cell>
          <cell r="E43" t="str">
            <v>1C22TNT 00005497</v>
          </cell>
          <cell r="F43">
            <v>1949940</v>
          </cell>
          <cell r="G43">
            <v>44630</v>
          </cell>
          <cell r="H43" t="str">
            <v>05 &amp; 06/05/2022</v>
          </cell>
        </row>
        <row r="44">
          <cell r="A44">
            <v>5498</v>
          </cell>
          <cell r="B44">
            <v>510013</v>
          </cell>
          <cell r="C44">
            <v>25790</v>
          </cell>
          <cell r="D44" t="str">
            <v>10013I1203001491</v>
          </cell>
          <cell r="E44" t="str">
            <v>1C22TNT 00005498</v>
          </cell>
          <cell r="F44">
            <v>2221160</v>
          </cell>
          <cell r="G44">
            <v>44638</v>
          </cell>
          <cell r="H44" t="str">
            <v>05 &amp; 06/05/2022</v>
          </cell>
        </row>
        <row r="45">
          <cell r="A45">
            <v>5499</v>
          </cell>
          <cell r="B45">
            <v>510025</v>
          </cell>
          <cell r="C45">
            <v>25790</v>
          </cell>
          <cell r="D45" t="str">
            <v>10025I1203000502</v>
          </cell>
          <cell r="E45" t="str">
            <v>1C22TNT 00005499</v>
          </cell>
          <cell r="F45">
            <v>2381320</v>
          </cell>
          <cell r="G45">
            <v>44636</v>
          </cell>
          <cell r="H45" t="str">
            <v>05 &amp; 06/05/2022</v>
          </cell>
        </row>
        <row r="46">
          <cell r="A46">
            <v>5500</v>
          </cell>
          <cell r="B46">
            <v>510023</v>
          </cell>
          <cell r="C46">
            <v>25790</v>
          </cell>
          <cell r="D46" t="str">
            <v>10023I1203000317</v>
          </cell>
          <cell r="E46" t="str">
            <v>1C22TNT 00005500</v>
          </cell>
          <cell r="F46">
            <v>527000</v>
          </cell>
          <cell r="G46">
            <v>44638</v>
          </cell>
          <cell r="H46" t="str">
            <v>05 &amp; 06/05/2022</v>
          </cell>
        </row>
        <row r="47">
          <cell r="A47">
            <v>5501</v>
          </cell>
          <cell r="B47">
            <v>510017</v>
          </cell>
          <cell r="C47">
            <v>25790</v>
          </cell>
          <cell r="D47" t="str">
            <v>10017I1203001033</v>
          </cell>
          <cell r="E47" t="str">
            <v>1C22TNT 00005501</v>
          </cell>
          <cell r="F47">
            <v>3381922</v>
          </cell>
          <cell r="G47">
            <v>44636</v>
          </cell>
          <cell r="H47" t="str">
            <v>05 &amp; 06/05/2022</v>
          </cell>
        </row>
        <row r="48">
          <cell r="A48">
            <v>5502</v>
          </cell>
          <cell r="B48">
            <v>510015</v>
          </cell>
          <cell r="C48">
            <v>25790</v>
          </cell>
          <cell r="D48" t="str">
            <v>10015I1203001035</v>
          </cell>
          <cell r="E48" t="str">
            <v>1C22TNT 00005502</v>
          </cell>
          <cell r="F48">
            <v>3331740</v>
          </cell>
          <cell r="G48">
            <v>44635</v>
          </cell>
          <cell r="H48" t="str">
            <v>05 &amp; 06/05/2022</v>
          </cell>
        </row>
        <row r="49">
          <cell r="A49">
            <v>5504</v>
          </cell>
          <cell r="B49">
            <v>510027</v>
          </cell>
          <cell r="C49">
            <v>25790</v>
          </cell>
          <cell r="D49" t="str">
            <v>10027I1203000494</v>
          </cell>
          <cell r="E49" t="str">
            <v>1C22TNT 00005504</v>
          </cell>
          <cell r="F49">
            <v>7434181</v>
          </cell>
          <cell r="G49">
            <v>44635</v>
          </cell>
          <cell r="H49" t="str">
            <v>05 &amp; 06/05/2022</v>
          </cell>
        </row>
        <row r="50">
          <cell r="A50">
            <v>5505</v>
          </cell>
          <cell r="B50">
            <v>510010</v>
          </cell>
          <cell r="C50">
            <v>25790</v>
          </cell>
          <cell r="D50" t="str">
            <v>10010I1203002133</v>
          </cell>
          <cell r="E50" t="str">
            <v>1C22TNT 00005505</v>
          </cell>
          <cell r="F50">
            <v>5552900</v>
          </cell>
          <cell r="G50">
            <v>44632</v>
          </cell>
          <cell r="H50" t="str">
            <v>05 &amp; 06/05/2022</v>
          </cell>
        </row>
        <row r="51">
          <cell r="A51">
            <v>5506</v>
          </cell>
          <cell r="B51">
            <v>510018</v>
          </cell>
          <cell r="C51">
            <v>25790</v>
          </cell>
          <cell r="D51" t="str">
            <v>10018I1203001365</v>
          </cell>
          <cell r="E51" t="str">
            <v>1C22TNT 00005506</v>
          </cell>
          <cell r="F51">
            <v>3993720</v>
          </cell>
          <cell r="G51">
            <v>44632</v>
          </cell>
          <cell r="H51" t="str">
            <v>05 &amp; 06/05/2022</v>
          </cell>
        </row>
        <row r="52">
          <cell r="A52">
            <v>5507</v>
          </cell>
          <cell r="B52">
            <v>510010</v>
          </cell>
          <cell r="C52">
            <v>25790</v>
          </cell>
          <cell r="D52" t="str">
            <v>10010I1203002134</v>
          </cell>
          <cell r="E52" t="str">
            <v>1C22TNT 00005507</v>
          </cell>
          <cell r="F52">
            <v>11017120</v>
          </cell>
          <cell r="G52">
            <v>44637</v>
          </cell>
          <cell r="H52" t="str">
            <v>05 &amp; 06/05/2022</v>
          </cell>
        </row>
        <row r="53">
          <cell r="A53">
            <v>5508</v>
          </cell>
          <cell r="B53">
            <v>510018</v>
          </cell>
          <cell r="C53">
            <v>25790</v>
          </cell>
          <cell r="D53" t="str">
            <v>10018I1203001366</v>
          </cell>
          <cell r="E53" t="str">
            <v>1C22TNT 00005508</v>
          </cell>
          <cell r="F53">
            <v>3331740</v>
          </cell>
          <cell r="G53">
            <v>44638</v>
          </cell>
          <cell r="H53" t="str">
            <v>05 &amp; 06/05/2022</v>
          </cell>
        </row>
        <row r="54">
          <cell r="A54">
            <v>5509</v>
          </cell>
          <cell r="B54">
            <v>510020</v>
          </cell>
          <cell r="C54">
            <v>25790</v>
          </cell>
          <cell r="D54" t="str">
            <v>10020I1203000937</v>
          </cell>
          <cell r="E54" t="str">
            <v>1C22TNT 00005509</v>
          </cell>
          <cell r="F54">
            <v>5397550</v>
          </cell>
          <cell r="G54">
            <v>44639</v>
          </cell>
          <cell r="H54" t="str">
            <v>05 &amp; 06/05/2022</v>
          </cell>
        </row>
        <row r="55">
          <cell r="A55">
            <v>5510</v>
          </cell>
          <cell r="B55">
            <v>510017</v>
          </cell>
          <cell r="C55">
            <v>25790</v>
          </cell>
          <cell r="D55" t="str">
            <v>10017I1203001034</v>
          </cell>
          <cell r="E55" t="str">
            <v>1C22TNT 00005510</v>
          </cell>
          <cell r="F55">
            <v>3689780</v>
          </cell>
          <cell r="G55">
            <v>44639</v>
          </cell>
          <cell r="H55" t="str">
            <v>05 &amp; 06/05/2022</v>
          </cell>
        </row>
        <row r="56">
          <cell r="A56">
            <v>5511</v>
          </cell>
          <cell r="B56">
            <v>510016</v>
          </cell>
          <cell r="C56">
            <v>25790</v>
          </cell>
          <cell r="D56" t="str">
            <v>10016I1203001047</v>
          </cell>
          <cell r="E56" t="str">
            <v>1C22TNT 00005511</v>
          </cell>
          <cell r="F56">
            <v>4394440</v>
          </cell>
          <cell r="G56">
            <v>44641</v>
          </cell>
          <cell r="H56" t="str">
            <v>05 &amp; 06/05/2022</v>
          </cell>
        </row>
        <row r="57">
          <cell r="A57">
            <v>5513</v>
          </cell>
          <cell r="B57">
            <v>510025</v>
          </cell>
          <cell r="C57">
            <v>25790</v>
          </cell>
          <cell r="D57" t="str">
            <v>10025I1203000503</v>
          </cell>
          <cell r="E57" t="str">
            <v>1C22TNT 00005513</v>
          </cell>
          <cell r="F57">
            <v>2431502</v>
          </cell>
          <cell r="G57">
            <v>44639</v>
          </cell>
          <cell r="H57" t="str">
            <v>05 &amp; 06/05/2022</v>
          </cell>
        </row>
        <row r="58">
          <cell r="A58">
            <v>5515</v>
          </cell>
          <cell r="B58">
            <v>510019</v>
          </cell>
          <cell r="C58">
            <v>25790</v>
          </cell>
          <cell r="D58" t="str">
            <v>10019I1203001165</v>
          </cell>
          <cell r="E58" t="str">
            <v>1C22TNT 00005515</v>
          </cell>
          <cell r="F58">
            <v>4602480</v>
          </cell>
          <cell r="G58">
            <v>44636</v>
          </cell>
          <cell r="H58" t="str">
            <v>05 &amp; 06/05/2022</v>
          </cell>
        </row>
        <row r="59">
          <cell r="A59">
            <v>5516</v>
          </cell>
          <cell r="B59">
            <v>510011</v>
          </cell>
          <cell r="C59">
            <v>25790</v>
          </cell>
          <cell r="D59" t="str">
            <v>10011I1203001560</v>
          </cell>
          <cell r="E59" t="str">
            <v>1C22TNT 00005516</v>
          </cell>
          <cell r="F59">
            <v>8937860</v>
          </cell>
          <cell r="G59">
            <v>44635</v>
          </cell>
          <cell r="H59" t="str">
            <v>05 &amp; 06/05/2022</v>
          </cell>
        </row>
        <row r="60">
          <cell r="A60">
            <v>5517</v>
          </cell>
          <cell r="B60">
            <v>510012</v>
          </cell>
          <cell r="C60">
            <v>25790</v>
          </cell>
          <cell r="D60" t="str">
            <v>10012I1203001560</v>
          </cell>
          <cell r="E60" t="str">
            <v>1C22TNT 00005517</v>
          </cell>
          <cell r="F60">
            <v>2579200</v>
          </cell>
          <cell r="G60">
            <v>44635</v>
          </cell>
          <cell r="H60" t="str">
            <v>05 &amp; 06/05/2022</v>
          </cell>
        </row>
        <row r="61">
          <cell r="A61">
            <v>5518</v>
          </cell>
          <cell r="B61">
            <v>510029</v>
          </cell>
          <cell r="C61">
            <v>25790</v>
          </cell>
          <cell r="D61" t="str">
            <v>10029I1203000483</v>
          </cell>
          <cell r="E61" t="str">
            <v>1C22TNT 00005518</v>
          </cell>
          <cell r="F61">
            <v>2381320</v>
          </cell>
          <cell r="G61">
            <v>44638</v>
          </cell>
          <cell r="H61" t="str">
            <v>05 &amp; 06/05/2022</v>
          </cell>
        </row>
        <row r="62">
          <cell r="A62">
            <v>5519</v>
          </cell>
          <cell r="B62">
            <v>510011</v>
          </cell>
          <cell r="C62">
            <v>25790</v>
          </cell>
          <cell r="D62" t="str">
            <v>10011I1203001561</v>
          </cell>
          <cell r="E62" t="str">
            <v>1C22TNT 00005519</v>
          </cell>
          <cell r="F62">
            <v>5910940</v>
          </cell>
          <cell r="G62">
            <v>44628</v>
          </cell>
          <cell r="H62" t="str">
            <v>05 &amp; 06/05/2022</v>
          </cell>
        </row>
        <row r="63">
          <cell r="A63">
            <v>5520</v>
          </cell>
          <cell r="B63">
            <v>510012</v>
          </cell>
          <cell r="C63">
            <v>25790</v>
          </cell>
          <cell r="D63" t="str">
            <v>10012I1203001561</v>
          </cell>
          <cell r="E63" t="str">
            <v>1C22TNT 00005520</v>
          </cell>
          <cell r="F63">
            <v>6308220</v>
          </cell>
          <cell r="G63">
            <v>44628</v>
          </cell>
          <cell r="H63" t="str">
            <v>05 &amp; 06/05/2022</v>
          </cell>
        </row>
        <row r="64">
          <cell r="A64">
            <v>5521</v>
          </cell>
          <cell r="B64">
            <v>510016</v>
          </cell>
          <cell r="C64">
            <v>25790</v>
          </cell>
          <cell r="D64" t="str">
            <v>10016I1203001048</v>
          </cell>
          <cell r="E64" t="str">
            <v>1C22TNT 00005521</v>
          </cell>
          <cell r="F64">
            <v>3849940</v>
          </cell>
          <cell r="G64">
            <v>44632</v>
          </cell>
          <cell r="H64" t="str">
            <v>05 &amp; 06/05/2022</v>
          </cell>
        </row>
        <row r="65">
          <cell r="A65">
            <v>5522</v>
          </cell>
          <cell r="B65">
            <v>510020</v>
          </cell>
          <cell r="C65">
            <v>25790</v>
          </cell>
          <cell r="D65" t="str">
            <v>10020I1203000869</v>
          </cell>
          <cell r="E65" t="str">
            <v>1C22TNT 00005522</v>
          </cell>
          <cell r="F65">
            <v>1110580</v>
          </cell>
          <cell r="G65">
            <v>44628</v>
          </cell>
          <cell r="H65" t="str">
            <v>05 &amp; 06/05/2022</v>
          </cell>
        </row>
        <row r="66">
          <cell r="A66">
            <v>5523</v>
          </cell>
          <cell r="B66">
            <v>510018</v>
          </cell>
          <cell r="C66">
            <v>25790</v>
          </cell>
          <cell r="D66" t="str">
            <v>10018I1203001516</v>
          </cell>
          <cell r="E66" t="str">
            <v>1C22TNT 00005523</v>
          </cell>
          <cell r="F66">
            <v>3807850</v>
          </cell>
          <cell r="G66">
            <v>44627</v>
          </cell>
          <cell r="H66" t="str">
            <v>05 &amp; 06/05/2022</v>
          </cell>
        </row>
        <row r="67">
          <cell r="A67">
            <v>5524</v>
          </cell>
          <cell r="B67">
            <v>510018</v>
          </cell>
          <cell r="C67">
            <v>25790</v>
          </cell>
          <cell r="D67" t="str">
            <v>10018I1203001367</v>
          </cell>
          <cell r="E67" t="str">
            <v>1C22TNT 00005524</v>
          </cell>
          <cell r="F67">
            <v>1110580</v>
          </cell>
          <cell r="G67">
            <v>44628</v>
          </cell>
          <cell r="H67" t="str">
            <v>05 &amp; 06/05/2022</v>
          </cell>
        </row>
        <row r="68">
          <cell r="A68">
            <v>5525</v>
          </cell>
          <cell r="B68">
            <v>510010</v>
          </cell>
          <cell r="C68">
            <v>25790</v>
          </cell>
          <cell r="D68" t="str">
            <v>10010I1203002135</v>
          </cell>
          <cell r="E68" t="str">
            <v>1C22TNT 00005525</v>
          </cell>
          <cell r="F68">
            <v>4442320</v>
          </cell>
          <cell r="G68">
            <v>44623</v>
          </cell>
          <cell r="H68" t="str">
            <v>05 &amp; 06/05/2022</v>
          </cell>
        </row>
        <row r="69">
          <cell r="A69">
            <v>5526</v>
          </cell>
          <cell r="B69">
            <v>510029</v>
          </cell>
          <cell r="C69">
            <v>25790</v>
          </cell>
          <cell r="D69" t="str">
            <v>10029I1203000484</v>
          </cell>
          <cell r="E69" t="str">
            <v>1C22TNT 00005526</v>
          </cell>
          <cell r="F69">
            <v>5925940</v>
          </cell>
          <cell r="G69">
            <v>44623</v>
          </cell>
          <cell r="H69" t="str">
            <v>05 &amp; 06/05/2022</v>
          </cell>
        </row>
        <row r="70">
          <cell r="A70">
            <v>5527</v>
          </cell>
          <cell r="B70">
            <v>510012</v>
          </cell>
          <cell r="C70">
            <v>25790</v>
          </cell>
          <cell r="D70" t="str">
            <v>10012I1203001562</v>
          </cell>
          <cell r="E70" t="str">
            <v>1C22TNT 00005527</v>
          </cell>
          <cell r="F70">
            <v>501820</v>
          </cell>
          <cell r="G70">
            <v>44623</v>
          </cell>
          <cell r="H70" t="str">
            <v>05 &amp; 06/05/2022</v>
          </cell>
        </row>
        <row r="71">
          <cell r="A71">
            <v>5528</v>
          </cell>
          <cell r="B71">
            <v>510028</v>
          </cell>
          <cell r="C71">
            <v>25790</v>
          </cell>
          <cell r="D71" t="str">
            <v>10028I1203000522</v>
          </cell>
          <cell r="E71" t="str">
            <v>1C22TNT 00005528</v>
          </cell>
          <cell r="F71">
            <v>3689780</v>
          </cell>
          <cell r="G71">
            <v>44625</v>
          </cell>
          <cell r="H71" t="str">
            <v>05 &amp; 06/05/2022</v>
          </cell>
        </row>
        <row r="72">
          <cell r="A72">
            <v>5529</v>
          </cell>
          <cell r="B72">
            <v>510027</v>
          </cell>
          <cell r="C72">
            <v>25790</v>
          </cell>
          <cell r="D72" t="str">
            <v>10027I1203000495</v>
          </cell>
          <cell r="E72" t="str">
            <v>1C22TNT 00005529</v>
          </cell>
          <cell r="F72">
            <v>1403520</v>
          </cell>
          <cell r="G72">
            <v>44625</v>
          </cell>
          <cell r="H72" t="str">
            <v>05 &amp; 06/05/2022</v>
          </cell>
        </row>
        <row r="73">
          <cell r="A73">
            <v>5530</v>
          </cell>
          <cell r="B73">
            <v>510027</v>
          </cell>
          <cell r="C73">
            <v>25790</v>
          </cell>
          <cell r="D73" t="str">
            <v>10027I1203000496</v>
          </cell>
          <cell r="E73" t="str">
            <v>1C22TNT 00005530</v>
          </cell>
          <cell r="F73">
            <v>1790800</v>
          </cell>
          <cell r="G73">
            <v>44625</v>
          </cell>
          <cell r="H73" t="str">
            <v>05 &amp; 06/05/2022</v>
          </cell>
        </row>
        <row r="74">
          <cell r="A74">
            <v>5531</v>
          </cell>
          <cell r="B74">
            <v>510025</v>
          </cell>
          <cell r="C74">
            <v>25790</v>
          </cell>
          <cell r="D74" t="str">
            <v>10025I1203000504</v>
          </cell>
          <cell r="E74" t="str">
            <v>1C22TNT 00005531</v>
          </cell>
          <cell r="F74">
            <v>1311308</v>
          </cell>
          <cell r="G74">
            <v>44624</v>
          </cell>
          <cell r="H74" t="str">
            <v>05 &amp; 06/05/2022</v>
          </cell>
        </row>
        <row r="75">
          <cell r="A75">
            <v>5532</v>
          </cell>
          <cell r="B75">
            <v>510022</v>
          </cell>
          <cell r="C75">
            <v>25790</v>
          </cell>
          <cell r="D75" t="str">
            <v>10022I1203000676</v>
          </cell>
          <cell r="E75" t="str">
            <v>1C22TNT 00005532</v>
          </cell>
          <cell r="F75">
            <v>1468620</v>
          </cell>
          <cell r="G75">
            <v>44624</v>
          </cell>
          <cell r="H75" t="str">
            <v>05 &amp; 06/05/2022</v>
          </cell>
        </row>
        <row r="76">
          <cell r="A76">
            <v>5533</v>
          </cell>
          <cell r="B76">
            <v>510021</v>
          </cell>
          <cell r="C76">
            <v>25790</v>
          </cell>
          <cell r="D76" t="str">
            <v>10021I1203000418</v>
          </cell>
          <cell r="E76" t="str">
            <v>1C22TNT 00005533</v>
          </cell>
          <cell r="F76">
            <v>527000</v>
          </cell>
          <cell r="G76">
            <v>44625</v>
          </cell>
          <cell r="H76" t="str">
            <v>05 &amp; 06/05/2022</v>
          </cell>
        </row>
        <row r="77">
          <cell r="A77">
            <v>5535</v>
          </cell>
          <cell r="B77">
            <v>510020</v>
          </cell>
          <cell r="C77">
            <v>25790</v>
          </cell>
          <cell r="D77" t="str">
            <v>10020I1203000870</v>
          </cell>
          <cell r="E77" t="str">
            <v>1C22TNT 00005535</v>
          </cell>
          <cell r="F77">
            <v>4625784</v>
          </cell>
          <cell r="G77">
            <v>44625</v>
          </cell>
          <cell r="H77" t="str">
            <v>05 &amp; 06/05/2022</v>
          </cell>
        </row>
        <row r="78">
          <cell r="A78">
            <v>5536</v>
          </cell>
          <cell r="B78">
            <v>510016</v>
          </cell>
          <cell r="C78">
            <v>25790</v>
          </cell>
          <cell r="D78" t="str">
            <v>10016I1203001132</v>
          </cell>
          <cell r="E78" t="str">
            <v>1C22TNT 00005536</v>
          </cell>
          <cell r="F78">
            <v>1293750</v>
          </cell>
          <cell r="G78">
            <v>44627</v>
          </cell>
          <cell r="H78" t="str">
            <v>05 &amp; 06/05/2022</v>
          </cell>
        </row>
        <row r="79">
          <cell r="A79">
            <v>5537</v>
          </cell>
          <cell r="B79">
            <v>510016</v>
          </cell>
          <cell r="C79">
            <v>25790</v>
          </cell>
          <cell r="D79" t="str">
            <v>10016I1203001173</v>
          </cell>
          <cell r="E79" t="str">
            <v>1C22TNT 00005537</v>
          </cell>
          <cell r="F79">
            <v>6349980</v>
          </cell>
          <cell r="G79">
            <v>44627</v>
          </cell>
          <cell r="H79" t="str">
            <v>05 &amp; 06/05/2022</v>
          </cell>
        </row>
        <row r="80">
          <cell r="A80">
            <v>5539</v>
          </cell>
          <cell r="B80">
            <v>510019</v>
          </cell>
          <cell r="C80">
            <v>25790</v>
          </cell>
          <cell r="D80" t="str">
            <v>10019I1203001166</v>
          </cell>
          <cell r="E80" t="str">
            <v>1C22TNT 00005539</v>
          </cell>
          <cell r="F80">
            <v>1110580</v>
          </cell>
          <cell r="G80">
            <v>44621</v>
          </cell>
          <cell r="H80" t="str">
            <v>05 &amp; 06/05/2022</v>
          </cell>
        </row>
        <row r="81">
          <cell r="A81">
            <v>5540</v>
          </cell>
          <cell r="B81">
            <v>510018</v>
          </cell>
          <cell r="C81">
            <v>25790</v>
          </cell>
          <cell r="D81" t="str">
            <v>10018I1203001368</v>
          </cell>
          <cell r="E81" t="str">
            <v>1C22TNT 00005540</v>
          </cell>
          <cell r="F81">
            <v>4757440</v>
          </cell>
          <cell r="G81">
            <v>44621</v>
          </cell>
          <cell r="H81" t="str">
            <v>05 &amp; 06/05/2022</v>
          </cell>
        </row>
        <row r="82">
          <cell r="A82">
            <v>5541</v>
          </cell>
          <cell r="B82">
            <v>510029</v>
          </cell>
          <cell r="C82">
            <v>25790</v>
          </cell>
          <cell r="D82" t="str">
            <v>10029I1203000485</v>
          </cell>
          <cell r="E82" t="str">
            <v>1C22TNT 00005541</v>
          </cell>
          <cell r="F82">
            <v>1110580</v>
          </cell>
          <cell r="G82">
            <v>44648</v>
          </cell>
          <cell r="H82" t="str">
            <v>05 &amp; 06/05/2022</v>
          </cell>
        </row>
        <row r="83">
          <cell r="A83">
            <v>5542</v>
          </cell>
          <cell r="B83">
            <v>510012</v>
          </cell>
          <cell r="C83">
            <v>25790</v>
          </cell>
          <cell r="D83" t="str">
            <v>10012I1203001563</v>
          </cell>
          <cell r="E83" t="str">
            <v>1C22TNT 00005542</v>
          </cell>
          <cell r="F83">
            <v>501820</v>
          </cell>
          <cell r="G83">
            <v>44649</v>
          </cell>
          <cell r="H83" t="str">
            <v>05 &amp; 06/05/2022</v>
          </cell>
        </row>
        <row r="84">
          <cell r="A84">
            <v>5543</v>
          </cell>
          <cell r="B84">
            <v>510028</v>
          </cell>
          <cell r="C84">
            <v>25790</v>
          </cell>
          <cell r="D84" t="str">
            <v>10028I1204000015</v>
          </cell>
          <cell r="E84" t="str">
            <v>1C22TNT 00005543</v>
          </cell>
          <cell r="F84">
            <v>2221160</v>
          </cell>
          <cell r="G84">
            <v>44653</v>
          </cell>
          <cell r="H84" t="str">
            <v>05 &amp; 06/05/2022</v>
          </cell>
        </row>
        <row r="85">
          <cell r="A85">
            <v>5544</v>
          </cell>
          <cell r="B85">
            <v>510027</v>
          </cell>
          <cell r="C85">
            <v>25790</v>
          </cell>
          <cell r="D85" t="str">
            <v>10027I1204000007</v>
          </cell>
          <cell r="E85" t="str">
            <v>1C22TNT 00005544</v>
          </cell>
          <cell r="F85">
            <v>1110580</v>
          </cell>
          <cell r="G85">
            <v>44653</v>
          </cell>
          <cell r="H85" t="str">
            <v>05 &amp; 06/05/2022</v>
          </cell>
        </row>
        <row r="86">
          <cell r="A86">
            <v>5545</v>
          </cell>
          <cell r="B86">
            <v>510025</v>
          </cell>
          <cell r="C86">
            <v>25790</v>
          </cell>
          <cell r="D86" t="str">
            <v>10025I1204000028</v>
          </cell>
          <cell r="E86" t="str">
            <v>1C22TNT 00005545</v>
          </cell>
          <cell r="F86">
            <v>1394114</v>
          </cell>
          <cell r="G86">
            <v>44652</v>
          </cell>
          <cell r="H86" t="str">
            <v>05 &amp; 06/05/2022</v>
          </cell>
        </row>
        <row r="87">
          <cell r="A87">
            <v>5546</v>
          </cell>
          <cell r="B87">
            <v>510023</v>
          </cell>
          <cell r="C87">
            <v>25790</v>
          </cell>
          <cell r="D87" t="str">
            <v>10023I1204000015</v>
          </cell>
          <cell r="E87" t="str">
            <v>1C22TNT 00005546</v>
          </cell>
          <cell r="F87">
            <v>1293750</v>
          </cell>
          <cell r="G87">
            <v>44655</v>
          </cell>
          <cell r="H87" t="str">
            <v>05 &amp; 06/05/2022</v>
          </cell>
        </row>
        <row r="88">
          <cell r="A88">
            <v>5547</v>
          </cell>
          <cell r="B88">
            <v>510017</v>
          </cell>
          <cell r="C88">
            <v>25790</v>
          </cell>
          <cell r="D88" t="str">
            <v>10017I1204000032</v>
          </cell>
          <cell r="E88" t="str">
            <v>1C22TNT 00005547</v>
          </cell>
          <cell r="F88">
            <v>2221160</v>
          </cell>
          <cell r="G88">
            <v>44653</v>
          </cell>
          <cell r="H88" t="str">
            <v>05 &amp; 06/05/2022</v>
          </cell>
        </row>
        <row r="89">
          <cell r="A89">
            <v>5548</v>
          </cell>
          <cell r="B89">
            <v>510016</v>
          </cell>
          <cell r="C89">
            <v>25790</v>
          </cell>
          <cell r="D89" t="str">
            <v>10016I1204000031</v>
          </cell>
          <cell r="E89" t="str">
            <v>1C22TNT 00005548</v>
          </cell>
          <cell r="F89">
            <v>2035730</v>
          </cell>
          <cell r="G89">
            <v>44655</v>
          </cell>
          <cell r="H89" t="str">
            <v>05 &amp; 06/05/2022</v>
          </cell>
        </row>
        <row r="90">
          <cell r="A90">
            <v>5549</v>
          </cell>
          <cell r="B90">
            <v>510015</v>
          </cell>
          <cell r="C90">
            <v>25790</v>
          </cell>
          <cell r="D90" t="str">
            <v>10015I1204000018</v>
          </cell>
          <cell r="E90" t="str">
            <v>1C22TNT 00005549</v>
          </cell>
          <cell r="F90">
            <v>181500</v>
          </cell>
          <cell r="G90">
            <v>44652</v>
          </cell>
          <cell r="H90" t="str">
            <v>05 &amp; 06/05/2022</v>
          </cell>
        </row>
        <row r="91">
          <cell r="A91">
            <v>5550</v>
          </cell>
          <cell r="B91">
            <v>510012</v>
          </cell>
          <cell r="C91">
            <v>25790</v>
          </cell>
          <cell r="D91" t="str">
            <v>10012I1203001689</v>
          </cell>
          <cell r="E91" t="str">
            <v>1C22TNT 00005550</v>
          </cell>
          <cell r="F91">
            <v>12237160</v>
          </cell>
          <cell r="G91">
            <v>44648</v>
          </cell>
          <cell r="H91" t="str">
            <v>05 &amp; 06/05/2022</v>
          </cell>
        </row>
        <row r="92">
          <cell r="A92">
            <v>5551</v>
          </cell>
          <cell r="B92">
            <v>510010</v>
          </cell>
          <cell r="C92">
            <v>25790</v>
          </cell>
          <cell r="D92" t="str">
            <v>10010I1203002451</v>
          </cell>
          <cell r="E92" t="str">
            <v>1C22TNT 00005551</v>
          </cell>
          <cell r="F92">
            <v>8478260</v>
          </cell>
          <cell r="G92">
            <v>44651</v>
          </cell>
          <cell r="H92" t="str">
            <v>05 &amp; 06/05/2022</v>
          </cell>
        </row>
        <row r="93">
          <cell r="A93">
            <v>5552</v>
          </cell>
          <cell r="B93">
            <v>510011</v>
          </cell>
          <cell r="C93">
            <v>25790</v>
          </cell>
          <cell r="D93" t="str">
            <v>10011I1203001618</v>
          </cell>
          <cell r="E93" t="str">
            <v>1C22TNT 00005552</v>
          </cell>
          <cell r="F93">
            <v>3939670</v>
          </cell>
          <cell r="G93">
            <v>44650</v>
          </cell>
          <cell r="H93" t="str">
            <v>05 &amp; 06/05/2022</v>
          </cell>
        </row>
        <row r="94">
          <cell r="A94">
            <v>5553</v>
          </cell>
          <cell r="B94">
            <v>510013</v>
          </cell>
          <cell r="C94">
            <v>25790</v>
          </cell>
          <cell r="D94" t="str">
            <v>10013I1202001533</v>
          </cell>
          <cell r="E94" t="str">
            <v>1C22TNT 00005553</v>
          </cell>
          <cell r="F94">
            <v>7083845</v>
          </cell>
          <cell r="G94">
            <v>44616</v>
          </cell>
          <cell r="H94" t="str">
            <v>05 &amp; 06/05/2022</v>
          </cell>
        </row>
        <row r="95">
          <cell r="A95">
            <v>5411</v>
          </cell>
          <cell r="B95">
            <v>520090</v>
          </cell>
          <cell r="C95">
            <v>25790</v>
          </cell>
          <cell r="D95" t="str">
            <v>20090I1201000715</v>
          </cell>
          <cell r="E95" t="str">
            <v>1C22TNT 00005650</v>
          </cell>
          <cell r="F95">
            <v>-90750</v>
          </cell>
          <cell r="G95">
            <v>44586</v>
          </cell>
          <cell r="H95" t="str">
            <v>05 &amp; 06/05/2022</v>
          </cell>
        </row>
        <row r="96">
          <cell r="A96">
            <v>5412</v>
          </cell>
          <cell r="B96">
            <v>510017</v>
          </cell>
          <cell r="C96">
            <v>25790</v>
          </cell>
          <cell r="D96" t="str">
            <v>10017I1201002419</v>
          </cell>
          <cell r="E96" t="str">
            <v>1C22TNT 00005652</v>
          </cell>
          <cell r="F96">
            <v>-100364</v>
          </cell>
          <cell r="G96">
            <v>44569</v>
          </cell>
          <cell r="H96" t="str">
            <v>05 &amp; 06/05/2022</v>
          </cell>
        </row>
        <row r="97">
          <cell r="A97">
            <v>67</v>
          </cell>
          <cell r="B97">
            <v>510017</v>
          </cell>
          <cell r="C97">
            <v>25790</v>
          </cell>
          <cell r="D97" t="str">
            <v>10017R1204000009</v>
          </cell>
          <cell r="E97" t="str">
            <v>DA/22E 0000067</v>
          </cell>
          <cell r="F97">
            <v>-3698732</v>
          </cell>
          <cell r="G97">
            <v>44669</v>
          </cell>
          <cell r="H97" t="str">
            <v>05 &amp; 06/05/2022</v>
          </cell>
        </row>
        <row r="98">
          <cell r="A98">
            <v>70</v>
          </cell>
          <cell r="B98">
            <v>510015</v>
          </cell>
          <cell r="C98">
            <v>25790</v>
          </cell>
          <cell r="D98" t="str">
            <v>10015R1204000010</v>
          </cell>
          <cell r="E98" t="str">
            <v>HL/22E 0000070</v>
          </cell>
          <cell r="F98">
            <v>-2582870</v>
          </cell>
          <cell r="G98">
            <v>44668</v>
          </cell>
          <cell r="H98" t="str">
            <v>05 &amp; 06/05/2022</v>
          </cell>
        </row>
        <row r="99">
          <cell r="A99">
            <v>13</v>
          </cell>
          <cell r="B99">
            <v>510011</v>
          </cell>
          <cell r="C99">
            <v>25790</v>
          </cell>
          <cell r="D99" t="str">
            <v>10011R1203000050</v>
          </cell>
          <cell r="E99" t="str">
            <v>K22TBP 13</v>
          </cell>
          <cell r="F99">
            <v>-6757204</v>
          </cell>
          <cell r="G99">
            <v>44650</v>
          </cell>
          <cell r="H99" t="str">
            <v>05 &amp; 06/05/2022</v>
          </cell>
        </row>
        <row r="100">
          <cell r="A100">
            <v>31</v>
          </cell>
          <cell r="B100">
            <v>510011</v>
          </cell>
          <cell r="C100">
            <v>25790</v>
          </cell>
          <cell r="D100" t="str">
            <v>10011R1204000020</v>
          </cell>
          <cell r="E100" t="str">
            <v>K22TBP 31</v>
          </cell>
          <cell r="F100">
            <v>-5517528</v>
          </cell>
          <cell r="G100">
            <v>44674</v>
          </cell>
          <cell r="H100" t="str">
            <v>05 &amp; 06/05/2022</v>
          </cell>
        </row>
        <row r="101">
          <cell r="A101">
            <v>2</v>
          </cell>
          <cell r="B101">
            <v>510016</v>
          </cell>
          <cell r="C101">
            <v>25790</v>
          </cell>
          <cell r="D101" t="str">
            <v>10016R1203000038</v>
          </cell>
          <cell r="E101" t="str">
            <v>K22THB 2</v>
          </cell>
          <cell r="F101">
            <v>-1403520</v>
          </cell>
          <cell r="G101">
            <v>44650</v>
          </cell>
          <cell r="H101" t="str">
            <v>05 &amp; 06/05/2022</v>
          </cell>
        </row>
        <row r="102">
          <cell r="A102">
            <v>5</v>
          </cell>
          <cell r="B102">
            <v>510015</v>
          </cell>
          <cell r="C102">
            <v>25790</v>
          </cell>
          <cell r="D102" t="str">
            <v>10015R1204000020</v>
          </cell>
          <cell r="E102" t="str">
            <v>K22THL 5</v>
          </cell>
          <cell r="F102">
            <v>-2494125</v>
          </cell>
          <cell r="G102">
            <v>44676</v>
          </cell>
          <cell r="H102" t="str">
            <v>05 &amp; 06/05/2022</v>
          </cell>
        </row>
        <row r="103">
          <cell r="A103">
            <v>18</v>
          </cell>
          <cell r="B103">
            <v>510021</v>
          </cell>
          <cell r="C103">
            <v>25790</v>
          </cell>
          <cell r="D103" t="str">
            <v>10021R1204000012</v>
          </cell>
          <cell r="E103" t="str">
            <v>K22TQU 18</v>
          </cell>
          <cell r="F103">
            <v>-1207500</v>
          </cell>
          <cell r="G103">
            <v>44673</v>
          </cell>
          <cell r="H103" t="str">
            <v>05 &amp; 06/05/2022</v>
          </cell>
        </row>
        <row r="104">
          <cell r="A104">
            <v>73</v>
          </cell>
          <cell r="B104">
            <v>510028</v>
          </cell>
          <cell r="C104">
            <v>25790</v>
          </cell>
          <cell r="D104" t="str">
            <v>10028R1204000018</v>
          </cell>
          <cell r="E104" t="str">
            <v>KG/22E 0000073</v>
          </cell>
          <cell r="F104">
            <v>-327516</v>
          </cell>
          <cell r="G104">
            <v>44669</v>
          </cell>
          <cell r="H104" t="str">
            <v>05 &amp; 06/05/2022</v>
          </cell>
        </row>
        <row r="105">
          <cell r="A105">
            <v>92</v>
          </cell>
          <cell r="B105">
            <v>510025</v>
          </cell>
          <cell r="C105">
            <v>25790</v>
          </cell>
          <cell r="D105" t="str">
            <v>10025R1204000025</v>
          </cell>
          <cell r="E105" t="str">
            <v>KH/22E 0000092</v>
          </cell>
          <cell r="F105">
            <v>-1412158</v>
          </cell>
          <cell r="G105">
            <v>44675</v>
          </cell>
          <cell r="H105" t="str">
            <v>05 &amp; 06/05/2022</v>
          </cell>
        </row>
        <row r="106">
          <cell r="A106">
            <v>10528</v>
          </cell>
          <cell r="B106">
            <v>510017</v>
          </cell>
          <cell r="C106">
            <v>25790</v>
          </cell>
          <cell r="D106" t="str">
            <v>10017I1201002391</v>
          </cell>
          <cell r="E106" t="str">
            <v>NT/21E 0010528</v>
          </cell>
          <cell r="F106">
            <v>17403088</v>
          </cell>
          <cell r="G106">
            <v>44569</v>
          </cell>
          <cell r="H106" t="str">
            <v>05 &amp; 06/05/2022</v>
          </cell>
        </row>
        <row r="107">
          <cell r="A107">
            <v>10630</v>
          </cell>
          <cell r="B107">
            <v>520090</v>
          </cell>
          <cell r="C107">
            <v>25790</v>
          </cell>
          <cell r="D107" t="str">
            <v>20090I1201000697</v>
          </cell>
          <cell r="E107" t="str">
            <v>NT/21E 0010630</v>
          </cell>
          <cell r="F107">
            <v>453750</v>
          </cell>
          <cell r="G107">
            <v>44586</v>
          </cell>
          <cell r="H107" t="str">
            <v>05 &amp; 06/05/2022</v>
          </cell>
        </row>
        <row r="108">
          <cell r="A108">
            <v>69</v>
          </cell>
          <cell r="B108">
            <v>510022</v>
          </cell>
          <cell r="C108">
            <v>25790</v>
          </cell>
          <cell r="D108" t="str">
            <v>10022R1204000002</v>
          </cell>
          <cell r="E108" t="str">
            <v>VU/22E 0000069</v>
          </cell>
          <cell r="F108">
            <v>-5747684</v>
          </cell>
          <cell r="G108">
            <v>44657</v>
          </cell>
          <cell r="H108" t="str">
            <v>05 &amp; 06/05/2022</v>
          </cell>
        </row>
        <row r="109">
          <cell r="A109">
            <v>88</v>
          </cell>
          <cell r="B109">
            <v>510022</v>
          </cell>
          <cell r="C109">
            <v>25790</v>
          </cell>
          <cell r="D109" t="str">
            <v>10022R1204000021</v>
          </cell>
          <cell r="E109" t="str">
            <v>VU/22E 0000088</v>
          </cell>
          <cell r="F109">
            <v>-272299</v>
          </cell>
          <cell r="G109">
            <v>44674</v>
          </cell>
          <cell r="H109" t="str">
            <v>05 &amp; 06/05/2022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Supplier Name</v>
          </cell>
          <cell r="E1" t="str">
            <v>Invoice No. &amp; PO Number</v>
          </cell>
          <cell r="F1" t="str">
            <v>Invoice Date</v>
          </cell>
          <cell r="G1" t="str">
            <v>Base Amount</v>
          </cell>
          <cell r="H1" t="str">
            <v>Cut off date</v>
          </cell>
          <cell r="I1" t="str">
            <v>Ngày ghi nhận</v>
          </cell>
        </row>
        <row r="2">
          <cell r="A2">
            <v>271</v>
          </cell>
          <cell r="B2">
            <v>510011</v>
          </cell>
          <cell r="C2">
            <v>25790</v>
          </cell>
          <cell r="D2" t="str">
            <v>CTY TNHH MTV TM VA DV NGOC THOM</v>
          </cell>
          <cell r="E2" t="str">
            <v>1C26TBP 271</v>
          </cell>
          <cell r="F2">
            <v>46104</v>
          </cell>
          <cell r="G2">
            <v>-4229520</v>
          </cell>
          <cell r="H2">
            <v>46112</v>
          </cell>
          <cell r="I2" t="str">
            <v>3-6/4/2026</v>
          </cell>
        </row>
        <row r="3">
          <cell r="A3">
            <v>12048</v>
          </cell>
          <cell r="B3">
            <v>510018</v>
          </cell>
          <cell r="C3">
            <v>25790</v>
          </cell>
          <cell r="D3" t="str">
            <v>CTY TNHH MTV TM VA DV NGOC THOM</v>
          </cell>
          <cell r="E3" t="str">
            <v>1C26TTN_00012048</v>
          </cell>
          <cell r="F3">
            <v>46059</v>
          </cell>
          <cell r="G3">
            <v>1468625</v>
          </cell>
          <cell r="H3">
            <v>46112</v>
          </cell>
          <cell r="I3" t="str">
            <v>3-6/4/2026</v>
          </cell>
        </row>
        <row r="4">
          <cell r="A4">
            <v>12049</v>
          </cell>
          <cell r="B4">
            <v>510018</v>
          </cell>
          <cell r="C4">
            <v>25790</v>
          </cell>
          <cell r="D4" t="str">
            <v>CTY TNHH MTV TM VA DV NGOC THOM</v>
          </cell>
          <cell r="E4" t="str">
            <v>1C26TTN_00012049</v>
          </cell>
          <cell r="F4">
            <v>46059</v>
          </cell>
          <cell r="G4">
            <v>474325</v>
          </cell>
          <cell r="H4">
            <v>46112</v>
          </cell>
          <cell r="I4" t="str">
            <v>3-6/4/2026</v>
          </cell>
        </row>
        <row r="5">
          <cell r="A5">
            <v>12050</v>
          </cell>
          <cell r="B5">
            <v>510018</v>
          </cell>
          <cell r="C5">
            <v>25790</v>
          </cell>
          <cell r="D5" t="str">
            <v>CTY TNHH MTV TM VA DV NGOC THOM</v>
          </cell>
          <cell r="E5" t="str">
            <v>1C26TTN_00012050</v>
          </cell>
          <cell r="F5">
            <v>46059</v>
          </cell>
          <cell r="G5">
            <v>11689575</v>
          </cell>
          <cell r="H5">
            <v>46112</v>
          </cell>
          <cell r="I5" t="str">
            <v>3-6/4/2026</v>
          </cell>
        </row>
        <row r="6">
          <cell r="A6">
            <v>12051</v>
          </cell>
          <cell r="B6">
            <v>510019</v>
          </cell>
          <cell r="C6">
            <v>25790</v>
          </cell>
          <cell r="D6" t="str">
            <v>CTY TNHH MTV TM VA DV NGOC THOM</v>
          </cell>
          <cell r="E6" t="str">
            <v>1C26TTN_00012051</v>
          </cell>
          <cell r="F6">
            <v>46058</v>
          </cell>
          <cell r="G6">
            <v>474325</v>
          </cell>
          <cell r="H6">
            <v>46112</v>
          </cell>
          <cell r="I6" t="str">
            <v>3-6/4/2026</v>
          </cell>
        </row>
        <row r="7">
          <cell r="A7">
            <v>12052</v>
          </cell>
          <cell r="B7">
            <v>510012</v>
          </cell>
          <cell r="C7">
            <v>25790</v>
          </cell>
          <cell r="D7" t="str">
            <v>CTY TNHH MTV TM VA DV NGOC THOM</v>
          </cell>
          <cell r="E7" t="str">
            <v>1C26TTN_00012052</v>
          </cell>
          <cell r="F7">
            <v>46057</v>
          </cell>
          <cell r="G7">
            <v>948650</v>
          </cell>
          <cell r="H7">
            <v>46112</v>
          </cell>
          <cell r="I7" t="str">
            <v>3-6/4/2026</v>
          </cell>
        </row>
        <row r="8">
          <cell r="A8">
            <v>12053</v>
          </cell>
          <cell r="B8">
            <v>510028</v>
          </cell>
          <cell r="C8">
            <v>25790</v>
          </cell>
          <cell r="D8" t="str">
            <v>CTY TNHH MTV TM VA DV NGOC THOM</v>
          </cell>
          <cell r="E8" t="str">
            <v>1C26TTN_00012053</v>
          </cell>
          <cell r="F8">
            <v>46061</v>
          </cell>
          <cell r="G8">
            <v>4290363</v>
          </cell>
          <cell r="H8">
            <v>46112</v>
          </cell>
          <cell r="I8" t="str">
            <v>3-6/4/2026</v>
          </cell>
        </row>
        <row r="9">
          <cell r="A9">
            <v>12054</v>
          </cell>
          <cell r="B9">
            <v>510028</v>
          </cell>
          <cell r="C9">
            <v>25790</v>
          </cell>
          <cell r="D9" t="str">
            <v>CTY TNHH MTV TM VA DV NGOC THOM</v>
          </cell>
          <cell r="E9" t="str">
            <v>1C26TTN_00012054</v>
          </cell>
          <cell r="F9">
            <v>46061</v>
          </cell>
          <cell r="G9">
            <v>6901225</v>
          </cell>
          <cell r="H9">
            <v>46112</v>
          </cell>
          <cell r="I9" t="str">
            <v>3-6/4/2026</v>
          </cell>
        </row>
        <row r="10">
          <cell r="A10">
            <v>12055</v>
          </cell>
          <cell r="B10">
            <v>510025</v>
          </cell>
          <cell r="C10">
            <v>25790</v>
          </cell>
          <cell r="D10" t="str">
            <v>CTY TNHH MTV TM VA DV NGOC THOM</v>
          </cell>
          <cell r="E10" t="str">
            <v>1C26TTN_00012055</v>
          </cell>
          <cell r="F10">
            <v>46059</v>
          </cell>
          <cell r="G10">
            <v>13375225</v>
          </cell>
          <cell r="H10">
            <v>46112</v>
          </cell>
          <cell r="I10" t="str">
            <v>3-6/4/2026</v>
          </cell>
        </row>
        <row r="11">
          <cell r="A11">
            <v>12056</v>
          </cell>
          <cell r="B11">
            <v>510027</v>
          </cell>
          <cell r="C11">
            <v>25790</v>
          </cell>
          <cell r="D11" t="str">
            <v>CTY TNHH MTV TM VA DV NGOC THOM</v>
          </cell>
          <cell r="E11" t="str">
            <v>1C26TTN_00012056</v>
          </cell>
          <cell r="F11">
            <v>46061</v>
          </cell>
          <cell r="G11">
            <v>33606450</v>
          </cell>
          <cell r="H11">
            <v>46112</v>
          </cell>
          <cell r="I11" t="str">
            <v>3-6/4/2026</v>
          </cell>
        </row>
        <row r="12">
          <cell r="A12">
            <v>12057</v>
          </cell>
          <cell r="B12">
            <v>510027</v>
          </cell>
          <cell r="C12">
            <v>25790</v>
          </cell>
          <cell r="D12" t="str">
            <v>CTY TNHH MTV TM VA DV NGOC THOM</v>
          </cell>
          <cell r="E12" t="str">
            <v>1C26TTN_00012057</v>
          </cell>
          <cell r="F12">
            <v>46060</v>
          </cell>
          <cell r="G12">
            <v>9992713</v>
          </cell>
          <cell r="H12">
            <v>46112</v>
          </cell>
          <cell r="I12" t="str">
            <v>3-6/4/2026</v>
          </cell>
        </row>
        <row r="13">
          <cell r="A13">
            <v>12058</v>
          </cell>
          <cell r="B13">
            <v>510024</v>
          </cell>
          <cell r="C13">
            <v>25790</v>
          </cell>
          <cell r="D13" t="str">
            <v>CTY TNHH MTV TM VA DV NGOC THOM</v>
          </cell>
          <cell r="E13" t="str">
            <v>1C26TTN_00012058</v>
          </cell>
          <cell r="F13">
            <v>46063</v>
          </cell>
          <cell r="G13">
            <v>474325</v>
          </cell>
          <cell r="H13">
            <v>46112</v>
          </cell>
          <cell r="I13" t="str">
            <v>3-6/4/2026</v>
          </cell>
        </row>
        <row r="14">
          <cell r="A14">
            <v>12059</v>
          </cell>
          <cell r="B14">
            <v>510023</v>
          </cell>
          <cell r="C14">
            <v>25790</v>
          </cell>
          <cell r="D14" t="str">
            <v>CTY TNHH MTV TM VA DV NGOC THOM</v>
          </cell>
          <cell r="E14" t="str">
            <v>1C26TTN_00012059</v>
          </cell>
          <cell r="F14">
            <v>46061</v>
          </cell>
          <cell r="G14">
            <v>2937238</v>
          </cell>
          <cell r="H14">
            <v>46112</v>
          </cell>
          <cell r="I14" t="str">
            <v>3-6/4/2026</v>
          </cell>
        </row>
        <row r="15">
          <cell r="A15">
            <v>12060</v>
          </cell>
          <cell r="B15">
            <v>510020</v>
          </cell>
          <cell r="C15">
            <v>25790</v>
          </cell>
          <cell r="D15" t="str">
            <v>CTY TNHH MTV TM VA DV NGOC THOM</v>
          </cell>
          <cell r="E15" t="str">
            <v>1C26TTN_00012060</v>
          </cell>
          <cell r="F15">
            <v>46062</v>
          </cell>
          <cell r="G15">
            <v>3849938</v>
          </cell>
          <cell r="H15">
            <v>46112</v>
          </cell>
          <cell r="I15" t="str">
            <v>3-6/4/2026</v>
          </cell>
        </row>
        <row r="16">
          <cell r="A16">
            <v>12061</v>
          </cell>
          <cell r="B16">
            <v>510017</v>
          </cell>
          <cell r="C16">
            <v>25790</v>
          </cell>
          <cell r="D16" t="str">
            <v>CTY TNHH MTV TM VA DV NGOC THOM</v>
          </cell>
          <cell r="E16" t="str">
            <v>1C26TTN_00012061</v>
          </cell>
          <cell r="F16">
            <v>46060</v>
          </cell>
          <cell r="G16">
            <v>4405863</v>
          </cell>
          <cell r="H16">
            <v>46112</v>
          </cell>
          <cell r="I16" t="str">
            <v>3-6/4/2026</v>
          </cell>
        </row>
        <row r="17">
          <cell r="A17">
            <v>12062</v>
          </cell>
          <cell r="B17">
            <v>510016</v>
          </cell>
          <cell r="C17">
            <v>25790</v>
          </cell>
          <cell r="D17" t="str">
            <v>CTY TNHH MTV TM VA DV NGOC THOM</v>
          </cell>
          <cell r="E17" t="str">
            <v>1C26TTN_00012062</v>
          </cell>
          <cell r="F17">
            <v>46063</v>
          </cell>
          <cell r="G17">
            <v>12866163</v>
          </cell>
          <cell r="H17">
            <v>46112</v>
          </cell>
          <cell r="I17" t="str">
            <v>3-6/4/2026</v>
          </cell>
        </row>
        <row r="18">
          <cell r="A18">
            <v>12063</v>
          </cell>
          <cell r="B18">
            <v>510016</v>
          </cell>
          <cell r="C18">
            <v>25790</v>
          </cell>
          <cell r="D18" t="str">
            <v>CTY TNHH MTV TM VA DV NGOC THOM</v>
          </cell>
          <cell r="E18" t="str">
            <v>1C26TTN_00012063</v>
          </cell>
          <cell r="F18">
            <v>46063</v>
          </cell>
          <cell r="G18">
            <v>2190000</v>
          </cell>
          <cell r="H18">
            <v>46112</v>
          </cell>
          <cell r="I18" t="str">
            <v>3-6/4/2026</v>
          </cell>
        </row>
        <row r="19">
          <cell r="A19">
            <v>12064</v>
          </cell>
          <cell r="B19">
            <v>510016</v>
          </cell>
          <cell r="C19">
            <v>25790</v>
          </cell>
          <cell r="D19" t="str">
            <v>CTY TNHH MTV TM VA DV NGOC THOM</v>
          </cell>
          <cell r="E19" t="str">
            <v>1C26TTN_00012064</v>
          </cell>
          <cell r="F19">
            <v>46063</v>
          </cell>
          <cell r="G19">
            <v>7463125</v>
          </cell>
          <cell r="H19">
            <v>46112</v>
          </cell>
          <cell r="I19" t="str">
            <v>3-6/4/2026</v>
          </cell>
        </row>
        <row r="20">
          <cell r="A20">
            <v>12065</v>
          </cell>
          <cell r="B20">
            <v>510013</v>
          </cell>
          <cell r="C20">
            <v>25790</v>
          </cell>
          <cell r="D20" t="str">
            <v>CTY TNHH MTV TM VA DV NGOC THOM</v>
          </cell>
          <cell r="E20" t="str">
            <v>1C26TTN_00012065</v>
          </cell>
          <cell r="F20">
            <v>46062</v>
          </cell>
          <cell r="G20">
            <v>12206375</v>
          </cell>
          <cell r="H20">
            <v>46112</v>
          </cell>
          <cell r="I20" t="str">
            <v>3-6/4/2026</v>
          </cell>
        </row>
        <row r="21">
          <cell r="A21">
            <v>12066</v>
          </cell>
          <cell r="B21">
            <v>510013</v>
          </cell>
          <cell r="C21">
            <v>25790</v>
          </cell>
          <cell r="D21" t="str">
            <v>CTY TNHH MTV TM VA DV NGOC THOM</v>
          </cell>
          <cell r="E21" t="str">
            <v>1C26TTN_00012066</v>
          </cell>
          <cell r="F21">
            <v>46062</v>
          </cell>
          <cell r="G21">
            <v>61054063</v>
          </cell>
          <cell r="H21">
            <v>46112</v>
          </cell>
          <cell r="I21" t="str">
            <v>3-6/4/2026</v>
          </cell>
        </row>
        <row r="22">
          <cell r="A22">
            <v>12067</v>
          </cell>
          <cell r="B22">
            <v>510026</v>
          </cell>
          <cell r="C22">
            <v>25790</v>
          </cell>
          <cell r="D22" t="str">
            <v>CTY TNHH MTV TM VA DV NGOC THOM</v>
          </cell>
          <cell r="E22" t="str">
            <v>1C26TTN_00012067</v>
          </cell>
          <cell r="F22">
            <v>46064</v>
          </cell>
          <cell r="G22">
            <v>4743250</v>
          </cell>
          <cell r="H22">
            <v>46112</v>
          </cell>
          <cell r="I22" t="str">
            <v>3-6/4/2026</v>
          </cell>
        </row>
        <row r="23">
          <cell r="A23">
            <v>12068</v>
          </cell>
          <cell r="B23">
            <v>510026</v>
          </cell>
          <cell r="C23">
            <v>25790</v>
          </cell>
          <cell r="D23" t="str">
            <v>CTY TNHH MTV TM VA DV NGOC THOM</v>
          </cell>
          <cell r="E23" t="str">
            <v>1C26TTN_00012068</v>
          </cell>
          <cell r="F23">
            <v>46064</v>
          </cell>
          <cell r="G23">
            <v>10340588</v>
          </cell>
          <cell r="H23">
            <v>46112</v>
          </cell>
          <cell r="I23" t="str">
            <v>3-6/4/2026</v>
          </cell>
        </row>
        <row r="24">
          <cell r="A24">
            <v>12070</v>
          </cell>
          <cell r="B24">
            <v>510014</v>
          </cell>
          <cell r="C24">
            <v>25790</v>
          </cell>
          <cell r="D24" t="str">
            <v>CTY TNHH MTV TM VA DV NGOC THOM</v>
          </cell>
          <cell r="E24" t="str">
            <v>1C26TTN_00012070</v>
          </cell>
          <cell r="F24">
            <v>46063</v>
          </cell>
          <cell r="G24">
            <v>12162925</v>
          </cell>
          <cell r="H24">
            <v>46112</v>
          </cell>
          <cell r="I24" t="str">
            <v>3-6/4/2026</v>
          </cell>
        </row>
        <row r="25">
          <cell r="A25">
            <v>12071</v>
          </cell>
          <cell r="B25">
            <v>510014</v>
          </cell>
          <cell r="C25">
            <v>25790</v>
          </cell>
          <cell r="D25" t="str">
            <v>CTY TNHH MTV TM VA DV NGOC THOM</v>
          </cell>
          <cell r="E25" t="str">
            <v>1C26TTN_00012071</v>
          </cell>
          <cell r="F25">
            <v>46063</v>
          </cell>
          <cell r="G25">
            <v>32162600</v>
          </cell>
          <cell r="H25">
            <v>46112</v>
          </cell>
          <cell r="I25" t="str">
            <v>3-6/4/2026</v>
          </cell>
        </row>
        <row r="26">
          <cell r="A26">
            <v>14555</v>
          </cell>
          <cell r="B26">
            <v>570010</v>
          </cell>
          <cell r="C26">
            <v>25790</v>
          </cell>
          <cell r="D26" t="str">
            <v>CTY TNHH MTV TM VA DV NGOC THOM</v>
          </cell>
          <cell r="E26" t="str">
            <v>1C26TTN_00014555</v>
          </cell>
          <cell r="F26">
            <v>46081</v>
          </cell>
          <cell r="G26">
            <v>9958488</v>
          </cell>
          <cell r="H26">
            <v>46112</v>
          </cell>
          <cell r="I26" t="str">
            <v>3-6/4/2026</v>
          </cell>
        </row>
        <row r="27">
          <cell r="A27">
            <v>14556</v>
          </cell>
          <cell r="B27">
            <v>510028</v>
          </cell>
          <cell r="C27">
            <v>25790</v>
          </cell>
          <cell r="D27" t="str">
            <v>CTY TNHH MTV TM VA DV NGOC THOM</v>
          </cell>
          <cell r="E27" t="str">
            <v>1C26TTN_00014556</v>
          </cell>
          <cell r="F27">
            <v>46082</v>
          </cell>
          <cell r="G27">
            <v>2381325</v>
          </cell>
          <cell r="H27">
            <v>46112</v>
          </cell>
          <cell r="I27" t="str">
            <v>3-6/4/2026</v>
          </cell>
        </row>
        <row r="28">
          <cell r="A28">
            <v>14557</v>
          </cell>
          <cell r="B28">
            <v>510027</v>
          </cell>
          <cell r="C28">
            <v>25790</v>
          </cell>
          <cell r="D28" t="str">
            <v>CTY TNHH MTV TM VA DV NGOC THOM</v>
          </cell>
          <cell r="E28" t="str">
            <v>1C26TTN_00014557</v>
          </cell>
          <cell r="F28">
            <v>46081</v>
          </cell>
          <cell r="G28">
            <v>5994038</v>
          </cell>
          <cell r="H28">
            <v>46112</v>
          </cell>
          <cell r="I28" t="str">
            <v>3-6/4/2026</v>
          </cell>
        </row>
        <row r="29">
          <cell r="A29">
            <v>14558</v>
          </cell>
          <cell r="B29">
            <v>510025</v>
          </cell>
          <cell r="C29">
            <v>25790</v>
          </cell>
          <cell r="D29" t="str">
            <v>CTY TNHH MTV TM VA DV NGOC THOM</v>
          </cell>
          <cell r="E29" t="str">
            <v>1C26TTN_00014558</v>
          </cell>
          <cell r="F29">
            <v>46081</v>
          </cell>
          <cell r="G29">
            <v>12056250</v>
          </cell>
          <cell r="H29">
            <v>46112</v>
          </cell>
          <cell r="I29" t="str">
            <v>3-6/4/2026</v>
          </cell>
        </row>
        <row r="30">
          <cell r="A30">
            <v>14559</v>
          </cell>
          <cell r="B30">
            <v>510024</v>
          </cell>
          <cell r="C30">
            <v>25790</v>
          </cell>
          <cell r="D30" t="str">
            <v>CTY TNHH MTV TM VA DV NGOC THOM</v>
          </cell>
          <cell r="E30" t="str">
            <v>1C26TTN_00014559</v>
          </cell>
          <cell r="F30">
            <v>46084</v>
          </cell>
          <cell r="G30">
            <v>3547425</v>
          </cell>
          <cell r="H30">
            <v>46112</v>
          </cell>
          <cell r="I30" t="str">
            <v>3-6/4/2026</v>
          </cell>
        </row>
        <row r="31">
          <cell r="A31">
            <v>14560</v>
          </cell>
          <cell r="B31">
            <v>510023</v>
          </cell>
          <cell r="C31">
            <v>25790</v>
          </cell>
          <cell r="D31" t="str">
            <v>CTY TNHH MTV TM VA DV NGOC THOM</v>
          </cell>
          <cell r="E31" t="str">
            <v>1C26TTN_00014560</v>
          </cell>
          <cell r="F31">
            <v>46082</v>
          </cell>
          <cell r="G31">
            <v>1468625</v>
          </cell>
          <cell r="H31">
            <v>46112</v>
          </cell>
          <cell r="I31" t="str">
            <v>3-6/4/2026</v>
          </cell>
        </row>
        <row r="32">
          <cell r="A32">
            <v>14561</v>
          </cell>
          <cell r="B32">
            <v>510022</v>
          </cell>
          <cell r="C32">
            <v>25790</v>
          </cell>
          <cell r="D32" t="str">
            <v>CTY TNHH MTV TM VA DV NGOC THOM</v>
          </cell>
          <cell r="E32" t="str">
            <v>1C26TTN_00014561</v>
          </cell>
          <cell r="F32">
            <v>46081</v>
          </cell>
          <cell r="G32">
            <v>3849938</v>
          </cell>
          <cell r="H32">
            <v>46112</v>
          </cell>
          <cell r="I32" t="str">
            <v>3-6/4/2026</v>
          </cell>
        </row>
        <row r="33">
          <cell r="A33">
            <v>14562</v>
          </cell>
          <cell r="B33">
            <v>510022</v>
          </cell>
          <cell r="C33">
            <v>25790</v>
          </cell>
          <cell r="D33" t="str">
            <v>CTY TNHH MTV TM VA DV NGOC THOM</v>
          </cell>
          <cell r="E33" t="str">
            <v>1C26TTN_00014562</v>
          </cell>
          <cell r="F33">
            <v>46081</v>
          </cell>
          <cell r="G33">
            <v>5266963</v>
          </cell>
          <cell r="H33">
            <v>46112</v>
          </cell>
          <cell r="I33" t="str">
            <v>3-6/4/2026</v>
          </cell>
        </row>
        <row r="34">
          <cell r="A34">
            <v>14563</v>
          </cell>
          <cell r="B34">
            <v>510017</v>
          </cell>
          <cell r="C34">
            <v>25790</v>
          </cell>
          <cell r="D34" t="str">
            <v>CTY TNHH MTV TM VA DV NGOC THOM</v>
          </cell>
          <cell r="E34" t="str">
            <v>1C26TTN_00014563</v>
          </cell>
          <cell r="F34">
            <v>46081</v>
          </cell>
          <cell r="G34">
            <v>2282175</v>
          </cell>
          <cell r="H34">
            <v>46112</v>
          </cell>
          <cell r="I34" t="str">
            <v>3-6/4/2026</v>
          </cell>
        </row>
        <row r="35">
          <cell r="A35">
            <v>14564</v>
          </cell>
          <cell r="B35">
            <v>510016</v>
          </cell>
          <cell r="C35">
            <v>25790</v>
          </cell>
          <cell r="D35" t="str">
            <v>CTY TNHH MTV TM VA DV NGOC THOM</v>
          </cell>
          <cell r="E35" t="str">
            <v>1C26TTN_00014564</v>
          </cell>
          <cell r="F35">
            <v>46083</v>
          </cell>
          <cell r="G35">
            <v>14690988</v>
          </cell>
          <cell r="H35">
            <v>46112</v>
          </cell>
          <cell r="I35" t="str">
            <v>3-6/4/2026</v>
          </cell>
        </row>
        <row r="36">
          <cell r="A36">
            <v>14565</v>
          </cell>
          <cell r="B36">
            <v>510016</v>
          </cell>
          <cell r="C36">
            <v>25790</v>
          </cell>
          <cell r="D36" t="str">
            <v>CTY TNHH MTV TM VA DV NGOC THOM</v>
          </cell>
          <cell r="E36" t="str">
            <v>1C26TTN_00014565</v>
          </cell>
          <cell r="F36">
            <v>46083</v>
          </cell>
          <cell r="G36">
            <v>10417175</v>
          </cell>
          <cell r="H36">
            <v>46112</v>
          </cell>
          <cell r="I36" t="str">
            <v>3-6/4/2026</v>
          </cell>
        </row>
        <row r="37">
          <cell r="A37">
            <v>14566</v>
          </cell>
          <cell r="B37">
            <v>510010</v>
          </cell>
          <cell r="C37">
            <v>25790</v>
          </cell>
          <cell r="D37" t="str">
            <v>CTY TNHH MTV TM VA DV NGOC THOM</v>
          </cell>
          <cell r="E37" t="str">
            <v>1C26TTN_00014566</v>
          </cell>
          <cell r="F37">
            <v>46079</v>
          </cell>
          <cell r="G37">
            <v>19998013</v>
          </cell>
          <cell r="H37">
            <v>46112</v>
          </cell>
          <cell r="I37" t="str">
            <v>3-6/4/2026</v>
          </cell>
        </row>
        <row r="38">
          <cell r="A38">
            <v>14567</v>
          </cell>
          <cell r="B38">
            <v>510011</v>
          </cell>
          <cell r="C38">
            <v>25790</v>
          </cell>
          <cell r="D38" t="str">
            <v>CTY TNHH MTV TM VA DV NGOC THOM</v>
          </cell>
          <cell r="E38" t="str">
            <v>1C26TTN_00014567</v>
          </cell>
          <cell r="F38">
            <v>46081</v>
          </cell>
          <cell r="G38">
            <v>1003663</v>
          </cell>
          <cell r="H38">
            <v>46112</v>
          </cell>
          <cell r="I38" t="str">
            <v>3-6/4/2026</v>
          </cell>
        </row>
        <row r="39">
          <cell r="A39">
            <v>14568</v>
          </cell>
          <cell r="B39">
            <v>510011</v>
          </cell>
          <cell r="C39">
            <v>25790</v>
          </cell>
          <cell r="D39" t="str">
            <v>CTY TNHH MTV TM VA DV NGOC THOM</v>
          </cell>
          <cell r="E39" t="str">
            <v>1C26TTN_00014568</v>
          </cell>
          <cell r="F39">
            <v>46067</v>
          </cell>
          <cell r="G39">
            <v>3794600</v>
          </cell>
          <cell r="H39">
            <v>46112</v>
          </cell>
          <cell r="I39" t="str">
            <v>3-6/4/2026</v>
          </cell>
        </row>
        <row r="40">
          <cell r="A40">
            <v>14569</v>
          </cell>
          <cell r="B40">
            <v>510019</v>
          </cell>
          <cell r="C40">
            <v>25790</v>
          </cell>
          <cell r="D40" t="str">
            <v>CTY TNHH MTV TM VA DV NGOC THOM</v>
          </cell>
          <cell r="E40" t="str">
            <v>1C26TTN_00014569</v>
          </cell>
          <cell r="F40">
            <v>46080</v>
          </cell>
          <cell r="G40">
            <v>10449275</v>
          </cell>
          <cell r="H40">
            <v>46112</v>
          </cell>
          <cell r="I40" t="str">
            <v>3-6/4/2026</v>
          </cell>
        </row>
        <row r="41">
          <cell r="A41">
            <v>14570</v>
          </cell>
          <cell r="B41">
            <v>510018</v>
          </cell>
          <cell r="C41">
            <v>25790</v>
          </cell>
          <cell r="D41" t="str">
            <v>CTY TNHH MTV TM VA DV NGOC THOM</v>
          </cell>
          <cell r="E41" t="str">
            <v>1C26TTN_00014570</v>
          </cell>
          <cell r="F41">
            <v>46081</v>
          </cell>
          <cell r="G41">
            <v>3147763</v>
          </cell>
          <cell r="H41">
            <v>46112</v>
          </cell>
          <cell r="I41" t="str">
            <v>3-6/4/2026</v>
          </cell>
        </row>
        <row r="42">
          <cell r="A42">
            <v>14571</v>
          </cell>
          <cell r="B42">
            <v>510018</v>
          </cell>
          <cell r="C42">
            <v>25790</v>
          </cell>
          <cell r="D42" t="str">
            <v>CTY TNHH MTV TM VA DV NGOC THOM</v>
          </cell>
          <cell r="E42" t="str">
            <v>1C26TTN_00014571</v>
          </cell>
          <cell r="F42">
            <v>46081</v>
          </cell>
          <cell r="G42">
            <v>3849938</v>
          </cell>
          <cell r="H42">
            <v>46112</v>
          </cell>
          <cell r="I42" t="str">
            <v>3-6/4/2026</v>
          </cell>
        </row>
        <row r="43">
          <cell r="A43">
            <v>14776</v>
          </cell>
          <cell r="B43">
            <v>510026</v>
          </cell>
          <cell r="C43">
            <v>25790</v>
          </cell>
          <cell r="D43" t="str">
            <v>CTY TNHH MTV TM VA DV NGOC THOM</v>
          </cell>
          <cell r="E43" t="str">
            <v>1C26TTN_00014776</v>
          </cell>
          <cell r="F43">
            <v>46066</v>
          </cell>
          <cell r="G43">
            <v>9372813</v>
          </cell>
          <cell r="H43">
            <v>46112</v>
          </cell>
          <cell r="I43" t="str">
            <v>3-6/4/2026</v>
          </cell>
        </row>
        <row r="44">
          <cell r="A44">
            <v>14793</v>
          </cell>
          <cell r="B44">
            <v>510012</v>
          </cell>
          <cell r="C44">
            <v>25790</v>
          </cell>
          <cell r="D44" t="str">
            <v>CTY TNHH MTV TM VA DV NGOC THOM</v>
          </cell>
          <cell r="E44" t="str">
            <v>1C26TTN_00014793</v>
          </cell>
          <cell r="F44">
            <v>46081</v>
          </cell>
          <cell r="G44">
            <v>9168500</v>
          </cell>
          <cell r="H44">
            <v>46112</v>
          </cell>
          <cell r="I44" t="str">
            <v>3-6/4/2026</v>
          </cell>
        </row>
        <row r="45">
          <cell r="A45">
            <v>14794</v>
          </cell>
          <cell r="B45">
            <v>510012</v>
          </cell>
          <cell r="C45">
            <v>25790</v>
          </cell>
          <cell r="D45" t="str">
            <v>CTY TNHH MTV TM VA DV NGOC THOM</v>
          </cell>
          <cell r="E45" t="str">
            <v>1C26TTN_00014794</v>
          </cell>
          <cell r="F45">
            <v>46081</v>
          </cell>
          <cell r="G45">
            <v>1003663</v>
          </cell>
          <cell r="H45">
            <v>46112</v>
          </cell>
          <cell r="I45" t="str">
            <v>3-6/4/2026</v>
          </cell>
        </row>
        <row r="46">
          <cell r="A46">
            <v>14795</v>
          </cell>
          <cell r="B46">
            <v>510012</v>
          </cell>
          <cell r="C46">
            <v>25790</v>
          </cell>
          <cell r="D46" t="str">
            <v>CTY TNHH MTV TM VA DV NGOC THOM</v>
          </cell>
          <cell r="E46" t="str">
            <v>1C26TTN_00014795</v>
          </cell>
          <cell r="F46">
            <v>46081</v>
          </cell>
          <cell r="G46">
            <v>6495875</v>
          </cell>
          <cell r="H46">
            <v>46112</v>
          </cell>
          <cell r="I46" t="str">
            <v>3-6/4/2026</v>
          </cell>
        </row>
        <row r="47">
          <cell r="A47">
            <v>16239</v>
          </cell>
          <cell r="B47">
            <v>570010</v>
          </cell>
          <cell r="C47">
            <v>25790</v>
          </cell>
          <cell r="D47" t="str">
            <v>CTY TNHH MTV TM VA DV NGOC THOM</v>
          </cell>
          <cell r="E47" t="str">
            <v>1C26TTN_00016239</v>
          </cell>
          <cell r="F47">
            <v>46085</v>
          </cell>
          <cell r="G47">
            <v>3881338</v>
          </cell>
          <cell r="H47">
            <v>46112</v>
          </cell>
          <cell r="I47" t="str">
            <v>3-6/4/2026</v>
          </cell>
        </row>
        <row r="48">
          <cell r="A48">
            <v>16240</v>
          </cell>
          <cell r="B48">
            <v>510028</v>
          </cell>
          <cell r="C48">
            <v>25790</v>
          </cell>
          <cell r="D48" t="str">
            <v>CTY TNHH MTV TM VA DV NGOC THOM</v>
          </cell>
          <cell r="E48" t="str">
            <v>1C26TTN_00016240</v>
          </cell>
          <cell r="F48">
            <v>46085</v>
          </cell>
          <cell r="G48">
            <v>1468625</v>
          </cell>
          <cell r="H48">
            <v>46112</v>
          </cell>
          <cell r="I48" t="str">
            <v>3-6/4/2026</v>
          </cell>
        </row>
        <row r="49">
          <cell r="A49">
            <v>16241</v>
          </cell>
          <cell r="B49">
            <v>510027</v>
          </cell>
          <cell r="C49">
            <v>25790</v>
          </cell>
          <cell r="D49" t="str">
            <v>CTY TNHH MTV TM VA DV NGOC THOM</v>
          </cell>
          <cell r="E49" t="str">
            <v>1C26TTN_00016241</v>
          </cell>
          <cell r="F49">
            <v>46084</v>
          </cell>
          <cell r="G49">
            <v>3611800</v>
          </cell>
          <cell r="H49">
            <v>46112</v>
          </cell>
          <cell r="I49" t="str">
            <v>3-6/4/2026</v>
          </cell>
        </row>
        <row r="50">
          <cell r="A50">
            <v>16242</v>
          </cell>
          <cell r="B50">
            <v>510024</v>
          </cell>
          <cell r="C50">
            <v>25790</v>
          </cell>
          <cell r="D50" t="str">
            <v>CTY TNHH MTV TM VA DV NGOC THOM</v>
          </cell>
          <cell r="E50" t="str">
            <v>1C26TTN_00016242</v>
          </cell>
          <cell r="F50">
            <v>46088</v>
          </cell>
          <cell r="G50">
            <v>558025</v>
          </cell>
          <cell r="H50">
            <v>46112</v>
          </cell>
          <cell r="I50" t="str">
            <v>3-6/4/2026</v>
          </cell>
        </row>
        <row r="51">
          <cell r="A51">
            <v>16243</v>
          </cell>
          <cell r="B51">
            <v>510022</v>
          </cell>
          <cell r="C51">
            <v>25790</v>
          </cell>
          <cell r="D51" t="str">
            <v>CTY TNHH MTV TM VA DV NGOC THOM</v>
          </cell>
          <cell r="E51" t="str">
            <v>1C26TTN_00016243</v>
          </cell>
          <cell r="F51">
            <v>46085</v>
          </cell>
          <cell r="G51">
            <v>1468625</v>
          </cell>
          <cell r="H51">
            <v>46112</v>
          </cell>
          <cell r="I51" t="str">
            <v>3-6/4/2026</v>
          </cell>
        </row>
        <row r="52">
          <cell r="A52">
            <v>16244</v>
          </cell>
          <cell r="B52">
            <v>510021</v>
          </cell>
          <cell r="C52">
            <v>25790</v>
          </cell>
          <cell r="D52" t="str">
            <v>CTY TNHH MTV TM VA DV NGOC THOM</v>
          </cell>
          <cell r="E52" t="str">
            <v>1C26TTN_00016244</v>
          </cell>
          <cell r="F52">
            <v>46086</v>
          </cell>
          <cell r="G52">
            <v>3612725</v>
          </cell>
          <cell r="H52">
            <v>46112</v>
          </cell>
          <cell r="I52" t="str">
            <v>3-6/4/2026</v>
          </cell>
        </row>
        <row r="53">
          <cell r="A53">
            <v>16245</v>
          </cell>
          <cell r="B53">
            <v>510020</v>
          </cell>
          <cell r="C53">
            <v>25790</v>
          </cell>
          <cell r="D53" t="str">
            <v>CTY TNHH MTV TM VA DV NGOC THOM</v>
          </cell>
          <cell r="E53" t="str">
            <v>1C26TTN_00016245</v>
          </cell>
          <cell r="F53">
            <v>46086</v>
          </cell>
          <cell r="G53">
            <v>2144100</v>
          </cell>
          <cell r="H53">
            <v>46112</v>
          </cell>
          <cell r="I53" t="str">
            <v>3-6/4/2026</v>
          </cell>
        </row>
        <row r="54">
          <cell r="A54">
            <v>16246</v>
          </cell>
          <cell r="B54">
            <v>510017</v>
          </cell>
          <cell r="C54">
            <v>25790</v>
          </cell>
          <cell r="D54" t="str">
            <v>CTY TNHH MTV TM VA DV NGOC THOM</v>
          </cell>
          <cell r="E54" t="str">
            <v>1C26TTN_00016246</v>
          </cell>
          <cell r="F54">
            <v>46085</v>
          </cell>
          <cell r="G54">
            <v>6429538</v>
          </cell>
          <cell r="H54">
            <v>46112</v>
          </cell>
          <cell r="I54" t="str">
            <v>3-6/4/2026</v>
          </cell>
        </row>
        <row r="55">
          <cell r="A55">
            <v>16247</v>
          </cell>
          <cell r="B55">
            <v>510016</v>
          </cell>
          <cell r="C55">
            <v>25790</v>
          </cell>
          <cell r="D55" t="str">
            <v>CTY TNHH MTV TM VA DV NGOC THOM</v>
          </cell>
          <cell r="E55" t="str">
            <v>1C26TTN_00016247</v>
          </cell>
          <cell r="F55">
            <v>46088</v>
          </cell>
          <cell r="G55">
            <v>558025</v>
          </cell>
          <cell r="H55">
            <v>46112</v>
          </cell>
          <cell r="I55" t="str">
            <v>3-6/4/2026</v>
          </cell>
        </row>
        <row r="56">
          <cell r="A56">
            <v>17188</v>
          </cell>
          <cell r="B56">
            <v>510019</v>
          </cell>
          <cell r="C56">
            <v>25790</v>
          </cell>
          <cell r="D56" t="str">
            <v>CTY TNHH MTV TM VA DV NGOC THOM</v>
          </cell>
          <cell r="E56" t="str">
            <v>1C26TTN_00017188</v>
          </cell>
          <cell r="F56">
            <v>46085</v>
          </cell>
          <cell r="G56">
            <v>3600525</v>
          </cell>
          <cell r="H56">
            <v>46112</v>
          </cell>
          <cell r="I56" t="str">
            <v>3-6/4/2026</v>
          </cell>
        </row>
        <row r="57">
          <cell r="A57">
            <v>17189</v>
          </cell>
          <cell r="B57">
            <v>510010</v>
          </cell>
          <cell r="C57">
            <v>25790</v>
          </cell>
          <cell r="D57" t="str">
            <v>CTY TNHH MTV TM VA DV NGOC THOM</v>
          </cell>
          <cell r="E57" t="str">
            <v>1C26TTN_00017189</v>
          </cell>
          <cell r="F57">
            <v>46085</v>
          </cell>
          <cell r="G57">
            <v>12386625</v>
          </cell>
          <cell r="H57">
            <v>46112</v>
          </cell>
          <cell r="I57" t="str">
            <v>3-6/4/2026</v>
          </cell>
        </row>
        <row r="58">
          <cell r="A58">
            <v>17190</v>
          </cell>
          <cell r="B58">
            <v>510029</v>
          </cell>
          <cell r="C58">
            <v>25790</v>
          </cell>
          <cell r="D58" t="str">
            <v>CTY TNHH MTV TM VA DV NGOC THOM</v>
          </cell>
          <cell r="E58" t="str">
            <v>1C26TTN_00017190</v>
          </cell>
          <cell r="F58">
            <v>46086</v>
          </cell>
          <cell r="G58">
            <v>2243550</v>
          </cell>
          <cell r="H58">
            <v>46112</v>
          </cell>
          <cell r="I58" t="str">
            <v>3-6/4/2026</v>
          </cell>
        </row>
        <row r="59">
          <cell r="A59">
            <v>17191</v>
          </cell>
          <cell r="B59">
            <v>510029</v>
          </cell>
          <cell r="C59">
            <v>25790</v>
          </cell>
          <cell r="D59" t="str">
            <v>CTY TNHH MTV TM VA DV NGOC THOM</v>
          </cell>
          <cell r="E59" t="str">
            <v>1C26TTN_00017191</v>
          </cell>
          <cell r="F59">
            <v>46086</v>
          </cell>
          <cell r="G59">
            <v>4113625</v>
          </cell>
          <cell r="H59">
            <v>46112</v>
          </cell>
          <cell r="I59" t="str">
            <v>3-6/4/2026</v>
          </cell>
        </row>
        <row r="60">
          <cell r="A60">
            <v>17192</v>
          </cell>
          <cell r="B60">
            <v>510012</v>
          </cell>
          <cell r="C60">
            <v>25790</v>
          </cell>
          <cell r="D60" t="str">
            <v>CTY TNHH MTV TM VA DV NGOC THOM</v>
          </cell>
          <cell r="E60" t="str">
            <v>1C26TTN_00017192</v>
          </cell>
          <cell r="F60">
            <v>46086</v>
          </cell>
          <cell r="G60">
            <v>4804500</v>
          </cell>
          <cell r="H60">
            <v>46112</v>
          </cell>
          <cell r="I60" t="str">
            <v>3-6/4/2026</v>
          </cell>
        </row>
        <row r="61">
          <cell r="A61">
            <v>17193</v>
          </cell>
          <cell r="B61">
            <v>510011</v>
          </cell>
          <cell r="C61">
            <v>25790</v>
          </cell>
          <cell r="D61" t="str">
            <v>CTY TNHH MTV TM VA DV NGOC THOM</v>
          </cell>
          <cell r="E61" t="str">
            <v>1C26TTN_00017193</v>
          </cell>
          <cell r="F61">
            <v>46087</v>
          </cell>
          <cell r="G61">
            <v>3147763</v>
          </cell>
          <cell r="H61">
            <v>46112</v>
          </cell>
          <cell r="I61" t="str">
            <v>3-6/4/2026</v>
          </cell>
        </row>
        <row r="62">
          <cell r="A62">
            <v>17194</v>
          </cell>
          <cell r="B62">
            <v>510015</v>
          </cell>
          <cell r="C62">
            <v>25790</v>
          </cell>
          <cell r="D62" t="str">
            <v>CTY TNHH MTV TM VA DV NGOC THOM</v>
          </cell>
          <cell r="E62" t="str">
            <v>1C26TTN_00017194</v>
          </cell>
          <cell r="F62">
            <v>46087</v>
          </cell>
          <cell r="G62">
            <v>4113625</v>
          </cell>
          <cell r="H62">
            <v>46112</v>
          </cell>
          <cell r="I62" t="str">
            <v>3-6/4/2026</v>
          </cell>
        </row>
        <row r="63">
          <cell r="A63">
            <v>17195</v>
          </cell>
          <cell r="B63">
            <v>510015</v>
          </cell>
          <cell r="C63">
            <v>25790</v>
          </cell>
          <cell r="D63" t="str">
            <v>CTY TNHH MTV TM VA DV NGOC THOM</v>
          </cell>
          <cell r="E63" t="str">
            <v>1C26TTN_00017195</v>
          </cell>
          <cell r="F63">
            <v>46087</v>
          </cell>
          <cell r="G63">
            <v>2099000</v>
          </cell>
          <cell r="H63">
            <v>46112</v>
          </cell>
          <cell r="I63" t="str">
            <v>3-6/4/2026</v>
          </cell>
        </row>
        <row r="64">
          <cell r="A64">
            <v>17197</v>
          </cell>
          <cell r="B64">
            <v>510020</v>
          </cell>
          <cell r="C64">
            <v>25790</v>
          </cell>
          <cell r="D64" t="str">
            <v>CTY TNHH MTV TM VA DV NGOC THOM</v>
          </cell>
          <cell r="E64" t="str">
            <v>1C26TTN_00017197</v>
          </cell>
          <cell r="F64">
            <v>46090</v>
          </cell>
          <cell r="G64">
            <v>2143175</v>
          </cell>
          <cell r="H64">
            <v>46112</v>
          </cell>
          <cell r="I64" t="str">
            <v>3-6/4/2026</v>
          </cell>
        </row>
        <row r="65">
          <cell r="A65">
            <v>17198</v>
          </cell>
          <cell r="B65">
            <v>510022</v>
          </cell>
          <cell r="C65">
            <v>25790</v>
          </cell>
          <cell r="D65" t="str">
            <v>CTY TNHH MTV TM VA DV NGOC THOM</v>
          </cell>
          <cell r="E65" t="str">
            <v>1C26TTN_00017198</v>
          </cell>
          <cell r="F65">
            <v>46088</v>
          </cell>
          <cell r="G65">
            <v>558025</v>
          </cell>
          <cell r="H65">
            <v>46112</v>
          </cell>
          <cell r="I65" t="str">
            <v>3-6/4/2026</v>
          </cell>
        </row>
        <row r="66">
          <cell r="A66">
            <v>17199</v>
          </cell>
          <cell r="B66">
            <v>510024</v>
          </cell>
          <cell r="C66">
            <v>25790</v>
          </cell>
          <cell r="D66" t="str">
            <v>CTY TNHH MTV TM VA DV NGOC THOM</v>
          </cell>
          <cell r="E66" t="str">
            <v>1C26TTN_00017199</v>
          </cell>
          <cell r="F66">
            <v>46090</v>
          </cell>
          <cell r="G66">
            <v>1468625</v>
          </cell>
          <cell r="H66">
            <v>46112</v>
          </cell>
          <cell r="I66" t="str">
            <v>3-6/4/2026</v>
          </cell>
        </row>
        <row r="67">
          <cell r="A67">
            <v>17201</v>
          </cell>
          <cell r="B67">
            <v>510029</v>
          </cell>
          <cell r="C67">
            <v>25790</v>
          </cell>
          <cell r="D67" t="str">
            <v>CTY TNHH MTV TM VA DV NGOC THOM</v>
          </cell>
          <cell r="E67" t="str">
            <v>1C26TTN_00017201</v>
          </cell>
          <cell r="F67">
            <v>46072</v>
          </cell>
          <cell r="G67">
            <v>10596875</v>
          </cell>
          <cell r="H67">
            <v>46112</v>
          </cell>
          <cell r="I67" t="str">
            <v>3-6/4/2026</v>
          </cell>
        </row>
        <row r="68">
          <cell r="A68">
            <v>17334</v>
          </cell>
          <cell r="B68">
            <v>520090</v>
          </cell>
          <cell r="C68">
            <v>25790</v>
          </cell>
          <cell r="D68" t="str">
            <v>CTY TNHH MTV TM VA DV NGOC THOM</v>
          </cell>
          <cell r="E68" t="str">
            <v>1C26TTN_00017334</v>
          </cell>
          <cell r="F68">
            <v>46079</v>
          </cell>
          <cell r="G68">
            <v>2484575</v>
          </cell>
          <cell r="H68">
            <v>46112</v>
          </cell>
          <cell r="I68" t="str">
            <v>3-6/4/2026</v>
          </cell>
        </row>
        <row r="69">
          <cell r="A69">
            <v>17335</v>
          </cell>
          <cell r="B69">
            <v>520090</v>
          </cell>
          <cell r="C69">
            <v>25790</v>
          </cell>
          <cell r="D69" t="str">
            <v>CTY TNHH MTV TM VA DV NGOC THOM</v>
          </cell>
          <cell r="E69" t="str">
            <v>1C26TTN_00017335</v>
          </cell>
          <cell r="F69">
            <v>46077</v>
          </cell>
          <cell r="G69">
            <v>2332225</v>
          </cell>
          <cell r="H69">
            <v>46112</v>
          </cell>
          <cell r="I69" t="str">
            <v>3-6/4/2026</v>
          </cell>
        </row>
        <row r="70">
          <cell r="A70">
            <v>17348</v>
          </cell>
          <cell r="B70">
            <v>510018</v>
          </cell>
          <cell r="C70">
            <v>25790</v>
          </cell>
          <cell r="D70" t="str">
            <v>CTY TNHH MTV TM VA DV NGOC THOM</v>
          </cell>
          <cell r="E70" t="str">
            <v>1C26TTN_00017348</v>
          </cell>
          <cell r="F70">
            <v>46090</v>
          </cell>
          <cell r="G70">
            <v>1049500</v>
          </cell>
          <cell r="H70">
            <v>46112</v>
          </cell>
          <cell r="I70" t="str">
            <v>3-6/4/2026</v>
          </cell>
        </row>
        <row r="71">
          <cell r="A71">
            <v>17349</v>
          </cell>
          <cell r="B71">
            <v>510019</v>
          </cell>
          <cell r="C71">
            <v>25790</v>
          </cell>
          <cell r="D71" t="str">
            <v>CTY TNHH MTV TM VA DV NGOC THOM</v>
          </cell>
          <cell r="E71" t="str">
            <v>1C26TTN_00017349</v>
          </cell>
          <cell r="F71">
            <v>46088</v>
          </cell>
          <cell r="G71">
            <v>2143175</v>
          </cell>
          <cell r="H71">
            <v>46112</v>
          </cell>
          <cell r="I71" t="str">
            <v>3-6/4/2026</v>
          </cell>
        </row>
        <row r="72">
          <cell r="A72">
            <v>17350</v>
          </cell>
          <cell r="B72">
            <v>510019</v>
          </cell>
          <cell r="C72">
            <v>25790</v>
          </cell>
          <cell r="D72" t="str">
            <v>CTY TNHH MTV TM VA DV NGOC THOM</v>
          </cell>
          <cell r="E72" t="str">
            <v>1C26TTN_00017350</v>
          </cell>
          <cell r="F72">
            <v>46088</v>
          </cell>
          <cell r="G72">
            <v>1049500</v>
          </cell>
          <cell r="H72">
            <v>46112</v>
          </cell>
          <cell r="I72" t="str">
            <v>3-6/4/2026</v>
          </cell>
        </row>
        <row r="73">
          <cell r="A73">
            <v>17351</v>
          </cell>
          <cell r="B73">
            <v>510010</v>
          </cell>
          <cell r="C73">
            <v>25790</v>
          </cell>
          <cell r="D73" t="str">
            <v>CTY TNHH MTV TM VA DV NGOC THOM</v>
          </cell>
          <cell r="E73" t="str">
            <v>1C26TTN_00017351</v>
          </cell>
          <cell r="F73">
            <v>46088</v>
          </cell>
          <cell r="G73">
            <v>6549963</v>
          </cell>
          <cell r="H73">
            <v>46112</v>
          </cell>
          <cell r="I73" t="str">
            <v>3-6/4/2026</v>
          </cell>
        </row>
        <row r="74">
          <cell r="A74">
            <v>17352</v>
          </cell>
          <cell r="B74">
            <v>510010</v>
          </cell>
          <cell r="C74">
            <v>25790</v>
          </cell>
          <cell r="D74" t="str">
            <v>CTY TNHH MTV TM VA DV NGOC THOM</v>
          </cell>
          <cell r="E74" t="str">
            <v>1C26TTN_00017352</v>
          </cell>
          <cell r="F74">
            <v>46088</v>
          </cell>
          <cell r="G74">
            <v>11189863</v>
          </cell>
          <cell r="H74">
            <v>46112</v>
          </cell>
          <cell r="I74" t="str">
            <v>3-6/4/2026</v>
          </cell>
        </row>
        <row r="75">
          <cell r="A75">
            <v>17378</v>
          </cell>
          <cell r="B75">
            <v>510014</v>
          </cell>
          <cell r="C75">
            <v>25790</v>
          </cell>
          <cell r="D75" t="str">
            <v>CTY TNHH MTV TM VA DV NGOC THOM</v>
          </cell>
          <cell r="E75" t="str">
            <v>1C26TTN_00017378</v>
          </cell>
          <cell r="F75">
            <v>46077</v>
          </cell>
          <cell r="G75">
            <v>5830550</v>
          </cell>
          <cell r="H75">
            <v>46112</v>
          </cell>
          <cell r="I75" t="str">
            <v>3-6/4/2026</v>
          </cell>
        </row>
        <row r="76">
          <cell r="A76">
            <v>17421</v>
          </cell>
          <cell r="B76">
            <v>510013</v>
          </cell>
          <cell r="C76">
            <v>25790</v>
          </cell>
          <cell r="D76" t="str">
            <v>CTY TNHH MTV TM VA DV NGOC THOM</v>
          </cell>
          <cell r="E76" t="str">
            <v>1C26TTN_00017421</v>
          </cell>
          <cell r="F76">
            <v>46081</v>
          </cell>
          <cell r="G76">
            <v>4661300</v>
          </cell>
          <cell r="H76">
            <v>46112</v>
          </cell>
          <cell r="I76" t="str">
            <v>3-6/4/2026</v>
          </cell>
        </row>
        <row r="77">
          <cell r="A77">
            <v>17485</v>
          </cell>
          <cell r="B77">
            <v>510026</v>
          </cell>
          <cell r="C77">
            <v>25790</v>
          </cell>
          <cell r="D77" t="str">
            <v>CTY TNHH MTV TM VA DV NGOC THOM</v>
          </cell>
          <cell r="E77" t="str">
            <v>1C26TTN_00017485</v>
          </cell>
          <cell r="F77">
            <v>46081</v>
          </cell>
          <cell r="G77">
            <v>4113625</v>
          </cell>
          <cell r="H77">
            <v>46112</v>
          </cell>
          <cell r="I77" t="str">
            <v>3-6/4/2026</v>
          </cell>
        </row>
        <row r="78">
          <cell r="A78">
            <v>17508</v>
          </cell>
          <cell r="B78">
            <v>510014</v>
          </cell>
          <cell r="C78">
            <v>25790</v>
          </cell>
          <cell r="D78" t="str">
            <v>CTY TNHH MTV TM VA DV NGOC THOM</v>
          </cell>
          <cell r="E78" t="str">
            <v>1C26TTN_00017508</v>
          </cell>
          <cell r="F78">
            <v>46085</v>
          </cell>
          <cell r="G78">
            <v>10495000</v>
          </cell>
          <cell r="H78">
            <v>46112</v>
          </cell>
          <cell r="I78" t="str">
            <v>3-6/4/2026</v>
          </cell>
        </row>
        <row r="79">
          <cell r="A79">
            <v>17556</v>
          </cell>
          <cell r="B79">
            <v>510014</v>
          </cell>
          <cell r="C79">
            <v>25790</v>
          </cell>
          <cell r="D79" t="str">
            <v>CTY TNHH MTV TM VA DV NGOC THOM</v>
          </cell>
          <cell r="E79" t="str">
            <v>1C26TTN_00017556</v>
          </cell>
          <cell r="F79">
            <v>46081</v>
          </cell>
          <cell r="G79">
            <v>8004900</v>
          </cell>
          <cell r="H79">
            <v>46112</v>
          </cell>
          <cell r="I79" t="str">
            <v>3-6/4/2026</v>
          </cell>
        </row>
        <row r="80">
          <cell r="A80">
            <v>17578</v>
          </cell>
          <cell r="B80">
            <v>510014</v>
          </cell>
          <cell r="C80">
            <v>25790</v>
          </cell>
          <cell r="D80" t="str">
            <v>CTY TNHH MTV TM VA DV NGOC THOM</v>
          </cell>
          <cell r="E80" t="str">
            <v>1C26TTN_00017578</v>
          </cell>
          <cell r="F80">
            <v>46079</v>
          </cell>
          <cell r="G80">
            <v>5247500</v>
          </cell>
          <cell r="H80">
            <v>46112</v>
          </cell>
          <cell r="I80" t="str">
            <v>3-6/4/2026</v>
          </cell>
        </row>
        <row r="81">
          <cell r="A81">
            <v>18459</v>
          </cell>
          <cell r="B81">
            <v>510017</v>
          </cell>
          <cell r="C81">
            <v>25790</v>
          </cell>
          <cell r="D81" t="str">
            <v>CTY TNHH MTV TM VA DV NGOC THOM</v>
          </cell>
          <cell r="E81" t="str">
            <v>1C26TTN_00018459</v>
          </cell>
          <cell r="F81">
            <v>46088</v>
          </cell>
          <cell r="G81">
            <v>1746838</v>
          </cell>
          <cell r="H81">
            <v>46112</v>
          </cell>
          <cell r="I81" t="str">
            <v>3-6/4/2026</v>
          </cell>
        </row>
        <row r="82">
          <cell r="A82">
            <v>18460</v>
          </cell>
          <cell r="B82">
            <v>510017</v>
          </cell>
          <cell r="C82">
            <v>25790</v>
          </cell>
          <cell r="D82" t="str">
            <v>CTY TNHH MTV TM VA DV NGOC THOM</v>
          </cell>
          <cell r="E82" t="str">
            <v>1C26TTN_00018460</v>
          </cell>
          <cell r="F82">
            <v>46092</v>
          </cell>
          <cell r="G82">
            <v>2099000</v>
          </cell>
          <cell r="H82">
            <v>46112</v>
          </cell>
          <cell r="I82" t="str">
            <v>3-6/4/2026</v>
          </cell>
        </row>
        <row r="83">
          <cell r="A83">
            <v>18461</v>
          </cell>
          <cell r="B83">
            <v>510017</v>
          </cell>
          <cell r="C83">
            <v>25790</v>
          </cell>
          <cell r="D83" t="str">
            <v>CTY TNHH MTV TM VA DV NGOC THOM</v>
          </cell>
          <cell r="E83" t="str">
            <v>1C26TTN_00018461</v>
          </cell>
          <cell r="F83">
            <v>46092</v>
          </cell>
          <cell r="G83">
            <v>2464950</v>
          </cell>
          <cell r="H83">
            <v>46112</v>
          </cell>
          <cell r="I83" t="str">
            <v>3-6/4/2026</v>
          </cell>
        </row>
        <row r="84">
          <cell r="A84">
            <v>18462</v>
          </cell>
          <cell r="B84">
            <v>510024</v>
          </cell>
          <cell r="C84">
            <v>25790</v>
          </cell>
          <cell r="D84" t="str">
            <v>CTY TNHH MTV TM VA DV NGOC THOM</v>
          </cell>
          <cell r="E84" t="str">
            <v>1C26TTN_00018462</v>
          </cell>
          <cell r="F84">
            <v>46094</v>
          </cell>
          <cell r="G84">
            <v>2701213</v>
          </cell>
          <cell r="H84">
            <v>46112</v>
          </cell>
          <cell r="I84" t="str">
            <v>3-6/4/2026</v>
          </cell>
        </row>
        <row r="85">
          <cell r="A85">
            <v>18463</v>
          </cell>
          <cell r="B85">
            <v>510024</v>
          </cell>
          <cell r="C85">
            <v>25790</v>
          </cell>
          <cell r="D85" t="str">
            <v>CTY TNHH MTV TM VA DV NGOC THOM</v>
          </cell>
          <cell r="E85" t="str">
            <v>1C26TTN_00018463</v>
          </cell>
          <cell r="F85">
            <v>46094</v>
          </cell>
          <cell r="G85">
            <v>1049500</v>
          </cell>
          <cell r="H85">
            <v>46112</v>
          </cell>
          <cell r="I85" t="str">
            <v>3-6/4/2026</v>
          </cell>
        </row>
        <row r="86">
          <cell r="A86">
            <v>18464</v>
          </cell>
          <cell r="B86">
            <v>510011</v>
          </cell>
          <cell r="C86">
            <v>25790</v>
          </cell>
          <cell r="D86" t="str">
            <v>CTY TNHH MTV TM VA DV NGOC THOM</v>
          </cell>
          <cell r="E86" t="str">
            <v>1C26TTN_00018464</v>
          </cell>
          <cell r="F86">
            <v>46091</v>
          </cell>
          <cell r="G86">
            <v>4405863</v>
          </cell>
          <cell r="H86">
            <v>46112</v>
          </cell>
          <cell r="I86" t="str">
            <v>3-6/4/2026</v>
          </cell>
        </row>
        <row r="87">
          <cell r="A87">
            <v>18465</v>
          </cell>
          <cell r="B87">
            <v>510011</v>
          </cell>
          <cell r="C87">
            <v>25790</v>
          </cell>
          <cell r="D87" t="str">
            <v>CTY TNHH MTV TM VA DV NGOC THOM</v>
          </cell>
          <cell r="E87" t="str">
            <v>1C26TTN_00018465</v>
          </cell>
          <cell r="F87">
            <v>46091</v>
          </cell>
          <cell r="G87">
            <v>4286363</v>
          </cell>
          <cell r="H87">
            <v>46112</v>
          </cell>
          <cell r="I87" t="str">
            <v>3-6/4/2026</v>
          </cell>
        </row>
        <row r="88">
          <cell r="A88">
            <v>19080</v>
          </cell>
          <cell r="B88">
            <v>510010</v>
          </cell>
          <cell r="C88">
            <v>25790</v>
          </cell>
          <cell r="D88" t="str">
            <v>CTY TNHH MTV TM VA DV NGOC THOM</v>
          </cell>
          <cell r="E88" t="str">
            <v>1C26TTN_00019080</v>
          </cell>
          <cell r="F88">
            <v>46093</v>
          </cell>
          <cell r="G88">
            <v>3569100</v>
          </cell>
          <cell r="H88">
            <v>46112</v>
          </cell>
          <cell r="I88" t="str">
            <v>3-6/4/2026</v>
          </cell>
        </row>
        <row r="89">
          <cell r="A89">
            <v>19081</v>
          </cell>
          <cell r="B89">
            <v>510010</v>
          </cell>
          <cell r="C89">
            <v>25790</v>
          </cell>
          <cell r="D89" t="str">
            <v>CTY TNHH MTV TM VA DV NGOC THOM</v>
          </cell>
          <cell r="E89" t="str">
            <v>1C26TTN_00019081</v>
          </cell>
          <cell r="F89">
            <v>46093</v>
          </cell>
          <cell r="G89">
            <v>9533863</v>
          </cell>
          <cell r="H89">
            <v>46112</v>
          </cell>
          <cell r="I89" t="str">
            <v>3-6/4/2026</v>
          </cell>
        </row>
        <row r="90">
          <cell r="A90">
            <v>19082</v>
          </cell>
          <cell r="B90">
            <v>510010</v>
          </cell>
          <cell r="C90">
            <v>25790</v>
          </cell>
          <cell r="D90" t="str">
            <v>CTY TNHH MTV TM VA DV NGOC THOM</v>
          </cell>
          <cell r="E90" t="str">
            <v>1C26TTN_00019082</v>
          </cell>
          <cell r="F90">
            <v>46093</v>
          </cell>
          <cell r="G90">
            <v>5874475</v>
          </cell>
          <cell r="H90">
            <v>46112</v>
          </cell>
          <cell r="I90" t="str">
            <v>3-6/4/2026</v>
          </cell>
        </row>
        <row r="91">
          <cell r="A91">
            <v>19252</v>
          </cell>
          <cell r="B91">
            <v>510025</v>
          </cell>
          <cell r="C91">
            <v>25790</v>
          </cell>
          <cell r="D91" t="str">
            <v>CTY TNHH MTV TM VA DV NGOC THOM</v>
          </cell>
          <cell r="E91" t="str">
            <v>1C26TTN_00019252</v>
          </cell>
          <cell r="F91">
            <v>46094</v>
          </cell>
          <cell r="G91">
            <v>7011775</v>
          </cell>
          <cell r="H91">
            <v>46112</v>
          </cell>
          <cell r="I91" t="str">
            <v>3-6/4/2026</v>
          </cell>
        </row>
        <row r="92">
          <cell r="A92">
            <v>19253</v>
          </cell>
          <cell r="B92">
            <v>510024</v>
          </cell>
          <cell r="C92">
            <v>25790</v>
          </cell>
          <cell r="D92" t="str">
            <v>CTY TNHH MTV TM VA DV NGOC THOM</v>
          </cell>
          <cell r="E92" t="str">
            <v>1C26TTN_00019253</v>
          </cell>
          <cell r="F92">
            <v>46097</v>
          </cell>
          <cell r="G92">
            <v>700000</v>
          </cell>
          <cell r="H92">
            <v>46112</v>
          </cell>
          <cell r="I92" t="str">
            <v>3-6/4/2026</v>
          </cell>
        </row>
        <row r="93">
          <cell r="A93">
            <v>19254</v>
          </cell>
          <cell r="B93">
            <v>510022</v>
          </cell>
          <cell r="C93">
            <v>25790</v>
          </cell>
          <cell r="D93" t="str">
            <v>CTY TNHH MTV TM VA DV NGOC THOM</v>
          </cell>
          <cell r="E93" t="str">
            <v>1C26TTN_00019254</v>
          </cell>
          <cell r="F93">
            <v>46095</v>
          </cell>
          <cell r="G93">
            <v>2143175</v>
          </cell>
          <cell r="H93">
            <v>46112</v>
          </cell>
          <cell r="I93" t="str">
            <v>3-6/4/2026</v>
          </cell>
        </row>
        <row r="94">
          <cell r="A94">
            <v>19255</v>
          </cell>
          <cell r="B94">
            <v>510017</v>
          </cell>
          <cell r="C94">
            <v>25790</v>
          </cell>
          <cell r="D94" t="str">
            <v>CTY TNHH MTV TM VA DV NGOC THOM</v>
          </cell>
          <cell r="E94" t="str">
            <v>1C26TTN_00019255</v>
          </cell>
          <cell r="F94">
            <v>46095</v>
          </cell>
          <cell r="G94">
            <v>3260163</v>
          </cell>
          <cell r="H94">
            <v>46112</v>
          </cell>
          <cell r="I94" t="str">
            <v>3-6/4/2026</v>
          </cell>
        </row>
        <row r="95">
          <cell r="A95">
            <v>19271</v>
          </cell>
          <cell r="B95">
            <v>510013</v>
          </cell>
          <cell r="C95">
            <v>25790</v>
          </cell>
          <cell r="D95" t="str">
            <v>CTY TNHH MTV TM VA DV NGOC THOM</v>
          </cell>
          <cell r="E95" t="str">
            <v>1C26TTN_00019271</v>
          </cell>
          <cell r="F95">
            <v>46093</v>
          </cell>
          <cell r="G95">
            <v>1736963</v>
          </cell>
          <cell r="H95">
            <v>46112</v>
          </cell>
          <cell r="I95" t="str">
            <v>3-6/4/2026</v>
          </cell>
        </row>
        <row r="96">
          <cell r="A96">
            <v>19272</v>
          </cell>
          <cell r="B96">
            <v>510026</v>
          </cell>
          <cell r="C96">
            <v>25790</v>
          </cell>
          <cell r="D96" t="str">
            <v>CTY TNHH MTV TM VA DV NGOC THOM</v>
          </cell>
          <cell r="E96" t="str">
            <v>1C26TTN_00019272</v>
          </cell>
          <cell r="F96">
            <v>46092</v>
          </cell>
          <cell r="G96">
            <v>1877500</v>
          </cell>
          <cell r="H96">
            <v>46112</v>
          </cell>
          <cell r="I96" t="str">
            <v>3-6/4/2026</v>
          </cell>
        </row>
        <row r="97">
          <cell r="A97">
            <v>20740</v>
          </cell>
          <cell r="B97">
            <v>570010</v>
          </cell>
          <cell r="C97">
            <v>25790</v>
          </cell>
          <cell r="D97" t="str">
            <v>CTY TNHH MTV TM VA DV NGOC THOM</v>
          </cell>
          <cell r="E97" t="str">
            <v>1C26TTN_00020740</v>
          </cell>
          <cell r="F97">
            <v>46088</v>
          </cell>
          <cell r="G97">
            <v>6126863</v>
          </cell>
          <cell r="H97">
            <v>46112</v>
          </cell>
          <cell r="I97" t="str">
            <v>3-6/4/2026</v>
          </cell>
        </row>
        <row r="98">
          <cell r="A98">
            <v>20779</v>
          </cell>
          <cell r="B98">
            <v>510017</v>
          </cell>
          <cell r="C98">
            <v>25790</v>
          </cell>
          <cell r="D98" t="str">
            <v>CTY TNHH MTV TM VA DV NGOC THOM</v>
          </cell>
          <cell r="E98" t="str">
            <v>1C26TTN_00020779</v>
          </cell>
          <cell r="F98">
            <v>46099</v>
          </cell>
          <cell r="G98">
            <v>725000</v>
          </cell>
          <cell r="H98">
            <v>46112</v>
          </cell>
          <cell r="I98" t="str">
            <v>3-6/4/2026</v>
          </cell>
        </row>
        <row r="99">
          <cell r="A99">
            <v>20780</v>
          </cell>
          <cell r="B99">
            <v>510022</v>
          </cell>
          <cell r="C99">
            <v>25790</v>
          </cell>
          <cell r="D99" t="str">
            <v>CTY TNHH MTV TM VA DV NGOC THOM</v>
          </cell>
          <cell r="E99" t="str">
            <v>1C26TTN_00020780</v>
          </cell>
          <cell r="F99">
            <v>46098</v>
          </cell>
          <cell r="G99">
            <v>2645013</v>
          </cell>
          <cell r="H99">
            <v>46112</v>
          </cell>
          <cell r="I99" t="str">
            <v>3-6/4/2026</v>
          </cell>
        </row>
        <row r="100">
          <cell r="A100">
            <v>20781</v>
          </cell>
          <cell r="B100">
            <v>510011</v>
          </cell>
          <cell r="C100">
            <v>25790</v>
          </cell>
          <cell r="D100" t="str">
            <v>CTY TNHH MTV TM VA DV NGOC THOM</v>
          </cell>
          <cell r="E100" t="str">
            <v>1C26TTN_00020781</v>
          </cell>
          <cell r="F100">
            <v>46098</v>
          </cell>
          <cell r="G100">
            <v>6429538</v>
          </cell>
          <cell r="H100">
            <v>46112</v>
          </cell>
          <cell r="I100" t="str">
            <v>3-6/4/2026</v>
          </cell>
        </row>
        <row r="101">
          <cell r="A101">
            <v>20782</v>
          </cell>
          <cell r="B101">
            <v>510011</v>
          </cell>
          <cell r="C101">
            <v>25790</v>
          </cell>
          <cell r="D101" t="str">
            <v>CTY TNHH MTV TM VA DV NGOC THOM</v>
          </cell>
          <cell r="E101" t="str">
            <v>1C26TTN_00020782</v>
          </cell>
          <cell r="F101">
            <v>46098</v>
          </cell>
          <cell r="G101">
            <v>725000</v>
          </cell>
          <cell r="H101">
            <v>46112</v>
          </cell>
          <cell r="I101" t="str">
            <v>3-6/4/2026</v>
          </cell>
        </row>
        <row r="102">
          <cell r="A102">
            <v>20783</v>
          </cell>
          <cell r="B102">
            <v>510019</v>
          </cell>
          <cell r="C102">
            <v>25790</v>
          </cell>
          <cell r="D102" t="str">
            <v>CTY TNHH MTV TM VA DV NGOC THOM</v>
          </cell>
          <cell r="E102" t="str">
            <v>1C26TTN_00020783</v>
          </cell>
          <cell r="F102">
            <v>46098</v>
          </cell>
          <cell r="G102">
            <v>2143175</v>
          </cell>
          <cell r="H102">
            <v>46112</v>
          </cell>
          <cell r="I102" t="str">
            <v>3-6/4/2026</v>
          </cell>
        </row>
        <row r="103">
          <cell r="A103">
            <v>21587</v>
          </cell>
          <cell r="B103">
            <v>570010</v>
          </cell>
          <cell r="C103">
            <v>25790</v>
          </cell>
          <cell r="D103" t="str">
            <v>CTY TNHH MTV TM VA DV NGOC THOM</v>
          </cell>
          <cell r="E103" t="str">
            <v>1C26TTN_00021587</v>
          </cell>
          <cell r="F103">
            <v>46102</v>
          </cell>
          <cell r="G103">
            <v>1425000</v>
          </cell>
          <cell r="H103">
            <v>46112</v>
          </cell>
          <cell r="I103" t="str">
            <v>3-6/4/2026</v>
          </cell>
        </row>
        <row r="104">
          <cell r="A104">
            <v>21588</v>
          </cell>
          <cell r="B104">
            <v>570010</v>
          </cell>
          <cell r="C104">
            <v>25790</v>
          </cell>
          <cell r="D104" t="str">
            <v>CTY TNHH MTV TM VA DV NGOC THOM</v>
          </cell>
          <cell r="E104" t="str">
            <v>1C26TTN_00021588</v>
          </cell>
          <cell r="F104">
            <v>46102</v>
          </cell>
          <cell r="G104">
            <v>1425000</v>
          </cell>
          <cell r="H104">
            <v>46112</v>
          </cell>
          <cell r="I104" t="str">
            <v>3-6/4/2026</v>
          </cell>
        </row>
        <row r="105">
          <cell r="A105">
            <v>21589</v>
          </cell>
          <cell r="B105">
            <v>570010</v>
          </cell>
          <cell r="C105">
            <v>25790</v>
          </cell>
          <cell r="D105" t="str">
            <v>CTY TNHH MTV TM VA DV NGOC THOM</v>
          </cell>
          <cell r="E105" t="str">
            <v>1C26TTN_00021589</v>
          </cell>
          <cell r="F105">
            <v>46102</v>
          </cell>
          <cell r="G105">
            <v>2099000</v>
          </cell>
          <cell r="H105">
            <v>46112</v>
          </cell>
          <cell r="I105" t="str">
            <v>3-6/4/2026</v>
          </cell>
        </row>
        <row r="106">
          <cell r="A106">
            <v>21590</v>
          </cell>
          <cell r="B106">
            <v>510028</v>
          </cell>
          <cell r="C106">
            <v>25790</v>
          </cell>
          <cell r="D106" t="str">
            <v>CTY TNHH MTV TM VA DV NGOC THOM</v>
          </cell>
          <cell r="E106" t="str">
            <v>1C26TTN_00021590</v>
          </cell>
          <cell r="F106">
            <v>46103</v>
          </cell>
          <cell r="G106">
            <v>1216063</v>
          </cell>
          <cell r="H106">
            <v>46112</v>
          </cell>
          <cell r="I106" t="str">
            <v>3-6/4/2026</v>
          </cell>
        </row>
        <row r="107">
          <cell r="A107">
            <v>21591</v>
          </cell>
          <cell r="B107">
            <v>510027</v>
          </cell>
          <cell r="C107">
            <v>25790</v>
          </cell>
          <cell r="D107" t="str">
            <v>CTY TNHH MTV TM VA DV NGOC THOM</v>
          </cell>
          <cell r="E107" t="str">
            <v>1C26TTN_00021591</v>
          </cell>
          <cell r="F107">
            <v>46102</v>
          </cell>
          <cell r="G107">
            <v>3081000</v>
          </cell>
          <cell r="H107">
            <v>46112</v>
          </cell>
          <cell r="I107" t="str">
            <v>3-6/4/2026</v>
          </cell>
        </row>
        <row r="108">
          <cell r="A108">
            <v>21592</v>
          </cell>
          <cell r="B108">
            <v>510024</v>
          </cell>
          <cell r="C108">
            <v>25790</v>
          </cell>
          <cell r="D108" t="str">
            <v>CTY TNHH MTV TM VA DV NGOC THOM</v>
          </cell>
          <cell r="E108" t="str">
            <v>1C26TTN_00021592</v>
          </cell>
          <cell r="F108">
            <v>46104</v>
          </cell>
          <cell r="G108">
            <v>3192675</v>
          </cell>
          <cell r="H108">
            <v>46112</v>
          </cell>
          <cell r="I108" t="str">
            <v>3-6/4/2026</v>
          </cell>
        </row>
        <row r="109">
          <cell r="A109">
            <v>21593</v>
          </cell>
          <cell r="B109">
            <v>510016</v>
          </cell>
          <cell r="C109">
            <v>25790</v>
          </cell>
          <cell r="D109" t="str">
            <v>CTY TNHH MTV TM VA DV NGOC THOM</v>
          </cell>
          <cell r="E109" t="str">
            <v>1C26TTN_00021593</v>
          </cell>
          <cell r="F109">
            <v>46104</v>
          </cell>
          <cell r="G109">
            <v>4246063</v>
          </cell>
          <cell r="H109">
            <v>46112</v>
          </cell>
          <cell r="I109" t="str">
            <v>3-6/4/2026</v>
          </cell>
        </row>
        <row r="110">
          <cell r="A110">
            <v>21594</v>
          </cell>
          <cell r="B110">
            <v>510015</v>
          </cell>
          <cell r="C110">
            <v>25790</v>
          </cell>
          <cell r="D110" t="str">
            <v>CTY TNHH MTV TM VA DV NGOC THOM</v>
          </cell>
          <cell r="E110" t="str">
            <v>1C26TTN_00021594</v>
          </cell>
          <cell r="F110">
            <v>46101</v>
          </cell>
          <cell r="G110">
            <v>1926825</v>
          </cell>
          <cell r="H110">
            <v>46112</v>
          </cell>
          <cell r="I110" t="str">
            <v>3-6/4/2026</v>
          </cell>
        </row>
        <row r="111">
          <cell r="A111">
            <v>21595</v>
          </cell>
          <cell r="B111">
            <v>510012</v>
          </cell>
          <cell r="C111">
            <v>25790</v>
          </cell>
          <cell r="D111" t="str">
            <v>CTY TNHH MTV TM VA DV NGOC THOM</v>
          </cell>
          <cell r="E111" t="str">
            <v>1C26TTN_00021595</v>
          </cell>
          <cell r="F111">
            <v>46100</v>
          </cell>
          <cell r="G111">
            <v>11543225</v>
          </cell>
          <cell r="H111">
            <v>46112</v>
          </cell>
          <cell r="I111" t="str">
            <v>3-6/4/2026</v>
          </cell>
        </row>
        <row r="112">
          <cell r="A112">
            <v>21596</v>
          </cell>
          <cell r="B112">
            <v>510012</v>
          </cell>
          <cell r="C112">
            <v>25790</v>
          </cell>
          <cell r="D112" t="str">
            <v>CTY TNHH MTV TM VA DV NGOC THOM</v>
          </cell>
          <cell r="E112" t="str">
            <v>1C26TTN_00021596</v>
          </cell>
          <cell r="F112">
            <v>46100</v>
          </cell>
          <cell r="G112">
            <v>1951825</v>
          </cell>
          <cell r="H112">
            <v>46112</v>
          </cell>
          <cell r="I112" t="str">
            <v>3-6/4/2026</v>
          </cell>
        </row>
        <row r="113">
          <cell r="A113">
            <v>21597</v>
          </cell>
          <cell r="B113">
            <v>510018</v>
          </cell>
          <cell r="C113">
            <v>25790</v>
          </cell>
          <cell r="D113" t="str">
            <v>CTY TNHH MTV TM VA DV NGOC THOM</v>
          </cell>
          <cell r="E113" t="str">
            <v>1C26TTN_00021597</v>
          </cell>
          <cell r="F113">
            <v>46100</v>
          </cell>
          <cell r="G113">
            <v>5328875</v>
          </cell>
          <cell r="H113">
            <v>46112</v>
          </cell>
          <cell r="I113" t="str">
            <v>3-6/4/2026</v>
          </cell>
        </row>
        <row r="114">
          <cell r="A114">
            <v>21635</v>
          </cell>
          <cell r="B114">
            <v>510013</v>
          </cell>
          <cell r="C114">
            <v>25790</v>
          </cell>
          <cell r="D114" t="str">
            <v>CTY TNHH MTV TM VA DV NGOC THOM</v>
          </cell>
          <cell r="E114" t="str">
            <v>1C26TTN_00021635</v>
          </cell>
          <cell r="F114">
            <v>46098</v>
          </cell>
          <cell r="G114">
            <v>1719538</v>
          </cell>
          <cell r="H114">
            <v>46112</v>
          </cell>
          <cell r="I114" t="str">
            <v>3-6/4/2026</v>
          </cell>
        </row>
        <row r="115">
          <cell r="A115">
            <v>21636</v>
          </cell>
          <cell r="B115">
            <v>510026</v>
          </cell>
          <cell r="C115">
            <v>25790</v>
          </cell>
          <cell r="D115" t="str">
            <v>CTY TNHH MTV TM VA DV NGOC THOM</v>
          </cell>
          <cell r="E115" t="str">
            <v>1C26TTN_00021636</v>
          </cell>
          <cell r="F115">
            <v>46098</v>
          </cell>
          <cell r="G115">
            <v>1970450</v>
          </cell>
          <cell r="H115">
            <v>46112</v>
          </cell>
          <cell r="I115" t="str">
            <v>3-6/4/2026</v>
          </cell>
        </row>
        <row r="116">
          <cell r="A116">
            <v>21638</v>
          </cell>
          <cell r="B116">
            <v>510026</v>
          </cell>
          <cell r="C116">
            <v>25790</v>
          </cell>
          <cell r="D116" t="str">
            <v>CTY TNHH MTV TM VA DV NGOC THOM</v>
          </cell>
          <cell r="E116" t="str">
            <v>1C26TTN_00021638</v>
          </cell>
          <cell r="F116">
            <v>46098</v>
          </cell>
          <cell r="G116">
            <v>1049500</v>
          </cell>
          <cell r="H116">
            <v>46112</v>
          </cell>
          <cell r="I116" t="str">
            <v>3-6/4/2026</v>
          </cell>
        </row>
        <row r="117">
          <cell r="A117">
            <v>21639</v>
          </cell>
          <cell r="B117">
            <v>510013</v>
          </cell>
          <cell r="C117">
            <v>25790</v>
          </cell>
          <cell r="D117" t="str">
            <v>CTY TNHH MTV TM VA DV NGOC THOM</v>
          </cell>
          <cell r="E117" t="str">
            <v>1C26TTN_00021639</v>
          </cell>
          <cell r="F117">
            <v>46098</v>
          </cell>
          <cell r="G117">
            <v>1916063</v>
          </cell>
          <cell r="H117">
            <v>46112</v>
          </cell>
          <cell r="I117" t="str">
            <v>3-6/4/2026</v>
          </cell>
        </row>
        <row r="118">
          <cell r="A118">
            <v>21640</v>
          </cell>
          <cell r="B118">
            <v>510014</v>
          </cell>
          <cell r="C118">
            <v>25790</v>
          </cell>
          <cell r="D118" t="str">
            <v>CTY TNHH MTV TM VA DV NGOC THOM</v>
          </cell>
          <cell r="E118" t="str">
            <v>1C26TTN_00021640</v>
          </cell>
          <cell r="F118">
            <v>46097</v>
          </cell>
          <cell r="G118">
            <v>11577500</v>
          </cell>
          <cell r="H118">
            <v>46112</v>
          </cell>
          <cell r="I118" t="str">
            <v>3-6/4/2026</v>
          </cell>
        </row>
        <row r="119">
          <cell r="A119">
            <v>21641</v>
          </cell>
          <cell r="B119">
            <v>520090</v>
          </cell>
          <cell r="C119">
            <v>25790</v>
          </cell>
          <cell r="D119" t="str">
            <v>CTY TNHH MTV TM VA DV NGOC THOM</v>
          </cell>
          <cell r="E119" t="str">
            <v>1C26TTN_00021641</v>
          </cell>
          <cell r="F119">
            <v>46098</v>
          </cell>
          <cell r="G119">
            <v>3568175</v>
          </cell>
          <cell r="H119">
            <v>46112</v>
          </cell>
          <cell r="I119" t="str">
            <v>3-6/4/2026</v>
          </cell>
        </row>
        <row r="120">
          <cell r="A120">
            <v>21692</v>
          </cell>
          <cell r="B120">
            <v>510010</v>
          </cell>
          <cell r="C120">
            <v>25790</v>
          </cell>
          <cell r="D120" t="str">
            <v>CTY TNHH MTV TM VA DV NGOC THOM</v>
          </cell>
          <cell r="E120" t="str">
            <v>1C26TTN_00021692</v>
          </cell>
          <cell r="F120">
            <v>46102</v>
          </cell>
          <cell r="G120">
            <v>7434863</v>
          </cell>
          <cell r="H120">
            <v>46112</v>
          </cell>
          <cell r="I120" t="str">
            <v>3-6/4/2026</v>
          </cell>
        </row>
        <row r="121">
          <cell r="A121">
            <v>21693</v>
          </cell>
          <cell r="B121">
            <v>510010</v>
          </cell>
          <cell r="C121">
            <v>25790</v>
          </cell>
          <cell r="D121" t="str">
            <v>CTY TNHH MTV TM VA DV NGOC THOM</v>
          </cell>
          <cell r="E121" t="str">
            <v>1C26TTN_00021693</v>
          </cell>
          <cell r="F121">
            <v>46102</v>
          </cell>
          <cell r="G121">
            <v>725000</v>
          </cell>
          <cell r="H121">
            <v>46112</v>
          </cell>
          <cell r="I121" t="str">
            <v>3-6/4/2026</v>
          </cell>
        </row>
        <row r="122">
          <cell r="A122">
            <v>22770</v>
          </cell>
          <cell r="B122">
            <v>510026</v>
          </cell>
          <cell r="C122">
            <v>25790</v>
          </cell>
          <cell r="D122" t="str">
            <v>CTY TNHH MTV TM VA DV NGOC THOM</v>
          </cell>
          <cell r="E122" t="str">
            <v>1C26TTN_00022770</v>
          </cell>
          <cell r="F122">
            <v>46100</v>
          </cell>
          <cell r="G122">
            <v>700000</v>
          </cell>
          <cell r="H122">
            <v>46112</v>
          </cell>
          <cell r="I122" t="str">
            <v>3-6/4/2026</v>
          </cell>
        </row>
        <row r="123">
          <cell r="A123">
            <v>23250</v>
          </cell>
          <cell r="B123">
            <v>510014</v>
          </cell>
          <cell r="C123">
            <v>25790</v>
          </cell>
          <cell r="D123" t="str">
            <v>CTY TNHH MTV TM VA DV NGOC THOM</v>
          </cell>
          <cell r="E123" t="str">
            <v>1C26TTN_00023250</v>
          </cell>
          <cell r="F123">
            <v>46105</v>
          </cell>
          <cell r="G123">
            <v>850800</v>
          </cell>
          <cell r="H123">
            <v>46112</v>
          </cell>
          <cell r="I123" t="str">
            <v>3-6/4/2026</v>
          </cell>
        </row>
        <row r="124">
          <cell r="A124">
            <v>23251</v>
          </cell>
          <cell r="B124">
            <v>510014</v>
          </cell>
          <cell r="C124">
            <v>25790</v>
          </cell>
          <cell r="D124" t="str">
            <v>CTY TNHH MTV TM VA DV NGOC THOM</v>
          </cell>
          <cell r="E124" t="str">
            <v>1C26TTN_00023251</v>
          </cell>
          <cell r="F124">
            <v>46106</v>
          </cell>
          <cell r="G124">
            <v>5247500</v>
          </cell>
          <cell r="H124">
            <v>46112</v>
          </cell>
          <cell r="I124" t="str">
            <v>3-6/4/2026</v>
          </cell>
        </row>
        <row r="125">
          <cell r="A125">
            <v>23252</v>
          </cell>
          <cell r="B125">
            <v>510014</v>
          </cell>
          <cell r="C125">
            <v>25790</v>
          </cell>
          <cell r="D125" t="str">
            <v>CTY TNHH MTV TM VA DV NGOC THOM</v>
          </cell>
          <cell r="E125" t="str">
            <v>1C26TTN_00023252</v>
          </cell>
          <cell r="F125">
            <v>46105</v>
          </cell>
          <cell r="G125">
            <v>5247500</v>
          </cell>
          <cell r="H125">
            <v>46112</v>
          </cell>
          <cell r="I125" t="str">
            <v>3-6/4/2026</v>
          </cell>
        </row>
        <row r="126">
          <cell r="A126">
            <v>23256</v>
          </cell>
          <cell r="B126">
            <v>510024</v>
          </cell>
          <cell r="C126">
            <v>25790</v>
          </cell>
          <cell r="D126" t="str">
            <v>CTY TNHH MTV TM VA DV NGOC THOM</v>
          </cell>
          <cell r="E126" t="str">
            <v>1C26TTN_00023256</v>
          </cell>
          <cell r="F126">
            <v>46111</v>
          </cell>
          <cell r="G126">
            <v>1870088</v>
          </cell>
          <cell r="H126">
            <v>46112</v>
          </cell>
          <cell r="I126" t="str">
            <v>3-6/4/2026</v>
          </cell>
        </row>
        <row r="127">
          <cell r="A127">
            <v>23257</v>
          </cell>
          <cell r="B127">
            <v>570010</v>
          </cell>
          <cell r="C127">
            <v>25790</v>
          </cell>
          <cell r="D127" t="str">
            <v>CTY TNHH MTV TM VA DV NGOC THOM</v>
          </cell>
          <cell r="E127" t="str">
            <v>1C26TTN_00023257</v>
          </cell>
          <cell r="F127">
            <v>46109</v>
          </cell>
          <cell r="G127">
            <v>2705500</v>
          </cell>
          <cell r="H127">
            <v>46112</v>
          </cell>
          <cell r="I127" t="str">
            <v>3-6/4/2026</v>
          </cell>
        </row>
        <row r="128">
          <cell r="A128">
            <v>23258</v>
          </cell>
          <cell r="B128">
            <v>510028</v>
          </cell>
          <cell r="C128">
            <v>25790</v>
          </cell>
          <cell r="D128" t="str">
            <v>CTY TNHH MTV TM VA DV NGOC THOM</v>
          </cell>
          <cell r="E128" t="str">
            <v>1C26TTN_00023258</v>
          </cell>
          <cell r="F128">
            <v>46109</v>
          </cell>
          <cell r="G128">
            <v>700000</v>
          </cell>
          <cell r="H128">
            <v>46112</v>
          </cell>
          <cell r="I128" t="str">
            <v>3-6/4/2026</v>
          </cell>
        </row>
        <row r="129">
          <cell r="A129">
            <v>23259</v>
          </cell>
          <cell r="B129">
            <v>510027</v>
          </cell>
          <cell r="C129">
            <v>25790</v>
          </cell>
          <cell r="D129" t="str">
            <v>CTY TNHH MTV TM VA DV NGOC THOM</v>
          </cell>
          <cell r="E129" t="str">
            <v>1C26TTN_00023259</v>
          </cell>
          <cell r="F129">
            <v>46109</v>
          </cell>
          <cell r="G129">
            <v>1551325</v>
          </cell>
          <cell r="H129">
            <v>46112</v>
          </cell>
          <cell r="I129" t="str">
            <v>3-6/4/2026</v>
          </cell>
        </row>
        <row r="130">
          <cell r="A130">
            <v>23260</v>
          </cell>
          <cell r="B130">
            <v>510024</v>
          </cell>
          <cell r="C130">
            <v>25790</v>
          </cell>
          <cell r="D130" t="str">
            <v>CTY TNHH MTV TM VA DV NGOC THOM</v>
          </cell>
          <cell r="E130" t="str">
            <v>1C26TTN_00023260</v>
          </cell>
          <cell r="F130">
            <v>46111</v>
          </cell>
          <cell r="G130">
            <v>1049500</v>
          </cell>
          <cell r="H130">
            <v>46112</v>
          </cell>
          <cell r="I130" t="str">
            <v>3-6/4/2026</v>
          </cell>
        </row>
        <row r="131">
          <cell r="A131">
            <v>23261</v>
          </cell>
          <cell r="B131">
            <v>510023</v>
          </cell>
          <cell r="C131">
            <v>25790</v>
          </cell>
          <cell r="D131" t="str">
            <v>CTY TNHH MTV TM VA DV NGOC THOM</v>
          </cell>
          <cell r="E131" t="str">
            <v>1C26TTN_00023261</v>
          </cell>
          <cell r="F131">
            <v>46110</v>
          </cell>
          <cell r="G131">
            <v>2893625</v>
          </cell>
          <cell r="H131">
            <v>46112</v>
          </cell>
          <cell r="I131" t="str">
            <v>3-6/4/2026</v>
          </cell>
        </row>
        <row r="132">
          <cell r="A132">
            <v>23263</v>
          </cell>
          <cell r="B132">
            <v>510020</v>
          </cell>
          <cell r="C132">
            <v>25790</v>
          </cell>
          <cell r="D132" t="str">
            <v>CTY TNHH MTV TM VA DV NGOC THOM</v>
          </cell>
          <cell r="E132" t="str">
            <v>1C26TTN_00023263</v>
          </cell>
          <cell r="F132">
            <v>46109</v>
          </cell>
          <cell r="G132">
            <v>1719538</v>
          </cell>
          <cell r="H132">
            <v>46112</v>
          </cell>
          <cell r="I132" t="str">
            <v>3-6/4/2026</v>
          </cell>
        </row>
        <row r="133">
          <cell r="A133">
            <v>23264</v>
          </cell>
          <cell r="B133">
            <v>510020</v>
          </cell>
          <cell r="C133">
            <v>25790</v>
          </cell>
          <cell r="D133" t="str">
            <v>CTY TNHH MTV TM VA DV NGOC THOM</v>
          </cell>
          <cell r="E133" t="str">
            <v>1C26TTN_00023264</v>
          </cell>
          <cell r="F133">
            <v>46109</v>
          </cell>
          <cell r="G133">
            <v>1540563</v>
          </cell>
          <cell r="H133">
            <v>46112</v>
          </cell>
          <cell r="I133" t="str">
            <v>3-6/4/2026</v>
          </cell>
        </row>
        <row r="134">
          <cell r="A134">
            <v>23265</v>
          </cell>
          <cell r="B134">
            <v>510016</v>
          </cell>
          <cell r="C134">
            <v>25790</v>
          </cell>
          <cell r="D134" t="str">
            <v>CTY TNHH MTV TM VA DV NGOC THOM</v>
          </cell>
          <cell r="E134" t="str">
            <v>1C26TTN_00023265</v>
          </cell>
          <cell r="F134">
            <v>46111</v>
          </cell>
          <cell r="G134">
            <v>700000</v>
          </cell>
          <cell r="H134">
            <v>46112</v>
          </cell>
          <cell r="I134" t="str">
            <v>3-6/4/2026</v>
          </cell>
        </row>
        <row r="135">
          <cell r="A135">
            <v>23266</v>
          </cell>
          <cell r="B135">
            <v>510016</v>
          </cell>
          <cell r="C135">
            <v>25790</v>
          </cell>
          <cell r="D135" t="str">
            <v>CTY TNHH MTV TM VA DV NGOC THOM</v>
          </cell>
          <cell r="E135" t="str">
            <v>1C26TTN_00023266</v>
          </cell>
          <cell r="F135">
            <v>46111</v>
          </cell>
          <cell r="G135">
            <v>2143175</v>
          </cell>
          <cell r="H135">
            <v>46112</v>
          </cell>
          <cell r="I135" t="str">
            <v>3-6/4/2026</v>
          </cell>
        </row>
        <row r="136">
          <cell r="A136">
            <v>23267</v>
          </cell>
          <cell r="B136">
            <v>510017</v>
          </cell>
          <cell r="C136">
            <v>25790</v>
          </cell>
          <cell r="D136" t="str">
            <v>CTY TNHH MTV TM VA DV NGOC THOM</v>
          </cell>
          <cell r="E136" t="str">
            <v>1C26TTN_00023267</v>
          </cell>
          <cell r="F136">
            <v>46109</v>
          </cell>
          <cell r="G136">
            <v>2099000</v>
          </cell>
          <cell r="H136">
            <v>46112</v>
          </cell>
          <cell r="I136" t="str">
            <v>3-6/4/2026</v>
          </cell>
        </row>
        <row r="137">
          <cell r="A137">
            <v>23268</v>
          </cell>
          <cell r="B137">
            <v>510017</v>
          </cell>
          <cell r="C137">
            <v>25790</v>
          </cell>
          <cell r="D137" t="str">
            <v>CTY TNHH MTV TM VA DV NGOC THOM</v>
          </cell>
          <cell r="E137" t="str">
            <v>1C26TTN_00023268</v>
          </cell>
          <cell r="F137">
            <v>46109</v>
          </cell>
          <cell r="G137">
            <v>700000</v>
          </cell>
          <cell r="H137">
            <v>46112</v>
          </cell>
          <cell r="I137" t="str">
            <v>3-6/4/2026</v>
          </cell>
        </row>
        <row r="138">
          <cell r="A138">
            <v>23269</v>
          </cell>
          <cell r="B138">
            <v>510012</v>
          </cell>
          <cell r="C138">
            <v>25790</v>
          </cell>
          <cell r="D138" t="str">
            <v>CTY TNHH MTV TM VA DV NGOC THOM</v>
          </cell>
          <cell r="E138" t="str">
            <v>1C26TTN_00023269</v>
          </cell>
          <cell r="F138">
            <v>46107</v>
          </cell>
          <cell r="G138">
            <v>700000</v>
          </cell>
          <cell r="H138">
            <v>46112</v>
          </cell>
          <cell r="I138" t="str">
            <v>3-6/4/2026</v>
          </cell>
        </row>
        <row r="139">
          <cell r="A139">
            <v>23270</v>
          </cell>
          <cell r="B139">
            <v>510012</v>
          </cell>
          <cell r="C139">
            <v>25790</v>
          </cell>
          <cell r="D139" t="str">
            <v>CTY TNHH MTV TM VA DV NGOC THOM</v>
          </cell>
          <cell r="E139" t="str">
            <v>1C26TTN_00023270</v>
          </cell>
          <cell r="F139">
            <v>46107</v>
          </cell>
          <cell r="G139">
            <v>1656000</v>
          </cell>
          <cell r="H139">
            <v>46112</v>
          </cell>
          <cell r="I139" t="str">
            <v>3-6/4/2026</v>
          </cell>
        </row>
        <row r="140">
          <cell r="A140">
            <v>23271</v>
          </cell>
          <cell r="B140">
            <v>510019</v>
          </cell>
          <cell r="C140">
            <v>25790</v>
          </cell>
          <cell r="D140" t="str">
            <v>CTY TNHH MTV TM VA DV NGOC THOM</v>
          </cell>
          <cell r="E140" t="str">
            <v>1C26TTN_00023271</v>
          </cell>
          <cell r="F140">
            <v>46108</v>
          </cell>
          <cell r="G140">
            <v>1528000</v>
          </cell>
          <cell r="H140">
            <v>46112</v>
          </cell>
          <cell r="I140" t="str">
            <v>3-6/4/2026</v>
          </cell>
        </row>
        <row r="141">
          <cell r="A141">
            <v>23272</v>
          </cell>
          <cell r="B141">
            <v>510018</v>
          </cell>
          <cell r="C141">
            <v>25790</v>
          </cell>
          <cell r="D141" t="str">
            <v>CTY TNHH MTV TM VA DV NGOC THOM</v>
          </cell>
          <cell r="E141" t="str">
            <v>1C26TTN_00023272</v>
          </cell>
          <cell r="F141">
            <v>46109</v>
          </cell>
          <cell r="G141">
            <v>1049500</v>
          </cell>
          <cell r="H141">
            <v>46112</v>
          </cell>
          <cell r="I141" t="str">
            <v>3-6/4/2026</v>
          </cell>
        </row>
        <row r="142">
          <cell r="A142">
            <v>23273</v>
          </cell>
          <cell r="B142">
            <v>510018</v>
          </cell>
          <cell r="C142">
            <v>25790</v>
          </cell>
          <cell r="D142" t="str">
            <v>CTY TNHH MTV TM VA DV NGOC THOM</v>
          </cell>
          <cell r="E142" t="str">
            <v>1C26TTN_00023273</v>
          </cell>
          <cell r="F142">
            <v>46109</v>
          </cell>
          <cell r="G142">
            <v>828000</v>
          </cell>
          <cell r="H142">
            <v>46112</v>
          </cell>
          <cell r="I142" t="str">
            <v>3-6/4/2026</v>
          </cell>
        </row>
        <row r="143">
          <cell r="A143">
            <v>23274</v>
          </cell>
          <cell r="B143">
            <v>510018</v>
          </cell>
          <cell r="C143">
            <v>25790</v>
          </cell>
          <cell r="D143" t="str">
            <v>CTY TNHH MTV TM VA DV NGOC THOM</v>
          </cell>
          <cell r="E143" t="str">
            <v>1C26TTN_00023274</v>
          </cell>
          <cell r="F143">
            <v>46109</v>
          </cell>
          <cell r="G143">
            <v>2143175</v>
          </cell>
          <cell r="H143">
            <v>46112</v>
          </cell>
          <cell r="I143" t="str">
            <v>3-6/4/2026</v>
          </cell>
        </row>
        <row r="144">
          <cell r="A144">
            <v>23276</v>
          </cell>
          <cell r="B144">
            <v>510010</v>
          </cell>
          <cell r="C144">
            <v>25790</v>
          </cell>
          <cell r="D144" t="str">
            <v>CTY TNHH MTV TM VA DV NGOC THOM</v>
          </cell>
          <cell r="E144" t="str">
            <v>1C26TTN_00023276</v>
          </cell>
          <cell r="F144">
            <v>46109</v>
          </cell>
          <cell r="G144">
            <v>982125</v>
          </cell>
          <cell r="H144">
            <v>46112</v>
          </cell>
          <cell r="I144" t="str">
            <v>3-6/4/2026</v>
          </cell>
        </row>
        <row r="145">
          <cell r="A145">
            <v>31</v>
          </cell>
          <cell r="B145">
            <v>510023</v>
          </cell>
          <cell r="C145">
            <v>25790</v>
          </cell>
          <cell r="D145" t="str">
            <v>CTY TNHH MTV TM VA DV NGOC THOM</v>
          </cell>
          <cell r="E145" t="str">
            <v>C26TAN 31</v>
          </cell>
          <cell r="F145">
            <v>46095</v>
          </cell>
          <cell r="G145">
            <v>-771552</v>
          </cell>
          <cell r="H145">
            <v>46112</v>
          </cell>
          <cell r="I145" t="str">
            <v>3-6/4/2026</v>
          </cell>
        </row>
        <row r="146">
          <cell r="A146">
            <v>920</v>
          </cell>
          <cell r="B146">
            <v>510010</v>
          </cell>
          <cell r="C146">
            <v>25790</v>
          </cell>
          <cell r="D146" t="str">
            <v>CTY TNHH MTV TM VA DV NGOC THOM</v>
          </cell>
          <cell r="E146" t="str">
            <v>C26TAP 920</v>
          </cell>
          <cell r="F146">
            <v>46100</v>
          </cell>
          <cell r="G146">
            <v>-1992165</v>
          </cell>
          <cell r="H146">
            <v>46112</v>
          </cell>
          <cell r="I146" t="str">
            <v>3-6/4/2026</v>
          </cell>
        </row>
        <row r="147">
          <cell r="A147">
            <v>921</v>
          </cell>
          <cell r="B147">
            <v>510010</v>
          </cell>
          <cell r="C147">
            <v>25790</v>
          </cell>
          <cell r="D147" t="str">
            <v>CTY TNHH MTV TM VA DV NGOC THOM</v>
          </cell>
          <cell r="E147" t="str">
            <v>C26TAP 921</v>
          </cell>
          <cell r="F147">
            <v>46100</v>
          </cell>
          <cell r="G147">
            <v>-3449343</v>
          </cell>
          <cell r="H147">
            <v>46112</v>
          </cell>
          <cell r="I147" t="str">
            <v>3-6/4/2026</v>
          </cell>
        </row>
        <row r="148">
          <cell r="A148">
            <v>117</v>
          </cell>
          <cell r="B148">
            <v>510017</v>
          </cell>
          <cell r="C148">
            <v>25790</v>
          </cell>
          <cell r="D148" t="str">
            <v>CTY TNHH MTV TM VA DV NGOC THOM</v>
          </cell>
          <cell r="E148" t="str">
            <v>C26TDA 117</v>
          </cell>
          <cell r="F148">
            <v>46089</v>
          </cell>
          <cell r="G148">
            <v>-1258508</v>
          </cell>
          <cell r="H148">
            <v>46112</v>
          </cell>
          <cell r="I148" t="str">
            <v>3-6/4/2026</v>
          </cell>
        </row>
        <row r="149">
          <cell r="A149">
            <v>81</v>
          </cell>
          <cell r="B149">
            <v>510027</v>
          </cell>
          <cell r="C149">
            <v>25790</v>
          </cell>
          <cell r="D149" t="str">
            <v>CTY TNHH MTV TM VA DV NGOC THOM</v>
          </cell>
          <cell r="E149" t="str">
            <v>C26TDL 81</v>
          </cell>
          <cell r="F149">
            <v>46104</v>
          </cell>
          <cell r="G149">
            <v>-751040</v>
          </cell>
          <cell r="H149">
            <v>46112</v>
          </cell>
          <cell r="I149" t="str">
            <v>3-6/4/2026</v>
          </cell>
        </row>
        <row r="150">
          <cell r="A150">
            <v>101</v>
          </cell>
          <cell r="B150">
            <v>510019</v>
          </cell>
          <cell r="C150">
            <v>25790</v>
          </cell>
          <cell r="D150" t="str">
            <v>CTY TNHH MTV TM VA DV NGOC THOM</v>
          </cell>
          <cell r="E150" t="str">
            <v>C26TDU 101</v>
          </cell>
          <cell r="F150">
            <v>46086</v>
          </cell>
          <cell r="G150">
            <v>-307000</v>
          </cell>
          <cell r="H150">
            <v>46112</v>
          </cell>
          <cell r="I150" t="str">
            <v>3-6/4/2026</v>
          </cell>
        </row>
        <row r="151">
          <cell r="A151">
            <v>128</v>
          </cell>
          <cell r="B151">
            <v>510019</v>
          </cell>
          <cell r="C151">
            <v>25790</v>
          </cell>
          <cell r="D151" t="str">
            <v>CTY TNHH MTV TM VA DV NGOC THOM</v>
          </cell>
          <cell r="E151" t="str">
            <v>C26TDU 128</v>
          </cell>
          <cell r="F151">
            <v>46102</v>
          </cell>
          <cell r="G151">
            <v>-1875992</v>
          </cell>
          <cell r="H151">
            <v>46112</v>
          </cell>
          <cell r="I151" t="str">
            <v>3-6/4/2026</v>
          </cell>
        </row>
        <row r="152">
          <cell r="A152">
            <v>133</v>
          </cell>
          <cell r="B152">
            <v>510019</v>
          </cell>
          <cell r="C152">
            <v>25790</v>
          </cell>
          <cell r="D152" t="str">
            <v>CTY TNHH MTV TM VA DV NGOC THOM</v>
          </cell>
          <cell r="E152" t="str">
            <v>C26TDU 133</v>
          </cell>
          <cell r="F152">
            <v>46102</v>
          </cell>
          <cell r="G152">
            <v>-828000</v>
          </cell>
          <cell r="H152">
            <v>46112</v>
          </cell>
          <cell r="I152" t="str">
            <v>3-6/4/2026</v>
          </cell>
        </row>
        <row r="153">
          <cell r="A153">
            <v>104</v>
          </cell>
          <cell r="B153">
            <v>510016</v>
          </cell>
          <cell r="C153">
            <v>25790</v>
          </cell>
          <cell r="D153" t="str">
            <v>CTY TNHH MTV TM VA DV NGOC THOM</v>
          </cell>
          <cell r="E153" t="str">
            <v>C26THB 104</v>
          </cell>
          <cell r="F153">
            <v>46104</v>
          </cell>
          <cell r="G153">
            <v>-675108</v>
          </cell>
          <cell r="H153">
            <v>46112</v>
          </cell>
          <cell r="I153" t="str">
            <v>3-6/4/2026</v>
          </cell>
        </row>
        <row r="154">
          <cell r="A154">
            <v>106</v>
          </cell>
          <cell r="B154">
            <v>510016</v>
          </cell>
          <cell r="C154">
            <v>25790</v>
          </cell>
          <cell r="D154" t="str">
            <v>CTY TNHH MTV TM VA DV NGOC THOM</v>
          </cell>
          <cell r="E154" t="str">
            <v>C26THB 106</v>
          </cell>
          <cell r="F154">
            <v>46104</v>
          </cell>
          <cell r="G154">
            <v>-228217</v>
          </cell>
          <cell r="H154">
            <v>46112</v>
          </cell>
          <cell r="I154" t="str">
            <v>3-6/4/2026</v>
          </cell>
        </row>
        <row r="155">
          <cell r="A155">
            <v>135</v>
          </cell>
          <cell r="B155">
            <v>510015</v>
          </cell>
          <cell r="C155">
            <v>25790</v>
          </cell>
          <cell r="D155" t="str">
            <v>CTY TNHH MTV TM VA DV NGOC THOM</v>
          </cell>
          <cell r="E155" t="str">
            <v>C26THL 135</v>
          </cell>
          <cell r="F155">
            <v>46082</v>
          </cell>
          <cell r="G155">
            <v>-1926830</v>
          </cell>
          <cell r="H155">
            <v>46112</v>
          </cell>
          <cell r="I155" t="str">
            <v>3-6/4/2026</v>
          </cell>
        </row>
        <row r="156">
          <cell r="A156">
            <v>136</v>
          </cell>
          <cell r="B156">
            <v>510015</v>
          </cell>
          <cell r="C156">
            <v>25790</v>
          </cell>
          <cell r="D156" t="str">
            <v>CTY TNHH MTV TM VA DV NGOC THOM</v>
          </cell>
          <cell r="E156" t="str">
            <v>C26THL 136</v>
          </cell>
          <cell r="F156">
            <v>46082</v>
          </cell>
          <cell r="G156">
            <v>-3721734</v>
          </cell>
          <cell r="H156">
            <v>46112</v>
          </cell>
          <cell r="I156" t="str">
            <v>3-6/4/2026</v>
          </cell>
        </row>
        <row r="157">
          <cell r="A157">
            <v>164</v>
          </cell>
          <cell r="B157">
            <v>510015</v>
          </cell>
          <cell r="C157">
            <v>25790</v>
          </cell>
          <cell r="D157" t="str">
            <v>CTY TNHH MTV TM VA DV NGOC THOM</v>
          </cell>
          <cell r="E157" t="str">
            <v>C26THL 164</v>
          </cell>
          <cell r="F157">
            <v>46096</v>
          </cell>
          <cell r="G157">
            <v>-2075216</v>
          </cell>
          <cell r="H157">
            <v>46112</v>
          </cell>
          <cell r="I157" t="str">
            <v>3-6/4/2026</v>
          </cell>
        </row>
        <row r="158">
          <cell r="A158">
            <v>192</v>
          </cell>
          <cell r="B158">
            <v>510012</v>
          </cell>
          <cell r="C158">
            <v>25790</v>
          </cell>
          <cell r="D158" t="str">
            <v>CTY TNHH MTV TM VA DV NGOC THOM</v>
          </cell>
          <cell r="E158" t="str">
            <v>C26THP 192</v>
          </cell>
          <cell r="F158">
            <v>46080</v>
          </cell>
          <cell r="G158">
            <v>-4402315</v>
          </cell>
          <cell r="H158">
            <v>46112</v>
          </cell>
          <cell r="I158" t="str">
            <v>3-6/4/2026</v>
          </cell>
        </row>
        <row r="159">
          <cell r="A159">
            <v>207</v>
          </cell>
          <cell r="B159">
            <v>510012</v>
          </cell>
          <cell r="C159">
            <v>25790</v>
          </cell>
          <cell r="D159" t="str">
            <v>CTY TNHH MTV TM VA DV NGOC THOM</v>
          </cell>
          <cell r="E159" t="str">
            <v>C26THP 207</v>
          </cell>
          <cell r="F159">
            <v>46099</v>
          </cell>
          <cell r="G159">
            <v>-1559874</v>
          </cell>
          <cell r="H159">
            <v>46112</v>
          </cell>
          <cell r="I159" t="str">
            <v>3-6/4/2026</v>
          </cell>
        </row>
        <row r="160">
          <cell r="A160">
            <v>32</v>
          </cell>
          <cell r="B160">
            <v>510029</v>
          </cell>
          <cell r="C160">
            <v>25790</v>
          </cell>
          <cell r="D160" t="str">
            <v>CTY TNHH MTV TM VA DV NGOC THOM</v>
          </cell>
          <cell r="E160" t="str">
            <v>C26TKC 32</v>
          </cell>
          <cell r="F160">
            <v>46101</v>
          </cell>
          <cell r="G160">
            <v>-1648226</v>
          </cell>
          <cell r="H160">
            <v>46112</v>
          </cell>
          <cell r="I160" t="str">
            <v>3-6/4/2026</v>
          </cell>
        </row>
        <row r="161">
          <cell r="A161">
            <v>100</v>
          </cell>
          <cell r="B161">
            <v>510028</v>
          </cell>
          <cell r="C161">
            <v>25790</v>
          </cell>
          <cell r="D161" t="str">
            <v>CTY TNHH MTV TM VA DV NGOC THOM</v>
          </cell>
          <cell r="E161" t="str">
            <v>C26TKG 100</v>
          </cell>
          <cell r="F161">
            <v>46079</v>
          </cell>
          <cell r="G161">
            <v>-507500</v>
          </cell>
          <cell r="H161">
            <v>46112</v>
          </cell>
          <cell r="I161" t="str">
            <v>3-6/4/2026</v>
          </cell>
        </row>
        <row r="162">
          <cell r="A162">
            <v>134</v>
          </cell>
          <cell r="B162">
            <v>510028</v>
          </cell>
          <cell r="C162">
            <v>25790</v>
          </cell>
          <cell r="D162" t="str">
            <v>CTY TNHH MTV TM VA DV NGOC THOM</v>
          </cell>
          <cell r="E162" t="str">
            <v>C26TKG 134</v>
          </cell>
          <cell r="F162">
            <v>46100</v>
          </cell>
          <cell r="G162">
            <v>-1013296</v>
          </cell>
          <cell r="H162">
            <v>46112</v>
          </cell>
          <cell r="I162" t="str">
            <v>3-6/4/2026</v>
          </cell>
        </row>
        <row r="163">
          <cell r="A163">
            <v>48</v>
          </cell>
          <cell r="B163">
            <v>510025</v>
          </cell>
          <cell r="C163">
            <v>25790</v>
          </cell>
          <cell r="D163" t="str">
            <v>CTY TNHH MTV TM VA DV NGOC THOM</v>
          </cell>
          <cell r="E163" t="str">
            <v>C26TKH 48</v>
          </cell>
          <cell r="F163">
            <v>46081</v>
          </cell>
          <cell r="G163">
            <v>-892848</v>
          </cell>
          <cell r="H163">
            <v>46112</v>
          </cell>
          <cell r="I163" t="str">
            <v>3-6/4/2026</v>
          </cell>
        </row>
        <row r="164">
          <cell r="A164">
            <v>58</v>
          </cell>
          <cell r="B164">
            <v>510025</v>
          </cell>
          <cell r="C164">
            <v>25790</v>
          </cell>
          <cell r="D164" t="str">
            <v>CTY TNHH MTV TM VA DV NGOC THOM</v>
          </cell>
          <cell r="E164" t="str">
            <v>C26TKH 58</v>
          </cell>
          <cell r="F164">
            <v>46090</v>
          </cell>
          <cell r="G164">
            <v>-1513755</v>
          </cell>
          <cell r="H164">
            <v>46112</v>
          </cell>
          <cell r="I164" t="str">
            <v>3-6/4/2026</v>
          </cell>
        </row>
        <row r="165">
          <cell r="A165">
            <v>59</v>
          </cell>
          <cell r="B165">
            <v>510025</v>
          </cell>
          <cell r="C165">
            <v>25790</v>
          </cell>
          <cell r="D165" t="str">
            <v>CTY TNHH MTV TM VA DV NGOC THOM</v>
          </cell>
          <cell r="E165" t="str">
            <v>C26TKH 59</v>
          </cell>
          <cell r="F165">
            <v>46090</v>
          </cell>
          <cell r="G165">
            <v>-2327385</v>
          </cell>
          <cell r="H165">
            <v>46112</v>
          </cell>
          <cell r="I165" t="str">
            <v>3-6/4/2026</v>
          </cell>
        </row>
        <row r="166">
          <cell r="A166">
            <v>70</v>
          </cell>
          <cell r="B166">
            <v>510025</v>
          </cell>
          <cell r="C166">
            <v>25790</v>
          </cell>
          <cell r="D166" t="str">
            <v>CTY TNHH MTV TM VA DV NGOC THOM</v>
          </cell>
          <cell r="E166" t="str">
            <v>C26TKH 70</v>
          </cell>
          <cell r="F166">
            <v>46099</v>
          </cell>
          <cell r="G166">
            <v>-2433687</v>
          </cell>
          <cell r="H166">
            <v>46112</v>
          </cell>
          <cell r="I166" t="str">
            <v>3-6/4/2026</v>
          </cell>
        </row>
        <row r="167">
          <cell r="A167">
            <v>89</v>
          </cell>
          <cell r="B167">
            <v>510025</v>
          </cell>
          <cell r="C167">
            <v>25790</v>
          </cell>
          <cell r="D167" t="str">
            <v>CTY TNHH MTV TM VA DV NGOC THOM</v>
          </cell>
          <cell r="E167" t="str">
            <v>C26TKH 89</v>
          </cell>
          <cell r="F167">
            <v>46104</v>
          </cell>
          <cell r="G167">
            <v>-585978</v>
          </cell>
          <cell r="H167">
            <v>46112</v>
          </cell>
          <cell r="I167" t="str">
            <v>3-6/4/2026</v>
          </cell>
        </row>
        <row r="168">
          <cell r="A168">
            <v>126</v>
          </cell>
          <cell r="B168">
            <v>510020</v>
          </cell>
          <cell r="C168">
            <v>25790</v>
          </cell>
          <cell r="D168" t="str">
            <v>CTY TNHH MTV TM VA DV NGOC THOM</v>
          </cell>
          <cell r="E168" t="str">
            <v>C26TLX 126</v>
          </cell>
          <cell r="F168">
            <v>46100</v>
          </cell>
          <cell r="G168">
            <v>-2386643</v>
          </cell>
          <cell r="H168">
            <v>46112</v>
          </cell>
          <cell r="I168" t="str">
            <v>3-6/4/2026</v>
          </cell>
        </row>
        <row r="169">
          <cell r="A169">
            <v>85</v>
          </cell>
          <cell r="B169">
            <v>510014</v>
          </cell>
          <cell r="C169">
            <v>25790</v>
          </cell>
          <cell r="D169" t="str">
            <v>CTY TNHH MTV TM VA DV NGOC THOM</v>
          </cell>
          <cell r="E169" t="str">
            <v>C26TMA 85</v>
          </cell>
          <cell r="F169">
            <v>46090</v>
          </cell>
          <cell r="G169">
            <v>-460000</v>
          </cell>
          <cell r="H169">
            <v>46112</v>
          </cell>
          <cell r="I169" t="str">
            <v>3-6/4/2026</v>
          </cell>
        </row>
        <row r="170">
          <cell r="A170">
            <v>60</v>
          </cell>
          <cell r="B170">
            <v>510021</v>
          </cell>
          <cell r="C170">
            <v>25790</v>
          </cell>
          <cell r="D170" t="str">
            <v>CTY TNHH MTV TM VA DV NGOC THOM</v>
          </cell>
          <cell r="E170" t="str">
            <v>C26TQU 60</v>
          </cell>
          <cell r="F170">
            <v>46104</v>
          </cell>
          <cell r="G170">
            <v>-1570000</v>
          </cell>
          <cell r="H170">
            <v>46112</v>
          </cell>
          <cell r="I170" t="str">
            <v>3-6/4/2026</v>
          </cell>
        </row>
        <row r="171">
          <cell r="A171" t="str">
            <v>106a</v>
          </cell>
          <cell r="B171">
            <v>510013</v>
          </cell>
          <cell r="C171">
            <v>25790</v>
          </cell>
          <cell r="D171" t="str">
            <v>CTY TNHH MTV TM VA DV NGOC THOM</v>
          </cell>
          <cell r="E171" t="str">
            <v>C26TTK 106</v>
          </cell>
          <cell r="F171">
            <v>46090</v>
          </cell>
          <cell r="G171">
            <v>-767930</v>
          </cell>
          <cell r="H171">
            <v>46112</v>
          </cell>
          <cell r="I171" t="str">
            <v>3-6/4/2026</v>
          </cell>
        </row>
        <row r="172">
          <cell r="A172">
            <v>112</v>
          </cell>
          <cell r="B172">
            <v>510022</v>
          </cell>
          <cell r="C172">
            <v>25790</v>
          </cell>
          <cell r="D172" t="str">
            <v>CTY TNHH MTV TM VA DV NGOC THOM</v>
          </cell>
          <cell r="E172" t="str">
            <v>C26TVU 112</v>
          </cell>
          <cell r="F172">
            <v>46104</v>
          </cell>
          <cell r="G172">
            <v>-736000</v>
          </cell>
          <cell r="H172">
            <v>46112</v>
          </cell>
          <cell r="I172" t="str">
            <v>3-6/4/2026</v>
          </cell>
        </row>
        <row r="173">
          <cell r="A173">
            <v>82</v>
          </cell>
          <cell r="B173">
            <v>510022</v>
          </cell>
          <cell r="C173">
            <v>25790</v>
          </cell>
          <cell r="D173" t="str">
            <v>CTY TNHH MTV TM VA DV NGOC THOM</v>
          </cell>
          <cell r="E173" t="str">
            <v>C26TVU 82</v>
          </cell>
          <cell r="F173">
            <v>46080</v>
          </cell>
          <cell r="G173">
            <v>-474325</v>
          </cell>
          <cell r="H173">
            <v>46112</v>
          </cell>
          <cell r="I173" t="str">
            <v>3-6/4/2026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GRT No &amp; Gor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chứng từ</v>
          </cell>
        </row>
        <row r="2">
          <cell r="A2">
            <v>5503</v>
          </cell>
          <cell r="B2">
            <v>510028</v>
          </cell>
          <cell r="C2">
            <v>25790</v>
          </cell>
          <cell r="D2" t="str">
            <v>10028I1203000966</v>
          </cell>
          <cell r="E2" t="str">
            <v>1C22TNT 00005503</v>
          </cell>
          <cell r="F2">
            <v>6423230</v>
          </cell>
          <cell r="G2">
            <v>44635</v>
          </cell>
          <cell r="H2">
            <v>44869</v>
          </cell>
        </row>
        <row r="3">
          <cell r="A3">
            <v>5512</v>
          </cell>
          <cell r="B3">
            <v>510015</v>
          </cell>
          <cell r="C3">
            <v>25790</v>
          </cell>
          <cell r="D3" t="str">
            <v>10015I1203001840</v>
          </cell>
          <cell r="E3" t="str">
            <v>1C22TNT 00005512</v>
          </cell>
          <cell r="F3">
            <v>5078590</v>
          </cell>
          <cell r="G3">
            <v>44638</v>
          </cell>
          <cell r="H3">
            <v>44869</v>
          </cell>
        </row>
        <row r="4">
          <cell r="A4">
            <v>5538</v>
          </cell>
          <cell r="B4">
            <v>510015</v>
          </cell>
          <cell r="C4">
            <v>25790</v>
          </cell>
          <cell r="D4" t="str">
            <v>10015I1203001841</v>
          </cell>
          <cell r="E4" t="str">
            <v>1C22TNT 00005538</v>
          </cell>
          <cell r="F4">
            <v>10032110</v>
          </cell>
          <cell r="G4">
            <v>44624</v>
          </cell>
          <cell r="H4">
            <v>44869</v>
          </cell>
        </row>
        <row r="5">
          <cell r="A5">
            <v>22067</v>
          </cell>
          <cell r="B5">
            <v>510010</v>
          </cell>
          <cell r="C5">
            <v>25790</v>
          </cell>
          <cell r="D5" t="str">
            <v>10010I1206004099</v>
          </cell>
          <cell r="E5" t="str">
            <v>1C22TNT 00022067</v>
          </cell>
          <cell r="F5">
            <v>580800</v>
          </cell>
          <cell r="G5">
            <v>44732</v>
          </cell>
          <cell r="H5">
            <v>44869</v>
          </cell>
        </row>
        <row r="6">
          <cell r="A6">
            <v>37665</v>
          </cell>
          <cell r="B6">
            <v>510014</v>
          </cell>
          <cell r="C6">
            <v>25790</v>
          </cell>
          <cell r="D6" t="str">
            <v>10014I1208001366</v>
          </cell>
          <cell r="E6" t="str">
            <v>1C22TNT 00037665</v>
          </cell>
          <cell r="F6">
            <v>754974</v>
          </cell>
          <cell r="G6">
            <v>44793</v>
          </cell>
          <cell r="H6">
            <v>44869</v>
          </cell>
        </row>
        <row r="7">
          <cell r="A7">
            <v>37666</v>
          </cell>
          <cell r="B7">
            <v>510014</v>
          </cell>
          <cell r="C7">
            <v>25790</v>
          </cell>
          <cell r="D7" t="str">
            <v>10014I1208001367</v>
          </cell>
          <cell r="E7" t="str">
            <v>1C22TNT 00037666</v>
          </cell>
          <cell r="F7">
            <v>3886031</v>
          </cell>
          <cell r="G7">
            <v>44797</v>
          </cell>
          <cell r="H7">
            <v>44869</v>
          </cell>
        </row>
        <row r="8">
          <cell r="A8">
            <v>37667</v>
          </cell>
          <cell r="B8">
            <v>510026</v>
          </cell>
          <cell r="C8">
            <v>25790</v>
          </cell>
          <cell r="D8" t="str">
            <v>10026I1207001652</v>
          </cell>
          <cell r="E8" t="str">
            <v>1C22TNT 00037667</v>
          </cell>
          <cell r="F8">
            <v>3835570</v>
          </cell>
          <cell r="G8">
            <v>44743</v>
          </cell>
          <cell r="H8">
            <v>44869</v>
          </cell>
        </row>
        <row r="9">
          <cell r="A9">
            <v>37669</v>
          </cell>
          <cell r="B9">
            <v>510014</v>
          </cell>
          <cell r="C9">
            <v>25790</v>
          </cell>
          <cell r="D9" t="str">
            <v>10014I1207001347</v>
          </cell>
          <cell r="E9" t="str">
            <v>1C22TNT 00037669</v>
          </cell>
          <cell r="F9">
            <v>4239240</v>
          </cell>
          <cell r="G9">
            <v>44767</v>
          </cell>
          <cell r="H9">
            <v>44869</v>
          </cell>
        </row>
        <row r="10">
          <cell r="A10">
            <v>37670</v>
          </cell>
          <cell r="B10">
            <v>510013</v>
          </cell>
          <cell r="C10">
            <v>25790</v>
          </cell>
          <cell r="D10" t="str">
            <v>10013I1207002963</v>
          </cell>
          <cell r="E10" t="str">
            <v>1C22TNT 00037670</v>
          </cell>
          <cell r="F10">
            <v>8037992</v>
          </cell>
          <cell r="G10">
            <v>44765</v>
          </cell>
          <cell r="H10">
            <v>44869</v>
          </cell>
        </row>
        <row r="11">
          <cell r="A11">
            <v>37671</v>
          </cell>
          <cell r="B11">
            <v>510014</v>
          </cell>
          <cell r="C11">
            <v>25790</v>
          </cell>
          <cell r="D11" t="str">
            <v>10014I1207001348</v>
          </cell>
          <cell r="E11" t="str">
            <v>1C22TNT 00037671</v>
          </cell>
          <cell r="F11">
            <v>2374008</v>
          </cell>
          <cell r="G11">
            <v>44767</v>
          </cell>
          <cell r="H11">
            <v>44869</v>
          </cell>
        </row>
        <row r="12">
          <cell r="A12">
            <v>37674</v>
          </cell>
          <cell r="B12">
            <v>510013</v>
          </cell>
          <cell r="C12">
            <v>25790</v>
          </cell>
          <cell r="D12" t="str">
            <v>10013I1207002964</v>
          </cell>
          <cell r="E12" t="str">
            <v>1C22TNT 00037674</v>
          </cell>
          <cell r="F12">
            <v>2356596</v>
          </cell>
          <cell r="G12">
            <v>44772</v>
          </cell>
          <cell r="H12">
            <v>44869</v>
          </cell>
        </row>
        <row r="13">
          <cell r="A13">
            <v>37675</v>
          </cell>
          <cell r="B13">
            <v>510013</v>
          </cell>
          <cell r="C13">
            <v>25790</v>
          </cell>
          <cell r="D13" t="str">
            <v>10013I1207002965</v>
          </cell>
          <cell r="E13" t="str">
            <v>1C22TNT 00037675</v>
          </cell>
          <cell r="F13">
            <v>7021520</v>
          </cell>
          <cell r="G13">
            <v>44772</v>
          </cell>
          <cell r="H13">
            <v>44869</v>
          </cell>
        </row>
        <row r="14">
          <cell r="A14">
            <v>37676</v>
          </cell>
          <cell r="B14">
            <v>510014</v>
          </cell>
          <cell r="C14">
            <v>25790</v>
          </cell>
          <cell r="D14" t="str">
            <v>10014I1208001368</v>
          </cell>
          <cell r="E14" t="str">
            <v>1C22TNT 00037676</v>
          </cell>
          <cell r="F14">
            <v>367155</v>
          </cell>
          <cell r="G14">
            <v>44774</v>
          </cell>
          <cell r="H14">
            <v>44869</v>
          </cell>
        </row>
        <row r="15">
          <cell r="A15">
            <v>37677</v>
          </cell>
          <cell r="B15">
            <v>510026</v>
          </cell>
          <cell r="C15">
            <v>25790</v>
          </cell>
          <cell r="D15" t="str">
            <v>10026I1208001585</v>
          </cell>
          <cell r="E15" t="str">
            <v>1C22TNT 00037677</v>
          </cell>
          <cell r="F15">
            <v>4761830</v>
          </cell>
          <cell r="G15">
            <v>44775</v>
          </cell>
          <cell r="H15">
            <v>44869</v>
          </cell>
        </row>
        <row r="16">
          <cell r="A16">
            <v>37678</v>
          </cell>
          <cell r="B16">
            <v>510026</v>
          </cell>
          <cell r="C16">
            <v>25790</v>
          </cell>
          <cell r="D16" t="str">
            <v>10026I1208001586</v>
          </cell>
          <cell r="E16" t="str">
            <v>1C22TNT 00037678</v>
          </cell>
          <cell r="F16">
            <v>225819</v>
          </cell>
          <cell r="G16">
            <v>44775</v>
          </cell>
          <cell r="H16">
            <v>44869</v>
          </cell>
        </row>
        <row r="17">
          <cell r="A17">
            <v>37682</v>
          </cell>
          <cell r="B17">
            <v>510026</v>
          </cell>
          <cell r="C17">
            <v>25790</v>
          </cell>
          <cell r="D17" t="str">
            <v>10026I1208001593</v>
          </cell>
          <cell r="E17" t="str">
            <v>1C22TNT 00037682</v>
          </cell>
          <cell r="F17">
            <v>2312874</v>
          </cell>
          <cell r="G17">
            <v>44789</v>
          </cell>
          <cell r="H17">
            <v>44869</v>
          </cell>
        </row>
        <row r="18">
          <cell r="A18">
            <v>37683</v>
          </cell>
          <cell r="B18">
            <v>510014</v>
          </cell>
          <cell r="C18">
            <v>25790</v>
          </cell>
          <cell r="D18" t="str">
            <v>10014I1208001369</v>
          </cell>
          <cell r="E18" t="str">
            <v>1C22TNT 00037683</v>
          </cell>
          <cell r="F18">
            <v>2588315</v>
          </cell>
          <cell r="G18">
            <v>44788</v>
          </cell>
          <cell r="H18">
            <v>44869</v>
          </cell>
        </row>
        <row r="19">
          <cell r="A19">
            <v>37684</v>
          </cell>
          <cell r="B19">
            <v>510013</v>
          </cell>
          <cell r="C19">
            <v>25790</v>
          </cell>
          <cell r="D19" t="str">
            <v>10013I1208002919</v>
          </cell>
          <cell r="E19" t="str">
            <v>1C22TNT 00037684</v>
          </cell>
          <cell r="F19">
            <v>4775210</v>
          </cell>
          <cell r="G19">
            <v>44798</v>
          </cell>
          <cell r="H19">
            <v>44869</v>
          </cell>
        </row>
        <row r="20">
          <cell r="A20">
            <v>37686</v>
          </cell>
          <cell r="B20">
            <v>510026</v>
          </cell>
          <cell r="C20">
            <v>25790</v>
          </cell>
          <cell r="D20" t="str">
            <v>10026I1208001587</v>
          </cell>
          <cell r="E20" t="str">
            <v>1C22TNT 00037686</v>
          </cell>
          <cell r="F20">
            <v>3940690</v>
          </cell>
          <cell r="G20">
            <v>44796</v>
          </cell>
          <cell r="H20">
            <v>44869</v>
          </cell>
        </row>
        <row r="21">
          <cell r="A21">
            <v>37909</v>
          </cell>
          <cell r="B21">
            <v>510016</v>
          </cell>
          <cell r="C21">
            <v>25790</v>
          </cell>
          <cell r="D21" t="str">
            <v>10016I1208002010</v>
          </cell>
          <cell r="E21" t="str">
            <v>1C22TNT 00037909</v>
          </cell>
          <cell r="F21">
            <v>2381320</v>
          </cell>
          <cell r="G21">
            <v>44779</v>
          </cell>
          <cell r="H21">
            <v>44869</v>
          </cell>
        </row>
        <row r="22">
          <cell r="A22">
            <v>37910</v>
          </cell>
          <cell r="B22">
            <v>510017</v>
          </cell>
          <cell r="C22">
            <v>25790</v>
          </cell>
          <cell r="D22" t="str">
            <v>10017I1208002050</v>
          </cell>
          <cell r="E22" t="str">
            <v>1C22TNT 00037910</v>
          </cell>
          <cell r="F22">
            <v>5347708</v>
          </cell>
          <cell r="G22">
            <v>44776</v>
          </cell>
          <cell r="H22">
            <v>44869</v>
          </cell>
        </row>
        <row r="23">
          <cell r="A23">
            <v>37911</v>
          </cell>
          <cell r="B23">
            <v>510021</v>
          </cell>
          <cell r="C23">
            <v>25790</v>
          </cell>
          <cell r="D23" t="str">
            <v>10021I1208000640</v>
          </cell>
          <cell r="E23" t="str">
            <v>1C22TNT 00037911</v>
          </cell>
          <cell r="F23">
            <v>1468620</v>
          </cell>
          <cell r="G23">
            <v>44777</v>
          </cell>
          <cell r="H23">
            <v>44869</v>
          </cell>
        </row>
        <row r="24">
          <cell r="A24">
            <v>37912</v>
          </cell>
          <cell r="B24">
            <v>510022</v>
          </cell>
          <cell r="C24">
            <v>25790</v>
          </cell>
          <cell r="D24" t="str">
            <v>10022I1208001069</v>
          </cell>
          <cell r="E24" t="str">
            <v>1C22TNT 00037912</v>
          </cell>
          <cell r="F24">
            <v>1468620</v>
          </cell>
          <cell r="G24">
            <v>44775</v>
          </cell>
          <cell r="H24">
            <v>44869</v>
          </cell>
        </row>
        <row r="25">
          <cell r="A25">
            <v>37913</v>
          </cell>
          <cell r="B25">
            <v>510027</v>
          </cell>
          <cell r="C25">
            <v>25790</v>
          </cell>
          <cell r="D25" t="str">
            <v>10027I1208000773</v>
          </cell>
          <cell r="E25" t="str">
            <v>1C22TNT 00037913</v>
          </cell>
          <cell r="F25">
            <v>3672555</v>
          </cell>
          <cell r="G25">
            <v>44775</v>
          </cell>
          <cell r="H25">
            <v>44869</v>
          </cell>
        </row>
        <row r="26">
          <cell r="A26">
            <v>37914</v>
          </cell>
          <cell r="B26">
            <v>510010</v>
          </cell>
          <cell r="C26">
            <v>25790</v>
          </cell>
          <cell r="D26" t="str">
            <v>10010I1208003795</v>
          </cell>
          <cell r="E26" t="str">
            <v>1C22TNT 00037914</v>
          </cell>
          <cell r="F26">
            <v>11963396</v>
          </cell>
          <cell r="G26">
            <v>44775</v>
          </cell>
          <cell r="H26">
            <v>44869</v>
          </cell>
        </row>
        <row r="27">
          <cell r="A27">
            <v>37916</v>
          </cell>
          <cell r="B27">
            <v>510029</v>
          </cell>
          <cell r="C27">
            <v>25790</v>
          </cell>
          <cell r="D27" t="str">
            <v>10029I1208000622</v>
          </cell>
          <cell r="E27" t="str">
            <v>1C22TNT 00037916</v>
          </cell>
          <cell r="F27">
            <v>1110580</v>
          </cell>
          <cell r="G27">
            <v>44775</v>
          </cell>
          <cell r="H27">
            <v>44869</v>
          </cell>
        </row>
        <row r="28">
          <cell r="A28">
            <v>37917</v>
          </cell>
          <cell r="B28">
            <v>510011</v>
          </cell>
          <cell r="C28">
            <v>25790</v>
          </cell>
          <cell r="D28" t="str">
            <v>10011I1208002416</v>
          </cell>
          <cell r="E28" t="str">
            <v>1C22TNT 00037917</v>
          </cell>
          <cell r="F28">
            <v>903276</v>
          </cell>
          <cell r="G28">
            <v>44779</v>
          </cell>
          <cell r="H28">
            <v>44869</v>
          </cell>
        </row>
        <row r="29">
          <cell r="A29">
            <v>37918</v>
          </cell>
          <cell r="B29">
            <v>510011</v>
          </cell>
          <cell r="C29">
            <v>25790</v>
          </cell>
          <cell r="D29" t="str">
            <v>10011I1208002417</v>
          </cell>
          <cell r="E29" t="str">
            <v>1C22TNT 00037918</v>
          </cell>
          <cell r="F29">
            <v>8650300</v>
          </cell>
          <cell r="G29">
            <v>44779</v>
          </cell>
          <cell r="H29">
            <v>44869</v>
          </cell>
        </row>
        <row r="30">
          <cell r="A30">
            <v>37919</v>
          </cell>
          <cell r="B30">
            <v>510019</v>
          </cell>
          <cell r="C30">
            <v>25790</v>
          </cell>
          <cell r="D30" t="str">
            <v>10019I1208001553</v>
          </cell>
          <cell r="E30" t="str">
            <v>1C22TNT 00037919</v>
          </cell>
          <cell r="F30">
            <v>1110580</v>
          </cell>
          <cell r="G30">
            <v>44777</v>
          </cell>
          <cell r="H30">
            <v>44869</v>
          </cell>
        </row>
        <row r="31">
          <cell r="A31">
            <v>37920</v>
          </cell>
          <cell r="B31">
            <v>510024</v>
          </cell>
          <cell r="C31">
            <v>25790</v>
          </cell>
          <cell r="D31" t="str">
            <v>10024I1208001050</v>
          </cell>
          <cell r="E31" t="str">
            <v>1C22TNT 00037920</v>
          </cell>
          <cell r="F31">
            <v>3491900</v>
          </cell>
          <cell r="G31">
            <v>44781</v>
          </cell>
          <cell r="H31">
            <v>44869</v>
          </cell>
        </row>
        <row r="32">
          <cell r="A32">
            <v>37921</v>
          </cell>
          <cell r="B32">
            <v>510028</v>
          </cell>
          <cell r="C32">
            <v>25790</v>
          </cell>
          <cell r="D32" t="str">
            <v>10028I1208001000</v>
          </cell>
          <cell r="E32" t="str">
            <v>1C22TNT 00037921</v>
          </cell>
          <cell r="F32">
            <v>4602480</v>
          </cell>
          <cell r="G32">
            <v>44779</v>
          </cell>
          <cell r="H32">
            <v>44869</v>
          </cell>
        </row>
        <row r="33">
          <cell r="A33">
            <v>37922</v>
          </cell>
          <cell r="B33">
            <v>510022</v>
          </cell>
          <cell r="C33">
            <v>25790</v>
          </cell>
          <cell r="D33" t="str">
            <v>10022I1208001070</v>
          </cell>
          <cell r="E33" t="str">
            <v>1C22TNT 00037922</v>
          </cell>
          <cell r="F33">
            <v>1110580</v>
          </cell>
          <cell r="G33">
            <v>44778</v>
          </cell>
          <cell r="H33">
            <v>44869</v>
          </cell>
        </row>
        <row r="34">
          <cell r="A34">
            <v>37923</v>
          </cell>
          <cell r="B34">
            <v>510021</v>
          </cell>
          <cell r="C34">
            <v>25790</v>
          </cell>
          <cell r="D34" t="str">
            <v>10021I1208000641</v>
          </cell>
          <cell r="E34" t="str">
            <v>1C22TNT 00037923</v>
          </cell>
          <cell r="F34">
            <v>4313540</v>
          </cell>
          <cell r="G34">
            <v>44781</v>
          </cell>
          <cell r="H34">
            <v>44869</v>
          </cell>
        </row>
        <row r="35">
          <cell r="A35">
            <v>37924</v>
          </cell>
          <cell r="B35">
            <v>510017</v>
          </cell>
          <cell r="C35">
            <v>25790</v>
          </cell>
          <cell r="D35" t="str">
            <v>10017I1208002051</v>
          </cell>
          <cell r="E35" t="str">
            <v>1C22TNT 00037924</v>
          </cell>
          <cell r="F35">
            <v>2940030</v>
          </cell>
          <cell r="G35">
            <v>44779</v>
          </cell>
          <cell r="H35">
            <v>44869</v>
          </cell>
        </row>
        <row r="36">
          <cell r="A36">
            <v>37925</v>
          </cell>
          <cell r="B36">
            <v>510017</v>
          </cell>
          <cell r="C36">
            <v>25790</v>
          </cell>
          <cell r="D36" t="str">
            <v>10017I1208002052</v>
          </cell>
          <cell r="E36" t="str">
            <v>1C22TNT 00037925</v>
          </cell>
          <cell r="F36">
            <v>6694860</v>
          </cell>
          <cell r="G36">
            <v>44779</v>
          </cell>
          <cell r="H36">
            <v>44869</v>
          </cell>
        </row>
        <row r="37">
          <cell r="A37">
            <v>37926</v>
          </cell>
          <cell r="B37">
            <v>510015</v>
          </cell>
          <cell r="C37">
            <v>25790</v>
          </cell>
          <cell r="D37" t="str">
            <v>10015I1208001604</v>
          </cell>
          <cell r="E37" t="str">
            <v>1C22TNT 00037926</v>
          </cell>
          <cell r="F37">
            <v>451638</v>
          </cell>
          <cell r="G37">
            <v>44778</v>
          </cell>
          <cell r="H37">
            <v>44869</v>
          </cell>
        </row>
        <row r="38">
          <cell r="A38">
            <v>37927</v>
          </cell>
          <cell r="B38">
            <v>510015</v>
          </cell>
          <cell r="C38">
            <v>25790</v>
          </cell>
          <cell r="D38" t="str">
            <v>10015I1208001605</v>
          </cell>
          <cell r="E38" t="str">
            <v>1C22TNT 00037927</v>
          </cell>
          <cell r="F38">
            <v>6906740</v>
          </cell>
          <cell r="G38">
            <v>44778</v>
          </cell>
          <cell r="H38">
            <v>44869</v>
          </cell>
        </row>
        <row r="39">
          <cell r="A39">
            <v>37928</v>
          </cell>
          <cell r="B39">
            <v>510016</v>
          </cell>
          <cell r="C39">
            <v>25790</v>
          </cell>
          <cell r="D39" t="str">
            <v>10016I1208002011</v>
          </cell>
          <cell r="E39" t="str">
            <v>1C22TNT 00037928</v>
          </cell>
          <cell r="F39">
            <v>2221160</v>
          </cell>
          <cell r="G39">
            <v>44781</v>
          </cell>
          <cell r="H39">
            <v>44869</v>
          </cell>
        </row>
        <row r="40">
          <cell r="A40">
            <v>37929</v>
          </cell>
          <cell r="B40">
            <v>510015</v>
          </cell>
          <cell r="C40">
            <v>25790</v>
          </cell>
          <cell r="D40" t="str">
            <v>10015I1208001606</v>
          </cell>
          <cell r="E40" t="str">
            <v>1C22TNT 00037929</v>
          </cell>
          <cell r="F40">
            <v>8331500</v>
          </cell>
          <cell r="G40">
            <v>44782</v>
          </cell>
          <cell r="H40">
            <v>44869</v>
          </cell>
        </row>
        <row r="41">
          <cell r="A41">
            <v>37930</v>
          </cell>
          <cell r="B41">
            <v>510025</v>
          </cell>
          <cell r="C41">
            <v>25790</v>
          </cell>
          <cell r="D41" t="str">
            <v>10025I1208001069</v>
          </cell>
          <cell r="E41" t="str">
            <v>1C22TNT 00037930</v>
          </cell>
          <cell r="F41">
            <v>12107328</v>
          </cell>
          <cell r="G41">
            <v>44784</v>
          </cell>
          <cell r="H41">
            <v>44869</v>
          </cell>
        </row>
        <row r="42">
          <cell r="A42">
            <v>37931</v>
          </cell>
          <cell r="B42">
            <v>510017</v>
          </cell>
          <cell r="C42">
            <v>25790</v>
          </cell>
          <cell r="D42" t="str">
            <v>10017I1208002053</v>
          </cell>
          <cell r="E42" t="str">
            <v>1C22TNT 00037931</v>
          </cell>
          <cell r="F42">
            <v>2221160</v>
          </cell>
          <cell r="G42">
            <v>44783</v>
          </cell>
          <cell r="H42">
            <v>44869</v>
          </cell>
        </row>
        <row r="43">
          <cell r="A43">
            <v>37932</v>
          </cell>
          <cell r="B43">
            <v>510027</v>
          </cell>
          <cell r="C43">
            <v>25790</v>
          </cell>
          <cell r="D43" t="str">
            <v>10027I1208000774</v>
          </cell>
          <cell r="E43" t="str">
            <v>1C22TNT 00037932</v>
          </cell>
          <cell r="F43">
            <v>2186745</v>
          </cell>
          <cell r="G43">
            <v>44783</v>
          </cell>
          <cell r="H43">
            <v>44869</v>
          </cell>
        </row>
        <row r="44">
          <cell r="A44">
            <v>37933</v>
          </cell>
          <cell r="B44">
            <v>510011</v>
          </cell>
          <cell r="C44">
            <v>25790</v>
          </cell>
          <cell r="D44" t="str">
            <v>10011I1208002418</v>
          </cell>
          <cell r="E44" t="str">
            <v>1C22TNT 00037933</v>
          </cell>
          <cell r="F44">
            <v>16667520</v>
          </cell>
          <cell r="G44">
            <v>44783</v>
          </cell>
          <cell r="H44">
            <v>44869</v>
          </cell>
        </row>
        <row r="45">
          <cell r="A45">
            <v>37934</v>
          </cell>
          <cell r="B45">
            <v>510016</v>
          </cell>
          <cell r="C45">
            <v>25790</v>
          </cell>
          <cell r="D45" t="str">
            <v>10016I1208002012</v>
          </cell>
          <cell r="E45" t="str">
            <v>1C22TNT 00037934</v>
          </cell>
          <cell r="F45">
            <v>3689780</v>
          </cell>
          <cell r="G45">
            <v>44792</v>
          </cell>
          <cell r="H45">
            <v>44869</v>
          </cell>
        </row>
        <row r="46">
          <cell r="A46">
            <v>37935</v>
          </cell>
          <cell r="B46">
            <v>510015</v>
          </cell>
          <cell r="C46">
            <v>25790</v>
          </cell>
          <cell r="D46" t="str">
            <v>10015I1208001607</v>
          </cell>
          <cell r="E46" t="str">
            <v>1C22TNT 00037935</v>
          </cell>
          <cell r="F46">
            <v>4602480</v>
          </cell>
          <cell r="G46">
            <v>44789</v>
          </cell>
          <cell r="H46">
            <v>44869</v>
          </cell>
        </row>
        <row r="47">
          <cell r="A47">
            <v>37936</v>
          </cell>
          <cell r="B47">
            <v>510017</v>
          </cell>
          <cell r="C47">
            <v>25790</v>
          </cell>
          <cell r="D47" t="str">
            <v>10017I1208002054</v>
          </cell>
          <cell r="E47" t="str">
            <v>1C22TNT 00037936</v>
          </cell>
          <cell r="F47">
            <v>11944220</v>
          </cell>
          <cell r="G47">
            <v>44790</v>
          </cell>
          <cell r="H47">
            <v>44869</v>
          </cell>
        </row>
        <row r="48">
          <cell r="A48">
            <v>37937</v>
          </cell>
          <cell r="B48">
            <v>510023</v>
          </cell>
          <cell r="C48">
            <v>25790</v>
          </cell>
          <cell r="D48" t="str">
            <v>10023I1208000400</v>
          </cell>
          <cell r="E48" t="str">
            <v>1C22TNT 00037937</v>
          </cell>
          <cell r="F48">
            <v>1410195</v>
          </cell>
          <cell r="G48">
            <v>44792</v>
          </cell>
          <cell r="H48">
            <v>44869</v>
          </cell>
        </row>
        <row r="49">
          <cell r="A49">
            <v>37938</v>
          </cell>
          <cell r="B49">
            <v>510024</v>
          </cell>
          <cell r="C49">
            <v>25790</v>
          </cell>
          <cell r="D49" t="str">
            <v>10024I1208001051</v>
          </cell>
          <cell r="E49" t="str">
            <v>1C22TNT 00037938</v>
          </cell>
          <cell r="F49">
            <v>2878815</v>
          </cell>
          <cell r="G49">
            <v>44792</v>
          </cell>
          <cell r="H49">
            <v>44869</v>
          </cell>
        </row>
        <row r="50">
          <cell r="A50">
            <v>37939</v>
          </cell>
          <cell r="B50">
            <v>510025</v>
          </cell>
          <cell r="C50">
            <v>25790</v>
          </cell>
          <cell r="D50" t="str">
            <v>10025I1208001070</v>
          </cell>
          <cell r="E50" t="str">
            <v>1C22TNT 00037939</v>
          </cell>
          <cell r="F50">
            <v>1210944</v>
          </cell>
          <cell r="G50">
            <v>44790</v>
          </cell>
          <cell r="H50">
            <v>44869</v>
          </cell>
        </row>
        <row r="51">
          <cell r="A51">
            <v>37940</v>
          </cell>
          <cell r="B51">
            <v>510018</v>
          </cell>
          <cell r="C51">
            <v>25790</v>
          </cell>
          <cell r="D51" t="str">
            <v>10018I1208002062</v>
          </cell>
          <cell r="E51" t="str">
            <v>1C22TNT 00037940</v>
          </cell>
          <cell r="F51">
            <v>3491900</v>
          </cell>
          <cell r="G51">
            <v>44789</v>
          </cell>
          <cell r="H51">
            <v>44869</v>
          </cell>
        </row>
        <row r="52">
          <cell r="A52">
            <v>37941</v>
          </cell>
          <cell r="B52">
            <v>510025</v>
          </cell>
          <cell r="C52">
            <v>25790</v>
          </cell>
          <cell r="D52" t="str">
            <v>10025I1208001074</v>
          </cell>
          <cell r="E52" t="str">
            <v>1C22TNT 00037941</v>
          </cell>
          <cell r="F52">
            <v>1352840</v>
          </cell>
          <cell r="G52">
            <v>44790</v>
          </cell>
          <cell r="H52">
            <v>44869</v>
          </cell>
        </row>
        <row r="53">
          <cell r="A53">
            <v>37942</v>
          </cell>
          <cell r="B53">
            <v>510019</v>
          </cell>
          <cell r="C53">
            <v>25790</v>
          </cell>
          <cell r="D53" t="str">
            <v>10019I1208001554</v>
          </cell>
          <cell r="E53" t="str">
            <v>1C22TNT 00037942</v>
          </cell>
          <cell r="F53">
            <v>1361490</v>
          </cell>
          <cell r="G53">
            <v>44791</v>
          </cell>
          <cell r="H53">
            <v>44869</v>
          </cell>
        </row>
        <row r="54">
          <cell r="A54">
            <v>37943</v>
          </cell>
          <cell r="B54">
            <v>510018</v>
          </cell>
          <cell r="C54">
            <v>25790</v>
          </cell>
          <cell r="D54" t="str">
            <v>10018I1208002063</v>
          </cell>
          <cell r="E54" t="str">
            <v>1C22TNT 00037943</v>
          </cell>
          <cell r="F54">
            <v>5616895</v>
          </cell>
          <cell r="G54">
            <v>44793</v>
          </cell>
          <cell r="H54">
            <v>44869</v>
          </cell>
        </row>
        <row r="55">
          <cell r="A55">
            <v>37944</v>
          </cell>
          <cell r="B55">
            <v>510015</v>
          </cell>
          <cell r="C55">
            <v>25790</v>
          </cell>
          <cell r="D55" t="str">
            <v>10015I1208001608</v>
          </cell>
          <cell r="E55" t="str">
            <v>1C22TNT 00037944</v>
          </cell>
          <cell r="F55">
            <v>2024122</v>
          </cell>
          <cell r="G55">
            <v>44796</v>
          </cell>
          <cell r="H55">
            <v>44869</v>
          </cell>
        </row>
        <row r="56">
          <cell r="A56">
            <v>37945</v>
          </cell>
          <cell r="B56">
            <v>510020</v>
          </cell>
          <cell r="C56">
            <v>25790</v>
          </cell>
          <cell r="D56" t="str">
            <v>10020I1208001480</v>
          </cell>
          <cell r="E56" t="str">
            <v>1C22TNT 00037945</v>
          </cell>
          <cell r="F56">
            <v>1110580</v>
          </cell>
          <cell r="G56">
            <v>44796</v>
          </cell>
          <cell r="H56">
            <v>44869</v>
          </cell>
        </row>
        <row r="57">
          <cell r="A57">
            <v>37946</v>
          </cell>
          <cell r="B57">
            <v>510022</v>
          </cell>
          <cell r="C57">
            <v>25790</v>
          </cell>
          <cell r="D57" t="str">
            <v>10022I1208001071</v>
          </cell>
          <cell r="E57" t="str">
            <v>1C22TNT 00037946</v>
          </cell>
          <cell r="F57">
            <v>385687</v>
          </cell>
          <cell r="G57">
            <v>44796</v>
          </cell>
          <cell r="H57">
            <v>44869</v>
          </cell>
        </row>
        <row r="58">
          <cell r="A58">
            <v>37947</v>
          </cell>
          <cell r="B58">
            <v>510010</v>
          </cell>
          <cell r="C58">
            <v>25790</v>
          </cell>
          <cell r="D58" t="str">
            <v>10010I1208003796</v>
          </cell>
          <cell r="E58" t="str">
            <v>1C22TNT 00037947</v>
          </cell>
          <cell r="F58">
            <v>19998130</v>
          </cell>
          <cell r="G58">
            <v>44795</v>
          </cell>
          <cell r="H58">
            <v>44869</v>
          </cell>
        </row>
        <row r="59">
          <cell r="A59">
            <v>37948</v>
          </cell>
          <cell r="B59">
            <v>510028</v>
          </cell>
          <cell r="C59">
            <v>25790</v>
          </cell>
          <cell r="D59" t="str">
            <v>10028I1208001001</v>
          </cell>
          <cell r="E59" t="str">
            <v>1C22TNT 00037948</v>
          </cell>
          <cell r="F59">
            <v>4359945</v>
          </cell>
          <cell r="G59">
            <v>44797</v>
          </cell>
          <cell r="H59">
            <v>44869</v>
          </cell>
        </row>
        <row r="60">
          <cell r="A60">
            <v>37949</v>
          </cell>
          <cell r="B60">
            <v>510016</v>
          </cell>
          <cell r="C60">
            <v>25790</v>
          </cell>
          <cell r="D60" t="str">
            <v>10016I1208002013</v>
          </cell>
          <cell r="E60" t="str">
            <v>1C22TNT 00037949</v>
          </cell>
          <cell r="F60">
            <v>385687</v>
          </cell>
          <cell r="G60">
            <v>44799</v>
          </cell>
          <cell r="H60">
            <v>44869</v>
          </cell>
        </row>
        <row r="61">
          <cell r="A61">
            <v>37951</v>
          </cell>
          <cell r="B61">
            <v>510027</v>
          </cell>
          <cell r="C61">
            <v>25790</v>
          </cell>
          <cell r="D61" t="str">
            <v>10027I1208000775</v>
          </cell>
          <cell r="E61" t="str">
            <v>1C22TNT 00037951</v>
          </cell>
          <cell r="F61">
            <v>4496192</v>
          </cell>
          <cell r="G61">
            <v>44800</v>
          </cell>
          <cell r="H61">
            <v>44869</v>
          </cell>
        </row>
        <row r="62">
          <cell r="A62">
            <v>37952</v>
          </cell>
          <cell r="B62">
            <v>510022</v>
          </cell>
          <cell r="C62">
            <v>25790</v>
          </cell>
          <cell r="D62" t="str">
            <v>10022I1208001072</v>
          </cell>
          <cell r="E62" t="str">
            <v>1C22TNT 00037952</v>
          </cell>
          <cell r="F62">
            <v>1110580</v>
          </cell>
          <cell r="G62">
            <v>44799</v>
          </cell>
          <cell r="H62">
            <v>44869</v>
          </cell>
        </row>
        <row r="63">
          <cell r="A63">
            <v>37953</v>
          </cell>
          <cell r="B63">
            <v>510022</v>
          </cell>
          <cell r="C63">
            <v>25790</v>
          </cell>
          <cell r="D63" t="str">
            <v>10022I1208001073</v>
          </cell>
          <cell r="E63" t="str">
            <v>1C22TNT 00037953</v>
          </cell>
          <cell r="F63">
            <v>2024122</v>
          </cell>
          <cell r="G63">
            <v>44799</v>
          </cell>
          <cell r="H63">
            <v>44869</v>
          </cell>
        </row>
        <row r="64">
          <cell r="A64">
            <v>37954</v>
          </cell>
          <cell r="B64">
            <v>510020</v>
          </cell>
          <cell r="C64">
            <v>25790</v>
          </cell>
          <cell r="D64" t="str">
            <v>10020I1208001481</v>
          </cell>
          <cell r="E64" t="str">
            <v>1C22TNT 00037954</v>
          </cell>
          <cell r="F64">
            <v>1612400</v>
          </cell>
          <cell r="G64">
            <v>44800</v>
          </cell>
          <cell r="H64">
            <v>44869</v>
          </cell>
        </row>
        <row r="65">
          <cell r="A65">
            <v>37955</v>
          </cell>
          <cell r="B65">
            <v>510020</v>
          </cell>
          <cell r="C65">
            <v>25790</v>
          </cell>
          <cell r="D65" t="str">
            <v>10020I1208001482</v>
          </cell>
          <cell r="E65" t="str">
            <v>1C22TNT 00037955</v>
          </cell>
          <cell r="F65">
            <v>1416885</v>
          </cell>
          <cell r="G65">
            <v>44800</v>
          </cell>
          <cell r="H65">
            <v>44869</v>
          </cell>
        </row>
        <row r="66">
          <cell r="A66">
            <v>37956</v>
          </cell>
          <cell r="B66">
            <v>510010</v>
          </cell>
          <cell r="C66">
            <v>25790</v>
          </cell>
          <cell r="D66" t="str">
            <v>10010I1208003797</v>
          </cell>
          <cell r="E66" t="str">
            <v>1C22TNT 00037956</v>
          </cell>
          <cell r="F66">
            <v>7114485</v>
          </cell>
          <cell r="G66">
            <v>44802</v>
          </cell>
          <cell r="H66">
            <v>44869</v>
          </cell>
        </row>
        <row r="67">
          <cell r="A67">
            <v>37957</v>
          </cell>
          <cell r="B67">
            <v>510018</v>
          </cell>
          <cell r="C67">
            <v>25790</v>
          </cell>
          <cell r="D67" t="str">
            <v>10018I1208002064</v>
          </cell>
          <cell r="E67" t="str">
            <v>1C22TNT 00037957</v>
          </cell>
          <cell r="F67">
            <v>2409809</v>
          </cell>
          <cell r="G67">
            <v>44803</v>
          </cell>
          <cell r="H67">
            <v>44869</v>
          </cell>
        </row>
        <row r="68">
          <cell r="A68">
            <v>37958</v>
          </cell>
          <cell r="B68">
            <v>510020</v>
          </cell>
          <cell r="C68">
            <v>25790</v>
          </cell>
          <cell r="D68" t="str">
            <v>10020I1208001483</v>
          </cell>
          <cell r="E68" t="str">
            <v>1C22TNT 00037958</v>
          </cell>
          <cell r="F68">
            <v>1410195</v>
          </cell>
          <cell r="G68">
            <v>44782</v>
          </cell>
          <cell r="H68">
            <v>44869</v>
          </cell>
        </row>
        <row r="69">
          <cell r="A69">
            <v>37959</v>
          </cell>
          <cell r="B69">
            <v>510015</v>
          </cell>
          <cell r="C69">
            <v>25790</v>
          </cell>
          <cell r="D69" t="str">
            <v>10015I1208001609</v>
          </cell>
          <cell r="E69" t="str">
            <v>1C22TNT 00037959</v>
          </cell>
          <cell r="F69">
            <v>2221160</v>
          </cell>
          <cell r="G69">
            <v>44796</v>
          </cell>
          <cell r="H69">
            <v>44869</v>
          </cell>
        </row>
        <row r="70">
          <cell r="A70">
            <v>37961</v>
          </cell>
          <cell r="B70">
            <v>510016</v>
          </cell>
          <cell r="C70">
            <v>25790</v>
          </cell>
          <cell r="D70" t="str">
            <v>10016I1208002014</v>
          </cell>
          <cell r="E70" t="str">
            <v>1C22TNT 00037961</v>
          </cell>
          <cell r="F70">
            <v>3729020</v>
          </cell>
          <cell r="G70">
            <v>44799</v>
          </cell>
          <cell r="H70">
            <v>44869</v>
          </cell>
        </row>
        <row r="71">
          <cell r="A71">
            <v>29298</v>
          </cell>
          <cell r="B71">
            <v>510019</v>
          </cell>
          <cell r="C71">
            <v>25790</v>
          </cell>
          <cell r="D71" t="str">
            <v>10019I1207001633</v>
          </cell>
          <cell r="E71" t="str">
            <v>1C22TNT_00029298</v>
          </cell>
          <cell r="F71">
            <v>6704188</v>
          </cell>
          <cell r="G71">
            <v>44763</v>
          </cell>
          <cell r="H71">
            <v>44869</v>
          </cell>
        </row>
        <row r="72">
          <cell r="A72">
            <v>29299</v>
          </cell>
          <cell r="B72">
            <v>510019</v>
          </cell>
          <cell r="C72">
            <v>25790</v>
          </cell>
          <cell r="D72" t="str">
            <v>10019I1207001634</v>
          </cell>
          <cell r="E72" t="str">
            <v>1C22TNT_00029299</v>
          </cell>
          <cell r="F72">
            <v>180650</v>
          </cell>
          <cell r="G72">
            <v>44763</v>
          </cell>
          <cell r="H72">
            <v>44869</v>
          </cell>
        </row>
        <row r="73">
          <cell r="A73">
            <v>29300</v>
          </cell>
          <cell r="B73">
            <v>510019</v>
          </cell>
          <cell r="C73">
            <v>25790</v>
          </cell>
          <cell r="D73" t="str">
            <v>10019I1207001635</v>
          </cell>
          <cell r="E73" t="str">
            <v>1C22TNT_00029300</v>
          </cell>
          <cell r="F73">
            <v>180650</v>
          </cell>
          <cell r="G73">
            <v>44770</v>
          </cell>
          <cell r="H73">
            <v>44869</v>
          </cell>
        </row>
        <row r="74">
          <cell r="A74">
            <v>29301</v>
          </cell>
          <cell r="B74">
            <v>510019</v>
          </cell>
          <cell r="C74">
            <v>25790</v>
          </cell>
          <cell r="D74" t="str">
            <v>10019I1207001636</v>
          </cell>
          <cell r="E74" t="str">
            <v>1C22TNT_00029301</v>
          </cell>
          <cell r="F74">
            <v>6479188</v>
          </cell>
          <cell r="G74">
            <v>44770</v>
          </cell>
          <cell r="H74">
            <v>44869</v>
          </cell>
        </row>
        <row r="75">
          <cell r="A75">
            <v>29302</v>
          </cell>
          <cell r="B75">
            <v>510028</v>
          </cell>
          <cell r="C75">
            <v>25790</v>
          </cell>
          <cell r="D75" t="str">
            <v>10028I1207000999</v>
          </cell>
          <cell r="E75" t="str">
            <v>1C22TNT_00029302</v>
          </cell>
          <cell r="F75">
            <v>12948613</v>
          </cell>
          <cell r="G75">
            <v>44761</v>
          </cell>
          <cell r="H75">
            <v>44869</v>
          </cell>
        </row>
        <row r="76">
          <cell r="A76">
            <v>29305</v>
          </cell>
          <cell r="B76">
            <v>510025</v>
          </cell>
          <cell r="C76">
            <v>25790</v>
          </cell>
          <cell r="D76" t="str">
            <v>10025I1207001233</v>
          </cell>
          <cell r="E76" t="str">
            <v>1C22TNT_00029305</v>
          </cell>
          <cell r="F76">
            <v>2381325</v>
          </cell>
          <cell r="G76">
            <v>44762</v>
          </cell>
          <cell r="H76">
            <v>44869</v>
          </cell>
        </row>
        <row r="77">
          <cell r="A77">
            <v>29307</v>
          </cell>
          <cell r="B77">
            <v>510016</v>
          </cell>
          <cell r="C77">
            <v>25790</v>
          </cell>
          <cell r="D77" t="str">
            <v>10016I1207002114</v>
          </cell>
          <cell r="E77" t="str">
            <v>1C22TNT_00029307</v>
          </cell>
          <cell r="F77">
            <v>5713063</v>
          </cell>
          <cell r="G77">
            <v>44764</v>
          </cell>
          <cell r="H77">
            <v>44869</v>
          </cell>
        </row>
        <row r="78">
          <cell r="A78">
            <v>29308</v>
          </cell>
          <cell r="B78">
            <v>510020</v>
          </cell>
          <cell r="C78">
            <v>25790</v>
          </cell>
          <cell r="D78" t="str">
            <v>10020I1207001534</v>
          </cell>
          <cell r="E78" t="str">
            <v>1C22TNT_00029308</v>
          </cell>
          <cell r="F78">
            <v>453750</v>
          </cell>
          <cell r="G78">
            <v>44761</v>
          </cell>
          <cell r="H78">
            <v>44869</v>
          </cell>
        </row>
        <row r="79">
          <cell r="A79">
            <v>29309</v>
          </cell>
          <cell r="B79">
            <v>510016</v>
          </cell>
          <cell r="C79">
            <v>25790</v>
          </cell>
          <cell r="D79" t="str">
            <v>10016I1207002115</v>
          </cell>
          <cell r="E79" t="str">
            <v>1C22TNT_00029309</v>
          </cell>
          <cell r="F79">
            <v>2582425</v>
          </cell>
          <cell r="G79">
            <v>44772</v>
          </cell>
          <cell r="H79">
            <v>44869</v>
          </cell>
        </row>
        <row r="80">
          <cell r="A80">
            <v>29310</v>
          </cell>
          <cell r="B80">
            <v>510028</v>
          </cell>
          <cell r="C80">
            <v>25790</v>
          </cell>
          <cell r="D80" t="str">
            <v>10028I1207001000</v>
          </cell>
          <cell r="E80" t="str">
            <v>1C22TNT_00029310</v>
          </cell>
          <cell r="F80">
            <v>6071113</v>
          </cell>
          <cell r="G80">
            <v>44768</v>
          </cell>
          <cell r="H80">
            <v>44869</v>
          </cell>
        </row>
        <row r="81">
          <cell r="A81">
            <v>29311</v>
          </cell>
          <cell r="B81">
            <v>510027</v>
          </cell>
          <cell r="C81">
            <v>25790</v>
          </cell>
          <cell r="D81" t="str">
            <v>10027I1207000880</v>
          </cell>
          <cell r="E81" t="str">
            <v>1C22TNT_00029311</v>
          </cell>
          <cell r="F81">
            <v>1410200</v>
          </cell>
          <cell r="G81">
            <v>44768</v>
          </cell>
          <cell r="H81">
            <v>44869</v>
          </cell>
        </row>
        <row r="82">
          <cell r="A82">
            <v>29312</v>
          </cell>
          <cell r="B82">
            <v>510025</v>
          </cell>
          <cell r="C82">
            <v>25790</v>
          </cell>
          <cell r="D82" t="str">
            <v>10025I1207001234</v>
          </cell>
          <cell r="E82" t="str">
            <v>1C22TNT_00029312</v>
          </cell>
          <cell r="F82">
            <v>15161213</v>
          </cell>
          <cell r="G82">
            <v>44769</v>
          </cell>
          <cell r="H82">
            <v>44869</v>
          </cell>
        </row>
        <row r="83">
          <cell r="A83">
            <v>29313</v>
          </cell>
          <cell r="B83">
            <v>510022</v>
          </cell>
          <cell r="C83">
            <v>25790</v>
          </cell>
          <cell r="D83" t="str">
            <v>10022I1207001166</v>
          </cell>
          <cell r="E83" t="str">
            <v>1C22TNT_00029313</v>
          </cell>
          <cell r="F83">
            <v>1110575</v>
          </cell>
          <cell r="G83">
            <v>44768</v>
          </cell>
          <cell r="H83">
            <v>44869</v>
          </cell>
        </row>
        <row r="84">
          <cell r="A84">
            <v>29314</v>
          </cell>
          <cell r="B84">
            <v>510021</v>
          </cell>
          <cell r="C84">
            <v>25790</v>
          </cell>
          <cell r="D84" t="str">
            <v>10021I1207000715</v>
          </cell>
          <cell r="E84" t="str">
            <v>1C22TNT_00029314</v>
          </cell>
          <cell r="F84">
            <v>1468625</v>
          </cell>
          <cell r="G84">
            <v>44770</v>
          </cell>
          <cell r="H84">
            <v>44869</v>
          </cell>
        </row>
        <row r="85">
          <cell r="A85">
            <v>29315</v>
          </cell>
          <cell r="B85">
            <v>510016</v>
          </cell>
          <cell r="C85">
            <v>25790</v>
          </cell>
          <cell r="D85" t="str">
            <v>10016I1207002116</v>
          </cell>
          <cell r="E85" t="str">
            <v>1C22TNT_00029315</v>
          </cell>
          <cell r="F85">
            <v>1468625</v>
          </cell>
          <cell r="G85">
            <v>44772</v>
          </cell>
          <cell r="H85">
            <v>44869</v>
          </cell>
        </row>
        <row r="86">
          <cell r="A86">
            <v>29316</v>
          </cell>
          <cell r="B86">
            <v>510018</v>
          </cell>
          <cell r="C86">
            <v>25790</v>
          </cell>
          <cell r="D86" t="str">
            <v>10018I1207001910</v>
          </cell>
          <cell r="E86" t="str">
            <v>1C22TNT_00029316</v>
          </cell>
          <cell r="F86">
            <v>451638</v>
          </cell>
          <cell r="G86">
            <v>44769</v>
          </cell>
          <cell r="H86">
            <v>44869</v>
          </cell>
        </row>
        <row r="87">
          <cell r="A87">
            <v>29317</v>
          </cell>
          <cell r="B87">
            <v>510018</v>
          </cell>
          <cell r="C87">
            <v>25790</v>
          </cell>
          <cell r="D87" t="str">
            <v>10018I1207001911</v>
          </cell>
          <cell r="E87" t="str">
            <v>1C22TNT_00029317</v>
          </cell>
          <cell r="F87">
            <v>2835075</v>
          </cell>
          <cell r="G87">
            <v>44769</v>
          </cell>
          <cell r="H87">
            <v>44869</v>
          </cell>
        </row>
        <row r="88">
          <cell r="A88">
            <v>29318</v>
          </cell>
          <cell r="B88">
            <v>510012</v>
          </cell>
          <cell r="C88">
            <v>25790</v>
          </cell>
          <cell r="D88" t="str">
            <v>10012I1207002403</v>
          </cell>
          <cell r="E88" t="str">
            <v>1C22TNT_00029318</v>
          </cell>
          <cell r="F88">
            <v>10871463</v>
          </cell>
          <cell r="G88">
            <v>44768</v>
          </cell>
          <cell r="H88">
            <v>44869</v>
          </cell>
        </row>
        <row r="89">
          <cell r="A89">
            <v>29319</v>
          </cell>
          <cell r="B89">
            <v>510029</v>
          </cell>
          <cell r="C89">
            <v>25790</v>
          </cell>
          <cell r="D89" t="str">
            <v>10029I1207000674</v>
          </cell>
          <cell r="E89" t="str">
            <v>1C22TNT_00029319</v>
          </cell>
          <cell r="F89">
            <v>361313</v>
          </cell>
          <cell r="G89">
            <v>44768</v>
          </cell>
          <cell r="H89">
            <v>44869</v>
          </cell>
        </row>
        <row r="90">
          <cell r="A90">
            <v>29320</v>
          </cell>
          <cell r="B90">
            <v>510010</v>
          </cell>
          <cell r="C90">
            <v>25790</v>
          </cell>
          <cell r="D90" t="str">
            <v>10010I1207003977</v>
          </cell>
          <cell r="E90" t="str">
            <v>1C22TNT_00029320</v>
          </cell>
          <cell r="F90">
            <v>451638</v>
          </cell>
          <cell r="G90">
            <v>44764</v>
          </cell>
          <cell r="H90">
            <v>44869</v>
          </cell>
        </row>
        <row r="91">
          <cell r="A91">
            <v>29321</v>
          </cell>
          <cell r="B91">
            <v>510010</v>
          </cell>
          <cell r="C91">
            <v>25790</v>
          </cell>
          <cell r="D91" t="str">
            <v>10010I1207003978</v>
          </cell>
          <cell r="E91" t="str">
            <v>1C22TNT_00029321</v>
          </cell>
          <cell r="F91">
            <v>10479763</v>
          </cell>
          <cell r="G91">
            <v>44764</v>
          </cell>
          <cell r="H91">
            <v>44869</v>
          </cell>
        </row>
        <row r="92">
          <cell r="A92">
            <v>29322</v>
          </cell>
          <cell r="B92">
            <v>510011</v>
          </cell>
          <cell r="C92">
            <v>25790</v>
          </cell>
          <cell r="D92" t="str">
            <v>10011I1207002580</v>
          </cell>
          <cell r="E92" t="str">
            <v>1C22TNT_00029322</v>
          </cell>
          <cell r="F92">
            <v>2940038</v>
          </cell>
          <cell r="G92">
            <v>44766</v>
          </cell>
          <cell r="H92">
            <v>44869</v>
          </cell>
        </row>
        <row r="93">
          <cell r="A93">
            <v>29323</v>
          </cell>
          <cell r="B93">
            <v>510018</v>
          </cell>
          <cell r="C93">
            <v>25790</v>
          </cell>
          <cell r="D93" t="str">
            <v>10018I1207001912</v>
          </cell>
          <cell r="E93" t="str">
            <v>1C22TNT_00029323</v>
          </cell>
          <cell r="F93">
            <v>453750</v>
          </cell>
          <cell r="G93">
            <v>44764</v>
          </cell>
          <cell r="H93">
            <v>44869</v>
          </cell>
        </row>
        <row r="94">
          <cell r="A94">
            <v>29324</v>
          </cell>
          <cell r="B94">
            <v>510018</v>
          </cell>
          <cell r="C94">
            <v>25790</v>
          </cell>
          <cell r="D94" t="str">
            <v>10018I1207001913</v>
          </cell>
          <cell r="E94" t="str">
            <v>1C22TNT_00029324</v>
          </cell>
          <cell r="F94">
            <v>2221163</v>
          </cell>
          <cell r="G94">
            <v>44769</v>
          </cell>
          <cell r="H94">
            <v>44869</v>
          </cell>
        </row>
        <row r="95">
          <cell r="A95">
            <v>29325</v>
          </cell>
          <cell r="B95">
            <v>510012</v>
          </cell>
          <cell r="C95">
            <v>25790</v>
          </cell>
          <cell r="D95" t="str">
            <v>10012I1207002404</v>
          </cell>
          <cell r="E95" t="str">
            <v>1C22TNT_00029325</v>
          </cell>
          <cell r="F95">
            <v>903275</v>
          </cell>
          <cell r="G95">
            <v>44754</v>
          </cell>
          <cell r="H95">
            <v>44869</v>
          </cell>
        </row>
        <row r="96">
          <cell r="A96">
            <v>29326</v>
          </cell>
          <cell r="B96">
            <v>510011</v>
          </cell>
          <cell r="C96">
            <v>25790</v>
          </cell>
          <cell r="D96" t="str">
            <v>10011I1207002581</v>
          </cell>
          <cell r="E96" t="str">
            <v>1C22TNT_00029326</v>
          </cell>
          <cell r="F96">
            <v>903275</v>
          </cell>
          <cell r="G96">
            <v>44762</v>
          </cell>
          <cell r="H96">
            <v>44869</v>
          </cell>
        </row>
        <row r="97">
          <cell r="A97">
            <v>29327</v>
          </cell>
          <cell r="B97">
            <v>510015</v>
          </cell>
          <cell r="C97">
            <v>25790</v>
          </cell>
          <cell r="D97" t="str">
            <v>10015I1207001663</v>
          </cell>
          <cell r="E97" t="str">
            <v>1C22TNT_00029327</v>
          </cell>
          <cell r="F97">
            <v>1110575</v>
          </cell>
          <cell r="G97">
            <v>44757</v>
          </cell>
          <cell r="H97">
            <v>44869</v>
          </cell>
        </row>
        <row r="98">
          <cell r="A98">
            <v>29329</v>
          </cell>
          <cell r="B98">
            <v>510016</v>
          </cell>
          <cell r="C98">
            <v>25790</v>
          </cell>
          <cell r="D98" t="str">
            <v>10016I1207002117</v>
          </cell>
          <cell r="E98" t="str">
            <v>1C22TNT_00029329</v>
          </cell>
          <cell r="F98">
            <v>4051100</v>
          </cell>
          <cell r="G98">
            <v>44760</v>
          </cell>
          <cell r="H98">
            <v>44869</v>
          </cell>
        </row>
        <row r="99">
          <cell r="A99">
            <v>29331</v>
          </cell>
          <cell r="B99">
            <v>510025</v>
          </cell>
          <cell r="C99">
            <v>25790</v>
          </cell>
          <cell r="D99" t="str">
            <v>10025I1207001235</v>
          </cell>
          <cell r="E99" t="str">
            <v>1C22TNT_00029331</v>
          </cell>
          <cell r="F99">
            <v>496800</v>
          </cell>
          <cell r="G99">
            <v>44757</v>
          </cell>
          <cell r="H99">
            <v>44869</v>
          </cell>
        </row>
        <row r="100">
          <cell r="A100">
            <v>29332</v>
          </cell>
          <cell r="B100">
            <v>510025</v>
          </cell>
          <cell r="C100">
            <v>25790</v>
          </cell>
          <cell r="D100" t="str">
            <v>10025I1207001236</v>
          </cell>
          <cell r="E100" t="str">
            <v>1C22TNT_00029332</v>
          </cell>
          <cell r="F100">
            <v>2381325</v>
          </cell>
          <cell r="G100">
            <v>44757</v>
          </cell>
          <cell r="H100">
            <v>44869</v>
          </cell>
        </row>
        <row r="101">
          <cell r="A101">
            <v>29333</v>
          </cell>
          <cell r="B101">
            <v>510029</v>
          </cell>
          <cell r="C101">
            <v>25790</v>
          </cell>
          <cell r="D101" t="str">
            <v>10029I1207000675</v>
          </cell>
          <cell r="E101" t="str">
            <v>1C22TNT_00029333</v>
          </cell>
          <cell r="F101">
            <v>90325</v>
          </cell>
          <cell r="G101">
            <v>44756</v>
          </cell>
          <cell r="H101">
            <v>44869</v>
          </cell>
        </row>
        <row r="102">
          <cell r="A102">
            <v>29334</v>
          </cell>
          <cell r="B102">
            <v>510029</v>
          </cell>
          <cell r="C102">
            <v>25790</v>
          </cell>
          <cell r="D102" t="str">
            <v>10029I1207000676</v>
          </cell>
          <cell r="E102" t="str">
            <v>1C22TNT_00029334</v>
          </cell>
          <cell r="F102">
            <v>4339400</v>
          </cell>
          <cell r="G102">
            <v>44756</v>
          </cell>
          <cell r="H102">
            <v>44869</v>
          </cell>
        </row>
        <row r="103">
          <cell r="A103">
            <v>29335</v>
          </cell>
          <cell r="B103">
            <v>510010</v>
          </cell>
          <cell r="C103">
            <v>25790</v>
          </cell>
          <cell r="D103" t="str">
            <v>10010I1207003979</v>
          </cell>
          <cell r="E103" t="str">
            <v>1C22TNT_00029335</v>
          </cell>
          <cell r="F103">
            <v>3259875</v>
          </cell>
          <cell r="G103">
            <v>44757</v>
          </cell>
          <cell r="H103">
            <v>44869</v>
          </cell>
        </row>
        <row r="104">
          <cell r="A104">
            <v>29336</v>
          </cell>
          <cell r="B104">
            <v>510010</v>
          </cell>
          <cell r="C104">
            <v>25790</v>
          </cell>
          <cell r="D104" t="str">
            <v>10010I1207003980</v>
          </cell>
          <cell r="E104" t="str">
            <v>1C22TNT_00029336</v>
          </cell>
          <cell r="F104">
            <v>7035963</v>
          </cell>
          <cell r="G104">
            <v>44757</v>
          </cell>
          <cell r="H104">
            <v>44869</v>
          </cell>
        </row>
        <row r="105">
          <cell r="A105">
            <v>29337</v>
          </cell>
          <cell r="B105">
            <v>510019</v>
          </cell>
          <cell r="C105">
            <v>25790</v>
          </cell>
          <cell r="D105" t="str">
            <v>10019I1207001637</v>
          </cell>
          <cell r="E105" t="str">
            <v>1C22TNT_00029337</v>
          </cell>
          <cell r="F105">
            <v>225825</v>
          </cell>
          <cell r="G105">
            <v>44754</v>
          </cell>
          <cell r="H105">
            <v>44869</v>
          </cell>
        </row>
        <row r="106">
          <cell r="A106">
            <v>29338</v>
          </cell>
          <cell r="B106">
            <v>510019</v>
          </cell>
          <cell r="C106">
            <v>25790</v>
          </cell>
          <cell r="D106" t="str">
            <v>10019I1207001638</v>
          </cell>
          <cell r="E106" t="str">
            <v>1C22TNT_00029338</v>
          </cell>
          <cell r="F106">
            <v>2381325</v>
          </cell>
          <cell r="G106">
            <v>44754</v>
          </cell>
          <cell r="H106">
            <v>44869</v>
          </cell>
        </row>
        <row r="107">
          <cell r="A107">
            <v>29339</v>
          </cell>
          <cell r="B107">
            <v>510012</v>
          </cell>
          <cell r="C107">
            <v>25790</v>
          </cell>
          <cell r="D107" t="str">
            <v>10012I1207002405</v>
          </cell>
          <cell r="E107" t="str">
            <v>1C22TNT_00029339</v>
          </cell>
          <cell r="F107">
            <v>9054563</v>
          </cell>
          <cell r="G107">
            <v>44754</v>
          </cell>
          <cell r="H107">
            <v>44869</v>
          </cell>
        </row>
        <row r="108">
          <cell r="A108">
            <v>29340</v>
          </cell>
          <cell r="B108">
            <v>510018</v>
          </cell>
          <cell r="C108">
            <v>25790</v>
          </cell>
          <cell r="D108" t="str">
            <v>10018I1207001914</v>
          </cell>
          <cell r="E108" t="str">
            <v>1C22TNT_00029340</v>
          </cell>
          <cell r="F108">
            <v>2808238</v>
          </cell>
          <cell r="G108">
            <v>44754</v>
          </cell>
          <cell r="H108">
            <v>44869</v>
          </cell>
        </row>
        <row r="109">
          <cell r="A109">
            <v>29341</v>
          </cell>
          <cell r="B109">
            <v>510011</v>
          </cell>
          <cell r="C109">
            <v>25790</v>
          </cell>
          <cell r="D109" t="str">
            <v>10011I1207002582</v>
          </cell>
          <cell r="E109" t="str">
            <v>1C22TNT_00029341</v>
          </cell>
          <cell r="F109">
            <v>10871463</v>
          </cell>
          <cell r="G109">
            <v>44754</v>
          </cell>
          <cell r="H109">
            <v>44869</v>
          </cell>
        </row>
        <row r="110">
          <cell r="A110">
            <v>29342</v>
          </cell>
          <cell r="B110">
            <v>510018</v>
          </cell>
          <cell r="C110">
            <v>25790</v>
          </cell>
          <cell r="D110" t="str">
            <v>10018I1207001915</v>
          </cell>
          <cell r="E110" t="str">
            <v>1C22TNT_00029342</v>
          </cell>
          <cell r="F110">
            <v>2579200</v>
          </cell>
          <cell r="G110">
            <v>44754</v>
          </cell>
          <cell r="H110">
            <v>44869</v>
          </cell>
        </row>
        <row r="111">
          <cell r="A111">
            <v>29343</v>
          </cell>
          <cell r="B111">
            <v>510011</v>
          </cell>
          <cell r="C111">
            <v>25790</v>
          </cell>
          <cell r="D111" t="str">
            <v>10011I1207002583</v>
          </cell>
          <cell r="E111" t="str">
            <v>1C22TNT_00029343</v>
          </cell>
          <cell r="F111">
            <v>451638</v>
          </cell>
          <cell r="G111">
            <v>44769</v>
          </cell>
          <cell r="H111">
            <v>44869</v>
          </cell>
        </row>
        <row r="112">
          <cell r="A112">
            <v>29344</v>
          </cell>
          <cell r="B112">
            <v>510011</v>
          </cell>
          <cell r="C112">
            <v>25790</v>
          </cell>
          <cell r="D112" t="str">
            <v>10011I1207002584</v>
          </cell>
          <cell r="E112" t="str">
            <v>1C22TNT_00029344</v>
          </cell>
          <cell r="F112">
            <v>11215088</v>
          </cell>
          <cell r="G112">
            <v>44769</v>
          </cell>
          <cell r="H112">
            <v>44869</v>
          </cell>
        </row>
        <row r="113">
          <cell r="A113">
            <v>29345</v>
          </cell>
          <cell r="B113">
            <v>510012</v>
          </cell>
          <cell r="C113">
            <v>25790</v>
          </cell>
          <cell r="D113" t="str">
            <v>10012I1207002406</v>
          </cell>
          <cell r="E113" t="str">
            <v>1C22TNT_00029345</v>
          </cell>
          <cell r="F113">
            <v>907500</v>
          </cell>
          <cell r="G113">
            <v>44763</v>
          </cell>
          <cell r="H113">
            <v>44869</v>
          </cell>
        </row>
        <row r="114">
          <cell r="A114">
            <v>29346</v>
          </cell>
          <cell r="B114">
            <v>510012</v>
          </cell>
          <cell r="C114">
            <v>25790</v>
          </cell>
          <cell r="D114" t="str">
            <v>10012I1207002407</v>
          </cell>
          <cell r="E114" t="str">
            <v>1C22TNT_00029346</v>
          </cell>
          <cell r="F114">
            <v>903275</v>
          </cell>
          <cell r="G114">
            <v>44763</v>
          </cell>
          <cell r="H114">
            <v>44869</v>
          </cell>
        </row>
        <row r="115">
          <cell r="A115">
            <v>29347</v>
          </cell>
          <cell r="B115">
            <v>510012</v>
          </cell>
          <cell r="C115">
            <v>25790</v>
          </cell>
          <cell r="D115" t="str">
            <v>10012I1207002408</v>
          </cell>
          <cell r="E115" t="str">
            <v>1C22TNT_00029347</v>
          </cell>
          <cell r="F115">
            <v>6460400</v>
          </cell>
          <cell r="G115">
            <v>44763</v>
          </cell>
          <cell r="H115">
            <v>44869</v>
          </cell>
        </row>
        <row r="116">
          <cell r="A116">
            <v>29348</v>
          </cell>
          <cell r="B116">
            <v>510013</v>
          </cell>
          <cell r="C116">
            <v>25790</v>
          </cell>
          <cell r="D116" t="str">
            <v>10013I1207002951</v>
          </cell>
          <cell r="E116" t="str">
            <v>1C22TNT_00029348</v>
          </cell>
          <cell r="F116">
            <v>5910950</v>
          </cell>
          <cell r="G116">
            <v>44764</v>
          </cell>
          <cell r="H116">
            <v>44869</v>
          </cell>
        </row>
        <row r="117">
          <cell r="A117">
            <v>29349</v>
          </cell>
          <cell r="B117">
            <v>510013</v>
          </cell>
          <cell r="C117">
            <v>25790</v>
          </cell>
          <cell r="D117" t="str">
            <v>10013I1207002952</v>
          </cell>
          <cell r="E117" t="str">
            <v>1C22TNT_00029349</v>
          </cell>
          <cell r="F117">
            <v>451638</v>
          </cell>
          <cell r="G117">
            <v>44764</v>
          </cell>
          <cell r="H117">
            <v>44869</v>
          </cell>
        </row>
        <row r="118">
          <cell r="A118">
            <v>29351</v>
          </cell>
          <cell r="B118">
            <v>510014</v>
          </cell>
          <cell r="C118">
            <v>25790</v>
          </cell>
          <cell r="D118" t="str">
            <v>10014I1207001343</v>
          </cell>
          <cell r="E118" t="str">
            <v>1C22TNT_00029351</v>
          </cell>
          <cell r="F118">
            <v>2860563</v>
          </cell>
          <cell r="G118">
            <v>44753</v>
          </cell>
          <cell r="H118">
            <v>44869</v>
          </cell>
        </row>
        <row r="119">
          <cell r="A119">
            <v>29353</v>
          </cell>
          <cell r="B119">
            <v>510014</v>
          </cell>
          <cell r="C119">
            <v>25790</v>
          </cell>
          <cell r="D119" t="str">
            <v>10014I1207001344</v>
          </cell>
          <cell r="E119" t="str">
            <v>1C22TNT_00029353</v>
          </cell>
          <cell r="F119">
            <v>3888738</v>
          </cell>
          <cell r="G119">
            <v>44764</v>
          </cell>
          <cell r="H119">
            <v>44869</v>
          </cell>
        </row>
        <row r="120">
          <cell r="A120">
            <v>29354</v>
          </cell>
          <cell r="B120">
            <v>510014</v>
          </cell>
          <cell r="C120">
            <v>25790</v>
          </cell>
          <cell r="D120" t="str">
            <v>10014I1207001345</v>
          </cell>
          <cell r="E120" t="str">
            <v>1C22TNT_00029354</v>
          </cell>
          <cell r="F120">
            <v>5624450</v>
          </cell>
          <cell r="G120">
            <v>44762</v>
          </cell>
          <cell r="H120">
            <v>44869</v>
          </cell>
        </row>
        <row r="121">
          <cell r="A121">
            <v>29356</v>
          </cell>
          <cell r="B121">
            <v>510014</v>
          </cell>
          <cell r="C121">
            <v>25790</v>
          </cell>
          <cell r="D121" t="str">
            <v>10014I1207001346</v>
          </cell>
          <cell r="E121" t="str">
            <v>1C22TNT_00029356</v>
          </cell>
          <cell r="F121">
            <v>361313</v>
          </cell>
          <cell r="G121">
            <v>44762</v>
          </cell>
          <cell r="H121">
            <v>44869</v>
          </cell>
        </row>
        <row r="122">
          <cell r="A122">
            <v>29357</v>
          </cell>
          <cell r="B122">
            <v>520090</v>
          </cell>
          <cell r="C122">
            <v>25790</v>
          </cell>
          <cell r="D122" t="str">
            <v>20090I1207000822</v>
          </cell>
          <cell r="E122" t="str">
            <v>1C22TNT_00029357</v>
          </cell>
          <cell r="F122">
            <v>1468625</v>
          </cell>
          <cell r="G122">
            <v>44762</v>
          </cell>
          <cell r="H122">
            <v>44869</v>
          </cell>
        </row>
        <row r="123">
          <cell r="A123">
            <v>29360</v>
          </cell>
          <cell r="B123">
            <v>510026</v>
          </cell>
          <cell r="C123">
            <v>25790</v>
          </cell>
          <cell r="D123" t="str">
            <v>10026I1207001648</v>
          </cell>
          <cell r="E123" t="str">
            <v>1C22TNT_00029360</v>
          </cell>
          <cell r="F123">
            <v>4339400</v>
          </cell>
          <cell r="G123">
            <v>44758</v>
          </cell>
          <cell r="H123">
            <v>44869</v>
          </cell>
        </row>
        <row r="124">
          <cell r="A124">
            <v>29361</v>
          </cell>
          <cell r="B124">
            <v>510026</v>
          </cell>
          <cell r="C124">
            <v>25790</v>
          </cell>
          <cell r="D124" t="str">
            <v>10026I1207001649</v>
          </cell>
          <cell r="E124" t="str">
            <v>1C22TNT_00029361</v>
          </cell>
          <cell r="F124">
            <v>225825</v>
          </cell>
          <cell r="G124">
            <v>44758</v>
          </cell>
          <cell r="H124">
            <v>44869</v>
          </cell>
        </row>
        <row r="125">
          <cell r="A125">
            <v>29363</v>
          </cell>
          <cell r="B125">
            <v>520090</v>
          </cell>
          <cell r="C125">
            <v>25790</v>
          </cell>
          <cell r="D125" t="str">
            <v>20090I1207000823</v>
          </cell>
          <cell r="E125" t="str">
            <v>1C22TNT_00029363</v>
          </cell>
          <cell r="F125">
            <v>1110575</v>
          </cell>
          <cell r="G125">
            <v>44758</v>
          </cell>
          <cell r="H125">
            <v>44869</v>
          </cell>
        </row>
        <row r="126">
          <cell r="A126">
            <v>37962</v>
          </cell>
          <cell r="B126">
            <v>510018</v>
          </cell>
          <cell r="C126">
            <v>25790</v>
          </cell>
          <cell r="D126" t="str">
            <v>10018I1208002058</v>
          </cell>
          <cell r="E126" t="str">
            <v>1C22TNT_00037962</v>
          </cell>
          <cell r="F126">
            <v>2221163</v>
          </cell>
          <cell r="G126">
            <v>44803</v>
          </cell>
          <cell r="H126">
            <v>44869</v>
          </cell>
        </row>
        <row r="127">
          <cell r="A127">
            <v>45832</v>
          </cell>
          <cell r="B127">
            <v>510026</v>
          </cell>
          <cell r="C127">
            <v>25790</v>
          </cell>
          <cell r="D127" t="str">
            <v>10026I1208001470</v>
          </cell>
          <cell r="E127" t="str">
            <v>1C22TNT_00045832</v>
          </cell>
          <cell r="F127">
            <v>2626838</v>
          </cell>
          <cell r="G127">
            <v>44777</v>
          </cell>
          <cell r="H127">
            <v>44869</v>
          </cell>
        </row>
        <row r="128">
          <cell r="A128">
            <v>46451</v>
          </cell>
          <cell r="B128">
            <v>510013</v>
          </cell>
          <cell r="C128">
            <v>25790</v>
          </cell>
          <cell r="D128" t="str">
            <v>10013I1208002723</v>
          </cell>
          <cell r="E128" t="str">
            <v>1C22TNT_00046451</v>
          </cell>
          <cell r="F128">
            <v>1012063</v>
          </cell>
          <cell r="G128">
            <v>44798</v>
          </cell>
          <cell r="H128">
            <v>44869</v>
          </cell>
        </row>
        <row r="129">
          <cell r="A129">
            <v>46715</v>
          </cell>
          <cell r="B129">
            <v>510019</v>
          </cell>
          <cell r="C129">
            <v>25790</v>
          </cell>
          <cell r="D129" t="str">
            <v>10019I1208001500</v>
          </cell>
          <cell r="E129" t="str">
            <v>1C22TNT_00046715</v>
          </cell>
          <cell r="F129">
            <v>1468625</v>
          </cell>
          <cell r="G129">
            <v>44804</v>
          </cell>
          <cell r="H129">
            <v>44869</v>
          </cell>
        </row>
        <row r="130">
          <cell r="A130">
            <v>46716</v>
          </cell>
          <cell r="B130">
            <v>510019</v>
          </cell>
          <cell r="C130">
            <v>25790</v>
          </cell>
          <cell r="D130" t="str">
            <v>10019I1208001501</v>
          </cell>
          <cell r="E130" t="str">
            <v>1C22TNT_00046716</v>
          </cell>
          <cell r="F130">
            <v>4801075</v>
          </cell>
          <cell r="G130">
            <v>44804</v>
          </cell>
          <cell r="H130">
            <v>44869</v>
          </cell>
        </row>
        <row r="131">
          <cell r="A131">
            <v>46717</v>
          </cell>
          <cell r="B131">
            <v>510012</v>
          </cell>
          <cell r="C131">
            <v>25790</v>
          </cell>
          <cell r="D131" t="str">
            <v>10012I1208002199</v>
          </cell>
          <cell r="E131" t="str">
            <v>1C22TNT_00046717</v>
          </cell>
          <cell r="F131">
            <v>4087063</v>
          </cell>
          <cell r="G131">
            <v>44804</v>
          </cell>
          <cell r="H131">
            <v>44869</v>
          </cell>
        </row>
        <row r="132">
          <cell r="A132">
            <v>46718</v>
          </cell>
          <cell r="B132">
            <v>510025</v>
          </cell>
          <cell r="C132">
            <v>25790</v>
          </cell>
          <cell r="D132" t="str">
            <v>10025I1208001030</v>
          </cell>
          <cell r="E132" t="str">
            <v>1C22TNT_00046718</v>
          </cell>
          <cell r="F132">
            <v>1110575</v>
          </cell>
          <cell r="G132">
            <v>44803</v>
          </cell>
          <cell r="H132">
            <v>44869</v>
          </cell>
        </row>
        <row r="133">
          <cell r="A133">
            <v>46719</v>
          </cell>
          <cell r="B133">
            <v>510016</v>
          </cell>
          <cell r="C133">
            <v>25790</v>
          </cell>
          <cell r="D133" t="str">
            <v>10016I1209001344</v>
          </cell>
          <cell r="E133" t="str">
            <v>1C22TNT_00046719</v>
          </cell>
          <cell r="F133">
            <v>3331738</v>
          </cell>
          <cell r="G133">
            <v>44807</v>
          </cell>
          <cell r="H133">
            <v>44869</v>
          </cell>
        </row>
        <row r="134">
          <cell r="A134">
            <v>46720</v>
          </cell>
          <cell r="B134">
            <v>510015</v>
          </cell>
          <cell r="C134">
            <v>25790</v>
          </cell>
          <cell r="D134" t="str">
            <v>10015I1208001519</v>
          </cell>
          <cell r="E134" t="str">
            <v>1C22TNT_00046720</v>
          </cell>
          <cell r="F134">
            <v>1719525</v>
          </cell>
          <cell r="G134">
            <v>44803</v>
          </cell>
          <cell r="H134">
            <v>44869</v>
          </cell>
        </row>
        <row r="135">
          <cell r="A135">
            <v>46721</v>
          </cell>
          <cell r="B135">
            <v>510028</v>
          </cell>
          <cell r="C135">
            <v>25790</v>
          </cell>
          <cell r="D135" t="str">
            <v>10028I1208000957</v>
          </cell>
          <cell r="E135" t="str">
            <v>1C22TNT_00046721</v>
          </cell>
          <cell r="F135">
            <v>4245288</v>
          </cell>
          <cell r="G135">
            <v>44803</v>
          </cell>
          <cell r="H135">
            <v>44869</v>
          </cell>
        </row>
        <row r="136">
          <cell r="A136">
            <v>46722</v>
          </cell>
          <cell r="B136">
            <v>510027</v>
          </cell>
          <cell r="C136">
            <v>25790</v>
          </cell>
          <cell r="D136" t="str">
            <v>10027I1208000731</v>
          </cell>
          <cell r="E136" t="str">
            <v>1C22TNT_00046722</v>
          </cell>
          <cell r="F136">
            <v>1110575</v>
          </cell>
          <cell r="G136">
            <v>44803</v>
          </cell>
          <cell r="H136">
            <v>44869</v>
          </cell>
        </row>
        <row r="137">
          <cell r="A137">
            <v>46723</v>
          </cell>
          <cell r="B137">
            <v>510017</v>
          </cell>
          <cell r="C137">
            <v>25790</v>
          </cell>
          <cell r="D137" t="str">
            <v>10017I1209001233</v>
          </cell>
          <cell r="E137" t="str">
            <v>1C22TNT_00046723</v>
          </cell>
          <cell r="F137">
            <v>5713900</v>
          </cell>
          <cell r="G137">
            <v>44805</v>
          </cell>
          <cell r="H137">
            <v>44869</v>
          </cell>
        </row>
        <row r="138">
          <cell r="A138">
            <v>46724</v>
          </cell>
          <cell r="B138">
            <v>510026</v>
          </cell>
          <cell r="C138">
            <v>25790</v>
          </cell>
          <cell r="D138" t="str">
            <v>10026I1209001218</v>
          </cell>
          <cell r="E138" t="str">
            <v>1C22TNT_00046724</v>
          </cell>
          <cell r="F138">
            <v>3267350</v>
          </cell>
          <cell r="G138">
            <v>44805</v>
          </cell>
          <cell r="H138">
            <v>44869</v>
          </cell>
        </row>
        <row r="139">
          <cell r="A139">
            <v>46725</v>
          </cell>
          <cell r="B139">
            <v>510014</v>
          </cell>
          <cell r="C139">
            <v>25790</v>
          </cell>
          <cell r="D139" t="str">
            <v>10014I1209001107</v>
          </cell>
          <cell r="E139" t="str">
            <v>1C22TNT_00046725</v>
          </cell>
          <cell r="F139">
            <v>2043525</v>
          </cell>
          <cell r="G139">
            <v>44809</v>
          </cell>
          <cell r="H139">
            <v>44869</v>
          </cell>
        </row>
        <row r="140">
          <cell r="A140">
            <v>46726</v>
          </cell>
          <cell r="B140">
            <v>510013</v>
          </cell>
          <cell r="C140">
            <v>25790</v>
          </cell>
          <cell r="D140" t="str">
            <v>10013I1208002752</v>
          </cell>
          <cell r="E140" t="str">
            <v>1C22TNT_00046726</v>
          </cell>
          <cell r="F140">
            <v>4629913</v>
          </cell>
          <cell r="G140">
            <v>44804</v>
          </cell>
          <cell r="H140">
            <v>44869</v>
          </cell>
        </row>
        <row r="141">
          <cell r="A141">
            <v>46727</v>
          </cell>
          <cell r="B141">
            <v>510014</v>
          </cell>
          <cell r="C141">
            <v>25790</v>
          </cell>
          <cell r="D141" t="str">
            <v>10014I1208001295</v>
          </cell>
          <cell r="E141" t="str">
            <v>1C22TNT_00046727</v>
          </cell>
          <cell r="F141">
            <v>5803813</v>
          </cell>
          <cell r="G141">
            <v>44803</v>
          </cell>
          <cell r="H141">
            <v>44869</v>
          </cell>
        </row>
        <row r="142">
          <cell r="A142">
            <v>46728</v>
          </cell>
          <cell r="B142">
            <v>510014</v>
          </cell>
          <cell r="C142">
            <v>25790</v>
          </cell>
          <cell r="D142" t="str">
            <v>10014I1208001285</v>
          </cell>
          <cell r="E142" t="str">
            <v>1C22TNT_00046728</v>
          </cell>
          <cell r="F142">
            <v>3698900</v>
          </cell>
          <cell r="G142">
            <v>44784</v>
          </cell>
          <cell r="H142">
            <v>44869</v>
          </cell>
        </row>
        <row r="143">
          <cell r="A143">
            <v>46729</v>
          </cell>
          <cell r="B143">
            <v>510014</v>
          </cell>
          <cell r="C143">
            <v>25790</v>
          </cell>
          <cell r="D143" t="str">
            <v>10014I1208001296</v>
          </cell>
          <cell r="E143" t="str">
            <v>1C22TNT_00046729</v>
          </cell>
          <cell r="F143">
            <v>654613</v>
          </cell>
          <cell r="G143">
            <v>44784</v>
          </cell>
          <cell r="H143">
            <v>44869</v>
          </cell>
        </row>
        <row r="144">
          <cell r="A144">
            <v>46730</v>
          </cell>
          <cell r="B144">
            <v>510013</v>
          </cell>
          <cell r="C144">
            <v>25790</v>
          </cell>
          <cell r="D144" t="str">
            <v>10013I1208002753</v>
          </cell>
          <cell r="E144" t="str">
            <v>1C22TNT_00046730</v>
          </cell>
          <cell r="F144">
            <v>7983113</v>
          </cell>
          <cell r="G144">
            <v>44783</v>
          </cell>
          <cell r="H144">
            <v>44869</v>
          </cell>
        </row>
        <row r="145">
          <cell r="A145">
            <v>46732</v>
          </cell>
          <cell r="B145">
            <v>520090</v>
          </cell>
          <cell r="C145">
            <v>25790</v>
          </cell>
          <cell r="D145" t="str">
            <v>20090I1208000728</v>
          </cell>
          <cell r="E145" t="str">
            <v>1C22TNT_00046732</v>
          </cell>
          <cell r="F145">
            <v>1110575</v>
          </cell>
          <cell r="G145">
            <v>44778</v>
          </cell>
          <cell r="H145">
            <v>44869</v>
          </cell>
        </row>
        <row r="146">
          <cell r="A146">
            <v>46733</v>
          </cell>
          <cell r="B146">
            <v>510018</v>
          </cell>
          <cell r="C146">
            <v>25790</v>
          </cell>
          <cell r="D146" t="str">
            <v>10018I1208001952</v>
          </cell>
          <cell r="E146" t="str">
            <v>1C22TNT_00046733</v>
          </cell>
          <cell r="F146">
            <v>3331738</v>
          </cell>
          <cell r="G146">
            <v>44802</v>
          </cell>
          <cell r="H146">
            <v>44869</v>
          </cell>
        </row>
        <row r="147">
          <cell r="A147">
            <v>46734</v>
          </cell>
          <cell r="B147">
            <v>510012</v>
          </cell>
          <cell r="C147">
            <v>25790</v>
          </cell>
          <cell r="D147" t="str">
            <v>10012I1208002195</v>
          </cell>
          <cell r="E147" t="str">
            <v>1C22TNT_00046734</v>
          </cell>
          <cell r="F147">
            <v>6979475</v>
          </cell>
          <cell r="G147">
            <v>44800</v>
          </cell>
          <cell r="H147">
            <v>44869</v>
          </cell>
        </row>
        <row r="148">
          <cell r="A148">
            <v>46735</v>
          </cell>
          <cell r="B148">
            <v>510012</v>
          </cell>
          <cell r="C148">
            <v>25790</v>
          </cell>
          <cell r="D148" t="str">
            <v>10012I1208002200</v>
          </cell>
          <cell r="E148" t="str">
            <v>1C22TNT_00046735</v>
          </cell>
          <cell r="F148">
            <v>21283938</v>
          </cell>
          <cell r="G148">
            <v>44800</v>
          </cell>
          <cell r="H148">
            <v>44869</v>
          </cell>
        </row>
        <row r="149">
          <cell r="A149">
            <v>46736</v>
          </cell>
          <cell r="B149">
            <v>510011</v>
          </cell>
          <cell r="C149">
            <v>25790</v>
          </cell>
          <cell r="D149" t="str">
            <v>10011I1208002312</v>
          </cell>
          <cell r="E149" t="str">
            <v>1C22TNT_00046736</v>
          </cell>
          <cell r="F149">
            <v>16146938</v>
          </cell>
          <cell r="G149">
            <v>44801</v>
          </cell>
          <cell r="H149">
            <v>44869</v>
          </cell>
        </row>
        <row r="150">
          <cell r="A150">
            <v>46737</v>
          </cell>
          <cell r="B150">
            <v>510010</v>
          </cell>
          <cell r="C150">
            <v>25790</v>
          </cell>
          <cell r="D150" t="str">
            <v>10010I1208003513</v>
          </cell>
          <cell r="E150" t="str">
            <v>1C22TNT_00046737</v>
          </cell>
          <cell r="F150">
            <v>2878813</v>
          </cell>
          <cell r="G150">
            <v>44799</v>
          </cell>
          <cell r="H150">
            <v>44869</v>
          </cell>
        </row>
        <row r="151">
          <cell r="A151">
            <v>46738</v>
          </cell>
          <cell r="B151">
            <v>510018</v>
          </cell>
          <cell r="C151">
            <v>25790</v>
          </cell>
          <cell r="D151" t="str">
            <v>10018I1208001953</v>
          </cell>
          <cell r="E151" t="str">
            <v>1C22TNT_00046738</v>
          </cell>
          <cell r="F151">
            <v>1468625</v>
          </cell>
          <cell r="G151">
            <v>44796</v>
          </cell>
          <cell r="H151">
            <v>44869</v>
          </cell>
        </row>
        <row r="152">
          <cell r="A152">
            <v>46740</v>
          </cell>
          <cell r="B152">
            <v>510017</v>
          </cell>
          <cell r="C152">
            <v>25790</v>
          </cell>
          <cell r="D152" t="str">
            <v>10017I1208001924</v>
          </cell>
          <cell r="E152" t="str">
            <v>1C22TNT_00046740</v>
          </cell>
          <cell r="F152">
            <v>3833563</v>
          </cell>
          <cell r="G152">
            <v>44793</v>
          </cell>
          <cell r="H152">
            <v>44869</v>
          </cell>
        </row>
        <row r="153">
          <cell r="A153">
            <v>46741</v>
          </cell>
          <cell r="B153">
            <v>510015</v>
          </cell>
          <cell r="C153">
            <v>25790</v>
          </cell>
          <cell r="D153" t="str">
            <v>10015I1208001514</v>
          </cell>
          <cell r="E153" t="str">
            <v>1C22TNT_00046741</v>
          </cell>
          <cell r="F153">
            <v>7192350</v>
          </cell>
          <cell r="G153">
            <v>44792</v>
          </cell>
          <cell r="H153">
            <v>44869</v>
          </cell>
        </row>
        <row r="154">
          <cell r="A154">
            <v>46742</v>
          </cell>
          <cell r="B154">
            <v>510027</v>
          </cell>
          <cell r="C154">
            <v>25790</v>
          </cell>
          <cell r="D154" t="str">
            <v>10027I1208000733</v>
          </cell>
          <cell r="E154" t="str">
            <v>1C22TNT_00046742</v>
          </cell>
          <cell r="F154">
            <v>2579200</v>
          </cell>
          <cell r="G154">
            <v>44792</v>
          </cell>
          <cell r="H154">
            <v>44869</v>
          </cell>
        </row>
        <row r="155">
          <cell r="A155">
            <v>46743</v>
          </cell>
          <cell r="B155">
            <v>510020</v>
          </cell>
          <cell r="C155">
            <v>25790</v>
          </cell>
          <cell r="D155" t="str">
            <v>10020I1208001396</v>
          </cell>
          <cell r="E155" t="str">
            <v>1C22TNT_00046743</v>
          </cell>
          <cell r="F155">
            <v>1468625</v>
          </cell>
          <cell r="G155">
            <v>44794</v>
          </cell>
          <cell r="H155">
            <v>44869</v>
          </cell>
        </row>
        <row r="156">
          <cell r="A156">
            <v>46744</v>
          </cell>
          <cell r="B156">
            <v>510022</v>
          </cell>
          <cell r="C156">
            <v>25790</v>
          </cell>
          <cell r="D156" t="str">
            <v>10022I1208001006</v>
          </cell>
          <cell r="E156" t="str">
            <v>1C22TNT_00046744</v>
          </cell>
          <cell r="F156">
            <v>1468625</v>
          </cell>
          <cell r="G156">
            <v>44792</v>
          </cell>
          <cell r="H156">
            <v>44869</v>
          </cell>
        </row>
        <row r="157">
          <cell r="A157">
            <v>46745</v>
          </cell>
          <cell r="B157">
            <v>510012</v>
          </cell>
          <cell r="C157">
            <v>25790</v>
          </cell>
          <cell r="D157" t="str">
            <v>10012I1208002196</v>
          </cell>
          <cell r="E157" t="str">
            <v>1C22TNT_00046745</v>
          </cell>
          <cell r="F157">
            <v>10366350</v>
          </cell>
          <cell r="G157">
            <v>44790</v>
          </cell>
          <cell r="H157">
            <v>44869</v>
          </cell>
        </row>
        <row r="158">
          <cell r="A158">
            <v>46746</v>
          </cell>
          <cell r="B158">
            <v>510025</v>
          </cell>
          <cell r="C158">
            <v>25790</v>
          </cell>
          <cell r="D158" t="str">
            <v>10025I1208001031</v>
          </cell>
          <cell r="E158" t="str">
            <v>1C22TNT_00046746</v>
          </cell>
          <cell r="F158">
            <v>7143963</v>
          </cell>
          <cell r="G158">
            <v>44785</v>
          </cell>
          <cell r="H158">
            <v>44869</v>
          </cell>
        </row>
        <row r="159">
          <cell r="A159">
            <v>46747</v>
          </cell>
          <cell r="B159">
            <v>510024</v>
          </cell>
          <cell r="C159">
            <v>25790</v>
          </cell>
          <cell r="D159" t="str">
            <v>10024I1208000983</v>
          </cell>
          <cell r="E159" t="str">
            <v>1C22TNT_00046747</v>
          </cell>
          <cell r="F159">
            <v>4270613</v>
          </cell>
          <cell r="G159">
            <v>44788</v>
          </cell>
          <cell r="H159">
            <v>44869</v>
          </cell>
        </row>
        <row r="160">
          <cell r="A160">
            <v>46748</v>
          </cell>
          <cell r="B160">
            <v>510028</v>
          </cell>
          <cell r="C160">
            <v>25790</v>
          </cell>
          <cell r="D160" t="str">
            <v>10028I1208000961</v>
          </cell>
          <cell r="E160" t="str">
            <v>1C22TNT_00046748</v>
          </cell>
          <cell r="F160">
            <v>2114850</v>
          </cell>
          <cell r="G160">
            <v>44786</v>
          </cell>
          <cell r="H160">
            <v>44869</v>
          </cell>
        </row>
        <row r="161">
          <cell r="A161">
            <v>46749</v>
          </cell>
          <cell r="B161">
            <v>510027</v>
          </cell>
          <cell r="C161">
            <v>25790</v>
          </cell>
          <cell r="D161" t="str">
            <v>10027I1208000734</v>
          </cell>
          <cell r="E161" t="str">
            <v>1C22TNT_00046749</v>
          </cell>
          <cell r="F161">
            <v>1110575</v>
          </cell>
          <cell r="G161">
            <v>44786</v>
          </cell>
          <cell r="H161">
            <v>44869</v>
          </cell>
        </row>
        <row r="162">
          <cell r="A162">
            <v>46750</v>
          </cell>
          <cell r="B162">
            <v>510022</v>
          </cell>
          <cell r="C162">
            <v>25790</v>
          </cell>
          <cell r="D162" t="str">
            <v>10022I1208000999</v>
          </cell>
          <cell r="E162" t="str">
            <v>1C22TNT_00046750</v>
          </cell>
          <cell r="F162">
            <v>501825</v>
          </cell>
          <cell r="G162">
            <v>44785</v>
          </cell>
          <cell r="H162">
            <v>44869</v>
          </cell>
        </row>
        <row r="163">
          <cell r="A163">
            <v>46751</v>
          </cell>
          <cell r="B163">
            <v>510020</v>
          </cell>
          <cell r="C163">
            <v>25790</v>
          </cell>
          <cell r="D163" t="str">
            <v>10020I1208001403</v>
          </cell>
          <cell r="E163" t="str">
            <v>1C22TNT_00046751</v>
          </cell>
          <cell r="F163">
            <v>2221163</v>
          </cell>
          <cell r="G163">
            <v>44786</v>
          </cell>
          <cell r="H163">
            <v>44869</v>
          </cell>
        </row>
        <row r="164">
          <cell r="A164">
            <v>46752</v>
          </cell>
          <cell r="B164">
            <v>510016</v>
          </cell>
          <cell r="C164">
            <v>25790</v>
          </cell>
          <cell r="D164" t="str">
            <v>10016I1208001869</v>
          </cell>
          <cell r="E164" t="str">
            <v>1C22TNT_00046752</v>
          </cell>
          <cell r="F164">
            <v>4753025</v>
          </cell>
          <cell r="G164">
            <v>44788</v>
          </cell>
          <cell r="H164">
            <v>44869</v>
          </cell>
        </row>
        <row r="165">
          <cell r="A165">
            <v>46754</v>
          </cell>
          <cell r="B165">
            <v>510013</v>
          </cell>
          <cell r="C165">
            <v>25790</v>
          </cell>
          <cell r="D165" t="str">
            <v>10013I1209001967</v>
          </cell>
          <cell r="E165" t="str">
            <v>1C22TNT_00046754</v>
          </cell>
          <cell r="F165">
            <v>509950</v>
          </cell>
          <cell r="G165">
            <v>44811</v>
          </cell>
          <cell r="H165">
            <v>44869</v>
          </cell>
        </row>
        <row r="166">
          <cell r="A166">
            <v>46755</v>
          </cell>
          <cell r="B166">
            <v>510014</v>
          </cell>
          <cell r="C166">
            <v>25790</v>
          </cell>
          <cell r="D166" t="str">
            <v>10014I1209001097</v>
          </cell>
          <cell r="E166" t="str">
            <v>1C22TNT_00046755</v>
          </cell>
          <cell r="F166">
            <v>3331738</v>
          </cell>
          <cell r="G166">
            <v>44811</v>
          </cell>
          <cell r="H166">
            <v>44869</v>
          </cell>
        </row>
        <row r="167">
          <cell r="A167">
            <v>46756</v>
          </cell>
          <cell r="B167">
            <v>520090</v>
          </cell>
          <cell r="C167">
            <v>25790</v>
          </cell>
          <cell r="D167" t="str">
            <v>20090I1209000511</v>
          </cell>
          <cell r="E167" t="str">
            <v>1C22TNT_00046756</v>
          </cell>
          <cell r="F167">
            <v>2916938</v>
          </cell>
          <cell r="G167">
            <v>44811</v>
          </cell>
          <cell r="H167">
            <v>44869</v>
          </cell>
        </row>
        <row r="168">
          <cell r="A168">
            <v>46757</v>
          </cell>
          <cell r="B168">
            <v>510026</v>
          </cell>
          <cell r="C168">
            <v>25790</v>
          </cell>
          <cell r="D168" t="str">
            <v>10026I1209001208</v>
          </cell>
          <cell r="E168" t="str">
            <v>1C22TNT_00046757</v>
          </cell>
          <cell r="F168">
            <v>2419800</v>
          </cell>
          <cell r="G168">
            <v>44811</v>
          </cell>
          <cell r="H168">
            <v>44869</v>
          </cell>
        </row>
        <row r="169">
          <cell r="A169">
            <v>46761</v>
          </cell>
          <cell r="B169">
            <v>510014</v>
          </cell>
          <cell r="C169">
            <v>25790</v>
          </cell>
          <cell r="D169" t="str">
            <v>10014I1209001098</v>
          </cell>
          <cell r="E169" t="str">
            <v>1C22TNT_00046761</v>
          </cell>
          <cell r="F169">
            <v>3399913</v>
          </cell>
          <cell r="G169">
            <v>44817</v>
          </cell>
          <cell r="H169">
            <v>44869</v>
          </cell>
        </row>
        <row r="170">
          <cell r="A170">
            <v>46763</v>
          </cell>
          <cell r="B170">
            <v>510013</v>
          </cell>
          <cell r="C170">
            <v>25790</v>
          </cell>
          <cell r="D170" t="str">
            <v>10013I1209001968</v>
          </cell>
          <cell r="E170" t="str">
            <v>1C22TNT_00046763</v>
          </cell>
          <cell r="F170">
            <v>2540675</v>
          </cell>
          <cell r="G170">
            <v>44824</v>
          </cell>
          <cell r="H170">
            <v>44869</v>
          </cell>
        </row>
        <row r="171">
          <cell r="A171">
            <v>46766</v>
          </cell>
          <cell r="B171">
            <v>510014</v>
          </cell>
          <cell r="C171">
            <v>25790</v>
          </cell>
          <cell r="D171" t="str">
            <v>10014I1209001099</v>
          </cell>
          <cell r="E171" t="str">
            <v>1C22TNT_00046766</v>
          </cell>
          <cell r="F171">
            <v>5552900</v>
          </cell>
          <cell r="G171">
            <v>44828</v>
          </cell>
          <cell r="H171">
            <v>44869</v>
          </cell>
        </row>
        <row r="172">
          <cell r="A172">
            <v>46767</v>
          </cell>
          <cell r="B172">
            <v>510026</v>
          </cell>
          <cell r="C172">
            <v>25790</v>
          </cell>
          <cell r="D172" t="str">
            <v>10026I1209001209</v>
          </cell>
          <cell r="E172" t="str">
            <v>1C22TNT_00046767</v>
          </cell>
          <cell r="F172">
            <v>2835075</v>
          </cell>
          <cell r="G172">
            <v>44828</v>
          </cell>
          <cell r="H172">
            <v>44869</v>
          </cell>
        </row>
        <row r="173">
          <cell r="A173">
            <v>46769</v>
          </cell>
          <cell r="B173">
            <v>510010</v>
          </cell>
          <cell r="C173">
            <v>25790</v>
          </cell>
          <cell r="D173" t="str">
            <v>10010I1209002409</v>
          </cell>
          <cell r="E173" t="str">
            <v>1C22TNT_00046769</v>
          </cell>
          <cell r="F173">
            <v>3689775</v>
          </cell>
          <cell r="G173">
            <v>44834</v>
          </cell>
          <cell r="H173">
            <v>44869</v>
          </cell>
        </row>
        <row r="174">
          <cell r="A174">
            <v>46770</v>
          </cell>
          <cell r="B174">
            <v>510011</v>
          </cell>
          <cell r="C174">
            <v>25790</v>
          </cell>
          <cell r="D174" t="str">
            <v>10011I1209001682</v>
          </cell>
          <cell r="E174" t="str">
            <v>1C22TNT_00046770</v>
          </cell>
          <cell r="F174">
            <v>8091875</v>
          </cell>
          <cell r="G174">
            <v>44831</v>
          </cell>
          <cell r="H174">
            <v>44869</v>
          </cell>
        </row>
        <row r="175">
          <cell r="A175">
            <v>46771</v>
          </cell>
          <cell r="B175">
            <v>510012</v>
          </cell>
          <cell r="C175">
            <v>25790</v>
          </cell>
          <cell r="D175" t="str">
            <v>10012I1209001731</v>
          </cell>
          <cell r="E175" t="str">
            <v>1C22TNT_00046771</v>
          </cell>
          <cell r="F175">
            <v>12957138</v>
          </cell>
          <cell r="G175">
            <v>44832</v>
          </cell>
          <cell r="H175">
            <v>44869</v>
          </cell>
        </row>
        <row r="176">
          <cell r="A176">
            <v>46772</v>
          </cell>
          <cell r="B176">
            <v>510024</v>
          </cell>
          <cell r="C176">
            <v>25790</v>
          </cell>
          <cell r="D176" t="str">
            <v>10024I1210000153</v>
          </cell>
          <cell r="E176" t="str">
            <v>1C22TNT_00046772</v>
          </cell>
          <cell r="F176">
            <v>1110575</v>
          </cell>
          <cell r="G176">
            <v>44835</v>
          </cell>
          <cell r="H176">
            <v>44869</v>
          </cell>
        </row>
        <row r="177">
          <cell r="A177">
            <v>46773</v>
          </cell>
          <cell r="B177">
            <v>510027</v>
          </cell>
          <cell r="C177">
            <v>25790</v>
          </cell>
          <cell r="D177" t="str">
            <v>10027I1209000659</v>
          </cell>
          <cell r="E177" t="str">
            <v>1C22TNT_00046773</v>
          </cell>
          <cell r="F177">
            <v>613913</v>
          </cell>
          <cell r="G177">
            <v>44831</v>
          </cell>
          <cell r="H177">
            <v>44869</v>
          </cell>
        </row>
        <row r="178">
          <cell r="A178">
            <v>46774</v>
          </cell>
          <cell r="B178">
            <v>510022</v>
          </cell>
          <cell r="C178">
            <v>25790</v>
          </cell>
          <cell r="D178" t="str">
            <v>10022I1209000769</v>
          </cell>
          <cell r="E178" t="str">
            <v>1C22TNT_00046774</v>
          </cell>
          <cell r="F178">
            <v>1468625</v>
          </cell>
          <cell r="G178">
            <v>44831</v>
          </cell>
          <cell r="H178">
            <v>44869</v>
          </cell>
        </row>
        <row r="179">
          <cell r="A179">
            <v>46776</v>
          </cell>
          <cell r="B179">
            <v>510016</v>
          </cell>
          <cell r="C179">
            <v>25790</v>
          </cell>
          <cell r="D179" t="str">
            <v>10016I1210000220</v>
          </cell>
          <cell r="E179" t="str">
            <v>1C22TNT_00046776</v>
          </cell>
          <cell r="F179">
            <v>3331738</v>
          </cell>
          <cell r="G179">
            <v>44835</v>
          </cell>
          <cell r="H179">
            <v>44869</v>
          </cell>
        </row>
        <row r="180">
          <cell r="A180">
            <v>46778</v>
          </cell>
          <cell r="B180">
            <v>510022</v>
          </cell>
          <cell r="C180">
            <v>25790</v>
          </cell>
          <cell r="D180" t="str">
            <v>10022I1210000136</v>
          </cell>
          <cell r="E180" t="str">
            <v>1C22TNT_00046778</v>
          </cell>
          <cell r="F180">
            <v>1110575</v>
          </cell>
          <cell r="G180">
            <v>44838</v>
          </cell>
          <cell r="H180">
            <v>44869</v>
          </cell>
        </row>
        <row r="181">
          <cell r="A181">
            <v>46779</v>
          </cell>
          <cell r="B181">
            <v>510016</v>
          </cell>
          <cell r="C181">
            <v>25790</v>
          </cell>
          <cell r="D181" t="str">
            <v>10016I1210000221</v>
          </cell>
          <cell r="E181" t="str">
            <v>1C22TNT_00046779</v>
          </cell>
          <cell r="F181">
            <v>3729025</v>
          </cell>
          <cell r="G181">
            <v>44837</v>
          </cell>
          <cell r="H181">
            <v>44869</v>
          </cell>
        </row>
        <row r="182">
          <cell r="A182">
            <v>46780</v>
          </cell>
          <cell r="B182">
            <v>510015</v>
          </cell>
          <cell r="C182">
            <v>25790</v>
          </cell>
          <cell r="D182" t="str">
            <v>10015I1209001139</v>
          </cell>
          <cell r="E182" t="str">
            <v>1C22TNT_00046780</v>
          </cell>
          <cell r="F182">
            <v>5211425</v>
          </cell>
          <cell r="G182">
            <v>44831</v>
          </cell>
          <cell r="H182">
            <v>44869</v>
          </cell>
        </row>
        <row r="183">
          <cell r="A183">
            <v>46781</v>
          </cell>
          <cell r="B183">
            <v>510019</v>
          </cell>
          <cell r="C183">
            <v>25790</v>
          </cell>
          <cell r="D183" t="str">
            <v>10019I1209001212</v>
          </cell>
          <cell r="E183" t="str">
            <v>1C22TNT_00046781</v>
          </cell>
          <cell r="F183">
            <v>1468625</v>
          </cell>
          <cell r="G183">
            <v>44830</v>
          </cell>
          <cell r="H183">
            <v>44869</v>
          </cell>
        </row>
        <row r="184">
          <cell r="A184">
            <v>46782</v>
          </cell>
          <cell r="B184">
            <v>510018</v>
          </cell>
          <cell r="C184">
            <v>25790</v>
          </cell>
          <cell r="D184" t="str">
            <v>10018I1209001456</v>
          </cell>
          <cell r="E184" t="str">
            <v>1C22TNT_00046782</v>
          </cell>
          <cell r="F184">
            <v>5900750</v>
          </cell>
          <cell r="G184">
            <v>44831</v>
          </cell>
          <cell r="H184">
            <v>44869</v>
          </cell>
        </row>
        <row r="185">
          <cell r="A185">
            <v>46783</v>
          </cell>
          <cell r="B185">
            <v>510022</v>
          </cell>
          <cell r="C185">
            <v>25790</v>
          </cell>
          <cell r="D185" t="str">
            <v>10022I1209000770</v>
          </cell>
          <cell r="E185" t="str">
            <v>1C22TNT_00046783</v>
          </cell>
          <cell r="F185">
            <v>2381325</v>
          </cell>
          <cell r="G185">
            <v>44827</v>
          </cell>
          <cell r="H185">
            <v>44869</v>
          </cell>
        </row>
        <row r="186">
          <cell r="A186">
            <v>46784</v>
          </cell>
          <cell r="B186">
            <v>510020</v>
          </cell>
          <cell r="C186">
            <v>25790</v>
          </cell>
          <cell r="D186" t="str">
            <v>10020I1209001020</v>
          </cell>
          <cell r="E186" t="str">
            <v>1C22TNT_00046784</v>
          </cell>
          <cell r="F186">
            <v>7406675</v>
          </cell>
          <cell r="G186">
            <v>44828</v>
          </cell>
          <cell r="H186">
            <v>44869</v>
          </cell>
        </row>
        <row r="187">
          <cell r="A187">
            <v>46786</v>
          </cell>
          <cell r="B187">
            <v>510017</v>
          </cell>
          <cell r="C187">
            <v>25790</v>
          </cell>
          <cell r="D187" t="str">
            <v>10017I1209001234</v>
          </cell>
          <cell r="E187" t="str">
            <v>1C22TNT_00046786</v>
          </cell>
          <cell r="F187">
            <v>5836725</v>
          </cell>
          <cell r="G187">
            <v>44828</v>
          </cell>
          <cell r="H187">
            <v>44869</v>
          </cell>
        </row>
        <row r="188">
          <cell r="A188">
            <v>46787</v>
          </cell>
          <cell r="B188">
            <v>510025</v>
          </cell>
          <cell r="C188">
            <v>25790</v>
          </cell>
          <cell r="D188" t="str">
            <v>10025I1209000747</v>
          </cell>
          <cell r="E188" t="str">
            <v>1C22TNT_00046787</v>
          </cell>
          <cell r="F188">
            <v>4313538</v>
          </cell>
          <cell r="G188">
            <v>44827</v>
          </cell>
          <cell r="H188">
            <v>44869</v>
          </cell>
        </row>
        <row r="189">
          <cell r="A189">
            <v>46788</v>
          </cell>
          <cell r="B189">
            <v>510025</v>
          </cell>
          <cell r="C189">
            <v>25790</v>
          </cell>
          <cell r="D189" t="str">
            <v>10025I1209000748</v>
          </cell>
          <cell r="E189" t="str">
            <v>1C22TNT_00046788</v>
          </cell>
          <cell r="F189">
            <v>1110575</v>
          </cell>
          <cell r="G189">
            <v>44827</v>
          </cell>
          <cell r="H189">
            <v>44869</v>
          </cell>
        </row>
        <row r="190">
          <cell r="A190">
            <v>46789</v>
          </cell>
          <cell r="B190">
            <v>510024</v>
          </cell>
          <cell r="C190">
            <v>25790</v>
          </cell>
          <cell r="D190" t="str">
            <v>10024I1209000716</v>
          </cell>
          <cell r="E190" t="str">
            <v>1C22TNT_00046789</v>
          </cell>
          <cell r="F190">
            <v>1769713</v>
          </cell>
          <cell r="G190">
            <v>44828</v>
          </cell>
          <cell r="H190">
            <v>44869</v>
          </cell>
        </row>
        <row r="191">
          <cell r="A191">
            <v>46790</v>
          </cell>
          <cell r="B191">
            <v>510028</v>
          </cell>
          <cell r="C191">
            <v>25790</v>
          </cell>
          <cell r="D191" t="str">
            <v>10028I1209000797</v>
          </cell>
          <cell r="E191" t="str">
            <v>1C22TNT_00046790</v>
          </cell>
          <cell r="F191">
            <v>2221163</v>
          </cell>
          <cell r="G191">
            <v>44824</v>
          </cell>
          <cell r="H191">
            <v>44869</v>
          </cell>
        </row>
        <row r="192">
          <cell r="A192">
            <v>46791</v>
          </cell>
          <cell r="B192">
            <v>510017</v>
          </cell>
          <cell r="C192">
            <v>25790</v>
          </cell>
          <cell r="D192" t="str">
            <v>10017I1209001235</v>
          </cell>
          <cell r="E192" t="str">
            <v>1C22TNT_00046791</v>
          </cell>
          <cell r="F192">
            <v>2472075</v>
          </cell>
          <cell r="G192">
            <v>44825</v>
          </cell>
          <cell r="H192">
            <v>44869</v>
          </cell>
        </row>
        <row r="193">
          <cell r="A193">
            <v>46792</v>
          </cell>
          <cell r="B193">
            <v>510010</v>
          </cell>
          <cell r="C193">
            <v>25790</v>
          </cell>
          <cell r="D193" t="str">
            <v>10010I1209002410</v>
          </cell>
          <cell r="E193" t="str">
            <v>1C22TNT_00046792</v>
          </cell>
          <cell r="F193">
            <v>13820463</v>
          </cell>
          <cell r="G193">
            <v>44823</v>
          </cell>
          <cell r="H193">
            <v>44869</v>
          </cell>
        </row>
        <row r="194">
          <cell r="A194">
            <v>46793</v>
          </cell>
          <cell r="B194">
            <v>510010</v>
          </cell>
          <cell r="C194">
            <v>25790</v>
          </cell>
          <cell r="D194" t="str">
            <v>10010I1209002411</v>
          </cell>
          <cell r="E194" t="str">
            <v>1C22TNT_00046793</v>
          </cell>
          <cell r="F194">
            <v>2024125</v>
          </cell>
          <cell r="G194">
            <v>44820</v>
          </cell>
          <cell r="H194">
            <v>44869</v>
          </cell>
        </row>
        <row r="195">
          <cell r="A195">
            <v>46794</v>
          </cell>
          <cell r="B195">
            <v>510010</v>
          </cell>
          <cell r="C195">
            <v>25790</v>
          </cell>
          <cell r="D195" t="str">
            <v>10010I1209002412</v>
          </cell>
          <cell r="E195" t="str">
            <v>1C22TNT_00046794</v>
          </cell>
          <cell r="F195">
            <v>3689775</v>
          </cell>
          <cell r="G195">
            <v>44820</v>
          </cell>
          <cell r="H195">
            <v>44869</v>
          </cell>
        </row>
        <row r="196">
          <cell r="A196">
            <v>46795</v>
          </cell>
          <cell r="B196">
            <v>510015</v>
          </cell>
          <cell r="C196">
            <v>25790</v>
          </cell>
          <cell r="D196" t="str">
            <v>10015I1209001140</v>
          </cell>
          <cell r="E196" t="str">
            <v>1C22TNT_00046795</v>
          </cell>
          <cell r="F196">
            <v>2221163</v>
          </cell>
          <cell r="G196">
            <v>44820</v>
          </cell>
          <cell r="H196">
            <v>44869</v>
          </cell>
        </row>
        <row r="197">
          <cell r="A197">
            <v>46796</v>
          </cell>
          <cell r="B197">
            <v>510015</v>
          </cell>
          <cell r="C197">
            <v>25790</v>
          </cell>
          <cell r="D197" t="str">
            <v>10015I1209001141</v>
          </cell>
          <cell r="E197" t="str">
            <v>1C22TNT_00046796</v>
          </cell>
          <cell r="F197">
            <v>2024125</v>
          </cell>
          <cell r="G197">
            <v>44820</v>
          </cell>
          <cell r="H197">
            <v>44869</v>
          </cell>
        </row>
        <row r="198">
          <cell r="A198">
            <v>46797</v>
          </cell>
          <cell r="B198">
            <v>510025</v>
          </cell>
          <cell r="C198">
            <v>25790</v>
          </cell>
          <cell r="D198" t="str">
            <v>10025I1209000749</v>
          </cell>
          <cell r="E198" t="str">
            <v>1C22TNT_00046797</v>
          </cell>
          <cell r="F198">
            <v>2024125</v>
          </cell>
          <cell r="G198">
            <v>44820</v>
          </cell>
          <cell r="H198">
            <v>44869</v>
          </cell>
        </row>
        <row r="199">
          <cell r="A199">
            <v>46798</v>
          </cell>
          <cell r="B199">
            <v>510016</v>
          </cell>
          <cell r="C199">
            <v>25790</v>
          </cell>
          <cell r="D199" t="str">
            <v>10016I1209001337</v>
          </cell>
          <cell r="E199" t="str">
            <v>1C22TNT_00046798</v>
          </cell>
          <cell r="F199">
            <v>2255538</v>
          </cell>
          <cell r="G199">
            <v>44823</v>
          </cell>
          <cell r="H199">
            <v>44869</v>
          </cell>
        </row>
        <row r="200">
          <cell r="A200">
            <v>46799</v>
          </cell>
          <cell r="B200">
            <v>510024</v>
          </cell>
          <cell r="C200">
            <v>25790</v>
          </cell>
          <cell r="D200" t="str">
            <v>10024I1209000717</v>
          </cell>
          <cell r="E200" t="str">
            <v>1C22TNT_00046799</v>
          </cell>
          <cell r="F200">
            <v>2024125</v>
          </cell>
          <cell r="G200">
            <v>44825</v>
          </cell>
          <cell r="H200">
            <v>44869</v>
          </cell>
        </row>
        <row r="201">
          <cell r="A201">
            <v>46800</v>
          </cell>
          <cell r="B201">
            <v>510017</v>
          </cell>
          <cell r="C201">
            <v>25790</v>
          </cell>
          <cell r="D201" t="str">
            <v>10017I1209001236</v>
          </cell>
          <cell r="E201" t="str">
            <v>1C22TNT_00046800</v>
          </cell>
          <cell r="F201">
            <v>5713900</v>
          </cell>
          <cell r="G201">
            <v>44821</v>
          </cell>
          <cell r="H201">
            <v>44869</v>
          </cell>
        </row>
        <row r="202">
          <cell r="A202">
            <v>46801</v>
          </cell>
          <cell r="B202">
            <v>510027</v>
          </cell>
          <cell r="C202">
            <v>25790</v>
          </cell>
          <cell r="D202" t="str">
            <v>10027I1209000660</v>
          </cell>
          <cell r="E202" t="str">
            <v>1C22TNT_00046801</v>
          </cell>
          <cell r="F202">
            <v>1468625</v>
          </cell>
          <cell r="G202">
            <v>44821</v>
          </cell>
          <cell r="H202">
            <v>44869</v>
          </cell>
        </row>
        <row r="203">
          <cell r="A203">
            <v>46802</v>
          </cell>
          <cell r="B203">
            <v>510019</v>
          </cell>
          <cell r="C203">
            <v>25790</v>
          </cell>
          <cell r="D203" t="str">
            <v>10019I1209001213</v>
          </cell>
          <cell r="E203" t="str">
            <v>1C22TNT_00046802</v>
          </cell>
          <cell r="F203">
            <v>1612400</v>
          </cell>
          <cell r="G203">
            <v>44817</v>
          </cell>
          <cell r="H203">
            <v>44869</v>
          </cell>
        </row>
        <row r="204">
          <cell r="A204">
            <v>46803</v>
          </cell>
          <cell r="B204">
            <v>510019</v>
          </cell>
          <cell r="C204">
            <v>25790</v>
          </cell>
          <cell r="D204" t="str">
            <v>10019I1209001214</v>
          </cell>
          <cell r="E204" t="str">
            <v>1C22TNT_00046803</v>
          </cell>
          <cell r="F204">
            <v>2024125</v>
          </cell>
          <cell r="G204">
            <v>44817</v>
          </cell>
          <cell r="H204">
            <v>44869</v>
          </cell>
        </row>
        <row r="205">
          <cell r="A205">
            <v>46804</v>
          </cell>
          <cell r="B205">
            <v>510029</v>
          </cell>
          <cell r="C205">
            <v>25790</v>
          </cell>
          <cell r="D205" t="str">
            <v>10029I1209000520</v>
          </cell>
          <cell r="E205" t="str">
            <v>1C22TNT_00046804</v>
          </cell>
          <cell r="F205">
            <v>3636525</v>
          </cell>
          <cell r="G205">
            <v>44816</v>
          </cell>
          <cell r="H205">
            <v>44869</v>
          </cell>
        </row>
        <row r="206">
          <cell r="A206">
            <v>46805</v>
          </cell>
          <cell r="B206">
            <v>510018</v>
          </cell>
          <cell r="C206">
            <v>25790</v>
          </cell>
          <cell r="D206" t="str">
            <v>10018I1209001429</v>
          </cell>
          <cell r="E206" t="str">
            <v>1C22TNT_00046805</v>
          </cell>
          <cell r="F206">
            <v>1110575</v>
          </cell>
          <cell r="G206">
            <v>44814</v>
          </cell>
          <cell r="H206">
            <v>44869</v>
          </cell>
        </row>
        <row r="207">
          <cell r="A207">
            <v>46806</v>
          </cell>
          <cell r="B207">
            <v>510018</v>
          </cell>
          <cell r="C207">
            <v>25790</v>
          </cell>
          <cell r="D207" t="str">
            <v>10018I1209001430</v>
          </cell>
          <cell r="E207" t="str">
            <v>1C22TNT_00046806</v>
          </cell>
          <cell r="F207">
            <v>1468625</v>
          </cell>
          <cell r="G207">
            <v>44814</v>
          </cell>
          <cell r="H207">
            <v>44869</v>
          </cell>
        </row>
        <row r="208">
          <cell r="A208">
            <v>46807</v>
          </cell>
          <cell r="B208">
            <v>510010</v>
          </cell>
          <cell r="C208">
            <v>25790</v>
          </cell>
          <cell r="D208" t="str">
            <v>10010I1209002413</v>
          </cell>
          <cell r="E208" t="str">
            <v>1C22TNT_00046807</v>
          </cell>
          <cell r="F208">
            <v>2024125</v>
          </cell>
          <cell r="G208">
            <v>44813</v>
          </cell>
          <cell r="H208">
            <v>44869</v>
          </cell>
        </row>
        <row r="209">
          <cell r="A209">
            <v>46808</v>
          </cell>
          <cell r="B209">
            <v>510010</v>
          </cell>
          <cell r="C209">
            <v>25790</v>
          </cell>
          <cell r="D209" t="str">
            <v>10010I1209002414</v>
          </cell>
          <cell r="E209" t="str">
            <v>1C22TNT_00046808</v>
          </cell>
          <cell r="F209">
            <v>3224800</v>
          </cell>
          <cell r="G209">
            <v>44813</v>
          </cell>
          <cell r="H209">
            <v>44869</v>
          </cell>
        </row>
        <row r="210">
          <cell r="A210">
            <v>46809</v>
          </cell>
          <cell r="B210">
            <v>510010</v>
          </cell>
          <cell r="C210">
            <v>25790</v>
          </cell>
          <cell r="D210" t="str">
            <v>10010I1209002415</v>
          </cell>
          <cell r="E210" t="str">
            <v>1C22TNT_00046809</v>
          </cell>
          <cell r="F210">
            <v>2937238</v>
          </cell>
          <cell r="G210">
            <v>44813</v>
          </cell>
          <cell r="H210">
            <v>44869</v>
          </cell>
        </row>
        <row r="211">
          <cell r="A211">
            <v>46810</v>
          </cell>
          <cell r="B211">
            <v>510024</v>
          </cell>
          <cell r="C211">
            <v>25790</v>
          </cell>
          <cell r="D211" t="str">
            <v>10024I1209000718</v>
          </cell>
          <cell r="E211" t="str">
            <v>1C22TNT_00046810</v>
          </cell>
          <cell r="F211">
            <v>3729025</v>
          </cell>
          <cell r="G211">
            <v>44816</v>
          </cell>
          <cell r="H211">
            <v>44869</v>
          </cell>
        </row>
        <row r="212">
          <cell r="A212">
            <v>46811</v>
          </cell>
          <cell r="B212">
            <v>510020</v>
          </cell>
          <cell r="C212">
            <v>25790</v>
          </cell>
          <cell r="D212" t="str">
            <v>10020I1209001021</v>
          </cell>
          <cell r="E212" t="str">
            <v>1C22TNT_00046811</v>
          </cell>
          <cell r="F212">
            <v>1110575</v>
          </cell>
          <cell r="G212">
            <v>44814</v>
          </cell>
          <cell r="H212">
            <v>44869</v>
          </cell>
        </row>
        <row r="213">
          <cell r="A213">
            <v>46813</v>
          </cell>
          <cell r="B213">
            <v>510019</v>
          </cell>
          <cell r="C213">
            <v>25790</v>
          </cell>
          <cell r="D213" t="str">
            <v>10019I1209001215</v>
          </cell>
          <cell r="E213" t="str">
            <v>1C22TNT_00046813</v>
          </cell>
          <cell r="F213">
            <v>2144100</v>
          </cell>
          <cell r="G213">
            <v>44812</v>
          </cell>
          <cell r="H213">
            <v>44869</v>
          </cell>
        </row>
        <row r="214">
          <cell r="A214">
            <v>46814</v>
          </cell>
          <cell r="B214">
            <v>510010</v>
          </cell>
          <cell r="C214">
            <v>25790</v>
          </cell>
          <cell r="D214" t="str">
            <v>10010I1209002416</v>
          </cell>
          <cell r="E214" t="str">
            <v>1C22TNT_00046814</v>
          </cell>
          <cell r="F214">
            <v>1630500</v>
          </cell>
          <cell r="G214">
            <v>44809</v>
          </cell>
          <cell r="H214">
            <v>44869</v>
          </cell>
        </row>
        <row r="215">
          <cell r="A215">
            <v>46815</v>
          </cell>
          <cell r="B215">
            <v>510025</v>
          </cell>
          <cell r="C215">
            <v>25790</v>
          </cell>
          <cell r="D215" t="str">
            <v>10025I1209000750</v>
          </cell>
          <cell r="E215" t="str">
            <v>1C22TNT_00046815</v>
          </cell>
          <cell r="F215">
            <v>4047825</v>
          </cell>
          <cell r="G215">
            <v>44807</v>
          </cell>
          <cell r="H215">
            <v>44869</v>
          </cell>
        </row>
        <row r="216">
          <cell r="A216">
            <v>46816</v>
          </cell>
          <cell r="B216">
            <v>510020</v>
          </cell>
          <cell r="C216">
            <v>25790</v>
          </cell>
          <cell r="D216" t="str">
            <v>10020I1209001031</v>
          </cell>
          <cell r="E216" t="str">
            <v>1C22TNT_00046816</v>
          </cell>
          <cell r="F216">
            <v>1110575</v>
          </cell>
          <cell r="G216">
            <v>44807</v>
          </cell>
          <cell r="H216">
            <v>44869</v>
          </cell>
        </row>
        <row r="217">
          <cell r="A217">
            <v>46820</v>
          </cell>
          <cell r="B217">
            <v>510016</v>
          </cell>
          <cell r="C217">
            <v>25790</v>
          </cell>
          <cell r="D217" t="str">
            <v>10016I1209001338</v>
          </cell>
          <cell r="E217" t="str">
            <v>1C22TNT_00046820</v>
          </cell>
          <cell r="F217">
            <v>4950900</v>
          </cell>
          <cell r="G217">
            <v>44809</v>
          </cell>
          <cell r="H217">
            <v>44869</v>
          </cell>
        </row>
        <row r="218">
          <cell r="A218">
            <v>46821</v>
          </cell>
          <cell r="B218">
            <v>510028</v>
          </cell>
          <cell r="C218">
            <v>25790</v>
          </cell>
          <cell r="D218" t="str">
            <v>10028I1210000167</v>
          </cell>
          <cell r="E218" t="str">
            <v>1C22TNT_00046821</v>
          </cell>
          <cell r="F218">
            <v>7104625</v>
          </cell>
          <cell r="G218">
            <v>44837</v>
          </cell>
          <cell r="H218">
            <v>44869</v>
          </cell>
        </row>
        <row r="219">
          <cell r="A219">
            <v>46822</v>
          </cell>
          <cell r="B219">
            <v>510017</v>
          </cell>
          <cell r="C219">
            <v>25790</v>
          </cell>
          <cell r="D219" t="str">
            <v>10017I1209001237</v>
          </cell>
          <cell r="E219" t="str">
            <v>1C22TNT_00046822</v>
          </cell>
          <cell r="F219">
            <v>3711400</v>
          </cell>
          <cell r="G219">
            <v>44811</v>
          </cell>
          <cell r="H219">
            <v>44869</v>
          </cell>
        </row>
        <row r="220">
          <cell r="A220">
            <v>46823</v>
          </cell>
          <cell r="B220">
            <v>510019</v>
          </cell>
          <cell r="C220">
            <v>25790</v>
          </cell>
          <cell r="D220" t="str">
            <v>10019I1209001216</v>
          </cell>
          <cell r="E220" t="str">
            <v>1C22TNT_00046823</v>
          </cell>
          <cell r="F220">
            <v>2409813</v>
          </cell>
          <cell r="G220">
            <v>44809</v>
          </cell>
          <cell r="H220">
            <v>44869</v>
          </cell>
        </row>
        <row r="221">
          <cell r="A221">
            <v>46825</v>
          </cell>
          <cell r="B221">
            <v>510018</v>
          </cell>
          <cell r="C221">
            <v>25790</v>
          </cell>
          <cell r="D221" t="str">
            <v>10018I1209001431</v>
          </cell>
          <cell r="E221" t="str">
            <v>1C22TNT_00046825</v>
          </cell>
          <cell r="F221">
            <v>501825</v>
          </cell>
          <cell r="G221">
            <v>44810</v>
          </cell>
          <cell r="H221">
            <v>44869</v>
          </cell>
        </row>
        <row r="222">
          <cell r="A222">
            <v>46832</v>
          </cell>
          <cell r="B222">
            <v>510012</v>
          </cell>
          <cell r="C222">
            <v>25790</v>
          </cell>
          <cell r="D222" t="str">
            <v>10012I1208002197</v>
          </cell>
          <cell r="E222" t="str">
            <v>1C22TNT_00046832</v>
          </cell>
          <cell r="F222">
            <v>8132100</v>
          </cell>
          <cell r="G222">
            <v>44783</v>
          </cell>
          <cell r="H222">
            <v>44869</v>
          </cell>
        </row>
        <row r="223">
          <cell r="A223">
            <v>46833</v>
          </cell>
          <cell r="B223">
            <v>510019</v>
          </cell>
          <cell r="C223">
            <v>25790</v>
          </cell>
          <cell r="D223" t="str">
            <v>10019I1208001490</v>
          </cell>
          <cell r="E223" t="str">
            <v>1C22TNT_00046833</v>
          </cell>
          <cell r="F223">
            <v>2381325</v>
          </cell>
          <cell r="G223">
            <v>44784</v>
          </cell>
          <cell r="H223">
            <v>44869</v>
          </cell>
        </row>
        <row r="224">
          <cell r="A224">
            <v>46834</v>
          </cell>
          <cell r="B224">
            <v>510018</v>
          </cell>
          <cell r="C224">
            <v>25790</v>
          </cell>
          <cell r="D224" t="str">
            <v>10018I1208001954</v>
          </cell>
          <cell r="E224" t="str">
            <v>1C22TNT_00046834</v>
          </cell>
          <cell r="F224">
            <v>2722975</v>
          </cell>
          <cell r="G224">
            <v>44782</v>
          </cell>
          <cell r="H224">
            <v>44869</v>
          </cell>
        </row>
        <row r="225">
          <cell r="A225">
            <v>46835</v>
          </cell>
          <cell r="B225">
            <v>510010</v>
          </cell>
          <cell r="C225">
            <v>25790</v>
          </cell>
          <cell r="D225" t="str">
            <v>10010I1208003499</v>
          </cell>
          <cell r="E225" t="str">
            <v>1C22TNT_00046835</v>
          </cell>
          <cell r="F225">
            <v>5219613</v>
          </cell>
          <cell r="G225">
            <v>44779</v>
          </cell>
          <cell r="H225">
            <v>44869</v>
          </cell>
        </row>
        <row r="226">
          <cell r="A226">
            <v>46836</v>
          </cell>
          <cell r="B226">
            <v>510010</v>
          </cell>
          <cell r="C226">
            <v>25790</v>
          </cell>
          <cell r="D226" t="str">
            <v>10010I1208003500</v>
          </cell>
          <cell r="E226" t="str">
            <v>1C22TNT_00046836</v>
          </cell>
          <cell r="F226">
            <v>907500</v>
          </cell>
          <cell r="G226">
            <v>44779</v>
          </cell>
          <cell r="H226">
            <v>44869</v>
          </cell>
        </row>
        <row r="227">
          <cell r="A227">
            <v>46837</v>
          </cell>
          <cell r="B227">
            <v>510029</v>
          </cell>
          <cell r="C227">
            <v>25790</v>
          </cell>
          <cell r="D227" t="str">
            <v>10029I1208000595</v>
          </cell>
          <cell r="E227" t="str">
            <v>1C22TNT_00046837</v>
          </cell>
          <cell r="F227">
            <v>501825</v>
          </cell>
          <cell r="G227">
            <v>44779</v>
          </cell>
          <cell r="H227">
            <v>44869</v>
          </cell>
        </row>
        <row r="228">
          <cell r="A228">
            <v>46838</v>
          </cell>
          <cell r="B228">
            <v>510019</v>
          </cell>
          <cell r="C228">
            <v>25790</v>
          </cell>
          <cell r="D228" t="str">
            <v>10019I1208001491</v>
          </cell>
          <cell r="E228" t="str">
            <v>1C22TNT_00046838</v>
          </cell>
          <cell r="F228">
            <v>544500</v>
          </cell>
          <cell r="G228">
            <v>44779</v>
          </cell>
          <cell r="H228">
            <v>44869</v>
          </cell>
        </row>
        <row r="229">
          <cell r="A229">
            <v>47068</v>
          </cell>
          <cell r="B229">
            <v>510024</v>
          </cell>
          <cell r="C229">
            <v>25790</v>
          </cell>
          <cell r="D229" t="str">
            <v>10024I1207001140</v>
          </cell>
          <cell r="E229" t="str">
            <v>1C22TNT_00047068</v>
          </cell>
          <cell r="F229">
            <v>3642450</v>
          </cell>
          <cell r="G229">
            <v>44750</v>
          </cell>
          <cell r="H229">
            <v>44869</v>
          </cell>
        </row>
        <row r="230">
          <cell r="A230">
            <v>47553</v>
          </cell>
          <cell r="B230">
            <v>510016</v>
          </cell>
          <cell r="C230">
            <v>25790</v>
          </cell>
          <cell r="D230" t="str">
            <v>10016I1210000459</v>
          </cell>
          <cell r="E230" t="str">
            <v>1C22TNT_00047553</v>
          </cell>
          <cell r="F230">
            <v>2381325</v>
          </cell>
          <cell r="G230">
            <v>44841</v>
          </cell>
          <cell r="H230">
            <v>44869</v>
          </cell>
        </row>
        <row r="231">
          <cell r="A231">
            <v>47554</v>
          </cell>
          <cell r="B231">
            <v>510022</v>
          </cell>
          <cell r="C231">
            <v>25790</v>
          </cell>
          <cell r="D231" t="str">
            <v>10022I1210000308</v>
          </cell>
          <cell r="E231" t="str">
            <v>1C22TNT_00047554</v>
          </cell>
          <cell r="F231">
            <v>501825</v>
          </cell>
          <cell r="G231">
            <v>44838</v>
          </cell>
          <cell r="H231">
            <v>44869</v>
          </cell>
        </row>
        <row r="232">
          <cell r="A232">
            <v>47555</v>
          </cell>
          <cell r="B232">
            <v>510017</v>
          </cell>
          <cell r="C232">
            <v>25790</v>
          </cell>
          <cell r="D232" t="str">
            <v>10017I1210000534</v>
          </cell>
          <cell r="E232" t="str">
            <v>1C22TNT_00047555</v>
          </cell>
          <cell r="F232">
            <v>8882025</v>
          </cell>
          <cell r="G232">
            <v>44839</v>
          </cell>
          <cell r="H232">
            <v>44869</v>
          </cell>
        </row>
        <row r="233">
          <cell r="A233">
            <v>47556</v>
          </cell>
          <cell r="B233">
            <v>510025</v>
          </cell>
          <cell r="C233">
            <v>25790</v>
          </cell>
          <cell r="D233" t="str">
            <v>10025I1210000254</v>
          </cell>
          <cell r="E233" t="str">
            <v>1C22TNT_00047556</v>
          </cell>
          <cell r="F233">
            <v>1261125</v>
          </cell>
          <cell r="G233">
            <v>44839</v>
          </cell>
          <cell r="H233">
            <v>44869</v>
          </cell>
        </row>
        <row r="234">
          <cell r="A234">
            <v>47557</v>
          </cell>
          <cell r="B234">
            <v>510015</v>
          </cell>
          <cell r="C234">
            <v>25790</v>
          </cell>
          <cell r="D234" t="str">
            <v>10015I1210000333</v>
          </cell>
          <cell r="E234" t="str">
            <v>1C22TNT_00047557</v>
          </cell>
          <cell r="F234">
            <v>4960525</v>
          </cell>
          <cell r="G234">
            <v>44838</v>
          </cell>
          <cell r="H234">
            <v>44869</v>
          </cell>
        </row>
        <row r="235">
          <cell r="A235">
            <v>47558</v>
          </cell>
          <cell r="B235">
            <v>510010</v>
          </cell>
          <cell r="C235">
            <v>25790</v>
          </cell>
          <cell r="D235" t="str">
            <v>10010I1210000894</v>
          </cell>
          <cell r="E235" t="str">
            <v>1C22TNT_00047558</v>
          </cell>
          <cell r="F235">
            <v>3631350</v>
          </cell>
          <cell r="G235">
            <v>44837</v>
          </cell>
          <cell r="H235">
            <v>44869</v>
          </cell>
        </row>
        <row r="236">
          <cell r="A236">
            <v>47559</v>
          </cell>
          <cell r="B236">
            <v>510011</v>
          </cell>
          <cell r="C236">
            <v>25790</v>
          </cell>
          <cell r="D236" t="str">
            <v>10011I1210000605</v>
          </cell>
          <cell r="E236" t="str">
            <v>1C22TNT_00047559</v>
          </cell>
          <cell r="F236">
            <v>2878813</v>
          </cell>
          <cell r="G236">
            <v>44839</v>
          </cell>
          <cell r="H236">
            <v>44869</v>
          </cell>
        </row>
        <row r="237">
          <cell r="A237">
            <v>47560</v>
          </cell>
          <cell r="B237">
            <v>510018</v>
          </cell>
          <cell r="C237">
            <v>25790</v>
          </cell>
          <cell r="D237" t="str">
            <v>10018I1210000495</v>
          </cell>
          <cell r="E237" t="str">
            <v>1C22TNT_00047560</v>
          </cell>
          <cell r="F237">
            <v>1719525</v>
          </cell>
          <cell r="G237">
            <v>44841</v>
          </cell>
          <cell r="H237">
            <v>44869</v>
          </cell>
        </row>
        <row r="238">
          <cell r="A238">
            <v>47561</v>
          </cell>
          <cell r="B238">
            <v>510010</v>
          </cell>
          <cell r="C238">
            <v>25790</v>
          </cell>
          <cell r="D238" t="str">
            <v>10010I1210000895</v>
          </cell>
          <cell r="E238" t="str">
            <v>1C22TNT_00047561</v>
          </cell>
          <cell r="F238">
            <v>6071100</v>
          </cell>
          <cell r="G238">
            <v>44841</v>
          </cell>
          <cell r="H238">
            <v>44869</v>
          </cell>
        </row>
        <row r="239">
          <cell r="A239">
            <v>47562</v>
          </cell>
          <cell r="B239">
            <v>510016</v>
          </cell>
          <cell r="C239">
            <v>25790</v>
          </cell>
          <cell r="D239" t="str">
            <v>10016I1207002076</v>
          </cell>
          <cell r="E239" t="str">
            <v>1C22TNT_00047562</v>
          </cell>
          <cell r="F239">
            <v>3689775</v>
          </cell>
          <cell r="G239">
            <v>44767</v>
          </cell>
          <cell r="H239">
            <v>44869</v>
          </cell>
        </row>
        <row r="240">
          <cell r="A240">
            <v>47563</v>
          </cell>
          <cell r="B240">
            <v>510010</v>
          </cell>
          <cell r="C240">
            <v>25790</v>
          </cell>
          <cell r="D240" t="str">
            <v>10010I1207003931</v>
          </cell>
          <cell r="E240" t="str">
            <v>1C22TNT_00047563</v>
          </cell>
          <cell r="F240">
            <v>5896225</v>
          </cell>
          <cell r="G240">
            <v>44772</v>
          </cell>
          <cell r="H240">
            <v>44869</v>
          </cell>
        </row>
        <row r="241">
          <cell r="A241">
            <v>47564</v>
          </cell>
          <cell r="B241">
            <v>510018</v>
          </cell>
          <cell r="C241">
            <v>25790</v>
          </cell>
          <cell r="D241" t="str">
            <v>10018I1207001898</v>
          </cell>
          <cell r="E241" t="str">
            <v>1C22TNT_00047564</v>
          </cell>
          <cell r="F241">
            <v>1110575</v>
          </cell>
          <cell r="G241">
            <v>44773</v>
          </cell>
          <cell r="H241">
            <v>44869</v>
          </cell>
        </row>
        <row r="242">
          <cell r="A242">
            <v>47565</v>
          </cell>
          <cell r="B242">
            <v>510018</v>
          </cell>
          <cell r="C242">
            <v>25790</v>
          </cell>
          <cell r="D242" t="str">
            <v>10018I1207001896</v>
          </cell>
          <cell r="E242" t="str">
            <v>1C22TNT_00047565</v>
          </cell>
          <cell r="F242">
            <v>451638</v>
          </cell>
          <cell r="G242">
            <v>44773</v>
          </cell>
          <cell r="H242">
            <v>44869</v>
          </cell>
        </row>
        <row r="243">
          <cell r="A243">
            <v>47566</v>
          </cell>
          <cell r="B243">
            <v>510024</v>
          </cell>
          <cell r="C243">
            <v>25790</v>
          </cell>
          <cell r="D243" t="str">
            <v>10024I1210000317</v>
          </cell>
          <cell r="E243" t="str">
            <v>1C22TNT_00047566</v>
          </cell>
          <cell r="F243">
            <v>305963</v>
          </cell>
          <cell r="G243">
            <v>44844</v>
          </cell>
          <cell r="H243">
            <v>44869</v>
          </cell>
        </row>
        <row r="244">
          <cell r="A244">
            <v>47567</v>
          </cell>
          <cell r="B244">
            <v>510027</v>
          </cell>
          <cell r="C244">
            <v>25790</v>
          </cell>
          <cell r="D244" t="str">
            <v>10027I1210000216</v>
          </cell>
          <cell r="E244" t="str">
            <v>1C22TNT_00047567</v>
          </cell>
          <cell r="F244">
            <v>3491900</v>
          </cell>
          <cell r="G244">
            <v>44842</v>
          </cell>
          <cell r="H244">
            <v>44869</v>
          </cell>
        </row>
        <row r="245">
          <cell r="A245">
            <v>47568</v>
          </cell>
          <cell r="B245">
            <v>510019</v>
          </cell>
          <cell r="C245">
            <v>25790</v>
          </cell>
          <cell r="D245" t="str">
            <v>10019I1210000410</v>
          </cell>
          <cell r="E245" t="str">
            <v>1C22TNT_00047568</v>
          </cell>
          <cell r="F245">
            <v>3486700</v>
          </cell>
          <cell r="G245">
            <v>44840</v>
          </cell>
          <cell r="H245">
            <v>44869</v>
          </cell>
        </row>
        <row r="246">
          <cell r="A246">
            <v>47569</v>
          </cell>
          <cell r="B246">
            <v>510015</v>
          </cell>
          <cell r="C246">
            <v>25790</v>
          </cell>
          <cell r="D246" t="str">
            <v>10015I1207001646</v>
          </cell>
          <cell r="E246" t="str">
            <v>1C22TNT_00047569</v>
          </cell>
          <cell r="F246">
            <v>7181675</v>
          </cell>
          <cell r="G246">
            <v>44764</v>
          </cell>
          <cell r="H246">
            <v>44869</v>
          </cell>
        </row>
        <row r="247">
          <cell r="A247">
            <v>47570</v>
          </cell>
          <cell r="B247">
            <v>510025</v>
          </cell>
          <cell r="C247">
            <v>25790</v>
          </cell>
          <cell r="D247" t="str">
            <v>10025I1210000224</v>
          </cell>
          <cell r="E247" t="str">
            <v>1C22TNT_00047570</v>
          </cell>
          <cell r="F247">
            <v>1693538</v>
          </cell>
          <cell r="G247">
            <v>44841</v>
          </cell>
          <cell r="H247">
            <v>44869</v>
          </cell>
        </row>
        <row r="248">
          <cell r="A248">
            <v>47571</v>
          </cell>
          <cell r="B248">
            <v>510028</v>
          </cell>
          <cell r="C248">
            <v>25790</v>
          </cell>
          <cell r="D248" t="str">
            <v>10028I1210000286</v>
          </cell>
          <cell r="E248" t="str">
            <v>1C22TNT_00047571</v>
          </cell>
          <cell r="F248">
            <v>8259188</v>
          </cell>
          <cell r="G248">
            <v>44842</v>
          </cell>
          <cell r="H248">
            <v>44869</v>
          </cell>
        </row>
        <row r="249">
          <cell r="A249">
            <v>47572</v>
          </cell>
          <cell r="B249">
            <v>510020</v>
          </cell>
          <cell r="C249">
            <v>25790</v>
          </cell>
          <cell r="D249" t="str">
            <v>10020I1210000370</v>
          </cell>
          <cell r="E249" t="str">
            <v>1C22TNT_00047572</v>
          </cell>
          <cell r="F249">
            <v>1110575</v>
          </cell>
          <cell r="G249">
            <v>44842</v>
          </cell>
          <cell r="H249">
            <v>44869</v>
          </cell>
        </row>
        <row r="250">
          <cell r="A250">
            <v>47573</v>
          </cell>
          <cell r="B250">
            <v>510020</v>
          </cell>
          <cell r="C250">
            <v>25790</v>
          </cell>
          <cell r="D250" t="str">
            <v>10020I1207001515</v>
          </cell>
          <cell r="E250" t="str">
            <v>1C22TNT_00047573</v>
          </cell>
          <cell r="F250">
            <v>1468625</v>
          </cell>
          <cell r="G250">
            <v>44765</v>
          </cell>
          <cell r="H250">
            <v>44869</v>
          </cell>
        </row>
        <row r="251">
          <cell r="A251">
            <v>47576</v>
          </cell>
          <cell r="B251">
            <v>510020</v>
          </cell>
          <cell r="C251">
            <v>25790</v>
          </cell>
          <cell r="D251" t="str">
            <v>10020I1207001503</v>
          </cell>
          <cell r="E251" t="str">
            <v>1C22TNT_00047576</v>
          </cell>
          <cell r="F251">
            <v>2221163</v>
          </cell>
          <cell r="G251">
            <v>44772</v>
          </cell>
          <cell r="H251">
            <v>44869</v>
          </cell>
        </row>
        <row r="252">
          <cell r="A252">
            <v>47577</v>
          </cell>
          <cell r="B252">
            <v>510021</v>
          </cell>
          <cell r="C252">
            <v>25790</v>
          </cell>
          <cell r="D252" t="str">
            <v>10021I1207000710</v>
          </cell>
          <cell r="E252" t="str">
            <v>1C22TNT_00047577</v>
          </cell>
          <cell r="F252">
            <v>1468625</v>
          </cell>
          <cell r="G252">
            <v>44765</v>
          </cell>
          <cell r="H252">
            <v>44869</v>
          </cell>
        </row>
        <row r="253">
          <cell r="A253">
            <v>47578</v>
          </cell>
          <cell r="B253">
            <v>510025</v>
          </cell>
          <cell r="C253">
            <v>25790</v>
          </cell>
          <cell r="D253" t="str">
            <v>10025I1207001224</v>
          </cell>
          <cell r="E253" t="str">
            <v>1C22TNT_00047578</v>
          </cell>
          <cell r="F253">
            <v>4762638</v>
          </cell>
          <cell r="G253">
            <v>44765</v>
          </cell>
          <cell r="H253">
            <v>44869</v>
          </cell>
        </row>
        <row r="254">
          <cell r="A254">
            <v>47579</v>
          </cell>
          <cell r="B254">
            <v>510022</v>
          </cell>
          <cell r="C254">
            <v>25790</v>
          </cell>
          <cell r="D254" t="str">
            <v>10022I1207001153</v>
          </cell>
          <cell r="E254" t="str">
            <v>1C22TNT_00047579</v>
          </cell>
          <cell r="F254">
            <v>2381325</v>
          </cell>
          <cell r="G254">
            <v>44771</v>
          </cell>
          <cell r="H254">
            <v>44869</v>
          </cell>
        </row>
        <row r="255">
          <cell r="A255">
            <v>47580</v>
          </cell>
          <cell r="B255">
            <v>510024</v>
          </cell>
          <cell r="C255">
            <v>25790</v>
          </cell>
          <cell r="D255" t="str">
            <v>10024I1208001014</v>
          </cell>
          <cell r="E255" t="str">
            <v>1C22TNT_00047580</v>
          </cell>
          <cell r="F255">
            <v>1468625</v>
          </cell>
          <cell r="G255">
            <v>44775</v>
          </cell>
          <cell r="H255">
            <v>44869</v>
          </cell>
        </row>
        <row r="256">
          <cell r="A256">
            <v>47581</v>
          </cell>
          <cell r="B256">
            <v>510015</v>
          </cell>
          <cell r="C256">
            <v>25790</v>
          </cell>
          <cell r="D256" t="str">
            <v>10015I1207001647</v>
          </cell>
          <cell r="E256" t="str">
            <v>1C22TNT_00047581</v>
          </cell>
          <cell r="F256">
            <v>3094163</v>
          </cell>
          <cell r="G256">
            <v>44771</v>
          </cell>
          <cell r="H256">
            <v>44869</v>
          </cell>
        </row>
        <row r="257">
          <cell r="A257">
            <v>47582</v>
          </cell>
          <cell r="B257">
            <v>510025</v>
          </cell>
          <cell r="C257">
            <v>25790</v>
          </cell>
          <cell r="D257" t="str">
            <v>10025I1207001222</v>
          </cell>
          <cell r="E257" t="str">
            <v>1C22TNT_00047582</v>
          </cell>
          <cell r="F257">
            <v>6985063</v>
          </cell>
          <cell r="G257">
            <v>44772</v>
          </cell>
          <cell r="H257">
            <v>44869</v>
          </cell>
        </row>
        <row r="258">
          <cell r="A258">
            <v>47584</v>
          </cell>
          <cell r="B258">
            <v>510016</v>
          </cell>
          <cell r="C258">
            <v>25790</v>
          </cell>
          <cell r="D258" t="str">
            <v>10016I1208001913</v>
          </cell>
          <cell r="E258" t="str">
            <v>1C22TNT_00047584</v>
          </cell>
          <cell r="F258">
            <v>4100850</v>
          </cell>
          <cell r="G258">
            <v>44774</v>
          </cell>
          <cell r="H258">
            <v>44869</v>
          </cell>
        </row>
        <row r="259">
          <cell r="A259">
            <v>49422</v>
          </cell>
          <cell r="B259">
            <v>510026</v>
          </cell>
          <cell r="C259">
            <v>25790</v>
          </cell>
          <cell r="D259" t="str">
            <v>10026I1210001075</v>
          </cell>
          <cell r="E259" t="str">
            <v>1C22TNT_00049422</v>
          </cell>
          <cell r="F259">
            <v>2123225</v>
          </cell>
          <cell r="G259">
            <v>44837</v>
          </cell>
          <cell r="H259">
            <v>44869</v>
          </cell>
        </row>
        <row r="260">
          <cell r="A260">
            <v>49423</v>
          </cell>
          <cell r="B260">
            <v>510014</v>
          </cell>
          <cell r="C260">
            <v>25790</v>
          </cell>
          <cell r="D260" t="str">
            <v>10014I1210000970</v>
          </cell>
          <cell r="E260" t="str">
            <v>1C22TNT_00049423</v>
          </cell>
          <cell r="F260">
            <v>3582650</v>
          </cell>
          <cell r="G260">
            <v>44838</v>
          </cell>
          <cell r="H260">
            <v>44869</v>
          </cell>
        </row>
        <row r="261">
          <cell r="A261">
            <v>49424</v>
          </cell>
          <cell r="B261">
            <v>510013</v>
          </cell>
          <cell r="C261">
            <v>25790</v>
          </cell>
          <cell r="D261" t="str">
            <v>10013I1210001711</v>
          </cell>
          <cell r="E261" t="str">
            <v>1C22TNT_00049424</v>
          </cell>
          <cell r="F261">
            <v>3085975</v>
          </cell>
          <cell r="G261">
            <v>44839</v>
          </cell>
          <cell r="H261">
            <v>44869</v>
          </cell>
        </row>
        <row r="262">
          <cell r="A262">
            <v>49425</v>
          </cell>
          <cell r="B262">
            <v>510014</v>
          </cell>
          <cell r="C262">
            <v>25790</v>
          </cell>
          <cell r="D262" t="str">
            <v>10014I1210000939</v>
          </cell>
          <cell r="E262" t="str">
            <v>1C22TNT_00049425</v>
          </cell>
          <cell r="F262">
            <v>3331738</v>
          </cell>
          <cell r="G262">
            <v>44840</v>
          </cell>
          <cell r="H262">
            <v>44869</v>
          </cell>
        </row>
        <row r="263">
          <cell r="A263">
            <v>49426</v>
          </cell>
          <cell r="B263">
            <v>510014</v>
          </cell>
          <cell r="C263">
            <v>25790</v>
          </cell>
          <cell r="D263" t="str">
            <v>10014I1210000971</v>
          </cell>
          <cell r="E263" t="str">
            <v>1C22TNT_00049426</v>
          </cell>
          <cell r="F263">
            <v>2955475</v>
          </cell>
          <cell r="G263">
            <v>44842</v>
          </cell>
          <cell r="H263">
            <v>44869</v>
          </cell>
        </row>
        <row r="264">
          <cell r="A264">
            <v>49427</v>
          </cell>
          <cell r="B264">
            <v>510013</v>
          </cell>
          <cell r="C264">
            <v>25790</v>
          </cell>
          <cell r="D264" t="str">
            <v>10013I1210001712</v>
          </cell>
          <cell r="E264" t="str">
            <v>1C22TNT_00049427</v>
          </cell>
          <cell r="F264">
            <v>3300175</v>
          </cell>
          <cell r="G264">
            <v>44844</v>
          </cell>
          <cell r="H264">
            <v>44869</v>
          </cell>
        </row>
        <row r="265">
          <cell r="A265">
            <v>49428</v>
          </cell>
          <cell r="B265">
            <v>510013</v>
          </cell>
          <cell r="C265">
            <v>25790</v>
          </cell>
          <cell r="D265" t="str">
            <v>10013I1210001791</v>
          </cell>
          <cell r="E265" t="str">
            <v>1C22TNT_00049428</v>
          </cell>
          <cell r="F265">
            <v>911238</v>
          </cell>
          <cell r="G265">
            <v>44845</v>
          </cell>
          <cell r="H265">
            <v>44869</v>
          </cell>
        </row>
        <row r="266">
          <cell r="A266">
            <v>49429</v>
          </cell>
          <cell r="B266">
            <v>510026</v>
          </cell>
          <cell r="C266">
            <v>25790</v>
          </cell>
          <cell r="D266" t="str">
            <v>10026I1210001076</v>
          </cell>
          <cell r="E266" t="str">
            <v>1C22TNT_00049429</v>
          </cell>
          <cell r="F266">
            <v>5679275</v>
          </cell>
          <cell r="G266">
            <v>44846</v>
          </cell>
          <cell r="H266">
            <v>44869</v>
          </cell>
        </row>
        <row r="267">
          <cell r="A267">
            <v>49431</v>
          </cell>
          <cell r="B267">
            <v>520090</v>
          </cell>
          <cell r="C267">
            <v>25790</v>
          </cell>
          <cell r="D267" t="str">
            <v>20090I1210000547</v>
          </cell>
          <cell r="E267" t="str">
            <v>1C22TNT_00049431</v>
          </cell>
          <cell r="F267">
            <v>2579200</v>
          </cell>
          <cell r="G267">
            <v>44846</v>
          </cell>
          <cell r="H267">
            <v>44869</v>
          </cell>
        </row>
        <row r="268">
          <cell r="A268">
            <v>49433</v>
          </cell>
          <cell r="B268">
            <v>510014</v>
          </cell>
          <cell r="C268">
            <v>25790</v>
          </cell>
          <cell r="D268" t="str">
            <v>10014I1210000972</v>
          </cell>
          <cell r="E268" t="str">
            <v>1C22TNT_00049433</v>
          </cell>
          <cell r="F268">
            <v>455625</v>
          </cell>
          <cell r="G268">
            <v>44851</v>
          </cell>
          <cell r="H268">
            <v>44869</v>
          </cell>
        </row>
        <row r="269">
          <cell r="A269">
            <v>49434</v>
          </cell>
          <cell r="B269">
            <v>510026</v>
          </cell>
          <cell r="C269">
            <v>25790</v>
          </cell>
          <cell r="D269" t="str">
            <v>10026I1210001077</v>
          </cell>
          <cell r="E269" t="str">
            <v>1C22TNT_00049434</v>
          </cell>
          <cell r="F269">
            <v>720975</v>
          </cell>
          <cell r="G269">
            <v>44855</v>
          </cell>
          <cell r="H269">
            <v>44869</v>
          </cell>
        </row>
        <row r="270">
          <cell r="A270">
            <v>49435</v>
          </cell>
          <cell r="B270">
            <v>510026</v>
          </cell>
          <cell r="C270">
            <v>25790</v>
          </cell>
          <cell r="D270" t="str">
            <v>10026I1210001039</v>
          </cell>
          <cell r="E270" t="str">
            <v>1C22TNT_00049435</v>
          </cell>
          <cell r="F270">
            <v>455625</v>
          </cell>
          <cell r="G270">
            <v>44855</v>
          </cell>
          <cell r="H270">
            <v>44869</v>
          </cell>
        </row>
        <row r="271">
          <cell r="A271">
            <v>49436</v>
          </cell>
          <cell r="B271">
            <v>510013</v>
          </cell>
          <cell r="C271">
            <v>25790</v>
          </cell>
          <cell r="D271" t="str">
            <v>10013I1210001792</v>
          </cell>
          <cell r="E271" t="str">
            <v>1C22TNT_00049436</v>
          </cell>
          <cell r="F271">
            <v>635250</v>
          </cell>
          <cell r="G271">
            <v>44855</v>
          </cell>
          <cell r="H271">
            <v>44869</v>
          </cell>
        </row>
        <row r="272">
          <cell r="A272">
            <v>49438</v>
          </cell>
          <cell r="B272">
            <v>510018</v>
          </cell>
          <cell r="C272">
            <v>25790</v>
          </cell>
          <cell r="D272" t="str">
            <v>10018I1210001292</v>
          </cell>
          <cell r="E272" t="str">
            <v>1C22TNT_00049438</v>
          </cell>
          <cell r="F272">
            <v>6383225</v>
          </cell>
          <cell r="G272">
            <v>44845</v>
          </cell>
          <cell r="H272">
            <v>44869</v>
          </cell>
        </row>
        <row r="273">
          <cell r="A273">
            <v>49439</v>
          </cell>
          <cell r="B273">
            <v>510018</v>
          </cell>
          <cell r="C273">
            <v>25790</v>
          </cell>
          <cell r="D273" t="str">
            <v>10018I1210001293</v>
          </cell>
          <cell r="E273" t="str">
            <v>1C22TNT_00049439</v>
          </cell>
          <cell r="F273">
            <v>1822488</v>
          </cell>
          <cell r="G273">
            <v>44845</v>
          </cell>
          <cell r="H273">
            <v>44869</v>
          </cell>
        </row>
        <row r="274">
          <cell r="A274">
            <v>49440</v>
          </cell>
          <cell r="B274">
            <v>510019</v>
          </cell>
          <cell r="C274">
            <v>25790</v>
          </cell>
          <cell r="D274" t="str">
            <v>10019I1210001167</v>
          </cell>
          <cell r="E274" t="str">
            <v>1C22TNT_00049440</v>
          </cell>
          <cell r="F274">
            <v>1410200</v>
          </cell>
          <cell r="G274">
            <v>44845</v>
          </cell>
          <cell r="H274">
            <v>44869</v>
          </cell>
        </row>
        <row r="275">
          <cell r="A275">
            <v>49441</v>
          </cell>
          <cell r="B275">
            <v>510019</v>
          </cell>
          <cell r="C275">
            <v>25790</v>
          </cell>
          <cell r="D275" t="str">
            <v>10019I1210001168</v>
          </cell>
          <cell r="E275" t="str">
            <v>1C22TNT_00049441</v>
          </cell>
          <cell r="F275">
            <v>3675388</v>
          </cell>
          <cell r="G275">
            <v>44837</v>
          </cell>
          <cell r="H275">
            <v>44869</v>
          </cell>
        </row>
        <row r="276">
          <cell r="A276">
            <v>49442</v>
          </cell>
          <cell r="B276">
            <v>510010</v>
          </cell>
          <cell r="C276">
            <v>25790</v>
          </cell>
          <cell r="D276" t="str">
            <v>10010I1210002253</v>
          </cell>
          <cell r="E276" t="str">
            <v>1C22TNT_00049442</v>
          </cell>
          <cell r="F276">
            <v>11103375</v>
          </cell>
          <cell r="G276">
            <v>44844</v>
          </cell>
          <cell r="H276">
            <v>44869</v>
          </cell>
        </row>
        <row r="277">
          <cell r="A277">
            <v>49444</v>
          </cell>
          <cell r="B277">
            <v>510020</v>
          </cell>
          <cell r="C277">
            <v>25790</v>
          </cell>
          <cell r="D277" t="str">
            <v>10020I1210000884</v>
          </cell>
          <cell r="E277" t="str">
            <v>1C22TNT_00049444</v>
          </cell>
          <cell r="F277">
            <v>1110575</v>
          </cell>
          <cell r="G277">
            <v>44852</v>
          </cell>
          <cell r="H277">
            <v>44869</v>
          </cell>
        </row>
        <row r="278">
          <cell r="A278">
            <v>49445</v>
          </cell>
          <cell r="B278">
            <v>510017</v>
          </cell>
          <cell r="C278">
            <v>25790</v>
          </cell>
          <cell r="D278" t="str">
            <v>10017I1210001267</v>
          </cell>
          <cell r="E278" t="str">
            <v>1C22TNT_00049445</v>
          </cell>
          <cell r="F278">
            <v>6514500</v>
          </cell>
          <cell r="G278">
            <v>44854</v>
          </cell>
          <cell r="H278">
            <v>44869</v>
          </cell>
        </row>
        <row r="279">
          <cell r="A279">
            <v>49446</v>
          </cell>
          <cell r="B279">
            <v>510027</v>
          </cell>
          <cell r="C279">
            <v>25790</v>
          </cell>
          <cell r="D279" t="str">
            <v>10027I1210000507</v>
          </cell>
          <cell r="E279" t="str">
            <v>1C22TNT_00049446</v>
          </cell>
          <cell r="F279">
            <v>2621375</v>
          </cell>
          <cell r="G279">
            <v>44852</v>
          </cell>
          <cell r="H279">
            <v>44869</v>
          </cell>
        </row>
        <row r="280">
          <cell r="A280">
            <v>49447</v>
          </cell>
          <cell r="B280">
            <v>510025</v>
          </cell>
          <cell r="C280">
            <v>25790</v>
          </cell>
          <cell r="D280" t="str">
            <v>10025I1210000668</v>
          </cell>
          <cell r="E280" t="str">
            <v>1C22TNT_00049447</v>
          </cell>
          <cell r="F280">
            <v>1261125</v>
          </cell>
          <cell r="G280">
            <v>44853</v>
          </cell>
          <cell r="H280">
            <v>44869</v>
          </cell>
        </row>
        <row r="281">
          <cell r="A281">
            <v>49450</v>
          </cell>
          <cell r="B281">
            <v>510019</v>
          </cell>
          <cell r="C281">
            <v>25790</v>
          </cell>
          <cell r="D281" t="str">
            <v>10019I1210001124</v>
          </cell>
          <cell r="E281" t="str">
            <v>1C22TNT_00049450</v>
          </cell>
          <cell r="F281">
            <v>5314388</v>
          </cell>
          <cell r="G281">
            <v>44854</v>
          </cell>
          <cell r="H281">
            <v>44869</v>
          </cell>
        </row>
        <row r="282">
          <cell r="A282">
            <v>49451</v>
          </cell>
          <cell r="B282">
            <v>510010</v>
          </cell>
          <cell r="C282">
            <v>25790</v>
          </cell>
          <cell r="D282" t="str">
            <v>10010I1210002307</v>
          </cell>
          <cell r="E282" t="str">
            <v>1C22TNT_00049451</v>
          </cell>
          <cell r="F282">
            <v>13474975</v>
          </cell>
          <cell r="G282">
            <v>44855</v>
          </cell>
          <cell r="H282">
            <v>44869</v>
          </cell>
        </row>
        <row r="283">
          <cell r="A283">
            <v>49452</v>
          </cell>
          <cell r="B283">
            <v>510010</v>
          </cell>
          <cell r="C283">
            <v>25790</v>
          </cell>
          <cell r="D283" t="str">
            <v>10010I1210002308</v>
          </cell>
          <cell r="E283" t="str">
            <v>1C22TNT_00049452</v>
          </cell>
          <cell r="F283">
            <v>8086263</v>
          </cell>
          <cell r="G283">
            <v>44855</v>
          </cell>
          <cell r="H283">
            <v>44869</v>
          </cell>
        </row>
        <row r="284">
          <cell r="A284">
            <v>49453</v>
          </cell>
          <cell r="B284">
            <v>510011</v>
          </cell>
          <cell r="C284">
            <v>25790</v>
          </cell>
          <cell r="D284" t="str">
            <v>10011I1210001667</v>
          </cell>
          <cell r="E284" t="str">
            <v>1C22TNT_00049453</v>
          </cell>
          <cell r="F284">
            <v>4442325</v>
          </cell>
          <cell r="G284">
            <v>44846</v>
          </cell>
          <cell r="H284">
            <v>44869</v>
          </cell>
        </row>
        <row r="285">
          <cell r="A285">
            <v>49454</v>
          </cell>
          <cell r="B285">
            <v>510018</v>
          </cell>
          <cell r="C285">
            <v>25790</v>
          </cell>
          <cell r="D285" t="str">
            <v>10018I1210001294</v>
          </cell>
          <cell r="E285" t="str">
            <v>1C22TNT_00049454</v>
          </cell>
          <cell r="F285">
            <v>3990875</v>
          </cell>
          <cell r="G285">
            <v>44855</v>
          </cell>
          <cell r="H285">
            <v>44869</v>
          </cell>
        </row>
        <row r="286">
          <cell r="A286">
            <v>49455</v>
          </cell>
          <cell r="B286">
            <v>510012</v>
          </cell>
          <cell r="C286">
            <v>25790</v>
          </cell>
          <cell r="D286" t="str">
            <v>10012I1210001587</v>
          </cell>
          <cell r="E286" t="str">
            <v>1C22TNT_00049455</v>
          </cell>
          <cell r="F286">
            <v>8933538</v>
          </cell>
          <cell r="G286">
            <v>44859</v>
          </cell>
          <cell r="H286">
            <v>44869</v>
          </cell>
        </row>
        <row r="287">
          <cell r="A287">
            <v>49456</v>
          </cell>
          <cell r="B287">
            <v>510011</v>
          </cell>
          <cell r="C287">
            <v>25790</v>
          </cell>
          <cell r="D287" t="str">
            <v>10011I1210001733</v>
          </cell>
          <cell r="E287" t="str">
            <v>1C22TNT_00049456</v>
          </cell>
          <cell r="F287">
            <v>5307325</v>
          </cell>
          <cell r="G287">
            <v>44859</v>
          </cell>
          <cell r="H287">
            <v>44869</v>
          </cell>
        </row>
        <row r="288">
          <cell r="A288">
            <v>49457</v>
          </cell>
          <cell r="B288">
            <v>510029</v>
          </cell>
          <cell r="C288">
            <v>25790</v>
          </cell>
          <cell r="D288" t="str">
            <v>10029I1210000441</v>
          </cell>
          <cell r="E288" t="str">
            <v>1C22TNT_00049457</v>
          </cell>
          <cell r="F288">
            <v>911238</v>
          </cell>
          <cell r="G288">
            <v>44859</v>
          </cell>
          <cell r="H288">
            <v>44869</v>
          </cell>
        </row>
        <row r="289">
          <cell r="A289">
            <v>49458</v>
          </cell>
          <cell r="B289">
            <v>510029</v>
          </cell>
          <cell r="C289">
            <v>25790</v>
          </cell>
          <cell r="D289" t="str">
            <v>10029I1210000442</v>
          </cell>
          <cell r="E289" t="str">
            <v>1C22TNT_00049458</v>
          </cell>
          <cell r="F289">
            <v>1309225</v>
          </cell>
          <cell r="G289">
            <v>44859</v>
          </cell>
          <cell r="H289">
            <v>44869</v>
          </cell>
        </row>
        <row r="290">
          <cell r="A290">
            <v>49459</v>
          </cell>
          <cell r="B290">
            <v>510012</v>
          </cell>
          <cell r="C290">
            <v>25790</v>
          </cell>
          <cell r="D290" t="str">
            <v>10012I1210001526</v>
          </cell>
          <cell r="E290" t="str">
            <v>1C22TNT_00049459</v>
          </cell>
          <cell r="F290">
            <v>2031650</v>
          </cell>
          <cell r="G290">
            <v>44853</v>
          </cell>
          <cell r="H290">
            <v>44869</v>
          </cell>
        </row>
        <row r="291">
          <cell r="A291">
            <v>49463</v>
          </cell>
          <cell r="B291">
            <v>510026</v>
          </cell>
          <cell r="C291">
            <v>25790</v>
          </cell>
          <cell r="D291" t="str">
            <v>10026I1207001667</v>
          </cell>
          <cell r="E291" t="str">
            <v>1C22TNT_00049463</v>
          </cell>
          <cell r="F291">
            <v>1468625</v>
          </cell>
          <cell r="G291">
            <v>44758</v>
          </cell>
          <cell r="H291">
            <v>44869</v>
          </cell>
        </row>
        <row r="292">
          <cell r="A292">
            <v>49464</v>
          </cell>
          <cell r="B292">
            <v>510016</v>
          </cell>
          <cell r="C292">
            <v>25790</v>
          </cell>
          <cell r="D292" t="str">
            <v>10016I1210001265</v>
          </cell>
          <cell r="E292" t="str">
            <v>1C22TNT_00049464</v>
          </cell>
          <cell r="F292">
            <v>5552900</v>
          </cell>
          <cell r="G292">
            <v>44862</v>
          </cell>
          <cell r="H292">
            <v>44869</v>
          </cell>
        </row>
        <row r="293">
          <cell r="A293">
            <v>49470</v>
          </cell>
          <cell r="B293">
            <v>510017</v>
          </cell>
          <cell r="C293">
            <v>25790</v>
          </cell>
          <cell r="D293" t="str">
            <v>10017I1210001316</v>
          </cell>
          <cell r="E293" t="str">
            <v>1C22TNT_00049470</v>
          </cell>
          <cell r="F293">
            <v>10762938</v>
          </cell>
          <cell r="G293">
            <v>44860</v>
          </cell>
          <cell r="H293">
            <v>44869</v>
          </cell>
        </row>
        <row r="294">
          <cell r="A294">
            <v>49472</v>
          </cell>
          <cell r="B294">
            <v>510021</v>
          </cell>
          <cell r="C294">
            <v>25790</v>
          </cell>
          <cell r="D294" t="str">
            <v>10021I1210000480</v>
          </cell>
          <cell r="E294" t="str">
            <v>1C22TNT_00049472</v>
          </cell>
          <cell r="F294">
            <v>1468625</v>
          </cell>
          <cell r="G294">
            <v>44863</v>
          </cell>
          <cell r="H294">
            <v>44869</v>
          </cell>
        </row>
        <row r="295">
          <cell r="A295">
            <v>49476</v>
          </cell>
          <cell r="B295">
            <v>510025</v>
          </cell>
          <cell r="C295">
            <v>25790</v>
          </cell>
          <cell r="D295" t="str">
            <v>10025I1210000676</v>
          </cell>
          <cell r="E295" t="str">
            <v>1C22TNT_00049476</v>
          </cell>
          <cell r="F295">
            <v>3940688</v>
          </cell>
          <cell r="G295">
            <v>44848</v>
          </cell>
          <cell r="H295">
            <v>44869</v>
          </cell>
        </row>
        <row r="296">
          <cell r="A296">
            <v>49479</v>
          </cell>
          <cell r="B296">
            <v>510020</v>
          </cell>
          <cell r="C296">
            <v>25790</v>
          </cell>
          <cell r="D296" t="str">
            <v>10020I1210000954</v>
          </cell>
          <cell r="E296" t="str">
            <v>1C22TNT_00049479</v>
          </cell>
          <cell r="F296">
            <v>2904475</v>
          </cell>
          <cell r="G296">
            <v>44856</v>
          </cell>
          <cell r="H296">
            <v>44869</v>
          </cell>
        </row>
        <row r="297">
          <cell r="A297">
            <v>49480</v>
          </cell>
          <cell r="B297">
            <v>510017</v>
          </cell>
          <cell r="C297">
            <v>25790</v>
          </cell>
          <cell r="D297" t="str">
            <v>10017I1210001317</v>
          </cell>
          <cell r="E297" t="str">
            <v>1C22TNT_00049480</v>
          </cell>
          <cell r="F297">
            <v>6684063</v>
          </cell>
          <cell r="G297">
            <v>44856</v>
          </cell>
          <cell r="H297">
            <v>44869</v>
          </cell>
        </row>
        <row r="298">
          <cell r="A298">
            <v>49481</v>
          </cell>
          <cell r="B298">
            <v>510016</v>
          </cell>
          <cell r="C298">
            <v>25790</v>
          </cell>
          <cell r="D298" t="str">
            <v>10016I1210001299</v>
          </cell>
          <cell r="E298" t="str">
            <v>1C22TNT_00049481</v>
          </cell>
          <cell r="F298">
            <v>1822488</v>
          </cell>
          <cell r="G298">
            <v>44858</v>
          </cell>
          <cell r="H298">
            <v>44869</v>
          </cell>
        </row>
        <row r="299">
          <cell r="A299">
            <v>49483</v>
          </cell>
          <cell r="B299">
            <v>510024</v>
          </cell>
          <cell r="C299">
            <v>25790</v>
          </cell>
          <cell r="D299" t="str">
            <v>10024I1210000764</v>
          </cell>
          <cell r="E299" t="str">
            <v>1C22TNT_00049483</v>
          </cell>
          <cell r="F299">
            <v>1529838</v>
          </cell>
          <cell r="G299">
            <v>44863</v>
          </cell>
          <cell r="H299">
            <v>44869</v>
          </cell>
        </row>
        <row r="300">
          <cell r="A300">
            <v>49484</v>
          </cell>
          <cell r="B300">
            <v>510025</v>
          </cell>
          <cell r="C300">
            <v>25790</v>
          </cell>
          <cell r="D300" t="str">
            <v>10025I1210000730</v>
          </cell>
          <cell r="E300" t="str">
            <v>1C22TNT_00049484</v>
          </cell>
          <cell r="F300">
            <v>8405088</v>
          </cell>
          <cell r="G300">
            <v>44855</v>
          </cell>
          <cell r="H300">
            <v>44869</v>
          </cell>
        </row>
        <row r="301">
          <cell r="A301">
            <v>216</v>
          </cell>
          <cell r="B301">
            <v>510025</v>
          </cell>
          <cell r="C301">
            <v>25790</v>
          </cell>
          <cell r="D301" t="str">
            <v>10025R1210000021</v>
          </cell>
          <cell r="E301" t="str">
            <v>1K22TKH 216</v>
          </cell>
          <cell r="F301">
            <v>-913986</v>
          </cell>
          <cell r="G301">
            <v>44841</v>
          </cell>
          <cell r="H301">
            <v>44869</v>
          </cell>
        </row>
        <row r="302">
          <cell r="A302" t="str">
            <v>160a</v>
          </cell>
          <cell r="B302">
            <v>510018</v>
          </cell>
          <cell r="C302">
            <v>25790</v>
          </cell>
          <cell r="D302" t="str">
            <v>10018R1210000008</v>
          </cell>
          <cell r="E302" t="str">
            <v>1K22TNH 160</v>
          </cell>
          <cell r="F302">
            <v>-321615</v>
          </cell>
          <cell r="G302">
            <v>44841</v>
          </cell>
          <cell r="H302">
            <v>44869</v>
          </cell>
        </row>
        <row r="303">
          <cell r="A303">
            <v>292</v>
          </cell>
          <cell r="B303">
            <v>510013</v>
          </cell>
          <cell r="C303">
            <v>25790</v>
          </cell>
          <cell r="D303" t="str">
            <v>10013R1209000027</v>
          </cell>
          <cell r="E303" t="str">
            <v>1K22TTK 292</v>
          </cell>
          <cell r="F303">
            <v>-308552</v>
          </cell>
          <cell r="G303">
            <v>44824</v>
          </cell>
          <cell r="H303">
            <v>44869</v>
          </cell>
        </row>
        <row r="304">
          <cell r="A304">
            <v>3383</v>
          </cell>
          <cell r="B304">
            <v>510010</v>
          </cell>
          <cell r="C304">
            <v>25790</v>
          </cell>
          <cell r="D304" t="str">
            <v>10010R1210000028</v>
          </cell>
          <cell r="E304" t="str">
            <v>K22TAP 3383</v>
          </cell>
          <cell r="F304">
            <v>-7181400</v>
          </cell>
          <cell r="G304">
            <v>44848</v>
          </cell>
          <cell r="H304">
            <v>44869</v>
          </cell>
        </row>
        <row r="305">
          <cell r="A305">
            <v>160</v>
          </cell>
          <cell r="B305">
            <v>510027</v>
          </cell>
          <cell r="C305">
            <v>25790</v>
          </cell>
          <cell r="D305" t="str">
            <v>10027R1210000020</v>
          </cell>
          <cell r="E305" t="str">
            <v>K22TDL 160</v>
          </cell>
          <cell r="F305">
            <v>-1646077</v>
          </cell>
          <cell r="G305">
            <v>44855</v>
          </cell>
          <cell r="H305">
            <v>44869</v>
          </cell>
        </row>
        <row r="306">
          <cell r="A306">
            <v>166</v>
          </cell>
          <cell r="B306">
            <v>510027</v>
          </cell>
          <cell r="C306">
            <v>25790</v>
          </cell>
          <cell r="D306" t="str">
            <v>10027R1210000026</v>
          </cell>
          <cell r="E306" t="str">
            <v>K22TDL 166</v>
          </cell>
          <cell r="F306">
            <v>-1302869</v>
          </cell>
          <cell r="G306">
            <v>44856</v>
          </cell>
          <cell r="H306">
            <v>44869</v>
          </cell>
        </row>
        <row r="307">
          <cell r="A307">
            <v>170</v>
          </cell>
          <cell r="B307">
            <v>510019</v>
          </cell>
          <cell r="C307">
            <v>25790</v>
          </cell>
          <cell r="D307" t="str">
            <v>10019R1210000005</v>
          </cell>
          <cell r="E307" t="str">
            <v>K22TDU 170</v>
          </cell>
          <cell r="F307">
            <v>-2352024</v>
          </cell>
          <cell r="G307">
            <v>44841</v>
          </cell>
          <cell r="H307">
            <v>44869</v>
          </cell>
        </row>
        <row r="308">
          <cell r="A308">
            <v>252</v>
          </cell>
          <cell r="B308">
            <v>510026</v>
          </cell>
          <cell r="C308">
            <v>25790</v>
          </cell>
          <cell r="D308" t="str">
            <v>10026R1210000034</v>
          </cell>
          <cell r="E308" t="str">
            <v>K22THA 252</v>
          </cell>
          <cell r="F308">
            <v>-1810951</v>
          </cell>
          <cell r="G308">
            <v>44862</v>
          </cell>
          <cell r="H308">
            <v>44869</v>
          </cell>
        </row>
        <row r="309">
          <cell r="A309">
            <v>250</v>
          </cell>
          <cell r="B309">
            <v>510015</v>
          </cell>
          <cell r="C309">
            <v>25790</v>
          </cell>
          <cell r="D309" t="str">
            <v>10015R1210000021</v>
          </cell>
          <cell r="E309" t="str">
            <v>K22THL 250</v>
          </cell>
          <cell r="F309">
            <v>-1632936</v>
          </cell>
          <cell r="G309">
            <v>44849</v>
          </cell>
          <cell r="H309">
            <v>44869</v>
          </cell>
        </row>
        <row r="310">
          <cell r="A310">
            <v>251</v>
          </cell>
          <cell r="B310">
            <v>510015</v>
          </cell>
          <cell r="C310">
            <v>25790</v>
          </cell>
          <cell r="D310" t="str">
            <v>10015R1210000022</v>
          </cell>
          <cell r="E310" t="str">
            <v>K22THL 251</v>
          </cell>
          <cell r="F310">
            <v>-1019890</v>
          </cell>
          <cell r="G310">
            <v>44849</v>
          </cell>
          <cell r="H310">
            <v>44869</v>
          </cell>
        </row>
        <row r="311">
          <cell r="A311" t="str">
            <v>252a</v>
          </cell>
          <cell r="B311">
            <v>510015</v>
          </cell>
          <cell r="C311">
            <v>25790</v>
          </cell>
          <cell r="D311" t="str">
            <v>10015R1210000023</v>
          </cell>
          <cell r="E311" t="str">
            <v>K22THL 252</v>
          </cell>
          <cell r="F311">
            <v>-94013</v>
          </cell>
          <cell r="G311">
            <v>44849</v>
          </cell>
          <cell r="H311">
            <v>44869</v>
          </cell>
        </row>
        <row r="312">
          <cell r="A312">
            <v>254</v>
          </cell>
          <cell r="B312">
            <v>510015</v>
          </cell>
          <cell r="C312">
            <v>25790</v>
          </cell>
          <cell r="D312" t="str">
            <v>10015R1210000025</v>
          </cell>
          <cell r="E312" t="str">
            <v>K22THL 254</v>
          </cell>
          <cell r="F312">
            <v>-2295159</v>
          </cell>
          <cell r="G312">
            <v>44849</v>
          </cell>
          <cell r="H312">
            <v>44869</v>
          </cell>
        </row>
        <row r="313">
          <cell r="A313">
            <v>258</v>
          </cell>
          <cell r="B313">
            <v>510015</v>
          </cell>
          <cell r="C313">
            <v>25790</v>
          </cell>
          <cell r="D313" t="str">
            <v>10015R1210000029</v>
          </cell>
          <cell r="E313" t="str">
            <v>K22THL 258</v>
          </cell>
          <cell r="F313">
            <v>-722855</v>
          </cell>
          <cell r="G313">
            <v>44851</v>
          </cell>
          <cell r="H313">
            <v>44869</v>
          </cell>
        </row>
        <row r="314">
          <cell r="A314">
            <v>267</v>
          </cell>
          <cell r="B314">
            <v>510015</v>
          </cell>
          <cell r="C314">
            <v>25790</v>
          </cell>
          <cell r="D314" t="str">
            <v>10015R1210000032</v>
          </cell>
          <cell r="E314" t="str">
            <v>K22THL 267</v>
          </cell>
          <cell r="F314">
            <v>-404364</v>
          </cell>
          <cell r="G314">
            <v>44862</v>
          </cell>
          <cell r="H314">
            <v>44869</v>
          </cell>
        </row>
        <row r="315">
          <cell r="A315">
            <v>269</v>
          </cell>
          <cell r="B315">
            <v>510015</v>
          </cell>
          <cell r="C315">
            <v>25790</v>
          </cell>
          <cell r="D315" t="str">
            <v>10015R1210000034</v>
          </cell>
          <cell r="E315" t="str">
            <v>K22THL 269</v>
          </cell>
          <cell r="F315">
            <v>-3779174</v>
          </cell>
          <cell r="G315">
            <v>44863</v>
          </cell>
          <cell r="H315">
            <v>44869</v>
          </cell>
        </row>
        <row r="316">
          <cell r="A316">
            <v>1923</v>
          </cell>
          <cell r="B316">
            <v>510029</v>
          </cell>
          <cell r="C316">
            <v>25790</v>
          </cell>
          <cell r="D316" t="str">
            <v>10029R1210000004</v>
          </cell>
          <cell r="E316" t="str">
            <v>K22THU 1923</v>
          </cell>
          <cell r="F316">
            <v>-3782873</v>
          </cell>
          <cell r="G316">
            <v>44856</v>
          </cell>
          <cell r="H316">
            <v>44869</v>
          </cell>
        </row>
        <row r="317">
          <cell r="A317">
            <v>162</v>
          </cell>
          <cell r="B317">
            <v>510025</v>
          </cell>
          <cell r="C317">
            <v>25790</v>
          </cell>
          <cell r="D317" t="str">
            <v>10025R1209000003</v>
          </cell>
          <cell r="E317" t="str">
            <v>K22TKH 162</v>
          </cell>
          <cell r="F317">
            <v>-3450832</v>
          </cell>
          <cell r="G317">
            <v>44815</v>
          </cell>
          <cell r="H317">
            <v>44869</v>
          </cell>
        </row>
        <row r="318">
          <cell r="A318">
            <v>133</v>
          </cell>
          <cell r="B318">
            <v>510020</v>
          </cell>
          <cell r="C318">
            <v>25790</v>
          </cell>
          <cell r="D318" t="str">
            <v>10020R1210000009</v>
          </cell>
          <cell r="E318" t="str">
            <v>K22TLX 133</v>
          </cell>
          <cell r="F318">
            <v>-6920399</v>
          </cell>
          <cell r="G318">
            <v>44854</v>
          </cell>
          <cell r="H318">
            <v>44869</v>
          </cell>
        </row>
        <row r="319">
          <cell r="A319">
            <v>185</v>
          </cell>
          <cell r="B319">
            <v>510014</v>
          </cell>
          <cell r="C319">
            <v>25790</v>
          </cell>
          <cell r="D319" t="str">
            <v>10014R1209000014</v>
          </cell>
          <cell r="E319" t="str">
            <v>K22TMA 185</v>
          </cell>
          <cell r="F319">
            <v>-282039</v>
          </cell>
          <cell r="G319">
            <v>44817</v>
          </cell>
          <cell r="H319">
            <v>44869</v>
          </cell>
        </row>
        <row r="320">
          <cell r="A320">
            <v>238</v>
          </cell>
          <cell r="B320">
            <v>510014</v>
          </cell>
          <cell r="C320">
            <v>25790</v>
          </cell>
          <cell r="D320" t="str">
            <v>10014R1210000017</v>
          </cell>
          <cell r="E320" t="str">
            <v>K22TMA 238</v>
          </cell>
          <cell r="F320">
            <v>-746308</v>
          </cell>
          <cell r="G320">
            <v>44849</v>
          </cell>
          <cell r="H320">
            <v>44869</v>
          </cell>
        </row>
        <row r="321">
          <cell r="A321">
            <v>181</v>
          </cell>
          <cell r="B321">
            <v>510018</v>
          </cell>
          <cell r="C321">
            <v>25790</v>
          </cell>
          <cell r="D321" t="str">
            <v>10018R1210000025</v>
          </cell>
          <cell r="E321" t="str">
            <v>K22TNH 181</v>
          </cell>
          <cell r="F321">
            <v>-1288609</v>
          </cell>
          <cell r="G321">
            <v>44864</v>
          </cell>
          <cell r="H321">
            <v>44869</v>
          </cell>
        </row>
        <row r="322">
          <cell r="A322">
            <v>152</v>
          </cell>
          <cell r="B322">
            <v>510012</v>
          </cell>
          <cell r="C322">
            <v>25790</v>
          </cell>
          <cell r="D322" t="str">
            <v>10012R1210000018</v>
          </cell>
          <cell r="E322" t="str">
            <v>K22TPU 152</v>
          </cell>
          <cell r="F322">
            <v>-2724186</v>
          </cell>
          <cell r="G322">
            <v>44849</v>
          </cell>
          <cell r="H322">
            <v>44869</v>
          </cell>
        </row>
        <row r="323">
          <cell r="A323">
            <v>88</v>
          </cell>
          <cell r="B323">
            <v>510024</v>
          </cell>
          <cell r="C323">
            <v>25790</v>
          </cell>
          <cell r="D323" t="str">
            <v>10024R1209000010</v>
          </cell>
          <cell r="E323" t="str">
            <v>K22TQN 88</v>
          </cell>
          <cell r="F323">
            <v>-2352024</v>
          </cell>
          <cell r="G323">
            <v>44831</v>
          </cell>
          <cell r="H323">
            <v>44869</v>
          </cell>
        </row>
        <row r="324">
          <cell r="A324">
            <v>179</v>
          </cell>
          <cell r="B324">
            <v>510021</v>
          </cell>
          <cell r="C324">
            <v>25790</v>
          </cell>
          <cell r="D324" t="str">
            <v>10021R1210000022</v>
          </cell>
          <cell r="E324" t="str">
            <v>K22TQU 179</v>
          </cell>
          <cell r="F324">
            <v>-940130</v>
          </cell>
          <cell r="G324">
            <v>44854</v>
          </cell>
          <cell r="H324">
            <v>44869</v>
          </cell>
        </row>
        <row r="325">
          <cell r="A325">
            <v>190</v>
          </cell>
          <cell r="B325">
            <v>510021</v>
          </cell>
          <cell r="C325">
            <v>25790</v>
          </cell>
          <cell r="D325" t="str">
            <v>10021R1210000033</v>
          </cell>
          <cell r="E325" t="str">
            <v>K22TQU 190</v>
          </cell>
          <cell r="F325">
            <v>-4686941</v>
          </cell>
          <cell r="G325">
            <v>44858</v>
          </cell>
          <cell r="H325">
            <v>44869</v>
          </cell>
        </row>
        <row r="326">
          <cell r="A326">
            <v>195</v>
          </cell>
          <cell r="B326">
            <v>510022</v>
          </cell>
          <cell r="C326">
            <v>25790</v>
          </cell>
          <cell r="D326" t="str">
            <v>10022R1210000025</v>
          </cell>
          <cell r="E326" t="str">
            <v>K22TVU 195</v>
          </cell>
          <cell r="F326">
            <v>-1968933</v>
          </cell>
          <cell r="G326">
            <v>44860</v>
          </cell>
          <cell r="H326">
            <v>44869</v>
          </cell>
        </row>
        <row r="327">
          <cell r="A327">
            <v>10555</v>
          </cell>
          <cell r="B327">
            <v>510013</v>
          </cell>
          <cell r="C327">
            <v>25790</v>
          </cell>
          <cell r="D327" t="str">
            <v>10013I1201003240</v>
          </cell>
          <cell r="E327" t="str">
            <v>NT/21E 0010555</v>
          </cell>
          <cell r="F327">
            <v>17777063</v>
          </cell>
          <cell r="G327">
            <v>44569</v>
          </cell>
          <cell r="H327">
            <v>44869</v>
          </cell>
        </row>
        <row r="328">
          <cell r="A328">
            <v>10564</v>
          </cell>
          <cell r="B328">
            <v>510016</v>
          </cell>
          <cell r="C328">
            <v>25790</v>
          </cell>
          <cell r="D328" t="str">
            <v>10016I1201002256</v>
          </cell>
          <cell r="E328" t="str">
            <v>NT/21E 0010564</v>
          </cell>
          <cell r="F328">
            <v>6970435</v>
          </cell>
          <cell r="G328">
            <v>44578</v>
          </cell>
          <cell r="H328">
            <v>44869</v>
          </cell>
        </row>
        <row r="329">
          <cell r="A329">
            <v>10567</v>
          </cell>
          <cell r="B329">
            <v>510017</v>
          </cell>
          <cell r="C329">
            <v>25790</v>
          </cell>
          <cell r="D329" t="str">
            <v>10017I1201002678</v>
          </cell>
          <cell r="E329" t="str">
            <v>NT/21E 0010567</v>
          </cell>
          <cell r="F329">
            <v>62309070</v>
          </cell>
          <cell r="G329">
            <v>44576</v>
          </cell>
          <cell r="H329">
            <v>44869</v>
          </cell>
        </row>
        <row r="330">
          <cell r="A330">
            <v>10568</v>
          </cell>
          <cell r="B330">
            <v>510012</v>
          </cell>
          <cell r="C330">
            <v>25790</v>
          </cell>
          <cell r="D330" t="str">
            <v>10012I1201002953</v>
          </cell>
          <cell r="E330" t="str">
            <v>NT/21E 0010568</v>
          </cell>
          <cell r="F330">
            <v>34896220</v>
          </cell>
          <cell r="G330">
            <v>44571</v>
          </cell>
          <cell r="H330">
            <v>44869</v>
          </cell>
        </row>
        <row r="331">
          <cell r="A331">
            <v>10579</v>
          </cell>
          <cell r="B331">
            <v>510011</v>
          </cell>
          <cell r="C331">
            <v>25790</v>
          </cell>
          <cell r="D331" t="str">
            <v>10011I1201003011</v>
          </cell>
          <cell r="E331" t="str">
            <v>NT/21E 0010579</v>
          </cell>
          <cell r="F331">
            <v>35963670</v>
          </cell>
          <cell r="G331">
            <v>44575</v>
          </cell>
          <cell r="H331">
            <v>44869</v>
          </cell>
        </row>
        <row r="332">
          <cell r="A332">
            <v>10582</v>
          </cell>
          <cell r="B332">
            <v>510025</v>
          </cell>
          <cell r="C332">
            <v>25790</v>
          </cell>
          <cell r="D332" t="str">
            <v>10025I1201001361</v>
          </cell>
          <cell r="E332" t="str">
            <v>NT/21E 0010582</v>
          </cell>
          <cell r="F332">
            <v>1099700</v>
          </cell>
          <cell r="G332">
            <v>44580</v>
          </cell>
          <cell r="H332">
            <v>44869</v>
          </cell>
        </row>
        <row r="333">
          <cell r="A333">
            <v>10585</v>
          </cell>
          <cell r="B333">
            <v>510016</v>
          </cell>
          <cell r="C333">
            <v>25790</v>
          </cell>
          <cell r="D333" t="str">
            <v>10016I1201002257</v>
          </cell>
          <cell r="E333" t="str">
            <v>NT/21E 0010585</v>
          </cell>
          <cell r="F333">
            <v>5672315</v>
          </cell>
          <cell r="G333">
            <v>44582</v>
          </cell>
          <cell r="H333">
            <v>44869</v>
          </cell>
        </row>
        <row r="334">
          <cell r="A334">
            <v>10587</v>
          </cell>
          <cell r="B334">
            <v>510015</v>
          </cell>
          <cell r="C334">
            <v>25790</v>
          </cell>
          <cell r="D334" t="str">
            <v>10015I1201001778</v>
          </cell>
          <cell r="E334" t="str">
            <v>NT/21E 0010587</v>
          </cell>
          <cell r="F334">
            <v>8433130</v>
          </cell>
          <cell r="G334">
            <v>44579</v>
          </cell>
          <cell r="H334">
            <v>44869</v>
          </cell>
        </row>
        <row r="335">
          <cell r="A335">
            <v>10598</v>
          </cell>
          <cell r="B335">
            <v>510018</v>
          </cell>
          <cell r="C335">
            <v>25790</v>
          </cell>
          <cell r="D335" t="str">
            <v>10018I1201002536</v>
          </cell>
          <cell r="E335" t="str">
            <v>NT/21E 0010598</v>
          </cell>
          <cell r="F335">
            <v>12639555</v>
          </cell>
          <cell r="G335">
            <v>44578</v>
          </cell>
          <cell r="H335">
            <v>44869</v>
          </cell>
        </row>
        <row r="336">
          <cell r="A336">
            <v>10628</v>
          </cell>
          <cell r="B336">
            <v>510013</v>
          </cell>
          <cell r="C336">
            <v>25790</v>
          </cell>
          <cell r="D336" t="str">
            <v>10013I1201003245</v>
          </cell>
          <cell r="E336" t="str">
            <v>NT/21E 0010628</v>
          </cell>
          <cell r="F336">
            <v>10866032</v>
          </cell>
          <cell r="G336">
            <v>44586</v>
          </cell>
          <cell r="H336">
            <v>44869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>
        <row r="1">
          <cell r="A1" t="str">
            <v>Số hóa đơn</v>
          </cell>
          <cell r="B1" t="str">
            <v>Store</v>
          </cell>
          <cell r="C1" t="str">
            <v>Supplier Number</v>
          </cell>
          <cell r="D1" t="str">
            <v>GRT No &amp; Gor</v>
          </cell>
          <cell r="E1" t="str">
            <v>Invoice No &amp; PO.</v>
          </cell>
          <cell r="F1" t="str">
            <v>Base Amount</v>
          </cell>
          <cell r="G1" t="str">
            <v>Good Receiving Date</v>
          </cell>
          <cell r="H1" t="str">
            <v>Ngày chứng từ</v>
          </cell>
        </row>
        <row r="2">
          <cell r="A2">
            <v>47073</v>
          </cell>
          <cell r="B2">
            <v>510024</v>
          </cell>
          <cell r="C2">
            <v>25790</v>
          </cell>
          <cell r="D2" t="str">
            <v>10024I1210001022</v>
          </cell>
          <cell r="E2" t="str">
            <v>1C22TNT_00047073</v>
          </cell>
          <cell r="F2">
            <v>376050</v>
          </cell>
          <cell r="G2">
            <v>44838</v>
          </cell>
          <cell r="H2">
            <v>44900</v>
          </cell>
        </row>
        <row r="3">
          <cell r="A3">
            <v>49430</v>
          </cell>
          <cell r="B3">
            <v>510013</v>
          </cell>
          <cell r="C3">
            <v>25790</v>
          </cell>
          <cell r="D3" t="str">
            <v>10013I1210001914</v>
          </cell>
          <cell r="E3" t="str">
            <v>1C22TNT_00049430</v>
          </cell>
          <cell r="F3">
            <v>2328300</v>
          </cell>
          <cell r="G3">
            <v>44848</v>
          </cell>
          <cell r="H3">
            <v>44900</v>
          </cell>
        </row>
        <row r="4">
          <cell r="A4">
            <v>49460</v>
          </cell>
          <cell r="B4">
            <v>510018</v>
          </cell>
          <cell r="C4">
            <v>25790</v>
          </cell>
          <cell r="D4" t="str">
            <v>10018I1210001353</v>
          </cell>
          <cell r="E4" t="str">
            <v>1C22TNT_00049460</v>
          </cell>
          <cell r="F4">
            <v>1747500</v>
          </cell>
          <cell r="G4">
            <v>44855</v>
          </cell>
          <cell r="H4">
            <v>44900</v>
          </cell>
        </row>
        <row r="5">
          <cell r="A5">
            <v>49482</v>
          </cell>
          <cell r="B5">
            <v>510021</v>
          </cell>
          <cell r="C5">
            <v>25790</v>
          </cell>
          <cell r="D5" t="str">
            <v>10021I1210000506</v>
          </cell>
          <cell r="E5" t="str">
            <v>1C22TNT_00049482</v>
          </cell>
          <cell r="F5">
            <v>1410200</v>
          </cell>
          <cell r="G5">
            <v>44861</v>
          </cell>
          <cell r="H5">
            <v>44900</v>
          </cell>
        </row>
        <row r="6">
          <cell r="A6">
            <v>49485</v>
          </cell>
          <cell r="B6">
            <v>510020</v>
          </cell>
          <cell r="C6">
            <v>25790</v>
          </cell>
          <cell r="D6" t="str">
            <v>10020I1210000995</v>
          </cell>
          <cell r="E6" t="str">
            <v>1C22TNT_00049485</v>
          </cell>
          <cell r="F6">
            <v>1403525</v>
          </cell>
          <cell r="G6">
            <v>44859</v>
          </cell>
          <cell r="H6">
            <v>44900</v>
          </cell>
        </row>
        <row r="7">
          <cell r="A7">
            <v>49503</v>
          </cell>
          <cell r="B7">
            <v>510026</v>
          </cell>
          <cell r="C7">
            <v>25790</v>
          </cell>
          <cell r="D7" t="str">
            <v>10026I1210001148</v>
          </cell>
          <cell r="E7" t="str">
            <v>1C22TNT_00049503</v>
          </cell>
          <cell r="F7">
            <v>2579200</v>
          </cell>
          <cell r="G7">
            <v>44858</v>
          </cell>
          <cell r="H7">
            <v>44900</v>
          </cell>
        </row>
        <row r="8">
          <cell r="A8">
            <v>49504</v>
          </cell>
          <cell r="B8">
            <v>510013</v>
          </cell>
          <cell r="C8">
            <v>25790</v>
          </cell>
          <cell r="D8" t="str">
            <v>10013I1210001949</v>
          </cell>
          <cell r="E8" t="str">
            <v>1C22TNT_00049504</v>
          </cell>
          <cell r="F8">
            <v>3849938</v>
          </cell>
          <cell r="G8">
            <v>44856</v>
          </cell>
          <cell r="H8">
            <v>44900</v>
          </cell>
        </row>
        <row r="9">
          <cell r="A9">
            <v>49505</v>
          </cell>
          <cell r="B9">
            <v>510013</v>
          </cell>
          <cell r="C9">
            <v>25790</v>
          </cell>
          <cell r="D9" t="str">
            <v>10013I1210001950</v>
          </cell>
          <cell r="E9" t="str">
            <v>1C22TNT_00049505</v>
          </cell>
          <cell r="F9">
            <v>2472075</v>
          </cell>
          <cell r="G9">
            <v>44856</v>
          </cell>
          <cell r="H9">
            <v>44900</v>
          </cell>
        </row>
        <row r="10">
          <cell r="A10">
            <v>49506</v>
          </cell>
          <cell r="B10">
            <v>520090</v>
          </cell>
          <cell r="C10">
            <v>25790</v>
          </cell>
          <cell r="D10" t="str">
            <v>20090I1210000596</v>
          </cell>
          <cell r="E10" t="str">
            <v>1C22TNT_00049506</v>
          </cell>
          <cell r="F10">
            <v>2499875</v>
          </cell>
          <cell r="G10">
            <v>44858</v>
          </cell>
          <cell r="H10">
            <v>44900</v>
          </cell>
        </row>
        <row r="11">
          <cell r="A11">
            <v>49507</v>
          </cell>
          <cell r="B11">
            <v>510013</v>
          </cell>
          <cell r="C11">
            <v>25790</v>
          </cell>
          <cell r="D11" t="str">
            <v>10013I1210001963</v>
          </cell>
          <cell r="E11" t="str">
            <v>1C22TNT_00049507</v>
          </cell>
          <cell r="F11">
            <v>911238</v>
          </cell>
          <cell r="G11">
            <v>44859</v>
          </cell>
          <cell r="H11">
            <v>44900</v>
          </cell>
        </row>
        <row r="12">
          <cell r="A12">
            <v>49508</v>
          </cell>
          <cell r="B12">
            <v>510014</v>
          </cell>
          <cell r="C12">
            <v>25790</v>
          </cell>
          <cell r="D12" t="str">
            <v>10014I1210001036</v>
          </cell>
          <cell r="E12" t="str">
            <v>1C22TNT_00049508</v>
          </cell>
          <cell r="F12">
            <v>4419875</v>
          </cell>
          <cell r="G12">
            <v>44860</v>
          </cell>
          <cell r="H12">
            <v>44900</v>
          </cell>
        </row>
        <row r="13">
          <cell r="A13">
            <v>49509</v>
          </cell>
          <cell r="B13">
            <v>510026</v>
          </cell>
          <cell r="C13">
            <v>25790</v>
          </cell>
          <cell r="D13" t="str">
            <v>10026I1210001149</v>
          </cell>
          <cell r="E13" t="str">
            <v>1C22TNT_00049509</v>
          </cell>
          <cell r="F13">
            <v>2381325</v>
          </cell>
          <cell r="G13">
            <v>44860</v>
          </cell>
          <cell r="H13">
            <v>44900</v>
          </cell>
        </row>
        <row r="14">
          <cell r="A14">
            <v>49707</v>
          </cell>
          <cell r="B14">
            <v>510019</v>
          </cell>
          <cell r="C14">
            <v>25790</v>
          </cell>
          <cell r="D14" t="str">
            <v>10019I1211000044</v>
          </cell>
          <cell r="E14" t="str">
            <v>1C22TNT_00049707</v>
          </cell>
          <cell r="F14">
            <v>2381325</v>
          </cell>
          <cell r="G14">
            <v>44866</v>
          </cell>
          <cell r="H14">
            <v>44900</v>
          </cell>
        </row>
        <row r="15">
          <cell r="A15">
            <v>49709</v>
          </cell>
          <cell r="B15">
            <v>510011</v>
          </cell>
          <cell r="C15">
            <v>25790</v>
          </cell>
          <cell r="D15" t="str">
            <v>10011I1211000077</v>
          </cell>
          <cell r="E15" t="str">
            <v>1C22TNT_00049709</v>
          </cell>
          <cell r="F15">
            <v>3847525</v>
          </cell>
          <cell r="G15">
            <v>44866</v>
          </cell>
          <cell r="H15">
            <v>44900</v>
          </cell>
        </row>
        <row r="16">
          <cell r="A16">
            <v>49710</v>
          </cell>
          <cell r="B16">
            <v>510028</v>
          </cell>
          <cell r="C16">
            <v>25790</v>
          </cell>
          <cell r="D16" t="str">
            <v>10028I1211000033</v>
          </cell>
          <cell r="E16" t="str">
            <v>1C22TNT_00049710</v>
          </cell>
          <cell r="F16">
            <v>1661100</v>
          </cell>
          <cell r="G16">
            <v>44866</v>
          </cell>
          <cell r="H16">
            <v>44900</v>
          </cell>
        </row>
        <row r="17">
          <cell r="A17">
            <v>49711</v>
          </cell>
          <cell r="B17">
            <v>510028</v>
          </cell>
          <cell r="C17">
            <v>25790</v>
          </cell>
          <cell r="D17" t="str">
            <v>10028I1211000034</v>
          </cell>
          <cell r="E17" t="str">
            <v>1C22TNT_00049711</v>
          </cell>
          <cell r="F17">
            <v>1110575</v>
          </cell>
          <cell r="G17">
            <v>44866</v>
          </cell>
          <cell r="H17">
            <v>44900</v>
          </cell>
        </row>
        <row r="18">
          <cell r="A18">
            <v>49712</v>
          </cell>
          <cell r="B18">
            <v>510027</v>
          </cell>
          <cell r="C18">
            <v>25790</v>
          </cell>
          <cell r="D18" t="str">
            <v>10027I1211000029</v>
          </cell>
          <cell r="E18" t="str">
            <v>1C22TNT_00049712</v>
          </cell>
          <cell r="F18">
            <v>2509600</v>
          </cell>
          <cell r="G18">
            <v>44866</v>
          </cell>
          <cell r="H18">
            <v>44900</v>
          </cell>
        </row>
        <row r="19">
          <cell r="A19">
            <v>49713</v>
          </cell>
          <cell r="B19">
            <v>510027</v>
          </cell>
          <cell r="C19">
            <v>25790</v>
          </cell>
          <cell r="D19" t="str">
            <v>10027I1211000030</v>
          </cell>
          <cell r="E19" t="str">
            <v>1C22TNT_00049713</v>
          </cell>
          <cell r="F19">
            <v>905525</v>
          </cell>
          <cell r="G19">
            <v>44866</v>
          </cell>
          <cell r="H19">
            <v>44900</v>
          </cell>
        </row>
        <row r="20">
          <cell r="A20">
            <v>49714</v>
          </cell>
          <cell r="B20">
            <v>510025</v>
          </cell>
          <cell r="C20">
            <v>25790</v>
          </cell>
          <cell r="D20" t="str">
            <v>10025I1211000046</v>
          </cell>
          <cell r="E20" t="str">
            <v>1C22TNT_00049714</v>
          </cell>
          <cell r="F20">
            <v>4762638</v>
          </cell>
          <cell r="G20">
            <v>44866</v>
          </cell>
          <cell r="H20">
            <v>44900</v>
          </cell>
        </row>
        <row r="21">
          <cell r="A21">
            <v>49715</v>
          </cell>
          <cell r="B21">
            <v>510021</v>
          </cell>
          <cell r="C21">
            <v>25790</v>
          </cell>
          <cell r="D21" t="str">
            <v>10021I1211000027</v>
          </cell>
          <cell r="E21" t="str">
            <v>1C22TNT_00049715</v>
          </cell>
          <cell r="F21">
            <v>6457638</v>
          </cell>
          <cell r="G21">
            <v>44867</v>
          </cell>
          <cell r="H21">
            <v>44900</v>
          </cell>
        </row>
        <row r="22">
          <cell r="A22">
            <v>49717</v>
          </cell>
          <cell r="B22">
            <v>510015</v>
          </cell>
          <cell r="C22">
            <v>25790</v>
          </cell>
          <cell r="D22" t="str">
            <v>10015I1211000067</v>
          </cell>
          <cell r="E22" t="str">
            <v>1C22TNT_00049717</v>
          </cell>
          <cell r="F22">
            <v>8461813</v>
          </cell>
          <cell r="G22">
            <v>44866</v>
          </cell>
          <cell r="H22">
            <v>44900</v>
          </cell>
        </row>
        <row r="23">
          <cell r="A23">
            <v>50331</v>
          </cell>
          <cell r="B23">
            <v>510028</v>
          </cell>
          <cell r="C23">
            <v>25790</v>
          </cell>
          <cell r="D23" t="str">
            <v>10028I1211000127</v>
          </cell>
          <cell r="E23" t="str">
            <v>1C22TNT_00050331</v>
          </cell>
          <cell r="F23">
            <v>3849938</v>
          </cell>
          <cell r="G23">
            <v>44870</v>
          </cell>
          <cell r="H23">
            <v>44900</v>
          </cell>
        </row>
        <row r="24">
          <cell r="A24">
            <v>50636</v>
          </cell>
          <cell r="B24">
            <v>510013</v>
          </cell>
          <cell r="C24">
            <v>25790</v>
          </cell>
          <cell r="D24" t="str">
            <v>10013I1210002312</v>
          </cell>
          <cell r="E24" t="str">
            <v>1C22TNT_00050636</v>
          </cell>
          <cell r="F24">
            <v>720975</v>
          </cell>
          <cell r="G24">
            <v>44865</v>
          </cell>
          <cell r="H24">
            <v>44900</v>
          </cell>
        </row>
        <row r="25">
          <cell r="A25">
            <v>50640</v>
          </cell>
          <cell r="B25">
            <v>510025</v>
          </cell>
          <cell r="C25">
            <v>25790</v>
          </cell>
          <cell r="D25" t="str">
            <v>10025I1211000203</v>
          </cell>
          <cell r="E25" t="str">
            <v>1C22TNT_00050640</v>
          </cell>
          <cell r="F25">
            <v>6174313</v>
          </cell>
          <cell r="G25">
            <v>44869</v>
          </cell>
          <cell r="H25">
            <v>44900</v>
          </cell>
        </row>
        <row r="26">
          <cell r="A26">
            <v>50641</v>
          </cell>
          <cell r="B26">
            <v>510024</v>
          </cell>
          <cell r="C26">
            <v>25790</v>
          </cell>
          <cell r="D26" t="str">
            <v>10024I1211000198</v>
          </cell>
          <cell r="E26" t="str">
            <v>1C22TNT_00050641</v>
          </cell>
          <cell r="F26">
            <v>4028638</v>
          </cell>
          <cell r="G26">
            <v>44872</v>
          </cell>
          <cell r="H26">
            <v>44900</v>
          </cell>
        </row>
        <row r="27">
          <cell r="A27">
            <v>50642</v>
          </cell>
          <cell r="B27">
            <v>510022</v>
          </cell>
          <cell r="C27">
            <v>25790</v>
          </cell>
          <cell r="D27" t="str">
            <v>10022I1211000197</v>
          </cell>
          <cell r="E27" t="str">
            <v>1C22TNT_00050642</v>
          </cell>
          <cell r="F27">
            <v>2940025</v>
          </cell>
          <cell r="G27">
            <v>44869</v>
          </cell>
          <cell r="H27">
            <v>44900</v>
          </cell>
        </row>
        <row r="28">
          <cell r="A28">
            <v>50643</v>
          </cell>
          <cell r="B28">
            <v>510020</v>
          </cell>
          <cell r="C28">
            <v>25790</v>
          </cell>
          <cell r="D28" t="str">
            <v>10020I1211000247</v>
          </cell>
          <cell r="E28" t="str">
            <v>1C22TNT_00050643</v>
          </cell>
          <cell r="F28">
            <v>1110575</v>
          </cell>
          <cell r="G28">
            <v>44870</v>
          </cell>
          <cell r="H28">
            <v>44900</v>
          </cell>
        </row>
        <row r="29">
          <cell r="A29">
            <v>50845</v>
          </cell>
          <cell r="B29">
            <v>510018</v>
          </cell>
          <cell r="C29">
            <v>25790</v>
          </cell>
          <cell r="D29" t="str">
            <v>10018I1211000526</v>
          </cell>
          <cell r="E29" t="str">
            <v>1C22TNT_00050845</v>
          </cell>
          <cell r="F29">
            <v>3254675</v>
          </cell>
          <cell r="G29">
            <v>44874</v>
          </cell>
          <cell r="H29">
            <v>44900</v>
          </cell>
        </row>
        <row r="30">
          <cell r="A30">
            <v>50846</v>
          </cell>
          <cell r="B30">
            <v>510010</v>
          </cell>
          <cell r="C30">
            <v>25790</v>
          </cell>
          <cell r="D30" t="str">
            <v>10010I1211000870</v>
          </cell>
          <cell r="E30" t="str">
            <v>1C22TNT_00050846</v>
          </cell>
          <cell r="F30">
            <v>14141138</v>
          </cell>
          <cell r="G30">
            <v>44869</v>
          </cell>
          <cell r="H30">
            <v>44900</v>
          </cell>
        </row>
        <row r="31">
          <cell r="A31">
            <v>50847</v>
          </cell>
          <cell r="B31">
            <v>510025</v>
          </cell>
          <cell r="C31">
            <v>25790</v>
          </cell>
          <cell r="D31" t="str">
            <v>10025I1211000263</v>
          </cell>
          <cell r="E31" t="str">
            <v>1C22TNT_00050847</v>
          </cell>
          <cell r="F31">
            <v>6224500</v>
          </cell>
          <cell r="G31">
            <v>44877</v>
          </cell>
          <cell r="H31">
            <v>44900</v>
          </cell>
        </row>
        <row r="32">
          <cell r="A32">
            <v>50848</v>
          </cell>
          <cell r="B32">
            <v>510025</v>
          </cell>
          <cell r="C32">
            <v>25790</v>
          </cell>
          <cell r="D32" t="str">
            <v>10025I1211000295</v>
          </cell>
          <cell r="E32" t="str">
            <v>1C22TNT_00050848</v>
          </cell>
          <cell r="F32">
            <v>453750</v>
          </cell>
          <cell r="G32">
            <v>44877</v>
          </cell>
          <cell r="H32">
            <v>44900</v>
          </cell>
        </row>
        <row r="33">
          <cell r="A33">
            <v>50849</v>
          </cell>
          <cell r="B33">
            <v>510024</v>
          </cell>
          <cell r="C33">
            <v>25790</v>
          </cell>
          <cell r="D33" t="str">
            <v>10024I1211000344</v>
          </cell>
          <cell r="E33" t="str">
            <v>1C22TNT_00050849</v>
          </cell>
          <cell r="F33">
            <v>1110575</v>
          </cell>
          <cell r="G33">
            <v>44879</v>
          </cell>
          <cell r="H33">
            <v>44900</v>
          </cell>
        </row>
        <row r="34">
          <cell r="A34">
            <v>50850</v>
          </cell>
          <cell r="B34">
            <v>510022</v>
          </cell>
          <cell r="C34">
            <v>25790</v>
          </cell>
          <cell r="D34" t="str">
            <v>10022I1211000249</v>
          </cell>
          <cell r="E34" t="str">
            <v>1C22TNT_00050850</v>
          </cell>
          <cell r="F34">
            <v>1110575</v>
          </cell>
          <cell r="G34">
            <v>44877</v>
          </cell>
          <cell r="H34">
            <v>44900</v>
          </cell>
        </row>
        <row r="35">
          <cell r="A35">
            <v>50851</v>
          </cell>
          <cell r="B35">
            <v>510021</v>
          </cell>
          <cell r="C35">
            <v>25790</v>
          </cell>
          <cell r="D35" t="str">
            <v>10021I1211000159</v>
          </cell>
          <cell r="E35" t="str">
            <v>1C22TNT_00050851</v>
          </cell>
          <cell r="F35">
            <v>2937238</v>
          </cell>
          <cell r="G35">
            <v>44877</v>
          </cell>
          <cell r="H35">
            <v>44900</v>
          </cell>
        </row>
        <row r="36">
          <cell r="A36">
            <v>50852</v>
          </cell>
          <cell r="B36">
            <v>510016</v>
          </cell>
          <cell r="C36">
            <v>25790</v>
          </cell>
          <cell r="D36" t="str">
            <v>10016I1211000488</v>
          </cell>
          <cell r="E36" t="str">
            <v>1C22TNT_00050852</v>
          </cell>
          <cell r="F36">
            <v>3134488</v>
          </cell>
          <cell r="G36">
            <v>44879</v>
          </cell>
          <cell r="H36">
            <v>44900</v>
          </cell>
        </row>
        <row r="37">
          <cell r="A37">
            <v>50853</v>
          </cell>
          <cell r="B37">
            <v>510015</v>
          </cell>
          <cell r="C37">
            <v>25790</v>
          </cell>
          <cell r="D37" t="str">
            <v>10015I1211000364</v>
          </cell>
          <cell r="E37" t="str">
            <v>1C22TNT_00050853</v>
          </cell>
          <cell r="F37">
            <v>1468625</v>
          </cell>
          <cell r="G37">
            <v>44876</v>
          </cell>
          <cell r="H37">
            <v>44900</v>
          </cell>
        </row>
        <row r="38">
          <cell r="A38">
            <v>50855</v>
          </cell>
          <cell r="B38">
            <v>510025</v>
          </cell>
          <cell r="C38">
            <v>25790</v>
          </cell>
          <cell r="D38" t="str">
            <v>10025I1211000296</v>
          </cell>
          <cell r="E38" t="str">
            <v>1C22TNT_00050855</v>
          </cell>
          <cell r="F38">
            <v>4313538</v>
          </cell>
          <cell r="G38">
            <v>44877</v>
          </cell>
          <cell r="H38">
            <v>44900</v>
          </cell>
        </row>
        <row r="39">
          <cell r="A39">
            <v>50856</v>
          </cell>
          <cell r="B39">
            <v>510016</v>
          </cell>
          <cell r="C39">
            <v>25790</v>
          </cell>
          <cell r="D39" t="str">
            <v>10016I1211000383</v>
          </cell>
          <cell r="E39" t="str">
            <v>1C22TNT_00050856</v>
          </cell>
          <cell r="F39">
            <v>2520775</v>
          </cell>
          <cell r="G39">
            <v>44876</v>
          </cell>
          <cell r="H39">
            <v>44900</v>
          </cell>
        </row>
        <row r="40">
          <cell r="A40">
            <v>50857</v>
          </cell>
          <cell r="B40">
            <v>510015</v>
          </cell>
          <cell r="C40">
            <v>25790</v>
          </cell>
          <cell r="D40" t="str">
            <v>10015I1211000365</v>
          </cell>
          <cell r="E40" t="str">
            <v>1C22TNT_00050857</v>
          </cell>
          <cell r="F40">
            <v>2221163</v>
          </cell>
          <cell r="G40">
            <v>44873</v>
          </cell>
          <cell r="H40">
            <v>44900</v>
          </cell>
        </row>
        <row r="41">
          <cell r="A41">
            <v>50858</v>
          </cell>
          <cell r="B41">
            <v>510017</v>
          </cell>
          <cell r="C41">
            <v>25790</v>
          </cell>
          <cell r="D41" t="str">
            <v>10017I1211000311</v>
          </cell>
          <cell r="E41" t="str">
            <v>1C22TNT_00050858</v>
          </cell>
          <cell r="F41">
            <v>2221163</v>
          </cell>
          <cell r="G41">
            <v>44874</v>
          </cell>
          <cell r="H41">
            <v>44900</v>
          </cell>
        </row>
        <row r="42">
          <cell r="A42">
            <v>50859</v>
          </cell>
          <cell r="B42">
            <v>510017</v>
          </cell>
          <cell r="C42">
            <v>25790</v>
          </cell>
          <cell r="D42" t="str">
            <v>10017I1211000312</v>
          </cell>
          <cell r="E42" t="str">
            <v>1C22TNT_00050859</v>
          </cell>
          <cell r="F42">
            <v>3254675</v>
          </cell>
          <cell r="G42">
            <v>44874</v>
          </cell>
          <cell r="H42">
            <v>44900</v>
          </cell>
        </row>
        <row r="43">
          <cell r="A43">
            <v>50860</v>
          </cell>
          <cell r="B43">
            <v>510027</v>
          </cell>
          <cell r="C43">
            <v>25790</v>
          </cell>
          <cell r="D43" t="str">
            <v>10027I1211000210</v>
          </cell>
          <cell r="E43" t="str">
            <v>1C22TNT_00050860</v>
          </cell>
          <cell r="F43">
            <v>999525</v>
          </cell>
          <cell r="G43">
            <v>44873</v>
          </cell>
          <cell r="H43">
            <v>44900</v>
          </cell>
        </row>
        <row r="44">
          <cell r="A44">
            <v>50862</v>
          </cell>
          <cell r="B44">
            <v>510020</v>
          </cell>
          <cell r="C44">
            <v>25790</v>
          </cell>
          <cell r="D44" t="str">
            <v>10020I1211000295</v>
          </cell>
          <cell r="E44" t="str">
            <v>1C22TNT_00050862</v>
          </cell>
          <cell r="F44">
            <v>2381325</v>
          </cell>
          <cell r="G44">
            <v>44873</v>
          </cell>
          <cell r="H44">
            <v>44900</v>
          </cell>
        </row>
        <row r="45">
          <cell r="A45">
            <v>50863</v>
          </cell>
          <cell r="B45">
            <v>510022</v>
          </cell>
          <cell r="C45">
            <v>25790</v>
          </cell>
          <cell r="D45" t="str">
            <v>10022I1211000250</v>
          </cell>
          <cell r="E45" t="str">
            <v>1C22TNT_00050863</v>
          </cell>
          <cell r="F45">
            <v>2381325</v>
          </cell>
          <cell r="G45">
            <v>44873</v>
          </cell>
          <cell r="H45">
            <v>44900</v>
          </cell>
        </row>
        <row r="46">
          <cell r="A46">
            <v>50864</v>
          </cell>
          <cell r="B46">
            <v>510025</v>
          </cell>
          <cell r="C46">
            <v>25790</v>
          </cell>
          <cell r="D46" t="str">
            <v>10025I1211000264</v>
          </cell>
          <cell r="E46" t="str">
            <v>1C22TNT_00050864</v>
          </cell>
          <cell r="F46">
            <v>9525275</v>
          </cell>
          <cell r="G46">
            <v>44874</v>
          </cell>
          <cell r="H46">
            <v>44900</v>
          </cell>
        </row>
        <row r="47">
          <cell r="A47">
            <v>50989</v>
          </cell>
          <cell r="B47">
            <v>510028</v>
          </cell>
          <cell r="C47">
            <v>25790</v>
          </cell>
          <cell r="D47" t="str">
            <v>10028I1210000941</v>
          </cell>
          <cell r="E47" t="str">
            <v>1C22TNT_00050989</v>
          </cell>
          <cell r="F47">
            <v>704663</v>
          </cell>
          <cell r="G47">
            <v>44837</v>
          </cell>
          <cell r="H47">
            <v>44900</v>
          </cell>
        </row>
        <row r="48">
          <cell r="A48">
            <v>51816</v>
          </cell>
          <cell r="B48">
            <v>510014</v>
          </cell>
          <cell r="C48">
            <v>25790</v>
          </cell>
          <cell r="D48" t="str">
            <v>10014I1211000662</v>
          </cell>
          <cell r="E48" t="str">
            <v>1C22TNT_00051816</v>
          </cell>
          <cell r="F48">
            <v>5552900</v>
          </cell>
          <cell r="G48">
            <v>44872</v>
          </cell>
          <cell r="H48">
            <v>44900</v>
          </cell>
        </row>
        <row r="49">
          <cell r="A49">
            <v>51817</v>
          </cell>
          <cell r="B49">
            <v>510026</v>
          </cell>
          <cell r="C49">
            <v>25790</v>
          </cell>
          <cell r="D49" t="str">
            <v>10026I1211000694</v>
          </cell>
          <cell r="E49" t="str">
            <v>1C22TNT_00051817</v>
          </cell>
          <cell r="F49">
            <v>1779288</v>
          </cell>
          <cell r="G49">
            <v>44873</v>
          </cell>
          <cell r="H49">
            <v>44900</v>
          </cell>
        </row>
        <row r="50">
          <cell r="A50">
            <v>51818</v>
          </cell>
          <cell r="B50">
            <v>510013</v>
          </cell>
          <cell r="C50">
            <v>25790</v>
          </cell>
          <cell r="D50" t="str">
            <v>10013I1211001201</v>
          </cell>
          <cell r="E50" t="str">
            <v>1C22TNT_00051818</v>
          </cell>
          <cell r="F50">
            <v>3640600</v>
          </cell>
          <cell r="G50">
            <v>44874</v>
          </cell>
          <cell r="H50">
            <v>44900</v>
          </cell>
        </row>
        <row r="51">
          <cell r="A51">
            <v>51819</v>
          </cell>
          <cell r="B51">
            <v>510029</v>
          </cell>
          <cell r="C51">
            <v>25790</v>
          </cell>
          <cell r="D51" t="str">
            <v>10029I1211000322</v>
          </cell>
          <cell r="E51" t="str">
            <v>1C22TNT_00051819</v>
          </cell>
          <cell r="F51">
            <v>250913</v>
          </cell>
          <cell r="G51">
            <v>44877</v>
          </cell>
          <cell r="H51">
            <v>44900</v>
          </cell>
        </row>
        <row r="52">
          <cell r="A52">
            <v>51821</v>
          </cell>
          <cell r="B52">
            <v>510012</v>
          </cell>
          <cell r="C52">
            <v>25790</v>
          </cell>
          <cell r="D52" t="str">
            <v>10012I1211001008</v>
          </cell>
          <cell r="E52" t="str">
            <v>1C22TNT_00051821</v>
          </cell>
          <cell r="F52">
            <v>4313538</v>
          </cell>
          <cell r="G52">
            <v>44877</v>
          </cell>
          <cell r="H52">
            <v>44900</v>
          </cell>
        </row>
        <row r="53">
          <cell r="A53">
            <v>51822</v>
          </cell>
          <cell r="B53">
            <v>510012</v>
          </cell>
          <cell r="C53">
            <v>25790</v>
          </cell>
          <cell r="D53" t="str">
            <v>10012I1211001009</v>
          </cell>
          <cell r="E53" t="str">
            <v>1C22TNT_00051822</v>
          </cell>
          <cell r="F53">
            <v>13193375</v>
          </cell>
          <cell r="G53">
            <v>44877</v>
          </cell>
          <cell r="H53">
            <v>44900</v>
          </cell>
        </row>
        <row r="54">
          <cell r="A54">
            <v>51823</v>
          </cell>
          <cell r="B54">
            <v>510012</v>
          </cell>
          <cell r="C54">
            <v>25790</v>
          </cell>
          <cell r="D54" t="str">
            <v>10012I1211001010</v>
          </cell>
          <cell r="E54" t="str">
            <v>1C22TNT_00051823</v>
          </cell>
          <cell r="F54">
            <v>453750</v>
          </cell>
          <cell r="G54">
            <v>44877</v>
          </cell>
          <cell r="H54">
            <v>44900</v>
          </cell>
        </row>
        <row r="55">
          <cell r="A55">
            <v>51824</v>
          </cell>
          <cell r="B55">
            <v>510019</v>
          </cell>
          <cell r="C55">
            <v>25790</v>
          </cell>
          <cell r="D55" t="str">
            <v>10019I1211000716</v>
          </cell>
          <cell r="E55" t="str">
            <v>1C22TNT_00051824</v>
          </cell>
          <cell r="F55">
            <v>1210950</v>
          </cell>
          <cell r="G55">
            <v>44877</v>
          </cell>
          <cell r="H55">
            <v>44900</v>
          </cell>
        </row>
        <row r="56">
          <cell r="A56">
            <v>51825</v>
          </cell>
          <cell r="B56">
            <v>510019</v>
          </cell>
          <cell r="C56">
            <v>25790</v>
          </cell>
          <cell r="D56" t="str">
            <v>10019I1211000717</v>
          </cell>
          <cell r="E56" t="str">
            <v>1C22TNT_00051825</v>
          </cell>
          <cell r="F56">
            <v>1612400</v>
          </cell>
          <cell r="G56">
            <v>44877</v>
          </cell>
          <cell r="H56">
            <v>44900</v>
          </cell>
        </row>
        <row r="57">
          <cell r="A57">
            <v>51826</v>
          </cell>
          <cell r="B57">
            <v>510011</v>
          </cell>
          <cell r="C57">
            <v>25790</v>
          </cell>
          <cell r="D57" t="str">
            <v>10011I1211000959</v>
          </cell>
          <cell r="E57" t="str">
            <v>1C22TNT_00051826</v>
          </cell>
          <cell r="F57">
            <v>3689775</v>
          </cell>
          <cell r="G57">
            <v>44876</v>
          </cell>
          <cell r="H57">
            <v>44900</v>
          </cell>
        </row>
        <row r="58">
          <cell r="A58">
            <v>51827</v>
          </cell>
          <cell r="B58">
            <v>510010</v>
          </cell>
          <cell r="C58">
            <v>25790</v>
          </cell>
          <cell r="D58" t="str">
            <v>10010I1211001494</v>
          </cell>
          <cell r="E58" t="str">
            <v>1C22TNT_00051827</v>
          </cell>
          <cell r="F58">
            <v>12667700</v>
          </cell>
          <cell r="G58">
            <v>44876</v>
          </cell>
          <cell r="H58">
            <v>44900</v>
          </cell>
        </row>
        <row r="59">
          <cell r="A59">
            <v>51828</v>
          </cell>
          <cell r="B59">
            <v>510022</v>
          </cell>
          <cell r="C59">
            <v>25790</v>
          </cell>
          <cell r="D59" t="str">
            <v>10022I1211000452</v>
          </cell>
          <cell r="E59" t="str">
            <v>1C22TNT_00051828</v>
          </cell>
          <cell r="F59">
            <v>704663</v>
          </cell>
          <cell r="G59">
            <v>44882</v>
          </cell>
          <cell r="H59">
            <v>44900</v>
          </cell>
        </row>
        <row r="60">
          <cell r="A60">
            <v>51829</v>
          </cell>
          <cell r="B60">
            <v>510025</v>
          </cell>
          <cell r="C60">
            <v>25790</v>
          </cell>
          <cell r="D60" t="str">
            <v>10025I1211000488</v>
          </cell>
          <cell r="E60" t="str">
            <v>1C22TNT_00051829</v>
          </cell>
          <cell r="F60">
            <v>2940025</v>
          </cell>
          <cell r="G60">
            <v>44882</v>
          </cell>
          <cell r="H60">
            <v>44900</v>
          </cell>
        </row>
        <row r="61">
          <cell r="A61">
            <v>51830</v>
          </cell>
          <cell r="B61">
            <v>510020</v>
          </cell>
          <cell r="C61">
            <v>25790</v>
          </cell>
          <cell r="D61" t="str">
            <v>10020I1211000575</v>
          </cell>
          <cell r="E61" t="str">
            <v>1C22TNT_00051830</v>
          </cell>
          <cell r="F61">
            <v>1110575</v>
          </cell>
          <cell r="G61">
            <v>44880</v>
          </cell>
          <cell r="H61">
            <v>44900</v>
          </cell>
        </row>
        <row r="62">
          <cell r="A62">
            <v>51831</v>
          </cell>
          <cell r="B62">
            <v>510016</v>
          </cell>
          <cell r="C62">
            <v>25790</v>
          </cell>
          <cell r="D62" t="str">
            <v>10016I1211000812</v>
          </cell>
          <cell r="E62" t="str">
            <v>1C22TNT_00051831</v>
          </cell>
          <cell r="F62">
            <v>2790963</v>
          </cell>
          <cell r="G62">
            <v>44884</v>
          </cell>
          <cell r="H62">
            <v>44900</v>
          </cell>
        </row>
        <row r="63">
          <cell r="A63">
            <v>51832</v>
          </cell>
          <cell r="B63">
            <v>510015</v>
          </cell>
          <cell r="C63">
            <v>25790</v>
          </cell>
          <cell r="D63" t="str">
            <v>10015I1211000642</v>
          </cell>
          <cell r="E63" t="str">
            <v>1C22TNT_00051832</v>
          </cell>
          <cell r="F63">
            <v>4602475</v>
          </cell>
          <cell r="G63">
            <v>44880</v>
          </cell>
          <cell r="H63">
            <v>44900</v>
          </cell>
        </row>
        <row r="64">
          <cell r="A64">
            <v>51833</v>
          </cell>
          <cell r="B64">
            <v>510017</v>
          </cell>
          <cell r="C64">
            <v>25790</v>
          </cell>
          <cell r="D64" t="str">
            <v>10017I1211000631</v>
          </cell>
          <cell r="E64" t="str">
            <v>1C22TNT_00051833</v>
          </cell>
          <cell r="F64">
            <v>6252600</v>
          </cell>
          <cell r="G64">
            <v>44883</v>
          </cell>
          <cell r="H64">
            <v>44900</v>
          </cell>
        </row>
        <row r="65">
          <cell r="A65">
            <v>51834</v>
          </cell>
          <cell r="B65">
            <v>510017</v>
          </cell>
          <cell r="C65">
            <v>25790</v>
          </cell>
          <cell r="D65" t="str">
            <v>10017I1211000632</v>
          </cell>
          <cell r="E65" t="str">
            <v>1C22TNT_00051834</v>
          </cell>
          <cell r="F65">
            <v>181500</v>
          </cell>
          <cell r="G65">
            <v>44883</v>
          </cell>
          <cell r="H65">
            <v>44900</v>
          </cell>
        </row>
        <row r="66">
          <cell r="A66">
            <v>51835</v>
          </cell>
          <cell r="B66">
            <v>510027</v>
          </cell>
          <cell r="C66">
            <v>25790</v>
          </cell>
          <cell r="D66" t="str">
            <v>10027I1211000409</v>
          </cell>
          <cell r="E66" t="str">
            <v>1C22TNT_00051835</v>
          </cell>
          <cell r="F66">
            <v>1468625</v>
          </cell>
          <cell r="G66">
            <v>44886</v>
          </cell>
          <cell r="H66">
            <v>44900</v>
          </cell>
        </row>
        <row r="67">
          <cell r="A67">
            <v>51837</v>
          </cell>
          <cell r="B67">
            <v>510016</v>
          </cell>
          <cell r="C67">
            <v>25790</v>
          </cell>
          <cell r="D67" t="str">
            <v>10016I1211000813</v>
          </cell>
          <cell r="E67" t="str">
            <v>1C22TNT_00051837</v>
          </cell>
          <cell r="F67">
            <v>2416350</v>
          </cell>
          <cell r="G67">
            <v>44884</v>
          </cell>
          <cell r="H67">
            <v>44900</v>
          </cell>
        </row>
        <row r="68">
          <cell r="A68">
            <v>52676</v>
          </cell>
          <cell r="B68">
            <v>510019</v>
          </cell>
          <cell r="C68">
            <v>25790</v>
          </cell>
          <cell r="D68" t="str">
            <v>10019I1211001009</v>
          </cell>
          <cell r="E68" t="str">
            <v>1C22TNT_00052676</v>
          </cell>
          <cell r="F68">
            <v>2381325</v>
          </cell>
          <cell r="G68">
            <v>44881</v>
          </cell>
          <cell r="H68">
            <v>44900</v>
          </cell>
        </row>
        <row r="69">
          <cell r="A69">
            <v>52677</v>
          </cell>
          <cell r="B69">
            <v>510012</v>
          </cell>
          <cell r="C69">
            <v>25790</v>
          </cell>
          <cell r="D69" t="str">
            <v>10012I1210002112</v>
          </cell>
          <cell r="E69" t="str">
            <v>1C22TNT_00052677</v>
          </cell>
          <cell r="F69">
            <v>9563000</v>
          </cell>
          <cell r="G69">
            <v>44845</v>
          </cell>
          <cell r="H69">
            <v>44900</v>
          </cell>
        </row>
        <row r="70">
          <cell r="A70">
            <v>52678</v>
          </cell>
          <cell r="B70">
            <v>510010</v>
          </cell>
          <cell r="C70">
            <v>25790</v>
          </cell>
          <cell r="D70" t="str">
            <v>10010I1211002050</v>
          </cell>
          <cell r="E70" t="str">
            <v>1C22TNT_00052678</v>
          </cell>
          <cell r="F70">
            <v>6837525</v>
          </cell>
          <cell r="G70">
            <v>44883</v>
          </cell>
          <cell r="H70">
            <v>44900</v>
          </cell>
        </row>
        <row r="71">
          <cell r="A71">
            <v>52679</v>
          </cell>
          <cell r="B71">
            <v>510018</v>
          </cell>
          <cell r="C71">
            <v>25790</v>
          </cell>
          <cell r="D71" t="str">
            <v>10018I1211001227</v>
          </cell>
          <cell r="E71" t="str">
            <v>1C22TNT_00052679</v>
          </cell>
          <cell r="F71">
            <v>2371700</v>
          </cell>
          <cell r="G71">
            <v>44884</v>
          </cell>
          <cell r="H71">
            <v>44900</v>
          </cell>
        </row>
        <row r="72">
          <cell r="A72">
            <v>52680</v>
          </cell>
          <cell r="B72">
            <v>510011</v>
          </cell>
          <cell r="C72">
            <v>25790</v>
          </cell>
          <cell r="D72" t="str">
            <v>10011I1211001332</v>
          </cell>
          <cell r="E72" t="str">
            <v>1C22TNT_00052680</v>
          </cell>
          <cell r="F72">
            <v>7899675</v>
          </cell>
          <cell r="G72">
            <v>44883</v>
          </cell>
          <cell r="H72">
            <v>44900</v>
          </cell>
        </row>
        <row r="73">
          <cell r="A73">
            <v>52681</v>
          </cell>
          <cell r="B73">
            <v>510019</v>
          </cell>
          <cell r="C73">
            <v>25790</v>
          </cell>
          <cell r="D73" t="str">
            <v>10019I1211001010</v>
          </cell>
          <cell r="E73" t="str">
            <v>1C22TNT_00052681</v>
          </cell>
          <cell r="F73">
            <v>2644638</v>
          </cell>
          <cell r="G73">
            <v>44887</v>
          </cell>
          <cell r="H73">
            <v>44900</v>
          </cell>
        </row>
        <row r="74">
          <cell r="A74">
            <v>52682</v>
          </cell>
          <cell r="B74">
            <v>510019</v>
          </cell>
          <cell r="C74">
            <v>25790</v>
          </cell>
          <cell r="D74" t="str">
            <v>10019I1211001011</v>
          </cell>
          <cell r="E74" t="str">
            <v>1C22TNT_00052682</v>
          </cell>
          <cell r="F74">
            <v>2381325</v>
          </cell>
          <cell r="G74">
            <v>44887</v>
          </cell>
          <cell r="H74">
            <v>44900</v>
          </cell>
        </row>
        <row r="75">
          <cell r="A75">
            <v>52683</v>
          </cell>
          <cell r="B75">
            <v>510018</v>
          </cell>
          <cell r="C75">
            <v>25790</v>
          </cell>
          <cell r="D75" t="str">
            <v>10018I1211001228</v>
          </cell>
          <cell r="E75" t="str">
            <v>1C22TNT_00052683</v>
          </cell>
          <cell r="F75">
            <v>2381325</v>
          </cell>
          <cell r="G75">
            <v>44887</v>
          </cell>
          <cell r="H75">
            <v>44900</v>
          </cell>
        </row>
        <row r="76">
          <cell r="A76">
            <v>52684</v>
          </cell>
          <cell r="B76">
            <v>510012</v>
          </cell>
          <cell r="C76">
            <v>25790</v>
          </cell>
          <cell r="D76" t="str">
            <v>10012I1211001384</v>
          </cell>
          <cell r="E76" t="str">
            <v>1C22TNT_00052684</v>
          </cell>
          <cell r="F76">
            <v>8933538</v>
          </cell>
          <cell r="G76">
            <v>44888</v>
          </cell>
          <cell r="H76">
            <v>44900</v>
          </cell>
        </row>
        <row r="77">
          <cell r="A77">
            <v>52687</v>
          </cell>
          <cell r="B77">
            <v>510022</v>
          </cell>
          <cell r="C77">
            <v>25790</v>
          </cell>
          <cell r="D77" t="str">
            <v>10022I1210000901</v>
          </cell>
          <cell r="E77" t="str">
            <v>1C22TNT_00052687</v>
          </cell>
          <cell r="F77">
            <v>4303688</v>
          </cell>
          <cell r="G77">
            <v>44845</v>
          </cell>
          <cell r="H77">
            <v>44900</v>
          </cell>
        </row>
        <row r="78">
          <cell r="A78">
            <v>52688</v>
          </cell>
          <cell r="B78">
            <v>510024</v>
          </cell>
          <cell r="C78">
            <v>25790</v>
          </cell>
          <cell r="D78" t="str">
            <v>10024I1210001027</v>
          </cell>
          <cell r="E78" t="str">
            <v>1C22TNT_00052688</v>
          </cell>
          <cell r="F78">
            <v>6471075</v>
          </cell>
          <cell r="G78">
            <v>44849</v>
          </cell>
          <cell r="H78">
            <v>44900</v>
          </cell>
        </row>
        <row r="79">
          <cell r="A79">
            <v>52689</v>
          </cell>
          <cell r="B79">
            <v>510016</v>
          </cell>
          <cell r="C79">
            <v>25790</v>
          </cell>
          <cell r="D79" t="str">
            <v>10016I1210001846</v>
          </cell>
          <cell r="E79" t="str">
            <v>1C22TNT_00052689</v>
          </cell>
          <cell r="F79">
            <v>12338688</v>
          </cell>
          <cell r="G79">
            <v>44849</v>
          </cell>
          <cell r="H79">
            <v>44900</v>
          </cell>
        </row>
        <row r="80">
          <cell r="A80">
            <v>52690</v>
          </cell>
          <cell r="B80">
            <v>510017</v>
          </cell>
          <cell r="C80">
            <v>25790</v>
          </cell>
          <cell r="D80" t="str">
            <v>10017I1210001738</v>
          </cell>
          <cell r="E80" t="str">
            <v>1C22TNT_00052690</v>
          </cell>
          <cell r="F80">
            <v>11746125</v>
          </cell>
          <cell r="G80">
            <v>44846</v>
          </cell>
          <cell r="H80">
            <v>44900</v>
          </cell>
        </row>
        <row r="81">
          <cell r="A81">
            <v>52691</v>
          </cell>
          <cell r="B81">
            <v>510017</v>
          </cell>
          <cell r="C81">
            <v>25790</v>
          </cell>
          <cell r="D81" t="str">
            <v>10017I1211000947</v>
          </cell>
          <cell r="E81" t="str">
            <v>1C22TNT_00052691</v>
          </cell>
          <cell r="F81">
            <v>2221163</v>
          </cell>
          <cell r="G81">
            <v>44889</v>
          </cell>
          <cell r="H81">
            <v>44900</v>
          </cell>
        </row>
        <row r="82">
          <cell r="A82">
            <v>52692</v>
          </cell>
          <cell r="B82">
            <v>510022</v>
          </cell>
          <cell r="C82">
            <v>25790</v>
          </cell>
          <cell r="D82" t="str">
            <v>10022I1211000646</v>
          </cell>
          <cell r="E82" t="str">
            <v>1C22TNT_00052692</v>
          </cell>
          <cell r="F82">
            <v>1468625</v>
          </cell>
          <cell r="G82">
            <v>44889</v>
          </cell>
          <cell r="H82">
            <v>44900</v>
          </cell>
        </row>
        <row r="83">
          <cell r="A83">
            <v>52693</v>
          </cell>
          <cell r="B83">
            <v>510016</v>
          </cell>
          <cell r="C83">
            <v>25790</v>
          </cell>
          <cell r="D83" t="str">
            <v>10016I1211001166</v>
          </cell>
          <cell r="E83" t="str">
            <v>1C22TNT_00052693</v>
          </cell>
          <cell r="F83">
            <v>4602475</v>
          </cell>
          <cell r="G83">
            <v>44891</v>
          </cell>
          <cell r="H83">
            <v>44900</v>
          </cell>
        </row>
        <row r="84">
          <cell r="A84">
            <v>52694</v>
          </cell>
          <cell r="B84">
            <v>510021</v>
          </cell>
          <cell r="C84">
            <v>25790</v>
          </cell>
          <cell r="D84" t="str">
            <v>10021I1211000386</v>
          </cell>
          <cell r="E84" t="str">
            <v>1C22TNT_00052694</v>
          </cell>
          <cell r="F84">
            <v>1468625</v>
          </cell>
          <cell r="G84">
            <v>44888</v>
          </cell>
          <cell r="H84">
            <v>44900</v>
          </cell>
        </row>
        <row r="85">
          <cell r="A85">
            <v>52695</v>
          </cell>
          <cell r="B85">
            <v>510020</v>
          </cell>
          <cell r="C85">
            <v>25790</v>
          </cell>
          <cell r="D85" t="str">
            <v>10020I1211000846</v>
          </cell>
          <cell r="E85" t="str">
            <v>1C22TNT_00052695</v>
          </cell>
          <cell r="F85">
            <v>2777838</v>
          </cell>
          <cell r="G85">
            <v>44887</v>
          </cell>
          <cell r="H85">
            <v>44900</v>
          </cell>
        </row>
        <row r="86">
          <cell r="A86">
            <v>52696</v>
          </cell>
          <cell r="B86">
            <v>510025</v>
          </cell>
          <cell r="C86">
            <v>25790</v>
          </cell>
          <cell r="D86" t="str">
            <v>10025I1211000702</v>
          </cell>
          <cell r="E86" t="str">
            <v>1C22TNT_00052696</v>
          </cell>
          <cell r="F86">
            <v>1740875</v>
          </cell>
          <cell r="G86">
            <v>44884</v>
          </cell>
          <cell r="H86">
            <v>44900</v>
          </cell>
        </row>
        <row r="87">
          <cell r="A87">
            <v>52697</v>
          </cell>
          <cell r="B87">
            <v>510022</v>
          </cell>
          <cell r="C87">
            <v>25790</v>
          </cell>
          <cell r="D87" t="str">
            <v>10022I1211000647</v>
          </cell>
          <cell r="E87" t="str">
            <v>1C22TNT_00052697</v>
          </cell>
          <cell r="F87">
            <v>1110575</v>
          </cell>
          <cell r="G87">
            <v>44883</v>
          </cell>
          <cell r="H87">
            <v>44900</v>
          </cell>
        </row>
        <row r="88">
          <cell r="A88">
            <v>52698</v>
          </cell>
          <cell r="B88">
            <v>510016</v>
          </cell>
          <cell r="C88">
            <v>25790</v>
          </cell>
          <cell r="D88" t="str">
            <v>10016I1211001082</v>
          </cell>
          <cell r="E88" t="str">
            <v>1C22TNT_00052698</v>
          </cell>
          <cell r="F88">
            <v>6012675</v>
          </cell>
          <cell r="G88">
            <v>44886</v>
          </cell>
          <cell r="H88">
            <v>44900</v>
          </cell>
        </row>
        <row r="89">
          <cell r="A89">
            <v>52699</v>
          </cell>
          <cell r="B89">
            <v>510020</v>
          </cell>
          <cell r="C89">
            <v>25790</v>
          </cell>
          <cell r="D89" t="str">
            <v>10020I1211000847</v>
          </cell>
          <cell r="E89" t="str">
            <v>1C22TNT_00052699</v>
          </cell>
          <cell r="F89">
            <v>1110575</v>
          </cell>
          <cell r="G89">
            <v>44884</v>
          </cell>
          <cell r="H89">
            <v>44900</v>
          </cell>
        </row>
        <row r="90">
          <cell r="A90">
            <v>52700</v>
          </cell>
          <cell r="B90">
            <v>510017</v>
          </cell>
          <cell r="C90">
            <v>25790</v>
          </cell>
          <cell r="D90" t="str">
            <v>10017I1211000948</v>
          </cell>
          <cell r="E90" t="str">
            <v>1C22TNT_00052700</v>
          </cell>
          <cell r="F90">
            <v>2722975</v>
          </cell>
          <cell r="G90">
            <v>44889</v>
          </cell>
          <cell r="H90">
            <v>44900</v>
          </cell>
        </row>
        <row r="91">
          <cell r="A91">
            <v>52701</v>
          </cell>
          <cell r="B91">
            <v>510028</v>
          </cell>
          <cell r="C91">
            <v>25790</v>
          </cell>
          <cell r="D91" t="str">
            <v>10028I1211000629</v>
          </cell>
          <cell r="E91" t="str">
            <v>1C22TNT_00052701</v>
          </cell>
          <cell r="F91">
            <v>2381325</v>
          </cell>
          <cell r="G91">
            <v>44887</v>
          </cell>
          <cell r="H91">
            <v>44900</v>
          </cell>
        </row>
        <row r="92">
          <cell r="A92">
            <v>3786</v>
          </cell>
          <cell r="B92">
            <v>510010</v>
          </cell>
          <cell r="C92">
            <v>25790</v>
          </cell>
          <cell r="D92" t="str">
            <v>10010R1211000013</v>
          </cell>
          <cell r="E92" t="str">
            <v>K22TAP 3786</v>
          </cell>
          <cell r="F92">
            <v>-3129678</v>
          </cell>
          <cell r="G92">
            <v>44882</v>
          </cell>
          <cell r="H92">
            <v>44900</v>
          </cell>
        </row>
        <row r="93">
          <cell r="A93">
            <v>227</v>
          </cell>
          <cell r="B93">
            <v>510017</v>
          </cell>
          <cell r="C93">
            <v>25790</v>
          </cell>
          <cell r="D93" t="str">
            <v>10017R1211000008</v>
          </cell>
          <cell r="E93" t="str">
            <v>K22TDA 227</v>
          </cell>
          <cell r="F93">
            <v>-3334307</v>
          </cell>
          <cell r="G93">
            <v>44868</v>
          </cell>
          <cell r="H93">
            <v>44900</v>
          </cell>
        </row>
        <row r="94">
          <cell r="A94">
            <v>282</v>
          </cell>
          <cell r="B94">
            <v>510015</v>
          </cell>
          <cell r="C94">
            <v>25790</v>
          </cell>
          <cell r="D94" t="str">
            <v>10015R1211000010</v>
          </cell>
          <cell r="E94" t="str">
            <v>K22THL 282</v>
          </cell>
          <cell r="F94">
            <v>-4343651</v>
          </cell>
          <cell r="G94">
            <v>44870</v>
          </cell>
          <cell r="H94">
            <v>44900</v>
          </cell>
        </row>
        <row r="95">
          <cell r="A95">
            <v>285</v>
          </cell>
          <cell r="B95">
            <v>510015</v>
          </cell>
          <cell r="C95">
            <v>25790</v>
          </cell>
          <cell r="D95" t="str">
            <v>10015R1211000013</v>
          </cell>
          <cell r="E95" t="str">
            <v>K22THL 285</v>
          </cell>
          <cell r="F95">
            <v>-238132</v>
          </cell>
          <cell r="G95">
            <v>44873</v>
          </cell>
          <cell r="H95">
            <v>44900</v>
          </cell>
        </row>
        <row r="96">
          <cell r="A96">
            <v>183</v>
          </cell>
          <cell r="B96">
            <v>510028</v>
          </cell>
          <cell r="C96">
            <v>25790</v>
          </cell>
          <cell r="D96" t="str">
            <v>10028R1211000011</v>
          </cell>
          <cell r="E96" t="str">
            <v>K22TKG 183</v>
          </cell>
          <cell r="F96">
            <v>-917901</v>
          </cell>
          <cell r="G96">
            <v>44874</v>
          </cell>
          <cell r="H96">
            <v>44900</v>
          </cell>
        </row>
        <row r="97">
          <cell r="A97">
            <v>184</v>
          </cell>
          <cell r="B97">
            <v>510028</v>
          </cell>
          <cell r="C97">
            <v>25790</v>
          </cell>
          <cell r="D97" t="str">
            <v>10028R1211000012</v>
          </cell>
          <cell r="E97" t="str">
            <v>K22TKG 184</v>
          </cell>
          <cell r="F97">
            <v>-3333455</v>
          </cell>
          <cell r="G97">
            <v>44874</v>
          </cell>
          <cell r="H97">
            <v>44900</v>
          </cell>
        </row>
        <row r="98">
          <cell r="A98">
            <v>242</v>
          </cell>
          <cell r="B98">
            <v>510025</v>
          </cell>
          <cell r="C98">
            <v>25790</v>
          </cell>
          <cell r="D98" t="str">
            <v>10025R1211000001</v>
          </cell>
          <cell r="E98" t="str">
            <v>K22TKH 242</v>
          </cell>
          <cell r="F98">
            <v>-357198</v>
          </cell>
          <cell r="G98">
            <v>44866</v>
          </cell>
          <cell r="H98">
            <v>44900</v>
          </cell>
        </row>
        <row r="99">
          <cell r="A99">
            <v>251</v>
          </cell>
          <cell r="B99">
            <v>510025</v>
          </cell>
          <cell r="C99">
            <v>25790</v>
          </cell>
          <cell r="D99" t="str">
            <v>10025R1211000009</v>
          </cell>
          <cell r="E99" t="str">
            <v>K22TKH 251</v>
          </cell>
          <cell r="F99">
            <v>-1952044</v>
          </cell>
          <cell r="G99">
            <v>44869</v>
          </cell>
          <cell r="H99">
            <v>44900</v>
          </cell>
        </row>
        <row r="100">
          <cell r="A100">
            <v>265</v>
          </cell>
          <cell r="B100">
            <v>510025</v>
          </cell>
          <cell r="C100">
            <v>25790</v>
          </cell>
          <cell r="D100" t="str">
            <v>10025R1211000022</v>
          </cell>
          <cell r="E100" t="str">
            <v>K22TKH 265</v>
          </cell>
          <cell r="F100">
            <v>-4789804</v>
          </cell>
          <cell r="G100">
            <v>44886</v>
          </cell>
          <cell r="H100">
            <v>44900</v>
          </cell>
        </row>
        <row r="101">
          <cell r="A101">
            <v>163</v>
          </cell>
          <cell r="B101">
            <v>510012</v>
          </cell>
          <cell r="C101">
            <v>25790</v>
          </cell>
          <cell r="D101" t="str">
            <v>10012R1211000002</v>
          </cell>
          <cell r="E101" t="str">
            <v>K22TPU 163</v>
          </cell>
          <cell r="F101">
            <v>-8953923</v>
          </cell>
          <cell r="G101">
            <v>44869</v>
          </cell>
          <cell r="H101">
            <v>44900</v>
          </cell>
        </row>
        <row r="102">
          <cell r="A102">
            <v>113</v>
          </cell>
          <cell r="B102">
            <v>510024</v>
          </cell>
          <cell r="C102">
            <v>25790</v>
          </cell>
          <cell r="D102" t="str">
            <v>10024R1211000002</v>
          </cell>
          <cell r="E102" t="str">
            <v>K22TQN 113</v>
          </cell>
          <cell r="F102">
            <v>-1895400</v>
          </cell>
          <cell r="G102">
            <v>44868</v>
          </cell>
          <cell r="H102">
            <v>44900</v>
          </cell>
        </row>
        <row r="103">
          <cell r="A103">
            <v>221</v>
          </cell>
          <cell r="B103">
            <v>510021</v>
          </cell>
          <cell r="C103">
            <v>25790</v>
          </cell>
          <cell r="D103" t="str">
            <v>10021R1211000027</v>
          </cell>
          <cell r="E103" t="str">
            <v>K22TQU 221</v>
          </cell>
          <cell r="F103">
            <v>-215677</v>
          </cell>
          <cell r="G103">
            <v>44888</v>
          </cell>
          <cell r="H103">
            <v>44900</v>
          </cell>
        </row>
        <row r="104">
          <cell r="A104">
            <v>214</v>
          </cell>
          <cell r="B104">
            <v>510022</v>
          </cell>
          <cell r="C104">
            <v>25790</v>
          </cell>
          <cell r="D104" t="str">
            <v>10022R1211000015</v>
          </cell>
          <cell r="E104" t="str">
            <v>K22TVU 214</v>
          </cell>
          <cell r="F104">
            <v>-272250</v>
          </cell>
          <cell r="G104">
            <v>44875</v>
          </cell>
          <cell r="H104">
            <v>44900</v>
          </cell>
        </row>
        <row r="105">
          <cell r="A105">
            <v>10566</v>
          </cell>
          <cell r="B105">
            <v>510020</v>
          </cell>
          <cell r="C105">
            <v>25790</v>
          </cell>
          <cell r="D105" t="str">
            <v>10020I1201001842</v>
          </cell>
          <cell r="E105" t="str">
            <v>NT/21E 0010566</v>
          </cell>
          <cell r="F105">
            <v>1099695</v>
          </cell>
          <cell r="G105">
            <v>44576</v>
          </cell>
          <cell r="H105">
            <v>44900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>
        <row r="2">
          <cell r="A2">
            <v>11480</v>
          </cell>
          <cell r="B2">
            <v>510010</v>
          </cell>
          <cell r="C2">
            <v>25790</v>
          </cell>
          <cell r="D2" t="str">
            <v>10010I1204002675</v>
          </cell>
          <cell r="E2" t="str">
            <v>1C22TNT 00011480</v>
          </cell>
          <cell r="F2">
            <v>1795570</v>
          </cell>
          <cell r="G2">
            <v>44677</v>
          </cell>
          <cell r="H2">
            <v>44719</v>
          </cell>
        </row>
        <row r="3">
          <cell r="A3">
            <v>11481</v>
          </cell>
          <cell r="B3">
            <v>510018</v>
          </cell>
          <cell r="C3">
            <v>25790</v>
          </cell>
          <cell r="D3" t="str">
            <v>10018I1204001721</v>
          </cell>
          <cell r="E3" t="str">
            <v>1C22TNT 00011481</v>
          </cell>
          <cell r="F3">
            <v>11238620</v>
          </cell>
          <cell r="G3">
            <v>44677</v>
          </cell>
          <cell r="H3">
            <v>44719</v>
          </cell>
        </row>
        <row r="4">
          <cell r="A4">
            <v>11482</v>
          </cell>
          <cell r="B4">
            <v>510018</v>
          </cell>
          <cell r="C4">
            <v>25790</v>
          </cell>
          <cell r="D4" t="str">
            <v>10018I1204001413</v>
          </cell>
          <cell r="E4" t="str">
            <v>1C22TNT 00011482</v>
          </cell>
          <cell r="F4">
            <v>2381320</v>
          </cell>
          <cell r="G4">
            <v>44677</v>
          </cell>
          <cell r="H4">
            <v>44719</v>
          </cell>
        </row>
        <row r="5">
          <cell r="A5">
            <v>11483</v>
          </cell>
          <cell r="B5">
            <v>510019</v>
          </cell>
          <cell r="C5">
            <v>25790</v>
          </cell>
          <cell r="D5" t="str">
            <v>10019I1204001239</v>
          </cell>
          <cell r="E5" t="str">
            <v>1C22TNT 00011483</v>
          </cell>
          <cell r="F5">
            <v>4960520</v>
          </cell>
          <cell r="G5">
            <v>44677</v>
          </cell>
          <cell r="H5">
            <v>44719</v>
          </cell>
        </row>
        <row r="6">
          <cell r="A6">
            <v>11484</v>
          </cell>
          <cell r="B6">
            <v>510011</v>
          </cell>
          <cell r="C6">
            <v>25790</v>
          </cell>
          <cell r="D6" t="str">
            <v>10011I1204001816</v>
          </cell>
          <cell r="E6" t="str">
            <v>1C22TNT 00011484</v>
          </cell>
          <cell r="F6">
            <v>6154027</v>
          </cell>
          <cell r="G6">
            <v>44680</v>
          </cell>
          <cell r="H6">
            <v>44719</v>
          </cell>
        </row>
        <row r="7">
          <cell r="A7">
            <v>11485</v>
          </cell>
          <cell r="B7">
            <v>510011</v>
          </cell>
          <cell r="C7">
            <v>25790</v>
          </cell>
          <cell r="D7" t="str">
            <v>10011I1204001713</v>
          </cell>
          <cell r="E7" t="str">
            <v>1C22TNT 00011485</v>
          </cell>
          <cell r="F7">
            <v>6663480</v>
          </cell>
          <cell r="G7">
            <v>44681</v>
          </cell>
          <cell r="H7">
            <v>44719</v>
          </cell>
        </row>
        <row r="8">
          <cell r="A8">
            <v>11486</v>
          </cell>
          <cell r="B8">
            <v>510029</v>
          </cell>
          <cell r="C8">
            <v>25790</v>
          </cell>
          <cell r="D8" t="str">
            <v>10029I1204000484</v>
          </cell>
          <cell r="E8" t="str">
            <v>1C22TNT 00011486</v>
          </cell>
          <cell r="F8">
            <v>250910</v>
          </cell>
          <cell r="G8">
            <v>44679</v>
          </cell>
          <cell r="H8">
            <v>44719</v>
          </cell>
        </row>
        <row r="9">
          <cell r="A9">
            <v>11487</v>
          </cell>
          <cell r="B9">
            <v>510012</v>
          </cell>
          <cell r="C9">
            <v>25790</v>
          </cell>
          <cell r="D9" t="str">
            <v>10012I1204001720</v>
          </cell>
          <cell r="E9" t="str">
            <v>1C22TNT 00011487</v>
          </cell>
          <cell r="F9">
            <v>14955740</v>
          </cell>
          <cell r="G9">
            <v>44679</v>
          </cell>
          <cell r="H9">
            <v>44719</v>
          </cell>
        </row>
        <row r="10">
          <cell r="A10">
            <v>11488</v>
          </cell>
          <cell r="B10">
            <v>510027</v>
          </cell>
          <cell r="C10">
            <v>25790</v>
          </cell>
          <cell r="D10" t="str">
            <v>10027I1204000533</v>
          </cell>
          <cell r="E10" t="str">
            <v>1C22TNT 00011488</v>
          </cell>
          <cell r="F10">
            <v>1134750</v>
          </cell>
          <cell r="G10">
            <v>44680</v>
          </cell>
          <cell r="H10">
            <v>44719</v>
          </cell>
        </row>
        <row r="11">
          <cell r="A11">
            <v>11489</v>
          </cell>
          <cell r="B11">
            <v>510025</v>
          </cell>
          <cell r="C11">
            <v>25790</v>
          </cell>
          <cell r="D11" t="str">
            <v>10025I1205000055</v>
          </cell>
          <cell r="E11" t="str">
            <v>1C22TNT 00011489</v>
          </cell>
          <cell r="F11">
            <v>351274</v>
          </cell>
          <cell r="G11">
            <v>44682</v>
          </cell>
          <cell r="H11">
            <v>44719</v>
          </cell>
        </row>
        <row r="12">
          <cell r="A12">
            <v>11490</v>
          </cell>
          <cell r="B12">
            <v>510021</v>
          </cell>
          <cell r="C12">
            <v>25790</v>
          </cell>
          <cell r="D12" t="str">
            <v>10021I1205000150</v>
          </cell>
          <cell r="E12" t="str">
            <v>1C22TNT 00011490</v>
          </cell>
          <cell r="F12">
            <v>1293750</v>
          </cell>
          <cell r="G12">
            <v>44683</v>
          </cell>
          <cell r="H12">
            <v>44719</v>
          </cell>
        </row>
        <row r="13">
          <cell r="A13">
            <v>11491</v>
          </cell>
          <cell r="B13">
            <v>510020</v>
          </cell>
          <cell r="C13">
            <v>25790</v>
          </cell>
          <cell r="D13" t="str">
            <v>10020I1204000923</v>
          </cell>
          <cell r="E13" t="str">
            <v>1C22TNT 00011491</v>
          </cell>
          <cell r="F13">
            <v>4723300</v>
          </cell>
          <cell r="G13">
            <v>44681</v>
          </cell>
          <cell r="H13">
            <v>44719</v>
          </cell>
        </row>
        <row r="14">
          <cell r="A14">
            <v>11492</v>
          </cell>
          <cell r="B14">
            <v>510017</v>
          </cell>
          <cell r="C14">
            <v>25790</v>
          </cell>
          <cell r="D14" t="str">
            <v>10017I1205000104</v>
          </cell>
          <cell r="E14" t="str">
            <v>1C22TNT 00011492</v>
          </cell>
          <cell r="F14">
            <v>2221160</v>
          </cell>
          <cell r="G14">
            <v>44682</v>
          </cell>
          <cell r="H14">
            <v>44719</v>
          </cell>
        </row>
        <row r="15">
          <cell r="A15">
            <v>11493</v>
          </cell>
          <cell r="B15">
            <v>510010</v>
          </cell>
          <cell r="C15">
            <v>25790</v>
          </cell>
          <cell r="D15" t="str">
            <v>10010I1204002676</v>
          </cell>
          <cell r="E15" t="str">
            <v>1C22TNT 00011493</v>
          </cell>
          <cell r="F15">
            <v>10631680</v>
          </cell>
          <cell r="G15">
            <v>44673</v>
          </cell>
          <cell r="H15">
            <v>44719</v>
          </cell>
        </row>
        <row r="16">
          <cell r="A16">
            <v>11494</v>
          </cell>
          <cell r="B16">
            <v>510016</v>
          </cell>
          <cell r="C16">
            <v>25790</v>
          </cell>
          <cell r="D16" t="str">
            <v>10016I1205000069</v>
          </cell>
          <cell r="E16" t="str">
            <v>1C22TNT 00011494</v>
          </cell>
          <cell r="F16">
            <v>9369770</v>
          </cell>
          <cell r="G16">
            <v>44683</v>
          </cell>
          <cell r="H16">
            <v>44719</v>
          </cell>
        </row>
        <row r="17">
          <cell r="A17">
            <v>11495</v>
          </cell>
          <cell r="B17">
            <v>510019</v>
          </cell>
          <cell r="C17">
            <v>25790</v>
          </cell>
          <cell r="D17" t="str">
            <v>10019I1204001240</v>
          </cell>
          <cell r="E17" t="str">
            <v>1C22TNT 00011495</v>
          </cell>
          <cell r="F17">
            <v>1282850</v>
          </cell>
          <cell r="G17">
            <v>44670</v>
          </cell>
          <cell r="H17">
            <v>44719</v>
          </cell>
        </row>
        <row r="18">
          <cell r="A18">
            <v>11496</v>
          </cell>
          <cell r="B18">
            <v>510018</v>
          </cell>
          <cell r="C18">
            <v>25790</v>
          </cell>
          <cell r="D18" t="str">
            <v>10018I1204001414</v>
          </cell>
          <cell r="E18" t="str">
            <v>1C22TNT 00011496</v>
          </cell>
          <cell r="F18">
            <v>5929590</v>
          </cell>
          <cell r="G18">
            <v>44667</v>
          </cell>
          <cell r="H18">
            <v>44719</v>
          </cell>
        </row>
        <row r="19">
          <cell r="A19">
            <v>11497</v>
          </cell>
          <cell r="B19">
            <v>510018</v>
          </cell>
          <cell r="C19">
            <v>25790</v>
          </cell>
          <cell r="D19" t="str">
            <v>10018I1204001454</v>
          </cell>
          <cell r="E19" t="str">
            <v>1C22TNT 00011497</v>
          </cell>
          <cell r="F19">
            <v>3331740</v>
          </cell>
          <cell r="G19">
            <v>44672</v>
          </cell>
          <cell r="H19">
            <v>44719</v>
          </cell>
        </row>
        <row r="20">
          <cell r="A20">
            <v>11498</v>
          </cell>
          <cell r="B20">
            <v>510018</v>
          </cell>
          <cell r="C20">
            <v>25790</v>
          </cell>
          <cell r="D20" t="str">
            <v>10018I1204001415</v>
          </cell>
          <cell r="E20" t="str">
            <v>1C22TNT 00011498</v>
          </cell>
          <cell r="F20">
            <v>501820</v>
          </cell>
          <cell r="G20">
            <v>44672</v>
          </cell>
          <cell r="H20">
            <v>44719</v>
          </cell>
        </row>
        <row r="21">
          <cell r="A21">
            <v>11499</v>
          </cell>
          <cell r="B21">
            <v>510011</v>
          </cell>
          <cell r="C21">
            <v>25790</v>
          </cell>
          <cell r="D21" t="str">
            <v>10011I1204001714</v>
          </cell>
          <cell r="E21" t="str">
            <v>1C22TNT 00011499</v>
          </cell>
          <cell r="F21">
            <v>16096580</v>
          </cell>
          <cell r="G21">
            <v>44673</v>
          </cell>
          <cell r="H21">
            <v>44719</v>
          </cell>
        </row>
        <row r="22">
          <cell r="A22">
            <v>11500</v>
          </cell>
          <cell r="B22">
            <v>510012</v>
          </cell>
          <cell r="C22">
            <v>25790</v>
          </cell>
          <cell r="D22" t="str">
            <v>10012I1204001721</v>
          </cell>
          <cell r="E22" t="str">
            <v>1C22TNT 00011500</v>
          </cell>
          <cell r="F22">
            <v>19571140</v>
          </cell>
          <cell r="G22">
            <v>44672</v>
          </cell>
          <cell r="H22">
            <v>44719</v>
          </cell>
        </row>
        <row r="23">
          <cell r="A23">
            <v>11501</v>
          </cell>
          <cell r="B23">
            <v>510012</v>
          </cell>
          <cell r="C23">
            <v>25790</v>
          </cell>
          <cell r="D23" t="str">
            <v>10012I1204001722</v>
          </cell>
          <cell r="E23" t="str">
            <v>1C22TNT 00011501</v>
          </cell>
          <cell r="F23">
            <v>4313540</v>
          </cell>
          <cell r="G23">
            <v>44667</v>
          </cell>
          <cell r="H23">
            <v>44719</v>
          </cell>
        </row>
        <row r="24">
          <cell r="A24">
            <v>11502</v>
          </cell>
          <cell r="B24">
            <v>510016</v>
          </cell>
          <cell r="C24">
            <v>25790</v>
          </cell>
          <cell r="D24" t="str">
            <v>10016I1204001328</v>
          </cell>
          <cell r="E24" t="str">
            <v>1C22TNT 00011502</v>
          </cell>
          <cell r="F24">
            <v>2579200</v>
          </cell>
          <cell r="G24">
            <v>44676</v>
          </cell>
          <cell r="H24">
            <v>44719</v>
          </cell>
        </row>
        <row r="25">
          <cell r="A25">
            <v>11503</v>
          </cell>
          <cell r="B25">
            <v>510024</v>
          </cell>
          <cell r="C25">
            <v>25790</v>
          </cell>
          <cell r="D25" t="str">
            <v>10024I1204000644</v>
          </cell>
          <cell r="E25" t="str">
            <v>1C22TNT 00011503</v>
          </cell>
          <cell r="F25">
            <v>5197640</v>
          </cell>
          <cell r="G25">
            <v>44677</v>
          </cell>
          <cell r="H25">
            <v>44719</v>
          </cell>
        </row>
        <row r="26">
          <cell r="A26">
            <v>11504</v>
          </cell>
          <cell r="B26">
            <v>510025</v>
          </cell>
          <cell r="C26">
            <v>25790</v>
          </cell>
          <cell r="D26" t="str">
            <v>10025I1204000801</v>
          </cell>
          <cell r="E26" t="str">
            <v>1C22TNT 00011504</v>
          </cell>
          <cell r="F26">
            <v>5349514</v>
          </cell>
          <cell r="G26">
            <v>44673</v>
          </cell>
          <cell r="H26">
            <v>44719</v>
          </cell>
        </row>
        <row r="27">
          <cell r="A27">
            <v>11505</v>
          </cell>
          <cell r="B27">
            <v>510027</v>
          </cell>
          <cell r="C27">
            <v>25790</v>
          </cell>
          <cell r="D27" t="str">
            <v>10027I1204000510</v>
          </cell>
          <cell r="E27" t="str">
            <v>1C22TNT 00011505</v>
          </cell>
          <cell r="F27">
            <v>6572920</v>
          </cell>
          <cell r="G27">
            <v>44676</v>
          </cell>
          <cell r="H27">
            <v>44719</v>
          </cell>
        </row>
        <row r="28">
          <cell r="A28">
            <v>11506</v>
          </cell>
          <cell r="B28">
            <v>510028</v>
          </cell>
          <cell r="C28">
            <v>25790</v>
          </cell>
          <cell r="D28" t="str">
            <v>10028I1204000575</v>
          </cell>
          <cell r="E28" t="str">
            <v>1C22TNT 00011506</v>
          </cell>
          <cell r="F28">
            <v>3318196</v>
          </cell>
          <cell r="G28">
            <v>44674</v>
          </cell>
          <cell r="H28">
            <v>44719</v>
          </cell>
        </row>
        <row r="29">
          <cell r="A29">
            <v>11507</v>
          </cell>
          <cell r="B29">
            <v>510017</v>
          </cell>
          <cell r="C29">
            <v>25790</v>
          </cell>
          <cell r="D29" t="str">
            <v>10017I1204001555</v>
          </cell>
          <cell r="E29" t="str">
            <v>1C22TNT 00011507</v>
          </cell>
          <cell r="F29">
            <v>3102550</v>
          </cell>
          <cell r="G29">
            <v>44674</v>
          </cell>
          <cell r="H29">
            <v>44719</v>
          </cell>
        </row>
        <row r="30">
          <cell r="A30">
            <v>11508</v>
          </cell>
          <cell r="B30">
            <v>510022</v>
          </cell>
          <cell r="C30">
            <v>25790</v>
          </cell>
          <cell r="D30" t="str">
            <v>10022I1204000852</v>
          </cell>
          <cell r="E30" t="str">
            <v>1C22TNT 00011508</v>
          </cell>
          <cell r="F30">
            <v>1110580</v>
          </cell>
          <cell r="G30">
            <v>44673</v>
          </cell>
          <cell r="H30">
            <v>44719</v>
          </cell>
        </row>
        <row r="31">
          <cell r="A31">
            <v>11509</v>
          </cell>
          <cell r="B31">
            <v>510024</v>
          </cell>
          <cell r="C31">
            <v>25790</v>
          </cell>
          <cell r="D31" t="str">
            <v>10024I1204000645</v>
          </cell>
          <cell r="E31" t="str">
            <v>1C22TNT 00011509</v>
          </cell>
          <cell r="F31">
            <v>2381320</v>
          </cell>
          <cell r="G31">
            <v>44674</v>
          </cell>
          <cell r="H31">
            <v>44719</v>
          </cell>
        </row>
        <row r="32">
          <cell r="A32">
            <v>11510</v>
          </cell>
          <cell r="B32">
            <v>510015</v>
          </cell>
          <cell r="C32">
            <v>25790</v>
          </cell>
          <cell r="D32" t="str">
            <v>10015I1204001112</v>
          </cell>
          <cell r="E32" t="str">
            <v>1C22TNT 00011510</v>
          </cell>
          <cell r="F32">
            <v>7578960</v>
          </cell>
          <cell r="G32">
            <v>44670</v>
          </cell>
          <cell r="H32">
            <v>44719</v>
          </cell>
        </row>
        <row r="33">
          <cell r="A33">
            <v>11511</v>
          </cell>
          <cell r="B33">
            <v>510016</v>
          </cell>
          <cell r="C33">
            <v>25790</v>
          </cell>
          <cell r="D33" t="str">
            <v>10016I1204001605</v>
          </cell>
          <cell r="E33" t="str">
            <v>1C22TNT 00011511</v>
          </cell>
          <cell r="F33">
            <v>3982720</v>
          </cell>
          <cell r="G33">
            <v>44674</v>
          </cell>
          <cell r="H33">
            <v>44719</v>
          </cell>
        </row>
        <row r="34">
          <cell r="A34">
            <v>11512</v>
          </cell>
          <cell r="B34">
            <v>510017</v>
          </cell>
          <cell r="C34">
            <v>25790</v>
          </cell>
          <cell r="D34" t="str">
            <v>10017I1204001556</v>
          </cell>
          <cell r="E34" t="str">
            <v>1C22TNT 00011512</v>
          </cell>
          <cell r="F34">
            <v>2404330</v>
          </cell>
          <cell r="G34">
            <v>44671</v>
          </cell>
          <cell r="H34">
            <v>44719</v>
          </cell>
        </row>
        <row r="35">
          <cell r="A35">
            <v>11513</v>
          </cell>
          <cell r="B35">
            <v>510022</v>
          </cell>
          <cell r="C35">
            <v>25790</v>
          </cell>
          <cell r="D35" t="str">
            <v>10022I1204000853</v>
          </cell>
          <cell r="E35" t="str">
            <v>1C22TNT 00011513</v>
          </cell>
          <cell r="F35">
            <v>4351760</v>
          </cell>
          <cell r="G35">
            <v>44670</v>
          </cell>
          <cell r="H35">
            <v>44719</v>
          </cell>
        </row>
        <row r="36">
          <cell r="A36">
            <v>11514</v>
          </cell>
          <cell r="B36">
            <v>510025</v>
          </cell>
          <cell r="C36">
            <v>25790</v>
          </cell>
          <cell r="D36" t="str">
            <v>10025I1204000802</v>
          </cell>
          <cell r="E36" t="str">
            <v>1C22TNT 00011514</v>
          </cell>
          <cell r="F36">
            <v>4762640</v>
          </cell>
          <cell r="G36">
            <v>44671</v>
          </cell>
          <cell r="H36">
            <v>44719</v>
          </cell>
        </row>
        <row r="37">
          <cell r="A37">
            <v>11515</v>
          </cell>
          <cell r="B37">
            <v>510016</v>
          </cell>
          <cell r="C37">
            <v>25790</v>
          </cell>
          <cell r="D37" t="str">
            <v>10016I1204001329</v>
          </cell>
          <cell r="E37" t="str">
            <v>1C22TNT 00011515</v>
          </cell>
          <cell r="F37">
            <v>544500</v>
          </cell>
          <cell r="G37">
            <v>44680</v>
          </cell>
          <cell r="H37">
            <v>44719</v>
          </cell>
        </row>
        <row r="38">
          <cell r="A38">
            <v>11516</v>
          </cell>
          <cell r="B38">
            <v>510017</v>
          </cell>
          <cell r="C38">
            <v>25790</v>
          </cell>
          <cell r="D38" t="str">
            <v>10017I1204001392</v>
          </cell>
          <cell r="E38" t="str">
            <v>1C22TNT 00011516</v>
          </cell>
          <cell r="F38">
            <v>2579200</v>
          </cell>
          <cell r="G38">
            <v>44678</v>
          </cell>
          <cell r="H38">
            <v>44719</v>
          </cell>
        </row>
        <row r="39">
          <cell r="A39">
            <v>11517</v>
          </cell>
          <cell r="B39">
            <v>510020</v>
          </cell>
          <cell r="C39">
            <v>25790</v>
          </cell>
          <cell r="D39" t="str">
            <v>10020I1204000924</v>
          </cell>
          <cell r="E39" t="str">
            <v>1C22TNT 00011517</v>
          </cell>
          <cell r="F39">
            <v>3491900</v>
          </cell>
          <cell r="G39">
            <v>44677</v>
          </cell>
          <cell r="H39">
            <v>44719</v>
          </cell>
        </row>
        <row r="40">
          <cell r="A40">
            <v>11518</v>
          </cell>
          <cell r="B40">
            <v>510021</v>
          </cell>
          <cell r="C40">
            <v>25790</v>
          </cell>
          <cell r="D40" t="str">
            <v>10021I1204000487</v>
          </cell>
          <cell r="E40" t="str">
            <v>1C22TNT 00011518</v>
          </cell>
          <cell r="F40">
            <v>1468620</v>
          </cell>
          <cell r="G40">
            <v>44679</v>
          </cell>
          <cell r="H40">
            <v>44719</v>
          </cell>
        </row>
        <row r="41">
          <cell r="A41">
            <v>11519</v>
          </cell>
          <cell r="B41">
            <v>510015</v>
          </cell>
          <cell r="C41">
            <v>25790</v>
          </cell>
          <cell r="D41" t="str">
            <v>10015I1204001113</v>
          </cell>
          <cell r="E41" t="str">
            <v>1C22TNT 00011519</v>
          </cell>
          <cell r="F41">
            <v>5678870</v>
          </cell>
          <cell r="G41">
            <v>44677</v>
          </cell>
          <cell r="H41">
            <v>44719</v>
          </cell>
        </row>
        <row r="42">
          <cell r="A42">
            <v>11520</v>
          </cell>
          <cell r="B42">
            <v>510022</v>
          </cell>
          <cell r="C42">
            <v>25790</v>
          </cell>
          <cell r="D42" t="str">
            <v>10022I1204000854</v>
          </cell>
          <cell r="E42" t="str">
            <v>1C22TNT 00011520</v>
          </cell>
          <cell r="F42">
            <v>1468620</v>
          </cell>
          <cell r="G42">
            <v>44677</v>
          </cell>
          <cell r="H42">
            <v>44719</v>
          </cell>
        </row>
        <row r="43">
          <cell r="A43">
            <v>11521</v>
          </cell>
          <cell r="B43">
            <v>510012</v>
          </cell>
          <cell r="C43">
            <v>25790</v>
          </cell>
          <cell r="D43" t="str">
            <v>10012I1204001967</v>
          </cell>
          <cell r="E43" t="str">
            <v>1C22TNT 00011521</v>
          </cell>
          <cell r="F43">
            <v>6069844</v>
          </cell>
          <cell r="G43">
            <v>44663</v>
          </cell>
          <cell r="H43">
            <v>44719</v>
          </cell>
        </row>
        <row r="44">
          <cell r="A44">
            <v>11522</v>
          </cell>
          <cell r="B44">
            <v>510019</v>
          </cell>
          <cell r="C44">
            <v>25790</v>
          </cell>
          <cell r="D44" t="str">
            <v>10019I1204001241</v>
          </cell>
          <cell r="E44" t="str">
            <v>1C22TNT 00011522</v>
          </cell>
          <cell r="F44">
            <v>3491900</v>
          </cell>
          <cell r="G44">
            <v>44663</v>
          </cell>
          <cell r="H44">
            <v>44719</v>
          </cell>
        </row>
        <row r="45">
          <cell r="A45">
            <v>11523</v>
          </cell>
          <cell r="B45">
            <v>510018</v>
          </cell>
          <cell r="C45">
            <v>25790</v>
          </cell>
          <cell r="D45" t="str">
            <v>10018I1204001455</v>
          </cell>
          <cell r="E45" t="str">
            <v>1C22TNT 00011523</v>
          </cell>
          <cell r="F45">
            <v>2579200</v>
          </cell>
          <cell r="G45">
            <v>44663</v>
          </cell>
          <cell r="H45">
            <v>44719</v>
          </cell>
        </row>
        <row r="46">
          <cell r="A46">
            <v>11524</v>
          </cell>
          <cell r="B46">
            <v>510010</v>
          </cell>
          <cell r="C46">
            <v>25790</v>
          </cell>
          <cell r="D46" t="str">
            <v>10010I1204002677</v>
          </cell>
          <cell r="E46" t="str">
            <v>1C22TNT 00011524</v>
          </cell>
          <cell r="F46">
            <v>10405120</v>
          </cell>
          <cell r="G46">
            <v>44665</v>
          </cell>
          <cell r="H46">
            <v>44719</v>
          </cell>
        </row>
        <row r="47">
          <cell r="A47">
            <v>11525</v>
          </cell>
          <cell r="B47">
            <v>510019</v>
          </cell>
          <cell r="C47">
            <v>25790</v>
          </cell>
          <cell r="D47" t="str">
            <v>10019I1204001242</v>
          </cell>
          <cell r="E47" t="str">
            <v>1C22TNT 00011525</v>
          </cell>
          <cell r="F47">
            <v>2095800</v>
          </cell>
          <cell r="G47">
            <v>44665</v>
          </cell>
          <cell r="H47">
            <v>44719</v>
          </cell>
        </row>
        <row r="48">
          <cell r="A48">
            <v>11526</v>
          </cell>
          <cell r="B48">
            <v>510010</v>
          </cell>
          <cell r="C48">
            <v>25790</v>
          </cell>
          <cell r="D48" t="str">
            <v>10010I1204002292</v>
          </cell>
          <cell r="E48" t="str">
            <v>1C22TNT 00011526</v>
          </cell>
          <cell r="F48">
            <v>4313540</v>
          </cell>
          <cell r="G48">
            <v>44666</v>
          </cell>
          <cell r="H48">
            <v>44719</v>
          </cell>
        </row>
        <row r="49">
          <cell r="A49">
            <v>11527</v>
          </cell>
          <cell r="B49">
            <v>510015</v>
          </cell>
          <cell r="C49">
            <v>25790</v>
          </cell>
          <cell r="D49" t="str">
            <v>10015I1204001187</v>
          </cell>
          <cell r="E49" t="str">
            <v>1C22TNT 00011527</v>
          </cell>
          <cell r="F49">
            <v>3968660</v>
          </cell>
          <cell r="G49">
            <v>44666</v>
          </cell>
          <cell r="H49">
            <v>44719</v>
          </cell>
        </row>
        <row r="50">
          <cell r="A50">
            <v>11528</v>
          </cell>
          <cell r="B50">
            <v>510016</v>
          </cell>
          <cell r="C50">
            <v>25790</v>
          </cell>
          <cell r="D50" t="str">
            <v>10016I1204001330</v>
          </cell>
          <cell r="E50" t="str">
            <v>1C22TNT 00011528</v>
          </cell>
          <cell r="F50">
            <v>2472070</v>
          </cell>
          <cell r="G50">
            <v>44669</v>
          </cell>
          <cell r="H50">
            <v>44719</v>
          </cell>
        </row>
        <row r="51">
          <cell r="A51">
            <v>11529</v>
          </cell>
          <cell r="B51">
            <v>510017</v>
          </cell>
          <cell r="C51">
            <v>25790</v>
          </cell>
          <cell r="D51" t="str">
            <v>10017I1204001393</v>
          </cell>
          <cell r="E51" t="str">
            <v>1C22TNT 00011529</v>
          </cell>
          <cell r="F51">
            <v>4800360</v>
          </cell>
          <cell r="G51">
            <v>44667</v>
          </cell>
          <cell r="H51">
            <v>44719</v>
          </cell>
        </row>
        <row r="52">
          <cell r="A52">
            <v>11530</v>
          </cell>
          <cell r="B52">
            <v>510017</v>
          </cell>
          <cell r="C52">
            <v>25790</v>
          </cell>
          <cell r="D52" t="str">
            <v>10017I1204001394</v>
          </cell>
          <cell r="E52" t="str">
            <v>1C22TNT 00011530</v>
          </cell>
          <cell r="F52">
            <v>12679286</v>
          </cell>
          <cell r="G52">
            <v>44667</v>
          </cell>
          <cell r="H52">
            <v>44719</v>
          </cell>
        </row>
        <row r="53">
          <cell r="A53">
            <v>11531</v>
          </cell>
          <cell r="B53">
            <v>510020</v>
          </cell>
          <cell r="C53">
            <v>25790</v>
          </cell>
          <cell r="D53" t="str">
            <v>10020I1204000925</v>
          </cell>
          <cell r="E53" t="str">
            <v>1C22TNT 00011531</v>
          </cell>
          <cell r="F53">
            <v>1110580</v>
          </cell>
          <cell r="G53">
            <v>44667</v>
          </cell>
          <cell r="H53">
            <v>44719</v>
          </cell>
        </row>
        <row r="54">
          <cell r="A54">
            <v>11532</v>
          </cell>
          <cell r="B54">
            <v>510021</v>
          </cell>
          <cell r="C54">
            <v>25790</v>
          </cell>
          <cell r="D54" t="str">
            <v>10021I1204000488</v>
          </cell>
          <cell r="E54" t="str">
            <v>1C22TNT 00011532</v>
          </cell>
          <cell r="F54">
            <v>2144100</v>
          </cell>
          <cell r="G54">
            <v>44667</v>
          </cell>
          <cell r="H54">
            <v>44719</v>
          </cell>
        </row>
        <row r="55">
          <cell r="A55">
            <v>11533</v>
          </cell>
          <cell r="B55">
            <v>510022</v>
          </cell>
          <cell r="C55">
            <v>25790</v>
          </cell>
          <cell r="D55" t="str">
            <v>10022I1204000855</v>
          </cell>
          <cell r="E55" t="str">
            <v>1C22TNT 00011533</v>
          </cell>
          <cell r="F55">
            <v>1468620</v>
          </cell>
          <cell r="G55">
            <v>44667</v>
          </cell>
          <cell r="H55">
            <v>44719</v>
          </cell>
        </row>
        <row r="56">
          <cell r="A56">
            <v>11534</v>
          </cell>
          <cell r="B56">
            <v>510027</v>
          </cell>
          <cell r="C56">
            <v>25790</v>
          </cell>
          <cell r="D56" t="str">
            <v>10027I1204000511</v>
          </cell>
          <cell r="E56" t="str">
            <v>1C22TNT 00011534</v>
          </cell>
          <cell r="F56">
            <v>2579200</v>
          </cell>
          <cell r="G56">
            <v>44667</v>
          </cell>
          <cell r="H56">
            <v>44719</v>
          </cell>
        </row>
        <row r="57">
          <cell r="A57">
            <v>11535</v>
          </cell>
          <cell r="B57">
            <v>510028</v>
          </cell>
          <cell r="C57">
            <v>25790</v>
          </cell>
          <cell r="D57" t="str">
            <v>10028I1204000576</v>
          </cell>
          <cell r="E57" t="str">
            <v>1C22TNT 00011535</v>
          </cell>
          <cell r="F57">
            <v>2925820</v>
          </cell>
          <cell r="G57">
            <v>44667</v>
          </cell>
          <cell r="H57">
            <v>44719</v>
          </cell>
        </row>
        <row r="58">
          <cell r="A58">
            <v>11536</v>
          </cell>
          <cell r="B58">
            <v>510010</v>
          </cell>
          <cell r="C58">
            <v>25790</v>
          </cell>
          <cell r="D58" t="str">
            <v>10010I1204002328</v>
          </cell>
          <cell r="E58" t="str">
            <v>1C22TNT 00011536</v>
          </cell>
          <cell r="F58">
            <v>10544590</v>
          </cell>
          <cell r="G58">
            <v>44658</v>
          </cell>
          <cell r="H58">
            <v>44719</v>
          </cell>
        </row>
        <row r="59">
          <cell r="A59">
            <v>11537</v>
          </cell>
          <cell r="B59">
            <v>510011</v>
          </cell>
          <cell r="C59">
            <v>25790</v>
          </cell>
          <cell r="D59" t="str">
            <v>10011I1204001715</v>
          </cell>
          <cell r="E59" t="str">
            <v>1C22TNT 00011537</v>
          </cell>
          <cell r="F59">
            <v>5552900</v>
          </cell>
          <cell r="G59">
            <v>44657</v>
          </cell>
          <cell r="H59">
            <v>44719</v>
          </cell>
        </row>
        <row r="60">
          <cell r="A60">
            <v>11538</v>
          </cell>
          <cell r="B60">
            <v>510012</v>
          </cell>
          <cell r="C60">
            <v>25790</v>
          </cell>
          <cell r="D60" t="str">
            <v>10012I1204001723</v>
          </cell>
          <cell r="E60" t="str">
            <v>1C22TNT 00011538</v>
          </cell>
          <cell r="F60">
            <v>7021520</v>
          </cell>
          <cell r="G60">
            <v>44658</v>
          </cell>
          <cell r="H60">
            <v>44719</v>
          </cell>
        </row>
        <row r="61">
          <cell r="A61">
            <v>11539</v>
          </cell>
          <cell r="B61">
            <v>510028</v>
          </cell>
          <cell r="C61">
            <v>25790</v>
          </cell>
          <cell r="D61" t="str">
            <v>10028I1204000577</v>
          </cell>
          <cell r="E61" t="str">
            <v>1C22TNT 00011539</v>
          </cell>
          <cell r="F61">
            <v>3491900</v>
          </cell>
          <cell r="G61">
            <v>44660</v>
          </cell>
          <cell r="H61">
            <v>44719</v>
          </cell>
        </row>
        <row r="62">
          <cell r="A62">
            <v>11540</v>
          </cell>
          <cell r="B62">
            <v>510027</v>
          </cell>
          <cell r="C62">
            <v>25790</v>
          </cell>
          <cell r="D62" t="str">
            <v>10027I1204000512</v>
          </cell>
          <cell r="E62" t="str">
            <v>1C22TNT 00011540</v>
          </cell>
          <cell r="F62">
            <v>3708430</v>
          </cell>
          <cell r="G62">
            <v>44660</v>
          </cell>
          <cell r="H62">
            <v>44719</v>
          </cell>
        </row>
        <row r="63">
          <cell r="A63">
            <v>11541</v>
          </cell>
          <cell r="B63">
            <v>510025</v>
          </cell>
          <cell r="C63">
            <v>25790</v>
          </cell>
          <cell r="D63" t="str">
            <v>10025I1204000803</v>
          </cell>
          <cell r="E63" t="str">
            <v>1C22TNT 00011541</v>
          </cell>
          <cell r="F63">
            <v>12690026</v>
          </cell>
          <cell r="G63">
            <v>44659</v>
          </cell>
          <cell r="H63">
            <v>44719</v>
          </cell>
        </row>
        <row r="64">
          <cell r="A64">
            <v>11542</v>
          </cell>
          <cell r="B64">
            <v>510024</v>
          </cell>
          <cell r="C64">
            <v>25790</v>
          </cell>
          <cell r="D64" t="str">
            <v>10024I1204000646</v>
          </cell>
          <cell r="E64" t="str">
            <v>1C22TNT 00011542</v>
          </cell>
          <cell r="F64">
            <v>1468620</v>
          </cell>
          <cell r="G64">
            <v>44663</v>
          </cell>
          <cell r="H64">
            <v>44719</v>
          </cell>
        </row>
        <row r="65">
          <cell r="A65">
            <v>11543</v>
          </cell>
          <cell r="B65">
            <v>510022</v>
          </cell>
          <cell r="C65">
            <v>25790</v>
          </cell>
          <cell r="D65" t="str">
            <v>10022I1204000950</v>
          </cell>
          <cell r="E65" t="str">
            <v>1C22TNT 00011543</v>
          </cell>
          <cell r="F65">
            <v>5363670</v>
          </cell>
          <cell r="G65">
            <v>44659</v>
          </cell>
          <cell r="H65">
            <v>44719</v>
          </cell>
        </row>
        <row r="66">
          <cell r="A66">
            <v>11544</v>
          </cell>
          <cell r="B66">
            <v>510021</v>
          </cell>
          <cell r="C66">
            <v>25790</v>
          </cell>
          <cell r="D66" t="str">
            <v>10021I1204000489</v>
          </cell>
          <cell r="E66" t="str">
            <v>1C22TNT 00011544</v>
          </cell>
          <cell r="F66">
            <v>316200</v>
          </cell>
          <cell r="G66">
            <v>44660</v>
          </cell>
          <cell r="H66">
            <v>44719</v>
          </cell>
        </row>
        <row r="67">
          <cell r="A67">
            <v>11545</v>
          </cell>
          <cell r="B67">
            <v>510017</v>
          </cell>
          <cell r="C67">
            <v>25790</v>
          </cell>
          <cell r="D67" t="str">
            <v>10017I1204001395</v>
          </cell>
          <cell r="E67" t="str">
            <v>1C22TNT 00011545</v>
          </cell>
          <cell r="F67">
            <v>7181680</v>
          </cell>
          <cell r="G67">
            <v>44660</v>
          </cell>
          <cell r="H67">
            <v>44719</v>
          </cell>
        </row>
        <row r="68">
          <cell r="A68">
            <v>11546</v>
          </cell>
          <cell r="B68">
            <v>510016</v>
          </cell>
          <cell r="C68">
            <v>25790</v>
          </cell>
          <cell r="D68" t="str">
            <v>10016I1204001331</v>
          </cell>
          <cell r="E68" t="str">
            <v>1C22TNT 00011546</v>
          </cell>
          <cell r="F68">
            <v>4237606</v>
          </cell>
          <cell r="G68">
            <v>44662</v>
          </cell>
          <cell r="H68">
            <v>44719</v>
          </cell>
        </row>
        <row r="69">
          <cell r="A69">
            <v>11547</v>
          </cell>
          <cell r="B69">
            <v>510024</v>
          </cell>
          <cell r="C69">
            <v>25790</v>
          </cell>
          <cell r="D69" t="str">
            <v>10024I1204000724</v>
          </cell>
          <cell r="E69" t="str">
            <v>1C22TNT 00011547</v>
          </cell>
          <cell r="F69">
            <v>1690628</v>
          </cell>
          <cell r="G69">
            <v>44661</v>
          </cell>
          <cell r="H69">
            <v>44719</v>
          </cell>
        </row>
        <row r="70">
          <cell r="A70">
            <v>11548</v>
          </cell>
          <cell r="B70">
            <v>510022</v>
          </cell>
          <cell r="C70">
            <v>25790</v>
          </cell>
          <cell r="D70" t="str">
            <v>10022I1204000856</v>
          </cell>
          <cell r="E70" t="str">
            <v>1C22TNT 00011548</v>
          </cell>
          <cell r="F70">
            <v>2381320</v>
          </cell>
          <cell r="G70">
            <v>44656</v>
          </cell>
          <cell r="H70">
            <v>44719</v>
          </cell>
        </row>
        <row r="71">
          <cell r="A71">
            <v>11549</v>
          </cell>
          <cell r="B71">
            <v>510015</v>
          </cell>
          <cell r="C71">
            <v>25790</v>
          </cell>
          <cell r="D71" t="str">
            <v>10015I1204001188</v>
          </cell>
          <cell r="E71" t="str">
            <v>1C22TNT 00011549</v>
          </cell>
          <cell r="F71">
            <v>4983530</v>
          </cell>
          <cell r="G71">
            <v>44656</v>
          </cell>
          <cell r="H71">
            <v>44719</v>
          </cell>
        </row>
        <row r="72">
          <cell r="A72">
            <v>11550</v>
          </cell>
          <cell r="B72">
            <v>510025</v>
          </cell>
          <cell r="C72">
            <v>25790</v>
          </cell>
          <cell r="D72" t="str">
            <v>10025I1204000804</v>
          </cell>
          <cell r="E72" t="str">
            <v>1C22TNT 00011550</v>
          </cell>
          <cell r="F72">
            <v>4960520</v>
          </cell>
          <cell r="G72">
            <v>44657</v>
          </cell>
          <cell r="H72">
            <v>44719</v>
          </cell>
        </row>
        <row r="73">
          <cell r="A73">
            <v>11551</v>
          </cell>
          <cell r="B73">
            <v>510018</v>
          </cell>
          <cell r="C73">
            <v>25790</v>
          </cell>
          <cell r="D73" t="str">
            <v>10018I1204001416</v>
          </cell>
          <cell r="E73" t="str">
            <v>1C22TNT 00011551</v>
          </cell>
          <cell r="F73">
            <v>5104300</v>
          </cell>
          <cell r="G73">
            <v>44656</v>
          </cell>
          <cell r="H73">
            <v>44719</v>
          </cell>
        </row>
        <row r="74">
          <cell r="A74">
            <v>11552</v>
          </cell>
          <cell r="B74">
            <v>510011</v>
          </cell>
          <cell r="C74">
            <v>25790</v>
          </cell>
          <cell r="D74" t="str">
            <v>10011I1204001841</v>
          </cell>
          <cell r="E74" t="str">
            <v>1C22TNT 00011552</v>
          </cell>
          <cell r="F74">
            <v>1309952</v>
          </cell>
          <cell r="G74">
            <v>44653</v>
          </cell>
          <cell r="H74">
            <v>44719</v>
          </cell>
        </row>
        <row r="75">
          <cell r="A75">
            <v>11553</v>
          </cell>
          <cell r="B75">
            <v>510025</v>
          </cell>
          <cell r="C75">
            <v>25790</v>
          </cell>
          <cell r="D75" t="str">
            <v>10025I1204000805</v>
          </cell>
          <cell r="E75" t="str">
            <v>1C22TNT 00011553</v>
          </cell>
          <cell r="F75">
            <v>4762640</v>
          </cell>
          <cell r="G75">
            <v>44656</v>
          </cell>
          <cell r="H75">
            <v>44719</v>
          </cell>
        </row>
        <row r="76">
          <cell r="A76">
            <v>11554</v>
          </cell>
          <cell r="B76">
            <v>510015</v>
          </cell>
          <cell r="C76">
            <v>25790</v>
          </cell>
          <cell r="D76" t="str">
            <v>10015I1203001625</v>
          </cell>
          <cell r="E76" t="str">
            <v>1C22TNT 00011554</v>
          </cell>
          <cell r="F76">
            <v>3491900</v>
          </cell>
          <cell r="G76">
            <v>44649</v>
          </cell>
          <cell r="H76">
            <v>44719</v>
          </cell>
        </row>
        <row r="77">
          <cell r="A77">
            <v>11555</v>
          </cell>
          <cell r="B77">
            <v>510028</v>
          </cell>
          <cell r="C77">
            <v>25790</v>
          </cell>
          <cell r="D77" t="str">
            <v>10028I1203000867</v>
          </cell>
          <cell r="E77" t="str">
            <v>1C22TNT 00011555</v>
          </cell>
          <cell r="F77">
            <v>4205020</v>
          </cell>
          <cell r="G77">
            <v>44649</v>
          </cell>
          <cell r="H77">
            <v>44719</v>
          </cell>
        </row>
        <row r="78">
          <cell r="A78">
            <v>11557</v>
          </cell>
          <cell r="B78">
            <v>510017</v>
          </cell>
          <cell r="C78">
            <v>25790</v>
          </cell>
          <cell r="D78" t="str">
            <v>10017I1203001776</v>
          </cell>
          <cell r="E78" t="str">
            <v>1C22TNT 00011557</v>
          </cell>
          <cell r="F78">
            <v>2779928</v>
          </cell>
          <cell r="G78">
            <v>44650</v>
          </cell>
          <cell r="H78">
            <v>44719</v>
          </cell>
        </row>
        <row r="79">
          <cell r="A79">
            <v>11558</v>
          </cell>
          <cell r="B79">
            <v>510024</v>
          </cell>
          <cell r="C79">
            <v>25790</v>
          </cell>
          <cell r="D79" t="str">
            <v>10024I1204000647</v>
          </cell>
          <cell r="E79" t="str">
            <v>1C22TNT 00011558</v>
          </cell>
          <cell r="F79">
            <v>1412130</v>
          </cell>
          <cell r="G79">
            <v>44654</v>
          </cell>
          <cell r="H79">
            <v>44719</v>
          </cell>
        </row>
        <row r="80">
          <cell r="A80">
            <v>11559</v>
          </cell>
          <cell r="B80">
            <v>510013</v>
          </cell>
          <cell r="C80">
            <v>25790</v>
          </cell>
          <cell r="D80" t="str">
            <v>10013I1204002107</v>
          </cell>
          <cell r="E80" t="str">
            <v>1C22TNT 00011559</v>
          </cell>
          <cell r="F80">
            <v>3079780</v>
          </cell>
          <cell r="G80">
            <v>44655</v>
          </cell>
          <cell r="H80">
            <v>44719</v>
          </cell>
        </row>
        <row r="81">
          <cell r="A81">
            <v>11560</v>
          </cell>
          <cell r="B81">
            <v>510026</v>
          </cell>
          <cell r="C81">
            <v>25790</v>
          </cell>
          <cell r="D81" t="str">
            <v>10026I1204001138</v>
          </cell>
          <cell r="E81" t="str">
            <v>1C22TNT 00011560</v>
          </cell>
          <cell r="F81">
            <v>3923150</v>
          </cell>
          <cell r="G81">
            <v>44653</v>
          </cell>
          <cell r="H81">
            <v>44719</v>
          </cell>
        </row>
        <row r="82">
          <cell r="A82">
            <v>11561</v>
          </cell>
          <cell r="B82">
            <v>510013</v>
          </cell>
          <cell r="C82">
            <v>25790</v>
          </cell>
          <cell r="D82" t="str">
            <v>10013I1204001719</v>
          </cell>
          <cell r="E82" t="str">
            <v>1C22TNT 00011561</v>
          </cell>
          <cell r="F82">
            <v>3331740</v>
          </cell>
          <cell r="G82">
            <v>44657</v>
          </cell>
          <cell r="H82">
            <v>44719</v>
          </cell>
        </row>
        <row r="83">
          <cell r="A83">
            <v>11562</v>
          </cell>
          <cell r="B83">
            <v>520090</v>
          </cell>
          <cell r="C83">
            <v>25790</v>
          </cell>
          <cell r="D83" t="str">
            <v>20090I1204000515</v>
          </cell>
          <cell r="E83" t="str">
            <v>1C22TNT 00011562</v>
          </cell>
          <cell r="F83">
            <v>3625390</v>
          </cell>
          <cell r="G83">
            <v>44660</v>
          </cell>
          <cell r="H83">
            <v>44719</v>
          </cell>
        </row>
        <row r="84">
          <cell r="A84">
            <v>11563</v>
          </cell>
          <cell r="B84">
            <v>510026</v>
          </cell>
          <cell r="C84">
            <v>25790</v>
          </cell>
          <cell r="D84" t="str">
            <v>10026I1204001139</v>
          </cell>
          <cell r="E84" t="str">
            <v>1C22TNT 00011563</v>
          </cell>
          <cell r="F84">
            <v>3940690</v>
          </cell>
          <cell r="G84">
            <v>44660</v>
          </cell>
          <cell r="H84">
            <v>44719</v>
          </cell>
        </row>
        <row r="85">
          <cell r="A85">
            <v>11564</v>
          </cell>
          <cell r="B85">
            <v>510026</v>
          </cell>
          <cell r="C85">
            <v>25790</v>
          </cell>
          <cell r="D85" t="str">
            <v>10026I1204001140</v>
          </cell>
          <cell r="E85" t="str">
            <v>1C22TNT 00011564</v>
          </cell>
          <cell r="F85">
            <v>2221160</v>
          </cell>
          <cell r="G85">
            <v>44671</v>
          </cell>
          <cell r="H85">
            <v>44719</v>
          </cell>
        </row>
        <row r="86">
          <cell r="A86">
            <v>11565</v>
          </cell>
          <cell r="B86">
            <v>510013</v>
          </cell>
          <cell r="C86">
            <v>25790</v>
          </cell>
          <cell r="D86" t="str">
            <v>10013I1204001720</v>
          </cell>
          <cell r="E86" t="str">
            <v>1C22TNT 00011565</v>
          </cell>
          <cell r="F86">
            <v>1468620</v>
          </cell>
          <cell r="G86">
            <v>44670</v>
          </cell>
          <cell r="H86">
            <v>44719</v>
          </cell>
        </row>
        <row r="87">
          <cell r="A87">
            <v>11566</v>
          </cell>
          <cell r="B87">
            <v>510013</v>
          </cell>
          <cell r="C87">
            <v>25790</v>
          </cell>
          <cell r="D87" t="str">
            <v>10013I1204001721</v>
          </cell>
          <cell r="E87" t="str">
            <v>1C22TNT 00011566</v>
          </cell>
          <cell r="F87">
            <v>5713060</v>
          </cell>
          <cell r="G87">
            <v>44667</v>
          </cell>
          <cell r="H87">
            <v>44719</v>
          </cell>
        </row>
        <row r="88">
          <cell r="A88">
            <v>11567</v>
          </cell>
          <cell r="B88">
            <v>510014</v>
          </cell>
          <cell r="C88">
            <v>25790</v>
          </cell>
          <cell r="D88" t="str">
            <v>10014I1204000929</v>
          </cell>
          <cell r="E88" t="str">
            <v>1C22TNT 00011567</v>
          </cell>
          <cell r="F88">
            <v>2221160</v>
          </cell>
          <cell r="G88">
            <v>44666</v>
          </cell>
          <cell r="H88">
            <v>44719</v>
          </cell>
        </row>
        <row r="89">
          <cell r="A89">
            <v>11568</v>
          </cell>
          <cell r="B89">
            <v>510013</v>
          </cell>
          <cell r="C89">
            <v>25790</v>
          </cell>
          <cell r="D89" t="str">
            <v>10013I1204001722</v>
          </cell>
          <cell r="E89" t="str">
            <v>1C22TNT 00011568</v>
          </cell>
          <cell r="F89">
            <v>3457290</v>
          </cell>
          <cell r="G89">
            <v>44664</v>
          </cell>
          <cell r="H89">
            <v>44719</v>
          </cell>
        </row>
        <row r="90">
          <cell r="A90">
            <v>11569</v>
          </cell>
          <cell r="B90">
            <v>510013</v>
          </cell>
          <cell r="C90">
            <v>25790</v>
          </cell>
          <cell r="D90" t="str">
            <v>10013I1204001723</v>
          </cell>
          <cell r="E90" t="str">
            <v>1C22TNT 00011569</v>
          </cell>
          <cell r="F90">
            <v>5165020</v>
          </cell>
          <cell r="G90">
            <v>44664</v>
          </cell>
          <cell r="H90">
            <v>44719</v>
          </cell>
        </row>
        <row r="91">
          <cell r="A91">
            <v>11570</v>
          </cell>
          <cell r="B91">
            <v>510014</v>
          </cell>
          <cell r="C91">
            <v>25790</v>
          </cell>
          <cell r="D91" t="str">
            <v>10014I1204001068</v>
          </cell>
          <cell r="E91" t="str">
            <v>1C22TNT 00011570</v>
          </cell>
          <cell r="F91">
            <v>467840</v>
          </cell>
          <cell r="G91">
            <v>44666</v>
          </cell>
          <cell r="H91">
            <v>44719</v>
          </cell>
        </row>
        <row r="92">
          <cell r="A92">
            <v>11571</v>
          </cell>
          <cell r="B92">
            <v>510014</v>
          </cell>
          <cell r="C92">
            <v>25790</v>
          </cell>
          <cell r="D92" t="str">
            <v>10014I1204000932</v>
          </cell>
          <cell r="E92" t="str">
            <v>1C22TNT 00011571</v>
          </cell>
          <cell r="F92">
            <v>7033180</v>
          </cell>
          <cell r="G92">
            <v>44664</v>
          </cell>
          <cell r="H92">
            <v>44719</v>
          </cell>
        </row>
        <row r="93">
          <cell r="A93">
            <v>11572</v>
          </cell>
          <cell r="B93">
            <v>510018</v>
          </cell>
          <cell r="C93">
            <v>25790</v>
          </cell>
          <cell r="D93" t="str">
            <v>10018I1204001417</v>
          </cell>
          <cell r="E93" t="str">
            <v>1C22TNT 00011572</v>
          </cell>
          <cell r="F93">
            <v>2091330</v>
          </cell>
          <cell r="G93">
            <v>44652</v>
          </cell>
          <cell r="H93">
            <v>44719</v>
          </cell>
        </row>
        <row r="94">
          <cell r="A94">
            <v>11592</v>
          </cell>
          <cell r="B94">
            <v>510026</v>
          </cell>
          <cell r="C94">
            <v>25790</v>
          </cell>
          <cell r="D94" t="str">
            <v>10026I1204001141</v>
          </cell>
          <cell r="E94" t="str">
            <v>1C22TNT 00011592</v>
          </cell>
          <cell r="F94">
            <v>2221160</v>
          </cell>
          <cell r="G94">
            <v>44678</v>
          </cell>
          <cell r="H94">
            <v>44719</v>
          </cell>
        </row>
        <row r="95">
          <cell r="A95">
            <v>11593</v>
          </cell>
          <cell r="B95">
            <v>520090</v>
          </cell>
          <cell r="C95">
            <v>25790</v>
          </cell>
          <cell r="D95" t="str">
            <v>20090I1204000516</v>
          </cell>
          <cell r="E95" t="str">
            <v>1C22TNT 00011593</v>
          </cell>
          <cell r="F95">
            <v>3390610</v>
          </cell>
          <cell r="G95">
            <v>44679</v>
          </cell>
          <cell r="H95">
            <v>44719</v>
          </cell>
        </row>
        <row r="96">
          <cell r="A96">
            <v>11933</v>
          </cell>
          <cell r="B96">
            <v>510013</v>
          </cell>
          <cell r="C96">
            <v>25790</v>
          </cell>
          <cell r="D96" t="str">
            <v>10013I1204002108</v>
          </cell>
          <cell r="E96" t="str">
            <v>1C22TNT 00011933</v>
          </cell>
          <cell r="F96">
            <v>6237770</v>
          </cell>
          <cell r="G96">
            <v>44677</v>
          </cell>
          <cell r="H96">
            <v>44719</v>
          </cell>
        </row>
        <row r="97">
          <cell r="A97" t="str">
            <v>28a</v>
          </cell>
          <cell r="B97">
            <v>510017</v>
          </cell>
          <cell r="C97">
            <v>25790</v>
          </cell>
          <cell r="D97" t="str">
            <v>10017R1205000003</v>
          </cell>
          <cell r="E97" t="str">
            <v>K22TDA 28</v>
          </cell>
          <cell r="F97">
            <v>-1309220</v>
          </cell>
          <cell r="G97">
            <v>44683</v>
          </cell>
          <cell r="H97">
            <v>44719</v>
          </cell>
        </row>
        <row r="98">
          <cell r="A98">
            <v>40</v>
          </cell>
          <cell r="B98">
            <v>510017</v>
          </cell>
          <cell r="C98">
            <v>25790</v>
          </cell>
          <cell r="D98" t="str">
            <v>10017R1205000015</v>
          </cell>
          <cell r="E98" t="str">
            <v>K22TDA 40</v>
          </cell>
          <cell r="F98">
            <v>-891597</v>
          </cell>
          <cell r="G98">
            <v>44694</v>
          </cell>
          <cell r="H98">
            <v>44719</v>
          </cell>
        </row>
        <row r="99">
          <cell r="A99">
            <v>3</v>
          </cell>
          <cell r="B99">
            <v>510019</v>
          </cell>
          <cell r="C99">
            <v>25790</v>
          </cell>
          <cell r="D99" t="str">
            <v>10019R1205000014</v>
          </cell>
          <cell r="E99" t="str">
            <v>K22TDU 3</v>
          </cell>
          <cell r="F99">
            <v>-1293750</v>
          </cell>
          <cell r="G99">
            <v>44694</v>
          </cell>
          <cell r="H99">
            <v>44719</v>
          </cell>
        </row>
        <row r="100">
          <cell r="A100">
            <v>28</v>
          </cell>
          <cell r="B100">
            <v>510026</v>
          </cell>
          <cell r="C100">
            <v>25790</v>
          </cell>
          <cell r="D100" t="str">
            <v>10026R1205000001</v>
          </cell>
          <cell r="E100" t="str">
            <v>K22THA 28</v>
          </cell>
          <cell r="F100">
            <v>-603100</v>
          </cell>
          <cell r="G100">
            <v>44684</v>
          </cell>
          <cell r="H100">
            <v>44719</v>
          </cell>
        </row>
        <row r="101">
          <cell r="A101">
            <v>34</v>
          </cell>
          <cell r="B101">
            <v>510026</v>
          </cell>
          <cell r="C101">
            <v>25790</v>
          </cell>
          <cell r="D101" t="str">
            <v>10026R1205000007</v>
          </cell>
          <cell r="E101" t="str">
            <v>K22THA 34</v>
          </cell>
          <cell r="F101">
            <v>-2617904</v>
          </cell>
          <cell r="G101">
            <v>44686</v>
          </cell>
          <cell r="H101">
            <v>44719</v>
          </cell>
        </row>
        <row r="102">
          <cell r="A102">
            <v>38</v>
          </cell>
          <cell r="B102">
            <v>510015</v>
          </cell>
          <cell r="C102">
            <v>25790</v>
          </cell>
          <cell r="D102" t="str">
            <v>10015R1205000018</v>
          </cell>
          <cell r="E102" t="str">
            <v>K22THL 38</v>
          </cell>
          <cell r="F102">
            <v>-1040480</v>
          </cell>
          <cell r="G102">
            <v>44692</v>
          </cell>
          <cell r="H102">
            <v>44719</v>
          </cell>
        </row>
        <row r="103">
          <cell r="A103">
            <v>64</v>
          </cell>
          <cell r="B103">
            <v>510012</v>
          </cell>
          <cell r="C103">
            <v>25790</v>
          </cell>
          <cell r="D103" t="str">
            <v>10012R1204000018</v>
          </cell>
          <cell r="E103" t="str">
            <v>K22THP 64</v>
          </cell>
          <cell r="F103">
            <v>-9828346</v>
          </cell>
          <cell r="G103">
            <v>44677</v>
          </cell>
          <cell r="H103">
            <v>44719</v>
          </cell>
        </row>
        <row r="104">
          <cell r="A104">
            <v>1</v>
          </cell>
          <cell r="B104">
            <v>510028</v>
          </cell>
          <cell r="C104">
            <v>25790</v>
          </cell>
          <cell r="D104" t="str">
            <v>10028R1205000007</v>
          </cell>
          <cell r="E104" t="str">
            <v>K22TKG 1</v>
          </cell>
          <cell r="F104">
            <v>-94013</v>
          </cell>
          <cell r="G104">
            <v>44692</v>
          </cell>
          <cell r="H104">
            <v>44719</v>
          </cell>
        </row>
        <row r="105">
          <cell r="A105">
            <v>42</v>
          </cell>
          <cell r="B105">
            <v>510014</v>
          </cell>
          <cell r="C105">
            <v>25790</v>
          </cell>
          <cell r="D105" t="str">
            <v>10014R1205000001</v>
          </cell>
          <cell r="E105" t="str">
            <v>K22TMA 42</v>
          </cell>
          <cell r="F105">
            <v>-426235</v>
          </cell>
          <cell r="G105">
            <v>44683</v>
          </cell>
          <cell r="H105">
            <v>44719</v>
          </cell>
        </row>
        <row r="106">
          <cell r="A106">
            <v>72</v>
          </cell>
          <cell r="B106">
            <v>510014</v>
          </cell>
          <cell r="C106">
            <v>25790</v>
          </cell>
          <cell r="D106" t="str">
            <v>10014R1205000025</v>
          </cell>
          <cell r="E106" t="str">
            <v>K22TMA 72</v>
          </cell>
          <cell r="F106">
            <v>-1236262</v>
          </cell>
          <cell r="G106">
            <v>44702</v>
          </cell>
          <cell r="H106">
            <v>44719</v>
          </cell>
        </row>
        <row r="107">
          <cell r="A107">
            <v>32</v>
          </cell>
          <cell r="B107">
            <v>510021</v>
          </cell>
          <cell r="C107">
            <v>25790</v>
          </cell>
          <cell r="D107" t="str">
            <v>10021R1205000001</v>
          </cell>
          <cell r="E107" t="str">
            <v>K22TQU 32</v>
          </cell>
          <cell r="F107">
            <v>-210800</v>
          </cell>
          <cell r="G107">
            <v>44687</v>
          </cell>
          <cell r="H107">
            <v>44719</v>
          </cell>
        </row>
        <row r="108">
          <cell r="A108">
            <v>35</v>
          </cell>
          <cell r="B108">
            <v>510021</v>
          </cell>
          <cell r="C108">
            <v>25790</v>
          </cell>
          <cell r="D108" t="str">
            <v>10021R1205000004</v>
          </cell>
          <cell r="E108" t="str">
            <v>K22TQU 35</v>
          </cell>
          <cell r="F108">
            <v>-2129694</v>
          </cell>
          <cell r="G108">
            <v>44691</v>
          </cell>
          <cell r="H108">
            <v>44719</v>
          </cell>
        </row>
        <row r="109">
          <cell r="A109">
            <v>129</v>
          </cell>
          <cell r="B109">
            <v>510018</v>
          </cell>
          <cell r="C109">
            <v>25790</v>
          </cell>
          <cell r="D109" t="str">
            <v>10018R1205000010</v>
          </cell>
          <cell r="E109" t="str">
            <v>NH/22E 0000129</v>
          </cell>
          <cell r="F109">
            <v>-4791903</v>
          </cell>
          <cell r="G109">
            <v>44691</v>
          </cell>
          <cell r="H109">
            <v>44719</v>
          </cell>
        </row>
        <row r="110">
          <cell r="A110">
            <v>99</v>
          </cell>
          <cell r="B110">
            <v>510022</v>
          </cell>
          <cell r="C110">
            <v>25790</v>
          </cell>
          <cell r="D110" t="str">
            <v>10022R1205000003</v>
          </cell>
          <cell r="E110" t="str">
            <v>VU/22E 0000099</v>
          </cell>
          <cell r="F110">
            <v>-1355731</v>
          </cell>
          <cell r="G110">
            <v>44686</v>
          </cell>
          <cell r="H110">
            <v>44719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>
        <row r="2">
          <cell r="A2">
            <v>13602</v>
          </cell>
          <cell r="B2">
            <v>510024</v>
          </cell>
          <cell r="C2">
            <v>25790</v>
          </cell>
          <cell r="D2" t="str">
            <v>10024I1205000647</v>
          </cell>
          <cell r="E2" t="str">
            <v>1C22TNT 00013602</v>
          </cell>
          <cell r="F2">
            <v>1468620</v>
          </cell>
          <cell r="G2">
            <v>44699</v>
          </cell>
          <cell r="H2">
            <v>44749</v>
          </cell>
        </row>
        <row r="3">
          <cell r="A3">
            <v>13603</v>
          </cell>
          <cell r="B3">
            <v>510021</v>
          </cell>
          <cell r="C3">
            <v>25790</v>
          </cell>
          <cell r="D3" t="str">
            <v>10021I1205000497</v>
          </cell>
          <cell r="E3" t="str">
            <v>1C22TNT 00013603</v>
          </cell>
          <cell r="F3">
            <v>527000</v>
          </cell>
          <cell r="G3">
            <v>44695</v>
          </cell>
          <cell r="H3">
            <v>44749</v>
          </cell>
        </row>
        <row r="4">
          <cell r="A4">
            <v>13605</v>
          </cell>
          <cell r="B4">
            <v>510025</v>
          </cell>
          <cell r="C4">
            <v>25790</v>
          </cell>
          <cell r="D4" t="str">
            <v>10025I1205000516</v>
          </cell>
          <cell r="E4" t="str">
            <v>1C22TNT 00013605</v>
          </cell>
          <cell r="F4">
            <v>1261126</v>
          </cell>
          <cell r="G4">
            <v>44695</v>
          </cell>
          <cell r="H4">
            <v>44749</v>
          </cell>
        </row>
        <row r="5">
          <cell r="A5">
            <v>13606</v>
          </cell>
          <cell r="B5">
            <v>510022</v>
          </cell>
          <cell r="C5">
            <v>25790</v>
          </cell>
          <cell r="D5" t="str">
            <v>10022I1205000703</v>
          </cell>
          <cell r="E5" t="str">
            <v>1C22TNT 00013606</v>
          </cell>
          <cell r="F5">
            <v>1293750</v>
          </cell>
          <cell r="G5">
            <v>44694</v>
          </cell>
          <cell r="H5">
            <v>44749</v>
          </cell>
        </row>
        <row r="6">
          <cell r="A6">
            <v>13607</v>
          </cell>
          <cell r="B6">
            <v>510020</v>
          </cell>
          <cell r="C6">
            <v>25790</v>
          </cell>
          <cell r="D6" t="str">
            <v>10020I1205000802</v>
          </cell>
          <cell r="E6" t="str">
            <v>1C22TNT 00013607</v>
          </cell>
          <cell r="F6">
            <v>4313540</v>
          </cell>
          <cell r="G6">
            <v>44695</v>
          </cell>
          <cell r="H6">
            <v>44749</v>
          </cell>
        </row>
        <row r="7">
          <cell r="A7">
            <v>13609</v>
          </cell>
          <cell r="B7">
            <v>510015</v>
          </cell>
          <cell r="C7">
            <v>25790</v>
          </cell>
          <cell r="D7" t="str">
            <v>10015I1205000854</v>
          </cell>
          <cell r="E7" t="str">
            <v>1C22TNT 00013609</v>
          </cell>
          <cell r="F7">
            <v>3514910</v>
          </cell>
          <cell r="G7">
            <v>44694</v>
          </cell>
          <cell r="H7">
            <v>44749</v>
          </cell>
        </row>
        <row r="8">
          <cell r="A8">
            <v>13728</v>
          </cell>
          <cell r="B8">
            <v>510022</v>
          </cell>
          <cell r="C8">
            <v>25790</v>
          </cell>
          <cell r="D8" t="str">
            <v>10022I1205000673</v>
          </cell>
          <cell r="E8" t="str">
            <v>1C22TNT 00013728</v>
          </cell>
          <cell r="F8">
            <v>2579200</v>
          </cell>
          <cell r="G8">
            <v>44698</v>
          </cell>
          <cell r="H8">
            <v>44749</v>
          </cell>
        </row>
        <row r="9">
          <cell r="A9">
            <v>13729</v>
          </cell>
          <cell r="B9">
            <v>510017</v>
          </cell>
          <cell r="C9">
            <v>25790</v>
          </cell>
          <cell r="D9" t="str">
            <v>10017I1205001128</v>
          </cell>
          <cell r="E9" t="str">
            <v>1C22TNT 00013729</v>
          </cell>
          <cell r="F9">
            <v>1518802</v>
          </cell>
          <cell r="G9">
            <v>44699</v>
          </cell>
          <cell r="H9">
            <v>44749</v>
          </cell>
        </row>
        <row r="10">
          <cell r="A10">
            <v>13730</v>
          </cell>
          <cell r="B10">
            <v>510024</v>
          </cell>
          <cell r="C10">
            <v>25790</v>
          </cell>
          <cell r="D10" t="str">
            <v>10024I1205000648</v>
          </cell>
          <cell r="E10" t="str">
            <v>1C22TNT 00013730</v>
          </cell>
          <cell r="F10">
            <v>2925820</v>
          </cell>
          <cell r="G10">
            <v>44702</v>
          </cell>
          <cell r="H10">
            <v>44749</v>
          </cell>
        </row>
        <row r="11">
          <cell r="A11">
            <v>13731</v>
          </cell>
          <cell r="B11">
            <v>510015</v>
          </cell>
          <cell r="C11">
            <v>25790</v>
          </cell>
          <cell r="D11" t="str">
            <v>10015I1205000743</v>
          </cell>
          <cell r="E11" t="str">
            <v>1C22TNT 00013731</v>
          </cell>
          <cell r="F11">
            <v>2024120</v>
          </cell>
          <cell r="G11">
            <v>44698</v>
          </cell>
          <cell r="H11">
            <v>44749</v>
          </cell>
        </row>
        <row r="12">
          <cell r="A12">
            <v>13732</v>
          </cell>
          <cell r="B12">
            <v>510017</v>
          </cell>
          <cell r="C12">
            <v>25790</v>
          </cell>
          <cell r="D12" t="str">
            <v>10017I1205001129</v>
          </cell>
          <cell r="E12" t="str">
            <v>1C22TNT 00013732</v>
          </cell>
          <cell r="F12">
            <v>3235064</v>
          </cell>
          <cell r="G12">
            <v>44699</v>
          </cell>
          <cell r="H12">
            <v>44749</v>
          </cell>
        </row>
        <row r="13">
          <cell r="A13">
            <v>13733</v>
          </cell>
          <cell r="B13">
            <v>510021</v>
          </cell>
          <cell r="C13">
            <v>25790</v>
          </cell>
          <cell r="D13" t="str">
            <v>10021I1205000498</v>
          </cell>
          <cell r="E13" t="str">
            <v>1C22TNT 00013733</v>
          </cell>
          <cell r="F13">
            <v>2156770</v>
          </cell>
          <cell r="G13">
            <v>44701</v>
          </cell>
          <cell r="H13">
            <v>44749</v>
          </cell>
        </row>
        <row r="14">
          <cell r="A14">
            <v>13734</v>
          </cell>
          <cell r="B14">
            <v>510025</v>
          </cell>
          <cell r="C14">
            <v>25790</v>
          </cell>
          <cell r="D14" t="str">
            <v>10025I1205000517</v>
          </cell>
          <cell r="E14" t="str">
            <v>1C22TNT 00013734</v>
          </cell>
          <cell r="F14">
            <v>6072360</v>
          </cell>
          <cell r="G14">
            <v>44699</v>
          </cell>
          <cell r="H14">
            <v>44749</v>
          </cell>
        </row>
        <row r="15">
          <cell r="A15">
            <v>13735</v>
          </cell>
          <cell r="B15">
            <v>510023</v>
          </cell>
          <cell r="C15">
            <v>25790</v>
          </cell>
          <cell r="D15" t="str">
            <v>10023I1205000255</v>
          </cell>
          <cell r="E15" t="str">
            <v>1C22TNT 00013735</v>
          </cell>
          <cell r="F15">
            <v>1293750</v>
          </cell>
          <cell r="G15">
            <v>44700</v>
          </cell>
          <cell r="H15">
            <v>44749</v>
          </cell>
        </row>
        <row r="16">
          <cell r="A16">
            <v>13736</v>
          </cell>
          <cell r="B16">
            <v>510015</v>
          </cell>
          <cell r="C16">
            <v>25790</v>
          </cell>
          <cell r="D16" t="str">
            <v>10015I1205000744</v>
          </cell>
          <cell r="E16" t="str">
            <v>1C22TNT 00013736</v>
          </cell>
          <cell r="F16">
            <v>2579200</v>
          </cell>
          <cell r="G16">
            <v>44698</v>
          </cell>
          <cell r="H16">
            <v>44749</v>
          </cell>
        </row>
        <row r="17">
          <cell r="A17">
            <v>13737</v>
          </cell>
          <cell r="B17">
            <v>510018</v>
          </cell>
          <cell r="C17">
            <v>25790</v>
          </cell>
          <cell r="D17" t="str">
            <v>10018I1205001245</v>
          </cell>
          <cell r="E17" t="str">
            <v>1C22TNT 00013737</v>
          </cell>
          <cell r="F17">
            <v>2221160</v>
          </cell>
          <cell r="G17">
            <v>44698</v>
          </cell>
          <cell r="H17">
            <v>44749</v>
          </cell>
        </row>
        <row r="18">
          <cell r="A18">
            <v>13739</v>
          </cell>
          <cell r="B18">
            <v>510019</v>
          </cell>
          <cell r="C18">
            <v>25790</v>
          </cell>
          <cell r="D18" t="str">
            <v>10019I1205000956</v>
          </cell>
          <cell r="E18" t="str">
            <v>1C22TNT 00013739</v>
          </cell>
          <cell r="F18">
            <v>1822480</v>
          </cell>
          <cell r="G18">
            <v>44698</v>
          </cell>
          <cell r="H18">
            <v>44749</v>
          </cell>
        </row>
        <row r="19">
          <cell r="A19">
            <v>13740</v>
          </cell>
          <cell r="B19">
            <v>510018</v>
          </cell>
          <cell r="C19">
            <v>25790</v>
          </cell>
          <cell r="D19" t="str">
            <v>10018I1205001246</v>
          </cell>
          <cell r="E19" t="str">
            <v>1C22TNT 00013740</v>
          </cell>
          <cell r="F19">
            <v>1822480</v>
          </cell>
          <cell r="G19">
            <v>44698</v>
          </cell>
          <cell r="H19">
            <v>44749</v>
          </cell>
        </row>
        <row r="20">
          <cell r="A20">
            <v>15082</v>
          </cell>
          <cell r="B20">
            <v>510020</v>
          </cell>
          <cell r="C20">
            <v>25790</v>
          </cell>
          <cell r="D20" t="str">
            <v>10020I1205000803</v>
          </cell>
          <cell r="E20" t="str">
            <v>1C22TNT 00015082</v>
          </cell>
          <cell r="F20">
            <v>1110580</v>
          </cell>
          <cell r="G20">
            <v>44688</v>
          </cell>
          <cell r="H20">
            <v>44749</v>
          </cell>
        </row>
        <row r="21">
          <cell r="A21">
            <v>15083</v>
          </cell>
          <cell r="B21">
            <v>510020</v>
          </cell>
          <cell r="C21">
            <v>25790</v>
          </cell>
          <cell r="D21" t="str">
            <v>10020I1205000804</v>
          </cell>
          <cell r="E21" t="str">
            <v>1C22TNT 00015083</v>
          </cell>
          <cell r="F21">
            <v>1110580</v>
          </cell>
          <cell r="G21">
            <v>44688</v>
          </cell>
          <cell r="H21">
            <v>44749</v>
          </cell>
        </row>
        <row r="22">
          <cell r="A22">
            <v>15084</v>
          </cell>
          <cell r="B22">
            <v>510017</v>
          </cell>
          <cell r="C22">
            <v>25790</v>
          </cell>
          <cell r="D22" t="str">
            <v>10017I1205001130</v>
          </cell>
          <cell r="E22" t="str">
            <v>1C22TNT 00015084</v>
          </cell>
          <cell r="F22">
            <v>2481684</v>
          </cell>
          <cell r="G22">
            <v>44688</v>
          </cell>
          <cell r="H22">
            <v>44749</v>
          </cell>
        </row>
        <row r="23">
          <cell r="A23">
            <v>15085</v>
          </cell>
          <cell r="B23">
            <v>510015</v>
          </cell>
          <cell r="C23">
            <v>25790</v>
          </cell>
          <cell r="D23" t="str">
            <v>10015I1205000745</v>
          </cell>
          <cell r="E23" t="str">
            <v>1C22TNT 00015085</v>
          </cell>
          <cell r="F23">
            <v>527000</v>
          </cell>
          <cell r="G23">
            <v>44687</v>
          </cell>
          <cell r="H23">
            <v>44749</v>
          </cell>
        </row>
        <row r="24">
          <cell r="A24">
            <v>15086</v>
          </cell>
          <cell r="B24">
            <v>510015</v>
          </cell>
          <cell r="C24">
            <v>25790</v>
          </cell>
          <cell r="D24" t="str">
            <v>10015I1205000746</v>
          </cell>
          <cell r="E24" t="str">
            <v>1C22TNT 00015086</v>
          </cell>
          <cell r="F24">
            <v>5713060</v>
          </cell>
          <cell r="G24">
            <v>44687</v>
          </cell>
          <cell r="H24">
            <v>44749</v>
          </cell>
        </row>
        <row r="25">
          <cell r="A25">
            <v>15087</v>
          </cell>
          <cell r="B25">
            <v>510015</v>
          </cell>
          <cell r="C25">
            <v>25790</v>
          </cell>
          <cell r="D25" t="str">
            <v>10015I1205000855</v>
          </cell>
          <cell r="E25" t="str">
            <v>1C22TNT 00015087</v>
          </cell>
          <cell r="F25">
            <v>1403520</v>
          </cell>
          <cell r="G25">
            <v>44687</v>
          </cell>
          <cell r="H25">
            <v>44749</v>
          </cell>
        </row>
        <row r="26">
          <cell r="A26">
            <v>15088</v>
          </cell>
          <cell r="B26">
            <v>510022</v>
          </cell>
          <cell r="C26">
            <v>25790</v>
          </cell>
          <cell r="D26" t="str">
            <v>10022I1205000674</v>
          </cell>
          <cell r="E26" t="str">
            <v>1C22TNT 00015088</v>
          </cell>
          <cell r="F26">
            <v>1612400</v>
          </cell>
          <cell r="G26">
            <v>44687</v>
          </cell>
          <cell r="H26">
            <v>44749</v>
          </cell>
        </row>
        <row r="27">
          <cell r="A27">
            <v>15089</v>
          </cell>
          <cell r="B27">
            <v>510024</v>
          </cell>
          <cell r="C27">
            <v>25790</v>
          </cell>
          <cell r="D27" t="str">
            <v>10024I1205000649</v>
          </cell>
          <cell r="E27" t="str">
            <v>1C22TNT 00015089</v>
          </cell>
          <cell r="F27">
            <v>3491900</v>
          </cell>
          <cell r="G27">
            <v>44690</v>
          </cell>
          <cell r="H27">
            <v>44749</v>
          </cell>
        </row>
        <row r="28">
          <cell r="A28">
            <v>15090</v>
          </cell>
          <cell r="B28">
            <v>510025</v>
          </cell>
          <cell r="C28">
            <v>25790</v>
          </cell>
          <cell r="D28" t="str">
            <v>10025I1205000518</v>
          </cell>
          <cell r="E28" t="str">
            <v>1C22TNT 00015090</v>
          </cell>
          <cell r="F28">
            <v>1740870</v>
          </cell>
          <cell r="G28">
            <v>44687</v>
          </cell>
          <cell r="H28">
            <v>44749</v>
          </cell>
        </row>
        <row r="29">
          <cell r="A29">
            <v>15091</v>
          </cell>
          <cell r="B29">
            <v>510025</v>
          </cell>
          <cell r="C29">
            <v>25790</v>
          </cell>
          <cell r="D29" t="str">
            <v>10025I1205000519</v>
          </cell>
          <cell r="E29" t="str">
            <v>1C22TNT 00015091</v>
          </cell>
          <cell r="F29">
            <v>2481684</v>
          </cell>
          <cell r="G29">
            <v>44687</v>
          </cell>
          <cell r="H29">
            <v>44749</v>
          </cell>
        </row>
        <row r="30">
          <cell r="A30">
            <v>15092</v>
          </cell>
          <cell r="B30">
            <v>510025</v>
          </cell>
          <cell r="C30">
            <v>25790</v>
          </cell>
          <cell r="D30" t="str">
            <v>10025I1205000520</v>
          </cell>
          <cell r="E30" t="str">
            <v>1C22TNT 00015092</v>
          </cell>
          <cell r="F30">
            <v>15955680</v>
          </cell>
          <cell r="G30">
            <v>44687</v>
          </cell>
          <cell r="H30">
            <v>44749</v>
          </cell>
        </row>
        <row r="31">
          <cell r="A31">
            <v>15093</v>
          </cell>
          <cell r="B31">
            <v>510027</v>
          </cell>
          <cell r="C31">
            <v>25790</v>
          </cell>
          <cell r="D31" t="str">
            <v>10027I1205000479</v>
          </cell>
          <cell r="E31" t="str">
            <v>1C22TNT 00015093</v>
          </cell>
          <cell r="F31">
            <v>2221160</v>
          </cell>
          <cell r="G31">
            <v>44690</v>
          </cell>
          <cell r="H31">
            <v>44749</v>
          </cell>
        </row>
        <row r="32">
          <cell r="A32">
            <v>15094</v>
          </cell>
          <cell r="B32">
            <v>510016</v>
          </cell>
          <cell r="C32">
            <v>25790</v>
          </cell>
          <cell r="D32" t="str">
            <v>10016I1205001002</v>
          </cell>
          <cell r="E32" t="str">
            <v>1C22TNT 00015094</v>
          </cell>
          <cell r="F32">
            <v>4365260</v>
          </cell>
          <cell r="G32">
            <v>44688</v>
          </cell>
          <cell r="H32">
            <v>44749</v>
          </cell>
        </row>
        <row r="33">
          <cell r="A33">
            <v>15095</v>
          </cell>
          <cell r="B33">
            <v>510024</v>
          </cell>
          <cell r="C33">
            <v>25790</v>
          </cell>
          <cell r="D33" t="str">
            <v>10024I1205000750</v>
          </cell>
          <cell r="E33" t="str">
            <v>1C22TNT 00015095</v>
          </cell>
          <cell r="F33">
            <v>1394114</v>
          </cell>
          <cell r="G33">
            <v>44695</v>
          </cell>
          <cell r="H33">
            <v>44749</v>
          </cell>
        </row>
        <row r="34">
          <cell r="A34">
            <v>15096</v>
          </cell>
          <cell r="B34">
            <v>510019</v>
          </cell>
          <cell r="C34">
            <v>25790</v>
          </cell>
          <cell r="D34" t="str">
            <v>10019I1205000957</v>
          </cell>
          <cell r="E34" t="str">
            <v>1C22TNT 00015096</v>
          </cell>
          <cell r="F34">
            <v>3491900</v>
          </cell>
          <cell r="G34">
            <v>44690</v>
          </cell>
          <cell r="H34">
            <v>44749</v>
          </cell>
        </row>
        <row r="35">
          <cell r="A35">
            <v>15097</v>
          </cell>
          <cell r="B35">
            <v>510010</v>
          </cell>
          <cell r="C35">
            <v>25790</v>
          </cell>
          <cell r="D35" t="str">
            <v>10010I1205002123</v>
          </cell>
          <cell r="E35" t="str">
            <v>1C22TNT 00015097</v>
          </cell>
          <cell r="F35">
            <v>13435950</v>
          </cell>
          <cell r="G35">
            <v>44692</v>
          </cell>
          <cell r="H35">
            <v>44749</v>
          </cell>
        </row>
        <row r="36">
          <cell r="A36">
            <v>15098</v>
          </cell>
          <cell r="B36">
            <v>510018</v>
          </cell>
          <cell r="C36">
            <v>25790</v>
          </cell>
          <cell r="D36" t="str">
            <v>10018I1205001247</v>
          </cell>
          <cell r="E36" t="str">
            <v>1C22TNT 00015098</v>
          </cell>
          <cell r="F36">
            <v>2221160</v>
          </cell>
          <cell r="G36">
            <v>44691</v>
          </cell>
          <cell r="H36">
            <v>44749</v>
          </cell>
        </row>
        <row r="37">
          <cell r="A37">
            <v>15099</v>
          </cell>
          <cell r="B37">
            <v>510019</v>
          </cell>
          <cell r="C37">
            <v>25790</v>
          </cell>
          <cell r="D37" t="str">
            <v>10019I1205000958</v>
          </cell>
          <cell r="E37" t="str">
            <v>1C22TNT 00015099</v>
          </cell>
          <cell r="F37">
            <v>2830110</v>
          </cell>
          <cell r="G37">
            <v>44691</v>
          </cell>
          <cell r="H37">
            <v>44749</v>
          </cell>
        </row>
        <row r="38">
          <cell r="A38">
            <v>15100</v>
          </cell>
          <cell r="B38">
            <v>510012</v>
          </cell>
          <cell r="C38">
            <v>25790</v>
          </cell>
          <cell r="D38" t="str">
            <v>10012I1205001375</v>
          </cell>
          <cell r="E38" t="str">
            <v>1C22TNT 00015100</v>
          </cell>
          <cell r="F38">
            <v>8400600</v>
          </cell>
          <cell r="G38">
            <v>44691</v>
          </cell>
          <cell r="H38">
            <v>44749</v>
          </cell>
        </row>
        <row r="39">
          <cell r="A39">
            <v>15101</v>
          </cell>
          <cell r="B39">
            <v>510012</v>
          </cell>
          <cell r="C39">
            <v>25790</v>
          </cell>
          <cell r="D39" t="str">
            <v>10012I1205001577</v>
          </cell>
          <cell r="E39" t="str">
            <v>1C22TNT 00015101</v>
          </cell>
          <cell r="F39">
            <v>7060030</v>
          </cell>
          <cell r="G39">
            <v>44691</v>
          </cell>
          <cell r="H39">
            <v>44749</v>
          </cell>
        </row>
        <row r="40">
          <cell r="A40">
            <v>15102</v>
          </cell>
          <cell r="B40">
            <v>510020</v>
          </cell>
          <cell r="C40">
            <v>25790</v>
          </cell>
          <cell r="D40" t="str">
            <v>10020I1205000805</v>
          </cell>
          <cell r="E40" t="str">
            <v>1C22TNT 00015102</v>
          </cell>
          <cell r="F40">
            <v>2431502</v>
          </cell>
          <cell r="G40">
            <v>44691</v>
          </cell>
          <cell r="H40">
            <v>44749</v>
          </cell>
        </row>
        <row r="41">
          <cell r="A41">
            <v>15104</v>
          </cell>
          <cell r="B41">
            <v>510015</v>
          </cell>
          <cell r="C41">
            <v>25790</v>
          </cell>
          <cell r="D41" t="str">
            <v>10015I1205000747</v>
          </cell>
          <cell r="E41" t="str">
            <v>1C22TNT 00015104</v>
          </cell>
          <cell r="F41">
            <v>1468620</v>
          </cell>
          <cell r="G41">
            <v>44691</v>
          </cell>
          <cell r="H41">
            <v>44749</v>
          </cell>
        </row>
        <row r="42">
          <cell r="A42">
            <v>15105</v>
          </cell>
          <cell r="B42">
            <v>510017</v>
          </cell>
          <cell r="C42">
            <v>25790</v>
          </cell>
          <cell r="D42" t="str">
            <v>10017I1205001131</v>
          </cell>
          <cell r="E42" t="str">
            <v>1C22TNT 00015105</v>
          </cell>
          <cell r="F42">
            <v>2718804</v>
          </cell>
          <cell r="G42">
            <v>44692</v>
          </cell>
          <cell r="H42">
            <v>44749</v>
          </cell>
        </row>
        <row r="43">
          <cell r="A43">
            <v>15106</v>
          </cell>
          <cell r="B43">
            <v>510019</v>
          </cell>
          <cell r="C43">
            <v>25790</v>
          </cell>
          <cell r="D43" t="str">
            <v>10019I1205000959</v>
          </cell>
          <cell r="E43" t="str">
            <v>1C22TNT 00015106</v>
          </cell>
          <cell r="F43">
            <v>1110580</v>
          </cell>
          <cell r="G43">
            <v>44686</v>
          </cell>
          <cell r="H43">
            <v>44749</v>
          </cell>
        </row>
        <row r="44">
          <cell r="A44">
            <v>15107</v>
          </cell>
          <cell r="B44">
            <v>510018</v>
          </cell>
          <cell r="C44">
            <v>25790</v>
          </cell>
          <cell r="D44" t="str">
            <v>10018I1205001248</v>
          </cell>
          <cell r="E44" t="str">
            <v>1C22TNT 00015107</v>
          </cell>
          <cell r="F44">
            <v>2722980</v>
          </cell>
          <cell r="G44">
            <v>44683</v>
          </cell>
          <cell r="H44">
            <v>44749</v>
          </cell>
        </row>
        <row r="45">
          <cell r="A45">
            <v>15108</v>
          </cell>
          <cell r="B45">
            <v>510011</v>
          </cell>
          <cell r="C45">
            <v>25790</v>
          </cell>
          <cell r="D45" t="str">
            <v>10011I1205001376</v>
          </cell>
          <cell r="E45" t="str">
            <v>1C22TNT 00015108</v>
          </cell>
          <cell r="F45">
            <v>1003640</v>
          </cell>
          <cell r="G45">
            <v>44684</v>
          </cell>
          <cell r="H45">
            <v>44749</v>
          </cell>
        </row>
        <row r="46">
          <cell r="A46">
            <v>15109</v>
          </cell>
          <cell r="B46">
            <v>510010</v>
          </cell>
          <cell r="C46">
            <v>25790</v>
          </cell>
          <cell r="D46" t="str">
            <v>10010I1205002124</v>
          </cell>
          <cell r="E46" t="str">
            <v>1C22TNT 00015109</v>
          </cell>
          <cell r="F46">
            <v>19108820</v>
          </cell>
          <cell r="G46">
            <v>44686</v>
          </cell>
          <cell r="H46">
            <v>44749</v>
          </cell>
        </row>
        <row r="47">
          <cell r="A47">
            <v>15110</v>
          </cell>
          <cell r="B47">
            <v>510028</v>
          </cell>
          <cell r="C47">
            <v>25790</v>
          </cell>
          <cell r="D47" t="str">
            <v>10028I1205000524</v>
          </cell>
          <cell r="E47" t="str">
            <v>1C22TNT 00015110</v>
          </cell>
          <cell r="F47">
            <v>13385750</v>
          </cell>
          <cell r="G47">
            <v>44688</v>
          </cell>
          <cell r="H47">
            <v>44749</v>
          </cell>
        </row>
        <row r="48">
          <cell r="A48">
            <v>15120</v>
          </cell>
          <cell r="B48">
            <v>510022</v>
          </cell>
          <cell r="C48">
            <v>25790</v>
          </cell>
          <cell r="D48" t="str">
            <v>10022I1205000675</v>
          </cell>
          <cell r="E48" t="str">
            <v>1C22TNT 00015120</v>
          </cell>
          <cell r="F48">
            <v>1961500</v>
          </cell>
          <cell r="G48">
            <v>44691</v>
          </cell>
          <cell r="H48">
            <v>44749</v>
          </cell>
        </row>
        <row r="49">
          <cell r="A49">
            <v>15121</v>
          </cell>
          <cell r="B49">
            <v>510018</v>
          </cell>
          <cell r="C49">
            <v>25790</v>
          </cell>
          <cell r="D49" t="str">
            <v>10018I1205001249</v>
          </cell>
          <cell r="E49" t="str">
            <v>1C22TNT 00015121</v>
          </cell>
          <cell r="F49">
            <v>2381320</v>
          </cell>
          <cell r="G49">
            <v>44686</v>
          </cell>
          <cell r="H49">
            <v>44749</v>
          </cell>
        </row>
        <row r="50">
          <cell r="A50">
            <v>15125</v>
          </cell>
          <cell r="B50">
            <v>510013</v>
          </cell>
          <cell r="C50">
            <v>25790</v>
          </cell>
          <cell r="D50" t="str">
            <v>10013I1205001336</v>
          </cell>
          <cell r="E50" t="str">
            <v>1C22TNT 00015125</v>
          </cell>
          <cell r="F50">
            <v>3833560</v>
          </cell>
          <cell r="G50">
            <v>44686</v>
          </cell>
          <cell r="H50">
            <v>44749</v>
          </cell>
        </row>
        <row r="51">
          <cell r="A51">
            <v>15126</v>
          </cell>
          <cell r="B51">
            <v>510026</v>
          </cell>
          <cell r="C51">
            <v>25790</v>
          </cell>
          <cell r="D51" t="str">
            <v>10026I1205000785</v>
          </cell>
          <cell r="E51" t="str">
            <v>1C22TNT 00015126</v>
          </cell>
          <cell r="F51">
            <v>8257465</v>
          </cell>
          <cell r="G51">
            <v>44690</v>
          </cell>
          <cell r="H51">
            <v>44749</v>
          </cell>
        </row>
        <row r="52">
          <cell r="A52">
            <v>15127</v>
          </cell>
          <cell r="B52">
            <v>510026</v>
          </cell>
          <cell r="C52">
            <v>25790</v>
          </cell>
          <cell r="D52" t="str">
            <v>10026I1205000919</v>
          </cell>
          <cell r="E52" t="str">
            <v>1C22TNT 00015127</v>
          </cell>
          <cell r="F52">
            <v>1293750</v>
          </cell>
          <cell r="G52">
            <v>44697</v>
          </cell>
          <cell r="H52">
            <v>44749</v>
          </cell>
        </row>
        <row r="53">
          <cell r="A53">
            <v>15128</v>
          </cell>
          <cell r="B53">
            <v>510013</v>
          </cell>
          <cell r="C53">
            <v>25790</v>
          </cell>
          <cell r="D53" t="str">
            <v>10013I1205001337</v>
          </cell>
          <cell r="E53" t="str">
            <v>1C22TNT 00015128</v>
          </cell>
          <cell r="F53">
            <v>3331740</v>
          </cell>
          <cell r="G53">
            <v>44701</v>
          </cell>
          <cell r="H53">
            <v>44749</v>
          </cell>
        </row>
        <row r="54">
          <cell r="A54">
            <v>15130</v>
          </cell>
          <cell r="B54">
            <v>510014</v>
          </cell>
          <cell r="C54">
            <v>25790</v>
          </cell>
          <cell r="D54" t="str">
            <v>10014I1205000820</v>
          </cell>
          <cell r="E54" t="str">
            <v>1C22TNT 00015130</v>
          </cell>
          <cell r="F54">
            <v>1110580</v>
          </cell>
          <cell r="G54">
            <v>44694</v>
          </cell>
          <cell r="H54">
            <v>44749</v>
          </cell>
        </row>
        <row r="55">
          <cell r="A55">
            <v>15131</v>
          </cell>
          <cell r="B55">
            <v>510013</v>
          </cell>
          <cell r="C55">
            <v>25790</v>
          </cell>
          <cell r="D55" t="str">
            <v>10013I1205001458</v>
          </cell>
          <cell r="E55" t="str">
            <v>1C22TNT 00015131</v>
          </cell>
          <cell r="F55">
            <v>12056850</v>
          </cell>
          <cell r="G55">
            <v>44693</v>
          </cell>
          <cell r="H55">
            <v>44749</v>
          </cell>
        </row>
        <row r="56">
          <cell r="A56">
            <v>15132</v>
          </cell>
          <cell r="B56">
            <v>520090</v>
          </cell>
          <cell r="C56">
            <v>25790</v>
          </cell>
          <cell r="D56" t="str">
            <v>20090I1205000341</v>
          </cell>
          <cell r="E56" t="str">
            <v>1C22TNT 00015132</v>
          </cell>
          <cell r="F56">
            <v>3849940</v>
          </cell>
          <cell r="G56">
            <v>44692</v>
          </cell>
          <cell r="H56">
            <v>44749</v>
          </cell>
        </row>
        <row r="57">
          <cell r="A57">
            <v>15147</v>
          </cell>
          <cell r="B57">
            <v>510010</v>
          </cell>
          <cell r="C57">
            <v>25790</v>
          </cell>
          <cell r="D57" t="str">
            <v>10010I1205002125</v>
          </cell>
          <cell r="E57" t="str">
            <v>1C22TNT 00015147</v>
          </cell>
          <cell r="F57">
            <v>10874560</v>
          </cell>
          <cell r="G57">
            <v>44699</v>
          </cell>
          <cell r="H57">
            <v>44749</v>
          </cell>
        </row>
        <row r="58">
          <cell r="A58">
            <v>15148</v>
          </cell>
          <cell r="B58">
            <v>510019</v>
          </cell>
          <cell r="C58">
            <v>25790</v>
          </cell>
          <cell r="D58" t="str">
            <v>10019I1205000960</v>
          </cell>
          <cell r="E58" t="str">
            <v>1C22TNT 00015148</v>
          </cell>
          <cell r="F58">
            <v>2024120</v>
          </cell>
          <cell r="G58">
            <v>44695</v>
          </cell>
          <cell r="H58">
            <v>44749</v>
          </cell>
        </row>
        <row r="59">
          <cell r="A59">
            <v>15149</v>
          </cell>
          <cell r="B59">
            <v>510019</v>
          </cell>
          <cell r="C59">
            <v>25790</v>
          </cell>
          <cell r="D59" t="str">
            <v>10019I1205000961</v>
          </cell>
          <cell r="E59" t="str">
            <v>1C22TNT 00015149</v>
          </cell>
          <cell r="F59">
            <v>210800</v>
          </cell>
          <cell r="G59">
            <v>44695</v>
          </cell>
          <cell r="H59">
            <v>44749</v>
          </cell>
        </row>
        <row r="60">
          <cell r="A60">
            <v>15150</v>
          </cell>
          <cell r="B60">
            <v>510012</v>
          </cell>
          <cell r="C60">
            <v>25790</v>
          </cell>
          <cell r="D60" t="str">
            <v>10012I1205001376</v>
          </cell>
          <cell r="E60" t="str">
            <v>1C22TNT 00015150</v>
          </cell>
          <cell r="F60">
            <v>7021520</v>
          </cell>
          <cell r="G60">
            <v>44699</v>
          </cell>
          <cell r="H60">
            <v>44749</v>
          </cell>
        </row>
        <row r="61">
          <cell r="A61">
            <v>15151</v>
          </cell>
          <cell r="B61">
            <v>510015</v>
          </cell>
          <cell r="C61">
            <v>25790</v>
          </cell>
          <cell r="D61" t="str">
            <v>10015I1205000748</v>
          </cell>
          <cell r="E61" t="str">
            <v>1C22TNT 00015151</v>
          </cell>
          <cell r="F61">
            <v>2221160</v>
          </cell>
          <cell r="G61">
            <v>44701</v>
          </cell>
          <cell r="H61">
            <v>44749</v>
          </cell>
        </row>
        <row r="62">
          <cell r="A62">
            <v>15152</v>
          </cell>
          <cell r="B62">
            <v>510020</v>
          </cell>
          <cell r="C62">
            <v>25790</v>
          </cell>
          <cell r="D62" t="str">
            <v>10020I1205000806</v>
          </cell>
          <cell r="E62" t="str">
            <v>1C22TNT 00015152</v>
          </cell>
          <cell r="F62">
            <v>2221160</v>
          </cell>
          <cell r="G62">
            <v>44702</v>
          </cell>
          <cell r="H62">
            <v>44749</v>
          </cell>
        </row>
        <row r="63">
          <cell r="A63">
            <v>15153</v>
          </cell>
          <cell r="B63">
            <v>510024</v>
          </cell>
          <cell r="C63">
            <v>25790</v>
          </cell>
          <cell r="D63" t="str">
            <v>10024I1205000650</v>
          </cell>
          <cell r="E63" t="str">
            <v>1C22TNT 00015153</v>
          </cell>
          <cell r="F63">
            <v>527000</v>
          </cell>
          <cell r="G63">
            <v>44704</v>
          </cell>
          <cell r="H63">
            <v>44749</v>
          </cell>
        </row>
        <row r="64">
          <cell r="A64">
            <v>15154</v>
          </cell>
          <cell r="B64">
            <v>510025</v>
          </cell>
          <cell r="C64">
            <v>25790</v>
          </cell>
          <cell r="D64" t="str">
            <v>10025I1205000521</v>
          </cell>
          <cell r="E64" t="str">
            <v>1C22TNT 00015154</v>
          </cell>
          <cell r="F64">
            <v>1311308</v>
          </cell>
          <cell r="G64">
            <v>44702</v>
          </cell>
          <cell r="H64">
            <v>44749</v>
          </cell>
        </row>
        <row r="65">
          <cell r="A65">
            <v>15155</v>
          </cell>
          <cell r="B65">
            <v>510027</v>
          </cell>
          <cell r="C65">
            <v>25790</v>
          </cell>
          <cell r="D65" t="str">
            <v>10027I1205000480</v>
          </cell>
          <cell r="E65" t="str">
            <v>1C22TNT 00015155</v>
          </cell>
          <cell r="F65">
            <v>2221160</v>
          </cell>
          <cell r="G65">
            <v>44702</v>
          </cell>
          <cell r="H65">
            <v>44749</v>
          </cell>
        </row>
        <row r="66">
          <cell r="A66">
            <v>15156</v>
          </cell>
          <cell r="B66">
            <v>510028</v>
          </cell>
          <cell r="C66">
            <v>25790</v>
          </cell>
          <cell r="D66" t="str">
            <v>10028I1205000525</v>
          </cell>
          <cell r="E66" t="str">
            <v>1C22TNT 00015156</v>
          </cell>
          <cell r="F66">
            <v>6947230</v>
          </cell>
          <cell r="G66">
            <v>44702</v>
          </cell>
          <cell r="H66">
            <v>44749</v>
          </cell>
        </row>
        <row r="67">
          <cell r="A67">
            <v>15162</v>
          </cell>
          <cell r="B67">
            <v>510019</v>
          </cell>
          <cell r="C67">
            <v>25790</v>
          </cell>
          <cell r="D67" t="str">
            <v>10019I1205000962</v>
          </cell>
          <cell r="E67" t="str">
            <v>1C22TNT 00015162</v>
          </cell>
          <cell r="F67">
            <v>3465990</v>
          </cell>
          <cell r="G67">
            <v>44704</v>
          </cell>
          <cell r="H67">
            <v>44749</v>
          </cell>
        </row>
        <row r="68">
          <cell r="A68">
            <v>15163</v>
          </cell>
          <cell r="B68">
            <v>510021</v>
          </cell>
          <cell r="C68">
            <v>25790</v>
          </cell>
          <cell r="D68" t="str">
            <v>10021I1205000499</v>
          </cell>
          <cell r="E68" t="str">
            <v>1C22TNT 00015163</v>
          </cell>
          <cell r="F68">
            <v>1468620</v>
          </cell>
          <cell r="G68">
            <v>44707</v>
          </cell>
          <cell r="H68">
            <v>44749</v>
          </cell>
        </row>
        <row r="69">
          <cell r="A69">
            <v>15164</v>
          </cell>
          <cell r="B69">
            <v>510017</v>
          </cell>
          <cell r="C69">
            <v>25790</v>
          </cell>
          <cell r="D69" t="str">
            <v>10017I1205001132</v>
          </cell>
          <cell r="E69" t="str">
            <v>1C22TNT 00015164</v>
          </cell>
          <cell r="F69">
            <v>2221160</v>
          </cell>
          <cell r="G69">
            <v>44706</v>
          </cell>
          <cell r="H69">
            <v>44749</v>
          </cell>
        </row>
        <row r="70">
          <cell r="A70">
            <v>15165</v>
          </cell>
          <cell r="B70">
            <v>510016</v>
          </cell>
          <cell r="C70">
            <v>25790</v>
          </cell>
          <cell r="D70" t="str">
            <v>10016I1205001003</v>
          </cell>
          <cell r="E70" t="str">
            <v>1C22TNT 00015165</v>
          </cell>
          <cell r="F70">
            <v>2221160</v>
          </cell>
          <cell r="G70">
            <v>44709</v>
          </cell>
          <cell r="H70">
            <v>44749</v>
          </cell>
        </row>
        <row r="71">
          <cell r="A71">
            <v>15166</v>
          </cell>
          <cell r="B71">
            <v>510015</v>
          </cell>
          <cell r="C71">
            <v>25790</v>
          </cell>
          <cell r="D71" t="str">
            <v>10015I1205000749</v>
          </cell>
          <cell r="E71" t="str">
            <v>1C22TNT 00015166</v>
          </cell>
          <cell r="F71">
            <v>2221160</v>
          </cell>
          <cell r="G71">
            <v>44705</v>
          </cell>
          <cell r="H71">
            <v>44749</v>
          </cell>
        </row>
        <row r="72">
          <cell r="A72">
            <v>15167</v>
          </cell>
          <cell r="B72">
            <v>510025</v>
          </cell>
          <cell r="C72">
            <v>25790</v>
          </cell>
          <cell r="D72" t="str">
            <v>10025I1205000522</v>
          </cell>
          <cell r="E72" t="str">
            <v>1C22TNT 00015167</v>
          </cell>
          <cell r="F72">
            <v>2937240</v>
          </cell>
          <cell r="G72">
            <v>44706</v>
          </cell>
          <cell r="H72">
            <v>44749</v>
          </cell>
        </row>
        <row r="73">
          <cell r="A73">
            <v>15168</v>
          </cell>
          <cell r="B73">
            <v>510025</v>
          </cell>
          <cell r="C73">
            <v>25790</v>
          </cell>
          <cell r="D73" t="str">
            <v>10025I1205000523</v>
          </cell>
          <cell r="E73" t="str">
            <v>1C22TNT 00015168</v>
          </cell>
          <cell r="F73">
            <v>4048240</v>
          </cell>
          <cell r="G73">
            <v>44706</v>
          </cell>
          <cell r="H73">
            <v>44749</v>
          </cell>
        </row>
        <row r="74">
          <cell r="A74">
            <v>15178</v>
          </cell>
          <cell r="B74">
            <v>510029</v>
          </cell>
          <cell r="C74">
            <v>25790</v>
          </cell>
          <cell r="D74" t="str">
            <v>10029I1205000419</v>
          </cell>
          <cell r="E74" t="str">
            <v>1C22TNT 00015178</v>
          </cell>
          <cell r="F74">
            <v>6676710</v>
          </cell>
          <cell r="G74">
            <v>44693</v>
          </cell>
          <cell r="H74">
            <v>44749</v>
          </cell>
        </row>
        <row r="75">
          <cell r="A75">
            <v>15179</v>
          </cell>
          <cell r="B75">
            <v>510027</v>
          </cell>
          <cell r="C75">
            <v>25790</v>
          </cell>
          <cell r="D75" t="str">
            <v>10027I1205000528</v>
          </cell>
          <cell r="E75" t="str">
            <v>1C22TNT 00015179</v>
          </cell>
          <cell r="F75">
            <v>2591230</v>
          </cell>
          <cell r="G75">
            <v>44695</v>
          </cell>
          <cell r="H75">
            <v>44749</v>
          </cell>
        </row>
        <row r="76">
          <cell r="A76">
            <v>15180</v>
          </cell>
          <cell r="B76">
            <v>510016</v>
          </cell>
          <cell r="C76">
            <v>25790</v>
          </cell>
          <cell r="D76" t="str">
            <v>10016I1204002063</v>
          </cell>
          <cell r="E76" t="str">
            <v>1C22TNT 00015180</v>
          </cell>
          <cell r="F76">
            <v>3591642</v>
          </cell>
          <cell r="G76">
            <v>44659</v>
          </cell>
          <cell r="H76">
            <v>44749</v>
          </cell>
        </row>
        <row r="77">
          <cell r="A77">
            <v>18179</v>
          </cell>
          <cell r="B77">
            <v>510017</v>
          </cell>
          <cell r="C77">
            <v>25790</v>
          </cell>
          <cell r="D77" t="str">
            <v>10017I1206000739</v>
          </cell>
          <cell r="E77" t="str">
            <v>1C22TNT 00018179</v>
          </cell>
          <cell r="F77">
            <v>1110580</v>
          </cell>
          <cell r="G77">
            <v>44713</v>
          </cell>
          <cell r="H77">
            <v>44749</v>
          </cell>
        </row>
        <row r="78">
          <cell r="A78">
            <v>18185</v>
          </cell>
          <cell r="B78">
            <v>510017</v>
          </cell>
          <cell r="C78">
            <v>25790</v>
          </cell>
          <cell r="D78" t="str">
            <v>10017I1206000740</v>
          </cell>
          <cell r="E78" t="str">
            <v>1C22TNT 00018185</v>
          </cell>
          <cell r="F78">
            <v>2221160</v>
          </cell>
          <cell r="G78">
            <v>44727</v>
          </cell>
          <cell r="H78">
            <v>44749</v>
          </cell>
        </row>
        <row r="79">
          <cell r="A79">
            <v>18186</v>
          </cell>
          <cell r="B79">
            <v>510017</v>
          </cell>
          <cell r="C79">
            <v>25790</v>
          </cell>
          <cell r="D79" t="str">
            <v>10017I1206000741</v>
          </cell>
          <cell r="E79" t="str">
            <v>1C22TNT 00018186</v>
          </cell>
          <cell r="F79">
            <v>2221160</v>
          </cell>
          <cell r="G79">
            <v>44727</v>
          </cell>
          <cell r="H79">
            <v>44749</v>
          </cell>
        </row>
        <row r="80">
          <cell r="A80">
            <v>18221</v>
          </cell>
          <cell r="B80">
            <v>510010</v>
          </cell>
          <cell r="C80">
            <v>25790</v>
          </cell>
          <cell r="D80" t="str">
            <v>10010I1206001348</v>
          </cell>
          <cell r="E80" t="str">
            <v>1C22TNT 00018221</v>
          </cell>
          <cell r="F80">
            <v>3492740</v>
          </cell>
          <cell r="G80">
            <v>44714</v>
          </cell>
          <cell r="H80">
            <v>44749</v>
          </cell>
        </row>
        <row r="81">
          <cell r="A81">
            <v>18222</v>
          </cell>
          <cell r="B81">
            <v>510010</v>
          </cell>
          <cell r="C81">
            <v>25790</v>
          </cell>
          <cell r="D81" t="str">
            <v>10010I1206001349</v>
          </cell>
          <cell r="E81" t="str">
            <v>1C22TNT 00018222</v>
          </cell>
          <cell r="F81">
            <v>3331740</v>
          </cell>
          <cell r="G81">
            <v>44714</v>
          </cell>
          <cell r="H81">
            <v>44749</v>
          </cell>
        </row>
        <row r="82">
          <cell r="A82">
            <v>18237</v>
          </cell>
          <cell r="B82">
            <v>510017</v>
          </cell>
          <cell r="C82">
            <v>25790</v>
          </cell>
          <cell r="D82" t="str">
            <v>10017I1206000742</v>
          </cell>
          <cell r="E82" t="str">
            <v>1C22TNT 00018237</v>
          </cell>
          <cell r="F82">
            <v>10921990</v>
          </cell>
          <cell r="G82">
            <v>44720</v>
          </cell>
          <cell r="H82">
            <v>44749</v>
          </cell>
        </row>
        <row r="83">
          <cell r="A83">
            <v>15103</v>
          </cell>
          <cell r="B83">
            <v>510016</v>
          </cell>
          <cell r="C83">
            <v>25790</v>
          </cell>
          <cell r="D83" t="str">
            <v>10016I1205001004</v>
          </cell>
          <cell r="E83" t="str">
            <v>1C22TNT 00045103</v>
          </cell>
          <cell r="F83">
            <v>1468620</v>
          </cell>
          <cell r="G83">
            <v>44695</v>
          </cell>
          <cell r="H83">
            <v>44749</v>
          </cell>
        </row>
        <row r="84">
          <cell r="A84">
            <v>31</v>
          </cell>
          <cell r="B84">
            <v>510019</v>
          </cell>
          <cell r="C84">
            <v>25790</v>
          </cell>
          <cell r="D84" t="str">
            <v>10019R1206000007</v>
          </cell>
          <cell r="E84" t="str">
            <v>K22TDU 31</v>
          </cell>
          <cell r="F84">
            <v>-493972</v>
          </cell>
          <cell r="G84">
            <v>44717</v>
          </cell>
          <cell r="H84">
            <v>44749</v>
          </cell>
        </row>
        <row r="85">
          <cell r="A85">
            <v>80</v>
          </cell>
          <cell r="B85">
            <v>510026</v>
          </cell>
          <cell r="C85">
            <v>25790</v>
          </cell>
          <cell r="D85" t="str">
            <v>10026R1206000018</v>
          </cell>
          <cell r="E85" t="str">
            <v>K22THA 80</v>
          </cell>
          <cell r="F85">
            <v>-1711933</v>
          </cell>
          <cell r="G85">
            <v>44740</v>
          </cell>
          <cell r="H85">
            <v>44749</v>
          </cell>
        </row>
        <row r="86">
          <cell r="A86">
            <v>81</v>
          </cell>
          <cell r="B86">
            <v>510026</v>
          </cell>
          <cell r="C86">
            <v>25790</v>
          </cell>
          <cell r="D86" t="str">
            <v>10026R1206000019</v>
          </cell>
          <cell r="E86" t="str">
            <v>K22THA 81</v>
          </cell>
          <cell r="F86">
            <v>-4760838</v>
          </cell>
          <cell r="G86">
            <v>44740</v>
          </cell>
          <cell r="H86">
            <v>44749</v>
          </cell>
        </row>
        <row r="87">
          <cell r="A87">
            <v>91</v>
          </cell>
          <cell r="B87">
            <v>510016</v>
          </cell>
          <cell r="C87">
            <v>25790</v>
          </cell>
          <cell r="D87" t="str">
            <v>10016R1206000005</v>
          </cell>
          <cell r="E87" t="str">
            <v>K22THB 91</v>
          </cell>
          <cell r="F87">
            <v>-595330</v>
          </cell>
          <cell r="G87">
            <v>44733</v>
          </cell>
          <cell r="H87">
            <v>44749</v>
          </cell>
        </row>
        <row r="88">
          <cell r="A88">
            <v>64</v>
          </cell>
          <cell r="B88">
            <v>510015</v>
          </cell>
          <cell r="C88">
            <v>25790</v>
          </cell>
          <cell r="D88" t="str">
            <v>10015R1206000001</v>
          </cell>
          <cell r="E88" t="str">
            <v>K22THL 64</v>
          </cell>
          <cell r="F88">
            <v>-3391771</v>
          </cell>
          <cell r="G88">
            <v>44713</v>
          </cell>
          <cell r="H88">
            <v>44749</v>
          </cell>
        </row>
        <row r="89">
          <cell r="A89">
            <v>66</v>
          </cell>
          <cell r="B89">
            <v>510015</v>
          </cell>
          <cell r="C89">
            <v>25790</v>
          </cell>
          <cell r="D89" t="str">
            <v>10015R1206000003</v>
          </cell>
          <cell r="E89" t="str">
            <v>K22THL 66</v>
          </cell>
          <cell r="F89">
            <v>-470065</v>
          </cell>
          <cell r="G89">
            <v>44714</v>
          </cell>
          <cell r="H89">
            <v>44749</v>
          </cell>
        </row>
        <row r="90">
          <cell r="A90">
            <v>86</v>
          </cell>
          <cell r="B90">
            <v>510015</v>
          </cell>
          <cell r="C90">
            <v>25790</v>
          </cell>
          <cell r="D90" t="str">
            <v>10015R1206000020</v>
          </cell>
          <cell r="E90" t="str">
            <v>K22THL 86</v>
          </cell>
          <cell r="F90">
            <v>-1098815</v>
          </cell>
          <cell r="G90">
            <v>44734</v>
          </cell>
          <cell r="H90">
            <v>44749</v>
          </cell>
        </row>
        <row r="91">
          <cell r="A91">
            <v>609</v>
          </cell>
          <cell r="B91">
            <v>510029</v>
          </cell>
          <cell r="C91">
            <v>25790</v>
          </cell>
          <cell r="D91" t="str">
            <v>10029R1206000001</v>
          </cell>
          <cell r="E91" t="str">
            <v>K22THU 609</v>
          </cell>
          <cell r="F91">
            <v>-5753308</v>
          </cell>
          <cell r="G91">
            <v>44727</v>
          </cell>
          <cell r="H91">
            <v>44749</v>
          </cell>
        </row>
        <row r="92">
          <cell r="A92">
            <v>14</v>
          </cell>
          <cell r="B92">
            <v>510028</v>
          </cell>
          <cell r="C92">
            <v>25790</v>
          </cell>
          <cell r="D92" t="str">
            <v>10028R1205000015</v>
          </cell>
          <cell r="E92" t="str">
            <v>K22TKG 14</v>
          </cell>
          <cell r="F92">
            <v>-3009665</v>
          </cell>
          <cell r="G92">
            <v>44711</v>
          </cell>
          <cell r="H92">
            <v>44749</v>
          </cell>
        </row>
        <row r="93">
          <cell r="A93">
            <v>19</v>
          </cell>
          <cell r="B93">
            <v>510028</v>
          </cell>
          <cell r="C93">
            <v>25790</v>
          </cell>
          <cell r="D93" t="str">
            <v>10028R1206000004</v>
          </cell>
          <cell r="E93" t="str">
            <v>K22TKG 19</v>
          </cell>
          <cell r="F93">
            <v>-1340229</v>
          </cell>
          <cell r="G93">
            <v>44719</v>
          </cell>
          <cell r="H93">
            <v>44749</v>
          </cell>
        </row>
        <row r="94">
          <cell r="A94">
            <v>52</v>
          </cell>
          <cell r="B94">
            <v>510025</v>
          </cell>
          <cell r="C94">
            <v>25790</v>
          </cell>
          <cell r="D94" t="str">
            <v>10025R1206000003</v>
          </cell>
          <cell r="E94" t="str">
            <v>K22TKH 52</v>
          </cell>
          <cell r="F94">
            <v>-1343415</v>
          </cell>
          <cell r="G94">
            <v>44718</v>
          </cell>
          <cell r="H94">
            <v>44749</v>
          </cell>
        </row>
        <row r="95">
          <cell r="A95">
            <v>70</v>
          </cell>
          <cell r="B95">
            <v>510025</v>
          </cell>
          <cell r="C95">
            <v>25790</v>
          </cell>
          <cell r="D95" t="str">
            <v>10025R1206000014</v>
          </cell>
          <cell r="E95" t="str">
            <v>K22TKH 70</v>
          </cell>
          <cell r="F95">
            <v>-1047376</v>
          </cell>
          <cell r="G95">
            <v>44738</v>
          </cell>
          <cell r="H95">
            <v>44749</v>
          </cell>
        </row>
        <row r="96">
          <cell r="A96">
            <v>21</v>
          </cell>
          <cell r="B96">
            <v>510020</v>
          </cell>
          <cell r="C96">
            <v>25790</v>
          </cell>
          <cell r="D96" t="str">
            <v>10020R1206000005</v>
          </cell>
          <cell r="E96" t="str">
            <v>K22TLX 21</v>
          </cell>
          <cell r="F96">
            <v>-4263273</v>
          </cell>
          <cell r="G96">
            <v>44723</v>
          </cell>
          <cell r="H96">
            <v>44749</v>
          </cell>
        </row>
        <row r="97">
          <cell r="A97">
            <v>36</v>
          </cell>
          <cell r="B97">
            <v>510018</v>
          </cell>
          <cell r="C97">
            <v>25790</v>
          </cell>
          <cell r="D97" t="str">
            <v>10018R1206000002</v>
          </cell>
          <cell r="E97" t="str">
            <v>K22TNH 36</v>
          </cell>
          <cell r="F97">
            <v>-4259866</v>
          </cell>
          <cell r="G97">
            <v>44713</v>
          </cell>
          <cell r="H97">
            <v>44749</v>
          </cell>
        </row>
        <row r="98">
          <cell r="A98">
            <v>34</v>
          </cell>
          <cell r="B98">
            <v>510022</v>
          </cell>
          <cell r="C98">
            <v>25790</v>
          </cell>
          <cell r="D98" t="str">
            <v>10022R1206000014</v>
          </cell>
          <cell r="E98" t="str">
            <v>K22TVU 34</v>
          </cell>
          <cell r="F98">
            <v>-2396630</v>
          </cell>
          <cell r="G98">
            <v>44730</v>
          </cell>
          <cell r="H98">
            <v>44749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J1600"/>
  <sheetViews>
    <sheetView topLeftCell="A1579" zoomScaleNormal="100" workbookViewId="0">
      <selection activeCell="B1600" sqref="B1600"/>
    </sheetView>
  </sheetViews>
  <sheetFormatPr defaultColWidth="9.125" defaultRowHeight="14.25" outlineLevelRow="1" x14ac:dyDescent="0.2"/>
  <cols>
    <col min="1" max="1" width="1.375" customWidth="1"/>
    <col min="2" max="2" width="14.25" style="4" customWidth="1"/>
    <col min="3" max="4" width="11.375" customWidth="1"/>
    <col min="5" max="5" width="57.125" customWidth="1"/>
    <col min="6" max="6" width="17.125" style="7" customWidth="1"/>
    <col min="7" max="7" width="11.375" customWidth="1"/>
    <col min="8" max="8" width="15.75" style="7" customWidth="1"/>
    <col min="9" max="9" width="50" customWidth="1"/>
    <col min="10" max="10" width="21.375" customWidth="1"/>
  </cols>
  <sheetData>
    <row r="1" spans="1:10" ht="18.75" x14ac:dyDescent="0.3">
      <c r="A1" s="43" t="s">
        <v>2021</v>
      </c>
      <c r="B1" s="43"/>
      <c r="C1" s="43"/>
      <c r="D1" s="43"/>
      <c r="E1" s="43"/>
      <c r="F1" s="43"/>
      <c r="G1" s="43"/>
      <c r="H1" s="43"/>
      <c r="I1" s="43"/>
    </row>
    <row r="2" spans="1:10" x14ac:dyDescent="0.2">
      <c r="A2" s="44" t="s">
        <v>141</v>
      </c>
      <c r="B2" s="44"/>
      <c r="C2" s="44"/>
      <c r="D2" s="44"/>
      <c r="E2" s="44"/>
      <c r="F2" s="44"/>
      <c r="G2" s="44"/>
      <c r="H2" s="44"/>
      <c r="I2" s="44"/>
    </row>
    <row r="3" spans="1:10" ht="24.75" customHeight="1" x14ac:dyDescent="0.2">
      <c r="B3" s="3" t="s">
        <v>2412</v>
      </c>
      <c r="C3" s="10" t="s">
        <v>2491</v>
      </c>
      <c r="D3" s="10" t="s">
        <v>81</v>
      </c>
      <c r="E3" s="10" t="s">
        <v>2866</v>
      </c>
      <c r="F3" s="12" t="s">
        <v>369</v>
      </c>
      <c r="G3" s="10" t="s">
        <v>199</v>
      </c>
      <c r="H3" s="12" t="s">
        <v>1304</v>
      </c>
      <c r="I3" s="10" t="s">
        <v>803</v>
      </c>
      <c r="J3" s="10" t="s">
        <v>886</v>
      </c>
    </row>
    <row r="4" spans="1:10" x14ac:dyDescent="0.2">
      <c r="A4" s="11" t="s">
        <v>551</v>
      </c>
      <c r="F4" s="5">
        <v>748544</v>
      </c>
      <c r="H4" s="5">
        <v>0</v>
      </c>
    </row>
    <row r="5" spans="1:10" outlineLevel="1" x14ac:dyDescent="0.2">
      <c r="B5" s="6">
        <v>44704</v>
      </c>
      <c r="C5" s="2" t="s">
        <v>1421</v>
      </c>
      <c r="D5" s="2" t="s">
        <v>2578</v>
      </c>
      <c r="E5" s="2" t="s">
        <v>2091</v>
      </c>
      <c r="F5" s="1">
        <v>748544</v>
      </c>
      <c r="G5" s="8" t="s">
        <v>1122</v>
      </c>
      <c r="H5" s="1">
        <v>0</v>
      </c>
      <c r="I5" s="2" t="s">
        <v>975</v>
      </c>
      <c r="J5" s="2" t="s">
        <v>915</v>
      </c>
    </row>
    <row r="6" spans="1:10" x14ac:dyDescent="0.2">
      <c r="A6" s="11" t="s">
        <v>2020</v>
      </c>
      <c r="F6" s="5">
        <v>-748544</v>
      </c>
      <c r="H6" s="5">
        <v>0</v>
      </c>
    </row>
    <row r="7" spans="1:10" outlineLevel="1" x14ac:dyDescent="0.2">
      <c r="B7" s="6">
        <v>45084</v>
      </c>
      <c r="C7" s="2" t="s">
        <v>183</v>
      </c>
      <c r="D7" s="2" t="s">
        <v>2162</v>
      </c>
      <c r="E7" s="2" t="s">
        <v>1889</v>
      </c>
      <c r="F7" s="1">
        <v>-748544</v>
      </c>
      <c r="G7" s="8" t="s">
        <v>2725</v>
      </c>
      <c r="H7" s="1">
        <v>0</v>
      </c>
      <c r="I7" s="2" t="s">
        <v>1222</v>
      </c>
      <c r="J7" s="2" t="s">
        <v>915</v>
      </c>
    </row>
    <row r="8" spans="1:10" x14ac:dyDescent="0.2">
      <c r="A8" s="11" t="s">
        <v>61</v>
      </c>
      <c r="F8" s="5">
        <v>5145391067</v>
      </c>
      <c r="H8" s="5">
        <v>436998435</v>
      </c>
    </row>
    <row r="9" spans="1:10" outlineLevel="1" x14ac:dyDescent="0.2">
      <c r="B9" s="6">
        <v>44568</v>
      </c>
      <c r="C9" s="2" t="s">
        <v>2945</v>
      </c>
      <c r="D9" s="2" t="s">
        <v>1847</v>
      </c>
      <c r="E9" s="2" t="s">
        <v>2522</v>
      </c>
      <c r="F9" s="1">
        <v>-215677</v>
      </c>
      <c r="G9" s="8" t="s">
        <v>620</v>
      </c>
      <c r="H9" s="1">
        <v>-21568</v>
      </c>
      <c r="I9" s="2" t="s">
        <v>944</v>
      </c>
      <c r="J9" s="2" t="s">
        <v>319</v>
      </c>
    </row>
    <row r="10" spans="1:10" outlineLevel="1" x14ac:dyDescent="0.2">
      <c r="B10" s="6">
        <v>44568</v>
      </c>
      <c r="C10" s="2" t="s">
        <v>1064</v>
      </c>
      <c r="D10" s="2" t="s">
        <v>2502</v>
      </c>
      <c r="E10" s="2" t="s">
        <v>2141</v>
      </c>
      <c r="F10" s="1">
        <v>-654610</v>
      </c>
      <c r="G10" s="8" t="s">
        <v>620</v>
      </c>
      <c r="H10" s="1">
        <v>-65461</v>
      </c>
      <c r="I10" s="2" t="s">
        <v>431</v>
      </c>
      <c r="J10" s="2" t="s">
        <v>2857</v>
      </c>
    </row>
    <row r="11" spans="1:10" outlineLevel="1" x14ac:dyDescent="0.2">
      <c r="B11" s="6">
        <v>44574</v>
      </c>
      <c r="C11" s="2" t="s">
        <v>757</v>
      </c>
      <c r="D11" s="2" t="s">
        <v>2112</v>
      </c>
      <c r="E11" s="2" t="s">
        <v>2141</v>
      </c>
      <c r="F11" s="1">
        <v>-785532</v>
      </c>
      <c r="G11" s="8" t="s">
        <v>620</v>
      </c>
      <c r="H11" s="1">
        <v>-78553</v>
      </c>
      <c r="I11" s="2" t="s">
        <v>2445</v>
      </c>
      <c r="J11" s="2" t="s">
        <v>1098</v>
      </c>
    </row>
    <row r="12" spans="1:10" outlineLevel="1" x14ac:dyDescent="0.2">
      <c r="B12" s="6">
        <v>44574</v>
      </c>
      <c r="C12" s="2" t="s">
        <v>854</v>
      </c>
      <c r="D12" s="2" t="s">
        <v>917</v>
      </c>
      <c r="E12" s="2" t="s">
        <v>2141</v>
      </c>
      <c r="F12" s="1">
        <v>-2588124</v>
      </c>
      <c r="G12" s="8" t="s">
        <v>620</v>
      </c>
      <c r="H12" s="1">
        <v>-258812</v>
      </c>
      <c r="I12" s="2" t="s">
        <v>431</v>
      </c>
      <c r="J12" s="2" t="s">
        <v>2857</v>
      </c>
    </row>
    <row r="13" spans="1:10" outlineLevel="1" x14ac:dyDescent="0.2">
      <c r="B13" s="6">
        <v>44574</v>
      </c>
      <c r="C13" s="2" t="s">
        <v>1475</v>
      </c>
      <c r="D13" s="2" t="s">
        <v>1573</v>
      </c>
      <c r="E13" s="2" t="s">
        <v>2141</v>
      </c>
      <c r="F13" s="1">
        <v>-3004501</v>
      </c>
      <c r="G13" s="8" t="s">
        <v>620</v>
      </c>
      <c r="H13" s="1">
        <v>-300450</v>
      </c>
      <c r="I13" s="2" t="s">
        <v>1893</v>
      </c>
      <c r="J13" s="2" t="s">
        <v>375</v>
      </c>
    </row>
    <row r="14" spans="1:10" outlineLevel="1" x14ac:dyDescent="0.2">
      <c r="B14" s="6">
        <v>44576</v>
      </c>
      <c r="C14" s="2" t="s">
        <v>2625</v>
      </c>
      <c r="D14" s="2" t="s">
        <v>1507</v>
      </c>
      <c r="E14" s="2" t="s">
        <v>1422</v>
      </c>
      <c r="F14" s="1">
        <v>4165890</v>
      </c>
      <c r="G14" s="8" t="s">
        <v>620</v>
      </c>
      <c r="H14" s="1">
        <v>416589</v>
      </c>
      <c r="I14" s="2" t="s">
        <v>2503</v>
      </c>
      <c r="J14" s="2" t="s">
        <v>441</v>
      </c>
    </row>
    <row r="15" spans="1:10" outlineLevel="1" x14ac:dyDescent="0.2">
      <c r="B15" s="6">
        <v>44576</v>
      </c>
      <c r="C15" s="2" t="s">
        <v>1984</v>
      </c>
      <c r="D15" s="2" t="s">
        <v>1507</v>
      </c>
      <c r="E15" s="2" t="s">
        <v>1323</v>
      </c>
      <c r="F15" s="1">
        <v>1518802</v>
      </c>
      <c r="G15" s="8" t="s">
        <v>620</v>
      </c>
      <c r="H15" s="1">
        <v>151880</v>
      </c>
      <c r="I15" s="2" t="s">
        <v>1977</v>
      </c>
      <c r="J15" s="2" t="s">
        <v>1098</v>
      </c>
    </row>
    <row r="16" spans="1:10" outlineLevel="1" x14ac:dyDescent="0.2">
      <c r="B16" s="6">
        <v>44576</v>
      </c>
      <c r="C16" s="2" t="s">
        <v>1509</v>
      </c>
      <c r="D16" s="2" t="s">
        <v>1507</v>
      </c>
      <c r="E16" s="2" t="s">
        <v>1999</v>
      </c>
      <c r="F16" s="1">
        <v>2697270</v>
      </c>
      <c r="G16" s="8" t="s">
        <v>620</v>
      </c>
      <c r="H16" s="1">
        <v>269727</v>
      </c>
      <c r="I16" s="2" t="s">
        <v>1977</v>
      </c>
      <c r="J16" s="2" t="s">
        <v>1098</v>
      </c>
    </row>
    <row r="17" spans="2:10" outlineLevel="1" x14ac:dyDescent="0.2">
      <c r="B17" s="6">
        <v>44576</v>
      </c>
      <c r="C17" s="2" t="s">
        <v>2313</v>
      </c>
      <c r="D17" s="2" t="s">
        <v>1507</v>
      </c>
      <c r="E17" s="2" t="s">
        <v>644</v>
      </c>
      <c r="F17" s="1">
        <v>1293750</v>
      </c>
      <c r="G17" s="8" t="s">
        <v>620</v>
      </c>
      <c r="H17" s="1">
        <v>129375</v>
      </c>
      <c r="I17" s="2" t="s">
        <v>3001</v>
      </c>
      <c r="J17" s="2" t="s">
        <v>1150</v>
      </c>
    </row>
    <row r="18" spans="2:10" outlineLevel="1" x14ac:dyDescent="0.2">
      <c r="B18" s="6">
        <v>44576</v>
      </c>
      <c r="C18" s="2" t="s">
        <v>1290</v>
      </c>
      <c r="D18" s="2" t="s">
        <v>1507</v>
      </c>
      <c r="E18" s="2" t="s">
        <v>160</v>
      </c>
      <c r="F18" s="1">
        <v>4923950</v>
      </c>
      <c r="G18" s="8" t="s">
        <v>620</v>
      </c>
      <c r="H18" s="1">
        <v>492395</v>
      </c>
      <c r="I18" s="2" t="s">
        <v>2355</v>
      </c>
      <c r="J18" s="2" t="s">
        <v>2013</v>
      </c>
    </row>
    <row r="19" spans="2:10" outlineLevel="1" x14ac:dyDescent="0.2">
      <c r="B19" s="6">
        <v>44576</v>
      </c>
      <c r="C19" s="2" t="s">
        <v>1596</v>
      </c>
      <c r="D19" s="2" t="s">
        <v>1507</v>
      </c>
      <c r="E19" s="2" t="s">
        <v>1124</v>
      </c>
      <c r="F19" s="1">
        <v>431250</v>
      </c>
      <c r="G19" s="8" t="s">
        <v>620</v>
      </c>
      <c r="H19" s="1">
        <v>43125</v>
      </c>
      <c r="I19" s="2" t="s">
        <v>1893</v>
      </c>
      <c r="J19" s="2" t="s">
        <v>375</v>
      </c>
    </row>
    <row r="20" spans="2:10" outlineLevel="1" x14ac:dyDescent="0.2">
      <c r="B20" s="6">
        <v>44576</v>
      </c>
      <c r="C20" s="2" t="s">
        <v>2933</v>
      </c>
      <c r="D20" s="2" t="s">
        <v>1507</v>
      </c>
      <c r="E20" s="2" t="s">
        <v>1333</v>
      </c>
      <c r="F20" s="1">
        <v>943990</v>
      </c>
      <c r="G20" s="8" t="s">
        <v>620</v>
      </c>
      <c r="H20" s="1">
        <v>94399</v>
      </c>
      <c r="I20" s="2" t="s">
        <v>1893</v>
      </c>
      <c r="J20" s="2" t="s">
        <v>375</v>
      </c>
    </row>
    <row r="21" spans="2:10" outlineLevel="1" x14ac:dyDescent="0.2">
      <c r="B21" s="6">
        <v>44576</v>
      </c>
      <c r="C21" s="2" t="s">
        <v>782</v>
      </c>
      <c r="D21" s="2" t="s">
        <v>1507</v>
      </c>
      <c r="E21" s="2" t="s">
        <v>1678</v>
      </c>
      <c r="F21" s="1">
        <v>943990</v>
      </c>
      <c r="G21" s="8" t="s">
        <v>620</v>
      </c>
      <c r="H21" s="1">
        <v>94399</v>
      </c>
      <c r="I21" s="2" t="s">
        <v>1893</v>
      </c>
      <c r="J21" s="2" t="s">
        <v>375</v>
      </c>
    </row>
    <row r="22" spans="2:10" outlineLevel="1" x14ac:dyDescent="0.2">
      <c r="B22" s="6">
        <v>44576</v>
      </c>
      <c r="C22" s="2" t="s">
        <v>1386</v>
      </c>
      <c r="D22" s="2" t="s">
        <v>1507</v>
      </c>
      <c r="E22" s="2" t="s">
        <v>2942</v>
      </c>
      <c r="F22" s="1">
        <v>943990</v>
      </c>
      <c r="G22" s="8" t="s">
        <v>620</v>
      </c>
      <c r="H22" s="1">
        <v>94399</v>
      </c>
      <c r="I22" s="2" t="s">
        <v>1893</v>
      </c>
      <c r="J22" s="2" t="s">
        <v>375</v>
      </c>
    </row>
    <row r="23" spans="2:10" outlineLevel="1" x14ac:dyDescent="0.2">
      <c r="B23" s="6">
        <v>44576</v>
      </c>
      <c r="C23" s="2" t="s">
        <v>2540</v>
      </c>
      <c r="D23" s="2" t="s">
        <v>1507</v>
      </c>
      <c r="E23" s="2" t="s">
        <v>1936</v>
      </c>
      <c r="F23" s="1">
        <v>943990</v>
      </c>
      <c r="G23" s="8" t="s">
        <v>620</v>
      </c>
      <c r="H23" s="1">
        <v>94399</v>
      </c>
      <c r="I23" s="2" t="s">
        <v>1893</v>
      </c>
      <c r="J23" s="2" t="s">
        <v>375</v>
      </c>
    </row>
    <row r="24" spans="2:10" outlineLevel="1" x14ac:dyDescent="0.2">
      <c r="B24" s="6">
        <v>44576</v>
      </c>
      <c r="C24" s="2" t="s">
        <v>2920</v>
      </c>
      <c r="D24" s="2" t="s">
        <v>1507</v>
      </c>
      <c r="E24" s="2" t="s">
        <v>2961</v>
      </c>
      <c r="F24" s="1">
        <v>4923950</v>
      </c>
      <c r="G24" s="8" t="s">
        <v>620</v>
      </c>
      <c r="H24" s="1">
        <v>492395</v>
      </c>
      <c r="I24" s="2" t="s">
        <v>1893</v>
      </c>
      <c r="J24" s="2" t="s">
        <v>375</v>
      </c>
    </row>
    <row r="25" spans="2:10" outlineLevel="1" x14ac:dyDescent="0.2">
      <c r="B25" s="6">
        <v>44576</v>
      </c>
      <c r="C25" s="2" t="s">
        <v>2068</v>
      </c>
      <c r="D25" s="2" t="s">
        <v>1507</v>
      </c>
      <c r="E25" s="2" t="s">
        <v>2324</v>
      </c>
      <c r="F25" s="1">
        <v>4923950</v>
      </c>
      <c r="G25" s="8" t="s">
        <v>620</v>
      </c>
      <c r="H25" s="1">
        <v>492395</v>
      </c>
      <c r="I25" s="2" t="s">
        <v>1893</v>
      </c>
      <c r="J25" s="2" t="s">
        <v>375</v>
      </c>
    </row>
    <row r="26" spans="2:10" outlineLevel="1" x14ac:dyDescent="0.2">
      <c r="B26" s="6">
        <v>44576</v>
      </c>
      <c r="C26" s="2" t="s">
        <v>399</v>
      </c>
      <c r="D26" s="2" t="s">
        <v>1507</v>
      </c>
      <c r="E26" s="2" t="s">
        <v>2232</v>
      </c>
      <c r="F26" s="1">
        <v>4923950</v>
      </c>
      <c r="G26" s="8" t="s">
        <v>620</v>
      </c>
      <c r="H26" s="1">
        <v>492395</v>
      </c>
      <c r="I26" s="2" t="s">
        <v>1893</v>
      </c>
      <c r="J26" s="2" t="s">
        <v>375</v>
      </c>
    </row>
    <row r="27" spans="2:10" outlineLevel="1" x14ac:dyDescent="0.2">
      <c r="B27" s="6">
        <v>44576</v>
      </c>
      <c r="C27" s="2" t="s">
        <v>1536</v>
      </c>
      <c r="D27" s="2" t="s">
        <v>1507</v>
      </c>
      <c r="E27" s="2" t="s">
        <v>1636</v>
      </c>
      <c r="F27" s="1">
        <v>943990</v>
      </c>
      <c r="G27" s="8" t="s">
        <v>620</v>
      </c>
      <c r="H27" s="1">
        <v>94399</v>
      </c>
      <c r="I27" s="2" t="s">
        <v>1893</v>
      </c>
      <c r="J27" s="2" t="s">
        <v>375</v>
      </c>
    </row>
    <row r="28" spans="2:10" outlineLevel="1" x14ac:dyDescent="0.2">
      <c r="B28" s="6">
        <v>44576</v>
      </c>
      <c r="C28" s="2" t="s">
        <v>2097</v>
      </c>
      <c r="D28" s="2" t="s">
        <v>1507</v>
      </c>
      <c r="E28" s="2" t="s">
        <v>695</v>
      </c>
      <c r="F28" s="1">
        <v>943990</v>
      </c>
      <c r="G28" s="8" t="s">
        <v>620</v>
      </c>
      <c r="H28" s="1">
        <v>94399</v>
      </c>
      <c r="I28" s="2" t="s">
        <v>1893</v>
      </c>
      <c r="J28" s="2" t="s">
        <v>375</v>
      </c>
    </row>
    <row r="29" spans="2:10" outlineLevel="1" x14ac:dyDescent="0.2">
      <c r="B29" s="6">
        <v>44576</v>
      </c>
      <c r="C29" s="2" t="s">
        <v>2057</v>
      </c>
      <c r="D29" s="2" t="s">
        <v>1507</v>
      </c>
      <c r="E29" s="2" t="s">
        <v>235</v>
      </c>
      <c r="F29" s="1">
        <v>943990</v>
      </c>
      <c r="G29" s="8" t="s">
        <v>620</v>
      </c>
      <c r="H29" s="1">
        <v>94399</v>
      </c>
      <c r="I29" s="2" t="s">
        <v>1893</v>
      </c>
      <c r="J29" s="2" t="s">
        <v>375</v>
      </c>
    </row>
    <row r="30" spans="2:10" outlineLevel="1" x14ac:dyDescent="0.2">
      <c r="B30" s="6">
        <v>44576</v>
      </c>
      <c r="C30" s="2" t="s">
        <v>36</v>
      </c>
      <c r="D30" s="2" t="s">
        <v>1507</v>
      </c>
      <c r="E30" s="2" t="s">
        <v>2735</v>
      </c>
      <c r="F30" s="1">
        <v>250910</v>
      </c>
      <c r="G30" s="8" t="s">
        <v>620</v>
      </c>
      <c r="H30" s="1">
        <v>25091</v>
      </c>
      <c r="I30" s="2" t="s">
        <v>1893</v>
      </c>
      <c r="J30" s="2" t="s">
        <v>375</v>
      </c>
    </row>
    <row r="31" spans="2:10" outlineLevel="1" x14ac:dyDescent="0.2">
      <c r="B31" s="6">
        <v>44576</v>
      </c>
      <c r="C31" s="2" t="s">
        <v>1319</v>
      </c>
      <c r="D31" s="2" t="s">
        <v>1507</v>
      </c>
      <c r="E31" s="2" t="s">
        <v>2343</v>
      </c>
      <c r="F31" s="1">
        <v>943990</v>
      </c>
      <c r="G31" s="8" t="s">
        <v>620</v>
      </c>
      <c r="H31" s="1">
        <v>94399</v>
      </c>
      <c r="I31" s="2" t="s">
        <v>1893</v>
      </c>
      <c r="J31" s="2" t="s">
        <v>375</v>
      </c>
    </row>
    <row r="32" spans="2:10" outlineLevel="1" x14ac:dyDescent="0.2">
      <c r="B32" s="6">
        <v>44576</v>
      </c>
      <c r="C32" s="2" t="s">
        <v>129</v>
      </c>
      <c r="D32" s="2" t="s">
        <v>1507</v>
      </c>
      <c r="E32" s="2" t="s">
        <v>2229</v>
      </c>
      <c r="F32" s="1">
        <v>2024120</v>
      </c>
      <c r="G32" s="8" t="s">
        <v>620</v>
      </c>
      <c r="H32" s="1">
        <v>202412</v>
      </c>
      <c r="I32" s="2" t="s">
        <v>1893</v>
      </c>
      <c r="J32" s="2" t="s">
        <v>375</v>
      </c>
    </row>
    <row r="33" spans="2:10" outlineLevel="1" x14ac:dyDescent="0.2">
      <c r="B33" s="6">
        <v>44576</v>
      </c>
      <c r="C33" s="2" t="s">
        <v>2234</v>
      </c>
      <c r="D33" s="2" t="s">
        <v>1507</v>
      </c>
      <c r="E33" s="2" t="s">
        <v>2571</v>
      </c>
      <c r="F33" s="1">
        <v>1923310</v>
      </c>
      <c r="G33" s="8" t="s">
        <v>620</v>
      </c>
      <c r="H33" s="1">
        <v>192331</v>
      </c>
      <c r="I33" s="2" t="s">
        <v>1893</v>
      </c>
      <c r="J33" s="2" t="s">
        <v>375</v>
      </c>
    </row>
    <row r="34" spans="2:10" outlineLevel="1" x14ac:dyDescent="0.2">
      <c r="B34" s="6">
        <v>44576</v>
      </c>
      <c r="C34" s="2" t="s">
        <v>2157</v>
      </c>
      <c r="D34" s="2" t="s">
        <v>1507</v>
      </c>
      <c r="E34" s="2" t="s">
        <v>2732</v>
      </c>
      <c r="F34" s="1">
        <v>4348440</v>
      </c>
      <c r="G34" s="8" t="s">
        <v>620</v>
      </c>
      <c r="H34" s="1">
        <v>434844</v>
      </c>
      <c r="I34" s="2" t="s">
        <v>1893</v>
      </c>
      <c r="J34" s="2" t="s">
        <v>375</v>
      </c>
    </row>
    <row r="35" spans="2:10" outlineLevel="1" x14ac:dyDescent="0.2">
      <c r="B35" s="6">
        <v>44576</v>
      </c>
      <c r="C35" s="2" t="s">
        <v>406</v>
      </c>
      <c r="D35" s="2" t="s">
        <v>1507</v>
      </c>
      <c r="E35" s="2" t="s">
        <v>1821</v>
      </c>
      <c r="F35" s="1">
        <v>3849940</v>
      </c>
      <c r="G35" s="8" t="s">
        <v>620</v>
      </c>
      <c r="H35" s="1">
        <v>384994</v>
      </c>
      <c r="I35" s="2" t="s">
        <v>1893</v>
      </c>
      <c r="J35" s="2" t="s">
        <v>375</v>
      </c>
    </row>
    <row r="36" spans="2:10" outlineLevel="1" x14ac:dyDescent="0.2">
      <c r="B36" s="6">
        <v>44576</v>
      </c>
      <c r="C36" s="2" t="s">
        <v>2629</v>
      </c>
      <c r="D36" s="2" t="s">
        <v>1507</v>
      </c>
      <c r="E36" s="2" t="s">
        <v>2087</v>
      </c>
      <c r="F36" s="1">
        <v>5412140</v>
      </c>
      <c r="G36" s="8" t="s">
        <v>620</v>
      </c>
      <c r="H36" s="1">
        <v>541214</v>
      </c>
      <c r="I36" s="2" t="s">
        <v>1893</v>
      </c>
      <c r="J36" s="2" t="s">
        <v>375</v>
      </c>
    </row>
    <row r="37" spans="2:10" outlineLevel="1" x14ac:dyDescent="0.2">
      <c r="B37" s="6">
        <v>44576</v>
      </c>
      <c r="C37" s="2" t="s">
        <v>3003</v>
      </c>
      <c r="D37" s="2" t="s">
        <v>1507</v>
      </c>
      <c r="E37" s="2" t="s">
        <v>2176</v>
      </c>
      <c r="F37" s="1">
        <v>4692650</v>
      </c>
      <c r="G37" s="8" t="s">
        <v>620</v>
      </c>
      <c r="H37" s="1">
        <v>469265</v>
      </c>
      <c r="I37" s="2" t="s">
        <v>1893</v>
      </c>
      <c r="J37" s="2" t="s">
        <v>375</v>
      </c>
    </row>
    <row r="38" spans="2:10" outlineLevel="1" x14ac:dyDescent="0.2">
      <c r="B38" s="6">
        <v>44576</v>
      </c>
      <c r="C38" s="2" t="s">
        <v>1429</v>
      </c>
      <c r="D38" s="2" t="s">
        <v>1507</v>
      </c>
      <c r="E38" s="2" t="s">
        <v>1874</v>
      </c>
      <c r="F38" s="1">
        <v>4319482</v>
      </c>
      <c r="G38" s="8" t="s">
        <v>620</v>
      </c>
      <c r="H38" s="1">
        <v>431948</v>
      </c>
      <c r="I38" s="2" t="s">
        <v>263</v>
      </c>
      <c r="J38" s="2" t="s">
        <v>1408</v>
      </c>
    </row>
    <row r="39" spans="2:10" outlineLevel="1" x14ac:dyDescent="0.2">
      <c r="B39" s="6">
        <v>44589</v>
      </c>
      <c r="C39" s="2" t="s">
        <v>1648</v>
      </c>
      <c r="D39" s="2" t="s">
        <v>641</v>
      </c>
      <c r="E39" s="2" t="s">
        <v>2141</v>
      </c>
      <c r="F39" s="1">
        <v>-214410</v>
      </c>
      <c r="G39" s="8" t="s">
        <v>620</v>
      </c>
      <c r="H39" s="1">
        <v>-21441</v>
      </c>
      <c r="I39" s="2" t="s">
        <v>431</v>
      </c>
      <c r="J39" s="2" t="s">
        <v>2857</v>
      </c>
    </row>
    <row r="40" spans="2:10" outlineLevel="1" x14ac:dyDescent="0.2">
      <c r="B40" s="6">
        <v>44589</v>
      </c>
      <c r="C40" s="2" t="s">
        <v>1368</v>
      </c>
      <c r="D40" s="2" t="s">
        <v>641</v>
      </c>
      <c r="E40" s="2" t="s">
        <v>2141</v>
      </c>
      <c r="F40" s="1">
        <v>-862708</v>
      </c>
      <c r="G40" s="8" t="s">
        <v>620</v>
      </c>
      <c r="H40" s="1">
        <v>-86271</v>
      </c>
      <c r="I40" s="2" t="s">
        <v>431</v>
      </c>
      <c r="J40" s="2" t="s">
        <v>2857</v>
      </c>
    </row>
    <row r="41" spans="2:10" outlineLevel="1" x14ac:dyDescent="0.2">
      <c r="B41" s="6">
        <v>44589</v>
      </c>
      <c r="C41" s="2" t="s">
        <v>1485</v>
      </c>
      <c r="D41" s="2" t="s">
        <v>917</v>
      </c>
      <c r="E41" s="2" t="s">
        <v>2141</v>
      </c>
      <c r="F41" s="1">
        <v>-2376076</v>
      </c>
      <c r="G41" s="8" t="s">
        <v>620</v>
      </c>
      <c r="H41" s="1">
        <v>-237608</v>
      </c>
      <c r="I41" s="2" t="s">
        <v>1900</v>
      </c>
      <c r="J41" s="2" t="s">
        <v>441</v>
      </c>
    </row>
    <row r="42" spans="2:10" outlineLevel="1" x14ac:dyDescent="0.2">
      <c r="B42" s="6">
        <v>44590</v>
      </c>
      <c r="C42" s="2" t="s">
        <v>2470</v>
      </c>
      <c r="D42" s="2" t="s">
        <v>1507</v>
      </c>
      <c r="E42" s="2" t="s">
        <v>2188</v>
      </c>
      <c r="F42" s="1">
        <v>2024120</v>
      </c>
      <c r="G42" s="8" t="s">
        <v>620</v>
      </c>
      <c r="H42" s="1">
        <v>202412</v>
      </c>
      <c r="I42" s="2" t="s">
        <v>2503</v>
      </c>
      <c r="J42" s="2" t="s">
        <v>441</v>
      </c>
    </row>
    <row r="43" spans="2:10" outlineLevel="1" x14ac:dyDescent="0.2">
      <c r="B43" s="6">
        <v>44590</v>
      </c>
      <c r="C43" s="2" t="s">
        <v>2027</v>
      </c>
      <c r="D43" s="2" t="s">
        <v>1507</v>
      </c>
      <c r="E43" s="2" t="s">
        <v>1814</v>
      </c>
      <c r="F43" s="1">
        <v>3846620</v>
      </c>
      <c r="G43" s="8" t="s">
        <v>620</v>
      </c>
      <c r="H43" s="1">
        <v>384662</v>
      </c>
      <c r="I43" s="2" t="s">
        <v>263</v>
      </c>
      <c r="J43" s="2" t="s">
        <v>1408</v>
      </c>
    </row>
    <row r="44" spans="2:10" outlineLevel="1" x14ac:dyDescent="0.2">
      <c r="B44" s="6">
        <v>44590</v>
      </c>
      <c r="C44" s="2" t="s">
        <v>2545</v>
      </c>
      <c r="D44" s="2" t="s">
        <v>1507</v>
      </c>
      <c r="E44" s="2" t="s">
        <v>2570</v>
      </c>
      <c r="F44" s="1">
        <v>3181730</v>
      </c>
      <c r="G44" s="8" t="s">
        <v>620</v>
      </c>
      <c r="H44" s="1">
        <v>318173</v>
      </c>
      <c r="I44" s="2" t="s">
        <v>497</v>
      </c>
      <c r="J44" s="2" t="s">
        <v>349</v>
      </c>
    </row>
    <row r="45" spans="2:10" outlineLevel="1" x14ac:dyDescent="0.2">
      <c r="B45" s="6">
        <v>44590</v>
      </c>
      <c r="C45" s="2" t="s">
        <v>1672</v>
      </c>
      <c r="D45" s="2" t="s">
        <v>1507</v>
      </c>
      <c r="E45" s="2" t="s">
        <v>2368</v>
      </c>
      <c r="F45" s="1">
        <v>1887980</v>
      </c>
      <c r="G45" s="8" t="s">
        <v>620</v>
      </c>
      <c r="H45" s="1">
        <v>188798</v>
      </c>
      <c r="I45" s="2" t="s">
        <v>769</v>
      </c>
      <c r="J45" s="2" t="s">
        <v>319</v>
      </c>
    </row>
    <row r="46" spans="2:10" outlineLevel="1" x14ac:dyDescent="0.2">
      <c r="B46" s="6">
        <v>44590</v>
      </c>
      <c r="C46" s="2" t="s">
        <v>2347</v>
      </c>
      <c r="D46" s="2" t="s">
        <v>1507</v>
      </c>
      <c r="E46" s="2" t="s">
        <v>2384</v>
      </c>
      <c r="F46" s="1">
        <v>1206200</v>
      </c>
      <c r="G46" s="8" t="s">
        <v>620</v>
      </c>
      <c r="H46" s="1">
        <v>120620</v>
      </c>
      <c r="I46" s="2" t="s">
        <v>1851</v>
      </c>
      <c r="J46" s="2" t="s">
        <v>913</v>
      </c>
    </row>
    <row r="47" spans="2:10" outlineLevel="1" x14ac:dyDescent="0.2">
      <c r="B47" s="6">
        <v>44590</v>
      </c>
      <c r="C47" s="2" t="s">
        <v>3012</v>
      </c>
      <c r="D47" s="2" t="s">
        <v>1507</v>
      </c>
      <c r="E47" s="2" t="s">
        <v>2677</v>
      </c>
      <c r="F47" s="1">
        <v>1518802</v>
      </c>
      <c r="G47" s="8" t="s">
        <v>620</v>
      </c>
      <c r="H47" s="1">
        <v>151880</v>
      </c>
      <c r="I47" s="2" t="s">
        <v>1851</v>
      </c>
      <c r="J47" s="2" t="s">
        <v>913</v>
      </c>
    </row>
    <row r="48" spans="2:10" outlineLevel="1" x14ac:dyDescent="0.2">
      <c r="B48" s="6">
        <v>44590</v>
      </c>
      <c r="C48" s="2" t="s">
        <v>1856</v>
      </c>
      <c r="D48" s="2" t="s">
        <v>1507</v>
      </c>
      <c r="E48" s="2" t="s">
        <v>1282</v>
      </c>
      <c r="F48" s="1">
        <v>1970440</v>
      </c>
      <c r="G48" s="8" t="s">
        <v>620</v>
      </c>
      <c r="H48" s="1">
        <v>197044</v>
      </c>
      <c r="I48" s="2" t="s">
        <v>1474</v>
      </c>
      <c r="J48" s="2" t="s">
        <v>2830</v>
      </c>
    </row>
    <row r="49" spans="2:10" outlineLevel="1" x14ac:dyDescent="0.2">
      <c r="B49" s="6">
        <v>44590</v>
      </c>
      <c r="C49" s="2" t="s">
        <v>2786</v>
      </c>
      <c r="D49" s="2" t="s">
        <v>1507</v>
      </c>
      <c r="E49" s="2" t="s">
        <v>429</v>
      </c>
      <c r="F49" s="1">
        <v>1293750</v>
      </c>
      <c r="G49" s="8" t="s">
        <v>620</v>
      </c>
      <c r="H49" s="1">
        <v>129375</v>
      </c>
      <c r="I49" s="2" t="s">
        <v>2093</v>
      </c>
      <c r="J49" s="2" t="s">
        <v>442</v>
      </c>
    </row>
    <row r="50" spans="2:10" outlineLevel="1" x14ac:dyDescent="0.2">
      <c r="B50" s="6">
        <v>44590</v>
      </c>
      <c r="C50" s="2" t="s">
        <v>2635</v>
      </c>
      <c r="D50" s="2" t="s">
        <v>1507</v>
      </c>
      <c r="E50" s="2" t="s">
        <v>29</v>
      </c>
      <c r="F50" s="1">
        <v>1468620</v>
      </c>
      <c r="G50" s="8" t="s">
        <v>620</v>
      </c>
      <c r="H50" s="1">
        <v>146862</v>
      </c>
      <c r="I50" s="2" t="s">
        <v>1977</v>
      </c>
      <c r="J50" s="2" t="s">
        <v>1098</v>
      </c>
    </row>
    <row r="51" spans="2:10" outlineLevel="1" x14ac:dyDescent="0.2">
      <c r="B51" s="6">
        <v>44590</v>
      </c>
      <c r="C51" s="2" t="s">
        <v>665</v>
      </c>
      <c r="D51" s="2" t="s">
        <v>1507</v>
      </c>
      <c r="E51" s="2" t="s">
        <v>1860</v>
      </c>
      <c r="F51" s="1">
        <v>5734600</v>
      </c>
      <c r="G51" s="8" t="s">
        <v>620</v>
      </c>
      <c r="H51" s="1">
        <v>573460</v>
      </c>
      <c r="I51" s="2" t="s">
        <v>513</v>
      </c>
      <c r="J51" s="2" t="s">
        <v>364</v>
      </c>
    </row>
    <row r="52" spans="2:10" outlineLevel="1" x14ac:dyDescent="0.2">
      <c r="B52" s="6">
        <v>44590</v>
      </c>
      <c r="C52" s="2" t="s">
        <v>487</v>
      </c>
      <c r="D52" s="2" t="s">
        <v>1507</v>
      </c>
      <c r="E52" s="2" t="s">
        <v>1345</v>
      </c>
      <c r="F52" s="1">
        <v>1568984</v>
      </c>
      <c r="G52" s="8" t="s">
        <v>620</v>
      </c>
      <c r="H52" s="1">
        <v>156898</v>
      </c>
      <c r="I52" s="2" t="s">
        <v>513</v>
      </c>
      <c r="J52" s="2" t="s">
        <v>364</v>
      </c>
    </row>
    <row r="53" spans="2:10" outlineLevel="1" x14ac:dyDescent="0.2">
      <c r="B53" s="6">
        <v>44590</v>
      </c>
      <c r="C53" s="2" t="s">
        <v>13</v>
      </c>
      <c r="D53" s="2" t="s">
        <v>1507</v>
      </c>
      <c r="E53" s="2" t="s">
        <v>1588</v>
      </c>
      <c r="F53" s="1">
        <v>9131190</v>
      </c>
      <c r="G53" s="8" t="s">
        <v>620</v>
      </c>
      <c r="H53" s="1">
        <v>913119</v>
      </c>
      <c r="I53" s="2" t="s">
        <v>2897</v>
      </c>
      <c r="J53" s="2" t="s">
        <v>1197</v>
      </c>
    </row>
    <row r="54" spans="2:10" outlineLevel="1" x14ac:dyDescent="0.2">
      <c r="B54" s="6">
        <v>44590</v>
      </c>
      <c r="C54" s="2" t="s">
        <v>2701</v>
      </c>
      <c r="D54" s="2" t="s">
        <v>1507</v>
      </c>
      <c r="E54" s="2" t="s">
        <v>62</v>
      </c>
      <c r="F54" s="1">
        <v>943990</v>
      </c>
      <c r="G54" s="8" t="s">
        <v>620</v>
      </c>
      <c r="H54" s="1">
        <v>94399</v>
      </c>
      <c r="I54" s="2" t="s">
        <v>3001</v>
      </c>
      <c r="J54" s="2" t="s">
        <v>1150</v>
      </c>
    </row>
    <row r="55" spans="2:10" outlineLevel="1" x14ac:dyDescent="0.2">
      <c r="B55" s="6">
        <v>44590</v>
      </c>
      <c r="C55" s="2" t="s">
        <v>1780</v>
      </c>
      <c r="D55" s="2" t="s">
        <v>1507</v>
      </c>
      <c r="E55" s="2" t="s">
        <v>1232</v>
      </c>
      <c r="F55" s="1">
        <v>9439900</v>
      </c>
      <c r="G55" s="8" t="s">
        <v>620</v>
      </c>
      <c r="H55" s="1">
        <v>943990</v>
      </c>
      <c r="I55" s="2" t="s">
        <v>2355</v>
      </c>
      <c r="J55" s="2" t="s">
        <v>2013</v>
      </c>
    </row>
    <row r="56" spans="2:10" outlineLevel="1" x14ac:dyDescent="0.2">
      <c r="B56" s="6">
        <v>44590</v>
      </c>
      <c r="C56" s="2" t="s">
        <v>2438</v>
      </c>
      <c r="D56" s="2" t="s">
        <v>1507</v>
      </c>
      <c r="E56" s="2" t="s">
        <v>2943</v>
      </c>
      <c r="F56" s="1">
        <v>3562090</v>
      </c>
      <c r="G56" s="8" t="s">
        <v>620</v>
      </c>
      <c r="H56" s="1">
        <v>356209</v>
      </c>
      <c r="I56" s="2" t="s">
        <v>2355</v>
      </c>
      <c r="J56" s="2" t="s">
        <v>2013</v>
      </c>
    </row>
    <row r="57" spans="2:10" outlineLevel="1" x14ac:dyDescent="0.2">
      <c r="B57" s="6">
        <v>44590</v>
      </c>
      <c r="C57" s="2" t="s">
        <v>2029</v>
      </c>
      <c r="D57" s="2" t="s">
        <v>1507</v>
      </c>
      <c r="E57" s="2" t="s">
        <v>1159</v>
      </c>
      <c r="F57" s="1">
        <v>2024120</v>
      </c>
      <c r="G57" s="8" t="s">
        <v>620</v>
      </c>
      <c r="H57" s="1">
        <v>202412</v>
      </c>
      <c r="I57" s="2" t="s">
        <v>2355</v>
      </c>
      <c r="J57" s="2" t="s">
        <v>2013</v>
      </c>
    </row>
    <row r="58" spans="2:10" outlineLevel="1" x14ac:dyDescent="0.2">
      <c r="B58" s="6">
        <v>44590</v>
      </c>
      <c r="C58" s="2" t="s">
        <v>2966</v>
      </c>
      <c r="D58" s="2" t="s">
        <v>1507</v>
      </c>
      <c r="E58" s="2" t="s">
        <v>257</v>
      </c>
      <c r="F58" s="1">
        <v>3846620</v>
      </c>
      <c r="G58" s="8" t="s">
        <v>620</v>
      </c>
      <c r="H58" s="1">
        <v>384662</v>
      </c>
      <c r="I58" s="2" t="s">
        <v>2355</v>
      </c>
      <c r="J58" s="2" t="s">
        <v>2013</v>
      </c>
    </row>
    <row r="59" spans="2:10" outlineLevel="1" x14ac:dyDescent="0.2">
      <c r="B59" s="6">
        <v>44590</v>
      </c>
      <c r="C59" s="2" t="s">
        <v>2077</v>
      </c>
      <c r="D59" s="2" t="s">
        <v>1507</v>
      </c>
      <c r="E59" s="2" t="s">
        <v>607</v>
      </c>
      <c r="F59" s="1">
        <v>12417520</v>
      </c>
      <c r="G59" s="8" t="s">
        <v>620</v>
      </c>
      <c r="H59" s="1">
        <v>1241752</v>
      </c>
      <c r="I59" s="2" t="s">
        <v>2355</v>
      </c>
      <c r="J59" s="2" t="s">
        <v>2013</v>
      </c>
    </row>
    <row r="60" spans="2:10" outlineLevel="1" x14ac:dyDescent="0.2">
      <c r="B60" s="6">
        <v>44590</v>
      </c>
      <c r="C60" s="2" t="s">
        <v>1844</v>
      </c>
      <c r="D60" s="2" t="s">
        <v>1507</v>
      </c>
      <c r="E60" s="2" t="s">
        <v>2931</v>
      </c>
      <c r="F60" s="1">
        <v>4923950</v>
      </c>
      <c r="G60" s="8" t="s">
        <v>620</v>
      </c>
      <c r="H60" s="1">
        <v>492395</v>
      </c>
      <c r="I60" s="2" t="s">
        <v>2355</v>
      </c>
      <c r="J60" s="2" t="s">
        <v>2013</v>
      </c>
    </row>
    <row r="61" spans="2:10" outlineLevel="1" x14ac:dyDescent="0.2">
      <c r="B61" s="6">
        <v>44590</v>
      </c>
      <c r="C61" s="2" t="s">
        <v>1941</v>
      </c>
      <c r="D61" s="2" t="s">
        <v>1507</v>
      </c>
      <c r="E61" s="2" t="s">
        <v>486</v>
      </c>
      <c r="F61" s="1">
        <v>2618440</v>
      </c>
      <c r="G61" s="8" t="s">
        <v>620</v>
      </c>
      <c r="H61" s="1">
        <v>261844</v>
      </c>
      <c r="I61" s="2" t="s">
        <v>1893</v>
      </c>
      <c r="J61" s="2" t="s">
        <v>375</v>
      </c>
    </row>
    <row r="62" spans="2:10" outlineLevel="1" x14ac:dyDescent="0.2">
      <c r="B62" s="6">
        <v>44590</v>
      </c>
      <c r="C62" s="2" t="s">
        <v>241</v>
      </c>
      <c r="D62" s="2" t="s">
        <v>1507</v>
      </c>
      <c r="E62" s="2" t="s">
        <v>2078</v>
      </c>
      <c r="F62" s="1">
        <v>2024120</v>
      </c>
      <c r="G62" s="8" t="s">
        <v>620</v>
      </c>
      <c r="H62" s="1">
        <v>202412</v>
      </c>
      <c r="I62" s="2" t="s">
        <v>1893</v>
      </c>
      <c r="J62" s="2" t="s">
        <v>375</v>
      </c>
    </row>
    <row r="63" spans="2:10" outlineLevel="1" x14ac:dyDescent="0.2">
      <c r="B63" s="6">
        <v>44590</v>
      </c>
      <c r="C63" s="2" t="s">
        <v>1815</v>
      </c>
      <c r="D63" s="2" t="s">
        <v>1507</v>
      </c>
      <c r="E63" s="2" t="s">
        <v>670</v>
      </c>
      <c r="F63" s="1">
        <v>1822500</v>
      </c>
      <c r="G63" s="8" t="s">
        <v>620</v>
      </c>
      <c r="H63" s="1">
        <v>182250</v>
      </c>
      <c r="I63" s="2" t="s">
        <v>1893</v>
      </c>
      <c r="J63" s="2" t="s">
        <v>375</v>
      </c>
    </row>
    <row r="64" spans="2:10" outlineLevel="1" x14ac:dyDescent="0.2">
      <c r="B64" s="6">
        <v>44590</v>
      </c>
      <c r="C64" s="2" t="s">
        <v>331</v>
      </c>
      <c r="D64" s="2" t="s">
        <v>1507</v>
      </c>
      <c r="E64" s="2" t="s">
        <v>2486</v>
      </c>
      <c r="F64" s="1">
        <v>3129490</v>
      </c>
      <c r="G64" s="8" t="s">
        <v>620</v>
      </c>
      <c r="H64" s="1">
        <v>312949</v>
      </c>
      <c r="I64" s="2" t="s">
        <v>1893</v>
      </c>
      <c r="J64" s="2" t="s">
        <v>375</v>
      </c>
    </row>
    <row r="65" spans="2:10" outlineLevel="1" x14ac:dyDescent="0.2">
      <c r="B65" s="6">
        <v>44590</v>
      </c>
      <c r="C65" s="2" t="s">
        <v>545</v>
      </c>
      <c r="D65" s="2" t="s">
        <v>1507</v>
      </c>
      <c r="E65" s="2" t="s">
        <v>2775</v>
      </c>
      <c r="F65" s="1">
        <v>14966036</v>
      </c>
      <c r="G65" s="8" t="s">
        <v>620</v>
      </c>
      <c r="H65" s="1">
        <v>1496604</v>
      </c>
      <c r="I65" s="2" t="s">
        <v>2503</v>
      </c>
      <c r="J65" s="2" t="s">
        <v>441</v>
      </c>
    </row>
    <row r="66" spans="2:10" outlineLevel="1" x14ac:dyDescent="0.2">
      <c r="B66" s="6">
        <v>44590</v>
      </c>
      <c r="C66" s="2" t="s">
        <v>552</v>
      </c>
      <c r="D66" s="2" t="s">
        <v>1507</v>
      </c>
      <c r="E66" s="2" t="s">
        <v>470</v>
      </c>
      <c r="F66" s="1">
        <v>23114375</v>
      </c>
      <c r="G66" s="8" t="s">
        <v>620</v>
      </c>
      <c r="H66" s="1">
        <v>2311438</v>
      </c>
      <c r="I66" s="2" t="s">
        <v>2503</v>
      </c>
      <c r="J66" s="2" t="s">
        <v>441</v>
      </c>
    </row>
    <row r="67" spans="2:10" outlineLevel="1" x14ac:dyDescent="0.2">
      <c r="B67" s="6">
        <v>44590</v>
      </c>
      <c r="C67" s="2" t="s">
        <v>781</v>
      </c>
      <c r="D67" s="2" t="s">
        <v>1507</v>
      </c>
      <c r="E67" s="2" t="s">
        <v>2755</v>
      </c>
      <c r="F67" s="1">
        <v>17403088</v>
      </c>
      <c r="G67" s="8" t="s">
        <v>620</v>
      </c>
      <c r="H67" s="1">
        <v>1740309</v>
      </c>
      <c r="I67" s="2" t="s">
        <v>263</v>
      </c>
      <c r="J67" s="2" t="s">
        <v>1408</v>
      </c>
    </row>
    <row r="68" spans="2:10" outlineLevel="1" x14ac:dyDescent="0.2">
      <c r="B68" s="6">
        <v>44590</v>
      </c>
      <c r="C68" s="2" t="s">
        <v>10</v>
      </c>
      <c r="D68" s="2" t="s">
        <v>1507</v>
      </c>
      <c r="E68" s="2" t="s">
        <v>732</v>
      </c>
      <c r="F68" s="1">
        <v>1003640</v>
      </c>
      <c r="G68" s="8" t="s">
        <v>620</v>
      </c>
      <c r="H68" s="1">
        <v>100364</v>
      </c>
      <c r="I68" s="2" t="s">
        <v>3001</v>
      </c>
      <c r="J68" s="2" t="s">
        <v>1150</v>
      </c>
    </row>
    <row r="69" spans="2:10" outlineLevel="1" x14ac:dyDescent="0.2">
      <c r="B69" s="6">
        <v>44590</v>
      </c>
      <c r="C69" s="2" t="s">
        <v>2307</v>
      </c>
      <c r="D69" s="2" t="s">
        <v>1507</v>
      </c>
      <c r="E69" s="2" t="s">
        <v>1203</v>
      </c>
      <c r="F69" s="1">
        <v>1147600</v>
      </c>
      <c r="G69" s="8" t="s">
        <v>620</v>
      </c>
      <c r="H69" s="1">
        <v>114760</v>
      </c>
      <c r="I69" s="2" t="s">
        <v>3001</v>
      </c>
      <c r="J69" s="2" t="s">
        <v>1150</v>
      </c>
    </row>
    <row r="70" spans="2:10" outlineLevel="1" x14ac:dyDescent="0.2">
      <c r="B70" s="6">
        <v>44590</v>
      </c>
      <c r="C70" s="2" t="s">
        <v>466</v>
      </c>
      <c r="D70" s="2" t="s">
        <v>1507</v>
      </c>
      <c r="E70" s="2" t="s">
        <v>1214</v>
      </c>
      <c r="F70" s="1">
        <v>1822500</v>
      </c>
      <c r="G70" s="8" t="s">
        <v>620</v>
      </c>
      <c r="H70" s="1">
        <v>182250</v>
      </c>
      <c r="I70" s="2" t="s">
        <v>3001</v>
      </c>
      <c r="J70" s="2" t="s">
        <v>1150</v>
      </c>
    </row>
    <row r="71" spans="2:10" outlineLevel="1" x14ac:dyDescent="0.2">
      <c r="B71" s="6">
        <v>44590</v>
      </c>
      <c r="C71" s="2" t="s">
        <v>237</v>
      </c>
      <c r="D71" s="2" t="s">
        <v>1507</v>
      </c>
      <c r="E71" s="2" t="s">
        <v>1393</v>
      </c>
      <c r="F71" s="1">
        <v>1468620</v>
      </c>
      <c r="G71" s="8" t="s">
        <v>620</v>
      </c>
      <c r="H71" s="1">
        <v>146862</v>
      </c>
      <c r="I71" s="2" t="s">
        <v>975</v>
      </c>
      <c r="J71" s="2" t="s">
        <v>915</v>
      </c>
    </row>
    <row r="72" spans="2:10" outlineLevel="1" x14ac:dyDescent="0.2">
      <c r="B72" s="6">
        <v>44590</v>
      </c>
      <c r="C72" s="2" t="s">
        <v>1710</v>
      </c>
      <c r="D72" s="2" t="s">
        <v>1507</v>
      </c>
      <c r="E72" s="2" t="s">
        <v>2769</v>
      </c>
      <c r="F72" s="1">
        <v>3389710</v>
      </c>
      <c r="G72" s="8" t="s">
        <v>620</v>
      </c>
      <c r="H72" s="1">
        <v>338971</v>
      </c>
      <c r="I72" s="2" t="s">
        <v>975</v>
      </c>
      <c r="J72" s="2" t="s">
        <v>915</v>
      </c>
    </row>
    <row r="73" spans="2:10" outlineLevel="1" x14ac:dyDescent="0.2">
      <c r="B73" s="6">
        <v>44590</v>
      </c>
      <c r="C73" s="2" t="s">
        <v>190</v>
      </c>
      <c r="D73" s="2" t="s">
        <v>1507</v>
      </c>
      <c r="E73" s="2" t="s">
        <v>565</v>
      </c>
      <c r="F73" s="1">
        <v>1306990</v>
      </c>
      <c r="G73" s="8" t="s">
        <v>620</v>
      </c>
      <c r="H73" s="1">
        <v>130699</v>
      </c>
      <c r="I73" s="2" t="s">
        <v>975</v>
      </c>
      <c r="J73" s="2" t="s">
        <v>915</v>
      </c>
    </row>
    <row r="74" spans="2:10" outlineLevel="1" x14ac:dyDescent="0.2">
      <c r="B74" s="6">
        <v>44590</v>
      </c>
      <c r="C74" s="2" t="s">
        <v>2275</v>
      </c>
      <c r="D74" s="2" t="s">
        <v>1507</v>
      </c>
      <c r="E74" s="2" t="s">
        <v>2263</v>
      </c>
      <c r="F74" s="1">
        <v>943990</v>
      </c>
      <c r="G74" s="8" t="s">
        <v>620</v>
      </c>
      <c r="H74" s="1">
        <v>94399</v>
      </c>
      <c r="I74" s="2" t="s">
        <v>1893</v>
      </c>
      <c r="J74" s="2" t="s">
        <v>375</v>
      </c>
    </row>
    <row r="75" spans="2:10" outlineLevel="1" x14ac:dyDescent="0.2">
      <c r="B75" s="6">
        <v>44590</v>
      </c>
      <c r="C75" s="2" t="s">
        <v>2777</v>
      </c>
      <c r="D75" s="2" t="s">
        <v>1507</v>
      </c>
      <c r="E75" s="2" t="s">
        <v>525</v>
      </c>
      <c r="F75" s="1">
        <v>1403520</v>
      </c>
      <c r="G75" s="8" t="s">
        <v>620</v>
      </c>
      <c r="H75" s="1">
        <v>140352</v>
      </c>
      <c r="I75" s="2" t="s">
        <v>1893</v>
      </c>
      <c r="J75" s="2" t="s">
        <v>375</v>
      </c>
    </row>
    <row r="76" spans="2:10" outlineLevel="1" x14ac:dyDescent="0.2">
      <c r="B76" s="6">
        <v>44590</v>
      </c>
      <c r="C76" s="2" t="s">
        <v>723</v>
      </c>
      <c r="D76" s="2" t="s">
        <v>1507</v>
      </c>
      <c r="E76" s="2" t="s">
        <v>1219</v>
      </c>
      <c r="F76" s="1">
        <v>2968110</v>
      </c>
      <c r="G76" s="8" t="s">
        <v>620</v>
      </c>
      <c r="H76" s="1">
        <v>296811</v>
      </c>
      <c r="I76" s="2" t="s">
        <v>2355</v>
      </c>
      <c r="J76" s="2" t="s">
        <v>2013</v>
      </c>
    </row>
    <row r="77" spans="2:10" outlineLevel="1" x14ac:dyDescent="0.2">
      <c r="B77" s="6">
        <v>44590</v>
      </c>
      <c r="C77" s="2" t="s">
        <v>2825</v>
      </c>
      <c r="D77" s="2" t="s">
        <v>1507</v>
      </c>
      <c r="E77" s="2" t="s">
        <v>710</v>
      </c>
      <c r="F77" s="1">
        <v>18620470</v>
      </c>
      <c r="G77" s="8" t="s">
        <v>620</v>
      </c>
      <c r="H77" s="1">
        <v>1862047</v>
      </c>
      <c r="I77" s="2" t="s">
        <v>2355</v>
      </c>
      <c r="J77" s="2" t="s">
        <v>2013</v>
      </c>
    </row>
    <row r="78" spans="2:10" outlineLevel="1" x14ac:dyDescent="0.2">
      <c r="B78" s="6">
        <v>44590</v>
      </c>
      <c r="C78" s="2" t="s">
        <v>871</v>
      </c>
      <c r="D78" s="2" t="s">
        <v>1507</v>
      </c>
      <c r="E78" s="2" t="s">
        <v>2409</v>
      </c>
      <c r="F78" s="1">
        <v>7794050</v>
      </c>
      <c r="G78" s="8" t="s">
        <v>620</v>
      </c>
      <c r="H78" s="1">
        <v>779405</v>
      </c>
      <c r="I78" s="2" t="s">
        <v>2355</v>
      </c>
      <c r="J78" s="2" t="s">
        <v>2013</v>
      </c>
    </row>
    <row r="79" spans="2:10" outlineLevel="1" x14ac:dyDescent="0.2">
      <c r="B79" s="6">
        <v>44590</v>
      </c>
      <c r="C79" s="2" t="s">
        <v>1294</v>
      </c>
      <c r="D79" s="2" t="s">
        <v>1507</v>
      </c>
      <c r="E79" s="2" t="s">
        <v>2043</v>
      </c>
      <c r="F79" s="1">
        <v>4719950</v>
      </c>
      <c r="G79" s="8" t="s">
        <v>620</v>
      </c>
      <c r="H79" s="1">
        <v>471995</v>
      </c>
      <c r="I79" s="2" t="s">
        <v>2355</v>
      </c>
      <c r="J79" s="2" t="s">
        <v>2013</v>
      </c>
    </row>
    <row r="80" spans="2:10" outlineLevel="1" x14ac:dyDescent="0.2">
      <c r="B80" s="6">
        <v>44590</v>
      </c>
      <c r="C80" s="2" t="s">
        <v>1146</v>
      </c>
      <c r="D80" s="2" t="s">
        <v>1507</v>
      </c>
      <c r="E80" s="2" t="s">
        <v>835</v>
      </c>
      <c r="F80" s="1">
        <v>1970440</v>
      </c>
      <c r="G80" s="8" t="s">
        <v>620</v>
      </c>
      <c r="H80" s="1">
        <v>197044</v>
      </c>
      <c r="I80" s="2" t="s">
        <v>2355</v>
      </c>
      <c r="J80" s="2" t="s">
        <v>2013</v>
      </c>
    </row>
    <row r="81" spans="2:10" outlineLevel="1" x14ac:dyDescent="0.2">
      <c r="B81" s="6">
        <v>44590</v>
      </c>
      <c r="C81" s="2" t="s">
        <v>2175</v>
      </c>
      <c r="D81" s="2" t="s">
        <v>1507</v>
      </c>
      <c r="E81" s="2" t="s">
        <v>1380</v>
      </c>
      <c r="F81" s="1">
        <v>1822500</v>
      </c>
      <c r="G81" s="8" t="s">
        <v>620</v>
      </c>
      <c r="H81" s="1">
        <v>182250</v>
      </c>
      <c r="I81" s="2" t="s">
        <v>2355</v>
      </c>
      <c r="J81" s="2" t="s">
        <v>2013</v>
      </c>
    </row>
    <row r="82" spans="2:10" outlineLevel="1" x14ac:dyDescent="0.2">
      <c r="B82" s="6">
        <v>44590</v>
      </c>
      <c r="C82" s="2" t="s">
        <v>621</v>
      </c>
      <c r="D82" s="2" t="s">
        <v>1507</v>
      </c>
      <c r="E82" s="2" t="s">
        <v>2136</v>
      </c>
      <c r="F82" s="1">
        <v>3291120</v>
      </c>
      <c r="G82" s="8" t="s">
        <v>620</v>
      </c>
      <c r="H82" s="1">
        <v>329112</v>
      </c>
      <c r="I82" s="2" t="s">
        <v>2093</v>
      </c>
      <c r="J82" s="2" t="s">
        <v>442</v>
      </c>
    </row>
    <row r="83" spans="2:10" outlineLevel="1" x14ac:dyDescent="0.2">
      <c r="B83" s="6">
        <v>44590</v>
      </c>
      <c r="C83" s="2" t="s">
        <v>60</v>
      </c>
      <c r="D83" s="2" t="s">
        <v>1507</v>
      </c>
      <c r="E83" s="2" t="s">
        <v>575</v>
      </c>
      <c r="F83" s="1">
        <v>14275080</v>
      </c>
      <c r="G83" s="8" t="s">
        <v>620</v>
      </c>
      <c r="H83" s="1">
        <v>1427508</v>
      </c>
      <c r="I83" s="2" t="s">
        <v>2355</v>
      </c>
      <c r="J83" s="2" t="s">
        <v>2013</v>
      </c>
    </row>
    <row r="84" spans="2:10" outlineLevel="1" x14ac:dyDescent="0.2">
      <c r="B84" s="6">
        <v>44590</v>
      </c>
      <c r="C84" s="2" t="s">
        <v>519</v>
      </c>
      <c r="D84" s="2" t="s">
        <v>1507</v>
      </c>
      <c r="E84" s="2" t="s">
        <v>2071</v>
      </c>
      <c r="F84" s="1">
        <v>1468620</v>
      </c>
      <c r="G84" s="8" t="s">
        <v>620</v>
      </c>
      <c r="H84" s="1">
        <v>146862</v>
      </c>
      <c r="I84" s="2" t="s">
        <v>1893</v>
      </c>
      <c r="J84" s="2" t="s">
        <v>375</v>
      </c>
    </row>
    <row r="85" spans="2:10" outlineLevel="1" x14ac:dyDescent="0.2">
      <c r="B85" s="6">
        <v>44590</v>
      </c>
      <c r="C85" s="2" t="s">
        <v>1603</v>
      </c>
      <c r="D85" s="2" t="s">
        <v>1507</v>
      </c>
      <c r="E85" s="2" t="s">
        <v>2811</v>
      </c>
      <c r="F85" s="1">
        <v>4759740</v>
      </c>
      <c r="G85" s="8" t="s">
        <v>620</v>
      </c>
      <c r="H85" s="1">
        <v>475974</v>
      </c>
      <c r="I85" s="2" t="s">
        <v>2093</v>
      </c>
      <c r="J85" s="2" t="s">
        <v>442</v>
      </c>
    </row>
    <row r="86" spans="2:10" outlineLevel="1" x14ac:dyDescent="0.2">
      <c r="B86" s="6">
        <v>44590</v>
      </c>
      <c r="C86" s="2" t="s">
        <v>1415</v>
      </c>
      <c r="D86" s="2" t="s">
        <v>1507</v>
      </c>
      <c r="E86" s="2" t="s">
        <v>1331</v>
      </c>
      <c r="F86" s="1">
        <v>1569200</v>
      </c>
      <c r="G86" s="8" t="s">
        <v>620</v>
      </c>
      <c r="H86" s="1">
        <v>156920</v>
      </c>
      <c r="I86" s="2" t="s">
        <v>769</v>
      </c>
      <c r="J86" s="2" t="s">
        <v>319</v>
      </c>
    </row>
    <row r="87" spans="2:10" outlineLevel="1" x14ac:dyDescent="0.2">
      <c r="B87" s="6">
        <v>44590</v>
      </c>
      <c r="C87" s="2" t="s">
        <v>950</v>
      </c>
      <c r="D87" s="2" t="s">
        <v>1507</v>
      </c>
      <c r="E87" s="2" t="s">
        <v>503</v>
      </c>
      <c r="F87" s="1">
        <v>4291964</v>
      </c>
      <c r="G87" s="8" t="s">
        <v>620</v>
      </c>
      <c r="H87" s="1">
        <v>429196</v>
      </c>
      <c r="I87" s="2" t="s">
        <v>769</v>
      </c>
      <c r="J87" s="2" t="s">
        <v>319</v>
      </c>
    </row>
    <row r="88" spans="2:10" outlineLevel="1" x14ac:dyDescent="0.2">
      <c r="B88" s="6">
        <v>44590</v>
      </c>
      <c r="C88" s="2" t="s">
        <v>722</v>
      </c>
      <c r="D88" s="2" t="s">
        <v>1507</v>
      </c>
      <c r="E88" s="2" t="s">
        <v>1619</v>
      </c>
      <c r="F88" s="1">
        <v>1110580</v>
      </c>
      <c r="G88" s="8" t="s">
        <v>620</v>
      </c>
      <c r="H88" s="1">
        <v>111058</v>
      </c>
      <c r="I88" s="2" t="s">
        <v>1851</v>
      </c>
      <c r="J88" s="2" t="s">
        <v>913</v>
      </c>
    </row>
    <row r="89" spans="2:10" outlineLevel="1" x14ac:dyDescent="0.2">
      <c r="B89" s="6">
        <v>44590</v>
      </c>
      <c r="C89" s="2" t="s">
        <v>225</v>
      </c>
      <c r="D89" s="2" t="s">
        <v>1507</v>
      </c>
      <c r="E89" s="2" t="s">
        <v>1834</v>
      </c>
      <c r="F89" s="1">
        <v>8580115</v>
      </c>
      <c r="G89" s="8" t="s">
        <v>620</v>
      </c>
      <c r="H89" s="1">
        <v>858012</v>
      </c>
      <c r="I89" s="2" t="s">
        <v>497</v>
      </c>
      <c r="J89" s="2" t="s">
        <v>349</v>
      </c>
    </row>
    <row r="90" spans="2:10" outlineLevel="1" x14ac:dyDescent="0.2">
      <c r="B90" s="6">
        <v>44590</v>
      </c>
      <c r="C90" s="2" t="s">
        <v>72</v>
      </c>
      <c r="D90" s="2" t="s">
        <v>1507</v>
      </c>
      <c r="E90" s="2" t="s">
        <v>1349</v>
      </c>
      <c r="F90" s="1">
        <v>2514100</v>
      </c>
      <c r="G90" s="8" t="s">
        <v>620</v>
      </c>
      <c r="H90" s="1">
        <v>251410</v>
      </c>
      <c r="I90" s="2" t="s">
        <v>1977</v>
      </c>
      <c r="J90" s="2" t="s">
        <v>1098</v>
      </c>
    </row>
    <row r="91" spans="2:10" outlineLevel="1" x14ac:dyDescent="0.2">
      <c r="B91" s="6">
        <v>44590</v>
      </c>
      <c r="C91" s="2" t="s">
        <v>350</v>
      </c>
      <c r="D91" s="2" t="s">
        <v>1507</v>
      </c>
      <c r="E91" s="2" t="s">
        <v>1168</v>
      </c>
      <c r="F91" s="1">
        <v>2024120</v>
      </c>
      <c r="G91" s="8" t="s">
        <v>620</v>
      </c>
      <c r="H91" s="1">
        <v>202412</v>
      </c>
      <c r="I91" s="2" t="s">
        <v>1977</v>
      </c>
      <c r="J91" s="2" t="s">
        <v>1098</v>
      </c>
    </row>
    <row r="92" spans="2:10" outlineLevel="1" x14ac:dyDescent="0.2">
      <c r="B92" s="6">
        <v>44590</v>
      </c>
      <c r="C92" s="2" t="s">
        <v>2815</v>
      </c>
      <c r="D92" s="2" t="s">
        <v>1507</v>
      </c>
      <c r="E92" s="2" t="s">
        <v>721</v>
      </c>
      <c r="F92" s="1">
        <v>2024120</v>
      </c>
      <c r="G92" s="8" t="s">
        <v>620</v>
      </c>
      <c r="H92" s="1">
        <v>202412</v>
      </c>
      <c r="I92" s="2" t="s">
        <v>1893</v>
      </c>
      <c r="J92" s="2" t="s">
        <v>375</v>
      </c>
    </row>
    <row r="93" spans="2:10" outlineLevel="1" x14ac:dyDescent="0.2">
      <c r="B93" s="6">
        <v>44590</v>
      </c>
      <c r="C93" s="2" t="s">
        <v>1533</v>
      </c>
      <c r="D93" s="2" t="s">
        <v>1507</v>
      </c>
      <c r="E93" s="2" t="s">
        <v>2917</v>
      </c>
      <c r="F93" s="1">
        <v>6827640</v>
      </c>
      <c r="G93" s="8" t="s">
        <v>620</v>
      </c>
      <c r="H93" s="1">
        <v>682764</v>
      </c>
      <c r="I93" s="2" t="s">
        <v>1893</v>
      </c>
      <c r="J93" s="2" t="s">
        <v>375</v>
      </c>
    </row>
    <row r="94" spans="2:10" outlineLevel="1" x14ac:dyDescent="0.2">
      <c r="B94" s="6">
        <v>44590</v>
      </c>
      <c r="C94" s="2" t="s">
        <v>1852</v>
      </c>
      <c r="D94" s="2" t="s">
        <v>1507</v>
      </c>
      <c r="E94" s="2" t="s">
        <v>204</v>
      </c>
      <c r="F94" s="1">
        <v>17777063</v>
      </c>
      <c r="G94" s="8" t="s">
        <v>620</v>
      </c>
      <c r="H94" s="1">
        <v>1777706</v>
      </c>
      <c r="I94" s="2" t="s">
        <v>1893</v>
      </c>
      <c r="J94" s="2" t="s">
        <v>375</v>
      </c>
    </row>
    <row r="95" spans="2:10" outlineLevel="1" x14ac:dyDescent="0.2">
      <c r="B95" s="6">
        <v>44590</v>
      </c>
      <c r="C95" s="2" t="s">
        <v>280</v>
      </c>
      <c r="D95" s="2" t="s">
        <v>1507</v>
      </c>
      <c r="E95" s="2" t="s">
        <v>1206</v>
      </c>
      <c r="F95" s="1">
        <v>13362360</v>
      </c>
      <c r="G95" s="8" t="s">
        <v>620</v>
      </c>
      <c r="H95" s="1">
        <v>1336236</v>
      </c>
      <c r="I95" s="2" t="s">
        <v>2355</v>
      </c>
      <c r="J95" s="2" t="s">
        <v>2013</v>
      </c>
    </row>
    <row r="96" spans="2:10" outlineLevel="1" x14ac:dyDescent="0.2">
      <c r="B96" s="6">
        <v>44590</v>
      </c>
      <c r="C96" s="2" t="s">
        <v>2137</v>
      </c>
      <c r="D96" s="2" t="s">
        <v>1507</v>
      </c>
      <c r="E96" s="2" t="s">
        <v>1729</v>
      </c>
      <c r="F96" s="1">
        <v>2937240</v>
      </c>
      <c r="G96" s="8" t="s">
        <v>620</v>
      </c>
      <c r="H96" s="1">
        <v>293724</v>
      </c>
      <c r="I96" s="2" t="s">
        <v>2355</v>
      </c>
      <c r="J96" s="2" t="s">
        <v>2013</v>
      </c>
    </row>
    <row r="97" spans="2:10" outlineLevel="1" x14ac:dyDescent="0.2">
      <c r="B97" s="6">
        <v>44590</v>
      </c>
      <c r="C97" s="2" t="s">
        <v>159</v>
      </c>
      <c r="D97" s="2" t="s">
        <v>1507</v>
      </c>
      <c r="E97" s="2" t="s">
        <v>325</v>
      </c>
      <c r="F97" s="1">
        <v>4087060</v>
      </c>
      <c r="G97" s="8" t="s">
        <v>620</v>
      </c>
      <c r="H97" s="1">
        <v>408706</v>
      </c>
      <c r="I97" s="2" t="s">
        <v>2355</v>
      </c>
      <c r="J97" s="2" t="s">
        <v>2013</v>
      </c>
    </row>
    <row r="98" spans="2:10" outlineLevel="1" x14ac:dyDescent="0.2">
      <c r="B98" s="6">
        <v>44590</v>
      </c>
      <c r="C98" s="2" t="s">
        <v>997</v>
      </c>
      <c r="D98" s="2" t="s">
        <v>1507</v>
      </c>
      <c r="E98" s="2" t="s">
        <v>2038</v>
      </c>
      <c r="F98" s="1">
        <v>7338568</v>
      </c>
      <c r="G98" s="8" t="s">
        <v>620</v>
      </c>
      <c r="H98" s="1">
        <v>733857</v>
      </c>
      <c r="I98" s="2" t="s">
        <v>1893</v>
      </c>
      <c r="J98" s="2" t="s">
        <v>375</v>
      </c>
    </row>
    <row r="99" spans="2:10" outlineLevel="1" x14ac:dyDescent="0.2">
      <c r="B99" s="6">
        <v>44590</v>
      </c>
      <c r="C99" s="2" t="s">
        <v>1095</v>
      </c>
      <c r="D99" s="2" t="s">
        <v>1507</v>
      </c>
      <c r="E99" s="2" t="s">
        <v>2723</v>
      </c>
      <c r="F99" s="1">
        <v>2024120</v>
      </c>
      <c r="G99" s="8" t="s">
        <v>620</v>
      </c>
      <c r="H99" s="1">
        <v>202412</v>
      </c>
      <c r="I99" s="2" t="s">
        <v>975</v>
      </c>
      <c r="J99" s="2" t="s">
        <v>915</v>
      </c>
    </row>
    <row r="100" spans="2:10" outlineLevel="1" x14ac:dyDescent="0.2">
      <c r="B100" s="6">
        <v>44590</v>
      </c>
      <c r="C100" s="2" t="s">
        <v>1745</v>
      </c>
      <c r="D100" s="2" t="s">
        <v>1507</v>
      </c>
      <c r="E100" s="2" t="s">
        <v>1680</v>
      </c>
      <c r="F100" s="1">
        <v>2221160</v>
      </c>
      <c r="G100" s="8" t="s">
        <v>620</v>
      </c>
      <c r="H100" s="1">
        <v>222116</v>
      </c>
      <c r="I100" s="2" t="s">
        <v>3001</v>
      </c>
      <c r="J100" s="2" t="s">
        <v>1150</v>
      </c>
    </row>
    <row r="101" spans="2:10" outlineLevel="1" x14ac:dyDescent="0.2">
      <c r="B101" s="6">
        <v>44590</v>
      </c>
      <c r="C101" s="2" t="s">
        <v>853</v>
      </c>
      <c r="D101" s="2" t="s">
        <v>1507</v>
      </c>
      <c r="E101" s="2" t="s">
        <v>547</v>
      </c>
      <c r="F101" s="1">
        <v>4603320</v>
      </c>
      <c r="G101" s="8" t="s">
        <v>620</v>
      </c>
      <c r="H101" s="1">
        <v>460332</v>
      </c>
      <c r="I101" s="2" t="s">
        <v>1474</v>
      </c>
      <c r="J101" s="2" t="s">
        <v>2830</v>
      </c>
    </row>
    <row r="102" spans="2:10" outlineLevel="1" x14ac:dyDescent="0.2">
      <c r="B102" s="6">
        <v>44590</v>
      </c>
      <c r="C102" s="2" t="s">
        <v>1227</v>
      </c>
      <c r="D102" s="2" t="s">
        <v>1507</v>
      </c>
      <c r="E102" s="2" t="s">
        <v>437</v>
      </c>
      <c r="F102" s="1">
        <v>13803144</v>
      </c>
      <c r="G102" s="8" t="s">
        <v>620</v>
      </c>
      <c r="H102" s="1">
        <v>1380314</v>
      </c>
      <c r="I102" s="2" t="s">
        <v>769</v>
      </c>
      <c r="J102" s="2" t="s">
        <v>319</v>
      </c>
    </row>
    <row r="103" spans="2:10" outlineLevel="1" x14ac:dyDescent="0.2">
      <c r="B103" s="6">
        <v>44590</v>
      </c>
      <c r="C103" s="2" t="s">
        <v>2350</v>
      </c>
      <c r="D103" s="2" t="s">
        <v>1507</v>
      </c>
      <c r="E103" s="2" t="s">
        <v>1239</v>
      </c>
      <c r="F103" s="1">
        <v>6970435</v>
      </c>
      <c r="G103" s="8" t="s">
        <v>620</v>
      </c>
      <c r="H103" s="1">
        <v>697044</v>
      </c>
      <c r="I103" s="2" t="s">
        <v>769</v>
      </c>
      <c r="J103" s="2" t="s">
        <v>319</v>
      </c>
    </row>
    <row r="104" spans="2:10" outlineLevel="1" x14ac:dyDescent="0.2">
      <c r="B104" s="6">
        <v>44590</v>
      </c>
      <c r="C104" s="2" t="s">
        <v>2402</v>
      </c>
      <c r="D104" s="2" t="s">
        <v>1507</v>
      </c>
      <c r="E104" s="2" t="s">
        <v>1435</v>
      </c>
      <c r="F104" s="1">
        <v>11298860</v>
      </c>
      <c r="G104" s="8" t="s">
        <v>620</v>
      </c>
      <c r="H104" s="1">
        <v>1129886</v>
      </c>
      <c r="I104" s="2" t="s">
        <v>2897</v>
      </c>
      <c r="J104" s="2" t="s">
        <v>1197</v>
      </c>
    </row>
    <row r="105" spans="2:10" outlineLevel="1" x14ac:dyDescent="0.2">
      <c r="B105" s="6">
        <v>44590</v>
      </c>
      <c r="C105" s="2" t="s">
        <v>971</v>
      </c>
      <c r="D105" s="2" t="s">
        <v>1507</v>
      </c>
      <c r="E105" s="2" t="s">
        <v>46</v>
      </c>
      <c r="F105" s="1">
        <v>1099695</v>
      </c>
      <c r="G105" s="8" t="s">
        <v>620</v>
      </c>
      <c r="H105" s="1">
        <v>109970</v>
      </c>
      <c r="I105" s="2" t="s">
        <v>1851</v>
      </c>
      <c r="J105" s="2" t="s">
        <v>913</v>
      </c>
    </row>
    <row r="106" spans="2:10" outlineLevel="1" x14ac:dyDescent="0.2">
      <c r="B106" s="6">
        <v>44590</v>
      </c>
      <c r="C106" s="2" t="s">
        <v>2978</v>
      </c>
      <c r="D106" s="2" t="s">
        <v>1507</v>
      </c>
      <c r="E106" s="2" t="s">
        <v>756</v>
      </c>
      <c r="F106" s="1">
        <v>62309070</v>
      </c>
      <c r="G106" s="8" t="s">
        <v>620</v>
      </c>
      <c r="H106" s="1">
        <v>6230907</v>
      </c>
      <c r="I106" s="2" t="s">
        <v>263</v>
      </c>
      <c r="J106" s="2" t="s">
        <v>1408</v>
      </c>
    </row>
    <row r="107" spans="2:10" outlineLevel="1" x14ac:dyDescent="0.2">
      <c r="B107" s="6">
        <v>44590</v>
      </c>
      <c r="C107" s="2" t="s">
        <v>1760</v>
      </c>
      <c r="D107" s="2" t="s">
        <v>1507</v>
      </c>
      <c r="E107" s="2" t="s">
        <v>270</v>
      </c>
      <c r="F107" s="1">
        <v>34896220</v>
      </c>
      <c r="G107" s="8" t="s">
        <v>620</v>
      </c>
      <c r="H107" s="1">
        <v>3489622</v>
      </c>
      <c r="I107" s="2" t="s">
        <v>2355</v>
      </c>
      <c r="J107" s="2" t="s">
        <v>2013</v>
      </c>
    </row>
    <row r="108" spans="2:10" outlineLevel="1" x14ac:dyDescent="0.2">
      <c r="B108" s="6">
        <v>44590</v>
      </c>
      <c r="C108" s="2" t="s">
        <v>401</v>
      </c>
      <c r="D108" s="2" t="s">
        <v>1507</v>
      </c>
      <c r="E108" s="2" t="s">
        <v>578</v>
      </c>
      <c r="F108" s="1">
        <v>1110580</v>
      </c>
      <c r="G108" s="8" t="s">
        <v>620</v>
      </c>
      <c r="H108" s="1">
        <v>111058</v>
      </c>
      <c r="I108" s="2" t="s">
        <v>1851</v>
      </c>
      <c r="J108" s="2" t="s">
        <v>913</v>
      </c>
    </row>
    <row r="109" spans="2:10" outlineLevel="1" x14ac:dyDescent="0.2">
      <c r="B109" s="6">
        <v>44590</v>
      </c>
      <c r="C109" s="2" t="s">
        <v>1113</v>
      </c>
      <c r="D109" s="2" t="s">
        <v>1507</v>
      </c>
      <c r="E109" s="2" t="s">
        <v>103</v>
      </c>
      <c r="F109" s="1">
        <v>726000</v>
      </c>
      <c r="G109" s="8" t="s">
        <v>620</v>
      </c>
      <c r="H109" s="1">
        <v>72600</v>
      </c>
      <c r="I109" s="2" t="s">
        <v>1474</v>
      </c>
      <c r="J109" s="2" t="s">
        <v>2830</v>
      </c>
    </row>
    <row r="110" spans="2:10" outlineLevel="1" x14ac:dyDescent="0.2">
      <c r="B110" s="6">
        <v>44590</v>
      </c>
      <c r="C110" s="2" t="s">
        <v>2163</v>
      </c>
      <c r="D110" s="2" t="s">
        <v>1507</v>
      </c>
      <c r="E110" s="2" t="s">
        <v>1587</v>
      </c>
      <c r="F110" s="1">
        <v>14955200</v>
      </c>
      <c r="G110" s="8" t="s">
        <v>620</v>
      </c>
      <c r="H110" s="1">
        <v>1495520</v>
      </c>
      <c r="I110" s="2" t="s">
        <v>2355</v>
      </c>
      <c r="J110" s="2" t="s">
        <v>2013</v>
      </c>
    </row>
    <row r="111" spans="2:10" outlineLevel="1" x14ac:dyDescent="0.2">
      <c r="B111" s="6">
        <v>44590</v>
      </c>
      <c r="C111" s="2" t="s">
        <v>989</v>
      </c>
      <c r="D111" s="2" t="s">
        <v>1507</v>
      </c>
      <c r="E111" s="2" t="s">
        <v>2165</v>
      </c>
      <c r="F111" s="1">
        <v>2579200</v>
      </c>
      <c r="G111" s="8" t="s">
        <v>620</v>
      </c>
      <c r="H111" s="1">
        <v>257920</v>
      </c>
      <c r="I111" s="2" t="s">
        <v>3001</v>
      </c>
      <c r="J111" s="2" t="s">
        <v>1150</v>
      </c>
    </row>
    <row r="112" spans="2:10" outlineLevel="1" x14ac:dyDescent="0.2">
      <c r="B112" s="6">
        <v>44590</v>
      </c>
      <c r="C112" s="2" t="s">
        <v>1054</v>
      </c>
      <c r="D112" s="2" t="s">
        <v>1507</v>
      </c>
      <c r="E112" s="2" t="s">
        <v>1528</v>
      </c>
      <c r="F112" s="1">
        <v>421600</v>
      </c>
      <c r="G112" s="8" t="s">
        <v>620</v>
      </c>
      <c r="H112" s="1">
        <v>42160</v>
      </c>
      <c r="I112" s="2" t="s">
        <v>2093</v>
      </c>
      <c r="J112" s="2" t="s">
        <v>442</v>
      </c>
    </row>
    <row r="113" spans="2:10" outlineLevel="1" x14ac:dyDescent="0.2">
      <c r="B113" s="6">
        <v>44590</v>
      </c>
      <c r="C113" s="2" t="s">
        <v>2299</v>
      </c>
      <c r="D113" s="2" t="s">
        <v>1507</v>
      </c>
      <c r="E113" s="2" t="s">
        <v>514</v>
      </c>
      <c r="F113" s="1">
        <v>1719530</v>
      </c>
      <c r="G113" s="8" t="s">
        <v>620</v>
      </c>
      <c r="H113" s="1">
        <v>171953</v>
      </c>
      <c r="I113" s="2" t="s">
        <v>975</v>
      </c>
      <c r="J113" s="2" t="s">
        <v>915</v>
      </c>
    </row>
    <row r="114" spans="2:10" outlineLevel="1" x14ac:dyDescent="0.2">
      <c r="B114" s="6">
        <v>44590</v>
      </c>
      <c r="C114" s="2" t="s">
        <v>2240</v>
      </c>
      <c r="D114" s="2" t="s">
        <v>1507</v>
      </c>
      <c r="E114" s="2" t="s">
        <v>1423</v>
      </c>
      <c r="F114" s="1">
        <v>4891870</v>
      </c>
      <c r="G114" s="8" t="s">
        <v>620</v>
      </c>
      <c r="H114" s="1">
        <v>489187</v>
      </c>
      <c r="I114" s="2" t="s">
        <v>1893</v>
      </c>
      <c r="J114" s="2" t="s">
        <v>375</v>
      </c>
    </row>
    <row r="115" spans="2:10" outlineLevel="1" x14ac:dyDescent="0.2">
      <c r="B115" s="6">
        <v>44590</v>
      </c>
      <c r="C115" s="2" t="s">
        <v>1189</v>
      </c>
      <c r="D115" s="2" t="s">
        <v>1507</v>
      </c>
      <c r="E115" s="2" t="s">
        <v>2548</v>
      </c>
      <c r="F115" s="1">
        <v>1003640</v>
      </c>
      <c r="G115" s="8" t="s">
        <v>620</v>
      </c>
      <c r="H115" s="1">
        <v>100364</v>
      </c>
      <c r="I115" s="2" t="s">
        <v>2355</v>
      </c>
      <c r="J115" s="2" t="s">
        <v>2013</v>
      </c>
    </row>
    <row r="116" spans="2:10" outlineLevel="1" x14ac:dyDescent="0.2">
      <c r="B116" s="6">
        <v>44590</v>
      </c>
      <c r="C116" s="2" t="s">
        <v>883</v>
      </c>
      <c r="D116" s="2" t="s">
        <v>1507</v>
      </c>
      <c r="E116" s="2" t="s">
        <v>1867</v>
      </c>
      <c r="F116" s="1">
        <v>4313540</v>
      </c>
      <c r="G116" s="8" t="s">
        <v>620</v>
      </c>
      <c r="H116" s="1">
        <v>431354</v>
      </c>
      <c r="I116" s="2" t="s">
        <v>2355</v>
      </c>
      <c r="J116" s="2" t="s">
        <v>2013</v>
      </c>
    </row>
    <row r="117" spans="2:10" outlineLevel="1" x14ac:dyDescent="0.2">
      <c r="B117" s="6">
        <v>44590</v>
      </c>
      <c r="C117" s="2" t="s">
        <v>424</v>
      </c>
      <c r="D117" s="2" t="s">
        <v>1507</v>
      </c>
      <c r="E117" s="2" t="s">
        <v>1771</v>
      </c>
      <c r="F117" s="1">
        <v>2295200</v>
      </c>
      <c r="G117" s="8" t="s">
        <v>620</v>
      </c>
      <c r="H117" s="1">
        <v>229520</v>
      </c>
      <c r="I117" s="2" t="s">
        <v>1893</v>
      </c>
      <c r="J117" s="2" t="s">
        <v>375</v>
      </c>
    </row>
    <row r="118" spans="2:10" outlineLevel="1" x14ac:dyDescent="0.2">
      <c r="B118" s="6">
        <v>44590</v>
      </c>
      <c r="C118" s="2" t="s">
        <v>880</v>
      </c>
      <c r="D118" s="2" t="s">
        <v>1507</v>
      </c>
      <c r="E118" s="2" t="s">
        <v>2849</v>
      </c>
      <c r="F118" s="1">
        <v>35963670</v>
      </c>
      <c r="G118" s="8" t="s">
        <v>620</v>
      </c>
      <c r="H118" s="1">
        <v>3596367</v>
      </c>
      <c r="I118" s="2" t="s">
        <v>2355</v>
      </c>
      <c r="J118" s="2" t="s">
        <v>2013</v>
      </c>
    </row>
    <row r="119" spans="2:10" outlineLevel="1" x14ac:dyDescent="0.2">
      <c r="B119" s="6">
        <v>44590</v>
      </c>
      <c r="C119" s="2" t="s">
        <v>2199</v>
      </c>
      <c r="D119" s="2" t="s">
        <v>1507</v>
      </c>
      <c r="E119" s="2" t="s">
        <v>2072</v>
      </c>
      <c r="F119" s="1">
        <v>62499635</v>
      </c>
      <c r="G119" s="8" t="s">
        <v>620</v>
      </c>
      <c r="H119" s="1">
        <v>6249964</v>
      </c>
      <c r="I119" s="2" t="s">
        <v>2355</v>
      </c>
      <c r="J119" s="2" t="s">
        <v>2013</v>
      </c>
    </row>
    <row r="120" spans="2:10" outlineLevel="1" x14ac:dyDescent="0.2">
      <c r="B120" s="6">
        <v>44590</v>
      </c>
      <c r="C120" s="2" t="s">
        <v>2193</v>
      </c>
      <c r="D120" s="2" t="s">
        <v>1507</v>
      </c>
      <c r="E120" s="2" t="s">
        <v>1182</v>
      </c>
      <c r="F120" s="1">
        <v>1403520</v>
      </c>
      <c r="G120" s="8" t="s">
        <v>620</v>
      </c>
      <c r="H120" s="1">
        <v>140352</v>
      </c>
      <c r="I120" s="2" t="s">
        <v>513</v>
      </c>
      <c r="J120" s="2" t="s">
        <v>364</v>
      </c>
    </row>
    <row r="121" spans="2:10" outlineLevel="1" x14ac:dyDescent="0.2">
      <c r="B121" s="6">
        <v>44590</v>
      </c>
      <c r="C121" s="2" t="s">
        <v>1547</v>
      </c>
      <c r="D121" s="2" t="s">
        <v>1507</v>
      </c>
      <c r="E121" s="2" t="s">
        <v>1157</v>
      </c>
      <c r="F121" s="1">
        <v>1099695</v>
      </c>
      <c r="G121" s="8" t="s">
        <v>620</v>
      </c>
      <c r="H121" s="1">
        <v>109970</v>
      </c>
      <c r="I121" s="2" t="s">
        <v>513</v>
      </c>
      <c r="J121" s="2" t="s">
        <v>364</v>
      </c>
    </row>
    <row r="122" spans="2:10" outlineLevel="1" x14ac:dyDescent="0.2">
      <c r="B122" s="6">
        <v>44590</v>
      </c>
      <c r="C122" s="2" t="s">
        <v>878</v>
      </c>
      <c r="D122" s="2" t="s">
        <v>1507</v>
      </c>
      <c r="E122" s="2" t="s">
        <v>2168</v>
      </c>
      <c r="F122" s="1">
        <v>2024120</v>
      </c>
      <c r="G122" s="8" t="s">
        <v>620</v>
      </c>
      <c r="H122" s="1">
        <v>202412</v>
      </c>
      <c r="I122" s="2" t="s">
        <v>1474</v>
      </c>
      <c r="J122" s="2" t="s">
        <v>2830</v>
      </c>
    </row>
    <row r="123" spans="2:10" outlineLevel="1" x14ac:dyDescent="0.2">
      <c r="B123" s="6">
        <v>44590</v>
      </c>
      <c r="C123" s="2" t="s">
        <v>507</v>
      </c>
      <c r="D123" s="2" t="s">
        <v>1507</v>
      </c>
      <c r="E123" s="2" t="s">
        <v>632</v>
      </c>
      <c r="F123" s="1">
        <v>12269424</v>
      </c>
      <c r="G123" s="8" t="s">
        <v>620</v>
      </c>
      <c r="H123" s="1">
        <v>1226942</v>
      </c>
      <c r="I123" s="2" t="s">
        <v>769</v>
      </c>
      <c r="J123" s="2" t="s">
        <v>319</v>
      </c>
    </row>
    <row r="124" spans="2:10" outlineLevel="1" x14ac:dyDescent="0.2">
      <c r="B124" s="6">
        <v>44590</v>
      </c>
      <c r="C124" s="2" t="s">
        <v>2688</v>
      </c>
      <c r="D124" s="2" t="s">
        <v>1507</v>
      </c>
      <c r="E124" s="2" t="s">
        <v>1627</v>
      </c>
      <c r="F124" s="1">
        <v>5672315</v>
      </c>
      <c r="G124" s="8" t="s">
        <v>620</v>
      </c>
      <c r="H124" s="1">
        <v>567232</v>
      </c>
      <c r="I124" s="2" t="s">
        <v>769</v>
      </c>
      <c r="J124" s="2" t="s">
        <v>319</v>
      </c>
    </row>
    <row r="125" spans="2:10" outlineLevel="1" x14ac:dyDescent="0.2">
      <c r="B125" s="6">
        <v>44590</v>
      </c>
      <c r="C125" s="2" t="s">
        <v>2179</v>
      </c>
      <c r="D125" s="2" t="s">
        <v>1507</v>
      </c>
      <c r="E125" s="2" t="s">
        <v>586</v>
      </c>
      <c r="F125" s="1">
        <v>1468620</v>
      </c>
      <c r="G125" s="8" t="s">
        <v>620</v>
      </c>
      <c r="H125" s="1">
        <v>146862</v>
      </c>
      <c r="I125" s="2" t="s">
        <v>975</v>
      </c>
      <c r="J125" s="2" t="s">
        <v>915</v>
      </c>
    </row>
    <row r="126" spans="2:10" outlineLevel="1" x14ac:dyDescent="0.2">
      <c r="B126" s="6">
        <v>44590</v>
      </c>
      <c r="C126" s="2" t="s">
        <v>1013</v>
      </c>
      <c r="D126" s="2" t="s">
        <v>1507</v>
      </c>
      <c r="E126" s="2" t="s">
        <v>866</v>
      </c>
      <c r="F126" s="1">
        <v>8433130</v>
      </c>
      <c r="G126" s="8" t="s">
        <v>620</v>
      </c>
      <c r="H126" s="1">
        <v>843313</v>
      </c>
      <c r="I126" s="2" t="s">
        <v>2503</v>
      </c>
      <c r="J126" s="2" t="s">
        <v>441</v>
      </c>
    </row>
    <row r="127" spans="2:10" outlineLevel="1" x14ac:dyDescent="0.2">
      <c r="B127" s="6">
        <v>44590</v>
      </c>
      <c r="C127" s="2" t="s">
        <v>415</v>
      </c>
      <c r="D127" s="2" t="s">
        <v>1507</v>
      </c>
      <c r="E127" s="2" t="s">
        <v>1557</v>
      </c>
      <c r="F127" s="1">
        <v>19734620</v>
      </c>
      <c r="G127" s="8" t="s">
        <v>620</v>
      </c>
      <c r="H127" s="1">
        <v>1973462</v>
      </c>
      <c r="I127" s="2" t="s">
        <v>2503</v>
      </c>
      <c r="J127" s="2" t="s">
        <v>441</v>
      </c>
    </row>
    <row r="128" spans="2:10" outlineLevel="1" x14ac:dyDescent="0.2">
      <c r="B128" s="6">
        <v>44590</v>
      </c>
      <c r="C128" s="2" t="s">
        <v>2187</v>
      </c>
      <c r="D128" s="2" t="s">
        <v>1507</v>
      </c>
      <c r="E128" s="2" t="s">
        <v>1264</v>
      </c>
      <c r="F128" s="1">
        <v>11069760</v>
      </c>
      <c r="G128" s="8" t="s">
        <v>620</v>
      </c>
      <c r="H128" s="1">
        <v>1106976</v>
      </c>
      <c r="I128" s="2" t="s">
        <v>1893</v>
      </c>
      <c r="J128" s="2" t="s">
        <v>375</v>
      </c>
    </row>
    <row r="129" spans="2:10" outlineLevel="1" x14ac:dyDescent="0.2">
      <c r="B129" s="6">
        <v>44590</v>
      </c>
      <c r="C129" s="2" t="s">
        <v>1520</v>
      </c>
      <c r="D129" s="2" t="s">
        <v>1507</v>
      </c>
      <c r="E129" s="2" t="s">
        <v>264</v>
      </c>
      <c r="F129" s="1">
        <v>4800360</v>
      </c>
      <c r="G129" s="8" t="s">
        <v>620</v>
      </c>
      <c r="H129" s="1">
        <v>480036</v>
      </c>
      <c r="I129" s="2" t="s">
        <v>769</v>
      </c>
      <c r="J129" s="2" t="s">
        <v>319</v>
      </c>
    </row>
    <row r="130" spans="2:10" outlineLevel="1" x14ac:dyDescent="0.2">
      <c r="B130" s="6">
        <v>44590</v>
      </c>
      <c r="C130" s="2" t="s">
        <v>262</v>
      </c>
      <c r="D130" s="2" t="s">
        <v>1507</v>
      </c>
      <c r="E130" s="2" t="s">
        <v>2420</v>
      </c>
      <c r="F130" s="1">
        <v>8321000</v>
      </c>
      <c r="G130" s="8" t="s">
        <v>620</v>
      </c>
      <c r="H130" s="1">
        <v>832100</v>
      </c>
      <c r="I130" s="2" t="s">
        <v>497</v>
      </c>
      <c r="J130" s="2" t="s">
        <v>349</v>
      </c>
    </row>
    <row r="131" spans="2:10" outlineLevel="1" x14ac:dyDescent="0.2">
      <c r="B131" s="6">
        <v>44590</v>
      </c>
      <c r="C131" s="2" t="s">
        <v>1985</v>
      </c>
      <c r="D131" s="2" t="s">
        <v>1507</v>
      </c>
      <c r="E131" s="2" t="s">
        <v>2696</v>
      </c>
      <c r="F131" s="1">
        <v>2455600</v>
      </c>
      <c r="G131" s="8" t="s">
        <v>620</v>
      </c>
      <c r="H131" s="1">
        <v>245560</v>
      </c>
      <c r="I131" s="2" t="s">
        <v>1474</v>
      </c>
      <c r="J131" s="2" t="s">
        <v>2830</v>
      </c>
    </row>
    <row r="132" spans="2:10" outlineLevel="1" x14ac:dyDescent="0.2">
      <c r="B132" s="6">
        <v>44590</v>
      </c>
      <c r="C132" s="2" t="s">
        <v>2467</v>
      </c>
      <c r="D132" s="2" t="s">
        <v>1507</v>
      </c>
      <c r="E132" s="2" t="s">
        <v>2842</v>
      </c>
      <c r="F132" s="1">
        <v>4209620</v>
      </c>
      <c r="G132" s="8" t="s">
        <v>620</v>
      </c>
      <c r="H132" s="1">
        <v>420962</v>
      </c>
      <c r="I132" s="2" t="s">
        <v>1851</v>
      </c>
      <c r="J132" s="2" t="s">
        <v>913</v>
      </c>
    </row>
    <row r="133" spans="2:10" outlineLevel="1" x14ac:dyDescent="0.2">
      <c r="B133" s="6">
        <v>44590</v>
      </c>
      <c r="C133" s="2" t="s">
        <v>2982</v>
      </c>
      <c r="D133" s="2" t="s">
        <v>1507</v>
      </c>
      <c r="E133" s="2" t="s">
        <v>1481</v>
      </c>
      <c r="F133" s="1">
        <v>3081020</v>
      </c>
      <c r="G133" s="8" t="s">
        <v>620</v>
      </c>
      <c r="H133" s="1">
        <v>308102</v>
      </c>
      <c r="I133" s="2" t="s">
        <v>1851</v>
      </c>
      <c r="J133" s="2" t="s">
        <v>913</v>
      </c>
    </row>
    <row r="134" spans="2:10" outlineLevel="1" x14ac:dyDescent="0.2">
      <c r="B134" s="6">
        <v>44590</v>
      </c>
      <c r="C134" s="2" t="s">
        <v>1042</v>
      </c>
      <c r="D134" s="2" t="s">
        <v>1507</v>
      </c>
      <c r="E134" s="2" t="s">
        <v>2335</v>
      </c>
      <c r="F134" s="1">
        <v>8545086</v>
      </c>
      <c r="G134" s="8" t="s">
        <v>620</v>
      </c>
      <c r="H134" s="1">
        <v>854509</v>
      </c>
      <c r="I134" s="2" t="s">
        <v>2355</v>
      </c>
      <c r="J134" s="2" t="s">
        <v>2013</v>
      </c>
    </row>
    <row r="135" spans="2:10" outlineLevel="1" x14ac:dyDescent="0.2">
      <c r="B135" s="6">
        <v>44590</v>
      </c>
      <c r="C135" s="2" t="s">
        <v>1665</v>
      </c>
      <c r="D135" s="2" t="s">
        <v>1507</v>
      </c>
      <c r="E135" s="2" t="s">
        <v>2567</v>
      </c>
      <c r="F135" s="1">
        <v>29733930</v>
      </c>
      <c r="G135" s="8" t="s">
        <v>620</v>
      </c>
      <c r="H135" s="1">
        <v>2973393</v>
      </c>
      <c r="I135" s="2" t="s">
        <v>3001</v>
      </c>
      <c r="J135" s="2" t="s">
        <v>1150</v>
      </c>
    </row>
    <row r="136" spans="2:10" outlineLevel="1" x14ac:dyDescent="0.2">
      <c r="B136" s="6">
        <v>44590</v>
      </c>
      <c r="C136" s="2" t="s">
        <v>2564</v>
      </c>
      <c r="D136" s="2" t="s">
        <v>1507</v>
      </c>
      <c r="E136" s="2" t="s">
        <v>1818</v>
      </c>
      <c r="F136" s="1">
        <v>8991960</v>
      </c>
      <c r="G136" s="8" t="s">
        <v>620</v>
      </c>
      <c r="H136" s="1">
        <v>899196</v>
      </c>
      <c r="I136" s="2" t="s">
        <v>3001</v>
      </c>
      <c r="J136" s="2" t="s">
        <v>1150</v>
      </c>
    </row>
    <row r="137" spans="2:10" outlineLevel="1" x14ac:dyDescent="0.2">
      <c r="B137" s="6">
        <v>44590</v>
      </c>
      <c r="C137" s="2" t="s">
        <v>2149</v>
      </c>
      <c r="D137" s="2" t="s">
        <v>1507</v>
      </c>
      <c r="E137" s="2" t="s">
        <v>616</v>
      </c>
      <c r="F137" s="1">
        <v>12639555</v>
      </c>
      <c r="G137" s="8" t="s">
        <v>620</v>
      </c>
      <c r="H137" s="1">
        <v>1263956</v>
      </c>
      <c r="I137" s="2" t="s">
        <v>3001</v>
      </c>
      <c r="J137" s="2" t="s">
        <v>1150</v>
      </c>
    </row>
    <row r="138" spans="2:10" outlineLevel="1" x14ac:dyDescent="0.2">
      <c r="B138" s="6">
        <v>44590</v>
      </c>
      <c r="C138" s="2" t="s">
        <v>711</v>
      </c>
      <c r="D138" s="2" t="s">
        <v>1507</v>
      </c>
      <c r="E138" s="2" t="s">
        <v>1127</v>
      </c>
      <c r="F138" s="1">
        <v>23049980</v>
      </c>
      <c r="G138" s="8" t="s">
        <v>620</v>
      </c>
      <c r="H138" s="1">
        <v>2304998</v>
      </c>
      <c r="I138" s="2" t="s">
        <v>2897</v>
      </c>
      <c r="J138" s="2" t="s">
        <v>1197</v>
      </c>
    </row>
    <row r="139" spans="2:10" outlineLevel="1" x14ac:dyDescent="0.2">
      <c r="B139" s="6">
        <v>44590</v>
      </c>
      <c r="C139" s="2" t="s">
        <v>2699</v>
      </c>
      <c r="D139" s="2" t="s">
        <v>1507</v>
      </c>
      <c r="E139" s="2" t="s">
        <v>2315</v>
      </c>
      <c r="F139" s="1">
        <v>1468620</v>
      </c>
      <c r="G139" s="8" t="s">
        <v>620</v>
      </c>
      <c r="H139" s="1">
        <v>146862</v>
      </c>
      <c r="I139" s="2" t="s">
        <v>2908</v>
      </c>
      <c r="J139" s="2" t="s">
        <v>2857</v>
      </c>
    </row>
    <row r="140" spans="2:10" outlineLevel="1" x14ac:dyDescent="0.2">
      <c r="B140" s="6">
        <v>44590</v>
      </c>
      <c r="C140" s="2" t="s">
        <v>26</v>
      </c>
      <c r="D140" s="2" t="s">
        <v>1507</v>
      </c>
      <c r="E140" s="2" t="s">
        <v>192</v>
      </c>
      <c r="F140" s="1">
        <v>13968804</v>
      </c>
      <c r="G140" s="8" t="s">
        <v>620</v>
      </c>
      <c r="H140" s="1">
        <v>1396880</v>
      </c>
      <c r="I140" s="2" t="s">
        <v>2355</v>
      </c>
      <c r="J140" s="2" t="s">
        <v>2013</v>
      </c>
    </row>
    <row r="141" spans="2:10" outlineLevel="1" x14ac:dyDescent="0.2">
      <c r="B141" s="6">
        <v>44590</v>
      </c>
      <c r="C141" s="2" t="s">
        <v>1704</v>
      </c>
      <c r="D141" s="2" t="s">
        <v>1507</v>
      </c>
      <c r="E141" s="2" t="s">
        <v>1494</v>
      </c>
      <c r="F141" s="1">
        <v>29733660</v>
      </c>
      <c r="G141" s="8" t="s">
        <v>620</v>
      </c>
      <c r="H141" s="1">
        <v>2973366</v>
      </c>
      <c r="I141" s="2" t="s">
        <v>2355</v>
      </c>
      <c r="J141" s="2" t="s">
        <v>2013</v>
      </c>
    </row>
    <row r="142" spans="2:10" outlineLevel="1" x14ac:dyDescent="0.2">
      <c r="B142" s="6">
        <v>44590</v>
      </c>
      <c r="C142" s="2" t="s">
        <v>1240</v>
      </c>
      <c r="D142" s="2" t="s">
        <v>1507</v>
      </c>
      <c r="E142" s="2" t="s">
        <v>1961</v>
      </c>
      <c r="F142" s="1">
        <v>16658700</v>
      </c>
      <c r="G142" s="8" t="s">
        <v>620</v>
      </c>
      <c r="H142" s="1">
        <v>1665870</v>
      </c>
      <c r="I142" s="2" t="s">
        <v>2355</v>
      </c>
      <c r="J142" s="2" t="s">
        <v>2013</v>
      </c>
    </row>
    <row r="143" spans="2:10" outlineLevel="1" x14ac:dyDescent="0.2">
      <c r="B143" s="6">
        <v>44590</v>
      </c>
      <c r="C143" s="2" t="s">
        <v>1563</v>
      </c>
      <c r="D143" s="2" t="s">
        <v>1507</v>
      </c>
      <c r="E143" s="2" t="s">
        <v>456</v>
      </c>
      <c r="F143" s="1">
        <v>10120600</v>
      </c>
      <c r="G143" s="8" t="s">
        <v>620</v>
      </c>
      <c r="H143" s="1">
        <v>1012060</v>
      </c>
      <c r="I143" s="2" t="s">
        <v>2355</v>
      </c>
      <c r="J143" s="2" t="s">
        <v>2013</v>
      </c>
    </row>
    <row r="144" spans="2:10" outlineLevel="1" x14ac:dyDescent="0.2">
      <c r="B144" s="6">
        <v>44590</v>
      </c>
      <c r="C144" s="2" t="s">
        <v>1447</v>
      </c>
      <c r="D144" s="2" t="s">
        <v>1507</v>
      </c>
      <c r="E144" s="2" t="s">
        <v>132</v>
      </c>
      <c r="F144" s="1">
        <v>4048240</v>
      </c>
      <c r="G144" s="8" t="s">
        <v>620</v>
      </c>
      <c r="H144" s="1">
        <v>404824</v>
      </c>
      <c r="I144" s="2" t="s">
        <v>3001</v>
      </c>
      <c r="J144" s="2" t="s">
        <v>1150</v>
      </c>
    </row>
    <row r="145" spans="2:10" outlineLevel="1" x14ac:dyDescent="0.2">
      <c r="B145" s="6">
        <v>44590</v>
      </c>
      <c r="C145" s="2" t="s">
        <v>2923</v>
      </c>
      <c r="D145" s="2" t="s">
        <v>1507</v>
      </c>
      <c r="E145" s="2" t="s">
        <v>56</v>
      </c>
      <c r="F145" s="1">
        <v>6627020</v>
      </c>
      <c r="G145" s="8" t="s">
        <v>620</v>
      </c>
      <c r="H145" s="1">
        <v>662702</v>
      </c>
      <c r="I145" s="2" t="s">
        <v>3001</v>
      </c>
      <c r="J145" s="2" t="s">
        <v>1150</v>
      </c>
    </row>
    <row r="146" spans="2:10" outlineLevel="1" x14ac:dyDescent="0.2">
      <c r="B146" s="6">
        <v>44590</v>
      </c>
      <c r="C146" s="2" t="s">
        <v>2969</v>
      </c>
      <c r="D146" s="2" t="s">
        <v>1507</v>
      </c>
      <c r="E146" s="2" t="s">
        <v>605</v>
      </c>
      <c r="F146" s="1">
        <v>16719880</v>
      </c>
      <c r="G146" s="8" t="s">
        <v>620</v>
      </c>
      <c r="H146" s="1">
        <v>1671988</v>
      </c>
      <c r="I146" s="2" t="s">
        <v>2355</v>
      </c>
      <c r="J146" s="2" t="s">
        <v>2013</v>
      </c>
    </row>
    <row r="147" spans="2:10" outlineLevel="1" x14ac:dyDescent="0.2">
      <c r="B147" s="6">
        <v>44590</v>
      </c>
      <c r="C147" s="2" t="s">
        <v>2753</v>
      </c>
      <c r="D147" s="2" t="s">
        <v>1507</v>
      </c>
      <c r="E147" s="2" t="s">
        <v>1482</v>
      </c>
      <c r="F147" s="1">
        <v>7711740</v>
      </c>
      <c r="G147" s="8" t="s">
        <v>620</v>
      </c>
      <c r="H147" s="1">
        <v>771174</v>
      </c>
      <c r="I147" s="2" t="s">
        <v>1977</v>
      </c>
      <c r="J147" s="2" t="s">
        <v>1098</v>
      </c>
    </row>
    <row r="148" spans="2:10" outlineLevel="1" x14ac:dyDescent="0.2">
      <c r="B148" s="6">
        <v>44590</v>
      </c>
      <c r="C148" s="2" t="s">
        <v>1975</v>
      </c>
      <c r="D148" s="2" t="s">
        <v>1507</v>
      </c>
      <c r="E148" s="2" t="s">
        <v>402</v>
      </c>
      <c r="F148" s="1">
        <v>25158280</v>
      </c>
      <c r="G148" s="8" t="s">
        <v>620</v>
      </c>
      <c r="H148" s="1">
        <v>2515828</v>
      </c>
      <c r="I148" s="2" t="s">
        <v>1474</v>
      </c>
      <c r="J148" s="2" t="s">
        <v>2830</v>
      </c>
    </row>
    <row r="149" spans="2:10" outlineLevel="1" x14ac:dyDescent="0.2">
      <c r="B149" s="6">
        <v>44590</v>
      </c>
      <c r="C149" s="2" t="s">
        <v>2012</v>
      </c>
      <c r="D149" s="2" t="s">
        <v>1507</v>
      </c>
      <c r="E149" s="2" t="s">
        <v>1974</v>
      </c>
      <c r="F149" s="1">
        <v>48565380</v>
      </c>
      <c r="G149" s="8" t="s">
        <v>620</v>
      </c>
      <c r="H149" s="1">
        <v>4856538</v>
      </c>
      <c r="I149" s="2" t="s">
        <v>263</v>
      </c>
      <c r="J149" s="2" t="s">
        <v>1408</v>
      </c>
    </row>
    <row r="150" spans="2:10" outlineLevel="1" x14ac:dyDescent="0.2">
      <c r="B150" s="6">
        <v>44590</v>
      </c>
      <c r="C150" s="2" t="s">
        <v>1313</v>
      </c>
      <c r="D150" s="2" t="s">
        <v>1507</v>
      </c>
      <c r="E150" s="2" t="s">
        <v>1024</v>
      </c>
      <c r="F150" s="1">
        <v>6787180</v>
      </c>
      <c r="G150" s="8" t="s">
        <v>620</v>
      </c>
      <c r="H150" s="1">
        <v>678718</v>
      </c>
      <c r="I150" s="2" t="s">
        <v>769</v>
      </c>
      <c r="J150" s="2" t="s">
        <v>319</v>
      </c>
    </row>
    <row r="151" spans="2:10" outlineLevel="1" x14ac:dyDescent="0.2">
      <c r="B151" s="6">
        <v>44590</v>
      </c>
      <c r="C151" s="2" t="s">
        <v>451</v>
      </c>
      <c r="D151" s="2" t="s">
        <v>1507</v>
      </c>
      <c r="E151" s="2"/>
      <c r="F151" s="1">
        <v>0</v>
      </c>
      <c r="G151" s="8" t="s">
        <v>620</v>
      </c>
      <c r="H151" s="1">
        <v>0</v>
      </c>
      <c r="I151" s="2" t="s">
        <v>769</v>
      </c>
      <c r="J151" s="2" t="s">
        <v>319</v>
      </c>
    </row>
    <row r="152" spans="2:10" outlineLevel="1" x14ac:dyDescent="0.2">
      <c r="B152" s="6">
        <v>44590</v>
      </c>
      <c r="C152" s="2" t="s">
        <v>2652</v>
      </c>
      <c r="D152" s="2" t="s">
        <v>1507</v>
      </c>
      <c r="E152" s="2" t="s">
        <v>0</v>
      </c>
      <c r="F152" s="1">
        <v>1054000</v>
      </c>
      <c r="G152" s="8" t="s">
        <v>620</v>
      </c>
      <c r="H152" s="1">
        <v>105400</v>
      </c>
      <c r="I152" s="2" t="s">
        <v>2355</v>
      </c>
      <c r="J152" s="2" t="s">
        <v>2013</v>
      </c>
    </row>
    <row r="153" spans="2:10" outlineLevel="1" x14ac:dyDescent="0.2">
      <c r="B153" s="6">
        <v>44590</v>
      </c>
      <c r="C153" s="2" t="s">
        <v>1511</v>
      </c>
      <c r="D153" s="2" t="s">
        <v>1507</v>
      </c>
      <c r="E153" s="2" t="s">
        <v>1924</v>
      </c>
      <c r="F153" s="1">
        <v>907500</v>
      </c>
      <c r="G153" s="8" t="s">
        <v>620</v>
      </c>
      <c r="H153" s="1">
        <v>90750</v>
      </c>
      <c r="I153" s="2" t="s">
        <v>2355</v>
      </c>
      <c r="J153" s="2" t="s">
        <v>2013</v>
      </c>
    </row>
    <row r="154" spans="2:10" outlineLevel="1" x14ac:dyDescent="0.2">
      <c r="B154" s="6">
        <v>44590</v>
      </c>
      <c r="C154" s="2" t="s">
        <v>2106</v>
      </c>
      <c r="D154" s="2" t="s">
        <v>1507</v>
      </c>
      <c r="E154" s="2" t="s">
        <v>1525</v>
      </c>
      <c r="F154" s="1">
        <v>5606120</v>
      </c>
      <c r="G154" s="8" t="s">
        <v>620</v>
      </c>
      <c r="H154" s="1">
        <v>560612</v>
      </c>
      <c r="I154" s="2" t="s">
        <v>3001</v>
      </c>
      <c r="J154" s="2" t="s">
        <v>1150</v>
      </c>
    </row>
    <row r="155" spans="2:10" outlineLevel="1" x14ac:dyDescent="0.2">
      <c r="B155" s="6">
        <v>44590</v>
      </c>
      <c r="C155" s="2" t="s">
        <v>717</v>
      </c>
      <c r="D155" s="2" t="s">
        <v>1507</v>
      </c>
      <c r="E155" s="2" t="s">
        <v>540</v>
      </c>
      <c r="F155" s="1">
        <v>10448040</v>
      </c>
      <c r="G155" s="8" t="s">
        <v>620</v>
      </c>
      <c r="H155" s="1">
        <v>1044804</v>
      </c>
      <c r="I155" s="2" t="s">
        <v>975</v>
      </c>
      <c r="J155" s="2" t="s">
        <v>915</v>
      </c>
    </row>
    <row r="156" spans="2:10" outlineLevel="1" x14ac:dyDescent="0.2">
      <c r="B156" s="6">
        <v>44590</v>
      </c>
      <c r="C156" s="2" t="s">
        <v>532</v>
      </c>
      <c r="D156" s="2" t="s">
        <v>1507</v>
      </c>
      <c r="E156" s="2" t="s">
        <v>268</v>
      </c>
      <c r="F156" s="1">
        <v>5323642</v>
      </c>
      <c r="G156" s="8" t="s">
        <v>620</v>
      </c>
      <c r="H156" s="1">
        <v>532364</v>
      </c>
      <c r="I156" s="2" t="s">
        <v>263</v>
      </c>
      <c r="J156" s="2" t="s">
        <v>1408</v>
      </c>
    </row>
    <row r="157" spans="2:10" outlineLevel="1" x14ac:dyDescent="0.2">
      <c r="B157" s="6">
        <v>44590</v>
      </c>
      <c r="C157" s="2" t="s">
        <v>2217</v>
      </c>
      <c r="D157" s="2" t="s">
        <v>1507</v>
      </c>
      <c r="E157" s="2" t="s">
        <v>1773</v>
      </c>
      <c r="F157" s="1">
        <v>6556540</v>
      </c>
      <c r="G157" s="8" t="s">
        <v>620</v>
      </c>
      <c r="H157" s="1">
        <v>655654</v>
      </c>
      <c r="I157" s="2" t="s">
        <v>2355</v>
      </c>
      <c r="J157" s="2" t="s">
        <v>2013</v>
      </c>
    </row>
    <row r="158" spans="2:10" outlineLevel="1" x14ac:dyDescent="0.2">
      <c r="B158" s="6">
        <v>44590</v>
      </c>
      <c r="C158" s="2" t="s">
        <v>1125</v>
      </c>
      <c r="D158" s="2" t="s">
        <v>1507</v>
      </c>
      <c r="E158" s="2" t="s">
        <v>436</v>
      </c>
      <c r="F158" s="1">
        <v>9619370</v>
      </c>
      <c r="G158" s="8" t="s">
        <v>620</v>
      </c>
      <c r="H158" s="1">
        <v>961937</v>
      </c>
      <c r="I158" s="2" t="s">
        <v>2503</v>
      </c>
      <c r="J158" s="2" t="s">
        <v>441</v>
      </c>
    </row>
    <row r="159" spans="2:10" outlineLevel="1" x14ac:dyDescent="0.2">
      <c r="B159" s="6">
        <v>44590</v>
      </c>
      <c r="C159" s="2" t="s">
        <v>550</v>
      </c>
      <c r="D159" s="2" t="s">
        <v>1507</v>
      </c>
      <c r="E159" s="2" t="s">
        <v>1512</v>
      </c>
      <c r="F159" s="1">
        <v>2381320</v>
      </c>
      <c r="G159" s="8" t="s">
        <v>620</v>
      </c>
      <c r="H159" s="1">
        <v>238132</v>
      </c>
      <c r="I159" s="2" t="s">
        <v>1851</v>
      </c>
      <c r="J159" s="2" t="s">
        <v>913</v>
      </c>
    </row>
    <row r="160" spans="2:10" outlineLevel="1" x14ac:dyDescent="0.2">
      <c r="B160" s="6">
        <v>44590</v>
      </c>
      <c r="C160" s="2" t="s">
        <v>2932</v>
      </c>
      <c r="D160" s="2" t="s">
        <v>1507</v>
      </c>
      <c r="E160" s="2" t="s">
        <v>119</v>
      </c>
      <c r="F160" s="1">
        <v>4351760</v>
      </c>
      <c r="G160" s="8" t="s">
        <v>620</v>
      </c>
      <c r="H160" s="1">
        <v>435176</v>
      </c>
      <c r="I160" s="2" t="s">
        <v>513</v>
      </c>
      <c r="J160" s="2" t="s">
        <v>364</v>
      </c>
    </row>
    <row r="161" spans="2:10" outlineLevel="1" x14ac:dyDescent="0.2">
      <c r="B161" s="6">
        <v>44590</v>
      </c>
      <c r="C161" s="2" t="s">
        <v>681</v>
      </c>
      <c r="D161" s="2" t="s">
        <v>1507</v>
      </c>
      <c r="E161" s="2" t="s">
        <v>409</v>
      </c>
      <c r="F161" s="1">
        <v>15733852</v>
      </c>
      <c r="G161" s="8" t="s">
        <v>620</v>
      </c>
      <c r="H161" s="1">
        <v>1573385</v>
      </c>
      <c r="I161" s="2" t="s">
        <v>2355</v>
      </c>
      <c r="J161" s="2" t="s">
        <v>2013</v>
      </c>
    </row>
    <row r="162" spans="2:10" outlineLevel="1" x14ac:dyDescent="0.2">
      <c r="B162" s="6">
        <v>44590</v>
      </c>
      <c r="C162" s="2" t="s">
        <v>1055</v>
      </c>
      <c r="D162" s="2" t="s">
        <v>1507</v>
      </c>
      <c r="E162" s="2" t="s">
        <v>2549</v>
      </c>
      <c r="F162" s="1">
        <v>1612400</v>
      </c>
      <c r="G162" s="8" t="s">
        <v>620</v>
      </c>
      <c r="H162" s="1">
        <v>161240</v>
      </c>
      <c r="I162" s="2" t="s">
        <v>975</v>
      </c>
      <c r="J162" s="2" t="s">
        <v>915</v>
      </c>
    </row>
    <row r="163" spans="2:10" outlineLevel="1" x14ac:dyDescent="0.2">
      <c r="B163" s="6">
        <v>44590</v>
      </c>
      <c r="C163" s="2" t="s">
        <v>88</v>
      </c>
      <c r="D163" s="2" t="s">
        <v>1507</v>
      </c>
      <c r="E163" s="2" t="s">
        <v>2671</v>
      </c>
      <c r="F163" s="1">
        <v>2387120</v>
      </c>
      <c r="G163" s="8" t="s">
        <v>620</v>
      </c>
      <c r="H163" s="1">
        <v>238712</v>
      </c>
      <c r="I163" s="2" t="s">
        <v>975</v>
      </c>
      <c r="J163" s="2" t="s">
        <v>915</v>
      </c>
    </row>
    <row r="164" spans="2:10" outlineLevel="1" x14ac:dyDescent="0.2">
      <c r="B164" s="6">
        <v>44590</v>
      </c>
      <c r="C164" s="2" t="s">
        <v>2023</v>
      </c>
      <c r="D164" s="2" t="s">
        <v>1507</v>
      </c>
      <c r="E164" s="2" t="s">
        <v>410</v>
      </c>
      <c r="F164" s="1">
        <v>60866376</v>
      </c>
      <c r="G164" s="8" t="s">
        <v>620</v>
      </c>
      <c r="H164" s="1">
        <v>6086638</v>
      </c>
      <c r="I164" s="2" t="s">
        <v>2355</v>
      </c>
      <c r="J164" s="2" t="s">
        <v>2013</v>
      </c>
    </row>
    <row r="165" spans="2:10" outlineLevel="1" x14ac:dyDescent="0.2">
      <c r="B165" s="6">
        <v>44590</v>
      </c>
      <c r="C165" s="2" t="s">
        <v>2829</v>
      </c>
      <c r="D165" s="2" t="s">
        <v>1507</v>
      </c>
      <c r="E165" s="2" t="s">
        <v>2846</v>
      </c>
      <c r="F165" s="1">
        <v>2024120</v>
      </c>
      <c r="G165" s="8" t="s">
        <v>620</v>
      </c>
      <c r="H165" s="1">
        <v>202412</v>
      </c>
      <c r="I165" s="2" t="s">
        <v>513</v>
      </c>
      <c r="J165" s="2" t="s">
        <v>364</v>
      </c>
    </row>
    <row r="166" spans="2:10" outlineLevel="1" x14ac:dyDescent="0.2">
      <c r="B166" s="6">
        <v>44590</v>
      </c>
      <c r="C166" s="2" t="s">
        <v>747</v>
      </c>
      <c r="D166" s="2" t="s">
        <v>1507</v>
      </c>
      <c r="E166" s="2" t="s">
        <v>463</v>
      </c>
      <c r="F166" s="1">
        <v>16351938</v>
      </c>
      <c r="G166" s="8" t="s">
        <v>620</v>
      </c>
      <c r="H166" s="1">
        <v>1635194</v>
      </c>
      <c r="I166" s="2" t="s">
        <v>1893</v>
      </c>
      <c r="J166" s="2" t="s">
        <v>375</v>
      </c>
    </row>
    <row r="167" spans="2:10" outlineLevel="1" x14ac:dyDescent="0.2">
      <c r="B167" s="6">
        <v>44590</v>
      </c>
      <c r="C167" s="2" t="s">
        <v>362</v>
      </c>
      <c r="D167" s="2" t="s">
        <v>1507</v>
      </c>
      <c r="E167" s="2" t="s">
        <v>786</v>
      </c>
      <c r="F167" s="1">
        <v>10866032</v>
      </c>
      <c r="G167" s="8" t="s">
        <v>620</v>
      </c>
      <c r="H167" s="1">
        <v>1086603</v>
      </c>
      <c r="I167" s="2" t="s">
        <v>1893</v>
      </c>
      <c r="J167" s="2" t="s">
        <v>375</v>
      </c>
    </row>
    <row r="168" spans="2:10" outlineLevel="1" x14ac:dyDescent="0.2">
      <c r="B168" s="6">
        <v>44590</v>
      </c>
      <c r="C168" s="2" t="s">
        <v>776</v>
      </c>
      <c r="D168" s="2" t="s">
        <v>1507</v>
      </c>
      <c r="E168" s="2" t="s">
        <v>2480</v>
      </c>
      <c r="F168" s="1">
        <v>5461610</v>
      </c>
      <c r="G168" s="8" t="s">
        <v>620</v>
      </c>
      <c r="H168" s="1">
        <v>546161</v>
      </c>
      <c r="I168" s="2" t="s">
        <v>1893</v>
      </c>
      <c r="J168" s="2" t="s">
        <v>375</v>
      </c>
    </row>
    <row r="169" spans="2:10" outlineLevel="1" x14ac:dyDescent="0.2">
      <c r="B169" s="6">
        <v>44590</v>
      </c>
      <c r="C169" s="2" t="s">
        <v>113</v>
      </c>
      <c r="D169" s="2" t="s">
        <v>1507</v>
      </c>
      <c r="E169" s="2" t="s">
        <v>2504</v>
      </c>
      <c r="F169" s="1">
        <v>453750</v>
      </c>
      <c r="G169" s="8" t="s">
        <v>620</v>
      </c>
      <c r="H169" s="1">
        <v>45375</v>
      </c>
      <c r="I169" s="2" t="s">
        <v>1893</v>
      </c>
      <c r="J169" s="2" t="s">
        <v>375</v>
      </c>
    </row>
    <row r="170" spans="2:10" outlineLevel="1" x14ac:dyDescent="0.2">
      <c r="B170" s="6">
        <v>44590</v>
      </c>
      <c r="C170" s="2" t="s">
        <v>1564</v>
      </c>
      <c r="D170" s="2" t="s">
        <v>1507</v>
      </c>
      <c r="E170" s="2" t="s">
        <v>1803</v>
      </c>
      <c r="F170" s="1">
        <v>10691430</v>
      </c>
      <c r="G170" s="8" t="s">
        <v>620</v>
      </c>
      <c r="H170" s="1">
        <v>1069143</v>
      </c>
      <c r="I170" s="2" t="s">
        <v>1893</v>
      </c>
      <c r="J170" s="2" t="s">
        <v>375</v>
      </c>
    </row>
    <row r="171" spans="2:10" outlineLevel="1" x14ac:dyDescent="0.2">
      <c r="B171" s="6">
        <v>44590</v>
      </c>
      <c r="C171" s="2" t="s">
        <v>788</v>
      </c>
      <c r="D171" s="2" t="s">
        <v>1507</v>
      </c>
      <c r="E171" s="2" t="s">
        <v>2604</v>
      </c>
      <c r="F171" s="1">
        <v>8501304</v>
      </c>
      <c r="G171" s="8" t="s">
        <v>620</v>
      </c>
      <c r="H171" s="1">
        <v>850130</v>
      </c>
      <c r="I171" s="2" t="s">
        <v>1893</v>
      </c>
      <c r="J171" s="2" t="s">
        <v>375</v>
      </c>
    </row>
    <row r="172" spans="2:10" outlineLevel="1" x14ac:dyDescent="0.2">
      <c r="B172" s="6">
        <v>44590</v>
      </c>
      <c r="C172" s="2" t="s">
        <v>2581</v>
      </c>
      <c r="D172" s="2" t="s">
        <v>1507</v>
      </c>
      <c r="E172" s="2" t="s">
        <v>1813</v>
      </c>
      <c r="F172" s="1">
        <v>3846620</v>
      </c>
      <c r="G172" s="8" t="s">
        <v>620</v>
      </c>
      <c r="H172" s="1">
        <v>384662</v>
      </c>
      <c r="I172" s="2" t="s">
        <v>1893</v>
      </c>
      <c r="J172" s="2" t="s">
        <v>375</v>
      </c>
    </row>
    <row r="173" spans="2:10" outlineLevel="1" x14ac:dyDescent="0.2">
      <c r="B173" s="6">
        <v>44590</v>
      </c>
      <c r="C173" s="2" t="s">
        <v>1356</v>
      </c>
      <c r="D173" s="2" t="s">
        <v>1507</v>
      </c>
      <c r="E173" s="2" t="s">
        <v>1928</v>
      </c>
      <c r="F173" s="1">
        <v>8926660</v>
      </c>
      <c r="G173" s="8" t="s">
        <v>620</v>
      </c>
      <c r="H173" s="1">
        <v>892666</v>
      </c>
      <c r="I173" s="2" t="s">
        <v>1893</v>
      </c>
      <c r="J173" s="2" t="s">
        <v>375</v>
      </c>
    </row>
    <row r="174" spans="2:10" outlineLevel="1" x14ac:dyDescent="0.2">
      <c r="B174" s="6">
        <v>44590</v>
      </c>
      <c r="C174" s="2" t="s">
        <v>993</v>
      </c>
      <c r="D174" s="2" t="s">
        <v>1507</v>
      </c>
      <c r="E174" s="2" t="s">
        <v>1723</v>
      </c>
      <c r="F174" s="1">
        <v>20919830</v>
      </c>
      <c r="G174" s="8" t="s">
        <v>620</v>
      </c>
      <c r="H174" s="1">
        <v>2091983</v>
      </c>
      <c r="I174" s="2" t="s">
        <v>1893</v>
      </c>
      <c r="J174" s="2" t="s">
        <v>375</v>
      </c>
    </row>
    <row r="175" spans="2:10" outlineLevel="1" x14ac:dyDescent="0.2">
      <c r="B175" s="6">
        <v>44590</v>
      </c>
      <c r="C175" s="2" t="s">
        <v>2538</v>
      </c>
      <c r="D175" s="2" t="s">
        <v>1507</v>
      </c>
      <c r="E175" s="2" t="s">
        <v>2312</v>
      </c>
      <c r="F175" s="1">
        <v>6746580</v>
      </c>
      <c r="G175" s="8" t="s">
        <v>620</v>
      </c>
      <c r="H175" s="1">
        <v>674658</v>
      </c>
      <c r="I175" s="2" t="s">
        <v>1893</v>
      </c>
      <c r="J175" s="2" t="s">
        <v>375</v>
      </c>
    </row>
    <row r="176" spans="2:10" outlineLevel="1" x14ac:dyDescent="0.2">
      <c r="B176" s="6">
        <v>44590</v>
      </c>
      <c r="C176" s="2" t="s">
        <v>2722</v>
      </c>
      <c r="D176" s="2" t="s">
        <v>1507</v>
      </c>
      <c r="E176" s="2" t="s">
        <v>1567</v>
      </c>
      <c r="F176" s="1">
        <v>29987205</v>
      </c>
      <c r="G176" s="8" t="s">
        <v>620</v>
      </c>
      <c r="H176" s="1">
        <v>2998721</v>
      </c>
      <c r="I176" s="2" t="s">
        <v>2355</v>
      </c>
      <c r="J176" s="2" t="s">
        <v>2013</v>
      </c>
    </row>
    <row r="177" spans="2:10" outlineLevel="1" x14ac:dyDescent="0.2">
      <c r="B177" s="6">
        <v>44590</v>
      </c>
      <c r="C177" s="2" t="s">
        <v>2703</v>
      </c>
      <c r="D177" s="2" t="s">
        <v>1507</v>
      </c>
      <c r="E177" s="2" t="s">
        <v>1035</v>
      </c>
      <c r="F177" s="1">
        <v>6601524</v>
      </c>
      <c r="G177" s="8" t="s">
        <v>620</v>
      </c>
      <c r="H177" s="1">
        <v>660152</v>
      </c>
      <c r="I177" s="2" t="s">
        <v>769</v>
      </c>
      <c r="J177" s="2" t="s">
        <v>319</v>
      </c>
    </row>
    <row r="178" spans="2:10" outlineLevel="1" x14ac:dyDescent="0.2">
      <c r="B178" s="6">
        <v>44590</v>
      </c>
      <c r="C178" s="2" t="s">
        <v>2197</v>
      </c>
      <c r="D178" s="2" t="s">
        <v>1507</v>
      </c>
      <c r="E178" s="2" t="s">
        <v>1932</v>
      </c>
      <c r="F178" s="1">
        <v>11798040</v>
      </c>
      <c r="G178" s="8" t="s">
        <v>620</v>
      </c>
      <c r="H178" s="1">
        <v>1179804</v>
      </c>
      <c r="I178" s="2" t="s">
        <v>1893</v>
      </c>
      <c r="J178" s="2" t="s">
        <v>375</v>
      </c>
    </row>
    <row r="179" spans="2:10" outlineLevel="1" x14ac:dyDescent="0.2">
      <c r="B179" s="6">
        <v>44590</v>
      </c>
      <c r="C179" s="2" t="s">
        <v>249</v>
      </c>
      <c r="D179" s="2" t="s">
        <v>1507</v>
      </c>
      <c r="E179" s="2" t="s">
        <v>704</v>
      </c>
      <c r="F179" s="1">
        <v>13296400</v>
      </c>
      <c r="G179" s="8" t="s">
        <v>620</v>
      </c>
      <c r="H179" s="1">
        <v>1329640</v>
      </c>
      <c r="I179" s="2" t="s">
        <v>2355</v>
      </c>
      <c r="J179" s="2" t="s">
        <v>2013</v>
      </c>
    </row>
    <row r="180" spans="2:10" outlineLevel="1" x14ac:dyDescent="0.2">
      <c r="B180" s="6">
        <v>44590</v>
      </c>
      <c r="C180" s="2" t="s">
        <v>940</v>
      </c>
      <c r="D180" s="2" t="s">
        <v>1507</v>
      </c>
      <c r="E180" s="2" t="s">
        <v>2583</v>
      </c>
      <c r="F180" s="1">
        <v>11105800</v>
      </c>
      <c r="G180" s="8" t="s">
        <v>620</v>
      </c>
      <c r="H180" s="1">
        <v>1110580</v>
      </c>
      <c r="I180" s="2" t="s">
        <v>2355</v>
      </c>
      <c r="J180" s="2" t="s">
        <v>2013</v>
      </c>
    </row>
    <row r="181" spans="2:10" outlineLevel="1" x14ac:dyDescent="0.2">
      <c r="B181" s="6">
        <v>44590</v>
      </c>
      <c r="C181" s="2" t="s">
        <v>1463</v>
      </c>
      <c r="D181" s="2" t="s">
        <v>1507</v>
      </c>
      <c r="E181" s="2" t="s">
        <v>1910</v>
      </c>
      <c r="F181" s="1">
        <v>2937240</v>
      </c>
      <c r="G181" s="8" t="s">
        <v>620</v>
      </c>
      <c r="H181" s="1">
        <v>293724</v>
      </c>
      <c r="I181" s="2" t="s">
        <v>2355</v>
      </c>
      <c r="J181" s="2" t="s">
        <v>2013</v>
      </c>
    </row>
    <row r="182" spans="2:10" outlineLevel="1" x14ac:dyDescent="0.2">
      <c r="B182" s="6">
        <v>44621</v>
      </c>
      <c r="C182" s="2" t="s">
        <v>185</v>
      </c>
      <c r="D182" s="2" t="s">
        <v>1507</v>
      </c>
      <c r="E182" s="2"/>
      <c r="F182" s="1">
        <v>0</v>
      </c>
      <c r="G182" s="8" t="s">
        <v>316</v>
      </c>
      <c r="H182" s="1">
        <v>0</v>
      </c>
      <c r="I182" s="2" t="s">
        <v>1474</v>
      </c>
      <c r="J182" s="2" t="s">
        <v>2830</v>
      </c>
    </row>
    <row r="183" spans="2:10" outlineLevel="1" x14ac:dyDescent="0.2">
      <c r="B183" s="6">
        <v>44621</v>
      </c>
      <c r="C183" s="2" t="s">
        <v>2096</v>
      </c>
      <c r="D183" s="2" t="s">
        <v>1507</v>
      </c>
      <c r="E183" s="2" t="s">
        <v>30</v>
      </c>
      <c r="F183" s="1">
        <v>7074740</v>
      </c>
      <c r="G183" s="8" t="s">
        <v>316</v>
      </c>
      <c r="H183" s="1">
        <v>565979</v>
      </c>
      <c r="I183" s="2" t="s">
        <v>2355</v>
      </c>
      <c r="J183" s="2" t="s">
        <v>2013</v>
      </c>
    </row>
    <row r="184" spans="2:10" outlineLevel="1" x14ac:dyDescent="0.2">
      <c r="B184" s="6">
        <v>44621</v>
      </c>
      <c r="C184" s="2" t="s">
        <v>2870</v>
      </c>
      <c r="D184" s="2" t="s">
        <v>1507</v>
      </c>
      <c r="E184" s="2" t="s">
        <v>1176</v>
      </c>
      <c r="F184" s="1">
        <v>4127058</v>
      </c>
      <c r="G184" s="8" t="s">
        <v>316</v>
      </c>
      <c r="H184" s="1">
        <v>330165</v>
      </c>
      <c r="I184" s="2" t="s">
        <v>2355</v>
      </c>
      <c r="J184" s="2" t="s">
        <v>2013</v>
      </c>
    </row>
    <row r="185" spans="2:10" outlineLevel="1" x14ac:dyDescent="0.2">
      <c r="B185" s="6">
        <v>44621</v>
      </c>
      <c r="C185" s="2" t="s">
        <v>1865</v>
      </c>
      <c r="D185" s="2" t="s">
        <v>1507</v>
      </c>
      <c r="E185" s="2" t="s">
        <v>2153</v>
      </c>
      <c r="F185" s="1">
        <v>14406600</v>
      </c>
      <c r="G185" s="8" t="s">
        <v>316</v>
      </c>
      <c r="H185" s="1">
        <v>1152528</v>
      </c>
      <c r="I185" s="2" t="s">
        <v>263</v>
      </c>
      <c r="J185" s="2" t="s">
        <v>1408</v>
      </c>
    </row>
    <row r="186" spans="2:10" outlineLevel="1" x14ac:dyDescent="0.2">
      <c r="B186" s="6">
        <v>44621</v>
      </c>
      <c r="C186" s="2" t="s">
        <v>898</v>
      </c>
      <c r="D186" s="2" t="s">
        <v>1507</v>
      </c>
      <c r="E186" s="2" t="s">
        <v>2534</v>
      </c>
      <c r="F186" s="1">
        <v>3849940</v>
      </c>
      <c r="G186" s="8" t="s">
        <v>316</v>
      </c>
      <c r="H186" s="1">
        <v>307995</v>
      </c>
      <c r="I186" s="2" t="s">
        <v>513</v>
      </c>
      <c r="J186" s="2" t="s">
        <v>364</v>
      </c>
    </row>
    <row r="187" spans="2:10" outlineLevel="1" x14ac:dyDescent="0.2">
      <c r="B187" s="6">
        <v>44621</v>
      </c>
      <c r="C187" s="2" t="s">
        <v>867</v>
      </c>
      <c r="D187" s="2" t="s">
        <v>1507</v>
      </c>
      <c r="E187" s="2" t="s">
        <v>1913</v>
      </c>
      <c r="F187" s="1">
        <v>2579200</v>
      </c>
      <c r="G187" s="8" t="s">
        <v>316</v>
      </c>
      <c r="H187" s="1">
        <v>206336</v>
      </c>
      <c r="I187" s="2" t="s">
        <v>1977</v>
      </c>
      <c r="J187" s="2" t="s">
        <v>1098</v>
      </c>
    </row>
    <row r="188" spans="2:10" outlineLevel="1" x14ac:dyDescent="0.2">
      <c r="B188" s="6">
        <v>44621</v>
      </c>
      <c r="C188" s="2" t="s">
        <v>1413</v>
      </c>
      <c r="D188" s="2" t="s">
        <v>1507</v>
      </c>
      <c r="E188" s="2" t="s">
        <v>2196</v>
      </c>
      <c r="F188" s="1">
        <v>3288820</v>
      </c>
      <c r="G188" s="8" t="s">
        <v>316</v>
      </c>
      <c r="H188" s="1">
        <v>263106</v>
      </c>
      <c r="I188" s="2" t="s">
        <v>1474</v>
      </c>
      <c r="J188" s="2" t="s">
        <v>2830</v>
      </c>
    </row>
    <row r="189" spans="2:10" outlineLevel="1" x14ac:dyDescent="0.2">
      <c r="B189" s="6">
        <v>44621</v>
      </c>
      <c r="C189" s="2" t="s">
        <v>987</v>
      </c>
      <c r="D189" s="2" t="s">
        <v>1507</v>
      </c>
      <c r="E189" s="2" t="s">
        <v>2425</v>
      </c>
      <c r="F189" s="1">
        <v>1403520</v>
      </c>
      <c r="G189" s="8" t="s">
        <v>316</v>
      </c>
      <c r="H189" s="1">
        <v>112282</v>
      </c>
      <c r="I189" s="2" t="s">
        <v>769</v>
      </c>
      <c r="J189" s="2" t="s">
        <v>319</v>
      </c>
    </row>
    <row r="190" spans="2:10" outlineLevel="1" x14ac:dyDescent="0.2">
      <c r="B190" s="6">
        <v>44621</v>
      </c>
      <c r="C190" s="2" t="s">
        <v>2036</v>
      </c>
      <c r="D190" s="2" t="s">
        <v>1507</v>
      </c>
      <c r="E190" s="2" t="s">
        <v>2568</v>
      </c>
      <c r="F190" s="1">
        <v>14563600</v>
      </c>
      <c r="G190" s="8" t="s">
        <v>316</v>
      </c>
      <c r="H190" s="1">
        <v>1165088</v>
      </c>
      <c r="I190" s="2" t="s">
        <v>769</v>
      </c>
      <c r="J190" s="2" t="s">
        <v>319</v>
      </c>
    </row>
    <row r="191" spans="2:10" outlineLevel="1" x14ac:dyDescent="0.2">
      <c r="B191" s="6">
        <v>44621</v>
      </c>
      <c r="C191" s="2" t="s">
        <v>2044</v>
      </c>
      <c r="D191" s="2" t="s">
        <v>1507</v>
      </c>
      <c r="E191" s="2" t="s">
        <v>818</v>
      </c>
      <c r="F191" s="1">
        <v>6524850</v>
      </c>
      <c r="G191" s="8" t="s">
        <v>316</v>
      </c>
      <c r="H191" s="1">
        <v>521988</v>
      </c>
      <c r="I191" s="2" t="s">
        <v>2355</v>
      </c>
      <c r="J191" s="2" t="s">
        <v>2013</v>
      </c>
    </row>
    <row r="192" spans="2:10" outlineLevel="1" x14ac:dyDescent="0.2">
      <c r="B192" s="6">
        <v>44621</v>
      </c>
      <c r="C192" s="2" t="s">
        <v>2387</v>
      </c>
      <c r="D192" s="2" t="s">
        <v>1507</v>
      </c>
      <c r="E192" s="2" t="s">
        <v>1430</v>
      </c>
      <c r="F192" s="1">
        <v>3224270</v>
      </c>
      <c r="G192" s="8" t="s">
        <v>316</v>
      </c>
      <c r="H192" s="1">
        <v>257942</v>
      </c>
      <c r="I192" s="2" t="s">
        <v>2355</v>
      </c>
      <c r="J192" s="2" t="s">
        <v>2013</v>
      </c>
    </row>
    <row r="193" spans="2:10" outlineLevel="1" x14ac:dyDescent="0.2">
      <c r="B193" s="6">
        <v>44621</v>
      </c>
      <c r="C193" s="2" t="s">
        <v>2214</v>
      </c>
      <c r="D193" s="2" t="s">
        <v>1507</v>
      </c>
      <c r="E193" s="2" t="s">
        <v>935</v>
      </c>
      <c r="F193" s="1">
        <v>7322620</v>
      </c>
      <c r="G193" s="8" t="s">
        <v>316</v>
      </c>
      <c r="H193" s="1">
        <v>585810</v>
      </c>
      <c r="I193" s="2" t="s">
        <v>975</v>
      </c>
      <c r="J193" s="2" t="s">
        <v>915</v>
      </c>
    </row>
    <row r="194" spans="2:10" outlineLevel="1" x14ac:dyDescent="0.2">
      <c r="B194" s="6">
        <v>44621</v>
      </c>
      <c r="C194" s="2" t="s">
        <v>1887</v>
      </c>
      <c r="D194" s="2" t="s">
        <v>1507</v>
      </c>
      <c r="E194" s="2" t="s">
        <v>2116</v>
      </c>
      <c r="F194" s="1">
        <v>10990740</v>
      </c>
      <c r="G194" s="8" t="s">
        <v>316</v>
      </c>
      <c r="H194" s="1">
        <v>879259</v>
      </c>
      <c r="I194" s="2" t="s">
        <v>975</v>
      </c>
      <c r="J194" s="2" t="s">
        <v>915</v>
      </c>
    </row>
    <row r="195" spans="2:10" outlineLevel="1" x14ac:dyDescent="0.2">
      <c r="B195" s="6">
        <v>44621</v>
      </c>
      <c r="C195" s="2" t="s">
        <v>1806</v>
      </c>
      <c r="D195" s="2" t="s">
        <v>1507</v>
      </c>
      <c r="E195" s="2" t="s">
        <v>255</v>
      </c>
      <c r="F195" s="1">
        <v>1110580</v>
      </c>
      <c r="G195" s="8" t="s">
        <v>316</v>
      </c>
      <c r="H195" s="1">
        <v>88846</v>
      </c>
      <c r="I195" s="2" t="s">
        <v>2355</v>
      </c>
      <c r="J195" s="2" t="s">
        <v>2013</v>
      </c>
    </row>
    <row r="196" spans="2:10" outlineLevel="1" x14ac:dyDescent="0.2">
      <c r="B196" s="6">
        <v>44621</v>
      </c>
      <c r="C196" s="2" t="s">
        <v>2645</v>
      </c>
      <c r="D196" s="2" t="s">
        <v>1507</v>
      </c>
      <c r="E196" s="2" t="s">
        <v>2511</v>
      </c>
      <c r="F196" s="1">
        <v>1110580</v>
      </c>
      <c r="G196" s="8" t="s">
        <v>316</v>
      </c>
      <c r="H196" s="1">
        <v>88846</v>
      </c>
      <c r="I196" s="2" t="s">
        <v>769</v>
      </c>
      <c r="J196" s="2" t="s">
        <v>319</v>
      </c>
    </row>
    <row r="197" spans="2:10" outlineLevel="1" x14ac:dyDescent="0.2">
      <c r="B197" s="6">
        <v>44621</v>
      </c>
      <c r="C197" s="2" t="s">
        <v>2430</v>
      </c>
      <c r="D197" s="2" t="s">
        <v>1507</v>
      </c>
      <c r="E197" s="2" t="s">
        <v>713</v>
      </c>
      <c r="F197" s="1">
        <v>2156770</v>
      </c>
      <c r="G197" s="8" t="s">
        <v>316</v>
      </c>
      <c r="H197" s="1">
        <v>172542</v>
      </c>
      <c r="I197" s="2" t="s">
        <v>2908</v>
      </c>
      <c r="J197" s="2" t="s">
        <v>2857</v>
      </c>
    </row>
    <row r="198" spans="2:10" outlineLevel="1" x14ac:dyDescent="0.2">
      <c r="B198" s="6">
        <v>44621</v>
      </c>
      <c r="C198" s="2" t="s">
        <v>1187</v>
      </c>
      <c r="D198" s="2" t="s">
        <v>1507</v>
      </c>
      <c r="E198" s="2" t="s">
        <v>2607</v>
      </c>
      <c r="F198" s="1">
        <v>2381320</v>
      </c>
      <c r="G198" s="8" t="s">
        <v>316</v>
      </c>
      <c r="H198" s="1">
        <v>190506</v>
      </c>
      <c r="I198" s="2" t="s">
        <v>1474</v>
      </c>
      <c r="J198" s="2" t="s">
        <v>2830</v>
      </c>
    </row>
    <row r="199" spans="2:10" outlineLevel="1" x14ac:dyDescent="0.2">
      <c r="B199" s="6">
        <v>44621</v>
      </c>
      <c r="C199" s="2" t="s">
        <v>846</v>
      </c>
      <c r="D199" s="2" t="s">
        <v>1507</v>
      </c>
      <c r="E199" s="2" t="s">
        <v>2623</v>
      </c>
      <c r="F199" s="1">
        <v>1293750</v>
      </c>
      <c r="G199" s="8" t="s">
        <v>316</v>
      </c>
      <c r="H199" s="1">
        <v>103500</v>
      </c>
      <c r="I199" s="2" t="s">
        <v>2093</v>
      </c>
      <c r="J199" s="2" t="s">
        <v>442</v>
      </c>
    </row>
    <row r="200" spans="2:10" outlineLevel="1" x14ac:dyDescent="0.2">
      <c r="B200" s="6">
        <v>44621</v>
      </c>
      <c r="C200" s="2" t="s">
        <v>792</v>
      </c>
      <c r="D200" s="2" t="s">
        <v>1507</v>
      </c>
      <c r="E200" s="2" t="s">
        <v>1229</v>
      </c>
      <c r="F200" s="1">
        <v>3147740</v>
      </c>
      <c r="G200" s="8" t="s">
        <v>316</v>
      </c>
      <c r="H200" s="1">
        <v>251819</v>
      </c>
      <c r="I200" s="2" t="s">
        <v>2355</v>
      </c>
      <c r="J200" s="2" t="s">
        <v>2013</v>
      </c>
    </row>
    <row r="201" spans="2:10" outlineLevel="1" x14ac:dyDescent="0.2">
      <c r="B201" s="6">
        <v>44621</v>
      </c>
      <c r="C201" s="2" t="s">
        <v>2627</v>
      </c>
      <c r="D201" s="2" t="s">
        <v>1507</v>
      </c>
      <c r="E201" s="2" t="s">
        <v>861</v>
      </c>
      <c r="F201" s="1">
        <v>5850348</v>
      </c>
      <c r="G201" s="8" t="s">
        <v>316</v>
      </c>
      <c r="H201" s="1">
        <v>468028</v>
      </c>
      <c r="I201" s="2" t="s">
        <v>2355</v>
      </c>
      <c r="J201" s="2" t="s">
        <v>2013</v>
      </c>
    </row>
    <row r="202" spans="2:10" outlineLevel="1" x14ac:dyDescent="0.2">
      <c r="B202" s="6">
        <v>44621</v>
      </c>
      <c r="C202" s="2" t="s">
        <v>107</v>
      </c>
      <c r="D202" s="2" t="s">
        <v>1507</v>
      </c>
      <c r="E202" s="2" t="s">
        <v>1044</v>
      </c>
      <c r="F202" s="1">
        <v>2727494</v>
      </c>
      <c r="G202" s="8" t="s">
        <v>316</v>
      </c>
      <c r="H202" s="1">
        <v>218200</v>
      </c>
      <c r="I202" s="2" t="s">
        <v>3001</v>
      </c>
      <c r="J202" s="2" t="s">
        <v>1150</v>
      </c>
    </row>
    <row r="203" spans="2:10" outlineLevel="1" x14ac:dyDescent="0.2">
      <c r="B203" s="6">
        <v>44621</v>
      </c>
      <c r="C203" s="2" t="s">
        <v>1301</v>
      </c>
      <c r="D203" s="2" t="s">
        <v>1507</v>
      </c>
      <c r="E203" s="2" t="s">
        <v>2587</v>
      </c>
      <c r="F203" s="1">
        <v>7446280</v>
      </c>
      <c r="G203" s="8" t="s">
        <v>316</v>
      </c>
      <c r="H203" s="1">
        <v>595702</v>
      </c>
      <c r="I203" s="2" t="s">
        <v>3001</v>
      </c>
      <c r="J203" s="2" t="s">
        <v>1150</v>
      </c>
    </row>
    <row r="204" spans="2:10" outlineLevel="1" x14ac:dyDescent="0.2">
      <c r="B204" s="6">
        <v>44621</v>
      </c>
      <c r="C204" s="2" t="s">
        <v>254</v>
      </c>
      <c r="D204" s="2" t="s">
        <v>1507</v>
      </c>
      <c r="E204" s="2" t="s">
        <v>2606</v>
      </c>
      <c r="F204" s="1">
        <v>6445678</v>
      </c>
      <c r="G204" s="8" t="s">
        <v>316</v>
      </c>
      <c r="H204" s="1">
        <v>515654</v>
      </c>
      <c r="I204" s="2" t="s">
        <v>2355</v>
      </c>
      <c r="J204" s="2" t="s">
        <v>2013</v>
      </c>
    </row>
    <row r="205" spans="2:10" outlineLevel="1" x14ac:dyDescent="0.2">
      <c r="B205" s="6">
        <v>44621</v>
      </c>
      <c r="C205" s="2" t="s">
        <v>2434</v>
      </c>
      <c r="D205" s="2" t="s">
        <v>1507</v>
      </c>
      <c r="E205" s="2" t="s">
        <v>2429</v>
      </c>
      <c r="F205" s="1">
        <v>2381320</v>
      </c>
      <c r="G205" s="8" t="s">
        <v>316</v>
      </c>
      <c r="H205" s="1">
        <v>190506</v>
      </c>
      <c r="I205" s="2" t="s">
        <v>497</v>
      </c>
      <c r="J205" s="2" t="s">
        <v>349</v>
      </c>
    </row>
    <row r="206" spans="2:10" outlineLevel="1" x14ac:dyDescent="0.2">
      <c r="B206" s="6">
        <v>44621</v>
      </c>
      <c r="C206" s="2" t="s">
        <v>2890</v>
      </c>
      <c r="D206" s="2" t="s">
        <v>1507</v>
      </c>
      <c r="E206" s="2" t="s">
        <v>2742</v>
      </c>
      <c r="F206" s="1">
        <v>5845520</v>
      </c>
      <c r="G206" s="8" t="s">
        <v>316</v>
      </c>
      <c r="H206" s="1">
        <v>467642</v>
      </c>
      <c r="I206" s="2" t="s">
        <v>2897</v>
      </c>
      <c r="J206" s="2" t="s">
        <v>1197</v>
      </c>
    </row>
    <row r="207" spans="2:10" outlineLevel="1" x14ac:dyDescent="0.2">
      <c r="B207" s="6">
        <v>44622</v>
      </c>
      <c r="C207" s="2" t="s">
        <v>142</v>
      </c>
      <c r="D207" s="2" t="s">
        <v>1507</v>
      </c>
      <c r="E207" s="2" t="s">
        <v>2233</v>
      </c>
      <c r="F207" s="1">
        <v>7679175</v>
      </c>
      <c r="G207" s="8" t="s">
        <v>316</v>
      </c>
      <c r="H207" s="1">
        <v>614334</v>
      </c>
      <c r="I207" s="2" t="s">
        <v>1893</v>
      </c>
      <c r="J207" s="2" t="s">
        <v>375</v>
      </c>
    </row>
    <row r="208" spans="2:10" outlineLevel="1" x14ac:dyDescent="0.2">
      <c r="B208" s="6">
        <v>44622</v>
      </c>
      <c r="C208" s="2" t="s">
        <v>1057</v>
      </c>
      <c r="D208" s="2" t="s">
        <v>1507</v>
      </c>
      <c r="E208" s="2" t="s">
        <v>709</v>
      </c>
      <c r="F208" s="1">
        <v>13003080</v>
      </c>
      <c r="G208" s="8" t="s">
        <v>316</v>
      </c>
      <c r="H208" s="1">
        <v>1040246</v>
      </c>
      <c r="I208" s="2" t="s">
        <v>2355</v>
      </c>
      <c r="J208" s="2" t="s">
        <v>2013</v>
      </c>
    </row>
    <row r="209" spans="2:10" outlineLevel="1" x14ac:dyDescent="0.2">
      <c r="B209" s="6">
        <v>44622</v>
      </c>
      <c r="C209" s="2" t="s">
        <v>484</v>
      </c>
      <c r="D209" s="2" t="s">
        <v>1507</v>
      </c>
      <c r="E209" s="2" t="s">
        <v>1205</v>
      </c>
      <c r="F209" s="1">
        <v>12064060</v>
      </c>
      <c r="G209" s="8" t="s">
        <v>316</v>
      </c>
      <c r="H209" s="1">
        <v>965125</v>
      </c>
      <c r="I209" s="2" t="s">
        <v>2503</v>
      </c>
      <c r="J209" s="2" t="s">
        <v>441</v>
      </c>
    </row>
    <row r="210" spans="2:10" outlineLevel="1" x14ac:dyDescent="0.2">
      <c r="B210" s="6">
        <v>44622</v>
      </c>
      <c r="C210" s="2" t="s">
        <v>2212</v>
      </c>
      <c r="D210" s="2" t="s">
        <v>1507</v>
      </c>
      <c r="E210" s="2" t="s">
        <v>954</v>
      </c>
      <c r="F210" s="1">
        <v>2722980</v>
      </c>
      <c r="G210" s="8" t="s">
        <v>316</v>
      </c>
      <c r="H210" s="1">
        <v>217838</v>
      </c>
      <c r="I210" s="2" t="s">
        <v>769</v>
      </c>
      <c r="J210" s="2" t="s">
        <v>319</v>
      </c>
    </row>
    <row r="211" spans="2:10" outlineLevel="1" x14ac:dyDescent="0.2">
      <c r="B211" s="6">
        <v>44622</v>
      </c>
      <c r="C211" s="2" t="s">
        <v>1379</v>
      </c>
      <c r="D211" s="2" t="s">
        <v>1507</v>
      </c>
      <c r="E211" s="2" t="s">
        <v>2457</v>
      </c>
      <c r="F211" s="1">
        <v>2381320</v>
      </c>
      <c r="G211" s="8" t="s">
        <v>316</v>
      </c>
      <c r="H211" s="1">
        <v>190506</v>
      </c>
      <c r="I211" s="2" t="s">
        <v>263</v>
      </c>
      <c r="J211" s="2" t="s">
        <v>1408</v>
      </c>
    </row>
    <row r="212" spans="2:10" outlineLevel="1" x14ac:dyDescent="0.2">
      <c r="B212" s="6">
        <v>44622</v>
      </c>
      <c r="C212" s="2" t="s">
        <v>1426</v>
      </c>
      <c r="D212" s="2" t="s">
        <v>1507</v>
      </c>
      <c r="E212" s="2" t="s">
        <v>427</v>
      </c>
      <c r="F212" s="1">
        <v>2579200</v>
      </c>
      <c r="G212" s="8" t="s">
        <v>316</v>
      </c>
      <c r="H212" s="1">
        <v>206336</v>
      </c>
      <c r="I212" s="2" t="s">
        <v>1851</v>
      </c>
      <c r="J212" s="2" t="s">
        <v>913</v>
      </c>
    </row>
    <row r="213" spans="2:10" outlineLevel="1" x14ac:dyDescent="0.2">
      <c r="B213" s="6">
        <v>44622</v>
      </c>
      <c r="C213" s="2" t="s">
        <v>2456</v>
      </c>
      <c r="D213" s="2" t="s">
        <v>1507</v>
      </c>
      <c r="E213" s="2" t="s">
        <v>2812</v>
      </c>
      <c r="F213" s="1">
        <v>5551558</v>
      </c>
      <c r="G213" s="8" t="s">
        <v>316</v>
      </c>
      <c r="H213" s="1">
        <v>444125</v>
      </c>
      <c r="I213" s="2" t="s">
        <v>513</v>
      </c>
      <c r="J213" s="2" t="s">
        <v>364</v>
      </c>
    </row>
    <row r="214" spans="2:10" outlineLevel="1" x14ac:dyDescent="0.2">
      <c r="B214" s="6">
        <v>44622</v>
      </c>
      <c r="C214" s="2" t="s">
        <v>310</v>
      </c>
      <c r="D214" s="2" t="s">
        <v>1507</v>
      </c>
      <c r="E214" s="2" t="s">
        <v>2102</v>
      </c>
      <c r="F214" s="1">
        <v>2381320</v>
      </c>
      <c r="G214" s="8" t="s">
        <v>316</v>
      </c>
      <c r="H214" s="1">
        <v>190506</v>
      </c>
      <c r="I214" s="2" t="s">
        <v>1977</v>
      </c>
      <c r="J214" s="2" t="s">
        <v>1098</v>
      </c>
    </row>
    <row r="215" spans="2:10" outlineLevel="1" x14ac:dyDescent="0.2">
      <c r="B215" s="6">
        <v>44622</v>
      </c>
      <c r="C215" s="2" t="s">
        <v>458</v>
      </c>
      <c r="D215" s="2" t="s">
        <v>1507</v>
      </c>
      <c r="E215" s="2" t="s">
        <v>685</v>
      </c>
      <c r="F215" s="1">
        <v>200728</v>
      </c>
      <c r="G215" s="8" t="s">
        <v>316</v>
      </c>
      <c r="H215" s="1">
        <v>16058</v>
      </c>
      <c r="I215" s="2" t="s">
        <v>1977</v>
      </c>
      <c r="J215" s="2" t="s">
        <v>1098</v>
      </c>
    </row>
    <row r="216" spans="2:10" outlineLevel="1" x14ac:dyDescent="0.2">
      <c r="B216" s="6">
        <v>44622</v>
      </c>
      <c r="C216" s="2" t="s">
        <v>2776</v>
      </c>
      <c r="D216" s="2" t="s">
        <v>1507</v>
      </c>
      <c r="E216" s="2" t="s">
        <v>1134</v>
      </c>
      <c r="F216" s="1">
        <v>1468620</v>
      </c>
      <c r="G216" s="8" t="s">
        <v>316</v>
      </c>
      <c r="H216" s="1">
        <v>117490</v>
      </c>
      <c r="I216" s="2" t="s">
        <v>1851</v>
      </c>
      <c r="J216" s="2" t="s">
        <v>913</v>
      </c>
    </row>
    <row r="217" spans="2:10" outlineLevel="1" x14ac:dyDescent="0.2">
      <c r="B217" s="6">
        <v>44622</v>
      </c>
      <c r="C217" s="2" t="s">
        <v>766</v>
      </c>
      <c r="D217" s="2" t="s">
        <v>1507</v>
      </c>
      <c r="E217" s="2" t="s">
        <v>309</v>
      </c>
      <c r="F217" s="1">
        <v>4960520</v>
      </c>
      <c r="G217" s="8" t="s">
        <v>316</v>
      </c>
      <c r="H217" s="1">
        <v>396842</v>
      </c>
      <c r="I217" s="2" t="s">
        <v>1893</v>
      </c>
      <c r="J217" s="2" t="s">
        <v>375</v>
      </c>
    </row>
    <row r="218" spans="2:10" outlineLevel="1" x14ac:dyDescent="0.2">
      <c r="B218" s="6">
        <v>44622</v>
      </c>
      <c r="C218" s="2" t="s">
        <v>585</v>
      </c>
      <c r="D218" s="2" t="s">
        <v>1507</v>
      </c>
      <c r="E218" s="2" t="s">
        <v>2793</v>
      </c>
      <c r="F218" s="1">
        <v>3491900</v>
      </c>
      <c r="G218" s="8" t="s">
        <v>316</v>
      </c>
      <c r="H218" s="1">
        <v>279352</v>
      </c>
      <c r="I218" s="2" t="s">
        <v>1893</v>
      </c>
      <c r="J218" s="2" t="s">
        <v>375</v>
      </c>
    </row>
    <row r="219" spans="2:10" outlineLevel="1" x14ac:dyDescent="0.2">
      <c r="B219" s="6">
        <v>44622</v>
      </c>
      <c r="C219" s="2" t="s">
        <v>1076</v>
      </c>
      <c r="D219" s="2" t="s">
        <v>1507</v>
      </c>
      <c r="E219" s="2" t="s">
        <v>1432</v>
      </c>
      <c r="F219" s="1">
        <v>15583298</v>
      </c>
      <c r="G219" s="8" t="s">
        <v>316</v>
      </c>
      <c r="H219" s="1">
        <v>1246664</v>
      </c>
      <c r="I219" s="2" t="s">
        <v>1893</v>
      </c>
      <c r="J219" s="2" t="s">
        <v>375</v>
      </c>
    </row>
    <row r="220" spans="2:10" outlineLevel="1" x14ac:dyDescent="0.2">
      <c r="B220" s="6">
        <v>44622</v>
      </c>
      <c r="C220" s="2" t="s">
        <v>1123</v>
      </c>
      <c r="D220" s="2" t="s">
        <v>1507</v>
      </c>
      <c r="E220" s="2" t="s">
        <v>187</v>
      </c>
      <c r="F220" s="1">
        <v>6603302</v>
      </c>
      <c r="G220" s="8" t="s">
        <v>316</v>
      </c>
      <c r="H220" s="1">
        <v>528264</v>
      </c>
      <c r="I220" s="2" t="s">
        <v>1893</v>
      </c>
      <c r="J220" s="2" t="s">
        <v>375</v>
      </c>
    </row>
    <row r="221" spans="2:10" outlineLevel="1" x14ac:dyDescent="0.2">
      <c r="B221" s="6">
        <v>44622</v>
      </c>
      <c r="C221" s="2" t="s">
        <v>1635</v>
      </c>
      <c r="D221" s="2" t="s">
        <v>1507</v>
      </c>
      <c r="E221" s="2" t="s">
        <v>1617</v>
      </c>
      <c r="F221" s="1">
        <v>7104620</v>
      </c>
      <c r="G221" s="8" t="s">
        <v>316</v>
      </c>
      <c r="H221" s="1">
        <v>568370</v>
      </c>
      <c r="I221" s="2" t="s">
        <v>1893</v>
      </c>
      <c r="J221" s="2" t="s">
        <v>375</v>
      </c>
    </row>
    <row r="222" spans="2:10" outlineLevel="1" x14ac:dyDescent="0.2">
      <c r="B222" s="6">
        <v>44622</v>
      </c>
      <c r="C222" s="2" t="s">
        <v>1599</v>
      </c>
      <c r="D222" s="2" t="s">
        <v>1507</v>
      </c>
      <c r="E222" s="2" t="s">
        <v>765</v>
      </c>
      <c r="F222" s="1">
        <v>14488600</v>
      </c>
      <c r="G222" s="8" t="s">
        <v>316</v>
      </c>
      <c r="H222" s="1">
        <v>1159088</v>
      </c>
      <c r="I222" s="2" t="s">
        <v>2355</v>
      </c>
      <c r="J222" s="2" t="s">
        <v>2013</v>
      </c>
    </row>
    <row r="223" spans="2:10" outlineLevel="1" x14ac:dyDescent="0.2">
      <c r="B223" s="6">
        <v>44622</v>
      </c>
      <c r="C223" s="2" t="s">
        <v>2065</v>
      </c>
      <c r="D223" s="2" t="s">
        <v>1507</v>
      </c>
      <c r="E223" s="2" t="s">
        <v>967</v>
      </c>
      <c r="F223" s="1">
        <v>888464</v>
      </c>
      <c r="G223" s="8" t="s">
        <v>316</v>
      </c>
      <c r="H223" s="1">
        <v>71077</v>
      </c>
      <c r="I223" s="2" t="s">
        <v>2355</v>
      </c>
      <c r="J223" s="2" t="s">
        <v>2013</v>
      </c>
    </row>
    <row r="224" spans="2:10" outlineLevel="1" x14ac:dyDescent="0.2">
      <c r="B224" s="6">
        <v>44622</v>
      </c>
      <c r="C224" s="2" t="s">
        <v>2011</v>
      </c>
      <c r="D224" s="2" t="s">
        <v>1507</v>
      </c>
      <c r="E224" s="2" t="s">
        <v>271</v>
      </c>
      <c r="F224" s="1">
        <v>1547394</v>
      </c>
      <c r="G224" s="8" t="s">
        <v>316</v>
      </c>
      <c r="H224" s="1">
        <v>123792</v>
      </c>
      <c r="I224" s="2" t="s">
        <v>2355</v>
      </c>
      <c r="J224" s="2" t="s">
        <v>2013</v>
      </c>
    </row>
    <row r="225" spans="2:10" outlineLevel="1" x14ac:dyDescent="0.2">
      <c r="B225" s="6">
        <v>44622</v>
      </c>
      <c r="C225" s="2" t="s">
        <v>345</v>
      </c>
      <c r="D225" s="2" t="s">
        <v>1507</v>
      </c>
      <c r="E225" s="2" t="s">
        <v>2424</v>
      </c>
      <c r="F225" s="1">
        <v>3026745</v>
      </c>
      <c r="G225" s="8" t="s">
        <v>316</v>
      </c>
      <c r="H225" s="1">
        <v>242140</v>
      </c>
      <c r="I225" s="2" t="s">
        <v>263</v>
      </c>
      <c r="J225" s="2" t="s">
        <v>1408</v>
      </c>
    </row>
    <row r="226" spans="2:10" outlineLevel="1" x14ac:dyDescent="0.2">
      <c r="B226" s="6">
        <v>44622</v>
      </c>
      <c r="C226" s="2" t="s">
        <v>440</v>
      </c>
      <c r="D226" s="2" t="s">
        <v>1507</v>
      </c>
      <c r="E226" s="2" t="s">
        <v>966</v>
      </c>
      <c r="F226" s="1">
        <v>250910</v>
      </c>
      <c r="G226" s="8" t="s">
        <v>316</v>
      </c>
      <c r="H226" s="1">
        <v>20073</v>
      </c>
      <c r="I226" s="2" t="s">
        <v>263</v>
      </c>
      <c r="J226" s="2" t="s">
        <v>1408</v>
      </c>
    </row>
    <row r="227" spans="2:10" outlineLevel="1" x14ac:dyDescent="0.2">
      <c r="B227" s="6">
        <v>44622</v>
      </c>
      <c r="C227" s="2" t="s">
        <v>1443</v>
      </c>
      <c r="D227" s="2" t="s">
        <v>1507</v>
      </c>
      <c r="E227" s="2" t="s">
        <v>1607</v>
      </c>
      <c r="F227" s="1">
        <v>6084790</v>
      </c>
      <c r="G227" s="8" t="s">
        <v>316</v>
      </c>
      <c r="H227" s="1">
        <v>486783</v>
      </c>
      <c r="I227" s="2" t="s">
        <v>263</v>
      </c>
      <c r="J227" s="2" t="s">
        <v>1408</v>
      </c>
    </row>
    <row r="228" spans="2:10" outlineLevel="1" x14ac:dyDescent="0.2">
      <c r="B228" s="6">
        <v>44622</v>
      </c>
      <c r="C228" s="2" t="s">
        <v>2082</v>
      </c>
      <c r="D228" s="2" t="s">
        <v>1507</v>
      </c>
      <c r="E228" s="2" t="s">
        <v>2390</v>
      </c>
      <c r="F228" s="1">
        <v>392300</v>
      </c>
      <c r="G228" s="8" t="s">
        <v>316</v>
      </c>
      <c r="H228" s="1">
        <v>31384</v>
      </c>
      <c r="I228" s="2" t="s">
        <v>2908</v>
      </c>
      <c r="J228" s="2" t="s">
        <v>2857</v>
      </c>
    </row>
    <row r="229" spans="2:10" outlineLevel="1" x14ac:dyDescent="0.2">
      <c r="B229" s="6">
        <v>44622</v>
      </c>
      <c r="C229" s="2" t="s">
        <v>1822</v>
      </c>
      <c r="D229" s="2" t="s">
        <v>1507</v>
      </c>
      <c r="E229" s="2" t="s">
        <v>2399</v>
      </c>
      <c r="F229" s="1">
        <v>3727215</v>
      </c>
      <c r="G229" s="8" t="s">
        <v>316</v>
      </c>
      <c r="H229" s="1">
        <v>298177</v>
      </c>
      <c r="I229" s="2" t="s">
        <v>2908</v>
      </c>
      <c r="J229" s="2" t="s">
        <v>2857</v>
      </c>
    </row>
    <row r="230" spans="2:10" outlineLevel="1" x14ac:dyDescent="0.2">
      <c r="B230" s="6">
        <v>44622</v>
      </c>
      <c r="C230" s="2" t="s">
        <v>2754</v>
      </c>
      <c r="D230" s="2" t="s">
        <v>1507</v>
      </c>
      <c r="E230" s="2" t="s">
        <v>2280</v>
      </c>
      <c r="F230" s="1">
        <v>1970440</v>
      </c>
      <c r="G230" s="8" t="s">
        <v>316</v>
      </c>
      <c r="H230" s="1">
        <v>157635</v>
      </c>
      <c r="I230" s="2" t="s">
        <v>1474</v>
      </c>
      <c r="J230" s="2" t="s">
        <v>2830</v>
      </c>
    </row>
    <row r="231" spans="2:10" outlineLevel="1" x14ac:dyDescent="0.2">
      <c r="B231" s="6">
        <v>44622</v>
      </c>
      <c r="C231" s="2" t="s">
        <v>2646</v>
      </c>
      <c r="D231" s="2" t="s">
        <v>1507</v>
      </c>
      <c r="E231" s="2" t="s">
        <v>2681</v>
      </c>
      <c r="F231" s="1">
        <v>5782160</v>
      </c>
      <c r="G231" s="8" t="s">
        <v>316</v>
      </c>
      <c r="H231" s="1">
        <v>462573</v>
      </c>
      <c r="I231" s="2" t="s">
        <v>2093</v>
      </c>
      <c r="J231" s="2" t="s">
        <v>442</v>
      </c>
    </row>
    <row r="232" spans="2:10" outlineLevel="1" x14ac:dyDescent="0.2">
      <c r="B232" s="6">
        <v>44622</v>
      </c>
      <c r="C232" s="2" t="s">
        <v>52</v>
      </c>
      <c r="D232" s="2" t="s">
        <v>1507</v>
      </c>
      <c r="E232" s="2" t="s">
        <v>858</v>
      </c>
      <c r="F232" s="1">
        <v>1110580</v>
      </c>
      <c r="G232" s="8" t="s">
        <v>316</v>
      </c>
      <c r="H232" s="1">
        <v>88846</v>
      </c>
      <c r="I232" s="2" t="s">
        <v>1977</v>
      </c>
      <c r="J232" s="2" t="s">
        <v>1098</v>
      </c>
    </row>
    <row r="233" spans="2:10" outlineLevel="1" x14ac:dyDescent="0.2">
      <c r="B233" s="6">
        <v>44622</v>
      </c>
      <c r="C233" s="2" t="s">
        <v>1926</v>
      </c>
      <c r="D233" s="2" t="s">
        <v>1507</v>
      </c>
      <c r="E233" s="2" t="s">
        <v>2018</v>
      </c>
      <c r="F233" s="1">
        <v>7326820</v>
      </c>
      <c r="G233" s="8" t="s">
        <v>316</v>
      </c>
      <c r="H233" s="1">
        <v>586146</v>
      </c>
      <c r="I233" s="2" t="s">
        <v>513</v>
      </c>
      <c r="J233" s="2" t="s">
        <v>364</v>
      </c>
    </row>
    <row r="234" spans="2:10" outlineLevel="1" x14ac:dyDescent="0.2">
      <c r="B234" s="6">
        <v>44622</v>
      </c>
      <c r="C234" s="2" t="s">
        <v>527</v>
      </c>
      <c r="D234" s="2" t="s">
        <v>1507</v>
      </c>
      <c r="E234" s="2" t="s">
        <v>1990</v>
      </c>
      <c r="F234" s="1">
        <v>2629382</v>
      </c>
      <c r="G234" s="8" t="s">
        <v>316</v>
      </c>
      <c r="H234" s="1">
        <v>210351</v>
      </c>
      <c r="I234" s="2" t="s">
        <v>513</v>
      </c>
      <c r="J234" s="2" t="s">
        <v>364</v>
      </c>
    </row>
    <row r="235" spans="2:10" outlineLevel="1" x14ac:dyDescent="0.2">
      <c r="B235" s="6">
        <v>44622</v>
      </c>
      <c r="C235" s="2" t="s">
        <v>775</v>
      </c>
      <c r="D235" s="2" t="s">
        <v>1507</v>
      </c>
      <c r="E235" s="2" t="s">
        <v>1081</v>
      </c>
      <c r="F235" s="1">
        <v>17926450</v>
      </c>
      <c r="G235" s="8" t="s">
        <v>316</v>
      </c>
      <c r="H235" s="1">
        <v>1434116</v>
      </c>
      <c r="I235" s="2" t="s">
        <v>497</v>
      </c>
      <c r="J235" s="2" t="s">
        <v>349</v>
      </c>
    </row>
    <row r="236" spans="2:10" outlineLevel="1" x14ac:dyDescent="0.2">
      <c r="B236" s="6">
        <v>44622</v>
      </c>
      <c r="C236" s="2" t="s">
        <v>1048</v>
      </c>
      <c r="D236" s="2" t="s">
        <v>1507</v>
      </c>
      <c r="E236" s="2" t="s">
        <v>393</v>
      </c>
      <c r="F236" s="1">
        <v>1293750</v>
      </c>
      <c r="G236" s="8" t="s">
        <v>316</v>
      </c>
      <c r="H236" s="1">
        <v>103500</v>
      </c>
      <c r="I236" s="2" t="s">
        <v>2355</v>
      </c>
      <c r="J236" s="2" t="s">
        <v>2013</v>
      </c>
    </row>
    <row r="237" spans="2:10" outlineLevel="1" x14ac:dyDescent="0.2">
      <c r="B237" s="6">
        <v>44622</v>
      </c>
      <c r="C237" s="2" t="s">
        <v>2921</v>
      </c>
      <c r="D237" s="2" t="s">
        <v>1507</v>
      </c>
      <c r="E237" s="2" t="s">
        <v>1147</v>
      </c>
      <c r="F237" s="1">
        <v>3849940</v>
      </c>
      <c r="G237" s="8" t="s">
        <v>316</v>
      </c>
      <c r="H237" s="1">
        <v>307995</v>
      </c>
      <c r="I237" s="2" t="s">
        <v>2355</v>
      </c>
      <c r="J237" s="2" t="s">
        <v>2013</v>
      </c>
    </row>
    <row r="238" spans="2:10" outlineLevel="1" x14ac:dyDescent="0.2">
      <c r="B238" s="6">
        <v>44622</v>
      </c>
      <c r="C238" s="2" t="s">
        <v>333</v>
      </c>
      <c r="D238" s="2" t="s">
        <v>1507</v>
      </c>
      <c r="E238" s="2" t="s">
        <v>1008</v>
      </c>
      <c r="F238" s="1">
        <v>527000</v>
      </c>
      <c r="G238" s="8" t="s">
        <v>316</v>
      </c>
      <c r="H238" s="1">
        <v>42160</v>
      </c>
      <c r="I238" s="2" t="s">
        <v>1977</v>
      </c>
      <c r="J238" s="2" t="s">
        <v>1098</v>
      </c>
    </row>
    <row r="239" spans="2:10" outlineLevel="1" x14ac:dyDescent="0.2">
      <c r="B239" s="6">
        <v>44622</v>
      </c>
      <c r="C239" s="2" t="s">
        <v>2310</v>
      </c>
      <c r="D239" s="2" t="s">
        <v>1507</v>
      </c>
      <c r="E239" s="2" t="s">
        <v>1427</v>
      </c>
      <c r="F239" s="1">
        <v>2404330</v>
      </c>
      <c r="G239" s="8" t="s">
        <v>316</v>
      </c>
      <c r="H239" s="1">
        <v>192346</v>
      </c>
      <c r="I239" s="2" t="s">
        <v>2503</v>
      </c>
      <c r="J239" s="2" t="s">
        <v>441</v>
      </c>
    </row>
    <row r="240" spans="2:10" outlineLevel="1" x14ac:dyDescent="0.2">
      <c r="B240" s="6">
        <v>44622</v>
      </c>
      <c r="C240" s="2" t="s">
        <v>361</v>
      </c>
      <c r="D240" s="2" t="s">
        <v>1507</v>
      </c>
      <c r="E240" s="2" t="s">
        <v>594</v>
      </c>
      <c r="F240" s="1">
        <v>7184630</v>
      </c>
      <c r="G240" s="8" t="s">
        <v>316</v>
      </c>
      <c r="H240" s="1">
        <v>574770</v>
      </c>
      <c r="I240" s="2" t="s">
        <v>769</v>
      </c>
      <c r="J240" s="2" t="s">
        <v>319</v>
      </c>
    </row>
    <row r="241" spans="2:10" outlineLevel="1" x14ac:dyDescent="0.2">
      <c r="B241" s="6">
        <v>44622</v>
      </c>
      <c r="C241" s="2" t="s">
        <v>2593</v>
      </c>
      <c r="D241" s="2" t="s">
        <v>1507</v>
      </c>
      <c r="E241" s="2" t="s">
        <v>2806</v>
      </c>
      <c r="F241" s="1">
        <v>4066050</v>
      </c>
      <c r="G241" s="8" t="s">
        <v>316</v>
      </c>
      <c r="H241" s="1">
        <v>325284</v>
      </c>
      <c r="I241" s="2" t="s">
        <v>263</v>
      </c>
      <c r="J241" s="2" t="s">
        <v>1408</v>
      </c>
    </row>
    <row r="242" spans="2:10" outlineLevel="1" x14ac:dyDescent="0.2">
      <c r="B242" s="6">
        <v>44622</v>
      </c>
      <c r="C242" s="2" t="s">
        <v>2774</v>
      </c>
      <c r="D242" s="2" t="s">
        <v>1507</v>
      </c>
      <c r="E242" s="2" t="s">
        <v>2252</v>
      </c>
      <c r="F242" s="1">
        <v>453750</v>
      </c>
      <c r="G242" s="8" t="s">
        <v>316</v>
      </c>
      <c r="H242" s="1">
        <v>36300</v>
      </c>
      <c r="I242" s="2" t="s">
        <v>2093</v>
      </c>
      <c r="J242" s="2" t="s">
        <v>442</v>
      </c>
    </row>
    <row r="243" spans="2:10" outlineLevel="1" x14ac:dyDescent="0.2">
      <c r="B243" s="6">
        <v>44622</v>
      </c>
      <c r="C243" s="2" t="s">
        <v>2210</v>
      </c>
      <c r="D243" s="2" t="s">
        <v>1507</v>
      </c>
      <c r="E243" s="2" t="s">
        <v>2840</v>
      </c>
      <c r="F243" s="1">
        <v>7341740</v>
      </c>
      <c r="G243" s="8" t="s">
        <v>316</v>
      </c>
      <c r="H243" s="1">
        <v>587339</v>
      </c>
      <c r="I243" s="2" t="s">
        <v>2355</v>
      </c>
      <c r="J243" s="2" t="s">
        <v>2013</v>
      </c>
    </row>
    <row r="244" spans="2:10" outlineLevel="1" x14ac:dyDescent="0.2">
      <c r="B244" s="6">
        <v>44622</v>
      </c>
      <c r="C244" s="2" t="s">
        <v>1499</v>
      </c>
      <c r="D244" s="2" t="s">
        <v>1507</v>
      </c>
      <c r="E244" s="2" t="s">
        <v>1489</v>
      </c>
      <c r="F244" s="1">
        <v>14843688</v>
      </c>
      <c r="G244" s="8" t="s">
        <v>316</v>
      </c>
      <c r="H244" s="1">
        <v>1187495</v>
      </c>
      <c r="I244" s="2" t="s">
        <v>2355</v>
      </c>
      <c r="J244" s="2" t="s">
        <v>2013</v>
      </c>
    </row>
    <row r="245" spans="2:10" outlineLevel="1" x14ac:dyDescent="0.2">
      <c r="B245" s="6">
        <v>44622</v>
      </c>
      <c r="C245" s="2" t="s">
        <v>1238</v>
      </c>
      <c r="D245" s="2" t="s">
        <v>1507</v>
      </c>
      <c r="E245" s="2" t="s">
        <v>2583</v>
      </c>
      <c r="F245" s="1">
        <v>7606440</v>
      </c>
      <c r="G245" s="8" t="s">
        <v>316</v>
      </c>
      <c r="H245" s="1">
        <v>608515</v>
      </c>
      <c r="I245" s="2" t="s">
        <v>2355</v>
      </c>
      <c r="J245" s="2" t="s">
        <v>2013</v>
      </c>
    </row>
    <row r="246" spans="2:10" outlineLevel="1" x14ac:dyDescent="0.2">
      <c r="B246" s="6">
        <v>44628</v>
      </c>
      <c r="C246" s="2" t="s">
        <v>2408</v>
      </c>
      <c r="D246" s="2" t="s">
        <v>2103</v>
      </c>
      <c r="E246" s="2" t="s">
        <v>1560</v>
      </c>
      <c r="F246" s="1">
        <v>-1232912</v>
      </c>
      <c r="G246" s="8" t="s">
        <v>316</v>
      </c>
      <c r="H246" s="1">
        <v>-98633</v>
      </c>
      <c r="I246" s="2" t="s">
        <v>2355</v>
      </c>
      <c r="J246" s="2" t="s">
        <v>2013</v>
      </c>
    </row>
    <row r="247" spans="2:10" outlineLevel="1" x14ac:dyDescent="0.2">
      <c r="B247" s="6">
        <v>44628</v>
      </c>
      <c r="C247" s="2" t="s">
        <v>1307</v>
      </c>
      <c r="D247" s="2" t="s">
        <v>2103</v>
      </c>
      <c r="E247" s="2" t="s">
        <v>2344</v>
      </c>
      <c r="F247" s="1">
        <v>-2241085</v>
      </c>
      <c r="G247" s="8" t="s">
        <v>316</v>
      </c>
      <c r="H247" s="1">
        <v>-179286</v>
      </c>
      <c r="I247" s="2" t="s">
        <v>2355</v>
      </c>
      <c r="J247" s="2" t="s">
        <v>2013</v>
      </c>
    </row>
    <row r="248" spans="2:10" outlineLevel="1" x14ac:dyDescent="0.2">
      <c r="B248" s="6">
        <v>44628</v>
      </c>
      <c r="C248" s="2" t="s">
        <v>1884</v>
      </c>
      <c r="D248" s="2" t="s">
        <v>1441</v>
      </c>
      <c r="E248" s="2" t="s">
        <v>1183</v>
      </c>
      <c r="F248" s="1">
        <v>-1142284</v>
      </c>
      <c r="G248" s="8" t="s">
        <v>316</v>
      </c>
      <c r="H248" s="1">
        <v>-91383</v>
      </c>
      <c r="I248" s="2" t="s">
        <v>2355</v>
      </c>
      <c r="J248" s="2" t="s">
        <v>2013</v>
      </c>
    </row>
    <row r="249" spans="2:10" outlineLevel="1" x14ac:dyDescent="0.2">
      <c r="B249" s="6">
        <v>44629</v>
      </c>
      <c r="C249" s="2" t="s">
        <v>2292</v>
      </c>
      <c r="D249" s="2" t="s">
        <v>760</v>
      </c>
      <c r="E249" s="2" t="s">
        <v>1063</v>
      </c>
      <c r="F249" s="1">
        <v>-3364385</v>
      </c>
      <c r="G249" s="8" t="s">
        <v>316</v>
      </c>
      <c r="H249" s="1">
        <v>-269150</v>
      </c>
      <c r="I249" s="2" t="s">
        <v>2355</v>
      </c>
      <c r="J249" s="2" t="s">
        <v>2013</v>
      </c>
    </row>
    <row r="250" spans="2:10" outlineLevel="1" x14ac:dyDescent="0.2">
      <c r="B250" s="6">
        <v>44629</v>
      </c>
      <c r="C250" s="2" t="s">
        <v>1884</v>
      </c>
      <c r="D250" s="2" t="s">
        <v>2605</v>
      </c>
      <c r="E250" s="2" t="s">
        <v>795</v>
      </c>
      <c r="F250" s="1">
        <v>-2803801</v>
      </c>
      <c r="G250" s="8" t="s">
        <v>316</v>
      </c>
      <c r="H250" s="1">
        <v>-224304</v>
      </c>
      <c r="I250" s="2" t="s">
        <v>2355</v>
      </c>
      <c r="J250" s="2" t="s">
        <v>2013</v>
      </c>
    </row>
    <row r="251" spans="2:10" outlineLevel="1" x14ac:dyDescent="0.2">
      <c r="B251" s="6">
        <v>44629</v>
      </c>
      <c r="C251" s="2" t="s">
        <v>2286</v>
      </c>
      <c r="D251" s="2" t="s">
        <v>760</v>
      </c>
      <c r="E251" s="2" t="s">
        <v>15</v>
      </c>
      <c r="F251" s="1">
        <v>-5433248</v>
      </c>
      <c r="G251" s="8" t="s">
        <v>316</v>
      </c>
      <c r="H251" s="1">
        <v>-434659</v>
      </c>
      <c r="I251" s="2" t="s">
        <v>2355</v>
      </c>
      <c r="J251" s="2" t="s">
        <v>2013</v>
      </c>
    </row>
    <row r="252" spans="2:10" outlineLevel="1" x14ac:dyDescent="0.2">
      <c r="B252" s="6">
        <v>44629</v>
      </c>
      <c r="C252" s="2" t="s">
        <v>511</v>
      </c>
      <c r="D252" s="2" t="s">
        <v>2689</v>
      </c>
      <c r="E252" s="2" t="s">
        <v>570</v>
      </c>
      <c r="F252" s="1">
        <v>-654976</v>
      </c>
      <c r="G252" s="8" t="s">
        <v>316</v>
      </c>
      <c r="H252" s="1">
        <v>-52398</v>
      </c>
      <c r="I252" s="2" t="s">
        <v>2355</v>
      </c>
      <c r="J252" s="2" t="s">
        <v>2013</v>
      </c>
    </row>
    <row r="253" spans="2:10" outlineLevel="1" x14ac:dyDescent="0.2">
      <c r="B253" s="6">
        <v>44629</v>
      </c>
      <c r="C253" s="2" t="s">
        <v>508</v>
      </c>
      <c r="D253" s="2" t="s">
        <v>2624</v>
      </c>
      <c r="E253" s="2" t="s">
        <v>1479</v>
      </c>
      <c r="F253" s="1">
        <v>-288277</v>
      </c>
      <c r="G253" s="8" t="s">
        <v>620</v>
      </c>
      <c r="H253" s="1">
        <v>-28828</v>
      </c>
      <c r="I253" s="2" t="s">
        <v>2355</v>
      </c>
      <c r="J253" s="2" t="s">
        <v>2013</v>
      </c>
    </row>
    <row r="254" spans="2:10" outlineLevel="1" x14ac:dyDescent="0.2">
      <c r="B254" s="6">
        <v>44629</v>
      </c>
      <c r="C254" s="2" t="s">
        <v>2050</v>
      </c>
      <c r="D254" s="2" t="s">
        <v>947</v>
      </c>
      <c r="E254" s="2" t="s">
        <v>697</v>
      </c>
      <c r="F254" s="1">
        <v>-1659950</v>
      </c>
      <c r="G254" s="8" t="s">
        <v>620</v>
      </c>
      <c r="H254" s="1">
        <v>-165995</v>
      </c>
      <c r="I254" s="2" t="s">
        <v>2355</v>
      </c>
      <c r="J254" s="2" t="s">
        <v>2013</v>
      </c>
    </row>
    <row r="255" spans="2:10" outlineLevel="1" x14ac:dyDescent="0.2">
      <c r="B255" s="6">
        <v>44630</v>
      </c>
      <c r="C255" s="2" t="s">
        <v>343</v>
      </c>
      <c r="D255" s="2" t="s">
        <v>1267</v>
      </c>
      <c r="E255" s="2" t="s">
        <v>2847</v>
      </c>
      <c r="F255" s="1">
        <v>-1850262</v>
      </c>
      <c r="G255" s="8" t="s">
        <v>620</v>
      </c>
      <c r="H255" s="1">
        <v>-185026</v>
      </c>
      <c r="I255" s="2" t="s">
        <v>2355</v>
      </c>
      <c r="J255" s="2" t="s">
        <v>2013</v>
      </c>
    </row>
    <row r="256" spans="2:10" outlineLevel="1" x14ac:dyDescent="0.2">
      <c r="B256" s="6">
        <v>44630</v>
      </c>
      <c r="C256" s="2" t="s">
        <v>16</v>
      </c>
      <c r="D256" s="2" t="s">
        <v>2080</v>
      </c>
      <c r="E256" s="2" t="s">
        <v>1828</v>
      </c>
      <c r="F256" s="1">
        <v>-4671587</v>
      </c>
      <c r="G256" s="8" t="s">
        <v>316</v>
      </c>
      <c r="H256" s="1">
        <v>-373726</v>
      </c>
      <c r="I256" s="2" t="s">
        <v>2355</v>
      </c>
      <c r="J256" s="2" t="s">
        <v>2013</v>
      </c>
    </row>
    <row r="257" spans="2:10" outlineLevel="1" x14ac:dyDescent="0.2">
      <c r="B257" s="6">
        <v>44630</v>
      </c>
      <c r="C257" s="2" t="s">
        <v>278</v>
      </c>
      <c r="D257" s="2" t="s">
        <v>1316</v>
      </c>
      <c r="E257" s="2" t="s">
        <v>322</v>
      </c>
      <c r="F257" s="1">
        <v>-7441427</v>
      </c>
      <c r="G257" s="8" t="s">
        <v>316</v>
      </c>
      <c r="H257" s="1">
        <v>-595315</v>
      </c>
      <c r="I257" s="2" t="s">
        <v>2355</v>
      </c>
      <c r="J257" s="2" t="s">
        <v>2013</v>
      </c>
    </row>
    <row r="258" spans="2:10" outlineLevel="1" x14ac:dyDescent="0.2">
      <c r="B258" s="6">
        <v>44630</v>
      </c>
      <c r="C258" s="2" t="s">
        <v>2251</v>
      </c>
      <c r="D258" s="2" t="s">
        <v>1889</v>
      </c>
      <c r="E258" s="2" t="s">
        <v>194</v>
      </c>
      <c r="F258" s="1">
        <v>-17498106</v>
      </c>
      <c r="G258" s="8" t="s">
        <v>316</v>
      </c>
      <c r="H258" s="1">
        <v>-1399848</v>
      </c>
      <c r="I258" s="2" t="s">
        <v>2355</v>
      </c>
      <c r="J258" s="2" t="s">
        <v>2013</v>
      </c>
    </row>
    <row r="259" spans="2:10" outlineLevel="1" x14ac:dyDescent="0.2">
      <c r="B259" s="6">
        <v>44630</v>
      </c>
      <c r="C259" s="2" t="s">
        <v>1653</v>
      </c>
      <c r="D259" s="2" t="s">
        <v>216</v>
      </c>
      <c r="E259" s="2" t="s">
        <v>1271</v>
      </c>
      <c r="F259" s="1">
        <v>-2655710</v>
      </c>
      <c r="G259" s="8" t="s">
        <v>316</v>
      </c>
      <c r="H259" s="1">
        <v>-212456</v>
      </c>
      <c r="I259" s="2" t="s">
        <v>2355</v>
      </c>
      <c r="J259" s="2" t="s">
        <v>2013</v>
      </c>
    </row>
    <row r="260" spans="2:10" outlineLevel="1" x14ac:dyDescent="0.2">
      <c r="B260" s="6">
        <v>44630</v>
      </c>
      <c r="C260" s="2" t="s">
        <v>1855</v>
      </c>
      <c r="D260" s="2" t="s">
        <v>1889</v>
      </c>
      <c r="E260" s="2" t="s">
        <v>1027</v>
      </c>
      <c r="F260" s="1">
        <v>-4261955</v>
      </c>
      <c r="G260" s="8" t="s">
        <v>316</v>
      </c>
      <c r="H260" s="1">
        <v>-340956</v>
      </c>
      <c r="I260" s="2" t="s">
        <v>2355</v>
      </c>
      <c r="J260" s="2" t="s">
        <v>2013</v>
      </c>
    </row>
    <row r="261" spans="2:10" outlineLevel="1" x14ac:dyDescent="0.2">
      <c r="B261" s="6">
        <v>44631</v>
      </c>
      <c r="C261" s="2" t="s">
        <v>298</v>
      </c>
      <c r="D261" s="2" t="s">
        <v>447</v>
      </c>
      <c r="E261" s="2" t="s">
        <v>32</v>
      </c>
      <c r="F261" s="1">
        <v>-6711078</v>
      </c>
      <c r="G261" s="8" t="s">
        <v>316</v>
      </c>
      <c r="H261" s="1">
        <v>-536885</v>
      </c>
      <c r="I261" s="2" t="s">
        <v>2355</v>
      </c>
      <c r="J261" s="2" t="s">
        <v>2013</v>
      </c>
    </row>
    <row r="262" spans="2:10" outlineLevel="1" x14ac:dyDescent="0.2">
      <c r="B262" s="6">
        <v>44631</v>
      </c>
      <c r="C262" s="2" t="s">
        <v>2768</v>
      </c>
      <c r="D262" s="2" t="s">
        <v>447</v>
      </c>
      <c r="E262" s="2" t="s">
        <v>2141</v>
      </c>
      <c r="F262" s="1">
        <v>-8823429</v>
      </c>
      <c r="G262" s="8" t="s">
        <v>316</v>
      </c>
      <c r="H262" s="1">
        <v>-705874</v>
      </c>
      <c r="I262" s="2" t="s">
        <v>2355</v>
      </c>
      <c r="J262" s="2" t="s">
        <v>2013</v>
      </c>
    </row>
    <row r="263" spans="2:10" outlineLevel="1" x14ac:dyDescent="0.2">
      <c r="B263" s="6">
        <v>44631</v>
      </c>
      <c r="C263" s="2" t="s">
        <v>1155</v>
      </c>
      <c r="D263" s="2" t="s">
        <v>447</v>
      </c>
      <c r="E263" s="2" t="s">
        <v>941</v>
      </c>
      <c r="F263" s="1">
        <v>-537292</v>
      </c>
      <c r="G263" s="8" t="s">
        <v>316</v>
      </c>
      <c r="H263" s="1">
        <v>-42983</v>
      </c>
      <c r="I263" s="2" t="s">
        <v>2355</v>
      </c>
      <c r="J263" s="2" t="s">
        <v>2013</v>
      </c>
    </row>
    <row r="264" spans="2:10" outlineLevel="1" x14ac:dyDescent="0.2">
      <c r="B264" s="6">
        <v>44642</v>
      </c>
      <c r="C264" s="2" t="s">
        <v>1347</v>
      </c>
      <c r="D264" s="2" t="s">
        <v>2605</v>
      </c>
      <c r="E264" s="2" t="s">
        <v>380</v>
      </c>
      <c r="F264" s="1">
        <v>-617750</v>
      </c>
      <c r="G264" s="8" t="s">
        <v>316</v>
      </c>
      <c r="H264" s="1">
        <v>-49420</v>
      </c>
      <c r="I264" s="2" t="s">
        <v>2355</v>
      </c>
      <c r="J264" s="2" t="s">
        <v>2013</v>
      </c>
    </row>
    <row r="265" spans="2:10" outlineLevel="1" x14ac:dyDescent="0.2">
      <c r="B265" s="6">
        <v>44642</v>
      </c>
      <c r="C265" s="2" t="s">
        <v>2820</v>
      </c>
      <c r="D265" s="2" t="s">
        <v>1316</v>
      </c>
      <c r="E265" s="2" t="s">
        <v>2522</v>
      </c>
      <c r="F265" s="1">
        <v>-1025840</v>
      </c>
      <c r="G265" s="8" t="s">
        <v>316</v>
      </c>
      <c r="H265" s="1">
        <v>-82067</v>
      </c>
      <c r="I265" s="2" t="s">
        <v>2355</v>
      </c>
      <c r="J265" s="2" t="s">
        <v>2013</v>
      </c>
    </row>
    <row r="266" spans="2:10" outlineLevel="1" x14ac:dyDescent="0.2">
      <c r="B266" s="6">
        <v>44642</v>
      </c>
      <c r="C266" s="2" t="s">
        <v>2382</v>
      </c>
      <c r="D266" s="2" t="s">
        <v>2442</v>
      </c>
      <c r="E266" s="2" t="s">
        <v>2663</v>
      </c>
      <c r="F266" s="1">
        <v>-1505912</v>
      </c>
      <c r="G266" s="8" t="s">
        <v>316</v>
      </c>
      <c r="H266" s="1">
        <v>-120473</v>
      </c>
      <c r="I266" s="2" t="s">
        <v>2355</v>
      </c>
      <c r="J266" s="2" t="s">
        <v>2013</v>
      </c>
    </row>
    <row r="267" spans="2:10" outlineLevel="1" x14ac:dyDescent="0.2">
      <c r="B267" s="6">
        <v>44642</v>
      </c>
      <c r="C267" s="2" t="s">
        <v>1173</v>
      </c>
      <c r="D267" s="2" t="s">
        <v>2605</v>
      </c>
      <c r="E267" s="2" t="s">
        <v>2522</v>
      </c>
      <c r="F267" s="1">
        <v>-215677</v>
      </c>
      <c r="G267" s="8" t="s">
        <v>316</v>
      </c>
      <c r="H267" s="1">
        <v>-17254</v>
      </c>
      <c r="I267" s="2" t="s">
        <v>2355</v>
      </c>
      <c r="J267" s="2" t="s">
        <v>2013</v>
      </c>
    </row>
    <row r="268" spans="2:10" outlineLevel="1" x14ac:dyDescent="0.2">
      <c r="B268" s="6">
        <v>44642</v>
      </c>
      <c r="C268" s="2" t="s">
        <v>2374</v>
      </c>
      <c r="D268" s="2" t="s">
        <v>1535</v>
      </c>
      <c r="E268" s="2" t="s">
        <v>2522</v>
      </c>
      <c r="F268" s="1">
        <v>-5097485</v>
      </c>
      <c r="G268" s="8" t="s">
        <v>316</v>
      </c>
      <c r="H268" s="1">
        <v>-407799</v>
      </c>
      <c r="I268" s="2" t="s">
        <v>2355</v>
      </c>
      <c r="J268" s="2" t="s">
        <v>2013</v>
      </c>
    </row>
    <row r="269" spans="2:10" outlineLevel="1" x14ac:dyDescent="0.2">
      <c r="B269" s="6">
        <v>44642</v>
      </c>
      <c r="C269" s="2" t="s">
        <v>2435</v>
      </c>
      <c r="D269" s="2" t="s">
        <v>2624</v>
      </c>
      <c r="E269" s="2" t="s">
        <v>2522</v>
      </c>
      <c r="F269" s="1">
        <v>-316200</v>
      </c>
      <c r="G269" s="8" t="s">
        <v>316</v>
      </c>
      <c r="H269" s="1">
        <v>-25296</v>
      </c>
      <c r="I269" s="2" t="s">
        <v>2355</v>
      </c>
      <c r="J269" s="2" t="s">
        <v>2013</v>
      </c>
    </row>
    <row r="270" spans="2:10" outlineLevel="1" x14ac:dyDescent="0.2">
      <c r="B270" s="6">
        <v>44642</v>
      </c>
      <c r="C270" s="2" t="s">
        <v>137</v>
      </c>
      <c r="D270" s="2" t="s">
        <v>2103</v>
      </c>
      <c r="E270" s="2" t="s">
        <v>2522</v>
      </c>
      <c r="F270" s="1">
        <v>-392766</v>
      </c>
      <c r="G270" s="8" t="s">
        <v>316</v>
      </c>
      <c r="H270" s="1">
        <v>-31421</v>
      </c>
      <c r="I270" s="2" t="s">
        <v>2355</v>
      </c>
      <c r="J270" s="2" t="s">
        <v>2013</v>
      </c>
    </row>
    <row r="271" spans="2:10" outlineLevel="1" x14ac:dyDescent="0.2">
      <c r="B271" s="6">
        <v>44642</v>
      </c>
      <c r="C271" s="2" t="s">
        <v>2859</v>
      </c>
      <c r="D271" s="2" t="s">
        <v>1267</v>
      </c>
      <c r="E271" s="2" t="s">
        <v>2522</v>
      </c>
      <c r="F271" s="1">
        <v>-1355973</v>
      </c>
      <c r="G271" s="8" t="s">
        <v>316</v>
      </c>
      <c r="H271" s="1">
        <v>-108478</v>
      </c>
      <c r="I271" s="2" t="s">
        <v>2355</v>
      </c>
      <c r="J271" s="2" t="s">
        <v>2013</v>
      </c>
    </row>
    <row r="272" spans="2:10" outlineLevel="1" x14ac:dyDescent="0.2">
      <c r="B272" s="6">
        <v>44650</v>
      </c>
      <c r="C272" s="2" t="s">
        <v>279</v>
      </c>
      <c r="D272" s="2" t="s">
        <v>2103</v>
      </c>
      <c r="E272" s="2" t="s">
        <v>2522</v>
      </c>
      <c r="F272" s="1">
        <v>-4094224</v>
      </c>
      <c r="G272" s="8" t="s">
        <v>316</v>
      </c>
      <c r="H272" s="1">
        <v>-327538</v>
      </c>
      <c r="I272" s="2" t="s">
        <v>2355</v>
      </c>
      <c r="J272" s="2" t="s">
        <v>2013</v>
      </c>
    </row>
    <row r="273" spans="2:10" outlineLevel="1" x14ac:dyDescent="0.2">
      <c r="B273" s="6">
        <v>44650</v>
      </c>
      <c r="C273" s="2" t="s">
        <v>2977</v>
      </c>
      <c r="D273" s="2" t="s">
        <v>1889</v>
      </c>
      <c r="E273" s="2" t="s">
        <v>2380</v>
      </c>
      <c r="F273" s="1">
        <v>-90750</v>
      </c>
      <c r="G273" s="8" t="s">
        <v>316</v>
      </c>
      <c r="H273" s="1">
        <v>-7260</v>
      </c>
      <c r="I273" s="2" t="s">
        <v>2355</v>
      </c>
      <c r="J273" s="2" t="s">
        <v>2013</v>
      </c>
    </row>
    <row r="274" spans="2:10" outlineLevel="1" x14ac:dyDescent="0.2">
      <c r="B274" s="6">
        <v>44650</v>
      </c>
      <c r="C274" s="2" t="s">
        <v>2898</v>
      </c>
      <c r="D274" s="2" t="s">
        <v>2103</v>
      </c>
      <c r="E274" s="2" t="s">
        <v>2522</v>
      </c>
      <c r="F274" s="1">
        <v>-9471967</v>
      </c>
      <c r="G274" s="8" t="s">
        <v>316</v>
      </c>
      <c r="H274" s="1">
        <v>-757758</v>
      </c>
      <c r="I274" s="2" t="s">
        <v>2355</v>
      </c>
      <c r="J274" s="2" t="s">
        <v>2013</v>
      </c>
    </row>
    <row r="275" spans="2:10" outlineLevel="1" x14ac:dyDescent="0.2">
      <c r="B275" s="6">
        <v>44656</v>
      </c>
      <c r="C275" s="2" t="s">
        <v>2507</v>
      </c>
      <c r="D275" s="2" t="s">
        <v>2578</v>
      </c>
      <c r="E275" s="2" t="s">
        <v>1869</v>
      </c>
      <c r="F275" s="1">
        <v>1701986</v>
      </c>
      <c r="G275" s="8" t="s">
        <v>316</v>
      </c>
      <c r="H275" s="1">
        <v>136159</v>
      </c>
      <c r="I275" s="2" t="s">
        <v>1893</v>
      </c>
      <c r="J275" s="2" t="s">
        <v>375</v>
      </c>
    </row>
    <row r="276" spans="2:10" outlineLevel="1" x14ac:dyDescent="0.2">
      <c r="B276" s="6">
        <v>44656</v>
      </c>
      <c r="C276" s="2" t="s">
        <v>1880</v>
      </c>
      <c r="D276" s="2" t="s">
        <v>2578</v>
      </c>
      <c r="E276" s="2" t="s">
        <v>1837</v>
      </c>
      <c r="F276" s="1">
        <v>4313540</v>
      </c>
      <c r="G276" s="8" t="s">
        <v>316</v>
      </c>
      <c r="H276" s="1">
        <v>345083</v>
      </c>
      <c r="I276" s="2" t="s">
        <v>1893</v>
      </c>
      <c r="J276" s="2" t="s">
        <v>375</v>
      </c>
    </row>
    <row r="277" spans="2:10" outlineLevel="1" x14ac:dyDescent="0.2">
      <c r="B277" s="6">
        <v>44656</v>
      </c>
      <c r="C277" s="2" t="s">
        <v>1980</v>
      </c>
      <c r="D277" s="2" t="s">
        <v>2578</v>
      </c>
      <c r="E277" s="2" t="s">
        <v>739</v>
      </c>
      <c r="F277" s="1">
        <v>1110580</v>
      </c>
      <c r="G277" s="8" t="s">
        <v>316</v>
      </c>
      <c r="H277" s="1">
        <v>88846</v>
      </c>
      <c r="I277" s="2" t="s">
        <v>1893</v>
      </c>
      <c r="J277" s="2" t="s">
        <v>375</v>
      </c>
    </row>
    <row r="278" spans="2:10" outlineLevel="1" x14ac:dyDescent="0.2">
      <c r="B278" s="6">
        <v>44656</v>
      </c>
      <c r="C278" s="2" t="s">
        <v>2949</v>
      </c>
      <c r="D278" s="2" t="s">
        <v>2578</v>
      </c>
      <c r="E278" s="2" t="s">
        <v>1211</v>
      </c>
      <c r="F278" s="1">
        <v>3530445</v>
      </c>
      <c r="G278" s="8" t="s">
        <v>316</v>
      </c>
      <c r="H278" s="1">
        <v>282436</v>
      </c>
      <c r="I278" s="2" t="s">
        <v>1893</v>
      </c>
      <c r="J278" s="2" t="s">
        <v>375</v>
      </c>
    </row>
    <row r="279" spans="2:10" outlineLevel="1" x14ac:dyDescent="0.2">
      <c r="B279" s="6">
        <v>44656</v>
      </c>
      <c r="C279" s="2" t="s">
        <v>1960</v>
      </c>
      <c r="D279" s="2" t="s">
        <v>2578</v>
      </c>
      <c r="E279" s="2" t="s">
        <v>2602</v>
      </c>
      <c r="F279" s="1">
        <v>899090</v>
      </c>
      <c r="G279" s="8" t="s">
        <v>316</v>
      </c>
      <c r="H279" s="1">
        <v>71927</v>
      </c>
      <c r="I279" s="2" t="s">
        <v>1893</v>
      </c>
      <c r="J279" s="2" t="s">
        <v>375</v>
      </c>
    </row>
    <row r="280" spans="2:10" outlineLevel="1" x14ac:dyDescent="0.2">
      <c r="B280" s="6">
        <v>44656</v>
      </c>
      <c r="C280" s="2" t="s">
        <v>872</v>
      </c>
      <c r="D280" s="2" t="s">
        <v>2578</v>
      </c>
      <c r="E280" s="2" t="s">
        <v>2636</v>
      </c>
      <c r="F280" s="1">
        <v>4999760</v>
      </c>
      <c r="G280" s="8" t="s">
        <v>316</v>
      </c>
      <c r="H280" s="1">
        <v>399981</v>
      </c>
      <c r="I280" s="2" t="s">
        <v>1893</v>
      </c>
      <c r="J280" s="2" t="s">
        <v>375</v>
      </c>
    </row>
    <row r="281" spans="2:10" outlineLevel="1" x14ac:dyDescent="0.2">
      <c r="B281" s="6">
        <v>44656</v>
      </c>
      <c r="C281" s="2" t="s">
        <v>1713</v>
      </c>
      <c r="D281" s="2" t="s">
        <v>2578</v>
      </c>
      <c r="E281" s="2" t="s">
        <v>89</v>
      </c>
      <c r="F281" s="1">
        <v>2727675</v>
      </c>
      <c r="G281" s="8" t="s">
        <v>316</v>
      </c>
      <c r="H281" s="1">
        <v>218214</v>
      </c>
      <c r="I281" s="2" t="s">
        <v>1893</v>
      </c>
      <c r="J281" s="2" t="s">
        <v>375</v>
      </c>
    </row>
    <row r="282" spans="2:10" outlineLevel="1" x14ac:dyDescent="0.2">
      <c r="B282" s="6">
        <v>44656</v>
      </c>
      <c r="C282" s="2" t="s">
        <v>1373</v>
      </c>
      <c r="D282" s="2" t="s">
        <v>2578</v>
      </c>
      <c r="E282" s="2" t="s">
        <v>1000</v>
      </c>
      <c r="F282" s="1">
        <v>1361490</v>
      </c>
      <c r="G282" s="8" t="s">
        <v>316</v>
      </c>
      <c r="H282" s="1">
        <v>108919</v>
      </c>
      <c r="I282" s="2" t="s">
        <v>1893</v>
      </c>
      <c r="J282" s="2" t="s">
        <v>375</v>
      </c>
    </row>
    <row r="283" spans="2:10" outlineLevel="1" x14ac:dyDescent="0.2">
      <c r="B283" s="6">
        <v>44656</v>
      </c>
      <c r="C283" s="2" t="s">
        <v>706</v>
      </c>
      <c r="D283" s="2" t="s">
        <v>2578</v>
      </c>
      <c r="E283" s="2" t="s">
        <v>1278</v>
      </c>
      <c r="F283" s="1">
        <v>2188965</v>
      </c>
      <c r="G283" s="8" t="s">
        <v>316</v>
      </c>
      <c r="H283" s="1">
        <v>175117</v>
      </c>
      <c r="I283" s="2" t="s">
        <v>1893</v>
      </c>
      <c r="J283" s="2" t="s">
        <v>375</v>
      </c>
    </row>
    <row r="284" spans="2:10" outlineLevel="1" x14ac:dyDescent="0.2">
      <c r="B284" s="6">
        <v>44656</v>
      </c>
      <c r="C284" s="2" t="s">
        <v>1772</v>
      </c>
      <c r="D284" s="2" t="s">
        <v>2578</v>
      </c>
      <c r="E284" s="2" t="s">
        <v>1843</v>
      </c>
      <c r="F284" s="1">
        <v>678640</v>
      </c>
      <c r="G284" s="8" t="s">
        <v>316</v>
      </c>
      <c r="H284" s="1">
        <v>54291</v>
      </c>
      <c r="I284" s="2" t="s">
        <v>1893</v>
      </c>
      <c r="J284" s="2" t="s">
        <v>375</v>
      </c>
    </row>
    <row r="285" spans="2:10" outlineLevel="1" x14ac:dyDescent="0.2">
      <c r="B285" s="6">
        <v>44656</v>
      </c>
      <c r="C285" s="2" t="s">
        <v>1933</v>
      </c>
      <c r="D285" s="2" t="s">
        <v>2578</v>
      </c>
      <c r="E285" s="2" t="s">
        <v>1522</v>
      </c>
      <c r="F285" s="1">
        <v>3010450</v>
      </c>
      <c r="G285" s="8" t="s">
        <v>316</v>
      </c>
      <c r="H285" s="1">
        <v>240836</v>
      </c>
      <c r="I285" s="2" t="s">
        <v>1893</v>
      </c>
      <c r="J285" s="2" t="s">
        <v>375</v>
      </c>
    </row>
    <row r="286" spans="2:10" outlineLevel="1" x14ac:dyDescent="0.2">
      <c r="B286" s="6">
        <v>44656</v>
      </c>
      <c r="C286" s="2" t="s">
        <v>604</v>
      </c>
      <c r="D286" s="2" t="s">
        <v>2578</v>
      </c>
      <c r="E286" s="2" t="s">
        <v>2048</v>
      </c>
      <c r="F286" s="1">
        <v>3331740</v>
      </c>
      <c r="G286" s="8" t="s">
        <v>316</v>
      </c>
      <c r="H286" s="1">
        <v>266539</v>
      </c>
      <c r="I286" s="2" t="s">
        <v>1893</v>
      </c>
      <c r="J286" s="2" t="s">
        <v>375</v>
      </c>
    </row>
    <row r="287" spans="2:10" outlineLevel="1" x14ac:dyDescent="0.2">
      <c r="B287" s="6">
        <v>44656</v>
      </c>
      <c r="C287" s="2" t="s">
        <v>860</v>
      </c>
      <c r="D287" s="2" t="s">
        <v>2578</v>
      </c>
      <c r="E287" s="2" t="s">
        <v>1493</v>
      </c>
      <c r="F287" s="1">
        <v>392300</v>
      </c>
      <c r="G287" s="8" t="s">
        <v>316</v>
      </c>
      <c r="H287" s="1">
        <v>31384</v>
      </c>
      <c r="I287" s="2" t="s">
        <v>1893</v>
      </c>
      <c r="J287" s="2" t="s">
        <v>375</v>
      </c>
    </row>
    <row r="288" spans="2:10" outlineLevel="1" x14ac:dyDescent="0.2">
      <c r="B288" s="6">
        <v>44656</v>
      </c>
      <c r="C288" s="2" t="s">
        <v>2579</v>
      </c>
      <c r="D288" s="2" t="s">
        <v>2578</v>
      </c>
      <c r="E288" s="2" t="s">
        <v>653</v>
      </c>
      <c r="F288" s="1">
        <v>2221160</v>
      </c>
      <c r="G288" s="8" t="s">
        <v>316</v>
      </c>
      <c r="H288" s="1">
        <v>177693</v>
      </c>
      <c r="I288" s="2" t="s">
        <v>1893</v>
      </c>
      <c r="J288" s="2" t="s">
        <v>375</v>
      </c>
    </row>
    <row r="289" spans="2:10" outlineLevel="1" x14ac:dyDescent="0.2">
      <c r="B289" s="6">
        <v>44656</v>
      </c>
      <c r="C289" s="2" t="s">
        <v>2875</v>
      </c>
      <c r="D289" s="2" t="s">
        <v>2578</v>
      </c>
      <c r="E289" s="2" t="s">
        <v>2100</v>
      </c>
      <c r="F289" s="1">
        <v>683320</v>
      </c>
      <c r="G289" s="8" t="s">
        <v>316</v>
      </c>
      <c r="H289" s="1">
        <v>54666</v>
      </c>
      <c r="I289" s="2" t="s">
        <v>1893</v>
      </c>
      <c r="J289" s="2" t="s">
        <v>375</v>
      </c>
    </row>
    <row r="290" spans="2:10" outlineLevel="1" x14ac:dyDescent="0.2">
      <c r="B290" s="6">
        <v>44656</v>
      </c>
      <c r="C290" s="2" t="s">
        <v>2519</v>
      </c>
      <c r="D290" s="2" t="s">
        <v>2578</v>
      </c>
      <c r="E290" s="2" t="s">
        <v>2618</v>
      </c>
      <c r="F290" s="1">
        <v>1426780</v>
      </c>
      <c r="G290" s="8" t="s">
        <v>316</v>
      </c>
      <c r="H290" s="1">
        <v>114142</v>
      </c>
      <c r="I290" s="2" t="s">
        <v>1893</v>
      </c>
      <c r="J290" s="2" t="s">
        <v>375</v>
      </c>
    </row>
    <row r="291" spans="2:10" outlineLevel="1" x14ac:dyDescent="0.2">
      <c r="B291" s="6">
        <v>44656</v>
      </c>
      <c r="C291" s="2" t="s">
        <v>2672</v>
      </c>
      <c r="D291" s="2" t="s">
        <v>2578</v>
      </c>
      <c r="E291" s="2" t="s">
        <v>2656</v>
      </c>
      <c r="F291" s="1">
        <v>1927285</v>
      </c>
      <c r="G291" s="8" t="s">
        <v>316</v>
      </c>
      <c r="H291" s="1">
        <v>154183</v>
      </c>
      <c r="I291" s="2" t="s">
        <v>1893</v>
      </c>
      <c r="J291" s="2" t="s">
        <v>375</v>
      </c>
    </row>
    <row r="292" spans="2:10" outlineLevel="1" x14ac:dyDescent="0.2">
      <c r="B292" s="6">
        <v>44656</v>
      </c>
      <c r="C292" s="2" t="s">
        <v>1871</v>
      </c>
      <c r="D292" s="2" t="s">
        <v>2578</v>
      </c>
      <c r="E292" s="2" t="s">
        <v>2641</v>
      </c>
      <c r="F292" s="1">
        <v>6252982</v>
      </c>
      <c r="G292" s="8" t="s">
        <v>316</v>
      </c>
      <c r="H292" s="1">
        <v>500239</v>
      </c>
      <c r="I292" s="2" t="s">
        <v>1893</v>
      </c>
      <c r="J292" s="2" t="s">
        <v>375</v>
      </c>
    </row>
    <row r="293" spans="2:10" outlineLevel="1" x14ac:dyDescent="0.2">
      <c r="B293" s="6">
        <v>44656</v>
      </c>
      <c r="C293" s="2" t="s">
        <v>1225</v>
      </c>
      <c r="D293" s="2" t="s">
        <v>2578</v>
      </c>
      <c r="E293" s="2" t="s">
        <v>1248</v>
      </c>
      <c r="F293" s="1">
        <v>1293750</v>
      </c>
      <c r="G293" s="8" t="s">
        <v>316</v>
      </c>
      <c r="H293" s="1">
        <v>103500</v>
      </c>
      <c r="I293" s="2" t="s">
        <v>1893</v>
      </c>
      <c r="J293" s="2" t="s">
        <v>375</v>
      </c>
    </row>
    <row r="294" spans="2:10" outlineLevel="1" x14ac:dyDescent="0.2">
      <c r="B294" s="6">
        <v>44656</v>
      </c>
      <c r="C294" s="2" t="s">
        <v>1683</v>
      </c>
      <c r="D294" s="2" t="s">
        <v>2578</v>
      </c>
      <c r="E294" s="2" t="s">
        <v>659</v>
      </c>
      <c r="F294" s="1">
        <v>4442320</v>
      </c>
      <c r="G294" s="8" t="s">
        <v>316</v>
      </c>
      <c r="H294" s="1">
        <v>355386</v>
      </c>
      <c r="I294" s="2" t="s">
        <v>513</v>
      </c>
      <c r="J294" s="2" t="s">
        <v>364</v>
      </c>
    </row>
    <row r="295" spans="2:10" outlineLevel="1" x14ac:dyDescent="0.2">
      <c r="B295" s="6">
        <v>44656</v>
      </c>
      <c r="C295" s="2" t="s">
        <v>794</v>
      </c>
      <c r="D295" s="2" t="s">
        <v>2578</v>
      </c>
      <c r="E295" s="2" t="s">
        <v>92</v>
      </c>
      <c r="F295" s="1">
        <v>1468620</v>
      </c>
      <c r="G295" s="8" t="s">
        <v>316</v>
      </c>
      <c r="H295" s="1">
        <v>117490</v>
      </c>
      <c r="I295" s="2" t="s">
        <v>513</v>
      </c>
      <c r="J295" s="2" t="s">
        <v>364</v>
      </c>
    </row>
    <row r="296" spans="2:10" outlineLevel="1" x14ac:dyDescent="0.2">
      <c r="B296" s="6">
        <v>44656</v>
      </c>
      <c r="C296" s="2" t="s">
        <v>2756</v>
      </c>
      <c r="D296" s="2" t="s">
        <v>2578</v>
      </c>
      <c r="E296" s="2" t="s">
        <v>1571</v>
      </c>
      <c r="F296" s="1">
        <v>2381320</v>
      </c>
      <c r="G296" s="8" t="s">
        <v>316</v>
      </c>
      <c r="H296" s="1">
        <v>190506</v>
      </c>
      <c r="I296" s="2" t="s">
        <v>1474</v>
      </c>
      <c r="J296" s="2" t="s">
        <v>2830</v>
      </c>
    </row>
    <row r="297" spans="2:10" outlineLevel="1" x14ac:dyDescent="0.2">
      <c r="B297" s="6">
        <v>44656</v>
      </c>
      <c r="C297" s="2" t="s">
        <v>1765</v>
      </c>
      <c r="D297" s="2" t="s">
        <v>2578</v>
      </c>
      <c r="E297" s="2" t="s">
        <v>367</v>
      </c>
      <c r="F297" s="1">
        <v>1110580</v>
      </c>
      <c r="G297" s="8" t="s">
        <v>316</v>
      </c>
      <c r="H297" s="1">
        <v>88846</v>
      </c>
      <c r="I297" s="2" t="s">
        <v>1851</v>
      </c>
      <c r="J297" s="2" t="s">
        <v>913</v>
      </c>
    </row>
    <row r="298" spans="2:10" outlineLevel="1" x14ac:dyDescent="0.2">
      <c r="B298" s="6">
        <v>44656</v>
      </c>
      <c r="C298" s="2" t="s">
        <v>2633</v>
      </c>
      <c r="D298" s="2" t="s">
        <v>2578</v>
      </c>
      <c r="E298" s="2" t="s">
        <v>86</v>
      </c>
      <c r="F298" s="1">
        <v>1468620</v>
      </c>
      <c r="G298" s="8" t="s">
        <v>316</v>
      </c>
      <c r="H298" s="1">
        <v>117490</v>
      </c>
      <c r="I298" s="2" t="s">
        <v>2503</v>
      </c>
      <c r="J298" s="2" t="s">
        <v>441</v>
      </c>
    </row>
    <row r="299" spans="2:10" outlineLevel="1" x14ac:dyDescent="0.2">
      <c r="B299" s="6">
        <v>44656</v>
      </c>
      <c r="C299" s="2" t="s">
        <v>906</v>
      </c>
      <c r="D299" s="2" t="s">
        <v>2578</v>
      </c>
      <c r="E299" s="2" t="s">
        <v>117</v>
      </c>
      <c r="F299" s="1">
        <v>4515806</v>
      </c>
      <c r="G299" s="8" t="s">
        <v>316</v>
      </c>
      <c r="H299" s="1">
        <v>361264</v>
      </c>
      <c r="I299" s="2" t="s">
        <v>769</v>
      </c>
      <c r="J299" s="2" t="s">
        <v>319</v>
      </c>
    </row>
    <row r="300" spans="2:10" outlineLevel="1" x14ac:dyDescent="0.2">
      <c r="B300" s="6">
        <v>44656</v>
      </c>
      <c r="C300" s="2" t="s">
        <v>95</v>
      </c>
      <c r="D300" s="2" t="s">
        <v>2578</v>
      </c>
      <c r="E300" s="2" t="s">
        <v>1677</v>
      </c>
      <c r="F300" s="1">
        <v>2144100</v>
      </c>
      <c r="G300" s="8" t="s">
        <v>316</v>
      </c>
      <c r="H300" s="1">
        <v>171528</v>
      </c>
      <c r="I300" s="2" t="s">
        <v>2355</v>
      </c>
      <c r="J300" s="2" t="s">
        <v>2013</v>
      </c>
    </row>
    <row r="301" spans="2:10" outlineLevel="1" x14ac:dyDescent="0.2">
      <c r="B301" s="6">
        <v>44656</v>
      </c>
      <c r="C301" s="2" t="s">
        <v>2561</v>
      </c>
      <c r="D301" s="2" t="s">
        <v>2578</v>
      </c>
      <c r="E301" s="2" t="s">
        <v>97</v>
      </c>
      <c r="F301" s="1">
        <v>6144586</v>
      </c>
      <c r="G301" s="8" t="s">
        <v>316</v>
      </c>
      <c r="H301" s="1">
        <v>491567</v>
      </c>
      <c r="I301" s="2" t="s">
        <v>975</v>
      </c>
      <c r="J301" s="2" t="s">
        <v>915</v>
      </c>
    </row>
    <row r="302" spans="2:10" outlineLevel="1" x14ac:dyDescent="0.2">
      <c r="B302" s="6">
        <v>44656</v>
      </c>
      <c r="C302" s="2" t="s">
        <v>2191</v>
      </c>
      <c r="D302" s="2" t="s">
        <v>2578</v>
      </c>
      <c r="E302" s="2" t="s">
        <v>1019</v>
      </c>
      <c r="F302" s="1">
        <v>3872950</v>
      </c>
      <c r="G302" s="8" t="s">
        <v>316</v>
      </c>
      <c r="H302" s="1">
        <v>309836</v>
      </c>
      <c r="I302" s="2" t="s">
        <v>2355</v>
      </c>
      <c r="J302" s="2" t="s">
        <v>2013</v>
      </c>
    </row>
    <row r="303" spans="2:10" outlineLevel="1" x14ac:dyDescent="0.2">
      <c r="B303" s="6">
        <v>44656</v>
      </c>
      <c r="C303" s="2" t="s">
        <v>1506</v>
      </c>
      <c r="D303" s="2" t="s">
        <v>2578</v>
      </c>
      <c r="E303" s="2" t="s">
        <v>2958</v>
      </c>
      <c r="F303" s="1">
        <v>10358410</v>
      </c>
      <c r="G303" s="8" t="s">
        <v>316</v>
      </c>
      <c r="H303" s="1">
        <v>828673</v>
      </c>
      <c r="I303" s="2" t="s">
        <v>3001</v>
      </c>
      <c r="J303" s="2" t="s">
        <v>1150</v>
      </c>
    </row>
    <row r="304" spans="2:10" outlineLevel="1" x14ac:dyDescent="0.2">
      <c r="B304" s="6">
        <v>44656</v>
      </c>
      <c r="C304" s="2" t="s">
        <v>342</v>
      </c>
      <c r="D304" s="2" t="s">
        <v>2578</v>
      </c>
      <c r="E304" s="2" t="s">
        <v>973</v>
      </c>
      <c r="F304" s="1">
        <v>11127690</v>
      </c>
      <c r="G304" s="8" t="s">
        <v>316</v>
      </c>
      <c r="H304" s="1">
        <v>890215</v>
      </c>
      <c r="I304" s="2" t="s">
        <v>2355</v>
      </c>
      <c r="J304" s="2" t="s">
        <v>2013</v>
      </c>
    </row>
    <row r="305" spans="2:10" outlineLevel="1" x14ac:dyDescent="0.2">
      <c r="B305" s="6">
        <v>44656</v>
      </c>
      <c r="C305" s="2" t="s">
        <v>1047</v>
      </c>
      <c r="D305" s="2" t="s">
        <v>2578</v>
      </c>
      <c r="E305" s="2" t="s">
        <v>1895</v>
      </c>
      <c r="F305" s="1">
        <v>2242662</v>
      </c>
      <c r="G305" s="8" t="s">
        <v>316</v>
      </c>
      <c r="H305" s="1">
        <v>179413</v>
      </c>
      <c r="I305" s="2" t="s">
        <v>497</v>
      </c>
      <c r="J305" s="2" t="s">
        <v>349</v>
      </c>
    </row>
    <row r="306" spans="2:10" outlineLevel="1" x14ac:dyDescent="0.2">
      <c r="B306" s="6">
        <v>44656</v>
      </c>
      <c r="C306" s="2" t="s">
        <v>1209</v>
      </c>
      <c r="D306" s="2" t="s">
        <v>2578</v>
      </c>
      <c r="E306" s="2" t="s">
        <v>2925</v>
      </c>
      <c r="F306" s="1">
        <v>2936610</v>
      </c>
      <c r="G306" s="8" t="s">
        <v>316</v>
      </c>
      <c r="H306" s="1">
        <v>234929</v>
      </c>
      <c r="I306" s="2" t="s">
        <v>2897</v>
      </c>
      <c r="J306" s="2" t="s">
        <v>1197</v>
      </c>
    </row>
    <row r="307" spans="2:10" outlineLevel="1" x14ac:dyDescent="0.2">
      <c r="B307" s="6">
        <v>44656</v>
      </c>
      <c r="C307" s="2" t="s">
        <v>1808</v>
      </c>
      <c r="D307" s="2" t="s">
        <v>2578</v>
      </c>
      <c r="E307" s="2" t="s">
        <v>1029</v>
      </c>
      <c r="F307" s="1">
        <v>7528280</v>
      </c>
      <c r="G307" s="8" t="s">
        <v>316</v>
      </c>
      <c r="H307" s="1">
        <v>602262</v>
      </c>
      <c r="I307" s="2" t="s">
        <v>513</v>
      </c>
      <c r="J307" s="2" t="s">
        <v>364</v>
      </c>
    </row>
    <row r="308" spans="2:10" outlineLevel="1" x14ac:dyDescent="0.2">
      <c r="B308" s="6">
        <v>44656</v>
      </c>
      <c r="C308" s="2" t="s">
        <v>1212</v>
      </c>
      <c r="D308" s="2" t="s">
        <v>2578</v>
      </c>
      <c r="E308" s="2" t="s">
        <v>2352</v>
      </c>
      <c r="F308" s="1">
        <v>3612720</v>
      </c>
      <c r="G308" s="8" t="s">
        <v>316</v>
      </c>
      <c r="H308" s="1">
        <v>289018</v>
      </c>
      <c r="I308" s="2" t="s">
        <v>2093</v>
      </c>
      <c r="J308" s="2" t="s">
        <v>442</v>
      </c>
    </row>
    <row r="309" spans="2:10" outlineLevel="1" x14ac:dyDescent="0.2">
      <c r="B309" s="6">
        <v>44656</v>
      </c>
      <c r="C309" s="2" t="s">
        <v>998</v>
      </c>
      <c r="D309" s="2" t="s">
        <v>2578</v>
      </c>
      <c r="E309" s="2" t="s">
        <v>2616</v>
      </c>
      <c r="F309" s="1">
        <v>1468620</v>
      </c>
      <c r="G309" s="8" t="s">
        <v>316</v>
      </c>
      <c r="H309" s="1">
        <v>117490</v>
      </c>
      <c r="I309" s="2" t="s">
        <v>1474</v>
      </c>
      <c r="J309" s="2" t="s">
        <v>2830</v>
      </c>
    </row>
    <row r="310" spans="2:10" outlineLevel="1" x14ac:dyDescent="0.2">
      <c r="B310" s="6">
        <v>44656</v>
      </c>
      <c r="C310" s="2" t="s">
        <v>1163</v>
      </c>
      <c r="D310" s="2" t="s">
        <v>2578</v>
      </c>
      <c r="E310" s="2" t="s">
        <v>1355</v>
      </c>
      <c r="F310" s="1">
        <v>3465990</v>
      </c>
      <c r="G310" s="8" t="s">
        <v>316</v>
      </c>
      <c r="H310" s="1">
        <v>277279</v>
      </c>
      <c r="I310" s="2" t="s">
        <v>1851</v>
      </c>
      <c r="J310" s="2" t="s">
        <v>913</v>
      </c>
    </row>
    <row r="311" spans="2:10" outlineLevel="1" x14ac:dyDescent="0.2">
      <c r="B311" s="6">
        <v>44656</v>
      </c>
      <c r="C311" s="2" t="s">
        <v>2609</v>
      </c>
      <c r="D311" s="2" t="s">
        <v>2578</v>
      </c>
      <c r="E311" s="2" t="s">
        <v>2147</v>
      </c>
      <c r="F311" s="1">
        <v>6269740</v>
      </c>
      <c r="G311" s="8" t="s">
        <v>316</v>
      </c>
      <c r="H311" s="1">
        <v>501579</v>
      </c>
      <c r="I311" s="2" t="s">
        <v>513</v>
      </c>
      <c r="J311" s="2" t="s">
        <v>364</v>
      </c>
    </row>
    <row r="312" spans="2:10" outlineLevel="1" x14ac:dyDescent="0.2">
      <c r="B312" s="6">
        <v>44656</v>
      </c>
      <c r="C312" s="2" t="s">
        <v>1955</v>
      </c>
      <c r="D312" s="2" t="s">
        <v>2578</v>
      </c>
      <c r="E312" s="2" t="s">
        <v>1160</v>
      </c>
      <c r="F312" s="1">
        <v>1604248</v>
      </c>
      <c r="G312" s="8" t="s">
        <v>316</v>
      </c>
      <c r="H312" s="1">
        <v>128340</v>
      </c>
      <c r="I312" s="2" t="s">
        <v>1977</v>
      </c>
      <c r="J312" s="2" t="s">
        <v>1098</v>
      </c>
    </row>
    <row r="313" spans="2:10" outlineLevel="1" x14ac:dyDescent="0.2">
      <c r="B313" s="6">
        <v>44656</v>
      </c>
      <c r="C313" s="2" t="s">
        <v>385</v>
      </c>
      <c r="D313" s="2" t="s">
        <v>2578</v>
      </c>
      <c r="E313" s="2" t="s">
        <v>2524</v>
      </c>
      <c r="F313" s="1">
        <v>2381320</v>
      </c>
      <c r="G313" s="8" t="s">
        <v>316</v>
      </c>
      <c r="H313" s="1">
        <v>190506</v>
      </c>
      <c r="I313" s="2" t="s">
        <v>263</v>
      </c>
      <c r="J313" s="2" t="s">
        <v>1408</v>
      </c>
    </row>
    <row r="314" spans="2:10" outlineLevel="1" x14ac:dyDescent="0.2">
      <c r="B314" s="6">
        <v>44656</v>
      </c>
      <c r="C314" s="2" t="s">
        <v>2327</v>
      </c>
      <c r="D314" s="2" t="s">
        <v>2578</v>
      </c>
      <c r="E314" s="2" t="s">
        <v>2851</v>
      </c>
      <c r="F314" s="1">
        <v>1612400</v>
      </c>
      <c r="G314" s="8" t="s">
        <v>316</v>
      </c>
      <c r="H314" s="1">
        <v>128992</v>
      </c>
      <c r="I314" s="2" t="s">
        <v>2503</v>
      </c>
      <c r="J314" s="2" t="s">
        <v>441</v>
      </c>
    </row>
    <row r="315" spans="2:10" outlineLevel="1" x14ac:dyDescent="0.2">
      <c r="B315" s="6">
        <v>44656</v>
      </c>
      <c r="C315" s="2" t="s">
        <v>2836</v>
      </c>
      <c r="D315" s="2" t="s">
        <v>2578</v>
      </c>
      <c r="E315" s="2" t="s">
        <v>1308</v>
      </c>
      <c r="F315" s="1">
        <v>7075910</v>
      </c>
      <c r="G315" s="8" t="s">
        <v>316</v>
      </c>
      <c r="H315" s="1">
        <v>566073</v>
      </c>
      <c r="I315" s="2" t="s">
        <v>2355</v>
      </c>
      <c r="J315" s="2" t="s">
        <v>2013</v>
      </c>
    </row>
    <row r="316" spans="2:10" outlineLevel="1" x14ac:dyDescent="0.2">
      <c r="B316" s="6">
        <v>44656</v>
      </c>
      <c r="C316" s="2" t="s">
        <v>2930</v>
      </c>
      <c r="D316" s="2" t="s">
        <v>2578</v>
      </c>
      <c r="E316" s="2" t="s">
        <v>624</v>
      </c>
      <c r="F316" s="1">
        <v>1949940</v>
      </c>
      <c r="G316" s="8" t="s">
        <v>316</v>
      </c>
      <c r="H316" s="1">
        <v>155995</v>
      </c>
      <c r="I316" s="2" t="s">
        <v>975</v>
      </c>
      <c r="J316" s="2" t="s">
        <v>915</v>
      </c>
    </row>
    <row r="317" spans="2:10" outlineLevel="1" x14ac:dyDescent="0.2">
      <c r="B317" s="6">
        <v>44656</v>
      </c>
      <c r="C317" s="2" t="s">
        <v>857</v>
      </c>
      <c r="D317" s="2" t="s">
        <v>2578</v>
      </c>
      <c r="E317" s="2" t="s">
        <v>1903</v>
      </c>
      <c r="F317" s="1">
        <v>2221160</v>
      </c>
      <c r="G317" s="8" t="s">
        <v>316</v>
      </c>
      <c r="H317" s="1">
        <v>177693</v>
      </c>
      <c r="I317" s="2" t="s">
        <v>1893</v>
      </c>
      <c r="J317" s="2" t="s">
        <v>375</v>
      </c>
    </row>
    <row r="318" spans="2:10" outlineLevel="1" x14ac:dyDescent="0.2">
      <c r="B318" s="6">
        <v>44656</v>
      </c>
      <c r="C318" s="2" t="s">
        <v>2505</v>
      </c>
      <c r="D318" s="2" t="s">
        <v>2578</v>
      </c>
      <c r="E318" s="2" t="s">
        <v>2734</v>
      </c>
      <c r="F318" s="1">
        <v>2381320</v>
      </c>
      <c r="G318" s="8" t="s">
        <v>316</v>
      </c>
      <c r="H318" s="1">
        <v>190506</v>
      </c>
      <c r="I318" s="2" t="s">
        <v>513</v>
      </c>
      <c r="J318" s="2" t="s">
        <v>364</v>
      </c>
    </row>
    <row r="319" spans="2:10" outlineLevel="1" x14ac:dyDescent="0.2">
      <c r="B319" s="6">
        <v>44656</v>
      </c>
      <c r="C319" s="2" t="s">
        <v>421</v>
      </c>
      <c r="D319" s="2" t="s">
        <v>2578</v>
      </c>
      <c r="E319" s="2" t="s">
        <v>562</v>
      </c>
      <c r="F319" s="1">
        <v>527000</v>
      </c>
      <c r="G319" s="8" t="s">
        <v>316</v>
      </c>
      <c r="H319" s="1">
        <v>42160</v>
      </c>
      <c r="I319" s="2" t="s">
        <v>2093</v>
      </c>
      <c r="J319" s="2" t="s">
        <v>442</v>
      </c>
    </row>
    <row r="320" spans="2:10" outlineLevel="1" x14ac:dyDescent="0.2">
      <c r="B320" s="6">
        <v>44656</v>
      </c>
      <c r="C320" s="2" t="s">
        <v>2628</v>
      </c>
      <c r="D320" s="2" t="s">
        <v>2578</v>
      </c>
      <c r="E320" s="2" t="s">
        <v>446</v>
      </c>
      <c r="F320" s="1">
        <v>3381922</v>
      </c>
      <c r="G320" s="8" t="s">
        <v>316</v>
      </c>
      <c r="H320" s="1">
        <v>270554</v>
      </c>
      <c r="I320" s="2" t="s">
        <v>263</v>
      </c>
      <c r="J320" s="2" t="s">
        <v>1408</v>
      </c>
    </row>
    <row r="321" spans="2:10" outlineLevel="1" x14ac:dyDescent="0.2">
      <c r="B321" s="6">
        <v>44656</v>
      </c>
      <c r="C321" s="2" t="s">
        <v>2028</v>
      </c>
      <c r="D321" s="2" t="s">
        <v>2578</v>
      </c>
      <c r="E321" s="2" t="s">
        <v>637</v>
      </c>
      <c r="F321" s="1">
        <v>3331740</v>
      </c>
      <c r="G321" s="8" t="s">
        <v>316</v>
      </c>
      <c r="H321" s="1">
        <v>266539</v>
      </c>
      <c r="I321" s="2" t="s">
        <v>2503</v>
      </c>
      <c r="J321" s="2" t="s">
        <v>441</v>
      </c>
    </row>
    <row r="322" spans="2:10" outlineLevel="1" x14ac:dyDescent="0.2">
      <c r="B322" s="6">
        <v>44656</v>
      </c>
      <c r="C322" s="2" t="s">
        <v>2573</v>
      </c>
      <c r="D322" s="2" t="s">
        <v>2578</v>
      </c>
      <c r="E322" s="2" t="s">
        <v>2807</v>
      </c>
      <c r="F322" s="1">
        <v>6423230</v>
      </c>
      <c r="G322" s="8" t="s">
        <v>316</v>
      </c>
      <c r="H322" s="1">
        <v>513858</v>
      </c>
      <c r="I322" s="2" t="s">
        <v>497</v>
      </c>
      <c r="J322" s="2" t="s">
        <v>349</v>
      </c>
    </row>
    <row r="323" spans="2:10" outlineLevel="1" x14ac:dyDescent="0.2">
      <c r="B323" s="6">
        <v>44656</v>
      </c>
      <c r="C323" s="2" t="s">
        <v>2358</v>
      </c>
      <c r="D323" s="2" t="s">
        <v>2578</v>
      </c>
      <c r="E323" s="2" t="s">
        <v>2298</v>
      </c>
      <c r="F323" s="1">
        <v>7434181</v>
      </c>
      <c r="G323" s="8" t="s">
        <v>316</v>
      </c>
      <c r="H323" s="1">
        <v>594734</v>
      </c>
      <c r="I323" s="2" t="s">
        <v>2897</v>
      </c>
      <c r="J323" s="2" t="s">
        <v>1197</v>
      </c>
    </row>
    <row r="324" spans="2:10" outlineLevel="1" x14ac:dyDescent="0.2">
      <c r="B324" s="6">
        <v>44656</v>
      </c>
      <c r="C324" s="2" t="s">
        <v>1940</v>
      </c>
      <c r="D324" s="2" t="s">
        <v>2578</v>
      </c>
      <c r="E324" s="2" t="s">
        <v>2192</v>
      </c>
      <c r="F324" s="1">
        <v>5552900</v>
      </c>
      <c r="G324" s="8" t="s">
        <v>316</v>
      </c>
      <c r="H324" s="1">
        <v>444232</v>
      </c>
      <c r="I324" s="2" t="s">
        <v>2355</v>
      </c>
      <c r="J324" s="2" t="s">
        <v>2013</v>
      </c>
    </row>
    <row r="325" spans="2:10" outlineLevel="1" x14ac:dyDescent="0.2">
      <c r="B325" s="6">
        <v>44656</v>
      </c>
      <c r="C325" s="2" t="s">
        <v>1272</v>
      </c>
      <c r="D325" s="2" t="s">
        <v>2578</v>
      </c>
      <c r="E325" s="2" t="s">
        <v>2185</v>
      </c>
      <c r="F325" s="1">
        <v>3993720</v>
      </c>
      <c r="G325" s="8" t="s">
        <v>316</v>
      </c>
      <c r="H325" s="1">
        <v>319498</v>
      </c>
      <c r="I325" s="2" t="s">
        <v>3001</v>
      </c>
      <c r="J325" s="2" t="s">
        <v>1150</v>
      </c>
    </row>
    <row r="326" spans="2:10" outlineLevel="1" x14ac:dyDescent="0.2">
      <c r="B326" s="6">
        <v>44656</v>
      </c>
      <c r="C326" s="2" t="s">
        <v>1836</v>
      </c>
      <c r="D326" s="2" t="s">
        <v>2578</v>
      </c>
      <c r="E326" s="2" t="s">
        <v>962</v>
      </c>
      <c r="F326" s="1">
        <v>11017120</v>
      </c>
      <c r="G326" s="8" t="s">
        <v>316</v>
      </c>
      <c r="H326" s="1">
        <v>881370</v>
      </c>
      <c r="I326" s="2" t="s">
        <v>2355</v>
      </c>
      <c r="J326" s="2" t="s">
        <v>2013</v>
      </c>
    </row>
    <row r="327" spans="2:10" outlineLevel="1" x14ac:dyDescent="0.2">
      <c r="B327" s="6">
        <v>44656</v>
      </c>
      <c r="C327" s="2" t="s">
        <v>1656</v>
      </c>
      <c r="D327" s="2" t="s">
        <v>2578</v>
      </c>
      <c r="E327" s="2" t="s">
        <v>736</v>
      </c>
      <c r="F327" s="1">
        <v>3331740</v>
      </c>
      <c r="G327" s="8" t="s">
        <v>316</v>
      </c>
      <c r="H327" s="1">
        <v>266539</v>
      </c>
      <c r="I327" s="2" t="s">
        <v>3001</v>
      </c>
      <c r="J327" s="2" t="s">
        <v>1150</v>
      </c>
    </row>
    <row r="328" spans="2:10" outlineLevel="1" x14ac:dyDescent="0.2">
      <c r="B328" s="6">
        <v>44656</v>
      </c>
      <c r="C328" s="2" t="s">
        <v>901</v>
      </c>
      <c r="D328" s="2" t="s">
        <v>2578</v>
      </c>
      <c r="E328" s="2" t="s">
        <v>1458</v>
      </c>
      <c r="F328" s="1">
        <v>5397550</v>
      </c>
      <c r="G328" s="8" t="s">
        <v>316</v>
      </c>
      <c r="H328" s="1">
        <v>431804</v>
      </c>
      <c r="I328" s="2" t="s">
        <v>1851</v>
      </c>
      <c r="J328" s="2" t="s">
        <v>913</v>
      </c>
    </row>
    <row r="329" spans="2:10" outlineLevel="1" x14ac:dyDescent="0.2">
      <c r="B329" s="6">
        <v>44656</v>
      </c>
      <c r="C329" s="2" t="s">
        <v>1859</v>
      </c>
      <c r="D329" s="2" t="s">
        <v>2578</v>
      </c>
      <c r="E329" s="2" t="s">
        <v>588</v>
      </c>
      <c r="F329" s="1">
        <v>3689780</v>
      </c>
      <c r="G329" s="8" t="s">
        <v>316</v>
      </c>
      <c r="H329" s="1">
        <v>295182</v>
      </c>
      <c r="I329" s="2" t="s">
        <v>263</v>
      </c>
      <c r="J329" s="2" t="s">
        <v>1408</v>
      </c>
    </row>
    <row r="330" spans="2:10" outlineLevel="1" x14ac:dyDescent="0.2">
      <c r="B330" s="6">
        <v>44656</v>
      </c>
      <c r="C330" s="2" t="s">
        <v>2267</v>
      </c>
      <c r="D330" s="2" t="s">
        <v>2578</v>
      </c>
      <c r="E330" s="2" t="s">
        <v>2555</v>
      </c>
      <c r="F330" s="1">
        <v>4394440</v>
      </c>
      <c r="G330" s="8" t="s">
        <v>316</v>
      </c>
      <c r="H330" s="1">
        <v>351555</v>
      </c>
      <c r="I330" s="2" t="s">
        <v>769</v>
      </c>
      <c r="J330" s="2" t="s">
        <v>319</v>
      </c>
    </row>
    <row r="331" spans="2:10" outlineLevel="1" x14ac:dyDescent="0.2">
      <c r="B331" s="6">
        <v>44656</v>
      </c>
      <c r="C331" s="2" t="s">
        <v>2667</v>
      </c>
      <c r="D331" s="2" t="s">
        <v>2578</v>
      </c>
      <c r="E331" s="2" t="s">
        <v>179</v>
      </c>
      <c r="F331" s="1">
        <v>5078590</v>
      </c>
      <c r="G331" s="8" t="s">
        <v>316</v>
      </c>
      <c r="H331" s="1">
        <v>406287</v>
      </c>
      <c r="I331" s="2" t="s">
        <v>2503</v>
      </c>
      <c r="J331" s="2" t="s">
        <v>441</v>
      </c>
    </row>
    <row r="332" spans="2:10" outlineLevel="1" x14ac:dyDescent="0.2">
      <c r="B332" s="6">
        <v>44656</v>
      </c>
      <c r="C332" s="2" t="s">
        <v>2585</v>
      </c>
      <c r="D332" s="2" t="s">
        <v>2578</v>
      </c>
      <c r="E332" s="2" t="s">
        <v>2418</v>
      </c>
      <c r="F332" s="1">
        <v>2431502</v>
      </c>
      <c r="G332" s="8" t="s">
        <v>316</v>
      </c>
      <c r="H332" s="1">
        <v>194520</v>
      </c>
      <c r="I332" s="2" t="s">
        <v>513</v>
      </c>
      <c r="J332" s="2" t="s">
        <v>364</v>
      </c>
    </row>
    <row r="333" spans="2:10" outlineLevel="1" x14ac:dyDescent="0.2">
      <c r="B333" s="6">
        <v>44656</v>
      </c>
      <c r="C333" s="2" t="s">
        <v>76</v>
      </c>
      <c r="D333" s="2" t="s">
        <v>2578</v>
      </c>
      <c r="E333" s="2" t="s">
        <v>2132</v>
      </c>
      <c r="F333" s="1">
        <v>4602480</v>
      </c>
      <c r="G333" s="8" t="s">
        <v>316</v>
      </c>
      <c r="H333" s="1">
        <v>368198</v>
      </c>
      <c r="I333" s="2" t="s">
        <v>975</v>
      </c>
      <c r="J333" s="2" t="s">
        <v>915</v>
      </c>
    </row>
    <row r="334" spans="2:10" outlineLevel="1" x14ac:dyDescent="0.2">
      <c r="B334" s="6">
        <v>44656</v>
      </c>
      <c r="C334" s="2" t="s">
        <v>2150</v>
      </c>
      <c r="D334" s="2" t="s">
        <v>2578</v>
      </c>
      <c r="E334" s="2" t="s">
        <v>1795</v>
      </c>
      <c r="F334" s="1">
        <v>8937860</v>
      </c>
      <c r="G334" s="8" t="s">
        <v>316</v>
      </c>
      <c r="H334" s="1">
        <v>715029</v>
      </c>
      <c r="I334" s="2" t="s">
        <v>2355</v>
      </c>
      <c r="J334" s="2" t="s">
        <v>2013</v>
      </c>
    </row>
    <row r="335" spans="2:10" outlineLevel="1" x14ac:dyDescent="0.2">
      <c r="B335" s="6">
        <v>44656</v>
      </c>
      <c r="C335" s="2" t="s">
        <v>2879</v>
      </c>
      <c r="D335" s="2" t="s">
        <v>2578</v>
      </c>
      <c r="E335" s="2" t="s">
        <v>1748</v>
      </c>
      <c r="F335" s="1">
        <v>2579200</v>
      </c>
      <c r="G335" s="8" t="s">
        <v>316</v>
      </c>
      <c r="H335" s="1">
        <v>206336</v>
      </c>
      <c r="I335" s="2" t="s">
        <v>2355</v>
      </c>
      <c r="J335" s="2" t="s">
        <v>2013</v>
      </c>
    </row>
    <row r="336" spans="2:10" outlineLevel="1" x14ac:dyDescent="0.2">
      <c r="B336" s="6">
        <v>44656</v>
      </c>
      <c r="C336" s="2" t="s">
        <v>188</v>
      </c>
      <c r="D336" s="2" t="s">
        <v>2578</v>
      </c>
      <c r="E336" s="2" t="s">
        <v>1090</v>
      </c>
      <c r="F336" s="1">
        <v>2381320</v>
      </c>
      <c r="G336" s="8" t="s">
        <v>316</v>
      </c>
      <c r="H336" s="1">
        <v>190506</v>
      </c>
      <c r="I336" s="2" t="s">
        <v>2355</v>
      </c>
      <c r="J336" s="2" t="s">
        <v>2013</v>
      </c>
    </row>
    <row r="337" spans="2:10" outlineLevel="1" x14ac:dyDescent="0.2">
      <c r="B337" s="6">
        <v>44656</v>
      </c>
      <c r="C337" s="2" t="s">
        <v>1899</v>
      </c>
      <c r="D337" s="2" t="s">
        <v>2578</v>
      </c>
      <c r="E337" s="2" t="s">
        <v>2329</v>
      </c>
      <c r="F337" s="1">
        <v>5910940</v>
      </c>
      <c r="G337" s="8" t="s">
        <v>316</v>
      </c>
      <c r="H337" s="1">
        <v>472875</v>
      </c>
      <c r="I337" s="2" t="s">
        <v>2355</v>
      </c>
      <c r="J337" s="2" t="s">
        <v>2013</v>
      </c>
    </row>
    <row r="338" spans="2:10" outlineLevel="1" x14ac:dyDescent="0.2">
      <c r="B338" s="6">
        <v>44656</v>
      </c>
      <c r="C338" s="2" t="s">
        <v>110</v>
      </c>
      <c r="D338" s="2" t="s">
        <v>2578</v>
      </c>
      <c r="E338" s="2" t="s">
        <v>2249</v>
      </c>
      <c r="F338" s="1">
        <v>6308220</v>
      </c>
      <c r="G338" s="8" t="s">
        <v>316</v>
      </c>
      <c r="H338" s="1">
        <v>504658</v>
      </c>
      <c r="I338" s="2" t="s">
        <v>2355</v>
      </c>
      <c r="J338" s="2" t="s">
        <v>2013</v>
      </c>
    </row>
    <row r="339" spans="2:10" outlineLevel="1" x14ac:dyDescent="0.2">
      <c r="B339" s="6">
        <v>44656</v>
      </c>
      <c r="C339" s="2" t="s">
        <v>2063</v>
      </c>
      <c r="D339" s="2" t="s">
        <v>2578</v>
      </c>
      <c r="E339" s="2" t="s">
        <v>1350</v>
      </c>
      <c r="F339" s="1">
        <v>3849940</v>
      </c>
      <c r="G339" s="8" t="s">
        <v>316</v>
      </c>
      <c r="H339" s="1">
        <v>307995</v>
      </c>
      <c r="I339" s="2" t="s">
        <v>769</v>
      </c>
      <c r="J339" s="2" t="s">
        <v>319</v>
      </c>
    </row>
    <row r="340" spans="2:10" outlineLevel="1" x14ac:dyDescent="0.2">
      <c r="B340" s="6">
        <v>44656</v>
      </c>
      <c r="C340" s="2" t="s">
        <v>1888</v>
      </c>
      <c r="D340" s="2" t="s">
        <v>2578</v>
      </c>
      <c r="E340" s="2" t="s">
        <v>1399</v>
      </c>
      <c r="F340" s="1">
        <v>1110580</v>
      </c>
      <c r="G340" s="8" t="s">
        <v>316</v>
      </c>
      <c r="H340" s="1">
        <v>88846</v>
      </c>
      <c r="I340" s="2" t="s">
        <v>1851</v>
      </c>
      <c r="J340" s="2" t="s">
        <v>913</v>
      </c>
    </row>
    <row r="341" spans="2:10" outlineLevel="1" x14ac:dyDescent="0.2">
      <c r="B341" s="6">
        <v>44656</v>
      </c>
      <c r="C341" s="2" t="s">
        <v>918</v>
      </c>
      <c r="D341" s="2" t="s">
        <v>2578</v>
      </c>
      <c r="E341" s="2" t="s">
        <v>1901</v>
      </c>
      <c r="F341" s="1">
        <v>3807850</v>
      </c>
      <c r="G341" s="8" t="s">
        <v>316</v>
      </c>
      <c r="H341" s="1">
        <v>304628</v>
      </c>
      <c r="I341" s="2" t="s">
        <v>3001</v>
      </c>
      <c r="J341" s="2" t="s">
        <v>1150</v>
      </c>
    </row>
    <row r="342" spans="2:10" outlineLevel="1" x14ac:dyDescent="0.2">
      <c r="B342" s="6">
        <v>44656</v>
      </c>
      <c r="C342" s="2" t="s">
        <v>2209</v>
      </c>
      <c r="D342" s="2" t="s">
        <v>2578</v>
      </c>
      <c r="E342" s="2" t="s">
        <v>161</v>
      </c>
      <c r="F342" s="1">
        <v>1110580</v>
      </c>
      <c r="G342" s="8" t="s">
        <v>316</v>
      </c>
      <c r="H342" s="1">
        <v>88846</v>
      </c>
      <c r="I342" s="2" t="s">
        <v>3001</v>
      </c>
      <c r="J342" s="2" t="s">
        <v>1150</v>
      </c>
    </row>
    <row r="343" spans="2:10" outlineLevel="1" x14ac:dyDescent="0.2">
      <c r="B343" s="6">
        <v>44656</v>
      </c>
      <c r="C343" s="2" t="s">
        <v>2637</v>
      </c>
      <c r="D343" s="2" t="s">
        <v>2578</v>
      </c>
      <c r="E343" s="2" t="s">
        <v>1247</v>
      </c>
      <c r="F343" s="1">
        <v>4442320</v>
      </c>
      <c r="G343" s="8" t="s">
        <v>316</v>
      </c>
      <c r="H343" s="1">
        <v>355386</v>
      </c>
      <c r="I343" s="2" t="s">
        <v>2355</v>
      </c>
      <c r="J343" s="2" t="s">
        <v>2013</v>
      </c>
    </row>
    <row r="344" spans="2:10" outlineLevel="1" x14ac:dyDescent="0.2">
      <c r="B344" s="6">
        <v>44656</v>
      </c>
      <c r="C344" s="2" t="s">
        <v>2253</v>
      </c>
      <c r="D344" s="2" t="s">
        <v>2578</v>
      </c>
      <c r="E344" s="2" t="s">
        <v>2383</v>
      </c>
      <c r="F344" s="1">
        <v>5925940</v>
      </c>
      <c r="G344" s="8" t="s">
        <v>316</v>
      </c>
      <c r="H344" s="1">
        <v>474075</v>
      </c>
      <c r="I344" s="2" t="s">
        <v>2355</v>
      </c>
      <c r="J344" s="2" t="s">
        <v>2013</v>
      </c>
    </row>
    <row r="345" spans="2:10" outlineLevel="1" x14ac:dyDescent="0.2">
      <c r="B345" s="6">
        <v>44656</v>
      </c>
      <c r="C345" s="2" t="s">
        <v>1699</v>
      </c>
      <c r="D345" s="2" t="s">
        <v>2578</v>
      </c>
      <c r="E345" s="2" t="s">
        <v>2282</v>
      </c>
      <c r="F345" s="1">
        <v>501820</v>
      </c>
      <c r="G345" s="8" t="s">
        <v>316</v>
      </c>
      <c r="H345" s="1">
        <v>40146</v>
      </c>
      <c r="I345" s="2" t="s">
        <v>2355</v>
      </c>
      <c r="J345" s="2" t="s">
        <v>2013</v>
      </c>
    </row>
    <row r="346" spans="2:10" outlineLevel="1" x14ac:dyDescent="0.2">
      <c r="B346" s="6">
        <v>44656</v>
      </c>
      <c r="C346" s="2" t="s">
        <v>1592</v>
      </c>
      <c r="D346" s="2" t="s">
        <v>2578</v>
      </c>
      <c r="E346" s="2" t="s">
        <v>172</v>
      </c>
      <c r="F346" s="1">
        <v>3689780</v>
      </c>
      <c r="G346" s="8" t="s">
        <v>316</v>
      </c>
      <c r="H346" s="1">
        <v>295182</v>
      </c>
      <c r="I346" s="2" t="s">
        <v>497</v>
      </c>
      <c r="J346" s="2" t="s">
        <v>349</v>
      </c>
    </row>
    <row r="347" spans="2:10" outlineLevel="1" x14ac:dyDescent="0.2">
      <c r="B347" s="6">
        <v>44656</v>
      </c>
      <c r="C347" s="2" t="s">
        <v>54</v>
      </c>
      <c r="D347" s="2" t="s">
        <v>2578</v>
      </c>
      <c r="E347" s="2" t="s">
        <v>1621</v>
      </c>
      <c r="F347" s="1">
        <v>1403520</v>
      </c>
      <c r="G347" s="8" t="s">
        <v>316</v>
      </c>
      <c r="H347" s="1">
        <v>112282</v>
      </c>
      <c r="I347" s="2" t="s">
        <v>2897</v>
      </c>
      <c r="J347" s="2" t="s">
        <v>1197</v>
      </c>
    </row>
    <row r="348" spans="2:10" outlineLevel="1" x14ac:dyDescent="0.2">
      <c r="B348" s="6">
        <v>44656</v>
      </c>
      <c r="C348" s="2" t="s">
        <v>2321</v>
      </c>
      <c r="D348" s="2" t="s">
        <v>2578</v>
      </c>
      <c r="E348" s="2" t="s">
        <v>1976</v>
      </c>
      <c r="F348" s="1">
        <v>1790800</v>
      </c>
      <c r="G348" s="8" t="s">
        <v>316</v>
      </c>
      <c r="H348" s="1">
        <v>143264</v>
      </c>
      <c r="I348" s="2" t="s">
        <v>2897</v>
      </c>
      <c r="J348" s="2" t="s">
        <v>1197</v>
      </c>
    </row>
    <row r="349" spans="2:10" outlineLevel="1" x14ac:dyDescent="0.2">
      <c r="B349" s="6">
        <v>44656</v>
      </c>
      <c r="C349" s="2" t="s">
        <v>623</v>
      </c>
      <c r="D349" s="2" t="s">
        <v>2578</v>
      </c>
      <c r="E349" s="2" t="s">
        <v>2463</v>
      </c>
      <c r="F349" s="1">
        <v>1311308</v>
      </c>
      <c r="G349" s="8" t="s">
        <v>316</v>
      </c>
      <c r="H349" s="1">
        <v>104905</v>
      </c>
      <c r="I349" s="2" t="s">
        <v>513</v>
      </c>
      <c r="J349" s="2" t="s">
        <v>364</v>
      </c>
    </row>
    <row r="350" spans="2:10" outlineLevel="1" x14ac:dyDescent="0.2">
      <c r="B350" s="6">
        <v>44656</v>
      </c>
      <c r="C350" s="2" t="s">
        <v>106</v>
      </c>
      <c r="D350" s="2" t="s">
        <v>2578</v>
      </c>
      <c r="E350" s="2" t="s">
        <v>2239</v>
      </c>
      <c r="F350" s="1">
        <v>1468620</v>
      </c>
      <c r="G350" s="8" t="s">
        <v>316</v>
      </c>
      <c r="H350" s="1">
        <v>117490</v>
      </c>
      <c r="I350" s="2" t="s">
        <v>1474</v>
      </c>
      <c r="J350" s="2" t="s">
        <v>2830</v>
      </c>
    </row>
    <row r="351" spans="2:10" outlineLevel="1" x14ac:dyDescent="0.2">
      <c r="B351" s="6">
        <v>44656</v>
      </c>
      <c r="C351" s="2" t="s">
        <v>1461</v>
      </c>
      <c r="D351" s="2" t="s">
        <v>2578</v>
      </c>
      <c r="E351" s="2" t="s">
        <v>2848</v>
      </c>
      <c r="F351" s="1">
        <v>527000</v>
      </c>
      <c r="G351" s="8" t="s">
        <v>316</v>
      </c>
      <c r="H351" s="1">
        <v>42160</v>
      </c>
      <c r="I351" s="2" t="s">
        <v>2908</v>
      </c>
      <c r="J351" s="2" t="s">
        <v>2857</v>
      </c>
    </row>
    <row r="352" spans="2:10" outlineLevel="1" x14ac:dyDescent="0.2">
      <c r="B352" s="6">
        <v>44656</v>
      </c>
      <c r="C352" s="2" t="s">
        <v>892</v>
      </c>
      <c r="D352" s="2" t="s">
        <v>2578</v>
      </c>
      <c r="E352" s="2" t="s">
        <v>1403</v>
      </c>
      <c r="F352" s="1">
        <v>2381320</v>
      </c>
      <c r="G352" s="8" t="s">
        <v>316</v>
      </c>
      <c r="H352" s="1">
        <v>190506</v>
      </c>
      <c r="I352" s="2" t="s">
        <v>1851</v>
      </c>
      <c r="J352" s="2" t="s">
        <v>913</v>
      </c>
    </row>
    <row r="353" spans="2:10" outlineLevel="1" x14ac:dyDescent="0.2">
      <c r="B353" s="6">
        <v>44656</v>
      </c>
      <c r="C353" s="2" t="s">
        <v>589</v>
      </c>
      <c r="D353" s="2" t="s">
        <v>2578</v>
      </c>
      <c r="E353" s="2" t="s">
        <v>390</v>
      </c>
      <c r="F353" s="1">
        <v>4625784</v>
      </c>
      <c r="G353" s="8" t="s">
        <v>316</v>
      </c>
      <c r="H353" s="1">
        <v>370063</v>
      </c>
      <c r="I353" s="2" t="s">
        <v>1851</v>
      </c>
      <c r="J353" s="2" t="s">
        <v>913</v>
      </c>
    </row>
    <row r="354" spans="2:10" outlineLevel="1" x14ac:dyDescent="0.2">
      <c r="B354" s="6">
        <v>44656</v>
      </c>
      <c r="C354" s="2" t="s">
        <v>2130</v>
      </c>
      <c r="D354" s="2" t="s">
        <v>2578</v>
      </c>
      <c r="E354" s="2" t="s">
        <v>1778</v>
      </c>
      <c r="F354" s="1">
        <v>1293750</v>
      </c>
      <c r="G354" s="8" t="s">
        <v>316</v>
      </c>
      <c r="H354" s="1">
        <v>103500</v>
      </c>
      <c r="I354" s="2" t="s">
        <v>769</v>
      </c>
      <c r="J354" s="2" t="s">
        <v>319</v>
      </c>
    </row>
    <row r="355" spans="2:10" outlineLevel="1" x14ac:dyDescent="0.2">
      <c r="B355" s="6">
        <v>44656</v>
      </c>
      <c r="C355" s="2" t="s">
        <v>64</v>
      </c>
      <c r="D355" s="2" t="s">
        <v>2578</v>
      </c>
      <c r="E355" s="2" t="s">
        <v>2749</v>
      </c>
      <c r="F355" s="1">
        <v>6349980</v>
      </c>
      <c r="G355" s="8" t="s">
        <v>316</v>
      </c>
      <c r="H355" s="1">
        <v>507998</v>
      </c>
      <c r="I355" s="2" t="s">
        <v>769</v>
      </c>
      <c r="J355" s="2" t="s">
        <v>319</v>
      </c>
    </row>
    <row r="356" spans="2:10" outlineLevel="1" x14ac:dyDescent="0.2">
      <c r="B356" s="6">
        <v>44656</v>
      </c>
      <c r="C356" s="2" t="s">
        <v>674</v>
      </c>
      <c r="D356" s="2" t="s">
        <v>2578</v>
      </c>
      <c r="E356" s="2" t="s">
        <v>2303</v>
      </c>
      <c r="F356" s="1">
        <v>10032110</v>
      </c>
      <c r="G356" s="8" t="s">
        <v>316</v>
      </c>
      <c r="H356" s="1">
        <v>802569</v>
      </c>
      <c r="I356" s="2" t="s">
        <v>2503</v>
      </c>
      <c r="J356" s="2" t="s">
        <v>441</v>
      </c>
    </row>
    <row r="357" spans="2:10" outlineLevel="1" x14ac:dyDescent="0.2">
      <c r="B357" s="6">
        <v>44656</v>
      </c>
      <c r="C357" s="2" t="s">
        <v>1716</v>
      </c>
      <c r="D357" s="2" t="s">
        <v>2578</v>
      </c>
      <c r="E357" s="2" t="s">
        <v>114</v>
      </c>
      <c r="F357" s="1">
        <v>1110580</v>
      </c>
      <c r="G357" s="8" t="s">
        <v>316</v>
      </c>
      <c r="H357" s="1">
        <v>88846</v>
      </c>
      <c r="I357" s="2" t="s">
        <v>975</v>
      </c>
      <c r="J357" s="2" t="s">
        <v>915</v>
      </c>
    </row>
    <row r="358" spans="2:10" outlineLevel="1" x14ac:dyDescent="0.2">
      <c r="B358" s="6">
        <v>44656</v>
      </c>
      <c r="C358" s="2" t="s">
        <v>2186</v>
      </c>
      <c r="D358" s="2" t="s">
        <v>2578</v>
      </c>
      <c r="E358" s="2" t="s">
        <v>2974</v>
      </c>
      <c r="F358" s="1">
        <v>4757440</v>
      </c>
      <c r="G358" s="8" t="s">
        <v>316</v>
      </c>
      <c r="H358" s="1">
        <v>380595</v>
      </c>
      <c r="I358" s="2" t="s">
        <v>3001</v>
      </c>
      <c r="J358" s="2" t="s">
        <v>1150</v>
      </c>
    </row>
    <row r="359" spans="2:10" outlineLevel="1" x14ac:dyDescent="0.2">
      <c r="B359" s="6">
        <v>44656</v>
      </c>
      <c r="C359" s="2" t="s">
        <v>329</v>
      </c>
      <c r="D359" s="2" t="s">
        <v>2578</v>
      </c>
      <c r="E359" s="2" t="s">
        <v>2099</v>
      </c>
      <c r="F359" s="1">
        <v>1110580</v>
      </c>
      <c r="G359" s="8" t="s">
        <v>316</v>
      </c>
      <c r="H359" s="1">
        <v>88846</v>
      </c>
      <c r="I359" s="2" t="s">
        <v>2355</v>
      </c>
      <c r="J359" s="2" t="s">
        <v>2013</v>
      </c>
    </row>
    <row r="360" spans="2:10" outlineLevel="1" x14ac:dyDescent="0.2">
      <c r="B360" s="6">
        <v>44656</v>
      </c>
      <c r="C360" s="2" t="s">
        <v>1141</v>
      </c>
      <c r="D360" s="2" t="s">
        <v>2578</v>
      </c>
      <c r="E360" s="2" t="s">
        <v>554</v>
      </c>
      <c r="F360" s="1">
        <v>501820</v>
      </c>
      <c r="G360" s="8" t="s">
        <v>316</v>
      </c>
      <c r="H360" s="1">
        <v>40146</v>
      </c>
      <c r="I360" s="2" t="s">
        <v>2355</v>
      </c>
      <c r="J360" s="2" t="s">
        <v>2013</v>
      </c>
    </row>
    <row r="361" spans="2:10" outlineLevel="1" x14ac:dyDescent="0.2">
      <c r="B361" s="6">
        <v>44656</v>
      </c>
      <c r="C361" s="2" t="s">
        <v>939</v>
      </c>
      <c r="D361" s="2" t="s">
        <v>2578</v>
      </c>
      <c r="E361" s="2" t="s">
        <v>1969</v>
      </c>
      <c r="F361" s="1">
        <v>2221160</v>
      </c>
      <c r="G361" s="8" t="s">
        <v>316</v>
      </c>
      <c r="H361" s="1">
        <v>177693</v>
      </c>
      <c r="I361" s="2" t="s">
        <v>497</v>
      </c>
      <c r="J361" s="2" t="s">
        <v>349</v>
      </c>
    </row>
    <row r="362" spans="2:10" outlineLevel="1" x14ac:dyDescent="0.2">
      <c r="B362" s="6">
        <v>44656</v>
      </c>
      <c r="C362" s="2" t="s">
        <v>1112</v>
      </c>
      <c r="D362" s="2" t="s">
        <v>2578</v>
      </c>
      <c r="E362" s="2" t="s">
        <v>2058</v>
      </c>
      <c r="F362" s="1">
        <v>1110580</v>
      </c>
      <c r="G362" s="8" t="s">
        <v>316</v>
      </c>
      <c r="H362" s="1">
        <v>88846</v>
      </c>
      <c r="I362" s="2" t="s">
        <v>2897</v>
      </c>
      <c r="J362" s="2" t="s">
        <v>1197</v>
      </c>
    </row>
    <row r="363" spans="2:10" outlineLevel="1" x14ac:dyDescent="0.2">
      <c r="B363" s="6">
        <v>44656</v>
      </c>
      <c r="C363" s="2" t="s">
        <v>761</v>
      </c>
      <c r="D363" s="2" t="s">
        <v>2578</v>
      </c>
      <c r="E363" s="2" t="s">
        <v>1069</v>
      </c>
      <c r="F363" s="1">
        <v>1394114</v>
      </c>
      <c r="G363" s="8" t="s">
        <v>316</v>
      </c>
      <c r="H363" s="1">
        <v>111529</v>
      </c>
      <c r="I363" s="2" t="s">
        <v>513</v>
      </c>
      <c r="J363" s="2" t="s">
        <v>364</v>
      </c>
    </row>
    <row r="364" spans="2:10" outlineLevel="1" x14ac:dyDescent="0.2">
      <c r="B364" s="6">
        <v>44656</v>
      </c>
      <c r="C364" s="2" t="s">
        <v>1962</v>
      </c>
      <c r="D364" s="2" t="s">
        <v>2578</v>
      </c>
      <c r="E364" s="2" t="s">
        <v>58</v>
      </c>
      <c r="F364" s="1">
        <v>1293750</v>
      </c>
      <c r="G364" s="8" t="s">
        <v>316</v>
      </c>
      <c r="H364" s="1">
        <v>103500</v>
      </c>
      <c r="I364" s="2" t="s">
        <v>2093</v>
      </c>
      <c r="J364" s="2" t="s">
        <v>442</v>
      </c>
    </row>
    <row r="365" spans="2:10" outlineLevel="1" x14ac:dyDescent="0.2">
      <c r="B365" s="6">
        <v>44656</v>
      </c>
      <c r="C365" s="2" t="s">
        <v>614</v>
      </c>
      <c r="D365" s="2" t="s">
        <v>2578</v>
      </c>
      <c r="E365" s="2" t="s">
        <v>845</v>
      </c>
      <c r="F365" s="1">
        <v>2221160</v>
      </c>
      <c r="G365" s="8" t="s">
        <v>316</v>
      </c>
      <c r="H365" s="1">
        <v>177693</v>
      </c>
      <c r="I365" s="2" t="s">
        <v>263</v>
      </c>
      <c r="J365" s="2" t="s">
        <v>1408</v>
      </c>
    </row>
    <row r="366" spans="2:10" outlineLevel="1" x14ac:dyDescent="0.2">
      <c r="B366" s="6">
        <v>44656</v>
      </c>
      <c r="C366" s="2" t="s">
        <v>2332</v>
      </c>
      <c r="D366" s="2" t="s">
        <v>2578</v>
      </c>
      <c r="E366" s="2" t="s">
        <v>1148</v>
      </c>
      <c r="F366" s="1">
        <v>2035730</v>
      </c>
      <c r="G366" s="8" t="s">
        <v>316</v>
      </c>
      <c r="H366" s="1">
        <v>162858</v>
      </c>
      <c r="I366" s="2" t="s">
        <v>769</v>
      </c>
      <c r="J366" s="2" t="s">
        <v>319</v>
      </c>
    </row>
    <row r="367" spans="2:10" outlineLevel="1" x14ac:dyDescent="0.2">
      <c r="B367" s="6">
        <v>44656</v>
      </c>
      <c r="C367" s="2" t="s">
        <v>2981</v>
      </c>
      <c r="D367" s="2" t="s">
        <v>2578</v>
      </c>
      <c r="E367" s="2" t="s">
        <v>2827</v>
      </c>
      <c r="F367" s="1">
        <v>181500</v>
      </c>
      <c r="G367" s="8" t="s">
        <v>316</v>
      </c>
      <c r="H367" s="1">
        <v>14520</v>
      </c>
      <c r="I367" s="2" t="s">
        <v>2503</v>
      </c>
      <c r="J367" s="2" t="s">
        <v>441</v>
      </c>
    </row>
    <row r="368" spans="2:10" outlineLevel="1" x14ac:dyDescent="0.2">
      <c r="B368" s="6">
        <v>44656</v>
      </c>
      <c r="C368" s="2" t="s">
        <v>2351</v>
      </c>
      <c r="D368" s="2" t="s">
        <v>2578</v>
      </c>
      <c r="E368" s="2" t="s">
        <v>1728</v>
      </c>
      <c r="F368" s="1">
        <v>12237160</v>
      </c>
      <c r="G368" s="8" t="s">
        <v>316</v>
      </c>
      <c r="H368" s="1">
        <v>978973</v>
      </c>
      <c r="I368" s="2" t="s">
        <v>2355</v>
      </c>
      <c r="J368" s="2" t="s">
        <v>2013</v>
      </c>
    </row>
    <row r="369" spans="2:10" outlineLevel="1" x14ac:dyDescent="0.2">
      <c r="B369" s="6">
        <v>44656</v>
      </c>
      <c r="C369" s="2" t="s">
        <v>1584</v>
      </c>
      <c r="D369" s="2" t="s">
        <v>2578</v>
      </c>
      <c r="E369" s="2" t="s">
        <v>535</v>
      </c>
      <c r="F369" s="1">
        <v>8478260</v>
      </c>
      <c r="G369" s="8" t="s">
        <v>316</v>
      </c>
      <c r="H369" s="1">
        <v>678261</v>
      </c>
      <c r="I369" s="2" t="s">
        <v>2355</v>
      </c>
      <c r="J369" s="2" t="s">
        <v>2013</v>
      </c>
    </row>
    <row r="370" spans="2:10" outlineLevel="1" x14ac:dyDescent="0.2">
      <c r="B370" s="6">
        <v>44656</v>
      </c>
      <c r="C370" s="2" t="s">
        <v>478</v>
      </c>
      <c r="D370" s="2" t="s">
        <v>2578</v>
      </c>
      <c r="E370" s="2" t="s">
        <v>1956</v>
      </c>
      <c r="F370" s="1">
        <v>3939670</v>
      </c>
      <c r="G370" s="8" t="s">
        <v>316</v>
      </c>
      <c r="H370" s="1">
        <v>315174</v>
      </c>
      <c r="I370" s="2" t="s">
        <v>2355</v>
      </c>
      <c r="J370" s="2" t="s">
        <v>2013</v>
      </c>
    </row>
    <row r="371" spans="2:10" outlineLevel="1" x14ac:dyDescent="0.2">
      <c r="B371" s="6">
        <v>44656</v>
      </c>
      <c r="C371" s="2" t="s">
        <v>1030</v>
      </c>
      <c r="D371" s="2" t="s">
        <v>2578</v>
      </c>
      <c r="E371" s="2" t="s">
        <v>152</v>
      </c>
      <c r="F371" s="1">
        <v>7083845</v>
      </c>
      <c r="G371" s="8" t="s">
        <v>316</v>
      </c>
      <c r="H371" s="1">
        <v>566708</v>
      </c>
      <c r="I371" s="2" t="s">
        <v>1893</v>
      </c>
      <c r="J371" s="2" t="s">
        <v>375</v>
      </c>
    </row>
    <row r="372" spans="2:10" outlineLevel="1" x14ac:dyDescent="0.2">
      <c r="B372" s="6">
        <v>44656</v>
      </c>
      <c r="C372" s="2" t="s">
        <v>1504</v>
      </c>
      <c r="D372" s="2" t="s">
        <v>2578</v>
      </c>
      <c r="E372" s="2" t="s">
        <v>1999</v>
      </c>
      <c r="F372" s="1">
        <v>0</v>
      </c>
      <c r="G372" s="8" t="s">
        <v>620</v>
      </c>
      <c r="H372" s="1">
        <v>0</v>
      </c>
      <c r="I372" s="2" t="s">
        <v>1977</v>
      </c>
      <c r="J372" s="2" t="s">
        <v>1098</v>
      </c>
    </row>
    <row r="373" spans="2:10" outlineLevel="1" x14ac:dyDescent="0.2">
      <c r="B373" s="6">
        <v>44656</v>
      </c>
      <c r="C373" s="2" t="s">
        <v>516</v>
      </c>
      <c r="D373" s="2" t="s">
        <v>2578</v>
      </c>
      <c r="E373" s="2" t="s">
        <v>2865</v>
      </c>
      <c r="F373" s="1">
        <v>1468620</v>
      </c>
      <c r="G373" s="8" t="s">
        <v>620</v>
      </c>
      <c r="H373" s="1">
        <v>146862</v>
      </c>
      <c r="I373" s="2" t="s">
        <v>1474</v>
      </c>
      <c r="J373" s="2" t="s">
        <v>2830</v>
      </c>
    </row>
    <row r="374" spans="2:10" outlineLevel="1" x14ac:dyDescent="0.2">
      <c r="B374" s="6">
        <v>44657</v>
      </c>
      <c r="C374" s="2" t="s">
        <v>1032</v>
      </c>
      <c r="D374" s="2" t="s">
        <v>2578</v>
      </c>
      <c r="E374" s="2" t="s">
        <v>762</v>
      </c>
      <c r="F374" s="1">
        <v>-90750</v>
      </c>
      <c r="G374" s="8" t="s">
        <v>620</v>
      </c>
      <c r="H374" s="1">
        <v>-9075</v>
      </c>
      <c r="I374" s="2" t="s">
        <v>1893</v>
      </c>
      <c r="J374" s="2" t="s">
        <v>375</v>
      </c>
    </row>
    <row r="375" spans="2:10" outlineLevel="1" x14ac:dyDescent="0.2">
      <c r="B375" s="6">
        <v>44658</v>
      </c>
      <c r="C375" s="2" t="s">
        <v>1794</v>
      </c>
      <c r="D375" s="2" t="s">
        <v>2578</v>
      </c>
      <c r="E375" s="2" t="s">
        <v>1756</v>
      </c>
      <c r="F375" s="1">
        <v>-100364</v>
      </c>
      <c r="G375" s="8" t="s">
        <v>620</v>
      </c>
      <c r="H375" s="1">
        <v>-10036</v>
      </c>
      <c r="I375" s="2" t="s">
        <v>263</v>
      </c>
      <c r="J375" s="2" t="s">
        <v>1408</v>
      </c>
    </row>
    <row r="376" spans="2:10" outlineLevel="1" x14ac:dyDescent="0.2">
      <c r="B376" s="6">
        <v>44659</v>
      </c>
      <c r="C376" s="2" t="s">
        <v>139</v>
      </c>
      <c r="D376" s="2" t="s">
        <v>1889</v>
      </c>
      <c r="E376" s="2" t="s">
        <v>537</v>
      </c>
      <c r="F376" s="1">
        <v>-1403520</v>
      </c>
      <c r="G376" s="8" t="s">
        <v>316</v>
      </c>
      <c r="H376" s="1">
        <v>-112282</v>
      </c>
      <c r="I376" s="2" t="s">
        <v>944</v>
      </c>
      <c r="J376" s="2" t="s">
        <v>319</v>
      </c>
    </row>
    <row r="377" spans="2:10" outlineLevel="1" x14ac:dyDescent="0.2">
      <c r="B377" s="6">
        <v>44663</v>
      </c>
      <c r="C377" s="2" t="s">
        <v>134</v>
      </c>
      <c r="D377" s="2" t="s">
        <v>1889</v>
      </c>
      <c r="E377" s="2" t="s">
        <v>318</v>
      </c>
      <c r="F377" s="1">
        <v>-6757204</v>
      </c>
      <c r="G377" s="8" t="s">
        <v>316</v>
      </c>
      <c r="H377" s="1">
        <v>-540576</v>
      </c>
      <c r="I377" s="2" t="s">
        <v>2355</v>
      </c>
      <c r="J377" s="2" t="s">
        <v>2013</v>
      </c>
    </row>
    <row r="378" spans="2:10" outlineLevel="1" x14ac:dyDescent="0.2">
      <c r="B378" s="6">
        <v>44669</v>
      </c>
      <c r="C378" s="2" t="s">
        <v>1979</v>
      </c>
      <c r="D378" s="2" t="s">
        <v>1889</v>
      </c>
      <c r="E378" s="2" t="s">
        <v>1245</v>
      </c>
      <c r="F378" s="1">
        <v>-2582870</v>
      </c>
      <c r="G378" s="8" t="s">
        <v>316</v>
      </c>
      <c r="H378" s="1">
        <v>-206630</v>
      </c>
      <c r="I378" s="2" t="s">
        <v>2355</v>
      </c>
      <c r="J378" s="2" t="s">
        <v>2013</v>
      </c>
    </row>
    <row r="379" spans="2:10" outlineLevel="1" x14ac:dyDescent="0.2">
      <c r="B379" s="6">
        <v>44669</v>
      </c>
      <c r="C379" s="2" t="s">
        <v>2963</v>
      </c>
      <c r="D379" s="2" t="s">
        <v>2103</v>
      </c>
      <c r="E379" s="2" t="s">
        <v>2522</v>
      </c>
      <c r="F379" s="1">
        <v>-5747684</v>
      </c>
      <c r="G379" s="8" t="s">
        <v>316</v>
      </c>
      <c r="H379" s="1">
        <v>-459814</v>
      </c>
      <c r="I379" s="2" t="s">
        <v>2355</v>
      </c>
      <c r="J379" s="2" t="s">
        <v>2013</v>
      </c>
    </row>
    <row r="380" spans="2:10" outlineLevel="1" x14ac:dyDescent="0.2">
      <c r="B380" s="6">
        <v>44670</v>
      </c>
      <c r="C380" s="2" t="s">
        <v>176</v>
      </c>
      <c r="D380" s="2" t="s">
        <v>2103</v>
      </c>
      <c r="E380" s="2" t="s">
        <v>2522</v>
      </c>
      <c r="F380" s="1">
        <v>-3698732</v>
      </c>
      <c r="G380" s="8" t="s">
        <v>316</v>
      </c>
      <c r="H380" s="1">
        <v>-295898</v>
      </c>
      <c r="I380" s="2" t="s">
        <v>2355</v>
      </c>
      <c r="J380" s="2" t="s">
        <v>2013</v>
      </c>
    </row>
    <row r="381" spans="2:10" outlineLevel="1" x14ac:dyDescent="0.2">
      <c r="B381" s="6">
        <v>44670</v>
      </c>
      <c r="C381" s="2" t="s">
        <v>2940</v>
      </c>
      <c r="D381" s="2" t="s">
        <v>2103</v>
      </c>
      <c r="E381" s="2" t="s">
        <v>2522</v>
      </c>
      <c r="F381" s="1">
        <v>-327516</v>
      </c>
      <c r="G381" s="8" t="s">
        <v>316</v>
      </c>
      <c r="H381" s="1">
        <v>-26201</v>
      </c>
      <c r="I381" s="2" t="s">
        <v>2355</v>
      </c>
      <c r="J381" s="2" t="s">
        <v>2013</v>
      </c>
    </row>
    <row r="382" spans="2:10" outlineLevel="1" x14ac:dyDescent="0.2">
      <c r="B382" s="6">
        <v>44677</v>
      </c>
      <c r="C382" s="2" t="s">
        <v>895</v>
      </c>
      <c r="D382" s="2" t="s">
        <v>1647</v>
      </c>
      <c r="E382" s="2" t="s">
        <v>1731</v>
      </c>
      <c r="F382" s="1">
        <v>-272298</v>
      </c>
      <c r="G382" s="8" t="s">
        <v>316</v>
      </c>
      <c r="H382" s="1">
        <v>-21784</v>
      </c>
      <c r="I382" s="2" t="s">
        <v>2355</v>
      </c>
      <c r="J382" s="2" t="s">
        <v>2013</v>
      </c>
    </row>
    <row r="383" spans="2:10" outlineLevel="1" x14ac:dyDescent="0.2">
      <c r="B383" s="6">
        <v>44677</v>
      </c>
      <c r="C383" s="2" t="s">
        <v>1351</v>
      </c>
      <c r="D383" s="2" t="s">
        <v>2103</v>
      </c>
      <c r="E383" s="2" t="s">
        <v>1801</v>
      </c>
      <c r="F383" s="1">
        <v>-1412157</v>
      </c>
      <c r="G383" s="8" t="s">
        <v>316</v>
      </c>
      <c r="H383" s="1">
        <v>-112973</v>
      </c>
      <c r="I383" s="2" t="s">
        <v>2355</v>
      </c>
      <c r="J383" s="2" t="s">
        <v>2013</v>
      </c>
    </row>
    <row r="384" spans="2:10" outlineLevel="1" x14ac:dyDescent="0.2">
      <c r="B384" s="6">
        <v>44677</v>
      </c>
      <c r="C384" s="2" t="s">
        <v>522</v>
      </c>
      <c r="D384" s="2" t="s">
        <v>1889</v>
      </c>
      <c r="E384" s="2" t="s">
        <v>537</v>
      </c>
      <c r="F384" s="1">
        <v>-1207500</v>
      </c>
      <c r="G384" s="8" t="s">
        <v>316</v>
      </c>
      <c r="H384" s="1">
        <v>-96600</v>
      </c>
      <c r="I384" s="2" t="s">
        <v>431</v>
      </c>
      <c r="J384" s="2" t="s">
        <v>2857</v>
      </c>
    </row>
    <row r="385" spans="2:10" outlineLevel="1" x14ac:dyDescent="0.2">
      <c r="B385" s="6">
        <v>44677</v>
      </c>
      <c r="C385" s="2" t="s">
        <v>1583</v>
      </c>
      <c r="D385" s="2" t="s">
        <v>1456</v>
      </c>
      <c r="E385" s="2" t="s">
        <v>318</v>
      </c>
      <c r="F385" s="1">
        <v>-5517528</v>
      </c>
      <c r="G385" s="8" t="s">
        <v>316</v>
      </c>
      <c r="H385" s="1">
        <v>-441402</v>
      </c>
      <c r="I385" s="2" t="s">
        <v>2355</v>
      </c>
      <c r="J385" s="2" t="s">
        <v>2013</v>
      </c>
    </row>
    <row r="386" spans="2:10" outlineLevel="1" x14ac:dyDescent="0.2">
      <c r="B386" s="6">
        <v>44677</v>
      </c>
      <c r="C386" s="2" t="s">
        <v>909</v>
      </c>
      <c r="D386" s="2" t="s">
        <v>1889</v>
      </c>
      <c r="E386" s="2" t="s">
        <v>537</v>
      </c>
      <c r="F386" s="1">
        <v>-2494125</v>
      </c>
      <c r="G386" s="8" t="s">
        <v>316</v>
      </c>
      <c r="H386" s="1">
        <v>-199529</v>
      </c>
      <c r="I386" s="2" t="s">
        <v>1900</v>
      </c>
      <c r="J386" s="2" t="s">
        <v>441</v>
      </c>
    </row>
    <row r="387" spans="2:10" outlineLevel="1" x14ac:dyDescent="0.2">
      <c r="B387" s="6">
        <v>44686</v>
      </c>
      <c r="C387" s="2" t="s">
        <v>1835</v>
      </c>
      <c r="D387" s="2" t="s">
        <v>2578</v>
      </c>
      <c r="E387" s="2" t="s">
        <v>1997</v>
      </c>
      <c r="F387" s="1">
        <v>1795570</v>
      </c>
      <c r="G387" s="8" t="s">
        <v>316</v>
      </c>
      <c r="H387" s="1">
        <v>143646</v>
      </c>
      <c r="I387" s="2" t="s">
        <v>2355</v>
      </c>
      <c r="J387" s="2" t="s">
        <v>2013</v>
      </c>
    </row>
    <row r="388" spans="2:10" outlineLevel="1" x14ac:dyDescent="0.2">
      <c r="B388" s="6">
        <v>44686</v>
      </c>
      <c r="C388" s="2" t="s">
        <v>2839</v>
      </c>
      <c r="D388" s="2" t="s">
        <v>2578</v>
      </c>
      <c r="E388" s="2" t="s">
        <v>787</v>
      </c>
      <c r="F388" s="1">
        <v>11238620</v>
      </c>
      <c r="G388" s="8" t="s">
        <v>316</v>
      </c>
      <c r="H388" s="1">
        <v>899090</v>
      </c>
      <c r="I388" s="2" t="s">
        <v>3001</v>
      </c>
      <c r="J388" s="2" t="s">
        <v>1150</v>
      </c>
    </row>
    <row r="389" spans="2:10" outlineLevel="1" x14ac:dyDescent="0.2">
      <c r="B389" s="6">
        <v>44686</v>
      </c>
      <c r="C389" s="2" t="s">
        <v>1065</v>
      </c>
      <c r="D389" s="2" t="s">
        <v>2578</v>
      </c>
      <c r="E389" s="2" t="s">
        <v>2525</v>
      </c>
      <c r="F389" s="1">
        <v>2381320</v>
      </c>
      <c r="G389" s="8" t="s">
        <v>316</v>
      </c>
      <c r="H389" s="1">
        <v>190506</v>
      </c>
      <c r="I389" s="2" t="s">
        <v>3001</v>
      </c>
      <c r="J389" s="2" t="s">
        <v>1150</v>
      </c>
    </row>
    <row r="390" spans="2:10" outlineLevel="1" x14ac:dyDescent="0.2">
      <c r="B390" s="6">
        <v>44686</v>
      </c>
      <c r="C390" s="2" t="s">
        <v>2858</v>
      </c>
      <c r="D390" s="2" t="s">
        <v>2578</v>
      </c>
      <c r="E390" s="2" t="s">
        <v>2066</v>
      </c>
      <c r="F390" s="1">
        <v>4960520</v>
      </c>
      <c r="G390" s="8" t="s">
        <v>316</v>
      </c>
      <c r="H390" s="1">
        <v>396842</v>
      </c>
      <c r="I390" s="2" t="s">
        <v>975</v>
      </c>
      <c r="J390" s="2" t="s">
        <v>915</v>
      </c>
    </row>
    <row r="391" spans="2:10" outlineLevel="1" x14ac:dyDescent="0.2">
      <c r="B391" s="6">
        <v>44686</v>
      </c>
      <c r="C391" s="2" t="s">
        <v>1585</v>
      </c>
      <c r="D391" s="2" t="s">
        <v>2578</v>
      </c>
      <c r="E391" s="2" t="s">
        <v>99</v>
      </c>
      <c r="F391" s="1">
        <v>6154027</v>
      </c>
      <c r="G391" s="8" t="s">
        <v>316</v>
      </c>
      <c r="H391" s="1">
        <v>492322</v>
      </c>
      <c r="I391" s="2" t="s">
        <v>2355</v>
      </c>
      <c r="J391" s="2" t="s">
        <v>2013</v>
      </c>
    </row>
    <row r="392" spans="2:10" outlineLevel="1" x14ac:dyDescent="0.2">
      <c r="B392" s="6">
        <v>44686</v>
      </c>
      <c r="C392" s="2" t="s">
        <v>553</v>
      </c>
      <c r="D392" s="2" t="s">
        <v>2578</v>
      </c>
      <c r="E392" s="2" t="s">
        <v>2835</v>
      </c>
      <c r="F392" s="1">
        <v>6663480</v>
      </c>
      <c r="G392" s="8" t="s">
        <v>316</v>
      </c>
      <c r="H392" s="1">
        <v>533078</v>
      </c>
      <c r="I392" s="2" t="s">
        <v>2355</v>
      </c>
      <c r="J392" s="2" t="s">
        <v>2013</v>
      </c>
    </row>
    <row r="393" spans="2:10" outlineLevel="1" x14ac:dyDescent="0.2">
      <c r="B393" s="6">
        <v>44686</v>
      </c>
      <c r="C393" s="2" t="s">
        <v>340</v>
      </c>
      <c r="D393" s="2" t="s">
        <v>2578</v>
      </c>
      <c r="E393" s="2" t="s">
        <v>1114</v>
      </c>
      <c r="F393" s="1">
        <v>250910</v>
      </c>
      <c r="G393" s="8" t="s">
        <v>316</v>
      </c>
      <c r="H393" s="1">
        <v>20073</v>
      </c>
      <c r="I393" s="2" t="s">
        <v>2355</v>
      </c>
      <c r="J393" s="2" t="s">
        <v>2013</v>
      </c>
    </row>
    <row r="394" spans="2:10" outlineLevel="1" x14ac:dyDescent="0.2">
      <c r="B394" s="6">
        <v>44686</v>
      </c>
      <c r="C394" s="2" t="s">
        <v>1909</v>
      </c>
      <c r="D394" s="2" t="s">
        <v>2578</v>
      </c>
      <c r="E394" s="2" t="s">
        <v>2919</v>
      </c>
      <c r="F394" s="1">
        <v>14955740</v>
      </c>
      <c r="G394" s="8" t="s">
        <v>316</v>
      </c>
      <c r="H394" s="1">
        <v>1196459</v>
      </c>
      <c r="I394" s="2" t="s">
        <v>2355</v>
      </c>
      <c r="J394" s="2" t="s">
        <v>2013</v>
      </c>
    </row>
    <row r="395" spans="2:10" outlineLevel="1" x14ac:dyDescent="0.2">
      <c r="B395" s="6">
        <v>44686</v>
      </c>
      <c r="C395" s="2" t="s">
        <v>556</v>
      </c>
      <c r="D395" s="2" t="s">
        <v>2578</v>
      </c>
      <c r="E395" s="2" t="s">
        <v>1605</v>
      </c>
      <c r="F395" s="1">
        <v>1134750</v>
      </c>
      <c r="G395" s="8" t="s">
        <v>316</v>
      </c>
      <c r="H395" s="1">
        <v>90780</v>
      </c>
      <c r="I395" s="2" t="s">
        <v>2897</v>
      </c>
      <c r="J395" s="2" t="s">
        <v>1197</v>
      </c>
    </row>
    <row r="396" spans="2:10" outlineLevel="1" x14ac:dyDescent="0.2">
      <c r="B396" s="6">
        <v>44686</v>
      </c>
      <c r="C396" s="2" t="s">
        <v>2944</v>
      </c>
      <c r="D396" s="2" t="s">
        <v>2578</v>
      </c>
      <c r="E396" s="2" t="s">
        <v>2073</v>
      </c>
      <c r="F396" s="1">
        <v>351274</v>
      </c>
      <c r="G396" s="8" t="s">
        <v>316</v>
      </c>
      <c r="H396" s="1">
        <v>28102</v>
      </c>
      <c r="I396" s="2" t="s">
        <v>513</v>
      </c>
      <c r="J396" s="2" t="s">
        <v>364</v>
      </c>
    </row>
    <row r="397" spans="2:10" outlineLevel="1" x14ac:dyDescent="0.2">
      <c r="B397" s="6">
        <v>44686</v>
      </c>
      <c r="C397" s="2" t="s">
        <v>1881</v>
      </c>
      <c r="D397" s="2" t="s">
        <v>2578</v>
      </c>
      <c r="E397" s="2" t="s">
        <v>628</v>
      </c>
      <c r="F397" s="1">
        <v>1293750</v>
      </c>
      <c r="G397" s="8" t="s">
        <v>316</v>
      </c>
      <c r="H397" s="1">
        <v>103500</v>
      </c>
      <c r="I397" s="2" t="s">
        <v>2908</v>
      </c>
      <c r="J397" s="2" t="s">
        <v>2857</v>
      </c>
    </row>
    <row r="398" spans="2:10" outlineLevel="1" x14ac:dyDescent="0.2">
      <c r="B398" s="6">
        <v>44686</v>
      </c>
      <c r="C398" s="2" t="s">
        <v>1340</v>
      </c>
      <c r="D398" s="2" t="s">
        <v>2578</v>
      </c>
      <c r="E398" s="2" t="s">
        <v>18</v>
      </c>
      <c r="F398" s="1">
        <v>4723300</v>
      </c>
      <c r="G398" s="8" t="s">
        <v>316</v>
      </c>
      <c r="H398" s="1">
        <v>377864</v>
      </c>
      <c r="I398" s="2" t="s">
        <v>1851</v>
      </c>
      <c r="J398" s="2" t="s">
        <v>913</v>
      </c>
    </row>
    <row r="399" spans="2:10" outlineLevel="1" x14ac:dyDescent="0.2">
      <c r="B399" s="6">
        <v>44686</v>
      </c>
      <c r="C399" s="2" t="s">
        <v>661</v>
      </c>
      <c r="D399" s="2" t="s">
        <v>2578</v>
      </c>
      <c r="E399" s="2" t="s">
        <v>868</v>
      </c>
      <c r="F399" s="1">
        <v>2221160</v>
      </c>
      <c r="G399" s="8" t="s">
        <v>316</v>
      </c>
      <c r="H399" s="1">
        <v>177693</v>
      </c>
      <c r="I399" s="2" t="s">
        <v>263</v>
      </c>
      <c r="J399" s="2" t="s">
        <v>1408</v>
      </c>
    </row>
    <row r="400" spans="2:10" outlineLevel="1" x14ac:dyDescent="0.2">
      <c r="B400" s="6">
        <v>44686</v>
      </c>
      <c r="C400" s="2" t="s">
        <v>3009</v>
      </c>
      <c r="D400" s="2" t="s">
        <v>2578</v>
      </c>
      <c r="E400" s="2" t="s">
        <v>1890</v>
      </c>
      <c r="F400" s="1">
        <v>10631680</v>
      </c>
      <c r="G400" s="8" t="s">
        <v>316</v>
      </c>
      <c r="H400" s="1">
        <v>850534</v>
      </c>
      <c r="I400" s="2" t="s">
        <v>2355</v>
      </c>
      <c r="J400" s="2" t="s">
        <v>2013</v>
      </c>
    </row>
    <row r="401" spans="2:10" outlineLevel="1" x14ac:dyDescent="0.2">
      <c r="B401" s="6">
        <v>44686</v>
      </c>
      <c r="C401" s="2" t="s">
        <v>2367</v>
      </c>
      <c r="D401" s="2" t="s">
        <v>2578</v>
      </c>
      <c r="E401" s="2" t="s">
        <v>368</v>
      </c>
      <c r="F401" s="1">
        <v>9369770</v>
      </c>
      <c r="G401" s="8" t="s">
        <v>316</v>
      </c>
      <c r="H401" s="1">
        <v>749582</v>
      </c>
      <c r="I401" s="2" t="s">
        <v>769</v>
      </c>
      <c r="J401" s="2" t="s">
        <v>319</v>
      </c>
    </row>
    <row r="402" spans="2:10" outlineLevel="1" x14ac:dyDescent="0.2">
      <c r="B402" s="6">
        <v>44686</v>
      </c>
      <c r="C402" s="2" t="s">
        <v>855</v>
      </c>
      <c r="D402" s="2" t="s">
        <v>2578</v>
      </c>
      <c r="E402" s="2" t="s">
        <v>1419</v>
      </c>
      <c r="F402" s="1">
        <v>1282850</v>
      </c>
      <c r="G402" s="8" t="s">
        <v>316</v>
      </c>
      <c r="H402" s="1">
        <v>102628</v>
      </c>
      <c r="I402" s="2" t="s">
        <v>975</v>
      </c>
      <c r="J402" s="2" t="s">
        <v>915</v>
      </c>
    </row>
    <row r="403" spans="2:10" outlineLevel="1" x14ac:dyDescent="0.2">
      <c r="B403" s="6">
        <v>44686</v>
      </c>
      <c r="C403" s="2" t="s">
        <v>812</v>
      </c>
      <c r="D403" s="2" t="s">
        <v>2578</v>
      </c>
      <c r="E403" s="2" t="s">
        <v>2838</v>
      </c>
      <c r="F403" s="1">
        <v>5929590</v>
      </c>
      <c r="G403" s="8" t="s">
        <v>316</v>
      </c>
      <c r="H403" s="1">
        <v>474367</v>
      </c>
      <c r="I403" s="2" t="s">
        <v>3001</v>
      </c>
      <c r="J403" s="2" t="s">
        <v>1150</v>
      </c>
    </row>
    <row r="404" spans="2:10" outlineLevel="1" x14ac:dyDescent="0.2">
      <c r="B404" s="6">
        <v>44686</v>
      </c>
      <c r="C404" s="2" t="s">
        <v>1754</v>
      </c>
      <c r="D404" s="2" t="s">
        <v>2578</v>
      </c>
      <c r="E404" s="2" t="s">
        <v>2661</v>
      </c>
      <c r="F404" s="1">
        <v>3331740</v>
      </c>
      <c r="G404" s="8" t="s">
        <v>316</v>
      </c>
      <c r="H404" s="1">
        <v>266539</v>
      </c>
      <c r="I404" s="2" t="s">
        <v>3001</v>
      </c>
      <c r="J404" s="2" t="s">
        <v>1150</v>
      </c>
    </row>
    <row r="405" spans="2:10" outlineLevel="1" x14ac:dyDescent="0.2">
      <c r="B405" s="6">
        <v>44686</v>
      </c>
      <c r="C405" s="2" t="s">
        <v>2198</v>
      </c>
      <c r="D405" s="2" t="s">
        <v>2578</v>
      </c>
      <c r="E405" s="2" t="s">
        <v>1185</v>
      </c>
      <c r="F405" s="1">
        <v>501820</v>
      </c>
      <c r="G405" s="8" t="s">
        <v>316</v>
      </c>
      <c r="H405" s="1">
        <v>40146</v>
      </c>
      <c r="I405" s="2" t="s">
        <v>3001</v>
      </c>
      <c r="J405" s="2" t="s">
        <v>1150</v>
      </c>
    </row>
    <row r="406" spans="2:10" outlineLevel="1" x14ac:dyDescent="0.2">
      <c r="B406" s="6">
        <v>44686</v>
      </c>
      <c r="C406" s="2" t="s">
        <v>496</v>
      </c>
      <c r="D406" s="2" t="s">
        <v>2578</v>
      </c>
      <c r="E406" s="2" t="s">
        <v>1568</v>
      </c>
      <c r="F406" s="1">
        <v>16096580</v>
      </c>
      <c r="G406" s="8" t="s">
        <v>316</v>
      </c>
      <c r="H406" s="1">
        <v>1287726</v>
      </c>
      <c r="I406" s="2" t="s">
        <v>2355</v>
      </c>
      <c r="J406" s="2" t="s">
        <v>2013</v>
      </c>
    </row>
    <row r="407" spans="2:10" outlineLevel="1" x14ac:dyDescent="0.2">
      <c r="B407" s="6">
        <v>44686</v>
      </c>
      <c r="C407" s="2" t="s">
        <v>154</v>
      </c>
      <c r="D407" s="2" t="s">
        <v>2578</v>
      </c>
      <c r="E407" s="2" t="s">
        <v>2809</v>
      </c>
      <c r="F407" s="1">
        <v>19571140</v>
      </c>
      <c r="G407" s="8" t="s">
        <v>316</v>
      </c>
      <c r="H407" s="1">
        <v>1565691</v>
      </c>
      <c r="I407" s="2" t="s">
        <v>2355</v>
      </c>
      <c r="J407" s="2" t="s">
        <v>2013</v>
      </c>
    </row>
    <row r="408" spans="2:10" outlineLevel="1" x14ac:dyDescent="0.2">
      <c r="B408" s="6">
        <v>44686</v>
      </c>
      <c r="C408" s="2" t="s">
        <v>334</v>
      </c>
      <c r="D408" s="2" t="s">
        <v>2578</v>
      </c>
      <c r="E408" s="2" t="s">
        <v>196</v>
      </c>
      <c r="F408" s="1">
        <v>4313540</v>
      </c>
      <c r="G408" s="8" t="s">
        <v>316</v>
      </c>
      <c r="H408" s="1">
        <v>345083</v>
      </c>
      <c r="I408" s="2" t="s">
        <v>2355</v>
      </c>
      <c r="J408" s="2" t="s">
        <v>2013</v>
      </c>
    </row>
    <row r="409" spans="2:10" outlineLevel="1" x14ac:dyDescent="0.2">
      <c r="B409" s="6">
        <v>44686</v>
      </c>
      <c r="C409" s="2" t="s">
        <v>891</v>
      </c>
      <c r="D409" s="2" t="s">
        <v>2578</v>
      </c>
      <c r="E409" s="2" t="s">
        <v>51</v>
      </c>
      <c r="F409" s="1">
        <v>2579200</v>
      </c>
      <c r="G409" s="8" t="s">
        <v>316</v>
      </c>
      <c r="H409" s="1">
        <v>206336</v>
      </c>
      <c r="I409" s="2" t="s">
        <v>769</v>
      </c>
      <c r="J409" s="2" t="s">
        <v>319</v>
      </c>
    </row>
    <row r="410" spans="2:10" outlineLevel="1" x14ac:dyDescent="0.2">
      <c r="B410" s="6">
        <v>44686</v>
      </c>
      <c r="C410" s="2" t="s">
        <v>1759</v>
      </c>
      <c r="D410" s="2" t="s">
        <v>2578</v>
      </c>
      <c r="E410" s="2" t="s">
        <v>1317</v>
      </c>
      <c r="F410" s="1">
        <v>5197640</v>
      </c>
      <c r="G410" s="8" t="s">
        <v>316</v>
      </c>
      <c r="H410" s="1">
        <v>415811</v>
      </c>
      <c r="I410" s="2" t="s">
        <v>1977</v>
      </c>
      <c r="J410" s="2" t="s">
        <v>1098</v>
      </c>
    </row>
    <row r="411" spans="2:10" outlineLevel="1" x14ac:dyDescent="0.2">
      <c r="B411" s="6">
        <v>44686</v>
      </c>
      <c r="C411" s="2" t="s">
        <v>1722</v>
      </c>
      <c r="D411" s="2" t="s">
        <v>2578</v>
      </c>
      <c r="E411" s="2" t="s">
        <v>1670</v>
      </c>
      <c r="F411" s="1">
        <v>5349514</v>
      </c>
      <c r="G411" s="8" t="s">
        <v>316</v>
      </c>
      <c r="H411" s="1">
        <v>427961</v>
      </c>
      <c r="I411" s="2" t="s">
        <v>513</v>
      </c>
      <c r="J411" s="2" t="s">
        <v>364</v>
      </c>
    </row>
    <row r="412" spans="2:10" outlineLevel="1" x14ac:dyDescent="0.2">
      <c r="B412" s="6">
        <v>44686</v>
      </c>
      <c r="C412" s="2" t="s">
        <v>1108</v>
      </c>
      <c r="D412" s="2" t="s">
        <v>2578</v>
      </c>
      <c r="E412" s="2" t="s">
        <v>1439</v>
      </c>
      <c r="F412" s="1">
        <v>6572920</v>
      </c>
      <c r="G412" s="8" t="s">
        <v>316</v>
      </c>
      <c r="H412" s="1">
        <v>525834</v>
      </c>
      <c r="I412" s="2" t="s">
        <v>2897</v>
      </c>
      <c r="J412" s="2" t="s">
        <v>1197</v>
      </c>
    </row>
    <row r="413" spans="2:10" outlineLevel="1" x14ac:dyDescent="0.2">
      <c r="B413" s="6">
        <v>44686</v>
      </c>
      <c r="C413" s="2" t="s">
        <v>2379</v>
      </c>
      <c r="D413" s="2" t="s">
        <v>2578</v>
      </c>
      <c r="E413" s="2" t="s">
        <v>2228</v>
      </c>
      <c r="F413" s="1">
        <v>3318196</v>
      </c>
      <c r="G413" s="8" t="s">
        <v>316</v>
      </c>
      <c r="H413" s="1">
        <v>265456</v>
      </c>
      <c r="I413" s="2" t="s">
        <v>497</v>
      </c>
      <c r="J413" s="2" t="s">
        <v>349</v>
      </c>
    </row>
    <row r="414" spans="2:10" outlineLevel="1" x14ac:dyDescent="0.2">
      <c r="B414" s="6">
        <v>44686</v>
      </c>
      <c r="C414" s="2" t="s">
        <v>1105</v>
      </c>
      <c r="D414" s="2" t="s">
        <v>2578</v>
      </c>
      <c r="E414" s="2" t="s">
        <v>816</v>
      </c>
      <c r="F414" s="1">
        <v>3102550</v>
      </c>
      <c r="G414" s="8" t="s">
        <v>316</v>
      </c>
      <c r="H414" s="1">
        <v>248204</v>
      </c>
      <c r="I414" s="2" t="s">
        <v>263</v>
      </c>
      <c r="J414" s="2" t="s">
        <v>1408</v>
      </c>
    </row>
    <row r="415" spans="2:10" outlineLevel="1" x14ac:dyDescent="0.2">
      <c r="B415" s="6">
        <v>44686</v>
      </c>
      <c r="C415" s="2" t="s">
        <v>2361</v>
      </c>
      <c r="D415" s="2" t="s">
        <v>2578</v>
      </c>
      <c r="E415" s="2" t="s">
        <v>1130</v>
      </c>
      <c r="F415" s="1">
        <v>1110580</v>
      </c>
      <c r="G415" s="8" t="s">
        <v>316</v>
      </c>
      <c r="H415" s="1">
        <v>88846</v>
      </c>
      <c r="I415" s="2" t="s">
        <v>1474</v>
      </c>
      <c r="J415" s="2" t="s">
        <v>2830</v>
      </c>
    </row>
    <row r="416" spans="2:10" outlineLevel="1" x14ac:dyDescent="0.2">
      <c r="B416" s="6">
        <v>44686</v>
      </c>
      <c r="C416" s="2" t="s">
        <v>1907</v>
      </c>
      <c r="D416" s="2" t="s">
        <v>2578</v>
      </c>
      <c r="E416" s="2" t="s">
        <v>1864</v>
      </c>
      <c r="F416" s="1">
        <v>2381320</v>
      </c>
      <c r="G416" s="8" t="s">
        <v>316</v>
      </c>
      <c r="H416" s="1">
        <v>190506</v>
      </c>
      <c r="I416" s="2" t="s">
        <v>1977</v>
      </c>
      <c r="J416" s="2" t="s">
        <v>1098</v>
      </c>
    </row>
    <row r="417" spans="2:10" outlineLevel="1" x14ac:dyDescent="0.2">
      <c r="B417" s="6">
        <v>44686</v>
      </c>
      <c r="C417" s="2" t="s">
        <v>1551</v>
      </c>
      <c r="D417" s="2" t="s">
        <v>2578</v>
      </c>
      <c r="E417" s="2" t="s">
        <v>643</v>
      </c>
      <c r="F417" s="1">
        <v>7578960</v>
      </c>
      <c r="G417" s="8" t="s">
        <v>316</v>
      </c>
      <c r="H417" s="1">
        <v>606317</v>
      </c>
      <c r="I417" s="2" t="s">
        <v>2503</v>
      </c>
      <c r="J417" s="2" t="s">
        <v>441</v>
      </c>
    </row>
    <row r="418" spans="2:10" outlineLevel="1" x14ac:dyDescent="0.2">
      <c r="B418" s="6">
        <v>44686</v>
      </c>
      <c r="C418" s="2" t="s">
        <v>1544</v>
      </c>
      <c r="D418" s="2" t="s">
        <v>2578</v>
      </c>
      <c r="E418" s="2" t="s">
        <v>2171</v>
      </c>
      <c r="F418" s="1">
        <v>3982720</v>
      </c>
      <c r="G418" s="8" t="s">
        <v>316</v>
      </c>
      <c r="H418" s="1">
        <v>318618</v>
      </c>
      <c r="I418" s="2" t="s">
        <v>769</v>
      </c>
      <c r="J418" s="2" t="s">
        <v>319</v>
      </c>
    </row>
    <row r="419" spans="2:10" outlineLevel="1" x14ac:dyDescent="0.2">
      <c r="B419" s="6">
        <v>44686</v>
      </c>
      <c r="C419" s="2" t="s">
        <v>445</v>
      </c>
      <c r="D419" s="2" t="s">
        <v>2578</v>
      </c>
      <c r="E419" s="2" t="s">
        <v>2882</v>
      </c>
      <c r="F419" s="1">
        <v>2404330</v>
      </c>
      <c r="G419" s="8" t="s">
        <v>316</v>
      </c>
      <c r="H419" s="1">
        <v>192346</v>
      </c>
      <c r="I419" s="2" t="s">
        <v>263</v>
      </c>
      <c r="J419" s="2" t="s">
        <v>1408</v>
      </c>
    </row>
    <row r="420" spans="2:10" outlineLevel="1" x14ac:dyDescent="0.2">
      <c r="B420" s="6">
        <v>44686</v>
      </c>
      <c r="C420" s="2" t="s">
        <v>924</v>
      </c>
      <c r="D420" s="2" t="s">
        <v>2578</v>
      </c>
      <c r="E420" s="2" t="s">
        <v>912</v>
      </c>
      <c r="F420" s="1">
        <v>4351760</v>
      </c>
      <c r="G420" s="8" t="s">
        <v>316</v>
      </c>
      <c r="H420" s="1">
        <v>348141</v>
      </c>
      <c r="I420" s="2" t="s">
        <v>1474</v>
      </c>
      <c r="J420" s="2" t="s">
        <v>2830</v>
      </c>
    </row>
    <row r="421" spans="2:10" outlineLevel="1" x14ac:dyDescent="0.2">
      <c r="B421" s="6">
        <v>44686</v>
      </c>
      <c r="C421" s="2" t="s">
        <v>686</v>
      </c>
      <c r="D421" s="2" t="s">
        <v>2578</v>
      </c>
      <c r="E421" s="2" t="s">
        <v>1460</v>
      </c>
      <c r="F421" s="1">
        <v>4762640</v>
      </c>
      <c r="G421" s="8" t="s">
        <v>316</v>
      </c>
      <c r="H421" s="1">
        <v>381011</v>
      </c>
      <c r="I421" s="2" t="s">
        <v>513</v>
      </c>
      <c r="J421" s="2" t="s">
        <v>364</v>
      </c>
    </row>
    <row r="422" spans="2:10" outlineLevel="1" x14ac:dyDescent="0.2">
      <c r="B422" s="6">
        <v>44686</v>
      </c>
      <c r="C422" s="2" t="s">
        <v>2968</v>
      </c>
      <c r="D422" s="2" t="s">
        <v>2578</v>
      </c>
      <c r="E422" s="2" t="s">
        <v>2843</v>
      </c>
      <c r="F422" s="1">
        <v>544500</v>
      </c>
      <c r="G422" s="8" t="s">
        <v>316</v>
      </c>
      <c r="H422" s="1">
        <v>43560</v>
      </c>
      <c r="I422" s="2" t="s">
        <v>769</v>
      </c>
      <c r="J422" s="2" t="s">
        <v>319</v>
      </c>
    </row>
    <row r="423" spans="2:10" outlineLevel="1" x14ac:dyDescent="0.2">
      <c r="B423" s="6">
        <v>44686</v>
      </c>
      <c r="C423" s="2" t="s">
        <v>1260</v>
      </c>
      <c r="D423" s="2" t="s">
        <v>2578</v>
      </c>
      <c r="E423" s="2" t="s">
        <v>2721</v>
      </c>
      <c r="F423" s="1">
        <v>2579200</v>
      </c>
      <c r="G423" s="8" t="s">
        <v>316</v>
      </c>
      <c r="H423" s="1">
        <v>206336</v>
      </c>
      <c r="I423" s="2" t="s">
        <v>263</v>
      </c>
      <c r="J423" s="2" t="s">
        <v>1408</v>
      </c>
    </row>
    <row r="424" spans="2:10" outlineLevel="1" x14ac:dyDescent="0.2">
      <c r="B424" s="6">
        <v>44686</v>
      </c>
      <c r="C424" s="2" t="s">
        <v>2423</v>
      </c>
      <c r="D424" s="2" t="s">
        <v>2578</v>
      </c>
      <c r="E424" s="2" t="s">
        <v>601</v>
      </c>
      <c r="F424" s="1">
        <v>3491900</v>
      </c>
      <c r="G424" s="8" t="s">
        <v>316</v>
      </c>
      <c r="H424" s="1">
        <v>279352</v>
      </c>
      <c r="I424" s="2" t="s">
        <v>1851</v>
      </c>
      <c r="J424" s="2" t="s">
        <v>913</v>
      </c>
    </row>
    <row r="425" spans="2:10" outlineLevel="1" x14ac:dyDescent="0.2">
      <c r="B425" s="6">
        <v>44686</v>
      </c>
      <c r="C425" s="2" t="s">
        <v>533</v>
      </c>
      <c r="D425" s="2" t="s">
        <v>2578</v>
      </c>
      <c r="E425" s="2" t="s">
        <v>252</v>
      </c>
      <c r="F425" s="1">
        <v>1468620</v>
      </c>
      <c r="G425" s="8" t="s">
        <v>316</v>
      </c>
      <c r="H425" s="1">
        <v>117490</v>
      </c>
      <c r="I425" s="2" t="s">
        <v>2908</v>
      </c>
      <c r="J425" s="2" t="s">
        <v>2857</v>
      </c>
    </row>
    <row r="426" spans="2:10" outlineLevel="1" x14ac:dyDescent="0.2">
      <c r="B426" s="6">
        <v>44686</v>
      </c>
      <c r="C426" s="2" t="s">
        <v>654</v>
      </c>
      <c r="D426" s="2" t="s">
        <v>2578</v>
      </c>
      <c r="E426" s="2" t="s">
        <v>2479</v>
      </c>
      <c r="F426" s="1">
        <v>5678870</v>
      </c>
      <c r="G426" s="8" t="s">
        <v>316</v>
      </c>
      <c r="H426" s="1">
        <v>454310</v>
      </c>
      <c r="I426" s="2" t="s">
        <v>2503</v>
      </c>
      <c r="J426" s="2" t="s">
        <v>441</v>
      </c>
    </row>
    <row r="427" spans="2:10" outlineLevel="1" x14ac:dyDescent="0.2">
      <c r="B427" s="6">
        <v>44686</v>
      </c>
      <c r="C427" s="2" t="s">
        <v>988</v>
      </c>
      <c r="D427" s="2" t="s">
        <v>2578</v>
      </c>
      <c r="E427" s="2" t="s">
        <v>189</v>
      </c>
      <c r="F427" s="1">
        <v>1468620</v>
      </c>
      <c r="G427" s="8" t="s">
        <v>316</v>
      </c>
      <c r="H427" s="1">
        <v>117490</v>
      </c>
      <c r="I427" s="2" t="s">
        <v>1474</v>
      </c>
      <c r="J427" s="2" t="s">
        <v>2830</v>
      </c>
    </row>
    <row r="428" spans="2:10" outlineLevel="1" x14ac:dyDescent="0.2">
      <c r="B428" s="6">
        <v>44686</v>
      </c>
      <c r="C428" s="2" t="s">
        <v>945</v>
      </c>
      <c r="D428" s="2" t="s">
        <v>2578</v>
      </c>
      <c r="E428" s="2" t="s">
        <v>1286</v>
      </c>
      <c r="F428" s="1">
        <v>6069844</v>
      </c>
      <c r="G428" s="8" t="s">
        <v>316</v>
      </c>
      <c r="H428" s="1">
        <v>485588</v>
      </c>
      <c r="I428" s="2" t="s">
        <v>2355</v>
      </c>
      <c r="J428" s="2" t="s">
        <v>2013</v>
      </c>
    </row>
    <row r="429" spans="2:10" outlineLevel="1" x14ac:dyDescent="0.2">
      <c r="B429" s="6">
        <v>44686</v>
      </c>
      <c r="C429" s="2" t="s">
        <v>2598</v>
      </c>
      <c r="D429" s="2" t="s">
        <v>2578</v>
      </c>
      <c r="E429" s="2" t="s">
        <v>1779</v>
      </c>
      <c r="F429" s="1">
        <v>3491900</v>
      </c>
      <c r="G429" s="8" t="s">
        <v>316</v>
      </c>
      <c r="H429" s="1">
        <v>279352</v>
      </c>
      <c r="I429" s="2" t="s">
        <v>975</v>
      </c>
      <c r="J429" s="2" t="s">
        <v>915</v>
      </c>
    </row>
    <row r="430" spans="2:10" outlineLevel="1" x14ac:dyDescent="0.2">
      <c r="B430" s="6">
        <v>44686</v>
      </c>
      <c r="C430" s="2" t="s">
        <v>2451</v>
      </c>
      <c r="D430" s="2" t="s">
        <v>2578</v>
      </c>
      <c r="E430" s="2" t="s">
        <v>1529</v>
      </c>
      <c r="F430" s="1">
        <v>2579200</v>
      </c>
      <c r="G430" s="8" t="s">
        <v>316</v>
      </c>
      <c r="H430" s="1">
        <v>206336</v>
      </c>
      <c r="I430" s="2" t="s">
        <v>3001</v>
      </c>
      <c r="J430" s="2" t="s">
        <v>1150</v>
      </c>
    </row>
    <row r="431" spans="2:10" outlineLevel="1" x14ac:dyDescent="0.2">
      <c r="B431" s="6">
        <v>44686</v>
      </c>
      <c r="C431" s="2" t="s">
        <v>1484</v>
      </c>
      <c r="D431" s="2" t="s">
        <v>2578</v>
      </c>
      <c r="E431" s="2" t="s">
        <v>881</v>
      </c>
      <c r="F431" s="1">
        <v>10405120</v>
      </c>
      <c r="G431" s="8" t="s">
        <v>316</v>
      </c>
      <c r="H431" s="1">
        <v>832410</v>
      </c>
      <c r="I431" s="2" t="s">
        <v>2355</v>
      </c>
      <c r="J431" s="2" t="s">
        <v>2013</v>
      </c>
    </row>
    <row r="432" spans="2:10" outlineLevel="1" x14ac:dyDescent="0.2">
      <c r="B432" s="6">
        <v>44686</v>
      </c>
      <c r="C432" s="2" t="s">
        <v>2166</v>
      </c>
      <c r="D432" s="2" t="s">
        <v>2578</v>
      </c>
      <c r="E432" s="2" t="s">
        <v>518</v>
      </c>
      <c r="F432" s="1">
        <v>2095800</v>
      </c>
      <c r="G432" s="8" t="s">
        <v>316</v>
      </c>
      <c r="H432" s="1">
        <v>167664</v>
      </c>
      <c r="I432" s="2" t="s">
        <v>975</v>
      </c>
      <c r="J432" s="2" t="s">
        <v>915</v>
      </c>
    </row>
    <row r="433" spans="2:10" outlineLevel="1" x14ac:dyDescent="0.2">
      <c r="B433" s="6">
        <v>44686</v>
      </c>
      <c r="C433" s="2" t="s">
        <v>1476</v>
      </c>
      <c r="D433" s="2" t="s">
        <v>2578</v>
      </c>
      <c r="E433" s="2" t="s">
        <v>961</v>
      </c>
      <c r="F433" s="1">
        <v>4313540</v>
      </c>
      <c r="G433" s="8" t="s">
        <v>316</v>
      </c>
      <c r="H433" s="1">
        <v>345083</v>
      </c>
      <c r="I433" s="2" t="s">
        <v>2355</v>
      </c>
      <c r="J433" s="2" t="s">
        <v>2013</v>
      </c>
    </row>
    <row r="434" spans="2:10" outlineLevel="1" x14ac:dyDescent="0.2">
      <c r="B434" s="6">
        <v>44686</v>
      </c>
      <c r="C434" s="2" t="s">
        <v>150</v>
      </c>
      <c r="D434" s="2" t="s">
        <v>2578</v>
      </c>
      <c r="E434" s="2" t="s">
        <v>292</v>
      </c>
      <c r="F434" s="1">
        <v>3968660</v>
      </c>
      <c r="G434" s="8" t="s">
        <v>316</v>
      </c>
      <c r="H434" s="1">
        <v>317493</v>
      </c>
      <c r="I434" s="2" t="s">
        <v>2503</v>
      </c>
      <c r="J434" s="2" t="s">
        <v>441</v>
      </c>
    </row>
    <row r="435" spans="2:10" outlineLevel="1" x14ac:dyDescent="0.2">
      <c r="B435" s="6">
        <v>44686</v>
      </c>
      <c r="C435" s="2" t="s">
        <v>999</v>
      </c>
      <c r="D435" s="2" t="s">
        <v>2578</v>
      </c>
      <c r="E435" s="2" t="s">
        <v>2276</v>
      </c>
      <c r="F435" s="1">
        <v>2472070</v>
      </c>
      <c r="G435" s="8" t="s">
        <v>316</v>
      </c>
      <c r="H435" s="1">
        <v>197766</v>
      </c>
      <c r="I435" s="2" t="s">
        <v>769</v>
      </c>
      <c r="J435" s="2" t="s">
        <v>319</v>
      </c>
    </row>
    <row r="436" spans="2:10" outlineLevel="1" x14ac:dyDescent="0.2">
      <c r="B436" s="6">
        <v>44686</v>
      </c>
      <c r="C436" s="2" t="s">
        <v>1690</v>
      </c>
      <c r="D436" s="2" t="s">
        <v>2578</v>
      </c>
      <c r="E436" s="2" t="s">
        <v>1777</v>
      </c>
      <c r="F436" s="1">
        <v>4800360</v>
      </c>
      <c r="G436" s="8" t="s">
        <v>316</v>
      </c>
      <c r="H436" s="1">
        <v>384029</v>
      </c>
      <c r="I436" s="2" t="s">
        <v>263</v>
      </c>
      <c r="J436" s="2" t="s">
        <v>1408</v>
      </c>
    </row>
    <row r="437" spans="2:10" outlineLevel="1" x14ac:dyDescent="0.2">
      <c r="B437" s="6">
        <v>44686</v>
      </c>
      <c r="C437" s="2" t="s">
        <v>1630</v>
      </c>
      <c r="D437" s="2" t="s">
        <v>2578</v>
      </c>
      <c r="E437" s="2" t="s">
        <v>303</v>
      </c>
      <c r="F437" s="1">
        <v>12679286</v>
      </c>
      <c r="G437" s="8" t="s">
        <v>316</v>
      </c>
      <c r="H437" s="1">
        <v>1014343</v>
      </c>
      <c r="I437" s="2" t="s">
        <v>263</v>
      </c>
      <c r="J437" s="2" t="s">
        <v>1408</v>
      </c>
    </row>
    <row r="438" spans="2:10" outlineLevel="1" x14ac:dyDescent="0.2">
      <c r="B438" s="6">
        <v>44686</v>
      </c>
      <c r="C438" s="2" t="s">
        <v>1872</v>
      </c>
      <c r="D438" s="2" t="s">
        <v>2578</v>
      </c>
      <c r="E438" s="2" t="s">
        <v>1411</v>
      </c>
      <c r="F438" s="1">
        <v>1110580</v>
      </c>
      <c r="G438" s="8" t="s">
        <v>316</v>
      </c>
      <c r="H438" s="1">
        <v>88846</v>
      </c>
      <c r="I438" s="2" t="s">
        <v>1851</v>
      </c>
      <c r="J438" s="2" t="s">
        <v>913</v>
      </c>
    </row>
    <row r="439" spans="2:10" outlineLevel="1" x14ac:dyDescent="0.2">
      <c r="B439" s="6">
        <v>44686</v>
      </c>
      <c r="C439" s="2" t="s">
        <v>1631</v>
      </c>
      <c r="D439" s="2" t="s">
        <v>2578</v>
      </c>
      <c r="E439" s="2" t="s">
        <v>2369</v>
      </c>
      <c r="F439" s="1">
        <v>2144100</v>
      </c>
      <c r="G439" s="8" t="s">
        <v>316</v>
      </c>
      <c r="H439" s="1">
        <v>171528</v>
      </c>
      <c r="I439" s="2" t="s">
        <v>2908</v>
      </c>
      <c r="J439" s="2" t="s">
        <v>2857</v>
      </c>
    </row>
    <row r="440" spans="2:10" outlineLevel="1" x14ac:dyDescent="0.2">
      <c r="B440" s="6">
        <v>44686</v>
      </c>
      <c r="C440" s="2" t="s">
        <v>1181</v>
      </c>
      <c r="D440" s="2" t="s">
        <v>2578</v>
      </c>
      <c r="E440" s="2" t="s">
        <v>567</v>
      </c>
      <c r="F440" s="1">
        <v>1468620</v>
      </c>
      <c r="G440" s="8" t="s">
        <v>316</v>
      </c>
      <c r="H440" s="1">
        <v>117490</v>
      </c>
      <c r="I440" s="2" t="s">
        <v>1474</v>
      </c>
      <c r="J440" s="2" t="s">
        <v>2830</v>
      </c>
    </row>
    <row r="441" spans="2:10" outlineLevel="1" x14ac:dyDescent="0.2">
      <c r="B441" s="6">
        <v>44686</v>
      </c>
      <c r="C441" s="2" t="s">
        <v>2620</v>
      </c>
      <c r="D441" s="2" t="s">
        <v>2578</v>
      </c>
      <c r="E441" s="2" t="s">
        <v>2034</v>
      </c>
      <c r="F441" s="1">
        <v>2579200</v>
      </c>
      <c r="G441" s="8" t="s">
        <v>316</v>
      </c>
      <c r="H441" s="1">
        <v>206336</v>
      </c>
      <c r="I441" s="2" t="s">
        <v>2897</v>
      </c>
      <c r="J441" s="2" t="s">
        <v>1197</v>
      </c>
    </row>
    <row r="442" spans="2:10" outlineLevel="1" x14ac:dyDescent="0.2">
      <c r="B442" s="6">
        <v>44686</v>
      </c>
      <c r="C442" s="2" t="s">
        <v>2884</v>
      </c>
      <c r="D442" s="2" t="s">
        <v>2578</v>
      </c>
      <c r="E442" s="2" t="s">
        <v>3005</v>
      </c>
      <c r="F442" s="1">
        <v>2925820</v>
      </c>
      <c r="G442" s="8" t="s">
        <v>316</v>
      </c>
      <c r="H442" s="1">
        <v>234066</v>
      </c>
      <c r="I442" s="2" t="s">
        <v>497</v>
      </c>
      <c r="J442" s="2" t="s">
        <v>349</v>
      </c>
    </row>
    <row r="443" spans="2:10" outlineLevel="1" x14ac:dyDescent="0.2">
      <c r="B443" s="6">
        <v>44686</v>
      </c>
      <c r="C443" s="2" t="s">
        <v>1190</v>
      </c>
      <c r="D443" s="2" t="s">
        <v>2578</v>
      </c>
      <c r="E443" s="2" t="s">
        <v>847</v>
      </c>
      <c r="F443" s="1">
        <v>10544590</v>
      </c>
      <c r="G443" s="8" t="s">
        <v>316</v>
      </c>
      <c r="H443" s="1">
        <v>843567</v>
      </c>
      <c r="I443" s="2" t="s">
        <v>2355</v>
      </c>
      <c r="J443" s="2" t="s">
        <v>2013</v>
      </c>
    </row>
    <row r="444" spans="2:10" outlineLevel="1" x14ac:dyDescent="0.2">
      <c r="B444" s="6">
        <v>44686</v>
      </c>
      <c r="C444" s="2" t="s">
        <v>879</v>
      </c>
      <c r="D444" s="2" t="s">
        <v>2578</v>
      </c>
      <c r="E444" s="2" t="s">
        <v>1614</v>
      </c>
      <c r="F444" s="1">
        <v>5552900</v>
      </c>
      <c r="G444" s="8" t="s">
        <v>316</v>
      </c>
      <c r="H444" s="1">
        <v>444232</v>
      </c>
      <c r="I444" s="2" t="s">
        <v>2355</v>
      </c>
      <c r="J444" s="2" t="s">
        <v>2013</v>
      </c>
    </row>
    <row r="445" spans="2:10" outlineLevel="1" x14ac:dyDescent="0.2">
      <c r="B445" s="6">
        <v>44686</v>
      </c>
      <c r="C445" s="2" t="s">
        <v>39</v>
      </c>
      <c r="D445" s="2" t="s">
        <v>2578</v>
      </c>
      <c r="E445" s="2" t="s">
        <v>227</v>
      </c>
      <c r="F445" s="1">
        <v>7021520</v>
      </c>
      <c r="G445" s="8" t="s">
        <v>316</v>
      </c>
      <c r="H445" s="1">
        <v>561722</v>
      </c>
      <c r="I445" s="2" t="s">
        <v>2355</v>
      </c>
      <c r="J445" s="2" t="s">
        <v>2013</v>
      </c>
    </row>
    <row r="446" spans="2:10" outlineLevel="1" x14ac:dyDescent="0.2">
      <c r="B446" s="6">
        <v>44686</v>
      </c>
      <c r="C446" s="2" t="s">
        <v>992</v>
      </c>
      <c r="D446" s="2" t="s">
        <v>2578</v>
      </c>
      <c r="E446" s="2" t="s">
        <v>544</v>
      </c>
      <c r="F446" s="1">
        <v>3491900</v>
      </c>
      <c r="G446" s="8" t="s">
        <v>316</v>
      </c>
      <c r="H446" s="1">
        <v>279352</v>
      </c>
      <c r="I446" s="2" t="s">
        <v>497</v>
      </c>
      <c r="J446" s="2" t="s">
        <v>349</v>
      </c>
    </row>
    <row r="447" spans="2:10" outlineLevel="1" x14ac:dyDescent="0.2">
      <c r="B447" s="6">
        <v>44686</v>
      </c>
      <c r="C447" s="2" t="s">
        <v>2083</v>
      </c>
      <c r="D447" s="2" t="s">
        <v>2578</v>
      </c>
      <c r="E447" s="2" t="s">
        <v>2256</v>
      </c>
      <c r="F447" s="1">
        <v>3708430</v>
      </c>
      <c r="G447" s="8" t="s">
        <v>316</v>
      </c>
      <c r="H447" s="1">
        <v>296674</v>
      </c>
      <c r="I447" s="2" t="s">
        <v>2897</v>
      </c>
      <c r="J447" s="2" t="s">
        <v>1197</v>
      </c>
    </row>
    <row r="448" spans="2:10" outlineLevel="1" x14ac:dyDescent="0.2">
      <c r="B448" s="6">
        <v>44686</v>
      </c>
      <c r="C448" s="2" t="s">
        <v>276</v>
      </c>
      <c r="D448" s="2" t="s">
        <v>2578</v>
      </c>
      <c r="E448" s="2" t="s">
        <v>157</v>
      </c>
      <c r="F448" s="1">
        <v>12690026</v>
      </c>
      <c r="G448" s="8" t="s">
        <v>316</v>
      </c>
      <c r="H448" s="1">
        <v>1015202</v>
      </c>
      <c r="I448" s="2" t="s">
        <v>513</v>
      </c>
      <c r="J448" s="2" t="s">
        <v>364</v>
      </c>
    </row>
    <row r="449" spans="2:10" outlineLevel="1" x14ac:dyDescent="0.2">
      <c r="B449" s="6">
        <v>44686</v>
      </c>
      <c r="C449" s="2" t="s">
        <v>2415</v>
      </c>
      <c r="D449" s="2" t="s">
        <v>2578</v>
      </c>
      <c r="E449" s="2" t="s">
        <v>2664</v>
      </c>
      <c r="F449" s="1">
        <v>1468620</v>
      </c>
      <c r="G449" s="8" t="s">
        <v>316</v>
      </c>
      <c r="H449" s="1">
        <v>117490</v>
      </c>
      <c r="I449" s="2" t="s">
        <v>1977</v>
      </c>
      <c r="J449" s="2" t="s">
        <v>1098</v>
      </c>
    </row>
    <row r="450" spans="2:10" outlineLevel="1" x14ac:dyDescent="0.2">
      <c r="B450" s="6">
        <v>44686</v>
      </c>
      <c r="C450" s="2" t="s">
        <v>2260</v>
      </c>
      <c r="D450" s="2" t="s">
        <v>2578</v>
      </c>
      <c r="E450" s="2" t="s">
        <v>1819</v>
      </c>
      <c r="F450" s="1">
        <v>5363670</v>
      </c>
      <c r="G450" s="8" t="s">
        <v>316</v>
      </c>
      <c r="H450" s="1">
        <v>429094</v>
      </c>
      <c r="I450" s="2" t="s">
        <v>1474</v>
      </c>
      <c r="J450" s="2" t="s">
        <v>2830</v>
      </c>
    </row>
    <row r="451" spans="2:10" outlineLevel="1" x14ac:dyDescent="0.2">
      <c r="B451" s="6">
        <v>44686</v>
      </c>
      <c r="C451" s="2" t="s">
        <v>488</v>
      </c>
      <c r="D451" s="2" t="s">
        <v>2578</v>
      </c>
      <c r="E451" s="2" t="s">
        <v>740</v>
      </c>
      <c r="F451" s="1">
        <v>316200</v>
      </c>
      <c r="G451" s="8" t="s">
        <v>316</v>
      </c>
      <c r="H451" s="1">
        <v>25296</v>
      </c>
      <c r="I451" s="2" t="s">
        <v>2908</v>
      </c>
      <c r="J451" s="2" t="s">
        <v>2857</v>
      </c>
    </row>
    <row r="452" spans="2:10" outlineLevel="1" x14ac:dyDescent="0.2">
      <c r="B452" s="6">
        <v>44686</v>
      </c>
      <c r="C452" s="2" t="s">
        <v>1164</v>
      </c>
      <c r="D452" s="2" t="s">
        <v>2578</v>
      </c>
      <c r="E452" s="2" t="s">
        <v>2452</v>
      </c>
      <c r="F452" s="1">
        <v>7181680</v>
      </c>
      <c r="G452" s="8" t="s">
        <v>316</v>
      </c>
      <c r="H452" s="1">
        <v>574534</v>
      </c>
      <c r="I452" s="2" t="s">
        <v>263</v>
      </c>
      <c r="J452" s="2" t="s">
        <v>1408</v>
      </c>
    </row>
    <row r="453" spans="2:10" outlineLevel="1" x14ac:dyDescent="0.2">
      <c r="B453" s="6">
        <v>44686</v>
      </c>
      <c r="C453" s="2" t="s">
        <v>1695</v>
      </c>
      <c r="D453" s="2" t="s">
        <v>2578</v>
      </c>
      <c r="E453" s="2" t="s">
        <v>2356</v>
      </c>
      <c r="F453" s="1">
        <v>4237606</v>
      </c>
      <c r="G453" s="8" t="s">
        <v>316</v>
      </c>
      <c r="H453" s="1">
        <v>339008</v>
      </c>
      <c r="I453" s="2" t="s">
        <v>769</v>
      </c>
      <c r="J453" s="2" t="s">
        <v>319</v>
      </c>
    </row>
    <row r="454" spans="2:10" outlineLevel="1" x14ac:dyDescent="0.2">
      <c r="B454" s="6">
        <v>44686</v>
      </c>
      <c r="C454" s="2" t="s">
        <v>699</v>
      </c>
      <c r="D454" s="2" t="s">
        <v>2578</v>
      </c>
      <c r="E454" s="2" t="s">
        <v>1904</v>
      </c>
      <c r="F454" s="1">
        <v>1690628</v>
      </c>
      <c r="G454" s="8" t="s">
        <v>316</v>
      </c>
      <c r="H454" s="1">
        <v>135250</v>
      </c>
      <c r="I454" s="2" t="s">
        <v>1977</v>
      </c>
      <c r="J454" s="2" t="s">
        <v>1098</v>
      </c>
    </row>
    <row r="455" spans="2:10" outlineLevel="1" x14ac:dyDescent="0.2">
      <c r="B455" s="6">
        <v>44686</v>
      </c>
      <c r="C455" s="2" t="s">
        <v>1285</v>
      </c>
      <c r="D455" s="2" t="s">
        <v>2578</v>
      </c>
      <c r="E455" s="2" t="s">
        <v>2469</v>
      </c>
      <c r="F455" s="1">
        <v>2381320</v>
      </c>
      <c r="G455" s="8" t="s">
        <v>316</v>
      </c>
      <c r="H455" s="1">
        <v>190506</v>
      </c>
      <c r="I455" s="2" t="s">
        <v>1474</v>
      </c>
      <c r="J455" s="2" t="s">
        <v>2830</v>
      </c>
    </row>
    <row r="456" spans="2:10" outlineLevel="1" x14ac:dyDescent="0.2">
      <c r="B456" s="6">
        <v>44686</v>
      </c>
      <c r="C456" s="2" t="s">
        <v>269</v>
      </c>
      <c r="D456" s="2" t="s">
        <v>2578</v>
      </c>
      <c r="E456" s="2" t="s">
        <v>543</v>
      </c>
      <c r="F456" s="1">
        <v>4983530</v>
      </c>
      <c r="G456" s="8" t="s">
        <v>316</v>
      </c>
      <c r="H456" s="1">
        <v>398682</v>
      </c>
      <c r="I456" s="2" t="s">
        <v>2503</v>
      </c>
      <c r="J456" s="2" t="s">
        <v>441</v>
      </c>
    </row>
    <row r="457" spans="2:10" outlineLevel="1" x14ac:dyDescent="0.2">
      <c r="B457" s="6">
        <v>44686</v>
      </c>
      <c r="C457" s="2" t="s">
        <v>1289</v>
      </c>
      <c r="D457" s="2" t="s">
        <v>2578</v>
      </c>
      <c r="E457" s="2" t="s">
        <v>2934</v>
      </c>
      <c r="F457" s="1">
        <v>4960520</v>
      </c>
      <c r="G457" s="8" t="s">
        <v>316</v>
      </c>
      <c r="H457" s="1">
        <v>396842</v>
      </c>
      <c r="I457" s="2" t="s">
        <v>513</v>
      </c>
      <c r="J457" s="2" t="s">
        <v>364</v>
      </c>
    </row>
    <row r="458" spans="2:10" outlineLevel="1" x14ac:dyDescent="0.2">
      <c r="B458" s="6">
        <v>44686</v>
      </c>
      <c r="C458" s="2" t="s">
        <v>2718</v>
      </c>
      <c r="D458" s="2" t="s">
        <v>2578</v>
      </c>
      <c r="E458" s="2" t="s">
        <v>2045</v>
      </c>
      <c r="F458" s="1">
        <v>5104300</v>
      </c>
      <c r="G458" s="8" t="s">
        <v>316</v>
      </c>
      <c r="H458" s="1">
        <v>408344</v>
      </c>
      <c r="I458" s="2" t="s">
        <v>3001</v>
      </c>
      <c r="J458" s="2" t="s">
        <v>1150</v>
      </c>
    </row>
    <row r="459" spans="2:10" outlineLevel="1" x14ac:dyDescent="0.2">
      <c r="B459" s="6">
        <v>44686</v>
      </c>
      <c r="C459" s="2" t="s">
        <v>1153</v>
      </c>
      <c r="D459" s="2" t="s">
        <v>2578</v>
      </c>
      <c r="E459" s="2" t="s">
        <v>2520</v>
      </c>
      <c r="F459" s="1">
        <v>1309952</v>
      </c>
      <c r="G459" s="8" t="s">
        <v>316</v>
      </c>
      <c r="H459" s="1">
        <v>104796</v>
      </c>
      <c r="I459" s="2" t="s">
        <v>2355</v>
      </c>
      <c r="J459" s="2" t="s">
        <v>2013</v>
      </c>
    </row>
    <row r="460" spans="2:10" outlineLevel="1" x14ac:dyDescent="0.2">
      <c r="B460" s="6">
        <v>44686</v>
      </c>
      <c r="C460" s="2" t="s">
        <v>2375</v>
      </c>
      <c r="D460" s="2" t="s">
        <v>2578</v>
      </c>
      <c r="E460" s="2" t="s">
        <v>925</v>
      </c>
      <c r="F460" s="1">
        <v>4762640</v>
      </c>
      <c r="G460" s="8" t="s">
        <v>316</v>
      </c>
      <c r="H460" s="1">
        <v>381011</v>
      </c>
      <c r="I460" s="2" t="s">
        <v>513</v>
      </c>
      <c r="J460" s="2" t="s">
        <v>364</v>
      </c>
    </row>
    <row r="461" spans="2:10" outlineLevel="1" x14ac:dyDescent="0.2">
      <c r="B461" s="6">
        <v>44686</v>
      </c>
      <c r="C461" s="2" t="s">
        <v>2432</v>
      </c>
      <c r="D461" s="2" t="s">
        <v>2578</v>
      </c>
      <c r="E461" s="2" t="s">
        <v>2594</v>
      </c>
      <c r="F461" s="1">
        <v>3491900</v>
      </c>
      <c r="G461" s="8" t="s">
        <v>316</v>
      </c>
      <c r="H461" s="1">
        <v>279352</v>
      </c>
      <c r="I461" s="2" t="s">
        <v>2503</v>
      </c>
      <c r="J461" s="2" t="s">
        <v>441</v>
      </c>
    </row>
    <row r="462" spans="2:10" outlineLevel="1" x14ac:dyDescent="0.2">
      <c r="B462" s="6">
        <v>44686</v>
      </c>
      <c r="C462" s="2" t="s">
        <v>287</v>
      </c>
      <c r="D462" s="2" t="s">
        <v>2578</v>
      </c>
      <c r="E462" s="2" t="s">
        <v>2173</v>
      </c>
      <c r="F462" s="1">
        <v>4205020</v>
      </c>
      <c r="G462" s="8" t="s">
        <v>316</v>
      </c>
      <c r="H462" s="1">
        <v>336402</v>
      </c>
      <c r="I462" s="2" t="s">
        <v>497</v>
      </c>
      <c r="J462" s="2" t="s">
        <v>349</v>
      </c>
    </row>
    <row r="463" spans="2:10" outlineLevel="1" x14ac:dyDescent="0.2">
      <c r="B463" s="6">
        <v>44686</v>
      </c>
      <c r="C463" s="2" t="s">
        <v>407</v>
      </c>
      <c r="D463" s="2" t="s">
        <v>2578</v>
      </c>
      <c r="E463" s="2"/>
      <c r="F463" s="1">
        <v>0</v>
      </c>
      <c r="G463" s="8" t="s">
        <v>316</v>
      </c>
      <c r="H463" s="1">
        <v>0</v>
      </c>
      <c r="I463" s="2" t="s">
        <v>769</v>
      </c>
      <c r="J463" s="2" t="s">
        <v>319</v>
      </c>
    </row>
    <row r="464" spans="2:10" outlineLevel="1" x14ac:dyDescent="0.2">
      <c r="B464" s="6">
        <v>44686</v>
      </c>
      <c r="C464" s="2" t="s">
        <v>2706</v>
      </c>
      <c r="D464" s="2" t="s">
        <v>2578</v>
      </c>
      <c r="E464" s="2" t="s">
        <v>1268</v>
      </c>
      <c r="F464" s="1">
        <v>2779928</v>
      </c>
      <c r="G464" s="8" t="s">
        <v>316</v>
      </c>
      <c r="H464" s="1">
        <v>222394</v>
      </c>
      <c r="I464" s="2" t="s">
        <v>263</v>
      </c>
      <c r="J464" s="2" t="s">
        <v>1408</v>
      </c>
    </row>
    <row r="465" spans="2:10" outlineLevel="1" x14ac:dyDescent="0.2">
      <c r="B465" s="6">
        <v>44686</v>
      </c>
      <c r="C465" s="2" t="s">
        <v>2317</v>
      </c>
      <c r="D465" s="2" t="s">
        <v>2578</v>
      </c>
      <c r="E465" s="2" t="s">
        <v>526</v>
      </c>
      <c r="F465" s="1">
        <v>1412130</v>
      </c>
      <c r="G465" s="8" t="s">
        <v>316</v>
      </c>
      <c r="H465" s="1">
        <v>112970</v>
      </c>
      <c r="I465" s="2" t="s">
        <v>1977</v>
      </c>
      <c r="J465" s="2" t="s">
        <v>1098</v>
      </c>
    </row>
    <row r="466" spans="2:10" outlineLevel="1" x14ac:dyDescent="0.2">
      <c r="B466" s="6">
        <v>44686</v>
      </c>
      <c r="C466" s="2" t="s">
        <v>2821</v>
      </c>
      <c r="D466" s="2" t="s">
        <v>2578</v>
      </c>
      <c r="E466" s="2" t="s">
        <v>1440</v>
      </c>
      <c r="F466" s="1">
        <v>3079780</v>
      </c>
      <c r="G466" s="8" t="s">
        <v>316</v>
      </c>
      <c r="H466" s="1">
        <v>246382</v>
      </c>
      <c r="I466" s="2" t="s">
        <v>1893</v>
      </c>
      <c r="J466" s="2" t="s">
        <v>375</v>
      </c>
    </row>
    <row r="467" spans="2:10" outlineLevel="1" x14ac:dyDescent="0.2">
      <c r="B467" s="6">
        <v>44686</v>
      </c>
      <c r="C467" s="2" t="s">
        <v>700</v>
      </c>
      <c r="D467" s="2" t="s">
        <v>2578</v>
      </c>
      <c r="E467" s="2" t="s">
        <v>217</v>
      </c>
      <c r="F467" s="1">
        <v>3923150</v>
      </c>
      <c r="G467" s="8" t="s">
        <v>316</v>
      </c>
      <c r="H467" s="1">
        <v>313852</v>
      </c>
      <c r="I467" s="2" t="s">
        <v>1893</v>
      </c>
      <c r="J467" s="2" t="s">
        <v>375</v>
      </c>
    </row>
    <row r="468" spans="2:10" outlineLevel="1" x14ac:dyDescent="0.2">
      <c r="B468" s="6">
        <v>44686</v>
      </c>
      <c r="C468" s="2" t="s">
        <v>1964</v>
      </c>
      <c r="D468" s="2" t="s">
        <v>2578</v>
      </c>
      <c r="E468" s="2" t="s">
        <v>2841</v>
      </c>
      <c r="F468" s="1">
        <v>3331740</v>
      </c>
      <c r="G468" s="8" t="s">
        <v>316</v>
      </c>
      <c r="H468" s="1">
        <v>266539</v>
      </c>
      <c r="I468" s="2" t="s">
        <v>1893</v>
      </c>
      <c r="J468" s="2" t="s">
        <v>375</v>
      </c>
    </row>
    <row r="469" spans="2:10" outlineLevel="1" x14ac:dyDescent="0.2">
      <c r="B469" s="6">
        <v>44686</v>
      </c>
      <c r="C469" s="2" t="s">
        <v>2039</v>
      </c>
      <c r="D469" s="2" t="s">
        <v>2578</v>
      </c>
      <c r="E469" s="2" t="s">
        <v>1944</v>
      </c>
      <c r="F469" s="1">
        <v>3625390</v>
      </c>
      <c r="G469" s="8" t="s">
        <v>316</v>
      </c>
      <c r="H469" s="1">
        <v>290031</v>
      </c>
      <c r="I469" s="2" t="s">
        <v>1893</v>
      </c>
      <c r="J469" s="2" t="s">
        <v>375</v>
      </c>
    </row>
    <row r="470" spans="2:10" outlineLevel="1" x14ac:dyDescent="0.2">
      <c r="B470" s="6">
        <v>44686</v>
      </c>
      <c r="C470" s="2" t="s">
        <v>2970</v>
      </c>
      <c r="D470" s="2" t="s">
        <v>2578</v>
      </c>
      <c r="E470" s="2" t="s">
        <v>2574</v>
      </c>
      <c r="F470" s="1">
        <v>3940690</v>
      </c>
      <c r="G470" s="8" t="s">
        <v>316</v>
      </c>
      <c r="H470" s="1">
        <v>315255</v>
      </c>
      <c r="I470" s="2" t="s">
        <v>1893</v>
      </c>
      <c r="J470" s="2" t="s">
        <v>375</v>
      </c>
    </row>
    <row r="471" spans="2:10" outlineLevel="1" x14ac:dyDescent="0.2">
      <c r="B471" s="6">
        <v>44686</v>
      </c>
      <c r="C471" s="2" t="s">
        <v>2852</v>
      </c>
      <c r="D471" s="2" t="s">
        <v>2578</v>
      </c>
      <c r="E471" s="2" t="s">
        <v>1052</v>
      </c>
      <c r="F471" s="1">
        <v>2221160</v>
      </c>
      <c r="G471" s="8" t="s">
        <v>316</v>
      </c>
      <c r="H471" s="1">
        <v>177693</v>
      </c>
      <c r="I471" s="2" t="s">
        <v>1893</v>
      </c>
      <c r="J471" s="2" t="s">
        <v>375</v>
      </c>
    </row>
    <row r="472" spans="2:10" outlineLevel="1" x14ac:dyDescent="0.2">
      <c r="B472" s="6">
        <v>44686</v>
      </c>
      <c r="C472" s="2" t="s">
        <v>1610</v>
      </c>
      <c r="D472" s="2" t="s">
        <v>2578</v>
      </c>
      <c r="E472" s="2" t="s">
        <v>651</v>
      </c>
      <c r="F472" s="1">
        <v>1468620</v>
      </c>
      <c r="G472" s="8" t="s">
        <v>316</v>
      </c>
      <c r="H472" s="1">
        <v>117490</v>
      </c>
      <c r="I472" s="2" t="s">
        <v>1893</v>
      </c>
      <c r="J472" s="2" t="s">
        <v>375</v>
      </c>
    </row>
    <row r="473" spans="2:10" outlineLevel="1" x14ac:dyDescent="0.2">
      <c r="B473" s="6">
        <v>44686</v>
      </c>
      <c r="C473" s="2" t="s">
        <v>2590</v>
      </c>
      <c r="D473" s="2" t="s">
        <v>2578</v>
      </c>
      <c r="E473" s="2" t="s">
        <v>1249</v>
      </c>
      <c r="F473" s="1">
        <v>5713060</v>
      </c>
      <c r="G473" s="8" t="s">
        <v>316</v>
      </c>
      <c r="H473" s="1">
        <v>457045</v>
      </c>
      <c r="I473" s="2" t="s">
        <v>1893</v>
      </c>
      <c r="J473" s="2" t="s">
        <v>375</v>
      </c>
    </row>
    <row r="474" spans="2:10" outlineLevel="1" x14ac:dyDescent="0.2">
      <c r="B474" s="6">
        <v>44686</v>
      </c>
      <c r="C474" s="2" t="s">
        <v>2305</v>
      </c>
      <c r="D474" s="2" t="s">
        <v>2578</v>
      </c>
      <c r="E474" s="2" t="s">
        <v>1011</v>
      </c>
      <c r="F474" s="1">
        <v>2221160</v>
      </c>
      <c r="G474" s="8" t="s">
        <v>316</v>
      </c>
      <c r="H474" s="1">
        <v>177693</v>
      </c>
      <c r="I474" s="2" t="s">
        <v>1893</v>
      </c>
      <c r="J474" s="2" t="s">
        <v>375</v>
      </c>
    </row>
    <row r="475" spans="2:10" outlineLevel="1" x14ac:dyDescent="0.2">
      <c r="B475" s="6">
        <v>44686</v>
      </c>
      <c r="C475" s="2" t="s">
        <v>1215</v>
      </c>
      <c r="D475" s="2" t="s">
        <v>2578</v>
      </c>
      <c r="E475" s="2" t="s">
        <v>1598</v>
      </c>
      <c r="F475" s="1">
        <v>3457290</v>
      </c>
      <c r="G475" s="8" t="s">
        <v>316</v>
      </c>
      <c r="H475" s="1">
        <v>276583</v>
      </c>
      <c r="I475" s="2" t="s">
        <v>1893</v>
      </c>
      <c r="J475" s="2" t="s">
        <v>375</v>
      </c>
    </row>
    <row r="476" spans="2:10" outlineLevel="1" x14ac:dyDescent="0.2">
      <c r="B476" s="6">
        <v>44686</v>
      </c>
      <c r="C476" s="2" t="s">
        <v>2683</v>
      </c>
      <c r="D476" s="2" t="s">
        <v>2578</v>
      </c>
      <c r="E476" s="2" t="s">
        <v>2729</v>
      </c>
      <c r="F476" s="1">
        <v>5165020</v>
      </c>
      <c r="G476" s="8" t="s">
        <v>316</v>
      </c>
      <c r="H476" s="1">
        <v>413202</v>
      </c>
      <c r="I476" s="2" t="s">
        <v>1893</v>
      </c>
      <c r="J476" s="2" t="s">
        <v>375</v>
      </c>
    </row>
    <row r="477" spans="2:10" outlineLevel="1" x14ac:dyDescent="0.2">
      <c r="B477" s="6">
        <v>44686</v>
      </c>
      <c r="C477" s="2" t="s">
        <v>1385</v>
      </c>
      <c r="D477" s="2" t="s">
        <v>2578</v>
      </c>
      <c r="E477" s="2" t="s">
        <v>828</v>
      </c>
      <c r="F477" s="1">
        <v>467840</v>
      </c>
      <c r="G477" s="8" t="s">
        <v>316</v>
      </c>
      <c r="H477" s="1">
        <v>37427</v>
      </c>
      <c r="I477" s="2" t="s">
        <v>1893</v>
      </c>
      <c r="J477" s="2" t="s">
        <v>375</v>
      </c>
    </row>
    <row r="478" spans="2:10" outlineLevel="1" x14ac:dyDescent="0.2">
      <c r="B478" s="6">
        <v>44686</v>
      </c>
      <c r="C478" s="2" t="s">
        <v>167</v>
      </c>
      <c r="D478" s="2" t="s">
        <v>2578</v>
      </c>
      <c r="E478" s="2" t="s">
        <v>1276</v>
      </c>
      <c r="F478" s="1">
        <v>7033180</v>
      </c>
      <c r="G478" s="8" t="s">
        <v>316</v>
      </c>
      <c r="H478" s="1">
        <v>562654</v>
      </c>
      <c r="I478" s="2" t="s">
        <v>1893</v>
      </c>
      <c r="J478" s="2" t="s">
        <v>375</v>
      </c>
    </row>
    <row r="479" spans="2:10" outlineLevel="1" x14ac:dyDescent="0.2">
      <c r="B479" s="6">
        <v>44686</v>
      </c>
      <c r="C479" s="2" t="s">
        <v>461</v>
      </c>
      <c r="D479" s="2" t="s">
        <v>2578</v>
      </c>
      <c r="E479" s="2" t="s">
        <v>272</v>
      </c>
      <c r="F479" s="1">
        <v>2091330</v>
      </c>
      <c r="G479" s="8" t="s">
        <v>316</v>
      </c>
      <c r="H479" s="1">
        <v>167306</v>
      </c>
      <c r="I479" s="2" t="s">
        <v>3001</v>
      </c>
      <c r="J479" s="2" t="s">
        <v>1150</v>
      </c>
    </row>
    <row r="480" spans="2:10" outlineLevel="1" x14ac:dyDescent="0.2">
      <c r="B480" s="6">
        <v>44687</v>
      </c>
      <c r="C480" s="2" t="s">
        <v>1101</v>
      </c>
      <c r="D480" s="2" t="s">
        <v>2578</v>
      </c>
      <c r="E480" s="2" t="s">
        <v>1838</v>
      </c>
      <c r="F480" s="1">
        <v>2221160</v>
      </c>
      <c r="G480" s="8" t="s">
        <v>316</v>
      </c>
      <c r="H480" s="1">
        <v>177693</v>
      </c>
      <c r="I480" s="2" t="s">
        <v>1893</v>
      </c>
      <c r="J480" s="2" t="s">
        <v>375</v>
      </c>
    </row>
    <row r="481" spans="2:10" outlineLevel="1" x14ac:dyDescent="0.2">
      <c r="B481" s="6">
        <v>44687</v>
      </c>
      <c r="C481" s="2" t="s">
        <v>1810</v>
      </c>
      <c r="D481" s="2" t="s">
        <v>2578</v>
      </c>
      <c r="E481" s="2" t="s">
        <v>168</v>
      </c>
      <c r="F481" s="1">
        <v>3390610</v>
      </c>
      <c r="G481" s="8" t="s">
        <v>316</v>
      </c>
      <c r="H481" s="1">
        <v>271249</v>
      </c>
      <c r="I481" s="2" t="s">
        <v>1893</v>
      </c>
      <c r="J481" s="2" t="s">
        <v>375</v>
      </c>
    </row>
    <row r="482" spans="2:10" outlineLevel="1" x14ac:dyDescent="0.2">
      <c r="B482" s="6">
        <v>44688</v>
      </c>
      <c r="C482" s="2" t="s">
        <v>783</v>
      </c>
      <c r="D482" s="2" t="s">
        <v>2578</v>
      </c>
      <c r="E482" s="2" t="s">
        <v>2040</v>
      </c>
      <c r="F482" s="1">
        <v>6237770</v>
      </c>
      <c r="G482" s="8" t="s">
        <v>316</v>
      </c>
      <c r="H482" s="1">
        <v>499022</v>
      </c>
      <c r="I482" s="2" t="s">
        <v>1893</v>
      </c>
      <c r="J482" s="2" t="s">
        <v>375</v>
      </c>
    </row>
    <row r="483" spans="2:10" outlineLevel="1" x14ac:dyDescent="0.2">
      <c r="B483" s="6">
        <v>44688</v>
      </c>
      <c r="C483" s="2" t="s">
        <v>561</v>
      </c>
      <c r="D483" s="2" t="s">
        <v>2024</v>
      </c>
      <c r="E483" s="2" t="s">
        <v>1487</v>
      </c>
      <c r="F483" s="1">
        <v>-1309220</v>
      </c>
      <c r="G483" s="8" t="s">
        <v>316</v>
      </c>
      <c r="H483" s="1">
        <v>-104738</v>
      </c>
      <c r="I483" s="2" t="s">
        <v>2355</v>
      </c>
      <c r="J483" s="2" t="s">
        <v>2013</v>
      </c>
    </row>
    <row r="484" spans="2:10" outlineLevel="1" x14ac:dyDescent="0.2">
      <c r="B484" s="6">
        <v>44688</v>
      </c>
      <c r="C484" s="2" t="s">
        <v>561</v>
      </c>
      <c r="D484" s="2" t="s">
        <v>2596</v>
      </c>
      <c r="E484" s="2" t="s">
        <v>2522</v>
      </c>
      <c r="F484" s="1">
        <v>-603100</v>
      </c>
      <c r="G484" s="8" t="s">
        <v>316</v>
      </c>
      <c r="H484" s="1">
        <v>-48248</v>
      </c>
      <c r="I484" s="2" t="s">
        <v>1893</v>
      </c>
      <c r="J484" s="2" t="s">
        <v>375</v>
      </c>
    </row>
    <row r="485" spans="2:10" outlineLevel="1" x14ac:dyDescent="0.2">
      <c r="B485" s="6">
        <v>44688</v>
      </c>
      <c r="C485" s="2" t="s">
        <v>242</v>
      </c>
      <c r="D485" s="2" t="s">
        <v>1191</v>
      </c>
      <c r="E485" s="2" t="s">
        <v>450</v>
      </c>
      <c r="F485" s="1">
        <v>-426234</v>
      </c>
      <c r="G485" s="8" t="s">
        <v>316</v>
      </c>
      <c r="H485" s="1">
        <v>-34099</v>
      </c>
      <c r="I485" s="2" t="s">
        <v>2355</v>
      </c>
      <c r="J485" s="2" t="s">
        <v>2013</v>
      </c>
    </row>
    <row r="486" spans="2:10" outlineLevel="1" x14ac:dyDescent="0.2">
      <c r="B486" s="6">
        <v>44690</v>
      </c>
      <c r="C486" s="2" t="s">
        <v>1250</v>
      </c>
      <c r="D486" s="2" t="s">
        <v>1647</v>
      </c>
      <c r="E486" s="2" t="s">
        <v>2533</v>
      </c>
      <c r="F486" s="1">
        <v>-1355731</v>
      </c>
      <c r="G486" s="8" t="s">
        <v>316</v>
      </c>
      <c r="H486" s="1">
        <v>-108458</v>
      </c>
      <c r="I486" s="2" t="s">
        <v>2355</v>
      </c>
      <c r="J486" s="2" t="s">
        <v>2013</v>
      </c>
    </row>
    <row r="487" spans="2:10" outlineLevel="1" x14ac:dyDescent="0.2">
      <c r="B487" s="6">
        <v>44692</v>
      </c>
      <c r="C487" s="2" t="s">
        <v>1416</v>
      </c>
      <c r="D487" s="2" t="s">
        <v>1590</v>
      </c>
      <c r="E487" s="2" t="s">
        <v>184</v>
      </c>
      <c r="F487" s="1">
        <v>-4791903</v>
      </c>
      <c r="G487" s="8" t="s">
        <v>316</v>
      </c>
      <c r="H487" s="1">
        <v>-383353</v>
      </c>
      <c r="I487" s="2" t="s">
        <v>2355</v>
      </c>
      <c r="J487" s="2" t="s">
        <v>2013</v>
      </c>
    </row>
    <row r="488" spans="2:10" outlineLevel="1" x14ac:dyDescent="0.2">
      <c r="B488" s="6">
        <v>44697</v>
      </c>
      <c r="C488" s="2" t="s">
        <v>2250</v>
      </c>
      <c r="D488" s="2" t="s">
        <v>93</v>
      </c>
      <c r="E488" s="2" t="s">
        <v>1831</v>
      </c>
      <c r="F488" s="1">
        <v>-94013</v>
      </c>
      <c r="G488" s="8" t="s">
        <v>316</v>
      </c>
      <c r="H488" s="1">
        <v>-7521</v>
      </c>
      <c r="I488" s="2" t="s">
        <v>2355</v>
      </c>
      <c r="J488" s="2" t="s">
        <v>2013</v>
      </c>
    </row>
    <row r="489" spans="2:10" outlineLevel="1" x14ac:dyDescent="0.2">
      <c r="B489" s="6">
        <v>44697</v>
      </c>
      <c r="C489" s="2" t="s">
        <v>2025</v>
      </c>
      <c r="D489" s="2" t="s">
        <v>2477</v>
      </c>
      <c r="E489" s="2" t="s">
        <v>1093</v>
      </c>
      <c r="F489" s="1">
        <v>-1293750</v>
      </c>
      <c r="G489" s="8" t="s">
        <v>316</v>
      </c>
      <c r="H489" s="1">
        <v>-103500</v>
      </c>
      <c r="I489" s="2" t="s">
        <v>2355</v>
      </c>
      <c r="J489" s="2" t="s">
        <v>2013</v>
      </c>
    </row>
    <row r="490" spans="2:10" outlineLevel="1" x14ac:dyDescent="0.2">
      <c r="B490" s="6">
        <v>44697</v>
      </c>
      <c r="C490" s="2" t="s">
        <v>808</v>
      </c>
      <c r="D490" s="2" t="s">
        <v>2024</v>
      </c>
      <c r="E490" s="2" t="s">
        <v>2516</v>
      </c>
      <c r="F490" s="1">
        <v>-891597</v>
      </c>
      <c r="G490" s="8" t="s">
        <v>316</v>
      </c>
      <c r="H490" s="1">
        <v>-71327</v>
      </c>
      <c r="I490" s="2" t="s">
        <v>2355</v>
      </c>
      <c r="J490" s="2" t="s">
        <v>2013</v>
      </c>
    </row>
    <row r="491" spans="2:10" outlineLevel="1" x14ac:dyDescent="0.2">
      <c r="B491" s="6">
        <v>44702</v>
      </c>
      <c r="C491" s="2" t="s">
        <v>826</v>
      </c>
      <c r="D491" s="2" t="s">
        <v>2578</v>
      </c>
      <c r="E491" s="2" t="s">
        <v>11</v>
      </c>
      <c r="F491" s="1">
        <v>1468620</v>
      </c>
      <c r="G491" s="8" t="s">
        <v>316</v>
      </c>
      <c r="H491" s="1">
        <v>117490</v>
      </c>
      <c r="I491" s="2" t="s">
        <v>1977</v>
      </c>
      <c r="J491" s="2" t="s">
        <v>1098</v>
      </c>
    </row>
    <row r="492" spans="2:10" outlineLevel="1" x14ac:dyDescent="0.2">
      <c r="B492" s="6">
        <v>44702</v>
      </c>
      <c r="C492" s="2" t="s">
        <v>1352</v>
      </c>
      <c r="D492" s="2" t="s">
        <v>2578</v>
      </c>
      <c r="E492" s="2" t="s">
        <v>622</v>
      </c>
      <c r="F492" s="1">
        <v>527000</v>
      </c>
      <c r="G492" s="8" t="s">
        <v>316</v>
      </c>
      <c r="H492" s="1">
        <v>42160</v>
      </c>
      <c r="I492" s="2" t="s">
        <v>2908</v>
      </c>
      <c r="J492" s="2" t="s">
        <v>2857</v>
      </c>
    </row>
    <row r="493" spans="2:10" outlineLevel="1" x14ac:dyDescent="0.2">
      <c r="B493" s="6">
        <v>44702</v>
      </c>
      <c r="C493" s="2" t="s">
        <v>1305</v>
      </c>
      <c r="D493" s="2" t="s">
        <v>2578</v>
      </c>
      <c r="E493" s="2"/>
      <c r="F493" s="1">
        <v>0</v>
      </c>
      <c r="G493" s="8" t="s">
        <v>316</v>
      </c>
      <c r="H493" s="1">
        <v>0</v>
      </c>
      <c r="I493" s="2" t="s">
        <v>2897</v>
      </c>
      <c r="J493" s="2" t="s">
        <v>1197</v>
      </c>
    </row>
    <row r="494" spans="2:10" outlineLevel="1" x14ac:dyDescent="0.2">
      <c r="B494" s="6">
        <v>44702</v>
      </c>
      <c r="C494" s="2" t="s">
        <v>1</v>
      </c>
      <c r="D494" s="2" t="s">
        <v>2578</v>
      </c>
      <c r="E494" s="2" t="s">
        <v>346</v>
      </c>
      <c r="F494" s="1">
        <v>1261126</v>
      </c>
      <c r="G494" s="8" t="s">
        <v>316</v>
      </c>
      <c r="H494" s="1">
        <v>100890</v>
      </c>
      <c r="I494" s="2" t="s">
        <v>513</v>
      </c>
      <c r="J494" s="2" t="s">
        <v>364</v>
      </c>
    </row>
    <row r="495" spans="2:10" outlineLevel="1" x14ac:dyDescent="0.2">
      <c r="B495" s="6">
        <v>44702</v>
      </c>
      <c r="C495" s="2" t="s">
        <v>304</v>
      </c>
      <c r="D495" s="2" t="s">
        <v>2578</v>
      </c>
      <c r="E495" s="2" t="s">
        <v>2795</v>
      </c>
      <c r="F495" s="1">
        <v>1293750</v>
      </c>
      <c r="G495" s="8" t="s">
        <v>316</v>
      </c>
      <c r="H495" s="1">
        <v>103500</v>
      </c>
      <c r="I495" s="2" t="s">
        <v>1474</v>
      </c>
      <c r="J495" s="2" t="s">
        <v>2830</v>
      </c>
    </row>
    <row r="496" spans="2:10" outlineLevel="1" x14ac:dyDescent="0.2">
      <c r="B496" s="6">
        <v>44702</v>
      </c>
      <c r="C496" s="2" t="s">
        <v>42</v>
      </c>
      <c r="D496" s="2" t="s">
        <v>2578</v>
      </c>
      <c r="E496" s="2" t="s">
        <v>82</v>
      </c>
      <c r="F496" s="1">
        <v>4313540</v>
      </c>
      <c r="G496" s="8" t="s">
        <v>316</v>
      </c>
      <c r="H496" s="1">
        <v>345083</v>
      </c>
      <c r="I496" s="2" t="s">
        <v>1851</v>
      </c>
      <c r="J496" s="2" t="s">
        <v>913</v>
      </c>
    </row>
    <row r="497" spans="2:10" outlineLevel="1" x14ac:dyDescent="0.2">
      <c r="B497" s="6">
        <v>44702</v>
      </c>
      <c r="C497" s="2" t="s">
        <v>1216</v>
      </c>
      <c r="D497" s="2" t="s">
        <v>2578</v>
      </c>
      <c r="E497" s="2"/>
      <c r="F497" s="1">
        <v>0</v>
      </c>
      <c r="G497" s="8" t="s">
        <v>316</v>
      </c>
      <c r="H497" s="1">
        <v>0</v>
      </c>
      <c r="I497" s="2" t="s">
        <v>2355</v>
      </c>
      <c r="J497" s="2" t="s">
        <v>2013</v>
      </c>
    </row>
    <row r="498" spans="2:10" outlineLevel="1" x14ac:dyDescent="0.2">
      <c r="B498" s="6">
        <v>44702</v>
      </c>
      <c r="C498" s="2" t="s">
        <v>2990</v>
      </c>
      <c r="D498" s="2" t="s">
        <v>2578</v>
      </c>
      <c r="E498" s="2" t="s">
        <v>932</v>
      </c>
      <c r="F498" s="1">
        <v>3514910</v>
      </c>
      <c r="G498" s="8" t="s">
        <v>316</v>
      </c>
      <c r="H498" s="1">
        <v>281193</v>
      </c>
      <c r="I498" s="2" t="s">
        <v>2503</v>
      </c>
      <c r="J498" s="2" t="s">
        <v>441</v>
      </c>
    </row>
    <row r="499" spans="2:10" outlineLevel="1" x14ac:dyDescent="0.2">
      <c r="B499" s="6">
        <v>44704</v>
      </c>
      <c r="C499" s="2" t="s">
        <v>1767</v>
      </c>
      <c r="D499" s="2" t="s">
        <v>2578</v>
      </c>
      <c r="E499" s="2" t="s">
        <v>1383</v>
      </c>
      <c r="F499" s="1">
        <v>2579200</v>
      </c>
      <c r="G499" s="8" t="s">
        <v>316</v>
      </c>
      <c r="H499" s="1">
        <v>206336</v>
      </c>
      <c r="I499" s="2" t="s">
        <v>1474</v>
      </c>
      <c r="J499" s="2" t="s">
        <v>2830</v>
      </c>
    </row>
    <row r="500" spans="2:10" outlineLevel="1" x14ac:dyDescent="0.2">
      <c r="B500" s="6">
        <v>44704</v>
      </c>
      <c r="C500" s="2" t="s">
        <v>1942</v>
      </c>
      <c r="D500" s="2" t="s">
        <v>2578</v>
      </c>
      <c r="E500" s="2" t="s">
        <v>1833</v>
      </c>
      <c r="F500" s="1">
        <v>1518802</v>
      </c>
      <c r="G500" s="8" t="s">
        <v>316</v>
      </c>
      <c r="H500" s="1">
        <v>121504</v>
      </c>
      <c r="I500" s="2" t="s">
        <v>263</v>
      </c>
      <c r="J500" s="2" t="s">
        <v>1408</v>
      </c>
    </row>
    <row r="501" spans="2:10" outlineLevel="1" x14ac:dyDescent="0.2">
      <c r="B501" s="6">
        <v>44704</v>
      </c>
      <c r="C501" s="2" t="s">
        <v>1934</v>
      </c>
      <c r="D501" s="2" t="s">
        <v>2578</v>
      </c>
      <c r="E501" s="2" t="s">
        <v>1192</v>
      </c>
      <c r="F501" s="1">
        <v>2925820</v>
      </c>
      <c r="G501" s="8" t="s">
        <v>316</v>
      </c>
      <c r="H501" s="1">
        <v>234066</v>
      </c>
      <c r="I501" s="2" t="s">
        <v>1977</v>
      </c>
      <c r="J501" s="2" t="s">
        <v>1098</v>
      </c>
    </row>
    <row r="502" spans="2:10" outlineLevel="1" x14ac:dyDescent="0.2">
      <c r="B502" s="6">
        <v>44704</v>
      </c>
      <c r="C502" s="2" t="s">
        <v>2918</v>
      </c>
      <c r="D502" s="2" t="s">
        <v>2578</v>
      </c>
      <c r="E502" s="2" t="s">
        <v>212</v>
      </c>
      <c r="F502" s="1">
        <v>2024120</v>
      </c>
      <c r="G502" s="8" t="s">
        <v>316</v>
      </c>
      <c r="H502" s="1">
        <v>161930</v>
      </c>
      <c r="I502" s="2" t="s">
        <v>2503</v>
      </c>
      <c r="J502" s="2" t="s">
        <v>441</v>
      </c>
    </row>
    <row r="503" spans="2:10" outlineLevel="1" x14ac:dyDescent="0.2">
      <c r="B503" s="6">
        <v>44704</v>
      </c>
      <c r="C503" s="2" t="s">
        <v>1135</v>
      </c>
      <c r="D503" s="2" t="s">
        <v>2578</v>
      </c>
      <c r="E503" s="2" t="s">
        <v>2614</v>
      </c>
      <c r="F503" s="1">
        <v>3235064</v>
      </c>
      <c r="G503" s="8" t="s">
        <v>316</v>
      </c>
      <c r="H503" s="1">
        <v>258805</v>
      </c>
      <c r="I503" s="2" t="s">
        <v>263</v>
      </c>
      <c r="J503" s="2" t="s">
        <v>1408</v>
      </c>
    </row>
    <row r="504" spans="2:10" outlineLevel="1" x14ac:dyDescent="0.2">
      <c r="B504" s="6">
        <v>44704</v>
      </c>
      <c r="C504" s="2" t="s">
        <v>1718</v>
      </c>
      <c r="D504" s="2" t="s">
        <v>2578</v>
      </c>
      <c r="E504" s="2" t="s">
        <v>1104</v>
      </c>
      <c r="F504" s="1">
        <v>2156770</v>
      </c>
      <c r="G504" s="8" t="s">
        <v>316</v>
      </c>
      <c r="H504" s="1">
        <v>172542</v>
      </c>
      <c r="I504" s="2" t="s">
        <v>2908</v>
      </c>
      <c r="J504" s="2" t="s">
        <v>2857</v>
      </c>
    </row>
    <row r="505" spans="2:10" outlineLevel="1" x14ac:dyDescent="0.2">
      <c r="B505" s="6">
        <v>44704</v>
      </c>
      <c r="C505" s="2" t="s">
        <v>1094</v>
      </c>
      <c r="D505" s="2" t="s">
        <v>2578</v>
      </c>
      <c r="E505" s="2" t="s">
        <v>2146</v>
      </c>
      <c r="F505" s="1">
        <v>6072360</v>
      </c>
      <c r="G505" s="8" t="s">
        <v>316</v>
      </c>
      <c r="H505" s="1">
        <v>485789</v>
      </c>
      <c r="I505" s="2" t="s">
        <v>513</v>
      </c>
      <c r="J505" s="2" t="s">
        <v>364</v>
      </c>
    </row>
    <row r="506" spans="2:10" outlineLevel="1" x14ac:dyDescent="0.2">
      <c r="B506" s="6">
        <v>44704</v>
      </c>
      <c r="C506" s="2" t="s">
        <v>1978</v>
      </c>
      <c r="D506" s="2" t="s">
        <v>2578</v>
      </c>
      <c r="E506" s="2" t="s">
        <v>299</v>
      </c>
      <c r="F506" s="1">
        <v>1293750</v>
      </c>
      <c r="G506" s="8" t="s">
        <v>316</v>
      </c>
      <c r="H506" s="1">
        <v>103500</v>
      </c>
      <c r="I506" s="2" t="s">
        <v>2093</v>
      </c>
      <c r="J506" s="2" t="s">
        <v>442</v>
      </c>
    </row>
    <row r="507" spans="2:10" outlineLevel="1" x14ac:dyDescent="0.2">
      <c r="B507" s="6">
        <v>44704</v>
      </c>
      <c r="C507" s="2" t="s">
        <v>1565</v>
      </c>
      <c r="D507" s="2" t="s">
        <v>2578</v>
      </c>
      <c r="E507" s="2" t="s">
        <v>9</v>
      </c>
      <c r="F507" s="1">
        <v>2579200</v>
      </c>
      <c r="G507" s="8" t="s">
        <v>316</v>
      </c>
      <c r="H507" s="1">
        <v>206336</v>
      </c>
      <c r="I507" s="2" t="s">
        <v>2503</v>
      </c>
      <c r="J507" s="2" t="s">
        <v>441</v>
      </c>
    </row>
    <row r="508" spans="2:10" outlineLevel="1" x14ac:dyDescent="0.2">
      <c r="B508" s="6">
        <v>44704</v>
      </c>
      <c r="C508" s="2" t="s">
        <v>2059</v>
      </c>
      <c r="D508" s="2" t="s">
        <v>2578</v>
      </c>
      <c r="E508" s="2" t="s">
        <v>1945</v>
      </c>
      <c r="F508" s="1">
        <v>2221160</v>
      </c>
      <c r="G508" s="8" t="s">
        <v>316</v>
      </c>
      <c r="H508" s="1">
        <v>177693</v>
      </c>
      <c r="I508" s="2" t="s">
        <v>3001</v>
      </c>
      <c r="J508" s="2" t="s">
        <v>1150</v>
      </c>
    </row>
    <row r="509" spans="2:10" outlineLevel="1" x14ac:dyDescent="0.2">
      <c r="B509" s="6">
        <v>44704</v>
      </c>
      <c r="C509" s="2" t="s">
        <v>1421</v>
      </c>
      <c r="D509" s="2" t="s">
        <v>2578</v>
      </c>
      <c r="E509" s="2" t="s">
        <v>2091</v>
      </c>
      <c r="F509" s="1">
        <v>1110580</v>
      </c>
      <c r="G509" s="8" t="s">
        <v>316</v>
      </c>
      <c r="H509" s="1">
        <v>88846</v>
      </c>
      <c r="I509" s="2" t="s">
        <v>975</v>
      </c>
      <c r="J509" s="2" t="s">
        <v>915</v>
      </c>
    </row>
    <row r="510" spans="2:10" outlineLevel="1" x14ac:dyDescent="0.2">
      <c r="B510" s="6">
        <v>44704</v>
      </c>
      <c r="C510" s="2" t="s">
        <v>464</v>
      </c>
      <c r="D510" s="2" t="s">
        <v>2578</v>
      </c>
      <c r="E510" s="2" t="s">
        <v>2781</v>
      </c>
      <c r="F510" s="1">
        <v>1822480</v>
      </c>
      <c r="G510" s="8" t="s">
        <v>316</v>
      </c>
      <c r="H510" s="1">
        <v>145798</v>
      </c>
      <c r="I510" s="2" t="s">
        <v>975</v>
      </c>
      <c r="J510" s="2" t="s">
        <v>915</v>
      </c>
    </row>
    <row r="511" spans="2:10" outlineLevel="1" x14ac:dyDescent="0.2">
      <c r="B511" s="6">
        <v>44704</v>
      </c>
      <c r="C511" s="2" t="s">
        <v>2081</v>
      </c>
      <c r="D511" s="2" t="s">
        <v>2578</v>
      </c>
      <c r="E511" s="2" t="s">
        <v>1357</v>
      </c>
      <c r="F511" s="1">
        <v>1822480</v>
      </c>
      <c r="G511" s="8" t="s">
        <v>316</v>
      </c>
      <c r="H511" s="1">
        <v>145798</v>
      </c>
      <c r="I511" s="2" t="s">
        <v>3001</v>
      </c>
      <c r="J511" s="2" t="s">
        <v>1150</v>
      </c>
    </row>
    <row r="512" spans="2:10" outlineLevel="1" x14ac:dyDescent="0.2">
      <c r="B512" s="6">
        <v>44707</v>
      </c>
      <c r="C512" s="2" t="s">
        <v>1198</v>
      </c>
      <c r="D512" s="2" t="s">
        <v>1191</v>
      </c>
      <c r="E512" s="2" t="s">
        <v>1186</v>
      </c>
      <c r="F512" s="1">
        <v>-1236262</v>
      </c>
      <c r="G512" s="8" t="s">
        <v>316</v>
      </c>
      <c r="H512" s="1">
        <v>-98901</v>
      </c>
      <c r="I512" s="2" t="s">
        <v>2355</v>
      </c>
      <c r="J512" s="2" t="s">
        <v>2013</v>
      </c>
    </row>
    <row r="513" spans="2:10" outlineLevel="1" x14ac:dyDescent="0.2">
      <c r="B513" s="6">
        <v>44712</v>
      </c>
      <c r="C513" s="2" t="s">
        <v>213</v>
      </c>
      <c r="D513" s="2" t="s">
        <v>2578</v>
      </c>
      <c r="E513" s="2" t="s">
        <v>804</v>
      </c>
      <c r="F513" s="1">
        <v>1110580</v>
      </c>
      <c r="G513" s="8" t="s">
        <v>316</v>
      </c>
      <c r="H513" s="1">
        <v>88846</v>
      </c>
      <c r="I513" s="2" t="s">
        <v>1851</v>
      </c>
      <c r="J513" s="2" t="s">
        <v>913</v>
      </c>
    </row>
    <row r="514" spans="2:10" outlineLevel="1" x14ac:dyDescent="0.2">
      <c r="B514" s="6">
        <v>44712</v>
      </c>
      <c r="C514" s="2" t="s">
        <v>1954</v>
      </c>
      <c r="D514" s="2" t="s">
        <v>2578</v>
      </c>
      <c r="E514" s="2" t="s">
        <v>600</v>
      </c>
      <c r="F514" s="1">
        <v>1110580</v>
      </c>
      <c r="G514" s="8" t="s">
        <v>316</v>
      </c>
      <c r="H514" s="1">
        <v>88846</v>
      </c>
      <c r="I514" s="2" t="s">
        <v>1851</v>
      </c>
      <c r="J514" s="2" t="s">
        <v>913</v>
      </c>
    </row>
    <row r="515" spans="2:10" outlineLevel="1" x14ac:dyDescent="0.2">
      <c r="B515" s="6">
        <v>44712</v>
      </c>
      <c r="C515" s="2" t="s">
        <v>642</v>
      </c>
      <c r="D515" s="2" t="s">
        <v>2578</v>
      </c>
      <c r="E515" s="2" t="s">
        <v>2647</v>
      </c>
      <c r="F515" s="1">
        <v>2481684</v>
      </c>
      <c r="G515" s="8" t="s">
        <v>316</v>
      </c>
      <c r="H515" s="1">
        <v>198535</v>
      </c>
      <c r="I515" s="2" t="s">
        <v>263</v>
      </c>
      <c r="J515" s="2" t="s">
        <v>1408</v>
      </c>
    </row>
    <row r="516" spans="2:10" outlineLevel="1" x14ac:dyDescent="0.2">
      <c r="B516" s="6">
        <v>44712</v>
      </c>
      <c r="C516" s="2" t="s">
        <v>1014</v>
      </c>
      <c r="D516" s="2" t="s">
        <v>2578</v>
      </c>
      <c r="E516" s="2" t="s">
        <v>381</v>
      </c>
      <c r="F516" s="1">
        <v>527000</v>
      </c>
      <c r="G516" s="8" t="s">
        <v>316</v>
      </c>
      <c r="H516" s="1">
        <v>42160</v>
      </c>
      <c r="I516" s="2" t="s">
        <v>2503</v>
      </c>
      <c r="J516" s="2" t="s">
        <v>441</v>
      </c>
    </row>
    <row r="517" spans="2:10" outlineLevel="1" x14ac:dyDescent="0.2">
      <c r="B517" s="6">
        <v>44712</v>
      </c>
      <c r="C517" s="2" t="s">
        <v>1911</v>
      </c>
      <c r="D517" s="2" t="s">
        <v>2578</v>
      </c>
      <c r="E517" s="2" t="s">
        <v>837</v>
      </c>
      <c r="F517" s="1">
        <v>5713060</v>
      </c>
      <c r="G517" s="8" t="s">
        <v>316</v>
      </c>
      <c r="H517" s="1">
        <v>457045</v>
      </c>
      <c r="I517" s="2" t="s">
        <v>2503</v>
      </c>
      <c r="J517" s="2" t="s">
        <v>441</v>
      </c>
    </row>
    <row r="518" spans="2:10" outlineLevel="1" x14ac:dyDescent="0.2">
      <c r="B518" s="6">
        <v>44712</v>
      </c>
      <c r="C518" s="2" t="s">
        <v>31</v>
      </c>
      <c r="D518" s="2" t="s">
        <v>2578</v>
      </c>
      <c r="E518" s="2" t="s">
        <v>4</v>
      </c>
      <c r="F518" s="1">
        <v>1403520</v>
      </c>
      <c r="G518" s="8" t="s">
        <v>316</v>
      </c>
      <c r="H518" s="1">
        <v>112282</v>
      </c>
      <c r="I518" s="2" t="s">
        <v>2503</v>
      </c>
      <c r="J518" s="2" t="s">
        <v>441</v>
      </c>
    </row>
    <row r="519" spans="2:10" outlineLevel="1" x14ac:dyDescent="0.2">
      <c r="B519" s="6">
        <v>44712</v>
      </c>
      <c r="C519" s="2" t="s">
        <v>1363</v>
      </c>
      <c r="D519" s="2" t="s">
        <v>2578</v>
      </c>
      <c r="E519" s="2" t="s">
        <v>1566</v>
      </c>
      <c r="F519" s="1">
        <v>1612400</v>
      </c>
      <c r="G519" s="8" t="s">
        <v>316</v>
      </c>
      <c r="H519" s="1">
        <v>128992</v>
      </c>
      <c r="I519" s="2" t="s">
        <v>1474</v>
      </c>
      <c r="J519" s="2" t="s">
        <v>2830</v>
      </c>
    </row>
    <row r="520" spans="2:10" outlineLevel="1" x14ac:dyDescent="0.2">
      <c r="B520" s="6">
        <v>44712</v>
      </c>
      <c r="C520" s="2" t="s">
        <v>1358</v>
      </c>
      <c r="D520" s="2" t="s">
        <v>2578</v>
      </c>
      <c r="E520" s="2" t="s">
        <v>1253</v>
      </c>
      <c r="F520" s="1">
        <v>3491900</v>
      </c>
      <c r="G520" s="8" t="s">
        <v>316</v>
      </c>
      <c r="H520" s="1">
        <v>279352</v>
      </c>
      <c r="I520" s="2" t="s">
        <v>1977</v>
      </c>
      <c r="J520" s="2" t="s">
        <v>1098</v>
      </c>
    </row>
    <row r="521" spans="2:10" outlineLevel="1" x14ac:dyDescent="0.2">
      <c r="B521" s="6">
        <v>44712</v>
      </c>
      <c r="C521" s="2" t="s">
        <v>2410</v>
      </c>
      <c r="D521" s="2" t="s">
        <v>2578</v>
      </c>
      <c r="E521" s="2" t="s">
        <v>1096</v>
      </c>
      <c r="F521" s="1">
        <v>1740870</v>
      </c>
      <c r="G521" s="8" t="s">
        <v>316</v>
      </c>
      <c r="H521" s="1">
        <v>139270</v>
      </c>
      <c r="I521" s="2" t="s">
        <v>513</v>
      </c>
      <c r="J521" s="2" t="s">
        <v>364</v>
      </c>
    </row>
    <row r="522" spans="2:10" outlineLevel="1" x14ac:dyDescent="0.2">
      <c r="B522" s="6">
        <v>44712</v>
      </c>
      <c r="C522" s="2" t="s">
        <v>2880</v>
      </c>
      <c r="D522" s="2" t="s">
        <v>2578</v>
      </c>
      <c r="E522" s="2" t="s">
        <v>1696</v>
      </c>
      <c r="F522" s="1">
        <v>2481684</v>
      </c>
      <c r="G522" s="8" t="s">
        <v>316</v>
      </c>
      <c r="H522" s="1">
        <v>198535</v>
      </c>
      <c r="I522" s="2" t="s">
        <v>513</v>
      </c>
      <c r="J522" s="2" t="s">
        <v>364</v>
      </c>
    </row>
    <row r="523" spans="2:10" outlineLevel="1" x14ac:dyDescent="0.2">
      <c r="B523" s="6">
        <v>44712</v>
      </c>
      <c r="C523" s="2" t="s">
        <v>164</v>
      </c>
      <c r="D523" s="2" t="s">
        <v>2578</v>
      </c>
      <c r="E523" s="2" t="s">
        <v>2230</v>
      </c>
      <c r="F523" s="1">
        <v>15955680</v>
      </c>
      <c r="G523" s="8" t="s">
        <v>316</v>
      </c>
      <c r="H523" s="1">
        <v>1276454</v>
      </c>
      <c r="I523" s="2" t="s">
        <v>513</v>
      </c>
      <c r="J523" s="2" t="s">
        <v>364</v>
      </c>
    </row>
    <row r="524" spans="2:10" outlineLevel="1" x14ac:dyDescent="0.2">
      <c r="B524" s="6">
        <v>44712</v>
      </c>
      <c r="C524" s="2" t="s">
        <v>1966</v>
      </c>
      <c r="D524" s="2" t="s">
        <v>2578</v>
      </c>
      <c r="E524" s="2" t="s">
        <v>2471</v>
      </c>
      <c r="F524" s="1">
        <v>2221160</v>
      </c>
      <c r="G524" s="8" t="s">
        <v>316</v>
      </c>
      <c r="H524" s="1">
        <v>177693</v>
      </c>
      <c r="I524" s="2" t="s">
        <v>2897</v>
      </c>
      <c r="J524" s="2" t="s">
        <v>1197</v>
      </c>
    </row>
    <row r="525" spans="2:10" outlineLevel="1" x14ac:dyDescent="0.2">
      <c r="B525" s="6">
        <v>44712</v>
      </c>
      <c r="C525" s="2" t="s">
        <v>1542</v>
      </c>
      <c r="D525" s="2" t="s">
        <v>2578</v>
      </c>
      <c r="E525" s="2" t="s">
        <v>2194</v>
      </c>
      <c r="F525" s="1">
        <v>4365260</v>
      </c>
      <c r="G525" s="8" t="s">
        <v>316</v>
      </c>
      <c r="H525" s="1">
        <v>349221</v>
      </c>
      <c r="I525" s="2" t="s">
        <v>769</v>
      </c>
      <c r="J525" s="2" t="s">
        <v>319</v>
      </c>
    </row>
    <row r="526" spans="2:10" outlineLevel="1" x14ac:dyDescent="0.2">
      <c r="B526" s="6">
        <v>44712</v>
      </c>
      <c r="C526" s="2" t="s">
        <v>2669</v>
      </c>
      <c r="D526" s="2" t="s">
        <v>2578</v>
      </c>
      <c r="E526" s="2" t="s">
        <v>2117</v>
      </c>
      <c r="F526" s="1">
        <v>1394114</v>
      </c>
      <c r="G526" s="8" t="s">
        <v>316</v>
      </c>
      <c r="H526" s="1">
        <v>111529</v>
      </c>
      <c r="I526" s="2" t="s">
        <v>1977</v>
      </c>
      <c r="J526" s="2" t="s">
        <v>1098</v>
      </c>
    </row>
    <row r="527" spans="2:10" outlineLevel="1" x14ac:dyDescent="0.2">
      <c r="B527" s="6">
        <v>44712</v>
      </c>
      <c r="C527" s="2" t="s">
        <v>1719</v>
      </c>
      <c r="D527" s="2" t="s">
        <v>2578</v>
      </c>
      <c r="E527" s="2" t="s">
        <v>2950</v>
      </c>
      <c r="F527" s="1">
        <v>3491900</v>
      </c>
      <c r="G527" s="8" t="s">
        <v>316</v>
      </c>
      <c r="H527" s="1">
        <v>279352</v>
      </c>
      <c r="I527" s="2" t="s">
        <v>975</v>
      </c>
      <c r="J527" s="2" t="s">
        <v>915</v>
      </c>
    </row>
    <row r="528" spans="2:10" outlineLevel="1" x14ac:dyDescent="0.2">
      <c r="B528" s="6">
        <v>44712</v>
      </c>
      <c r="C528" s="2" t="s">
        <v>443</v>
      </c>
      <c r="D528" s="2" t="s">
        <v>2578</v>
      </c>
      <c r="E528" s="2" t="s">
        <v>123</v>
      </c>
      <c r="F528" s="1">
        <v>13435950</v>
      </c>
      <c r="G528" s="8" t="s">
        <v>316</v>
      </c>
      <c r="H528" s="1">
        <v>1074876</v>
      </c>
      <c r="I528" s="2" t="s">
        <v>2355</v>
      </c>
      <c r="J528" s="2" t="s">
        <v>2013</v>
      </c>
    </row>
    <row r="529" spans="2:10" outlineLevel="1" x14ac:dyDescent="0.2">
      <c r="B529" s="6">
        <v>44712</v>
      </c>
      <c r="C529" s="2" t="s">
        <v>1673</v>
      </c>
      <c r="D529" s="2" t="s">
        <v>2578</v>
      </c>
      <c r="E529" s="2" t="s">
        <v>806</v>
      </c>
      <c r="F529" s="1">
        <v>2221160</v>
      </c>
      <c r="G529" s="8" t="s">
        <v>316</v>
      </c>
      <c r="H529" s="1">
        <v>177693</v>
      </c>
      <c r="I529" s="2" t="s">
        <v>3001</v>
      </c>
      <c r="J529" s="2" t="s">
        <v>1150</v>
      </c>
    </row>
    <row r="530" spans="2:10" outlineLevel="1" x14ac:dyDescent="0.2">
      <c r="B530" s="6">
        <v>44712</v>
      </c>
      <c r="C530" s="2" t="s">
        <v>610</v>
      </c>
      <c r="D530" s="2" t="s">
        <v>2578</v>
      </c>
      <c r="E530" s="2" t="s">
        <v>2325</v>
      </c>
      <c r="F530" s="1">
        <v>2830110</v>
      </c>
      <c r="G530" s="8" t="s">
        <v>316</v>
      </c>
      <c r="H530" s="1">
        <v>226409</v>
      </c>
      <c r="I530" s="2" t="s">
        <v>975</v>
      </c>
      <c r="J530" s="2" t="s">
        <v>915</v>
      </c>
    </row>
    <row r="531" spans="2:10" outlineLevel="1" x14ac:dyDescent="0.2">
      <c r="B531" s="6">
        <v>44712</v>
      </c>
      <c r="C531" s="2" t="s">
        <v>2086</v>
      </c>
      <c r="D531" s="2" t="s">
        <v>2578</v>
      </c>
      <c r="E531" s="2" t="s">
        <v>1371</v>
      </c>
      <c r="F531" s="1">
        <v>8400600</v>
      </c>
      <c r="G531" s="8" t="s">
        <v>316</v>
      </c>
      <c r="H531" s="1">
        <v>672048</v>
      </c>
      <c r="I531" s="2" t="s">
        <v>2355</v>
      </c>
      <c r="J531" s="2" t="s">
        <v>2013</v>
      </c>
    </row>
    <row r="532" spans="2:10" outlineLevel="1" x14ac:dyDescent="0.2">
      <c r="B532" s="6">
        <v>44712</v>
      </c>
      <c r="C532" s="2" t="s">
        <v>1210</v>
      </c>
      <c r="D532" s="2" t="s">
        <v>2578</v>
      </c>
      <c r="E532" s="2" t="s">
        <v>55</v>
      </c>
      <c r="F532" s="1">
        <v>7060030</v>
      </c>
      <c r="G532" s="8" t="s">
        <v>316</v>
      </c>
      <c r="H532" s="1">
        <v>564802</v>
      </c>
      <c r="I532" s="2" t="s">
        <v>2355</v>
      </c>
      <c r="J532" s="2" t="s">
        <v>2013</v>
      </c>
    </row>
    <row r="533" spans="2:10" outlineLevel="1" x14ac:dyDescent="0.2">
      <c r="B533" s="6">
        <v>44712</v>
      </c>
      <c r="C533" s="2" t="s">
        <v>2778</v>
      </c>
      <c r="D533" s="2" t="s">
        <v>2578</v>
      </c>
      <c r="E533" s="2" t="s">
        <v>1637</v>
      </c>
      <c r="F533" s="1">
        <v>2431502</v>
      </c>
      <c r="G533" s="8" t="s">
        <v>316</v>
      </c>
      <c r="H533" s="1">
        <v>194520</v>
      </c>
      <c r="I533" s="2" t="s">
        <v>1851</v>
      </c>
      <c r="J533" s="2" t="s">
        <v>913</v>
      </c>
    </row>
    <row r="534" spans="2:10" outlineLevel="1" x14ac:dyDescent="0.2">
      <c r="B534" s="6">
        <v>44712</v>
      </c>
      <c r="C534" s="2" t="s">
        <v>111</v>
      </c>
      <c r="D534" s="2" t="s">
        <v>2578</v>
      </c>
      <c r="E534" s="2" t="s">
        <v>602</v>
      </c>
      <c r="F534" s="1">
        <v>1468620</v>
      </c>
      <c r="G534" s="8" t="s">
        <v>316</v>
      </c>
      <c r="H534" s="1">
        <v>117490</v>
      </c>
      <c r="I534" s="2" t="s">
        <v>769</v>
      </c>
      <c r="J534" s="2" t="s">
        <v>319</v>
      </c>
    </row>
    <row r="535" spans="2:10" outlineLevel="1" x14ac:dyDescent="0.2">
      <c r="B535" s="6">
        <v>44712</v>
      </c>
      <c r="C535" s="2" t="s">
        <v>1840</v>
      </c>
      <c r="D535" s="2" t="s">
        <v>2578</v>
      </c>
      <c r="E535" s="2" t="s">
        <v>2871</v>
      </c>
      <c r="F535" s="1">
        <v>1468620</v>
      </c>
      <c r="G535" s="8" t="s">
        <v>316</v>
      </c>
      <c r="H535" s="1">
        <v>117490</v>
      </c>
      <c r="I535" s="2" t="s">
        <v>2503</v>
      </c>
      <c r="J535" s="2" t="s">
        <v>441</v>
      </c>
    </row>
    <row r="536" spans="2:10" outlineLevel="1" x14ac:dyDescent="0.2">
      <c r="B536" s="6">
        <v>44712</v>
      </c>
      <c r="C536" s="2" t="s">
        <v>289</v>
      </c>
      <c r="D536" s="2" t="s">
        <v>2578</v>
      </c>
      <c r="E536" s="2" t="s">
        <v>1241</v>
      </c>
      <c r="F536" s="1">
        <v>2718804</v>
      </c>
      <c r="G536" s="8" t="s">
        <v>316</v>
      </c>
      <c r="H536" s="1">
        <v>217504</v>
      </c>
      <c r="I536" s="2" t="s">
        <v>263</v>
      </c>
      <c r="J536" s="2" t="s">
        <v>1408</v>
      </c>
    </row>
    <row r="537" spans="2:10" outlineLevel="1" x14ac:dyDescent="0.2">
      <c r="B537" s="6">
        <v>44712</v>
      </c>
      <c r="C537" s="2" t="s">
        <v>2353</v>
      </c>
      <c r="D537" s="2" t="s">
        <v>2578</v>
      </c>
      <c r="E537" s="2" t="s">
        <v>1791</v>
      </c>
      <c r="F537" s="1">
        <v>1110580</v>
      </c>
      <c r="G537" s="8" t="s">
        <v>316</v>
      </c>
      <c r="H537" s="1">
        <v>88846</v>
      </c>
      <c r="I537" s="2" t="s">
        <v>975</v>
      </c>
      <c r="J537" s="2" t="s">
        <v>915</v>
      </c>
    </row>
    <row r="538" spans="2:10" outlineLevel="1" x14ac:dyDescent="0.2">
      <c r="B538" s="6">
        <v>44712</v>
      </c>
      <c r="C538" s="2" t="s">
        <v>215</v>
      </c>
      <c r="D538" s="2" t="s">
        <v>2578</v>
      </c>
      <c r="E538" s="2" t="s">
        <v>634</v>
      </c>
      <c r="F538" s="1">
        <v>2722980</v>
      </c>
      <c r="G538" s="8" t="s">
        <v>316</v>
      </c>
      <c r="H538" s="1">
        <v>217838</v>
      </c>
      <c r="I538" s="2" t="s">
        <v>3001</v>
      </c>
      <c r="J538" s="2" t="s">
        <v>1150</v>
      </c>
    </row>
    <row r="539" spans="2:10" outlineLevel="1" x14ac:dyDescent="0.2">
      <c r="B539" s="6">
        <v>44712</v>
      </c>
      <c r="C539" s="2" t="s">
        <v>2837</v>
      </c>
      <c r="D539" s="2" t="s">
        <v>2578</v>
      </c>
      <c r="E539" s="2" t="s">
        <v>1077</v>
      </c>
      <c r="F539" s="1">
        <v>1003640</v>
      </c>
      <c r="G539" s="8" t="s">
        <v>316</v>
      </c>
      <c r="H539" s="1">
        <v>80291</v>
      </c>
      <c r="I539" s="2" t="s">
        <v>2355</v>
      </c>
      <c r="J539" s="2" t="s">
        <v>2013</v>
      </c>
    </row>
    <row r="540" spans="2:10" outlineLevel="1" x14ac:dyDescent="0.2">
      <c r="B540" s="6">
        <v>44712</v>
      </c>
      <c r="C540" s="2" t="s">
        <v>716</v>
      </c>
      <c r="D540" s="2" t="s">
        <v>2578</v>
      </c>
      <c r="E540" s="2" t="s">
        <v>2535</v>
      </c>
      <c r="F540" s="1">
        <v>19108820</v>
      </c>
      <c r="G540" s="8" t="s">
        <v>316</v>
      </c>
      <c r="H540" s="1">
        <v>1528706</v>
      </c>
      <c r="I540" s="2" t="s">
        <v>2355</v>
      </c>
      <c r="J540" s="2" t="s">
        <v>2013</v>
      </c>
    </row>
    <row r="541" spans="2:10" outlineLevel="1" x14ac:dyDescent="0.2">
      <c r="B541" s="6">
        <v>44712</v>
      </c>
      <c r="C541" s="2" t="s">
        <v>701</v>
      </c>
      <c r="D541" s="2" t="s">
        <v>2578</v>
      </c>
      <c r="E541" s="2" t="s">
        <v>922</v>
      </c>
      <c r="F541" s="1">
        <v>13385750</v>
      </c>
      <c r="G541" s="8" t="s">
        <v>316</v>
      </c>
      <c r="H541" s="1">
        <v>1070860</v>
      </c>
      <c r="I541" s="2" t="s">
        <v>497</v>
      </c>
      <c r="J541" s="2" t="s">
        <v>349</v>
      </c>
    </row>
    <row r="542" spans="2:10" outlineLevel="1" x14ac:dyDescent="0.2">
      <c r="B542" s="6">
        <v>44712</v>
      </c>
      <c r="C542" s="2" t="s">
        <v>995</v>
      </c>
      <c r="D542" s="2" t="s">
        <v>2578</v>
      </c>
      <c r="E542" s="2" t="s">
        <v>1770</v>
      </c>
      <c r="F542" s="1">
        <v>1961500</v>
      </c>
      <c r="G542" s="8" t="s">
        <v>316</v>
      </c>
      <c r="H542" s="1">
        <v>156920</v>
      </c>
      <c r="I542" s="2" t="s">
        <v>1474</v>
      </c>
      <c r="J542" s="2" t="s">
        <v>2830</v>
      </c>
    </row>
    <row r="543" spans="2:10" outlineLevel="1" x14ac:dyDescent="0.2">
      <c r="B543" s="6">
        <v>44712</v>
      </c>
      <c r="C543" s="2" t="s">
        <v>705</v>
      </c>
      <c r="D543" s="2" t="s">
        <v>2578</v>
      </c>
      <c r="E543" s="2" t="s">
        <v>308</v>
      </c>
      <c r="F543" s="1">
        <v>2381320</v>
      </c>
      <c r="G543" s="8" t="s">
        <v>316</v>
      </c>
      <c r="H543" s="1">
        <v>190506</v>
      </c>
      <c r="I543" s="2" t="s">
        <v>3001</v>
      </c>
      <c r="J543" s="2" t="s">
        <v>1150</v>
      </c>
    </row>
    <row r="544" spans="2:10" outlineLevel="1" x14ac:dyDescent="0.2">
      <c r="B544" s="6">
        <v>44712</v>
      </c>
      <c r="C544" s="2" t="s">
        <v>1050</v>
      </c>
      <c r="D544" s="2" t="s">
        <v>2578</v>
      </c>
      <c r="E544" s="2" t="s">
        <v>38</v>
      </c>
      <c r="F544" s="1">
        <v>3833560</v>
      </c>
      <c r="G544" s="8" t="s">
        <v>316</v>
      </c>
      <c r="H544" s="1">
        <v>306685</v>
      </c>
      <c r="I544" s="2" t="s">
        <v>1893</v>
      </c>
      <c r="J544" s="2" t="s">
        <v>375</v>
      </c>
    </row>
    <row r="545" spans="2:10" outlineLevel="1" x14ac:dyDescent="0.2">
      <c r="B545" s="6">
        <v>44712</v>
      </c>
      <c r="C545" s="2" t="s">
        <v>1868</v>
      </c>
      <c r="D545" s="2" t="s">
        <v>2578</v>
      </c>
      <c r="E545" s="2" t="s">
        <v>2867</v>
      </c>
      <c r="F545" s="1">
        <v>8257465</v>
      </c>
      <c r="G545" s="8" t="s">
        <v>316</v>
      </c>
      <c r="H545" s="1">
        <v>660597</v>
      </c>
      <c r="I545" s="2" t="s">
        <v>1893</v>
      </c>
      <c r="J545" s="2" t="s">
        <v>375</v>
      </c>
    </row>
    <row r="546" spans="2:10" outlineLevel="1" x14ac:dyDescent="0.2">
      <c r="B546" s="6">
        <v>44712</v>
      </c>
      <c r="C546" s="2" t="s">
        <v>135</v>
      </c>
      <c r="D546" s="2" t="s">
        <v>2578</v>
      </c>
      <c r="E546" s="2" t="s">
        <v>2246</v>
      </c>
      <c r="F546" s="1">
        <v>1293750</v>
      </c>
      <c r="G546" s="8" t="s">
        <v>316</v>
      </c>
      <c r="H546" s="1">
        <v>103500</v>
      </c>
      <c r="I546" s="2" t="s">
        <v>1893</v>
      </c>
      <c r="J546" s="2" t="s">
        <v>375</v>
      </c>
    </row>
    <row r="547" spans="2:10" outlineLevel="1" x14ac:dyDescent="0.2">
      <c r="B547" s="6">
        <v>44712</v>
      </c>
      <c r="C547" s="2" t="s">
        <v>584</v>
      </c>
      <c r="D547" s="2" t="s">
        <v>2578</v>
      </c>
      <c r="E547" s="2" t="s">
        <v>1022</v>
      </c>
      <c r="F547" s="1">
        <v>3331740</v>
      </c>
      <c r="G547" s="8" t="s">
        <v>316</v>
      </c>
      <c r="H547" s="1">
        <v>266539</v>
      </c>
      <c r="I547" s="2" t="s">
        <v>1893</v>
      </c>
      <c r="J547" s="2" t="s">
        <v>375</v>
      </c>
    </row>
    <row r="548" spans="2:10" outlineLevel="1" x14ac:dyDescent="0.2">
      <c r="B548" s="6">
        <v>44712</v>
      </c>
      <c r="C548" s="2" t="s">
        <v>724</v>
      </c>
      <c r="D548" s="2" t="s">
        <v>2578</v>
      </c>
      <c r="E548" s="2" t="s">
        <v>2385</v>
      </c>
      <c r="F548" s="1">
        <v>460000</v>
      </c>
      <c r="G548" s="8" t="s">
        <v>316</v>
      </c>
      <c r="H548" s="1">
        <v>36800</v>
      </c>
      <c r="I548" s="2" t="s">
        <v>1893</v>
      </c>
      <c r="J548" s="2" t="s">
        <v>375</v>
      </c>
    </row>
    <row r="549" spans="2:10" outlineLevel="1" x14ac:dyDescent="0.2">
      <c r="B549" s="6">
        <v>44712</v>
      </c>
      <c r="C549" s="2" t="s">
        <v>332</v>
      </c>
      <c r="D549" s="2" t="s">
        <v>2578</v>
      </c>
      <c r="E549" s="2" t="s">
        <v>2935</v>
      </c>
      <c r="F549" s="1">
        <v>1110580</v>
      </c>
      <c r="G549" s="8" t="s">
        <v>316</v>
      </c>
      <c r="H549" s="1">
        <v>88846</v>
      </c>
      <c r="I549" s="2" t="s">
        <v>1893</v>
      </c>
      <c r="J549" s="2" t="s">
        <v>375</v>
      </c>
    </row>
    <row r="550" spans="2:10" outlineLevel="1" x14ac:dyDescent="0.2">
      <c r="B550" s="6">
        <v>44712</v>
      </c>
      <c r="C550" s="2" t="s">
        <v>1132</v>
      </c>
      <c r="D550" s="2" t="s">
        <v>2578</v>
      </c>
      <c r="E550" s="2" t="s">
        <v>687</v>
      </c>
      <c r="F550" s="1">
        <v>12056850</v>
      </c>
      <c r="G550" s="8" t="s">
        <v>316</v>
      </c>
      <c r="H550" s="1">
        <v>964548</v>
      </c>
      <c r="I550" s="2" t="s">
        <v>1893</v>
      </c>
      <c r="J550" s="2" t="s">
        <v>375</v>
      </c>
    </row>
    <row r="551" spans="2:10" outlineLevel="1" x14ac:dyDescent="0.2">
      <c r="B551" s="6">
        <v>44712</v>
      </c>
      <c r="C551" s="2" t="s">
        <v>2189</v>
      </c>
      <c r="D551" s="2" t="s">
        <v>2578</v>
      </c>
      <c r="E551" s="2" t="s">
        <v>40</v>
      </c>
      <c r="F551" s="1">
        <v>3849940</v>
      </c>
      <c r="G551" s="8" t="s">
        <v>316</v>
      </c>
      <c r="H551" s="1">
        <v>307995</v>
      </c>
      <c r="I551" s="2" t="s">
        <v>1893</v>
      </c>
      <c r="J551" s="2" t="s">
        <v>375</v>
      </c>
    </row>
    <row r="552" spans="2:10" outlineLevel="1" x14ac:dyDescent="0.2">
      <c r="B552" s="6">
        <v>44712</v>
      </c>
      <c r="C552" s="2" t="s">
        <v>1705</v>
      </c>
      <c r="D552" s="2" t="s">
        <v>2578</v>
      </c>
      <c r="E552" s="2" t="s">
        <v>2765</v>
      </c>
      <c r="F552" s="1">
        <v>10874560</v>
      </c>
      <c r="G552" s="8" t="s">
        <v>316</v>
      </c>
      <c r="H552" s="1">
        <v>869965</v>
      </c>
      <c r="I552" s="2" t="s">
        <v>2355</v>
      </c>
      <c r="J552" s="2" t="s">
        <v>2013</v>
      </c>
    </row>
    <row r="553" spans="2:10" outlineLevel="1" x14ac:dyDescent="0.2">
      <c r="B553" s="6">
        <v>44712</v>
      </c>
      <c r="C553" s="2" t="s">
        <v>2895</v>
      </c>
      <c r="D553" s="2" t="s">
        <v>2578</v>
      </c>
      <c r="E553" s="2" t="s">
        <v>1144</v>
      </c>
      <c r="F553" s="1">
        <v>2024120</v>
      </c>
      <c r="G553" s="8" t="s">
        <v>316</v>
      </c>
      <c r="H553" s="1">
        <v>161930</v>
      </c>
      <c r="I553" s="2" t="s">
        <v>975</v>
      </c>
      <c r="J553" s="2" t="s">
        <v>915</v>
      </c>
    </row>
    <row r="554" spans="2:10" outlineLevel="1" x14ac:dyDescent="0.2">
      <c r="B554" s="6">
        <v>44712</v>
      </c>
      <c r="C554" s="2" t="s">
        <v>1051</v>
      </c>
      <c r="D554" s="2" t="s">
        <v>2578</v>
      </c>
      <c r="E554" s="2" t="s">
        <v>1136</v>
      </c>
      <c r="F554" s="1">
        <v>210800</v>
      </c>
      <c r="G554" s="8" t="s">
        <v>316</v>
      </c>
      <c r="H554" s="1">
        <v>16864</v>
      </c>
      <c r="I554" s="2" t="s">
        <v>975</v>
      </c>
      <c r="J554" s="2" t="s">
        <v>915</v>
      </c>
    </row>
    <row r="555" spans="2:10" outlineLevel="1" x14ac:dyDescent="0.2">
      <c r="B555" s="6">
        <v>44712</v>
      </c>
      <c r="C555" s="2" t="s">
        <v>2492</v>
      </c>
      <c r="D555" s="2" t="s">
        <v>2578</v>
      </c>
      <c r="E555" s="2" t="s">
        <v>1424</v>
      </c>
      <c r="F555" s="1">
        <v>7021520</v>
      </c>
      <c r="G555" s="8" t="s">
        <v>316</v>
      </c>
      <c r="H555" s="1">
        <v>561722</v>
      </c>
      <c r="I555" s="2" t="s">
        <v>2355</v>
      </c>
      <c r="J555" s="2" t="s">
        <v>2013</v>
      </c>
    </row>
    <row r="556" spans="2:10" outlineLevel="1" x14ac:dyDescent="0.2">
      <c r="B556" s="6">
        <v>44712</v>
      </c>
      <c r="C556" s="2" t="s">
        <v>1853</v>
      </c>
      <c r="D556" s="2" t="s">
        <v>2578</v>
      </c>
      <c r="E556" s="2" t="s">
        <v>1001</v>
      </c>
      <c r="F556" s="1">
        <v>2221160</v>
      </c>
      <c r="G556" s="8" t="s">
        <v>316</v>
      </c>
      <c r="H556" s="1">
        <v>177693</v>
      </c>
      <c r="I556" s="2" t="s">
        <v>2503</v>
      </c>
      <c r="J556" s="2" t="s">
        <v>441</v>
      </c>
    </row>
    <row r="557" spans="2:10" outlineLevel="1" x14ac:dyDescent="0.2">
      <c r="B557" s="6">
        <v>44712</v>
      </c>
      <c r="C557" s="2" t="s">
        <v>2120</v>
      </c>
      <c r="D557" s="2" t="s">
        <v>2578</v>
      </c>
      <c r="E557" s="2" t="s">
        <v>919</v>
      </c>
      <c r="F557" s="1">
        <v>2221160</v>
      </c>
      <c r="G557" s="8" t="s">
        <v>316</v>
      </c>
      <c r="H557" s="1">
        <v>177693</v>
      </c>
      <c r="I557" s="2" t="s">
        <v>1851</v>
      </c>
      <c r="J557" s="2" t="s">
        <v>913</v>
      </c>
    </row>
    <row r="558" spans="2:10" outlineLevel="1" x14ac:dyDescent="0.2">
      <c r="B558" s="6">
        <v>44712</v>
      </c>
      <c r="C558" s="2" t="s">
        <v>2926</v>
      </c>
      <c r="D558" s="2" t="s">
        <v>2578</v>
      </c>
      <c r="E558" s="2" t="s">
        <v>1510</v>
      </c>
      <c r="F558" s="1">
        <v>527000</v>
      </c>
      <c r="G558" s="8" t="s">
        <v>316</v>
      </c>
      <c r="H558" s="1">
        <v>42160</v>
      </c>
      <c r="I558" s="2" t="s">
        <v>1977</v>
      </c>
      <c r="J558" s="2" t="s">
        <v>1098</v>
      </c>
    </row>
    <row r="559" spans="2:10" outlineLevel="1" x14ac:dyDescent="0.2">
      <c r="B559" s="6">
        <v>44712</v>
      </c>
      <c r="C559" s="2" t="s">
        <v>33</v>
      </c>
      <c r="D559" s="2" t="s">
        <v>2578</v>
      </c>
      <c r="E559" s="2" t="s">
        <v>14</v>
      </c>
      <c r="F559" s="1">
        <v>1311308</v>
      </c>
      <c r="G559" s="8" t="s">
        <v>316</v>
      </c>
      <c r="H559" s="1">
        <v>104905</v>
      </c>
      <c r="I559" s="2" t="s">
        <v>513</v>
      </c>
      <c r="J559" s="2" t="s">
        <v>364</v>
      </c>
    </row>
    <row r="560" spans="2:10" outlineLevel="1" x14ac:dyDescent="0.2">
      <c r="B560" s="6">
        <v>44712</v>
      </c>
      <c r="C560" s="2" t="s">
        <v>1618</v>
      </c>
      <c r="D560" s="2" t="s">
        <v>2578</v>
      </c>
      <c r="E560" s="2" t="s">
        <v>1005</v>
      </c>
      <c r="F560" s="1">
        <v>2221160</v>
      </c>
      <c r="G560" s="8" t="s">
        <v>316</v>
      </c>
      <c r="H560" s="1">
        <v>177693</v>
      </c>
      <c r="I560" s="2" t="s">
        <v>2897</v>
      </c>
      <c r="J560" s="2" t="s">
        <v>1197</v>
      </c>
    </row>
    <row r="561" spans="2:10" outlineLevel="1" x14ac:dyDescent="0.2">
      <c r="B561" s="6">
        <v>44712</v>
      </c>
      <c r="C561" s="2" t="s">
        <v>2700</v>
      </c>
      <c r="D561" s="2" t="s">
        <v>2578</v>
      </c>
      <c r="E561" s="2" t="s">
        <v>2254</v>
      </c>
      <c r="F561" s="1">
        <v>6947230</v>
      </c>
      <c r="G561" s="8" t="s">
        <v>316</v>
      </c>
      <c r="H561" s="1">
        <v>555778</v>
      </c>
      <c r="I561" s="2" t="s">
        <v>497</v>
      </c>
      <c r="J561" s="2" t="s">
        <v>349</v>
      </c>
    </row>
    <row r="562" spans="2:10" outlineLevel="1" x14ac:dyDescent="0.2">
      <c r="B562" s="6">
        <v>44712</v>
      </c>
      <c r="C562" s="2" t="s">
        <v>1242</v>
      </c>
      <c r="D562" s="2" t="s">
        <v>2578</v>
      </c>
      <c r="E562" s="2" t="s">
        <v>1346</v>
      </c>
      <c r="F562" s="1">
        <v>3465990</v>
      </c>
      <c r="G562" s="8" t="s">
        <v>316</v>
      </c>
      <c r="H562" s="1">
        <v>277279</v>
      </c>
      <c r="I562" s="2" t="s">
        <v>975</v>
      </c>
      <c r="J562" s="2" t="s">
        <v>915</v>
      </c>
    </row>
    <row r="563" spans="2:10" outlineLevel="1" x14ac:dyDescent="0.2">
      <c r="B563" s="6">
        <v>44712</v>
      </c>
      <c r="C563" s="2" t="s">
        <v>2901</v>
      </c>
      <c r="D563" s="2" t="s">
        <v>2578</v>
      </c>
      <c r="E563" s="2" t="s">
        <v>1912</v>
      </c>
      <c r="F563" s="1">
        <v>1468620</v>
      </c>
      <c r="G563" s="8" t="s">
        <v>316</v>
      </c>
      <c r="H563" s="1">
        <v>117490</v>
      </c>
      <c r="I563" s="2" t="s">
        <v>2908</v>
      </c>
      <c r="J563" s="2" t="s">
        <v>2857</v>
      </c>
    </row>
    <row r="564" spans="2:10" outlineLevel="1" x14ac:dyDescent="0.2">
      <c r="B564" s="6">
        <v>44712</v>
      </c>
      <c r="C564" s="2" t="s">
        <v>745</v>
      </c>
      <c r="D564" s="2" t="s">
        <v>2578</v>
      </c>
      <c r="E564" s="2" t="s">
        <v>1099</v>
      </c>
      <c r="F564" s="1">
        <v>2221160</v>
      </c>
      <c r="G564" s="8" t="s">
        <v>316</v>
      </c>
      <c r="H564" s="1">
        <v>177693</v>
      </c>
      <c r="I564" s="2" t="s">
        <v>263</v>
      </c>
      <c r="J564" s="2" t="s">
        <v>1408</v>
      </c>
    </row>
    <row r="565" spans="2:10" outlineLevel="1" x14ac:dyDescent="0.2">
      <c r="B565" s="6">
        <v>44712</v>
      </c>
      <c r="C565" s="2" t="s">
        <v>908</v>
      </c>
      <c r="D565" s="2" t="s">
        <v>2578</v>
      </c>
      <c r="E565" s="2" t="s">
        <v>873</v>
      </c>
      <c r="F565" s="1">
        <v>2221160</v>
      </c>
      <c r="G565" s="8" t="s">
        <v>316</v>
      </c>
      <c r="H565" s="1">
        <v>177693</v>
      </c>
      <c r="I565" s="2" t="s">
        <v>769</v>
      </c>
      <c r="J565" s="2" t="s">
        <v>319</v>
      </c>
    </row>
    <row r="566" spans="2:10" outlineLevel="1" x14ac:dyDescent="0.2">
      <c r="B566" s="6">
        <v>44712</v>
      </c>
      <c r="C566" s="2" t="s">
        <v>1727</v>
      </c>
      <c r="D566" s="2" t="s">
        <v>2578</v>
      </c>
      <c r="E566" s="2" t="s">
        <v>2831</v>
      </c>
      <c r="F566" s="1">
        <v>2221160</v>
      </c>
      <c r="G566" s="8" t="s">
        <v>316</v>
      </c>
      <c r="H566" s="1">
        <v>177693</v>
      </c>
      <c r="I566" s="2" t="s">
        <v>2503</v>
      </c>
      <c r="J566" s="2" t="s">
        <v>441</v>
      </c>
    </row>
    <row r="567" spans="2:10" outlineLevel="1" x14ac:dyDescent="0.2">
      <c r="B567" s="6">
        <v>44712</v>
      </c>
      <c r="C567" s="2" t="s">
        <v>1532</v>
      </c>
      <c r="D567" s="2" t="s">
        <v>2578</v>
      </c>
      <c r="E567" s="2" t="s">
        <v>801</v>
      </c>
      <c r="F567" s="1">
        <v>2937240</v>
      </c>
      <c r="G567" s="8" t="s">
        <v>316</v>
      </c>
      <c r="H567" s="1">
        <v>234979</v>
      </c>
      <c r="I567" s="2" t="s">
        <v>513</v>
      </c>
      <c r="J567" s="2" t="s">
        <v>364</v>
      </c>
    </row>
    <row r="568" spans="2:10" outlineLevel="1" x14ac:dyDescent="0.2">
      <c r="B568" s="6">
        <v>44712</v>
      </c>
      <c r="C568" s="2" t="s">
        <v>2032</v>
      </c>
      <c r="D568" s="2" t="s">
        <v>2578</v>
      </c>
      <c r="E568" s="2" t="s">
        <v>2536</v>
      </c>
      <c r="F568" s="1">
        <v>4048240</v>
      </c>
      <c r="G568" s="8" t="s">
        <v>316</v>
      </c>
      <c r="H568" s="1">
        <v>323859</v>
      </c>
      <c r="I568" s="2" t="s">
        <v>513</v>
      </c>
      <c r="J568" s="2" t="s">
        <v>364</v>
      </c>
    </row>
    <row r="569" spans="2:10" outlineLevel="1" x14ac:dyDescent="0.2">
      <c r="B569" s="6">
        <v>44712</v>
      </c>
      <c r="C569" s="2" t="s">
        <v>946</v>
      </c>
      <c r="D569" s="2" t="s">
        <v>2578</v>
      </c>
      <c r="E569" s="2" t="s">
        <v>1236</v>
      </c>
      <c r="F569" s="1">
        <v>6676710</v>
      </c>
      <c r="G569" s="8" t="s">
        <v>316</v>
      </c>
      <c r="H569" s="1">
        <v>534137</v>
      </c>
      <c r="I569" s="2" t="s">
        <v>2355</v>
      </c>
      <c r="J569" s="2" t="s">
        <v>2013</v>
      </c>
    </row>
    <row r="570" spans="2:10" outlineLevel="1" x14ac:dyDescent="0.2">
      <c r="B570" s="6">
        <v>44712</v>
      </c>
      <c r="C570" s="2" t="s">
        <v>2550</v>
      </c>
      <c r="D570" s="2" t="s">
        <v>2578</v>
      </c>
      <c r="E570" s="2" t="s">
        <v>1732</v>
      </c>
      <c r="F570" s="1">
        <v>2591230</v>
      </c>
      <c r="G570" s="8" t="s">
        <v>316</v>
      </c>
      <c r="H570" s="1">
        <v>207298</v>
      </c>
      <c r="I570" s="2" t="s">
        <v>2897</v>
      </c>
      <c r="J570" s="2" t="s">
        <v>1197</v>
      </c>
    </row>
    <row r="571" spans="2:10" outlineLevel="1" x14ac:dyDescent="0.2">
      <c r="B571" s="6">
        <v>44712</v>
      </c>
      <c r="C571" s="2" t="s">
        <v>2611</v>
      </c>
      <c r="D571" s="2" t="s">
        <v>2578</v>
      </c>
      <c r="E571" s="2" t="s">
        <v>1514</v>
      </c>
      <c r="F571" s="1">
        <v>3591642</v>
      </c>
      <c r="G571" s="8" t="s">
        <v>316</v>
      </c>
      <c r="H571" s="1">
        <v>287331</v>
      </c>
      <c r="I571" s="2" t="s">
        <v>769</v>
      </c>
      <c r="J571" s="2" t="s">
        <v>319</v>
      </c>
    </row>
    <row r="572" spans="2:10" outlineLevel="1" x14ac:dyDescent="0.2">
      <c r="B572" s="6">
        <v>44712</v>
      </c>
      <c r="C572" s="2" t="s">
        <v>638</v>
      </c>
      <c r="D572" s="2" t="s">
        <v>1889</v>
      </c>
      <c r="E572" s="2" t="s">
        <v>2522</v>
      </c>
      <c r="F572" s="1">
        <v>-210800</v>
      </c>
      <c r="G572" s="8" t="s">
        <v>316</v>
      </c>
      <c r="H572" s="1">
        <v>-16864</v>
      </c>
      <c r="I572" s="2" t="s">
        <v>2355</v>
      </c>
      <c r="J572" s="2" t="s">
        <v>2013</v>
      </c>
    </row>
    <row r="573" spans="2:10" outlineLevel="1" x14ac:dyDescent="0.2">
      <c r="B573" s="6">
        <v>44712</v>
      </c>
      <c r="C573" s="2" t="s">
        <v>1994</v>
      </c>
      <c r="D573" s="2" t="s">
        <v>1889</v>
      </c>
      <c r="E573" s="2" t="s">
        <v>2522</v>
      </c>
      <c r="F573" s="1">
        <v>-2617904</v>
      </c>
      <c r="G573" s="8" t="s">
        <v>316</v>
      </c>
      <c r="H573" s="1">
        <v>-209433</v>
      </c>
      <c r="I573" s="2" t="s">
        <v>2355</v>
      </c>
      <c r="J573" s="2" t="s">
        <v>2013</v>
      </c>
    </row>
    <row r="574" spans="2:10" outlineLevel="1" x14ac:dyDescent="0.2">
      <c r="B574" s="6">
        <v>44712</v>
      </c>
      <c r="C574" s="2" t="s">
        <v>1165</v>
      </c>
      <c r="D574" s="2" t="s">
        <v>1889</v>
      </c>
      <c r="E574" s="2" t="s">
        <v>2522</v>
      </c>
      <c r="F574" s="1">
        <v>-2129694</v>
      </c>
      <c r="G574" s="8" t="s">
        <v>316</v>
      </c>
      <c r="H574" s="1">
        <v>-170375</v>
      </c>
      <c r="I574" s="2" t="s">
        <v>2355</v>
      </c>
      <c r="J574" s="2" t="s">
        <v>2013</v>
      </c>
    </row>
    <row r="575" spans="2:10" outlineLevel="1" x14ac:dyDescent="0.2">
      <c r="B575" s="6">
        <v>44712</v>
      </c>
      <c r="C575" s="2" t="s">
        <v>2257</v>
      </c>
      <c r="D575" s="2" t="s">
        <v>1889</v>
      </c>
      <c r="E575" s="2" t="s">
        <v>2522</v>
      </c>
      <c r="F575" s="1">
        <v>-1040480</v>
      </c>
      <c r="G575" s="8" t="s">
        <v>316</v>
      </c>
      <c r="H575" s="1">
        <v>-83238</v>
      </c>
      <c r="I575" s="2" t="s">
        <v>2355</v>
      </c>
      <c r="J575" s="2" t="s">
        <v>2013</v>
      </c>
    </row>
    <row r="576" spans="2:10" outlineLevel="1" x14ac:dyDescent="0.2">
      <c r="B576" s="6">
        <v>44712</v>
      </c>
      <c r="C576" s="2" t="s">
        <v>498</v>
      </c>
      <c r="D576" s="2" t="s">
        <v>1889</v>
      </c>
      <c r="E576" s="2" t="s">
        <v>2522</v>
      </c>
      <c r="F576" s="1">
        <v>-9828345</v>
      </c>
      <c r="G576" s="8" t="s">
        <v>316</v>
      </c>
      <c r="H576" s="1">
        <v>-786268</v>
      </c>
      <c r="I576" s="2" t="s">
        <v>2355</v>
      </c>
      <c r="J576" s="2" t="s">
        <v>2013</v>
      </c>
    </row>
    <row r="577" spans="2:10" outlineLevel="1" x14ac:dyDescent="0.2">
      <c r="B577" s="6">
        <v>44716</v>
      </c>
      <c r="C577" s="2" t="s">
        <v>2377</v>
      </c>
      <c r="D577" s="2" t="s">
        <v>93</v>
      </c>
      <c r="E577" s="2" t="s">
        <v>236</v>
      </c>
      <c r="F577" s="1">
        <v>-3009665</v>
      </c>
      <c r="G577" s="8" t="s">
        <v>316</v>
      </c>
      <c r="H577" s="1">
        <v>-240773</v>
      </c>
      <c r="I577" s="2" t="s">
        <v>2355</v>
      </c>
      <c r="J577" s="2" t="s">
        <v>2013</v>
      </c>
    </row>
    <row r="578" spans="2:10" outlineLevel="1" x14ac:dyDescent="0.2">
      <c r="B578" s="6">
        <v>44716</v>
      </c>
      <c r="C578" s="2" t="s">
        <v>2495</v>
      </c>
      <c r="D578" s="2" t="s">
        <v>1889</v>
      </c>
      <c r="E578" s="2" t="s">
        <v>2522</v>
      </c>
      <c r="F578" s="1">
        <v>-4259866</v>
      </c>
      <c r="G578" s="8" t="s">
        <v>316</v>
      </c>
      <c r="H578" s="1">
        <v>-340789</v>
      </c>
      <c r="I578" s="2" t="s">
        <v>2355</v>
      </c>
      <c r="J578" s="2" t="s">
        <v>2013</v>
      </c>
    </row>
    <row r="579" spans="2:10" outlineLevel="1" x14ac:dyDescent="0.2">
      <c r="B579" s="6">
        <v>44716</v>
      </c>
      <c r="C579" s="2" t="s">
        <v>498</v>
      </c>
      <c r="D579" s="2" t="s">
        <v>1889</v>
      </c>
      <c r="E579" s="2" t="s">
        <v>2522</v>
      </c>
      <c r="F579" s="1">
        <v>-3391771</v>
      </c>
      <c r="G579" s="8" t="s">
        <v>316</v>
      </c>
      <c r="H579" s="1">
        <v>-271342</v>
      </c>
      <c r="I579" s="2" t="s">
        <v>2355</v>
      </c>
      <c r="J579" s="2" t="s">
        <v>2013</v>
      </c>
    </row>
    <row r="580" spans="2:10" outlineLevel="1" x14ac:dyDescent="0.2">
      <c r="B580" s="6">
        <v>44716</v>
      </c>
      <c r="C580" s="2" t="s">
        <v>750</v>
      </c>
      <c r="D580" s="2" t="s">
        <v>1889</v>
      </c>
      <c r="E580" s="2" t="s">
        <v>537</v>
      </c>
      <c r="F580" s="1">
        <v>-470065</v>
      </c>
      <c r="G580" s="8" t="s">
        <v>316</v>
      </c>
      <c r="H580" s="1">
        <v>-37605</v>
      </c>
      <c r="I580" s="2" t="s">
        <v>1900</v>
      </c>
      <c r="J580" s="2" t="s">
        <v>441</v>
      </c>
    </row>
    <row r="581" spans="2:10" outlineLevel="1" x14ac:dyDescent="0.2">
      <c r="B581" s="6">
        <v>44723</v>
      </c>
      <c r="C581" s="2" t="s">
        <v>1224</v>
      </c>
      <c r="D581" s="2" t="s">
        <v>1889</v>
      </c>
      <c r="E581" s="2" t="s">
        <v>2522</v>
      </c>
      <c r="F581" s="1">
        <v>-1340229</v>
      </c>
      <c r="G581" s="8" t="s">
        <v>316</v>
      </c>
      <c r="H581" s="1">
        <v>-107219</v>
      </c>
      <c r="I581" s="2" t="s">
        <v>2355</v>
      </c>
      <c r="J581" s="2" t="s">
        <v>2013</v>
      </c>
    </row>
    <row r="582" spans="2:10" outlineLevel="1" x14ac:dyDescent="0.2">
      <c r="B582" s="6">
        <v>44723</v>
      </c>
      <c r="C582" s="2" t="s">
        <v>1583</v>
      </c>
      <c r="D582" s="2" t="s">
        <v>1889</v>
      </c>
      <c r="E582" s="2" t="s">
        <v>537</v>
      </c>
      <c r="F582" s="1">
        <v>-493972</v>
      </c>
      <c r="G582" s="8" t="s">
        <v>316</v>
      </c>
      <c r="H582" s="1">
        <v>-39517</v>
      </c>
      <c r="I582" s="2" t="s">
        <v>1222</v>
      </c>
      <c r="J582" s="2" t="s">
        <v>915</v>
      </c>
    </row>
    <row r="583" spans="2:10" outlineLevel="1" x14ac:dyDescent="0.2">
      <c r="B583" s="6">
        <v>44723</v>
      </c>
      <c r="C583" s="2" t="s">
        <v>2426</v>
      </c>
      <c r="D583" s="2" t="s">
        <v>1889</v>
      </c>
      <c r="E583" s="2" t="s">
        <v>537</v>
      </c>
      <c r="F583" s="1">
        <v>-1343415</v>
      </c>
      <c r="G583" s="8" t="s">
        <v>316</v>
      </c>
      <c r="H583" s="1">
        <v>-107472</v>
      </c>
      <c r="I583" s="2" t="s">
        <v>2818</v>
      </c>
      <c r="J583" s="2" t="s">
        <v>364</v>
      </c>
    </row>
    <row r="584" spans="2:10" outlineLevel="1" x14ac:dyDescent="0.2">
      <c r="B584" s="6">
        <v>44725</v>
      </c>
      <c r="C584" s="2" t="s">
        <v>2</v>
      </c>
      <c r="D584" s="2" t="s">
        <v>1889</v>
      </c>
      <c r="E584" s="2" t="s">
        <v>2522</v>
      </c>
      <c r="F584" s="1">
        <v>-4263272</v>
      </c>
      <c r="G584" s="8" t="s">
        <v>316</v>
      </c>
      <c r="H584" s="1">
        <v>-341063</v>
      </c>
      <c r="I584" s="2" t="s">
        <v>2355</v>
      </c>
      <c r="J584" s="2" t="s">
        <v>2013</v>
      </c>
    </row>
    <row r="585" spans="2:10" outlineLevel="1" x14ac:dyDescent="0.2">
      <c r="B585" s="6">
        <v>44728</v>
      </c>
      <c r="C585" s="2" t="s">
        <v>2464</v>
      </c>
      <c r="D585" s="2" t="s">
        <v>2578</v>
      </c>
      <c r="E585" s="2" t="s">
        <v>2909</v>
      </c>
      <c r="F585" s="1">
        <v>2872140</v>
      </c>
      <c r="G585" s="8" t="s">
        <v>316</v>
      </c>
      <c r="H585" s="1">
        <v>229771</v>
      </c>
      <c r="I585" s="2" t="s">
        <v>769</v>
      </c>
      <c r="J585" s="2" t="s">
        <v>319</v>
      </c>
    </row>
    <row r="586" spans="2:10" outlineLevel="1" x14ac:dyDescent="0.2">
      <c r="B586" s="6">
        <v>44728</v>
      </c>
      <c r="C586" s="2" t="s">
        <v>2941</v>
      </c>
      <c r="D586" s="2" t="s">
        <v>2578</v>
      </c>
      <c r="E586" s="2" t="s">
        <v>344</v>
      </c>
      <c r="F586" s="1">
        <v>1822485</v>
      </c>
      <c r="G586" s="8" t="s">
        <v>316</v>
      </c>
      <c r="H586" s="1">
        <v>145799</v>
      </c>
      <c r="I586" s="2" t="s">
        <v>769</v>
      </c>
      <c r="J586" s="2" t="s">
        <v>319</v>
      </c>
    </row>
    <row r="587" spans="2:10" outlineLevel="1" x14ac:dyDescent="0.2">
      <c r="B587" s="6">
        <v>44728</v>
      </c>
      <c r="C587" s="2" t="s">
        <v>2397</v>
      </c>
      <c r="D587" s="2" t="s">
        <v>2578</v>
      </c>
      <c r="E587" s="2" t="s">
        <v>1948</v>
      </c>
      <c r="F587" s="1">
        <v>1293750</v>
      </c>
      <c r="G587" s="8" t="s">
        <v>316</v>
      </c>
      <c r="H587" s="1">
        <v>103500</v>
      </c>
      <c r="I587" s="2" t="s">
        <v>2503</v>
      </c>
      <c r="J587" s="2" t="s">
        <v>441</v>
      </c>
    </row>
    <row r="588" spans="2:10" outlineLevel="1" x14ac:dyDescent="0.2">
      <c r="B588" s="6">
        <v>44728</v>
      </c>
      <c r="C588" s="2" t="s">
        <v>2719</v>
      </c>
      <c r="D588" s="2" t="s">
        <v>2578</v>
      </c>
      <c r="E588" s="2" t="s">
        <v>2658</v>
      </c>
      <c r="F588" s="1">
        <v>3847372</v>
      </c>
      <c r="G588" s="8" t="s">
        <v>316</v>
      </c>
      <c r="H588" s="1">
        <v>307790</v>
      </c>
      <c r="I588" s="2" t="s">
        <v>2503</v>
      </c>
      <c r="J588" s="2" t="s">
        <v>441</v>
      </c>
    </row>
    <row r="589" spans="2:10" outlineLevel="1" x14ac:dyDescent="0.2">
      <c r="B589" s="6">
        <v>44728</v>
      </c>
      <c r="C589" s="2" t="s">
        <v>2482</v>
      </c>
      <c r="D589" s="2" t="s">
        <v>2578</v>
      </c>
      <c r="E589" s="2" t="s">
        <v>2782</v>
      </c>
      <c r="F589" s="1">
        <v>1110580</v>
      </c>
      <c r="G589" s="8" t="s">
        <v>316</v>
      </c>
      <c r="H589" s="1">
        <v>88846</v>
      </c>
      <c r="I589" s="2" t="s">
        <v>513</v>
      </c>
      <c r="J589" s="2" t="s">
        <v>364</v>
      </c>
    </row>
    <row r="590" spans="2:10" outlineLevel="1" x14ac:dyDescent="0.2">
      <c r="B590" s="6">
        <v>44728</v>
      </c>
      <c r="C590" s="2" t="s">
        <v>1797</v>
      </c>
      <c r="D590" s="2" t="s">
        <v>2578</v>
      </c>
      <c r="E590" s="2" t="s">
        <v>1811</v>
      </c>
      <c r="F590" s="1">
        <v>4048240</v>
      </c>
      <c r="G590" s="8" t="s">
        <v>316</v>
      </c>
      <c r="H590" s="1">
        <v>323859</v>
      </c>
      <c r="I590" s="2" t="s">
        <v>513</v>
      </c>
      <c r="J590" s="2" t="s">
        <v>364</v>
      </c>
    </row>
    <row r="591" spans="2:10" outlineLevel="1" x14ac:dyDescent="0.2">
      <c r="B591" s="6">
        <v>44728</v>
      </c>
      <c r="C591" s="2" t="s">
        <v>2362</v>
      </c>
      <c r="D591" s="2" t="s">
        <v>2578</v>
      </c>
      <c r="E591" s="2" t="s">
        <v>2098</v>
      </c>
      <c r="F591" s="1">
        <v>1544660</v>
      </c>
      <c r="G591" s="8" t="s">
        <v>316</v>
      </c>
      <c r="H591" s="1">
        <v>123573</v>
      </c>
      <c r="I591" s="2" t="s">
        <v>1474</v>
      </c>
      <c r="J591" s="2" t="s">
        <v>2830</v>
      </c>
    </row>
    <row r="592" spans="2:10" outlineLevel="1" x14ac:dyDescent="0.2">
      <c r="B592" s="6">
        <v>44728</v>
      </c>
      <c r="C592" s="2" t="s">
        <v>2772</v>
      </c>
      <c r="D592" s="2" t="s">
        <v>2578</v>
      </c>
      <c r="E592" s="2" t="s">
        <v>528</v>
      </c>
      <c r="F592" s="1">
        <v>363000</v>
      </c>
      <c r="G592" s="8" t="s">
        <v>316</v>
      </c>
      <c r="H592" s="1">
        <v>29040</v>
      </c>
      <c r="I592" s="2" t="s">
        <v>1851</v>
      </c>
      <c r="J592" s="2" t="s">
        <v>913</v>
      </c>
    </row>
    <row r="593" spans="2:10" outlineLevel="1" x14ac:dyDescent="0.2">
      <c r="B593" s="6">
        <v>44728</v>
      </c>
      <c r="C593" s="2" t="s">
        <v>78</v>
      </c>
      <c r="D593" s="2" t="s">
        <v>2578</v>
      </c>
      <c r="E593" s="2" t="s">
        <v>2529</v>
      </c>
      <c r="F593" s="1">
        <v>11528790</v>
      </c>
      <c r="G593" s="8" t="s">
        <v>316</v>
      </c>
      <c r="H593" s="1">
        <v>922303</v>
      </c>
      <c r="I593" s="2" t="s">
        <v>263</v>
      </c>
      <c r="J593" s="2" t="s">
        <v>1408</v>
      </c>
    </row>
    <row r="594" spans="2:10" outlineLevel="1" x14ac:dyDescent="0.2">
      <c r="B594" s="6">
        <v>44728</v>
      </c>
      <c r="C594" s="2" t="s">
        <v>282</v>
      </c>
      <c r="D594" s="2" t="s">
        <v>2578</v>
      </c>
      <c r="E594" s="2" t="s">
        <v>2521</v>
      </c>
      <c r="F594" s="1">
        <v>1110580</v>
      </c>
      <c r="G594" s="8" t="s">
        <v>316</v>
      </c>
      <c r="H594" s="1">
        <v>88846</v>
      </c>
      <c r="I594" s="2" t="s">
        <v>263</v>
      </c>
      <c r="J594" s="2" t="s">
        <v>1408</v>
      </c>
    </row>
    <row r="595" spans="2:10" outlineLevel="1" x14ac:dyDescent="0.2">
      <c r="B595" s="6">
        <v>44728</v>
      </c>
      <c r="C595" s="2" t="s">
        <v>2832</v>
      </c>
      <c r="D595" s="2" t="s">
        <v>2578</v>
      </c>
      <c r="E595" s="2" t="s">
        <v>1830</v>
      </c>
      <c r="F595" s="1">
        <v>2584160</v>
      </c>
      <c r="G595" s="8" t="s">
        <v>316</v>
      </c>
      <c r="H595" s="1">
        <v>206733</v>
      </c>
      <c r="I595" s="2" t="s">
        <v>497</v>
      </c>
      <c r="J595" s="2" t="s">
        <v>349</v>
      </c>
    </row>
    <row r="596" spans="2:10" outlineLevel="1" x14ac:dyDescent="0.2">
      <c r="B596" s="6">
        <v>44728</v>
      </c>
      <c r="C596" s="2" t="s">
        <v>758</v>
      </c>
      <c r="D596" s="2" t="s">
        <v>2578</v>
      </c>
      <c r="E596" s="2" t="s">
        <v>1667</v>
      </c>
      <c r="F596" s="1">
        <v>2024120</v>
      </c>
      <c r="G596" s="8" t="s">
        <v>316</v>
      </c>
      <c r="H596" s="1">
        <v>161930</v>
      </c>
      <c r="I596" s="2" t="s">
        <v>513</v>
      </c>
      <c r="J596" s="2" t="s">
        <v>364</v>
      </c>
    </row>
    <row r="597" spans="2:10" outlineLevel="1" x14ac:dyDescent="0.2">
      <c r="B597" s="6">
        <v>44728</v>
      </c>
      <c r="C597" s="2" t="s">
        <v>597</v>
      </c>
      <c r="D597" s="2" t="s">
        <v>2578</v>
      </c>
      <c r="E597" s="2" t="s">
        <v>489</v>
      </c>
      <c r="F597" s="1">
        <v>2024120</v>
      </c>
      <c r="G597" s="8" t="s">
        <v>316</v>
      </c>
      <c r="H597" s="1">
        <v>161930</v>
      </c>
      <c r="I597" s="2" t="s">
        <v>1474</v>
      </c>
      <c r="J597" s="2" t="s">
        <v>2830</v>
      </c>
    </row>
    <row r="598" spans="2:10" outlineLevel="1" x14ac:dyDescent="0.2">
      <c r="B598" s="6">
        <v>44728</v>
      </c>
      <c r="C598" s="2" t="s">
        <v>926</v>
      </c>
      <c r="D598" s="2" t="s">
        <v>2578</v>
      </c>
      <c r="E598" s="2" t="s">
        <v>475</v>
      </c>
      <c r="F598" s="1">
        <v>1468620</v>
      </c>
      <c r="G598" s="8" t="s">
        <v>316</v>
      </c>
      <c r="H598" s="1">
        <v>117490</v>
      </c>
      <c r="I598" s="2" t="s">
        <v>1851</v>
      </c>
      <c r="J598" s="2" t="s">
        <v>913</v>
      </c>
    </row>
    <row r="599" spans="2:10" outlineLevel="1" x14ac:dyDescent="0.2">
      <c r="B599" s="6">
        <v>44728</v>
      </c>
      <c r="C599" s="2" t="s">
        <v>920</v>
      </c>
      <c r="D599" s="2" t="s">
        <v>2578</v>
      </c>
      <c r="E599" s="2" t="s">
        <v>2599</v>
      </c>
      <c r="F599" s="1">
        <v>4601414</v>
      </c>
      <c r="G599" s="8" t="s">
        <v>316</v>
      </c>
      <c r="H599" s="1">
        <v>368113</v>
      </c>
      <c r="I599" s="2" t="s">
        <v>263</v>
      </c>
      <c r="J599" s="2" t="s">
        <v>1408</v>
      </c>
    </row>
    <row r="600" spans="2:10" outlineLevel="1" x14ac:dyDescent="0.2">
      <c r="B600" s="6">
        <v>44728</v>
      </c>
      <c r="C600" s="2" t="s">
        <v>1450</v>
      </c>
      <c r="D600" s="2" t="s">
        <v>2578</v>
      </c>
      <c r="E600" s="2" t="s">
        <v>2828</v>
      </c>
      <c r="F600" s="1">
        <v>2221160</v>
      </c>
      <c r="G600" s="8" t="s">
        <v>316</v>
      </c>
      <c r="H600" s="1">
        <v>177693</v>
      </c>
      <c r="I600" s="2" t="s">
        <v>263</v>
      </c>
      <c r="J600" s="2" t="s">
        <v>1408</v>
      </c>
    </row>
    <row r="601" spans="2:10" outlineLevel="1" x14ac:dyDescent="0.2">
      <c r="B601" s="6">
        <v>44728</v>
      </c>
      <c r="C601" s="2" t="s">
        <v>1071</v>
      </c>
      <c r="D601" s="2" t="s">
        <v>2578</v>
      </c>
      <c r="E601" s="2" t="s">
        <v>640</v>
      </c>
      <c r="F601" s="1">
        <v>2221160</v>
      </c>
      <c r="G601" s="8" t="s">
        <v>316</v>
      </c>
      <c r="H601" s="1">
        <v>177693</v>
      </c>
      <c r="I601" s="2" t="s">
        <v>263</v>
      </c>
      <c r="J601" s="2" t="s">
        <v>1408</v>
      </c>
    </row>
    <row r="602" spans="2:10" outlineLevel="1" x14ac:dyDescent="0.2">
      <c r="B602" s="6">
        <v>44728</v>
      </c>
      <c r="C602" s="2" t="s">
        <v>2562</v>
      </c>
      <c r="D602" s="2" t="s">
        <v>2578</v>
      </c>
      <c r="E602" s="2" t="s">
        <v>2860</v>
      </c>
      <c r="F602" s="1">
        <v>2423764</v>
      </c>
      <c r="G602" s="8" t="s">
        <v>316</v>
      </c>
      <c r="H602" s="1">
        <v>193901</v>
      </c>
      <c r="I602" s="2" t="s">
        <v>1851</v>
      </c>
      <c r="J602" s="2" t="s">
        <v>913</v>
      </c>
    </row>
    <row r="603" spans="2:10" outlineLevel="1" x14ac:dyDescent="0.2">
      <c r="B603" s="6">
        <v>44728</v>
      </c>
      <c r="C603" s="2" t="s">
        <v>311</v>
      </c>
      <c r="D603" s="2" t="s">
        <v>2578</v>
      </c>
      <c r="E603" s="2" t="s">
        <v>1039</v>
      </c>
      <c r="F603" s="1">
        <v>4313540</v>
      </c>
      <c r="G603" s="8" t="s">
        <v>316</v>
      </c>
      <c r="H603" s="1">
        <v>345083</v>
      </c>
      <c r="I603" s="2" t="s">
        <v>513</v>
      </c>
      <c r="J603" s="2" t="s">
        <v>364</v>
      </c>
    </row>
    <row r="604" spans="2:10" outlineLevel="1" x14ac:dyDescent="0.2">
      <c r="B604" s="6">
        <v>44728</v>
      </c>
      <c r="C604" s="2" t="s">
        <v>914</v>
      </c>
      <c r="D604" s="2" t="s">
        <v>2578</v>
      </c>
      <c r="E604" s="2" t="s">
        <v>2766</v>
      </c>
      <c r="F604" s="1">
        <v>11330099</v>
      </c>
      <c r="G604" s="8" t="s">
        <v>316</v>
      </c>
      <c r="H604" s="1">
        <v>906408</v>
      </c>
      <c r="I604" s="2" t="s">
        <v>497</v>
      </c>
      <c r="J604" s="2" t="s">
        <v>349</v>
      </c>
    </row>
    <row r="605" spans="2:10" outlineLevel="1" x14ac:dyDescent="0.2">
      <c r="B605" s="6">
        <v>44728</v>
      </c>
      <c r="C605" s="2" t="s">
        <v>1788</v>
      </c>
      <c r="D605" s="2" t="s">
        <v>2578</v>
      </c>
      <c r="E605" s="2" t="s">
        <v>1128</v>
      </c>
      <c r="F605" s="1">
        <v>1907660</v>
      </c>
      <c r="G605" s="8" t="s">
        <v>316</v>
      </c>
      <c r="H605" s="1">
        <v>152613</v>
      </c>
      <c r="I605" s="2" t="s">
        <v>2897</v>
      </c>
      <c r="J605" s="2" t="s">
        <v>1197</v>
      </c>
    </row>
    <row r="606" spans="2:10" outlineLevel="1" x14ac:dyDescent="0.2">
      <c r="B606" s="6">
        <v>44728</v>
      </c>
      <c r="C606" s="2" t="s">
        <v>2855</v>
      </c>
      <c r="D606" s="2" t="s">
        <v>2578</v>
      </c>
      <c r="E606" s="2" t="s">
        <v>2727</v>
      </c>
      <c r="F606" s="1">
        <v>8096480</v>
      </c>
      <c r="G606" s="8" t="s">
        <v>316</v>
      </c>
      <c r="H606" s="1">
        <v>647718</v>
      </c>
      <c r="I606" s="2" t="s">
        <v>513</v>
      </c>
      <c r="J606" s="2" t="s">
        <v>364</v>
      </c>
    </row>
    <row r="607" spans="2:10" outlineLevel="1" x14ac:dyDescent="0.2">
      <c r="B607" s="6">
        <v>44728</v>
      </c>
      <c r="C607" s="2" t="s">
        <v>2697</v>
      </c>
      <c r="D607" s="2" t="s">
        <v>2578</v>
      </c>
      <c r="E607" s="2" t="s">
        <v>2844</v>
      </c>
      <c r="F607" s="1">
        <v>3940690</v>
      </c>
      <c r="G607" s="8" t="s">
        <v>316</v>
      </c>
      <c r="H607" s="1">
        <v>315255</v>
      </c>
      <c r="I607" s="2" t="s">
        <v>3001</v>
      </c>
      <c r="J607" s="2" t="s">
        <v>1150</v>
      </c>
    </row>
    <row r="608" spans="2:10" outlineLevel="1" x14ac:dyDescent="0.2">
      <c r="B608" s="6">
        <v>44728</v>
      </c>
      <c r="C608" s="2" t="s">
        <v>2148</v>
      </c>
      <c r="D608" s="2" t="s">
        <v>2578</v>
      </c>
      <c r="E608" s="2" t="s">
        <v>382</v>
      </c>
      <c r="F608" s="1">
        <v>6700660</v>
      </c>
      <c r="G608" s="8" t="s">
        <v>316</v>
      </c>
      <c r="H608" s="1">
        <v>536053</v>
      </c>
      <c r="I608" s="2" t="s">
        <v>3001</v>
      </c>
      <c r="J608" s="2" t="s">
        <v>1150</v>
      </c>
    </row>
    <row r="609" spans="2:10" outlineLevel="1" x14ac:dyDescent="0.2">
      <c r="B609" s="6">
        <v>44728</v>
      </c>
      <c r="C609" s="2" t="s">
        <v>797</v>
      </c>
      <c r="D609" s="2" t="s">
        <v>2578</v>
      </c>
      <c r="E609" s="2" t="s">
        <v>613</v>
      </c>
      <c r="F609" s="1">
        <v>363000</v>
      </c>
      <c r="G609" s="8" t="s">
        <v>316</v>
      </c>
      <c r="H609" s="1">
        <v>29040</v>
      </c>
      <c r="I609" s="2" t="s">
        <v>3001</v>
      </c>
      <c r="J609" s="2" t="s">
        <v>1150</v>
      </c>
    </row>
    <row r="610" spans="2:10" outlineLevel="1" x14ac:dyDescent="0.2">
      <c r="B610" s="6">
        <v>44728</v>
      </c>
      <c r="C610" s="2" t="s">
        <v>245</v>
      </c>
      <c r="D610" s="2" t="s">
        <v>2578</v>
      </c>
      <c r="E610" s="2" t="s">
        <v>1812</v>
      </c>
      <c r="F610" s="1">
        <v>1293750</v>
      </c>
      <c r="G610" s="8" t="s">
        <v>316</v>
      </c>
      <c r="H610" s="1">
        <v>103500</v>
      </c>
      <c r="I610" s="2" t="s">
        <v>3001</v>
      </c>
      <c r="J610" s="2" t="s">
        <v>1150</v>
      </c>
    </row>
    <row r="611" spans="2:10" outlineLevel="1" x14ac:dyDescent="0.2">
      <c r="B611" s="6">
        <v>44728</v>
      </c>
      <c r="C611" s="2" t="s">
        <v>1151</v>
      </c>
      <c r="D611" s="2" t="s">
        <v>2578</v>
      </c>
      <c r="E611" s="2" t="s">
        <v>2370</v>
      </c>
      <c r="F611" s="1">
        <v>2720240</v>
      </c>
      <c r="G611" s="8" t="s">
        <v>316</v>
      </c>
      <c r="H611" s="1">
        <v>217619</v>
      </c>
      <c r="I611" s="2" t="s">
        <v>975</v>
      </c>
      <c r="J611" s="2" t="s">
        <v>915</v>
      </c>
    </row>
    <row r="612" spans="2:10" outlineLevel="1" x14ac:dyDescent="0.2">
      <c r="B612" s="6">
        <v>44728</v>
      </c>
      <c r="C612" s="2" t="s">
        <v>2155</v>
      </c>
      <c r="D612" s="2" t="s">
        <v>2578</v>
      </c>
      <c r="E612" s="2" t="s">
        <v>1335</v>
      </c>
      <c r="F612" s="1">
        <v>2562580</v>
      </c>
      <c r="G612" s="8" t="s">
        <v>316</v>
      </c>
      <c r="H612" s="1">
        <v>205006</v>
      </c>
      <c r="I612" s="2" t="s">
        <v>3001</v>
      </c>
      <c r="J612" s="2" t="s">
        <v>1150</v>
      </c>
    </row>
    <row r="613" spans="2:10" outlineLevel="1" x14ac:dyDescent="0.2">
      <c r="B613" s="6">
        <v>44728</v>
      </c>
      <c r="C613" s="2" t="s">
        <v>2761</v>
      </c>
      <c r="D613" s="2" t="s">
        <v>2578</v>
      </c>
      <c r="E613" s="2" t="s">
        <v>1939</v>
      </c>
      <c r="F613" s="1">
        <v>4468368</v>
      </c>
      <c r="G613" s="8" t="s">
        <v>316</v>
      </c>
      <c r="H613" s="1">
        <v>357469</v>
      </c>
      <c r="I613" s="2" t="s">
        <v>2355</v>
      </c>
      <c r="J613" s="2" t="s">
        <v>2013</v>
      </c>
    </row>
    <row r="614" spans="2:10" outlineLevel="1" x14ac:dyDescent="0.2">
      <c r="B614" s="6">
        <v>44728</v>
      </c>
      <c r="C614" s="2" t="s">
        <v>1405</v>
      </c>
      <c r="D614" s="2" t="s">
        <v>2578</v>
      </c>
      <c r="E614" s="2" t="s">
        <v>1751</v>
      </c>
      <c r="F614" s="1">
        <v>1720502</v>
      </c>
      <c r="G614" s="8" t="s">
        <v>316</v>
      </c>
      <c r="H614" s="1">
        <v>137640</v>
      </c>
      <c r="I614" s="2" t="s">
        <v>2355</v>
      </c>
      <c r="J614" s="2" t="s">
        <v>2013</v>
      </c>
    </row>
    <row r="615" spans="2:10" outlineLevel="1" x14ac:dyDescent="0.2">
      <c r="B615" s="6">
        <v>44728</v>
      </c>
      <c r="C615" s="2" t="s">
        <v>1261</v>
      </c>
      <c r="D615" s="2" t="s">
        <v>2578</v>
      </c>
      <c r="E615" s="2" t="s">
        <v>1558</v>
      </c>
      <c r="F615" s="1">
        <v>1161600</v>
      </c>
      <c r="G615" s="8" t="s">
        <v>316</v>
      </c>
      <c r="H615" s="1">
        <v>92928</v>
      </c>
      <c r="I615" s="2" t="s">
        <v>2355</v>
      </c>
      <c r="J615" s="2" t="s">
        <v>2013</v>
      </c>
    </row>
    <row r="616" spans="2:10" outlineLevel="1" x14ac:dyDescent="0.2">
      <c r="B616" s="6">
        <v>44728</v>
      </c>
      <c r="C616" s="2" t="s">
        <v>195</v>
      </c>
      <c r="D616" s="2" t="s">
        <v>2578</v>
      </c>
      <c r="E616" s="2" t="s">
        <v>1657</v>
      </c>
      <c r="F616" s="1">
        <v>5552900</v>
      </c>
      <c r="G616" s="8" t="s">
        <v>316</v>
      </c>
      <c r="H616" s="1">
        <v>444232</v>
      </c>
      <c r="I616" s="2" t="s">
        <v>2355</v>
      </c>
      <c r="J616" s="2" t="s">
        <v>2013</v>
      </c>
    </row>
    <row r="617" spans="2:10" outlineLevel="1" x14ac:dyDescent="0.2">
      <c r="B617" s="6">
        <v>44728</v>
      </c>
      <c r="C617" s="2" t="s">
        <v>656</v>
      </c>
      <c r="D617" s="2" t="s">
        <v>2578</v>
      </c>
      <c r="E617" s="2" t="s">
        <v>2448</v>
      </c>
      <c r="F617" s="1">
        <v>2221160</v>
      </c>
      <c r="G617" s="8" t="s">
        <v>316</v>
      </c>
      <c r="H617" s="1">
        <v>177693</v>
      </c>
      <c r="I617" s="2" t="s">
        <v>3001</v>
      </c>
      <c r="J617" s="2" t="s">
        <v>1150</v>
      </c>
    </row>
    <row r="618" spans="2:10" outlineLevel="1" x14ac:dyDescent="0.2">
      <c r="B618" s="6">
        <v>44728</v>
      </c>
      <c r="C618" s="2" t="s">
        <v>772</v>
      </c>
      <c r="D618" s="2" t="s">
        <v>2578</v>
      </c>
      <c r="E618" s="2" t="s">
        <v>1156</v>
      </c>
      <c r="F618" s="1">
        <v>2024120</v>
      </c>
      <c r="G618" s="8" t="s">
        <v>316</v>
      </c>
      <c r="H618" s="1">
        <v>161930</v>
      </c>
      <c r="I618" s="2" t="s">
        <v>1851</v>
      </c>
      <c r="J618" s="2" t="s">
        <v>913</v>
      </c>
    </row>
    <row r="619" spans="2:10" outlineLevel="1" x14ac:dyDescent="0.2">
      <c r="B619" s="6">
        <v>44728</v>
      </c>
      <c r="C619" s="2" t="s">
        <v>2101</v>
      </c>
      <c r="D619" s="2" t="s">
        <v>2578</v>
      </c>
      <c r="E619" s="2" t="s">
        <v>1611</v>
      </c>
      <c r="F619" s="1">
        <v>1361490</v>
      </c>
      <c r="G619" s="8" t="s">
        <v>316</v>
      </c>
      <c r="H619" s="1">
        <v>108919</v>
      </c>
      <c r="I619" s="2" t="s">
        <v>1851</v>
      </c>
      <c r="J619" s="2" t="s">
        <v>913</v>
      </c>
    </row>
    <row r="620" spans="2:10" outlineLevel="1" x14ac:dyDescent="0.2">
      <c r="B620" s="6">
        <v>44728</v>
      </c>
      <c r="C620" s="2" t="s">
        <v>1193</v>
      </c>
      <c r="D620" s="2" t="s">
        <v>2578</v>
      </c>
      <c r="E620" s="2" t="s">
        <v>2892</v>
      </c>
      <c r="F620" s="1">
        <v>1468620</v>
      </c>
      <c r="G620" s="8" t="s">
        <v>316</v>
      </c>
      <c r="H620" s="1">
        <v>117490</v>
      </c>
      <c r="I620" s="2" t="s">
        <v>1474</v>
      </c>
      <c r="J620" s="2" t="s">
        <v>2830</v>
      </c>
    </row>
    <row r="621" spans="2:10" outlineLevel="1" x14ac:dyDescent="0.2">
      <c r="B621" s="6">
        <v>44728</v>
      </c>
      <c r="C621" s="2" t="s">
        <v>2487</v>
      </c>
      <c r="D621" s="2" t="s">
        <v>2578</v>
      </c>
      <c r="E621" s="2" t="s">
        <v>174</v>
      </c>
      <c r="F621" s="1">
        <v>2024120</v>
      </c>
      <c r="G621" s="8" t="s">
        <v>316</v>
      </c>
      <c r="H621" s="1">
        <v>161930</v>
      </c>
      <c r="I621" s="2" t="s">
        <v>1977</v>
      </c>
      <c r="J621" s="2" t="s">
        <v>1098</v>
      </c>
    </row>
    <row r="622" spans="2:10" outlineLevel="1" x14ac:dyDescent="0.2">
      <c r="B622" s="6">
        <v>44728</v>
      </c>
      <c r="C622" s="2" t="s">
        <v>162</v>
      </c>
      <c r="D622" s="2" t="s">
        <v>2578</v>
      </c>
      <c r="E622" s="2" t="s">
        <v>1750</v>
      </c>
      <c r="F622" s="1">
        <v>6018260</v>
      </c>
      <c r="G622" s="8" t="s">
        <v>316</v>
      </c>
      <c r="H622" s="1">
        <v>481461</v>
      </c>
      <c r="I622" s="2" t="s">
        <v>513</v>
      </c>
      <c r="J622" s="2" t="s">
        <v>364</v>
      </c>
    </row>
    <row r="623" spans="2:10" outlineLevel="1" x14ac:dyDescent="0.2">
      <c r="B623" s="6">
        <v>44728</v>
      </c>
      <c r="C623" s="2" t="s">
        <v>2201</v>
      </c>
      <c r="D623" s="2" t="s">
        <v>2578</v>
      </c>
      <c r="E623" s="2" t="s">
        <v>785</v>
      </c>
      <c r="F623" s="1">
        <v>6144960</v>
      </c>
      <c r="G623" s="8" t="s">
        <v>316</v>
      </c>
      <c r="H623" s="1">
        <v>491597</v>
      </c>
      <c r="I623" s="2" t="s">
        <v>513</v>
      </c>
      <c r="J623" s="2" t="s">
        <v>364</v>
      </c>
    </row>
    <row r="624" spans="2:10" outlineLevel="1" x14ac:dyDescent="0.2">
      <c r="B624" s="6">
        <v>44728</v>
      </c>
      <c r="C624" s="2" t="s">
        <v>675</v>
      </c>
      <c r="D624" s="2" t="s">
        <v>2578</v>
      </c>
      <c r="E624" s="2" t="s">
        <v>1553</v>
      </c>
      <c r="F624" s="1">
        <v>1612400</v>
      </c>
      <c r="G624" s="8" t="s">
        <v>316</v>
      </c>
      <c r="H624" s="1">
        <v>128992</v>
      </c>
      <c r="I624" s="2" t="s">
        <v>2355</v>
      </c>
      <c r="J624" s="2" t="s">
        <v>2013</v>
      </c>
    </row>
    <row r="625" spans="2:10" outlineLevel="1" x14ac:dyDescent="0.2">
      <c r="B625" s="6">
        <v>44728</v>
      </c>
      <c r="C625" s="2" t="s">
        <v>851</v>
      </c>
      <c r="D625" s="2" t="s">
        <v>2578</v>
      </c>
      <c r="E625" s="2" t="s">
        <v>789</v>
      </c>
      <c r="F625" s="1">
        <v>3492740</v>
      </c>
      <c r="G625" s="8" t="s">
        <v>316</v>
      </c>
      <c r="H625" s="1">
        <v>279419</v>
      </c>
      <c r="I625" s="2" t="s">
        <v>2355</v>
      </c>
      <c r="J625" s="2" t="s">
        <v>2013</v>
      </c>
    </row>
    <row r="626" spans="2:10" outlineLevel="1" x14ac:dyDescent="0.2">
      <c r="B626" s="6">
        <v>44728</v>
      </c>
      <c r="C626" s="2" t="s">
        <v>689</v>
      </c>
      <c r="D626" s="2" t="s">
        <v>2578</v>
      </c>
      <c r="E626" s="2" t="s">
        <v>2472</v>
      </c>
      <c r="F626" s="1">
        <v>3331740</v>
      </c>
      <c r="G626" s="8" t="s">
        <v>316</v>
      </c>
      <c r="H626" s="1">
        <v>266539</v>
      </c>
      <c r="I626" s="2" t="s">
        <v>2355</v>
      </c>
      <c r="J626" s="2" t="s">
        <v>2013</v>
      </c>
    </row>
    <row r="627" spans="2:10" outlineLevel="1" x14ac:dyDescent="0.2">
      <c r="B627" s="6">
        <v>44728</v>
      </c>
      <c r="C627" s="2" t="s">
        <v>1502</v>
      </c>
      <c r="D627" s="2" t="s">
        <v>2578</v>
      </c>
      <c r="E627" s="2" t="s">
        <v>1166</v>
      </c>
      <c r="F627" s="1">
        <v>1742400</v>
      </c>
      <c r="G627" s="8" t="s">
        <v>316</v>
      </c>
      <c r="H627" s="1">
        <v>139392</v>
      </c>
      <c r="I627" s="2" t="s">
        <v>2355</v>
      </c>
      <c r="J627" s="2" t="s">
        <v>2013</v>
      </c>
    </row>
    <row r="628" spans="2:10" outlineLevel="1" x14ac:dyDescent="0.2">
      <c r="B628" s="6">
        <v>44728</v>
      </c>
      <c r="C628" s="2" t="s">
        <v>2461</v>
      </c>
      <c r="D628" s="2" t="s">
        <v>2578</v>
      </c>
      <c r="E628" s="2" t="s">
        <v>698</v>
      </c>
      <c r="F628" s="1">
        <v>8616362</v>
      </c>
      <c r="G628" s="8" t="s">
        <v>316</v>
      </c>
      <c r="H628" s="1">
        <v>689309</v>
      </c>
      <c r="I628" s="2" t="s">
        <v>2355</v>
      </c>
      <c r="J628" s="2" t="s">
        <v>2013</v>
      </c>
    </row>
    <row r="629" spans="2:10" outlineLevel="1" x14ac:dyDescent="0.2">
      <c r="B629" s="6">
        <v>44728</v>
      </c>
      <c r="C629" s="2" t="s">
        <v>2684</v>
      </c>
      <c r="D629" s="2" t="s">
        <v>2578</v>
      </c>
      <c r="E629" s="2" t="s">
        <v>608</v>
      </c>
      <c r="F629" s="1">
        <v>1822480</v>
      </c>
      <c r="G629" s="8" t="s">
        <v>316</v>
      </c>
      <c r="H629" s="1">
        <v>145798</v>
      </c>
      <c r="I629" s="2" t="s">
        <v>2355</v>
      </c>
      <c r="J629" s="2" t="s">
        <v>2013</v>
      </c>
    </row>
    <row r="630" spans="2:10" outlineLevel="1" x14ac:dyDescent="0.2">
      <c r="B630" s="6">
        <v>44728</v>
      </c>
      <c r="C630" s="2" t="s">
        <v>392</v>
      </c>
      <c r="D630" s="2" t="s">
        <v>2578</v>
      </c>
      <c r="E630" s="2" t="s">
        <v>2241</v>
      </c>
      <c r="F630" s="1">
        <v>1110580</v>
      </c>
      <c r="G630" s="8" t="s">
        <v>316</v>
      </c>
      <c r="H630" s="1">
        <v>88846</v>
      </c>
      <c r="I630" s="2" t="s">
        <v>975</v>
      </c>
      <c r="J630" s="2" t="s">
        <v>915</v>
      </c>
    </row>
    <row r="631" spans="2:10" outlineLevel="1" x14ac:dyDescent="0.2">
      <c r="B631" s="6">
        <v>44728</v>
      </c>
      <c r="C631" s="2" t="s">
        <v>2600</v>
      </c>
      <c r="D631" s="2" t="s">
        <v>2578</v>
      </c>
      <c r="E631" s="2" t="s">
        <v>951</v>
      </c>
      <c r="F631" s="1">
        <v>2024120</v>
      </c>
      <c r="G631" s="8" t="s">
        <v>316</v>
      </c>
      <c r="H631" s="1">
        <v>161930</v>
      </c>
      <c r="I631" s="2" t="s">
        <v>975</v>
      </c>
      <c r="J631" s="2" t="s">
        <v>915</v>
      </c>
    </row>
    <row r="632" spans="2:10" outlineLevel="1" x14ac:dyDescent="0.2">
      <c r="B632" s="6">
        <v>44728</v>
      </c>
      <c r="C632" s="2" t="s">
        <v>230</v>
      </c>
      <c r="D632" s="2" t="s">
        <v>2578</v>
      </c>
      <c r="E632" s="2" t="s">
        <v>2987</v>
      </c>
      <c r="F632" s="1">
        <v>501820</v>
      </c>
      <c r="G632" s="8" t="s">
        <v>316</v>
      </c>
      <c r="H632" s="1">
        <v>40146</v>
      </c>
      <c r="I632" s="2" t="s">
        <v>2503</v>
      </c>
      <c r="J632" s="2" t="s">
        <v>441</v>
      </c>
    </row>
    <row r="633" spans="2:10" outlineLevel="1" x14ac:dyDescent="0.2">
      <c r="B633" s="6">
        <v>44728</v>
      </c>
      <c r="C633" s="2" t="s">
        <v>1342</v>
      </c>
      <c r="D633" s="2" t="s">
        <v>2578</v>
      </c>
      <c r="E633" s="2" t="s">
        <v>748</v>
      </c>
      <c r="F633" s="1">
        <v>1110580</v>
      </c>
      <c r="G633" s="8" t="s">
        <v>316</v>
      </c>
      <c r="H633" s="1">
        <v>88846</v>
      </c>
      <c r="I633" s="2" t="s">
        <v>1851</v>
      </c>
      <c r="J633" s="2" t="s">
        <v>913</v>
      </c>
    </row>
    <row r="634" spans="2:10" outlineLevel="1" x14ac:dyDescent="0.2">
      <c r="B634" s="6">
        <v>44728</v>
      </c>
      <c r="C634" s="2" t="s">
        <v>2954</v>
      </c>
      <c r="D634" s="2" t="s">
        <v>2578</v>
      </c>
      <c r="E634" s="2" t="s">
        <v>2156</v>
      </c>
      <c r="F634" s="1">
        <v>1261126</v>
      </c>
      <c r="G634" s="8" t="s">
        <v>316</v>
      </c>
      <c r="H634" s="1">
        <v>100890</v>
      </c>
      <c r="I634" s="2" t="s">
        <v>513</v>
      </c>
      <c r="J634" s="2" t="s">
        <v>364</v>
      </c>
    </row>
    <row r="635" spans="2:10" outlineLevel="1" x14ac:dyDescent="0.2">
      <c r="B635" s="6">
        <v>44728</v>
      </c>
      <c r="C635" s="2" t="s">
        <v>2159</v>
      </c>
      <c r="D635" s="2" t="s">
        <v>2578</v>
      </c>
      <c r="E635" s="2" t="s">
        <v>848</v>
      </c>
      <c r="F635" s="1">
        <v>10178690</v>
      </c>
      <c r="G635" s="8" t="s">
        <v>316</v>
      </c>
      <c r="H635" s="1">
        <v>814295</v>
      </c>
      <c r="I635" s="2" t="s">
        <v>513</v>
      </c>
      <c r="J635" s="2" t="s">
        <v>364</v>
      </c>
    </row>
    <row r="636" spans="2:10" outlineLevel="1" x14ac:dyDescent="0.2">
      <c r="B636" s="6">
        <v>44728</v>
      </c>
      <c r="C636" s="2" t="s">
        <v>2648</v>
      </c>
      <c r="D636" s="2" t="s">
        <v>2578</v>
      </c>
      <c r="E636" s="2" t="s">
        <v>1059</v>
      </c>
      <c r="F636" s="1">
        <v>2762370</v>
      </c>
      <c r="G636" s="8" t="s">
        <v>316</v>
      </c>
      <c r="H636" s="1">
        <v>220990</v>
      </c>
      <c r="I636" s="2" t="s">
        <v>2355</v>
      </c>
      <c r="J636" s="2" t="s">
        <v>2013</v>
      </c>
    </row>
    <row r="637" spans="2:10" outlineLevel="1" x14ac:dyDescent="0.2">
      <c r="B637" s="6">
        <v>44728</v>
      </c>
      <c r="C637" s="2" t="s">
        <v>1257</v>
      </c>
      <c r="D637" s="2" t="s">
        <v>2578</v>
      </c>
      <c r="E637" s="2" t="s">
        <v>1503</v>
      </c>
      <c r="F637" s="1">
        <v>1822480</v>
      </c>
      <c r="G637" s="8" t="s">
        <v>316</v>
      </c>
      <c r="H637" s="1">
        <v>145798</v>
      </c>
      <c r="I637" s="2" t="s">
        <v>2897</v>
      </c>
      <c r="J637" s="2" t="s">
        <v>1197</v>
      </c>
    </row>
    <row r="638" spans="2:10" outlineLevel="1" x14ac:dyDescent="0.2">
      <c r="B638" s="6">
        <v>44728</v>
      </c>
      <c r="C638" s="2" t="s">
        <v>2381</v>
      </c>
      <c r="D638" s="2" t="s">
        <v>2578</v>
      </c>
      <c r="E638" s="2" t="s">
        <v>1213</v>
      </c>
      <c r="F638" s="1">
        <v>3689780</v>
      </c>
      <c r="G638" s="8" t="s">
        <v>316</v>
      </c>
      <c r="H638" s="1">
        <v>295182</v>
      </c>
      <c r="I638" s="2" t="s">
        <v>1977</v>
      </c>
      <c r="J638" s="2" t="s">
        <v>1098</v>
      </c>
    </row>
    <row r="639" spans="2:10" outlineLevel="1" x14ac:dyDescent="0.2">
      <c r="B639" s="6">
        <v>44728</v>
      </c>
      <c r="C639" s="2" t="s">
        <v>2803</v>
      </c>
      <c r="D639" s="2" t="s">
        <v>2578</v>
      </c>
      <c r="E639" s="2" t="s">
        <v>2833</v>
      </c>
      <c r="F639" s="1">
        <v>363000</v>
      </c>
      <c r="G639" s="8" t="s">
        <v>316</v>
      </c>
      <c r="H639" s="1">
        <v>29040</v>
      </c>
      <c r="I639" s="2" t="s">
        <v>1977</v>
      </c>
      <c r="J639" s="2" t="s">
        <v>1098</v>
      </c>
    </row>
    <row r="640" spans="2:10" outlineLevel="1" x14ac:dyDescent="0.2">
      <c r="B640" s="6">
        <v>44728</v>
      </c>
      <c r="C640" s="2" t="s">
        <v>843</v>
      </c>
      <c r="D640" s="2" t="s">
        <v>2578</v>
      </c>
      <c r="E640" s="2" t="s">
        <v>2074</v>
      </c>
      <c r="F640" s="1">
        <v>1293750</v>
      </c>
      <c r="G640" s="8" t="s">
        <v>316</v>
      </c>
      <c r="H640" s="1">
        <v>103500</v>
      </c>
      <c r="I640" s="2" t="s">
        <v>1474</v>
      </c>
      <c r="J640" s="2" t="s">
        <v>2830</v>
      </c>
    </row>
    <row r="641" spans="2:10" outlineLevel="1" x14ac:dyDescent="0.2">
      <c r="B641" s="6">
        <v>44728</v>
      </c>
      <c r="C641" s="2" t="s">
        <v>2758</v>
      </c>
      <c r="D641" s="2" t="s">
        <v>2578</v>
      </c>
      <c r="E641" s="2" t="s">
        <v>47</v>
      </c>
      <c r="F641" s="1">
        <v>10921990</v>
      </c>
      <c r="G641" s="8" t="s">
        <v>316</v>
      </c>
      <c r="H641" s="1">
        <v>873759</v>
      </c>
      <c r="I641" s="2" t="s">
        <v>263</v>
      </c>
      <c r="J641" s="2" t="s">
        <v>1408</v>
      </c>
    </row>
    <row r="642" spans="2:10" outlineLevel="1" x14ac:dyDescent="0.2">
      <c r="B642" s="6">
        <v>44728</v>
      </c>
      <c r="C642" s="2" t="s">
        <v>718</v>
      </c>
      <c r="D642" s="2" t="s">
        <v>2578</v>
      </c>
      <c r="E642" s="2" t="s">
        <v>1158</v>
      </c>
      <c r="F642" s="1">
        <v>1110580</v>
      </c>
      <c r="G642" s="8" t="s">
        <v>316</v>
      </c>
      <c r="H642" s="1">
        <v>88846</v>
      </c>
      <c r="I642" s="2" t="s">
        <v>1851</v>
      </c>
      <c r="J642" s="2" t="s">
        <v>913</v>
      </c>
    </row>
    <row r="643" spans="2:10" outlineLevel="1" x14ac:dyDescent="0.2">
      <c r="B643" s="6">
        <v>44728</v>
      </c>
      <c r="C643" s="2" t="s">
        <v>317</v>
      </c>
      <c r="D643" s="2" t="s">
        <v>2578</v>
      </c>
      <c r="E643" s="2" t="s">
        <v>256</v>
      </c>
      <c r="F643" s="1">
        <v>2221160</v>
      </c>
      <c r="G643" s="8" t="s">
        <v>316</v>
      </c>
      <c r="H643" s="1">
        <v>177693</v>
      </c>
      <c r="I643" s="2" t="s">
        <v>3001</v>
      </c>
      <c r="J643" s="2" t="s">
        <v>1150</v>
      </c>
    </row>
    <row r="644" spans="2:10" outlineLevel="1" x14ac:dyDescent="0.2">
      <c r="B644" s="6">
        <v>44728</v>
      </c>
      <c r="C644" s="2" t="s">
        <v>1593</v>
      </c>
      <c r="D644" s="2" t="s">
        <v>2578</v>
      </c>
      <c r="E644" s="2" t="s">
        <v>338</v>
      </c>
      <c r="F644" s="1">
        <v>1468620</v>
      </c>
      <c r="G644" s="8" t="s">
        <v>316</v>
      </c>
      <c r="H644" s="1">
        <v>117490</v>
      </c>
      <c r="I644" s="2" t="s">
        <v>3001</v>
      </c>
      <c r="J644" s="2" t="s">
        <v>1150</v>
      </c>
    </row>
    <row r="645" spans="2:10" outlineLevel="1" x14ac:dyDescent="0.2">
      <c r="B645" s="6">
        <v>44728</v>
      </c>
      <c r="C645" s="2" t="s">
        <v>1628</v>
      </c>
      <c r="D645" s="2" t="s">
        <v>2578</v>
      </c>
      <c r="E645" s="2" t="s">
        <v>1037</v>
      </c>
      <c r="F645" s="1">
        <v>2381320</v>
      </c>
      <c r="G645" s="8" t="s">
        <v>316</v>
      </c>
      <c r="H645" s="1">
        <v>190506</v>
      </c>
      <c r="I645" s="2" t="s">
        <v>3001</v>
      </c>
      <c r="J645" s="2" t="s">
        <v>1150</v>
      </c>
    </row>
    <row r="646" spans="2:10" outlineLevel="1" x14ac:dyDescent="0.2">
      <c r="B646" s="6">
        <v>44728</v>
      </c>
      <c r="C646" s="2" t="s">
        <v>2500</v>
      </c>
      <c r="D646" s="2" t="s">
        <v>2578</v>
      </c>
      <c r="E646" s="2" t="s">
        <v>459</v>
      </c>
      <c r="F646" s="1">
        <v>8003320</v>
      </c>
      <c r="G646" s="8" t="s">
        <v>316</v>
      </c>
      <c r="H646" s="1">
        <v>640266</v>
      </c>
      <c r="I646" s="2" t="s">
        <v>2503</v>
      </c>
      <c r="J646" s="2" t="s">
        <v>441</v>
      </c>
    </row>
    <row r="647" spans="2:10" outlineLevel="1" x14ac:dyDescent="0.2">
      <c r="B647" s="6">
        <v>44728</v>
      </c>
      <c r="C647" s="2" t="s">
        <v>1581</v>
      </c>
      <c r="D647" s="2" t="s">
        <v>2578</v>
      </c>
      <c r="E647" s="2" t="s">
        <v>983</v>
      </c>
      <c r="F647" s="1">
        <v>2169320</v>
      </c>
      <c r="G647" s="8" t="s">
        <v>316</v>
      </c>
      <c r="H647" s="1">
        <v>173546</v>
      </c>
      <c r="I647" s="2" t="s">
        <v>2503</v>
      </c>
      <c r="J647" s="2" t="s">
        <v>441</v>
      </c>
    </row>
    <row r="648" spans="2:10" outlineLevel="1" x14ac:dyDescent="0.2">
      <c r="B648" s="6">
        <v>44728</v>
      </c>
      <c r="C648" s="2" t="s">
        <v>1882</v>
      </c>
      <c r="D648" s="2" t="s">
        <v>2578</v>
      </c>
      <c r="E648" s="2" t="s">
        <v>536</v>
      </c>
      <c r="F648" s="1">
        <v>3689780</v>
      </c>
      <c r="G648" s="8" t="s">
        <v>316</v>
      </c>
      <c r="H648" s="1">
        <v>295182</v>
      </c>
      <c r="I648" s="2" t="s">
        <v>769</v>
      </c>
      <c r="J648" s="2" t="s">
        <v>319</v>
      </c>
    </row>
    <row r="649" spans="2:10" outlineLevel="1" x14ac:dyDescent="0.2">
      <c r="B649" s="6">
        <v>44728</v>
      </c>
      <c r="C649" s="2" t="s">
        <v>2291</v>
      </c>
      <c r="D649" s="2" t="s">
        <v>2578</v>
      </c>
      <c r="E649" s="2" t="s">
        <v>1161</v>
      </c>
      <c r="F649" s="1">
        <v>1822480</v>
      </c>
      <c r="G649" s="8" t="s">
        <v>316</v>
      </c>
      <c r="H649" s="1">
        <v>145798</v>
      </c>
      <c r="I649" s="2" t="s">
        <v>2355</v>
      </c>
      <c r="J649" s="2" t="s">
        <v>2013</v>
      </c>
    </row>
    <row r="650" spans="2:10" outlineLevel="1" x14ac:dyDescent="0.2">
      <c r="B650" s="6">
        <v>44728</v>
      </c>
      <c r="C650" s="2" t="s">
        <v>2927</v>
      </c>
      <c r="D650" s="2" t="s">
        <v>2578</v>
      </c>
      <c r="E650" s="2" t="s">
        <v>2417</v>
      </c>
      <c r="F650" s="1">
        <v>7021520</v>
      </c>
      <c r="G650" s="8" t="s">
        <v>316</v>
      </c>
      <c r="H650" s="1">
        <v>561722</v>
      </c>
      <c r="I650" s="2" t="s">
        <v>2355</v>
      </c>
      <c r="J650" s="2" t="s">
        <v>2013</v>
      </c>
    </row>
    <row r="651" spans="2:10" outlineLevel="1" x14ac:dyDescent="0.2">
      <c r="B651" s="6">
        <v>44728</v>
      </c>
      <c r="C651" s="2" t="s">
        <v>2389</v>
      </c>
      <c r="D651" s="2" t="s">
        <v>2578</v>
      </c>
      <c r="E651" s="2" t="s">
        <v>521</v>
      </c>
      <c r="F651" s="1">
        <v>2221160</v>
      </c>
      <c r="G651" s="8" t="s">
        <v>316</v>
      </c>
      <c r="H651" s="1">
        <v>177693</v>
      </c>
      <c r="I651" s="2" t="s">
        <v>3001</v>
      </c>
      <c r="J651" s="2" t="s">
        <v>1150</v>
      </c>
    </row>
    <row r="652" spans="2:10" outlineLevel="1" x14ac:dyDescent="0.2">
      <c r="B652" s="6">
        <v>44728</v>
      </c>
      <c r="C652" s="2" t="s">
        <v>69</v>
      </c>
      <c r="D652" s="2" t="s">
        <v>2578</v>
      </c>
      <c r="E652" s="2" t="s">
        <v>2638</v>
      </c>
      <c r="F652" s="1">
        <v>2221160</v>
      </c>
      <c r="G652" s="8" t="s">
        <v>316</v>
      </c>
      <c r="H652" s="1">
        <v>177693</v>
      </c>
      <c r="I652" s="2" t="s">
        <v>3001</v>
      </c>
      <c r="J652" s="2" t="s">
        <v>1150</v>
      </c>
    </row>
    <row r="653" spans="2:10" outlineLevel="1" x14ac:dyDescent="0.2">
      <c r="B653" s="6">
        <v>44728</v>
      </c>
      <c r="C653" s="2" t="s">
        <v>223</v>
      </c>
      <c r="D653" s="2" t="s">
        <v>2578</v>
      </c>
      <c r="E653" s="2" t="s">
        <v>2009</v>
      </c>
      <c r="F653" s="1">
        <v>363000</v>
      </c>
      <c r="G653" s="8" t="s">
        <v>316</v>
      </c>
      <c r="H653" s="1">
        <v>29040</v>
      </c>
      <c r="I653" s="2" t="s">
        <v>3001</v>
      </c>
      <c r="J653" s="2" t="s">
        <v>1150</v>
      </c>
    </row>
    <row r="654" spans="2:10" outlineLevel="1" x14ac:dyDescent="0.2">
      <c r="B654" s="6">
        <v>44728</v>
      </c>
      <c r="C654" s="2" t="s">
        <v>829</v>
      </c>
      <c r="D654" s="2" t="s">
        <v>2578</v>
      </c>
      <c r="E654" s="2" t="s">
        <v>1919</v>
      </c>
      <c r="F654" s="1">
        <v>1110580</v>
      </c>
      <c r="G654" s="8" t="s">
        <v>316</v>
      </c>
      <c r="H654" s="1">
        <v>88846</v>
      </c>
      <c r="I654" s="2" t="s">
        <v>975</v>
      </c>
      <c r="J654" s="2" t="s">
        <v>915</v>
      </c>
    </row>
    <row r="655" spans="2:10" outlineLevel="1" x14ac:dyDescent="0.2">
      <c r="B655" s="6">
        <v>44728</v>
      </c>
      <c r="C655" s="2" t="s">
        <v>34</v>
      </c>
      <c r="D655" s="2" t="s">
        <v>2578</v>
      </c>
      <c r="E655" s="2" t="s">
        <v>563</v>
      </c>
      <c r="F655" s="1">
        <v>7934220</v>
      </c>
      <c r="G655" s="8" t="s">
        <v>316</v>
      </c>
      <c r="H655" s="1">
        <v>634738</v>
      </c>
      <c r="I655" s="2" t="s">
        <v>2355</v>
      </c>
      <c r="J655" s="2" t="s">
        <v>2013</v>
      </c>
    </row>
    <row r="656" spans="2:10" outlineLevel="1" x14ac:dyDescent="0.2">
      <c r="B656" s="6">
        <v>44728</v>
      </c>
      <c r="C656" s="2" t="s">
        <v>2488</v>
      </c>
      <c r="D656" s="2" t="s">
        <v>2578</v>
      </c>
      <c r="E656" s="2" t="s">
        <v>2639</v>
      </c>
      <c r="F656" s="1">
        <v>2762370</v>
      </c>
      <c r="G656" s="8" t="s">
        <v>316</v>
      </c>
      <c r="H656" s="1">
        <v>220990</v>
      </c>
      <c r="I656" s="2" t="s">
        <v>2355</v>
      </c>
      <c r="J656" s="2" t="s">
        <v>2013</v>
      </c>
    </row>
    <row r="657" spans="2:10" outlineLevel="1" x14ac:dyDescent="0.2">
      <c r="B657" s="6">
        <v>44729</v>
      </c>
      <c r="C657" s="2" t="s">
        <v>2142</v>
      </c>
      <c r="D657" s="2" t="s">
        <v>1889</v>
      </c>
      <c r="E657" s="2" t="s">
        <v>2522</v>
      </c>
      <c r="F657" s="1">
        <v>-5753308</v>
      </c>
      <c r="G657" s="8" t="s">
        <v>316</v>
      </c>
      <c r="H657" s="1">
        <v>-460265</v>
      </c>
      <c r="I657" s="2" t="s">
        <v>2355</v>
      </c>
      <c r="J657" s="2" t="s">
        <v>2013</v>
      </c>
    </row>
    <row r="658" spans="2:10" outlineLevel="1" x14ac:dyDescent="0.2">
      <c r="B658" s="6">
        <v>44732</v>
      </c>
      <c r="C658" s="2" t="s">
        <v>1857</v>
      </c>
      <c r="D658" s="2" t="s">
        <v>2578</v>
      </c>
      <c r="E658" s="2" t="s">
        <v>2385</v>
      </c>
      <c r="F658" s="1">
        <v>280704</v>
      </c>
      <c r="G658" s="8" t="s">
        <v>316</v>
      </c>
      <c r="H658" s="1">
        <v>22456</v>
      </c>
      <c r="I658" s="2" t="s">
        <v>1893</v>
      </c>
      <c r="J658" s="2" t="s">
        <v>375</v>
      </c>
    </row>
    <row r="659" spans="2:10" outlineLevel="1" x14ac:dyDescent="0.2">
      <c r="B659" s="6">
        <v>44732</v>
      </c>
      <c r="C659" s="2" t="s">
        <v>1994</v>
      </c>
      <c r="D659" s="2" t="s">
        <v>1889</v>
      </c>
      <c r="E659" s="2" t="s">
        <v>2522</v>
      </c>
      <c r="F659" s="1">
        <v>-2396630</v>
      </c>
      <c r="G659" s="8" t="s">
        <v>316</v>
      </c>
      <c r="H659" s="1">
        <v>-191730</v>
      </c>
      <c r="I659" s="2" t="s">
        <v>2355</v>
      </c>
      <c r="J659" s="2" t="s">
        <v>2013</v>
      </c>
    </row>
    <row r="660" spans="2:10" outlineLevel="1" x14ac:dyDescent="0.2">
      <c r="B660" s="6">
        <v>44733</v>
      </c>
      <c r="C660" s="2" t="s">
        <v>1500</v>
      </c>
      <c r="D660" s="2" t="s">
        <v>2578</v>
      </c>
      <c r="E660" s="2" t="s">
        <v>1129</v>
      </c>
      <c r="F660" s="1">
        <v>2024120</v>
      </c>
      <c r="G660" s="8" t="s">
        <v>316</v>
      </c>
      <c r="H660" s="1">
        <v>161930</v>
      </c>
      <c r="I660" s="2" t="s">
        <v>1851</v>
      </c>
      <c r="J660" s="2" t="s">
        <v>913</v>
      </c>
    </row>
    <row r="661" spans="2:10" outlineLevel="1" x14ac:dyDescent="0.2">
      <c r="B661" s="6">
        <v>44734</v>
      </c>
      <c r="C661" s="2" t="s">
        <v>1537</v>
      </c>
      <c r="D661" s="2" t="s">
        <v>1889</v>
      </c>
      <c r="E661" s="2" t="s">
        <v>2522</v>
      </c>
      <c r="F661" s="1">
        <v>-595330</v>
      </c>
      <c r="G661" s="8" t="s">
        <v>316</v>
      </c>
      <c r="H661" s="1">
        <v>-47626</v>
      </c>
      <c r="I661" s="2" t="s">
        <v>2355</v>
      </c>
      <c r="J661" s="2" t="s">
        <v>2013</v>
      </c>
    </row>
    <row r="662" spans="2:10" outlineLevel="1" x14ac:dyDescent="0.2">
      <c r="B662" s="6">
        <v>44735</v>
      </c>
      <c r="C662" s="2" t="s">
        <v>293</v>
      </c>
      <c r="D662" s="2" t="s">
        <v>1889</v>
      </c>
      <c r="E662" s="2" t="s">
        <v>2522</v>
      </c>
      <c r="F662" s="1">
        <v>-1098815</v>
      </c>
      <c r="G662" s="8" t="s">
        <v>316</v>
      </c>
      <c r="H662" s="1">
        <v>-87906</v>
      </c>
      <c r="I662" s="2" t="s">
        <v>2355</v>
      </c>
      <c r="J662" s="2" t="s">
        <v>2013</v>
      </c>
    </row>
    <row r="663" spans="2:10" outlineLevel="1" x14ac:dyDescent="0.2">
      <c r="B663" s="6">
        <v>44739</v>
      </c>
      <c r="C663" s="2" t="s">
        <v>1381</v>
      </c>
      <c r="D663" s="2" t="s">
        <v>1889</v>
      </c>
      <c r="E663" s="2" t="s">
        <v>2522</v>
      </c>
      <c r="F663" s="1">
        <v>-1047376</v>
      </c>
      <c r="G663" s="8" t="s">
        <v>316</v>
      </c>
      <c r="H663" s="1">
        <v>-83790</v>
      </c>
      <c r="I663" s="2" t="s">
        <v>2355</v>
      </c>
      <c r="J663" s="2" t="s">
        <v>2013</v>
      </c>
    </row>
    <row r="664" spans="2:10" outlineLevel="1" x14ac:dyDescent="0.2">
      <c r="B664" s="6">
        <v>44741</v>
      </c>
      <c r="C664" s="2" t="s">
        <v>2216</v>
      </c>
      <c r="D664" s="2" t="s">
        <v>1889</v>
      </c>
      <c r="E664" s="2" t="s">
        <v>2522</v>
      </c>
      <c r="F664" s="1">
        <v>-1711932</v>
      </c>
      <c r="G664" s="8" t="s">
        <v>316</v>
      </c>
      <c r="H664" s="1">
        <v>-136955</v>
      </c>
      <c r="I664" s="2" t="s">
        <v>2355</v>
      </c>
      <c r="J664" s="2" t="s">
        <v>2013</v>
      </c>
    </row>
    <row r="665" spans="2:10" outlineLevel="1" x14ac:dyDescent="0.2">
      <c r="B665" s="6">
        <v>44741</v>
      </c>
      <c r="C665" s="2" t="s">
        <v>1676</v>
      </c>
      <c r="D665" s="2" t="s">
        <v>1889</v>
      </c>
      <c r="E665" s="2" t="s">
        <v>2522</v>
      </c>
      <c r="F665" s="1">
        <v>-4760838</v>
      </c>
      <c r="G665" s="8" t="s">
        <v>316</v>
      </c>
      <c r="H665" s="1">
        <v>-380868</v>
      </c>
      <c r="I665" s="2" t="s">
        <v>2355</v>
      </c>
      <c r="J665" s="2" t="s">
        <v>2013</v>
      </c>
    </row>
    <row r="666" spans="2:10" outlineLevel="1" x14ac:dyDescent="0.2">
      <c r="B666" s="6">
        <v>44746</v>
      </c>
      <c r="C666" s="2" t="s">
        <v>1668</v>
      </c>
      <c r="D666" s="2" t="s">
        <v>2578</v>
      </c>
      <c r="E666" s="2" t="s">
        <v>2453</v>
      </c>
      <c r="F666" s="1">
        <v>5713900</v>
      </c>
      <c r="G666" s="8" t="s">
        <v>316</v>
      </c>
      <c r="H666" s="1">
        <v>457112</v>
      </c>
      <c r="I666" s="2" t="s">
        <v>2503</v>
      </c>
      <c r="J666" s="2" t="s">
        <v>441</v>
      </c>
    </row>
    <row r="667" spans="2:10" outlineLevel="1" x14ac:dyDescent="0.2">
      <c r="B667" s="6">
        <v>44746</v>
      </c>
      <c r="C667" s="2" t="s">
        <v>2092</v>
      </c>
      <c r="D667" s="2" t="s">
        <v>2578</v>
      </c>
      <c r="E667" s="2"/>
      <c r="F667" s="1">
        <v>0</v>
      </c>
      <c r="G667" s="8" t="s">
        <v>316</v>
      </c>
      <c r="H667" s="1">
        <v>0</v>
      </c>
      <c r="I667" s="2" t="s">
        <v>769</v>
      </c>
      <c r="J667" s="2" t="s">
        <v>319</v>
      </c>
    </row>
    <row r="668" spans="2:10" outlineLevel="1" x14ac:dyDescent="0.2">
      <c r="B668" s="6">
        <v>44746</v>
      </c>
      <c r="C668" s="2" t="s">
        <v>336</v>
      </c>
      <c r="D668" s="2" t="s">
        <v>2578</v>
      </c>
      <c r="E668" s="2" t="s">
        <v>1338</v>
      </c>
      <c r="F668" s="1">
        <v>290400</v>
      </c>
      <c r="G668" s="8" t="s">
        <v>316</v>
      </c>
      <c r="H668" s="1">
        <v>23232</v>
      </c>
      <c r="I668" s="2" t="s">
        <v>1851</v>
      </c>
      <c r="J668" s="2" t="s">
        <v>913</v>
      </c>
    </row>
    <row r="669" spans="2:10" outlineLevel="1" x14ac:dyDescent="0.2">
      <c r="B669" s="6">
        <v>44746</v>
      </c>
      <c r="C669" s="2" t="s">
        <v>903</v>
      </c>
      <c r="D669" s="2" t="s">
        <v>2578</v>
      </c>
      <c r="E669" s="2" t="s">
        <v>996</v>
      </c>
      <c r="F669" s="1">
        <v>5259184</v>
      </c>
      <c r="G669" s="8" t="s">
        <v>316</v>
      </c>
      <c r="H669" s="1">
        <v>420735</v>
      </c>
      <c r="I669" s="2" t="s">
        <v>513</v>
      </c>
      <c r="J669" s="2" t="s">
        <v>364</v>
      </c>
    </row>
    <row r="670" spans="2:10" outlineLevel="1" x14ac:dyDescent="0.2">
      <c r="B670" s="6">
        <v>44746</v>
      </c>
      <c r="C670" s="2" t="s">
        <v>1088</v>
      </c>
      <c r="D670" s="2" t="s">
        <v>2578</v>
      </c>
      <c r="E670" s="2" t="s">
        <v>2558</v>
      </c>
      <c r="F670" s="1">
        <v>1110580</v>
      </c>
      <c r="G670" s="8" t="s">
        <v>316</v>
      </c>
      <c r="H670" s="1">
        <v>88846</v>
      </c>
      <c r="I670" s="2" t="s">
        <v>1851</v>
      </c>
      <c r="J670" s="2" t="s">
        <v>913</v>
      </c>
    </row>
    <row r="671" spans="2:10" outlineLevel="1" x14ac:dyDescent="0.2">
      <c r="B671" s="6">
        <v>44746</v>
      </c>
      <c r="C671" s="2" t="s">
        <v>2413</v>
      </c>
      <c r="D671" s="2" t="s">
        <v>2578</v>
      </c>
      <c r="E671" s="2" t="s">
        <v>2740</v>
      </c>
      <c r="F671" s="1">
        <v>4245280</v>
      </c>
      <c r="G671" s="8" t="s">
        <v>316</v>
      </c>
      <c r="H671" s="1">
        <v>339622</v>
      </c>
      <c r="I671" s="2" t="s">
        <v>263</v>
      </c>
      <c r="J671" s="2" t="s">
        <v>1408</v>
      </c>
    </row>
    <row r="672" spans="2:10" outlineLevel="1" x14ac:dyDescent="0.2">
      <c r="B672" s="6">
        <v>44746</v>
      </c>
      <c r="C672" s="2" t="s">
        <v>1003</v>
      </c>
      <c r="D672" s="2" t="s">
        <v>2578</v>
      </c>
      <c r="E672" s="2" t="s">
        <v>1142</v>
      </c>
      <c r="F672" s="1">
        <v>7220920</v>
      </c>
      <c r="G672" s="8" t="s">
        <v>316</v>
      </c>
      <c r="H672" s="1">
        <v>577674</v>
      </c>
      <c r="I672" s="2" t="s">
        <v>2503</v>
      </c>
      <c r="J672" s="2" t="s">
        <v>441</v>
      </c>
    </row>
    <row r="673" spans="2:10" outlineLevel="1" x14ac:dyDescent="0.2">
      <c r="B673" s="6">
        <v>44746</v>
      </c>
      <c r="C673" s="2" t="s">
        <v>1457</v>
      </c>
      <c r="D673" s="2" t="s">
        <v>2578</v>
      </c>
      <c r="E673" s="2" t="s">
        <v>928</v>
      </c>
      <c r="F673" s="1">
        <v>1468620</v>
      </c>
      <c r="G673" s="8" t="s">
        <v>316</v>
      </c>
      <c r="H673" s="1">
        <v>117490</v>
      </c>
      <c r="I673" s="2" t="s">
        <v>769</v>
      </c>
      <c r="J673" s="2" t="s">
        <v>319</v>
      </c>
    </row>
    <row r="674" spans="2:10" outlineLevel="1" x14ac:dyDescent="0.2">
      <c r="B674" s="6">
        <v>44746</v>
      </c>
      <c r="C674" s="2" t="s">
        <v>690</v>
      </c>
      <c r="D674" s="2" t="s">
        <v>2578</v>
      </c>
      <c r="E674" s="2" t="s">
        <v>1028</v>
      </c>
      <c r="F674" s="1">
        <v>1110580</v>
      </c>
      <c r="G674" s="8" t="s">
        <v>316</v>
      </c>
      <c r="H674" s="1">
        <v>88846</v>
      </c>
      <c r="I674" s="2" t="s">
        <v>1851</v>
      </c>
      <c r="J674" s="2" t="s">
        <v>913</v>
      </c>
    </row>
    <row r="675" spans="2:10" outlineLevel="1" x14ac:dyDescent="0.2">
      <c r="B675" s="6">
        <v>44746</v>
      </c>
      <c r="C675" s="2" t="s">
        <v>728</v>
      </c>
      <c r="D675" s="2" t="s">
        <v>2578</v>
      </c>
      <c r="E675" s="2" t="s">
        <v>453</v>
      </c>
      <c r="F675" s="1">
        <v>1110580</v>
      </c>
      <c r="G675" s="8" t="s">
        <v>316</v>
      </c>
      <c r="H675" s="1">
        <v>88846</v>
      </c>
      <c r="I675" s="2" t="s">
        <v>1474</v>
      </c>
      <c r="J675" s="2" t="s">
        <v>2830</v>
      </c>
    </row>
    <row r="676" spans="2:10" outlineLevel="1" x14ac:dyDescent="0.2">
      <c r="B676" s="6">
        <v>44746</v>
      </c>
      <c r="C676" s="2" t="s">
        <v>2220</v>
      </c>
      <c r="D676" s="2" t="s">
        <v>2578</v>
      </c>
      <c r="E676" s="2" t="s">
        <v>1372</v>
      </c>
      <c r="F676" s="1">
        <v>1468620</v>
      </c>
      <c r="G676" s="8" t="s">
        <v>316</v>
      </c>
      <c r="H676" s="1">
        <v>117490</v>
      </c>
      <c r="I676" s="2" t="s">
        <v>1474</v>
      </c>
      <c r="J676" s="2" t="s">
        <v>2830</v>
      </c>
    </row>
    <row r="677" spans="2:10" outlineLevel="1" x14ac:dyDescent="0.2">
      <c r="B677" s="6">
        <v>44746</v>
      </c>
      <c r="C677" s="2" t="s">
        <v>2728</v>
      </c>
      <c r="D677" s="2" t="s">
        <v>2578</v>
      </c>
      <c r="E677" s="2" t="s">
        <v>2363</v>
      </c>
      <c r="F677" s="1">
        <v>2514100</v>
      </c>
      <c r="G677" s="8" t="s">
        <v>316</v>
      </c>
      <c r="H677" s="1">
        <v>201128</v>
      </c>
      <c r="I677" s="2" t="s">
        <v>1977</v>
      </c>
      <c r="J677" s="2" t="s">
        <v>1098</v>
      </c>
    </row>
    <row r="678" spans="2:10" outlineLevel="1" x14ac:dyDescent="0.2">
      <c r="B678" s="6">
        <v>44746</v>
      </c>
      <c r="C678" s="2" t="s">
        <v>1169</v>
      </c>
      <c r="D678" s="2" t="s">
        <v>2578</v>
      </c>
      <c r="E678" s="2" t="s">
        <v>2694</v>
      </c>
      <c r="F678" s="1">
        <v>4953754</v>
      </c>
      <c r="G678" s="8" t="s">
        <v>316</v>
      </c>
      <c r="H678" s="1">
        <v>396300</v>
      </c>
      <c r="I678" s="2" t="s">
        <v>513</v>
      </c>
      <c r="J678" s="2" t="s">
        <v>364</v>
      </c>
    </row>
    <row r="679" spans="2:10" outlineLevel="1" x14ac:dyDescent="0.2">
      <c r="B679" s="6">
        <v>44746</v>
      </c>
      <c r="C679" s="2" t="s">
        <v>1615</v>
      </c>
      <c r="D679" s="2" t="s">
        <v>2578</v>
      </c>
      <c r="E679" s="2" t="s">
        <v>2678</v>
      </c>
      <c r="F679" s="1">
        <v>2381320</v>
      </c>
      <c r="G679" s="8" t="s">
        <v>316</v>
      </c>
      <c r="H679" s="1">
        <v>190506</v>
      </c>
      <c r="I679" s="2" t="s">
        <v>2897</v>
      </c>
      <c r="J679" s="2" t="s">
        <v>1197</v>
      </c>
    </row>
    <row r="680" spans="2:10" outlineLevel="1" x14ac:dyDescent="0.2">
      <c r="B680" s="6">
        <v>44746</v>
      </c>
      <c r="C680" s="2" t="s">
        <v>2017</v>
      </c>
      <c r="D680" s="2" t="s">
        <v>2578</v>
      </c>
      <c r="E680" s="2" t="s">
        <v>1118</v>
      </c>
      <c r="F680" s="1">
        <v>5552900</v>
      </c>
      <c r="G680" s="8" t="s">
        <v>316</v>
      </c>
      <c r="H680" s="1">
        <v>444232</v>
      </c>
      <c r="I680" s="2" t="s">
        <v>2355</v>
      </c>
      <c r="J680" s="2" t="s">
        <v>2013</v>
      </c>
    </row>
    <row r="681" spans="2:10" outlineLevel="1" x14ac:dyDescent="0.2">
      <c r="B681" s="6">
        <v>44746</v>
      </c>
      <c r="C681" s="2" t="s">
        <v>2904</v>
      </c>
      <c r="D681" s="2" t="s">
        <v>2578</v>
      </c>
      <c r="E681" s="2" t="s">
        <v>2067</v>
      </c>
      <c r="F681" s="1">
        <v>6071100</v>
      </c>
      <c r="G681" s="8" t="s">
        <v>316</v>
      </c>
      <c r="H681" s="1">
        <v>485688</v>
      </c>
      <c r="I681" s="2" t="s">
        <v>2355</v>
      </c>
      <c r="J681" s="2" t="s">
        <v>2013</v>
      </c>
    </row>
    <row r="682" spans="2:10" outlineLevel="1" x14ac:dyDescent="0.2">
      <c r="B682" s="6">
        <v>44746</v>
      </c>
      <c r="C682" s="2" t="s">
        <v>112</v>
      </c>
      <c r="D682" s="2" t="s">
        <v>2578</v>
      </c>
      <c r="E682" s="2" t="s">
        <v>2007</v>
      </c>
      <c r="F682" s="1">
        <v>3465990</v>
      </c>
      <c r="G682" s="8" t="s">
        <v>316</v>
      </c>
      <c r="H682" s="1">
        <v>277279</v>
      </c>
      <c r="I682" s="2" t="s">
        <v>2355</v>
      </c>
      <c r="J682" s="2" t="s">
        <v>2013</v>
      </c>
    </row>
    <row r="683" spans="2:10" outlineLevel="1" x14ac:dyDescent="0.2">
      <c r="B683" s="6">
        <v>44746</v>
      </c>
      <c r="C683" s="2" t="s">
        <v>1073</v>
      </c>
      <c r="D683" s="2" t="s">
        <v>2578</v>
      </c>
      <c r="E683" s="2" t="s">
        <v>1280</v>
      </c>
      <c r="F683" s="1">
        <v>1409320</v>
      </c>
      <c r="G683" s="8" t="s">
        <v>316</v>
      </c>
      <c r="H683" s="1">
        <v>112746</v>
      </c>
      <c r="I683" s="2" t="s">
        <v>2355</v>
      </c>
      <c r="J683" s="2" t="s">
        <v>2013</v>
      </c>
    </row>
    <row r="684" spans="2:10" outlineLevel="1" x14ac:dyDescent="0.2">
      <c r="B684" s="6">
        <v>44746</v>
      </c>
      <c r="C684" s="2" t="s">
        <v>2680</v>
      </c>
      <c r="D684" s="2" t="s">
        <v>2578</v>
      </c>
      <c r="E684" s="2" t="s">
        <v>910</v>
      </c>
      <c r="F684" s="1">
        <v>2722980</v>
      </c>
      <c r="G684" s="8" t="s">
        <v>316</v>
      </c>
      <c r="H684" s="1">
        <v>217838</v>
      </c>
      <c r="I684" s="2" t="s">
        <v>3001</v>
      </c>
      <c r="J684" s="2" t="s">
        <v>1150</v>
      </c>
    </row>
    <row r="685" spans="2:10" outlineLevel="1" x14ac:dyDescent="0.2">
      <c r="B685" s="6">
        <v>44746</v>
      </c>
      <c r="C685" s="2" t="s">
        <v>246</v>
      </c>
      <c r="D685" s="2" t="s">
        <v>2578</v>
      </c>
      <c r="E685" s="2" t="s">
        <v>2227</v>
      </c>
      <c r="F685" s="1">
        <v>3491900</v>
      </c>
      <c r="G685" s="8" t="s">
        <v>316</v>
      </c>
      <c r="H685" s="1">
        <v>279352</v>
      </c>
      <c r="I685" s="2" t="s">
        <v>263</v>
      </c>
      <c r="J685" s="2" t="s">
        <v>1408</v>
      </c>
    </row>
    <row r="686" spans="2:10" outlineLevel="1" x14ac:dyDescent="0.2">
      <c r="B686" s="6">
        <v>44746</v>
      </c>
      <c r="C686" s="2" t="s">
        <v>2237</v>
      </c>
      <c r="D686" s="2" t="s">
        <v>2578</v>
      </c>
      <c r="E686" s="2" t="s">
        <v>2682</v>
      </c>
      <c r="F686" s="1">
        <v>1403520</v>
      </c>
      <c r="G686" s="8" t="s">
        <v>316</v>
      </c>
      <c r="H686" s="1">
        <v>112282</v>
      </c>
      <c r="I686" s="2" t="s">
        <v>2503</v>
      </c>
      <c r="J686" s="2" t="s">
        <v>441</v>
      </c>
    </row>
    <row r="687" spans="2:10" outlineLevel="1" x14ac:dyDescent="0.2">
      <c r="B687" s="6">
        <v>44746</v>
      </c>
      <c r="C687" s="2" t="s">
        <v>147</v>
      </c>
      <c r="D687" s="2" t="s">
        <v>2578</v>
      </c>
      <c r="E687" s="2" t="s">
        <v>1086</v>
      </c>
      <c r="F687" s="1">
        <v>2381320</v>
      </c>
      <c r="G687" s="8" t="s">
        <v>316</v>
      </c>
      <c r="H687" s="1">
        <v>190506</v>
      </c>
      <c r="I687" s="2" t="s">
        <v>1474</v>
      </c>
      <c r="J687" s="2" t="s">
        <v>2830</v>
      </c>
    </row>
    <row r="688" spans="2:10" outlineLevel="1" x14ac:dyDescent="0.2">
      <c r="B688" s="6">
        <v>44746</v>
      </c>
      <c r="C688" s="2" t="s">
        <v>2281</v>
      </c>
      <c r="D688" s="2" t="s">
        <v>2578</v>
      </c>
      <c r="E688" s="2" t="s">
        <v>557</v>
      </c>
      <c r="F688" s="1">
        <v>5417250</v>
      </c>
      <c r="G688" s="8" t="s">
        <v>316</v>
      </c>
      <c r="H688" s="1">
        <v>433380</v>
      </c>
      <c r="I688" s="2" t="s">
        <v>513</v>
      </c>
      <c r="J688" s="2" t="s">
        <v>364</v>
      </c>
    </row>
    <row r="689" spans="2:10" outlineLevel="1" x14ac:dyDescent="0.2">
      <c r="B689" s="6">
        <v>44746</v>
      </c>
      <c r="C689" s="2" t="s">
        <v>2123</v>
      </c>
      <c r="D689" s="2" t="s">
        <v>2578</v>
      </c>
      <c r="E689" s="2" t="s">
        <v>355</v>
      </c>
      <c r="F689" s="1">
        <v>2221160</v>
      </c>
      <c r="G689" s="8" t="s">
        <v>316</v>
      </c>
      <c r="H689" s="1">
        <v>177693</v>
      </c>
      <c r="I689" s="2" t="s">
        <v>3001</v>
      </c>
      <c r="J689" s="2" t="s">
        <v>1150</v>
      </c>
    </row>
    <row r="690" spans="2:10" outlineLevel="1" x14ac:dyDescent="0.2">
      <c r="B690" s="6">
        <v>44746</v>
      </c>
      <c r="C690" s="2" t="s">
        <v>22</v>
      </c>
      <c r="D690" s="2" t="s">
        <v>2578</v>
      </c>
      <c r="E690" s="2" t="s">
        <v>504</v>
      </c>
      <c r="F690" s="1">
        <v>2221160</v>
      </c>
      <c r="G690" s="8" t="s">
        <v>316</v>
      </c>
      <c r="H690" s="1">
        <v>177693</v>
      </c>
      <c r="I690" s="2" t="s">
        <v>497</v>
      </c>
      <c r="J690" s="2" t="s">
        <v>349</v>
      </c>
    </row>
    <row r="691" spans="2:10" outlineLevel="1" x14ac:dyDescent="0.2">
      <c r="B691" s="6">
        <v>44746</v>
      </c>
      <c r="C691" s="2" t="s">
        <v>2400</v>
      </c>
      <c r="D691" s="2" t="s">
        <v>2578</v>
      </c>
      <c r="E691" s="2" t="s">
        <v>2894</v>
      </c>
      <c r="F691" s="1">
        <v>8884640</v>
      </c>
      <c r="G691" s="8" t="s">
        <v>316</v>
      </c>
      <c r="H691" s="1">
        <v>710771</v>
      </c>
      <c r="I691" s="2" t="s">
        <v>769</v>
      </c>
      <c r="J691" s="2" t="s">
        <v>319</v>
      </c>
    </row>
    <row r="692" spans="2:10" outlineLevel="1" x14ac:dyDescent="0.2">
      <c r="B692" s="6">
        <v>44746</v>
      </c>
      <c r="C692" s="2" t="s">
        <v>313</v>
      </c>
      <c r="D692" s="2" t="s">
        <v>2578</v>
      </c>
      <c r="E692" s="2" t="s">
        <v>2988</v>
      </c>
      <c r="F692" s="1">
        <v>2049420</v>
      </c>
      <c r="G692" s="8" t="s">
        <v>316</v>
      </c>
      <c r="H692" s="1">
        <v>163954</v>
      </c>
      <c r="I692" s="2" t="s">
        <v>2355</v>
      </c>
      <c r="J692" s="2" t="s">
        <v>2013</v>
      </c>
    </row>
    <row r="693" spans="2:10" outlineLevel="1" x14ac:dyDescent="0.2">
      <c r="B693" s="6">
        <v>44746</v>
      </c>
      <c r="C693" s="2" t="s">
        <v>1649</v>
      </c>
      <c r="D693" s="2" t="s">
        <v>2578</v>
      </c>
      <c r="E693" s="2" t="s">
        <v>1171</v>
      </c>
      <c r="F693" s="1">
        <v>4735260</v>
      </c>
      <c r="G693" s="8" t="s">
        <v>316</v>
      </c>
      <c r="H693" s="1">
        <v>378821</v>
      </c>
      <c r="I693" s="2" t="s">
        <v>2355</v>
      </c>
      <c r="J693" s="2" t="s">
        <v>2013</v>
      </c>
    </row>
    <row r="694" spans="2:10" outlineLevel="1" x14ac:dyDescent="0.2">
      <c r="B694" s="6">
        <v>44746</v>
      </c>
      <c r="C694" s="2" t="s">
        <v>1079</v>
      </c>
      <c r="D694" s="2" t="s">
        <v>2578</v>
      </c>
      <c r="E694" s="2" t="s">
        <v>476</v>
      </c>
      <c r="F694" s="1">
        <v>16080760</v>
      </c>
      <c r="G694" s="8" t="s">
        <v>316</v>
      </c>
      <c r="H694" s="1">
        <v>1286461</v>
      </c>
      <c r="I694" s="2" t="s">
        <v>2355</v>
      </c>
      <c r="J694" s="2" t="s">
        <v>2013</v>
      </c>
    </row>
    <row r="695" spans="2:10" outlineLevel="1" x14ac:dyDescent="0.2">
      <c r="B695" s="6">
        <v>44746</v>
      </c>
      <c r="C695" s="2" t="s">
        <v>874</v>
      </c>
      <c r="D695" s="2" t="s">
        <v>2578</v>
      </c>
      <c r="E695" s="2" t="s">
        <v>2184</v>
      </c>
      <c r="F695" s="1">
        <v>8587426</v>
      </c>
      <c r="G695" s="8" t="s">
        <v>316</v>
      </c>
      <c r="H695" s="1">
        <v>686994</v>
      </c>
      <c r="I695" s="2" t="s">
        <v>2355</v>
      </c>
      <c r="J695" s="2" t="s">
        <v>2013</v>
      </c>
    </row>
    <row r="696" spans="2:10" outlineLevel="1" x14ac:dyDescent="0.2">
      <c r="B696" s="6">
        <v>44746</v>
      </c>
      <c r="C696" s="2" t="s">
        <v>116</v>
      </c>
      <c r="D696" s="2" t="s">
        <v>2578</v>
      </c>
      <c r="E696" s="2" t="s">
        <v>2853</v>
      </c>
      <c r="F696" s="1">
        <v>4603320</v>
      </c>
      <c r="G696" s="8" t="s">
        <v>316</v>
      </c>
      <c r="H696" s="1">
        <v>368266</v>
      </c>
      <c r="I696" s="2" t="s">
        <v>2897</v>
      </c>
      <c r="J696" s="2" t="s">
        <v>1197</v>
      </c>
    </row>
    <row r="697" spans="2:10" outlineLevel="1" x14ac:dyDescent="0.2">
      <c r="B697" s="6">
        <v>44746</v>
      </c>
      <c r="C697" s="2" t="s">
        <v>1841</v>
      </c>
      <c r="D697" s="2" t="s">
        <v>2578</v>
      </c>
      <c r="E697" s="2" t="s">
        <v>1905</v>
      </c>
      <c r="F697" s="1">
        <v>1970440</v>
      </c>
      <c r="G697" s="8" t="s">
        <v>316</v>
      </c>
      <c r="H697" s="1">
        <v>157635</v>
      </c>
      <c r="I697" s="2" t="s">
        <v>1474</v>
      </c>
      <c r="J697" s="2" t="s">
        <v>2830</v>
      </c>
    </row>
    <row r="698" spans="2:10" outlineLevel="1" x14ac:dyDescent="0.2">
      <c r="B698" s="6">
        <v>44746</v>
      </c>
      <c r="C698" s="2" t="s">
        <v>1115</v>
      </c>
      <c r="D698" s="2" t="s">
        <v>2578</v>
      </c>
      <c r="E698" s="2" t="s">
        <v>400</v>
      </c>
      <c r="F698" s="1">
        <v>1544660</v>
      </c>
      <c r="G698" s="8" t="s">
        <v>316</v>
      </c>
      <c r="H698" s="1">
        <v>123573</v>
      </c>
      <c r="I698" s="2" t="s">
        <v>1977</v>
      </c>
      <c r="J698" s="2" t="s">
        <v>1098</v>
      </c>
    </row>
    <row r="699" spans="2:10" outlineLevel="1" x14ac:dyDescent="0.2">
      <c r="B699" s="6">
        <v>44746</v>
      </c>
      <c r="C699" s="2" t="s">
        <v>1359</v>
      </c>
      <c r="D699" s="2" t="s">
        <v>2578</v>
      </c>
      <c r="E699" s="2" t="s">
        <v>2936</v>
      </c>
      <c r="F699" s="1">
        <v>1110580</v>
      </c>
      <c r="G699" s="8" t="s">
        <v>316</v>
      </c>
      <c r="H699" s="1">
        <v>88846</v>
      </c>
      <c r="I699" s="2" t="s">
        <v>1851</v>
      </c>
      <c r="J699" s="2" t="s">
        <v>913</v>
      </c>
    </row>
    <row r="700" spans="2:10" outlineLevel="1" x14ac:dyDescent="0.2">
      <c r="B700" s="6">
        <v>44746</v>
      </c>
      <c r="C700" s="2" t="s">
        <v>102</v>
      </c>
      <c r="D700" s="2" t="s">
        <v>2578</v>
      </c>
      <c r="E700" s="2" t="s">
        <v>1674</v>
      </c>
      <c r="F700" s="1">
        <v>8118230</v>
      </c>
      <c r="G700" s="8" t="s">
        <v>316</v>
      </c>
      <c r="H700" s="1">
        <v>649458</v>
      </c>
      <c r="I700" s="2" t="s">
        <v>2503</v>
      </c>
      <c r="J700" s="2" t="s">
        <v>441</v>
      </c>
    </row>
    <row r="701" spans="2:10" outlineLevel="1" x14ac:dyDescent="0.2">
      <c r="B701" s="6">
        <v>44746</v>
      </c>
      <c r="C701" s="2" t="s">
        <v>1531</v>
      </c>
      <c r="D701" s="2" t="s">
        <v>2578</v>
      </c>
      <c r="E701" s="2" t="s">
        <v>763</v>
      </c>
      <c r="F701" s="1">
        <v>290400</v>
      </c>
      <c r="G701" s="8" t="s">
        <v>316</v>
      </c>
      <c r="H701" s="1">
        <v>23232</v>
      </c>
      <c r="I701" s="2" t="s">
        <v>2503</v>
      </c>
      <c r="J701" s="2" t="s">
        <v>441</v>
      </c>
    </row>
    <row r="702" spans="2:10" outlineLevel="1" x14ac:dyDescent="0.2">
      <c r="B702" s="6">
        <v>44746</v>
      </c>
      <c r="C702" s="2" t="s">
        <v>741</v>
      </c>
      <c r="D702" s="2" t="s">
        <v>2578</v>
      </c>
      <c r="E702" s="2" t="s">
        <v>1543</v>
      </c>
      <c r="F702" s="1">
        <v>9292560</v>
      </c>
      <c r="G702" s="8" t="s">
        <v>316</v>
      </c>
      <c r="H702" s="1">
        <v>743405</v>
      </c>
      <c r="I702" s="2" t="s">
        <v>2355</v>
      </c>
      <c r="J702" s="2" t="s">
        <v>2013</v>
      </c>
    </row>
    <row r="703" spans="2:10" outlineLevel="1" x14ac:dyDescent="0.2">
      <c r="B703" s="6">
        <v>44746</v>
      </c>
      <c r="C703" s="2" t="s">
        <v>1364</v>
      </c>
      <c r="D703" s="2" t="s">
        <v>2578</v>
      </c>
      <c r="E703" s="2" t="s">
        <v>1757</v>
      </c>
      <c r="F703" s="1">
        <v>290400</v>
      </c>
      <c r="G703" s="8" t="s">
        <v>316</v>
      </c>
      <c r="H703" s="1">
        <v>23232</v>
      </c>
      <c r="I703" s="2" t="s">
        <v>769</v>
      </c>
      <c r="J703" s="2" t="s">
        <v>319</v>
      </c>
    </row>
    <row r="704" spans="2:10" outlineLevel="1" x14ac:dyDescent="0.2">
      <c r="B704" s="6">
        <v>44746</v>
      </c>
      <c r="C704" s="2" t="s">
        <v>1263</v>
      </c>
      <c r="D704" s="2" t="s">
        <v>2578</v>
      </c>
      <c r="E704" s="2" t="s">
        <v>719</v>
      </c>
      <c r="F704" s="1">
        <v>1518802</v>
      </c>
      <c r="G704" s="8" t="s">
        <v>316</v>
      </c>
      <c r="H704" s="1">
        <v>121504</v>
      </c>
      <c r="I704" s="2" t="s">
        <v>1851</v>
      </c>
      <c r="J704" s="2" t="s">
        <v>913</v>
      </c>
    </row>
    <row r="705" spans="2:10" outlineLevel="1" x14ac:dyDescent="0.2">
      <c r="B705" s="6">
        <v>44746</v>
      </c>
      <c r="C705" s="2" t="s">
        <v>937</v>
      </c>
      <c r="D705" s="2" t="s">
        <v>2578</v>
      </c>
      <c r="E705" s="2" t="s">
        <v>1849</v>
      </c>
      <c r="F705" s="1">
        <v>3134700</v>
      </c>
      <c r="G705" s="8" t="s">
        <v>316</v>
      </c>
      <c r="H705" s="1">
        <v>250776</v>
      </c>
      <c r="I705" s="2" t="s">
        <v>1474</v>
      </c>
      <c r="J705" s="2" t="s">
        <v>2830</v>
      </c>
    </row>
    <row r="706" spans="2:10" outlineLevel="1" x14ac:dyDescent="0.2">
      <c r="B706" s="6">
        <v>44746</v>
      </c>
      <c r="C706" s="2" t="s">
        <v>668</v>
      </c>
      <c r="D706" s="2" t="s">
        <v>2578</v>
      </c>
      <c r="E706" s="2" t="s">
        <v>1437</v>
      </c>
      <c r="F706" s="1">
        <v>2697270</v>
      </c>
      <c r="G706" s="8" t="s">
        <v>316</v>
      </c>
      <c r="H706" s="1">
        <v>215782</v>
      </c>
      <c r="I706" s="2" t="s">
        <v>1474</v>
      </c>
      <c r="J706" s="2" t="s">
        <v>2830</v>
      </c>
    </row>
    <row r="707" spans="2:10" outlineLevel="1" x14ac:dyDescent="0.2">
      <c r="B707" s="6">
        <v>44746</v>
      </c>
      <c r="C707" s="2" t="s">
        <v>688</v>
      </c>
      <c r="D707" s="2" t="s">
        <v>2578</v>
      </c>
      <c r="E707" s="2" t="s">
        <v>582</v>
      </c>
      <c r="F707" s="1">
        <v>1110580</v>
      </c>
      <c r="G707" s="8" t="s">
        <v>316</v>
      </c>
      <c r="H707" s="1">
        <v>88846</v>
      </c>
      <c r="I707" s="2" t="s">
        <v>2897</v>
      </c>
      <c r="J707" s="2" t="s">
        <v>1197</v>
      </c>
    </row>
    <row r="708" spans="2:10" outlineLevel="1" x14ac:dyDescent="0.2">
      <c r="B708" s="6">
        <v>44746</v>
      </c>
      <c r="C708" s="2" t="s">
        <v>2556</v>
      </c>
      <c r="D708" s="2" t="s">
        <v>2578</v>
      </c>
      <c r="E708" s="2" t="s">
        <v>2401</v>
      </c>
      <c r="F708" s="1">
        <v>8096480</v>
      </c>
      <c r="G708" s="8" t="s">
        <v>316</v>
      </c>
      <c r="H708" s="1">
        <v>647718</v>
      </c>
      <c r="I708" s="2" t="s">
        <v>513</v>
      </c>
      <c r="J708" s="2" t="s">
        <v>364</v>
      </c>
    </row>
    <row r="709" spans="2:10" outlineLevel="1" x14ac:dyDescent="0.2">
      <c r="B709" s="6">
        <v>44746</v>
      </c>
      <c r="C709" s="2" t="s">
        <v>2496</v>
      </c>
      <c r="D709" s="2" t="s">
        <v>2578</v>
      </c>
      <c r="E709" s="2" t="s">
        <v>1137</v>
      </c>
      <c r="F709" s="1">
        <v>8583250</v>
      </c>
      <c r="G709" s="8" t="s">
        <v>316</v>
      </c>
      <c r="H709" s="1">
        <v>686660</v>
      </c>
      <c r="I709" s="2" t="s">
        <v>769</v>
      </c>
      <c r="J709" s="2" t="s">
        <v>319</v>
      </c>
    </row>
    <row r="710" spans="2:10" outlineLevel="1" x14ac:dyDescent="0.2">
      <c r="B710" s="6">
        <v>44746</v>
      </c>
      <c r="C710" s="2" t="s">
        <v>1802</v>
      </c>
      <c r="D710" s="2" t="s">
        <v>2578</v>
      </c>
      <c r="E710" s="2" t="s">
        <v>2372</v>
      </c>
      <c r="F710" s="1">
        <v>21402648</v>
      </c>
      <c r="G710" s="8" t="s">
        <v>316</v>
      </c>
      <c r="H710" s="1">
        <v>1712212</v>
      </c>
      <c r="I710" s="2" t="s">
        <v>2355</v>
      </c>
      <c r="J710" s="2" t="s">
        <v>2013</v>
      </c>
    </row>
    <row r="711" spans="2:10" outlineLevel="1" x14ac:dyDescent="0.2">
      <c r="B711" s="6">
        <v>44746</v>
      </c>
      <c r="C711" s="2" t="s">
        <v>595</v>
      </c>
      <c r="D711" s="2" t="s">
        <v>2578</v>
      </c>
      <c r="E711" s="2" t="s">
        <v>742</v>
      </c>
      <c r="F711" s="1">
        <v>2872140</v>
      </c>
      <c r="G711" s="8" t="s">
        <v>316</v>
      </c>
      <c r="H711" s="1">
        <v>229771</v>
      </c>
      <c r="I711" s="2" t="s">
        <v>3001</v>
      </c>
      <c r="J711" s="2" t="s">
        <v>1150</v>
      </c>
    </row>
    <row r="712" spans="2:10" outlineLevel="1" x14ac:dyDescent="0.2">
      <c r="B712" s="6">
        <v>44746</v>
      </c>
      <c r="C712" s="2" t="s">
        <v>2760</v>
      </c>
      <c r="D712" s="2" t="s">
        <v>2578</v>
      </c>
      <c r="E712" s="2" t="s">
        <v>2559</v>
      </c>
      <c r="F712" s="1">
        <v>580800</v>
      </c>
      <c r="G712" s="8" t="s">
        <v>316</v>
      </c>
      <c r="H712" s="1">
        <v>46464</v>
      </c>
      <c r="I712" s="2" t="s">
        <v>2355</v>
      </c>
      <c r="J712" s="2" t="s">
        <v>2013</v>
      </c>
    </row>
    <row r="713" spans="2:10" outlineLevel="1" x14ac:dyDescent="0.2">
      <c r="B713" s="6">
        <v>44746</v>
      </c>
      <c r="C713" s="2" t="s">
        <v>1662</v>
      </c>
      <c r="D713" s="2" t="s">
        <v>2578</v>
      </c>
      <c r="E713" s="2" t="s">
        <v>53</v>
      </c>
      <c r="F713" s="1">
        <v>2935360</v>
      </c>
      <c r="G713" s="8" t="s">
        <v>316</v>
      </c>
      <c r="H713" s="1">
        <v>234829</v>
      </c>
      <c r="I713" s="2" t="s">
        <v>975</v>
      </c>
      <c r="J713" s="2" t="s">
        <v>915</v>
      </c>
    </row>
    <row r="714" spans="2:10" outlineLevel="1" x14ac:dyDescent="0.2">
      <c r="B714" s="6">
        <v>44746</v>
      </c>
      <c r="C714" s="2" t="s">
        <v>1622</v>
      </c>
      <c r="D714" s="2" t="s">
        <v>2578</v>
      </c>
      <c r="E714" s="2" t="s">
        <v>1666</v>
      </c>
      <c r="F714" s="1">
        <v>290400</v>
      </c>
      <c r="G714" s="8" t="s">
        <v>316</v>
      </c>
      <c r="H714" s="1">
        <v>23232</v>
      </c>
      <c r="I714" s="2" t="s">
        <v>975</v>
      </c>
      <c r="J714" s="2" t="s">
        <v>915</v>
      </c>
    </row>
    <row r="715" spans="2:10" outlineLevel="1" x14ac:dyDescent="0.2">
      <c r="B715" s="6">
        <v>44746</v>
      </c>
      <c r="C715" s="2" t="s">
        <v>2563</v>
      </c>
      <c r="D715" s="2" t="s">
        <v>2578</v>
      </c>
      <c r="E715" s="2" t="s">
        <v>1109</v>
      </c>
      <c r="F715" s="1">
        <v>3492740</v>
      </c>
      <c r="G715" s="8" t="s">
        <v>316</v>
      </c>
      <c r="H715" s="1">
        <v>279419</v>
      </c>
      <c r="I715" s="2" t="s">
        <v>2355</v>
      </c>
      <c r="J715" s="2" t="s">
        <v>2013</v>
      </c>
    </row>
    <row r="716" spans="2:10" outlineLevel="1" x14ac:dyDescent="0.2">
      <c r="B716" s="6">
        <v>44746</v>
      </c>
      <c r="C716" s="2" t="s">
        <v>1787</v>
      </c>
      <c r="D716" s="2" t="s">
        <v>2578</v>
      </c>
      <c r="E716" s="2" t="s">
        <v>1451</v>
      </c>
      <c r="F716" s="1">
        <v>3120260</v>
      </c>
      <c r="G716" s="8" t="s">
        <v>316</v>
      </c>
      <c r="H716" s="1">
        <v>249621</v>
      </c>
      <c r="I716" s="2" t="s">
        <v>2355</v>
      </c>
      <c r="J716" s="2" t="s">
        <v>2013</v>
      </c>
    </row>
    <row r="717" spans="2:10" outlineLevel="1" x14ac:dyDescent="0.2">
      <c r="B717" s="6">
        <v>44746</v>
      </c>
      <c r="C717" s="2" t="s">
        <v>197</v>
      </c>
      <c r="D717" s="2" t="s">
        <v>2578</v>
      </c>
      <c r="E717" s="2" t="s">
        <v>2385</v>
      </c>
      <c r="F717" s="1">
        <v>4442320</v>
      </c>
      <c r="G717" s="8" t="s">
        <v>316</v>
      </c>
      <c r="H717" s="1">
        <v>355386</v>
      </c>
      <c r="I717" s="2" t="s">
        <v>1893</v>
      </c>
      <c r="J717" s="2" t="s">
        <v>375</v>
      </c>
    </row>
    <row r="718" spans="2:10" outlineLevel="1" x14ac:dyDescent="0.2">
      <c r="B718" s="6">
        <v>44746</v>
      </c>
      <c r="C718" s="2" t="s">
        <v>2876</v>
      </c>
      <c r="D718" s="2" t="s">
        <v>2578</v>
      </c>
      <c r="E718" s="2" t="s">
        <v>1194</v>
      </c>
      <c r="F718" s="1">
        <v>4178590</v>
      </c>
      <c r="G718" s="8" t="s">
        <v>316</v>
      </c>
      <c r="H718" s="1">
        <v>334287</v>
      </c>
      <c r="I718" s="2" t="s">
        <v>1893</v>
      </c>
      <c r="J718" s="2" t="s">
        <v>375</v>
      </c>
    </row>
    <row r="719" spans="2:10" outlineLevel="1" x14ac:dyDescent="0.2">
      <c r="B719" s="6">
        <v>44746</v>
      </c>
      <c r="C719" s="2" t="s">
        <v>2989</v>
      </c>
      <c r="D719" s="2" t="s">
        <v>2578</v>
      </c>
      <c r="E719" s="2" t="s">
        <v>1472</v>
      </c>
      <c r="F719" s="1">
        <v>3168830</v>
      </c>
      <c r="G719" s="8" t="s">
        <v>316</v>
      </c>
      <c r="H719" s="1">
        <v>253506</v>
      </c>
      <c r="I719" s="2" t="s">
        <v>1893</v>
      </c>
      <c r="J719" s="2" t="s">
        <v>375</v>
      </c>
    </row>
    <row r="720" spans="2:10" outlineLevel="1" x14ac:dyDescent="0.2">
      <c r="B720" s="6">
        <v>44746</v>
      </c>
      <c r="C720" s="2" t="s">
        <v>824</v>
      </c>
      <c r="D720" s="2" t="s">
        <v>2578</v>
      </c>
      <c r="E720" s="2"/>
      <c r="F720" s="1">
        <v>0</v>
      </c>
      <c r="G720" s="8" t="s">
        <v>316</v>
      </c>
      <c r="H720" s="1">
        <v>0</v>
      </c>
      <c r="I720" s="2" t="s">
        <v>1893</v>
      </c>
      <c r="J720" s="2" t="s">
        <v>375</v>
      </c>
    </row>
    <row r="721" spans="2:10" outlineLevel="1" x14ac:dyDescent="0.2">
      <c r="B721" s="6">
        <v>44746</v>
      </c>
      <c r="C721" s="2" t="s">
        <v>460</v>
      </c>
      <c r="D721" s="2" t="s">
        <v>2578</v>
      </c>
      <c r="E721" s="2" t="s">
        <v>679</v>
      </c>
      <c r="F721" s="1">
        <v>2188965</v>
      </c>
      <c r="G721" s="8" t="s">
        <v>316</v>
      </c>
      <c r="H721" s="1">
        <v>175117</v>
      </c>
      <c r="I721" s="2" t="s">
        <v>1893</v>
      </c>
      <c r="J721" s="2" t="s">
        <v>375</v>
      </c>
    </row>
    <row r="722" spans="2:10" outlineLevel="1" x14ac:dyDescent="0.2">
      <c r="B722" s="6">
        <v>44746</v>
      </c>
      <c r="C722" s="2" t="s">
        <v>1195</v>
      </c>
      <c r="D722" s="2" t="s">
        <v>2578</v>
      </c>
      <c r="E722" s="2" t="s">
        <v>2912</v>
      </c>
      <c r="F722" s="1">
        <v>862708</v>
      </c>
      <c r="G722" s="8" t="s">
        <v>316</v>
      </c>
      <c r="H722" s="1">
        <v>69017</v>
      </c>
      <c r="I722" s="2" t="s">
        <v>1893</v>
      </c>
      <c r="J722" s="2" t="s">
        <v>375</v>
      </c>
    </row>
    <row r="723" spans="2:10" outlineLevel="1" x14ac:dyDescent="0.2">
      <c r="B723" s="6">
        <v>44746</v>
      </c>
      <c r="C723" s="2" t="s">
        <v>2883</v>
      </c>
      <c r="D723" s="2" t="s">
        <v>2578</v>
      </c>
      <c r="E723" s="2" t="s">
        <v>592</v>
      </c>
      <c r="F723" s="1">
        <v>3432104</v>
      </c>
      <c r="G723" s="8" t="s">
        <v>316</v>
      </c>
      <c r="H723" s="1">
        <v>274568</v>
      </c>
      <c r="I723" s="2" t="s">
        <v>1893</v>
      </c>
      <c r="J723" s="2" t="s">
        <v>375</v>
      </c>
    </row>
    <row r="724" spans="2:10" outlineLevel="1" x14ac:dyDescent="0.2">
      <c r="B724" s="6">
        <v>44746</v>
      </c>
      <c r="C724" s="2" t="s">
        <v>779</v>
      </c>
      <c r="D724" s="2" t="s">
        <v>2578</v>
      </c>
      <c r="E724" s="2" t="s">
        <v>1384</v>
      </c>
      <c r="F724" s="1">
        <v>1468620</v>
      </c>
      <c r="G724" s="8" t="s">
        <v>316</v>
      </c>
      <c r="H724" s="1">
        <v>117490</v>
      </c>
      <c r="I724" s="2" t="s">
        <v>1893</v>
      </c>
      <c r="J724" s="2" t="s">
        <v>375</v>
      </c>
    </row>
    <row r="725" spans="2:10" outlineLevel="1" x14ac:dyDescent="0.2">
      <c r="B725" s="6">
        <v>44746</v>
      </c>
      <c r="C725" s="2" t="s">
        <v>19</v>
      </c>
      <c r="D725" s="2" t="s">
        <v>2578</v>
      </c>
      <c r="E725" s="2" t="s">
        <v>2278</v>
      </c>
      <c r="F725" s="1">
        <v>3331740</v>
      </c>
      <c r="G725" s="8" t="s">
        <v>316</v>
      </c>
      <c r="H725" s="1">
        <v>266539</v>
      </c>
      <c r="I725" s="2" t="s">
        <v>1893</v>
      </c>
      <c r="J725" s="2" t="s">
        <v>375</v>
      </c>
    </row>
    <row r="726" spans="2:10" outlineLevel="1" x14ac:dyDescent="0.2">
      <c r="B726" s="6">
        <v>44746</v>
      </c>
      <c r="C726" s="2" t="s">
        <v>315</v>
      </c>
      <c r="D726" s="2" t="s">
        <v>2578</v>
      </c>
      <c r="E726" s="2" t="s">
        <v>1967</v>
      </c>
      <c r="F726" s="1">
        <v>1321380</v>
      </c>
      <c r="G726" s="8" t="s">
        <v>316</v>
      </c>
      <c r="H726" s="1">
        <v>105710</v>
      </c>
      <c r="I726" s="2" t="s">
        <v>1893</v>
      </c>
      <c r="J726" s="2" t="s">
        <v>375</v>
      </c>
    </row>
    <row r="727" spans="2:10" outlineLevel="1" x14ac:dyDescent="0.2">
      <c r="B727" s="6">
        <v>44746</v>
      </c>
      <c r="C727" s="2" t="s">
        <v>70</v>
      </c>
      <c r="D727" s="2" t="s">
        <v>2578</v>
      </c>
      <c r="E727" s="2" t="s">
        <v>2278</v>
      </c>
      <c r="F727" s="1">
        <v>4245280</v>
      </c>
      <c r="G727" s="8" t="s">
        <v>316</v>
      </c>
      <c r="H727" s="1">
        <v>339622</v>
      </c>
      <c r="I727" s="2" t="s">
        <v>1893</v>
      </c>
      <c r="J727" s="2" t="s">
        <v>375</v>
      </c>
    </row>
    <row r="728" spans="2:10" outlineLevel="1" x14ac:dyDescent="0.2">
      <c r="B728" s="6">
        <v>44746</v>
      </c>
      <c r="C728" s="2" t="s">
        <v>1517</v>
      </c>
      <c r="D728" s="2" t="s">
        <v>2578</v>
      </c>
      <c r="E728" s="2" t="s">
        <v>2912</v>
      </c>
      <c r="F728" s="1">
        <v>2544965</v>
      </c>
      <c r="G728" s="8" t="s">
        <v>316</v>
      </c>
      <c r="H728" s="1">
        <v>203597</v>
      </c>
      <c r="I728" s="2" t="s">
        <v>1893</v>
      </c>
      <c r="J728" s="2" t="s">
        <v>375</v>
      </c>
    </row>
    <row r="729" spans="2:10" outlineLevel="1" x14ac:dyDescent="0.2">
      <c r="B729" s="6">
        <v>44746</v>
      </c>
      <c r="C729" s="2" t="s">
        <v>2508</v>
      </c>
      <c r="D729" s="2" t="s">
        <v>2578</v>
      </c>
      <c r="E729" s="2" t="s">
        <v>2912</v>
      </c>
      <c r="F729" s="1">
        <v>1568984</v>
      </c>
      <c r="G729" s="8" t="s">
        <v>316</v>
      </c>
      <c r="H729" s="1">
        <v>125519</v>
      </c>
      <c r="I729" s="2" t="s">
        <v>1893</v>
      </c>
      <c r="J729" s="2" t="s">
        <v>375</v>
      </c>
    </row>
    <row r="730" spans="2:10" outlineLevel="1" x14ac:dyDescent="0.2">
      <c r="B730" s="6">
        <v>44746</v>
      </c>
      <c r="C730" s="2" t="s">
        <v>1394</v>
      </c>
      <c r="D730" s="2" t="s">
        <v>2578</v>
      </c>
      <c r="E730" s="2" t="s">
        <v>41</v>
      </c>
      <c r="F730" s="1">
        <v>3008079</v>
      </c>
      <c r="G730" s="8" t="s">
        <v>316</v>
      </c>
      <c r="H730" s="1">
        <v>240646</v>
      </c>
      <c r="I730" s="2" t="s">
        <v>1893</v>
      </c>
      <c r="J730" s="2" t="s">
        <v>375</v>
      </c>
    </row>
    <row r="731" spans="2:10" outlineLevel="1" x14ac:dyDescent="0.2">
      <c r="B731" s="6">
        <v>44746</v>
      </c>
      <c r="C731" s="2" t="s">
        <v>1743</v>
      </c>
      <c r="D731" s="2" t="s">
        <v>2578</v>
      </c>
      <c r="E731" s="2" t="s">
        <v>1891</v>
      </c>
      <c r="F731" s="1">
        <v>455620</v>
      </c>
      <c r="G731" s="8" t="s">
        <v>316</v>
      </c>
      <c r="H731" s="1">
        <v>36450</v>
      </c>
      <c r="I731" s="2" t="s">
        <v>1893</v>
      </c>
      <c r="J731" s="2" t="s">
        <v>375</v>
      </c>
    </row>
    <row r="732" spans="2:10" outlineLevel="1" x14ac:dyDescent="0.2">
      <c r="B732" s="6">
        <v>44746</v>
      </c>
      <c r="C732" s="2" t="s">
        <v>2878</v>
      </c>
      <c r="D732" s="2" t="s">
        <v>2578</v>
      </c>
      <c r="E732" s="2" t="s">
        <v>285</v>
      </c>
      <c r="F732" s="1">
        <v>6824480</v>
      </c>
      <c r="G732" s="8" t="s">
        <v>316</v>
      </c>
      <c r="H732" s="1">
        <v>545958</v>
      </c>
      <c r="I732" s="2" t="s">
        <v>1893</v>
      </c>
      <c r="J732" s="2" t="s">
        <v>375</v>
      </c>
    </row>
    <row r="733" spans="2:10" outlineLevel="1" x14ac:dyDescent="0.2">
      <c r="B733" s="6">
        <v>44746</v>
      </c>
      <c r="C733" s="2" t="s">
        <v>2980</v>
      </c>
      <c r="D733" s="2" t="s">
        <v>1889</v>
      </c>
      <c r="E733" s="2" t="s">
        <v>2522</v>
      </c>
      <c r="F733" s="1">
        <v>-172500</v>
      </c>
      <c r="G733" s="8" t="s">
        <v>316</v>
      </c>
      <c r="H733" s="1">
        <v>-13800</v>
      </c>
      <c r="I733" s="2" t="s">
        <v>2355</v>
      </c>
      <c r="J733" s="2" t="s">
        <v>2013</v>
      </c>
    </row>
    <row r="734" spans="2:10" outlineLevel="1" x14ac:dyDescent="0.2">
      <c r="B734" s="6">
        <v>44747</v>
      </c>
      <c r="C734" s="2" t="s">
        <v>849</v>
      </c>
      <c r="D734" s="2" t="s">
        <v>2578</v>
      </c>
      <c r="E734" s="2" t="s">
        <v>777</v>
      </c>
      <c r="F734" s="1">
        <v>145200</v>
      </c>
      <c r="G734" s="8" t="s">
        <v>316</v>
      </c>
      <c r="H734" s="1">
        <v>11616</v>
      </c>
      <c r="I734" s="2" t="s">
        <v>1893</v>
      </c>
      <c r="J734" s="2" t="s">
        <v>375</v>
      </c>
    </row>
    <row r="735" spans="2:10" outlineLevel="1" x14ac:dyDescent="0.2">
      <c r="B735" s="6">
        <v>44753</v>
      </c>
      <c r="C735" s="2" t="s">
        <v>1946</v>
      </c>
      <c r="D735" s="2" t="s">
        <v>1889</v>
      </c>
      <c r="E735" s="2" t="s">
        <v>2522</v>
      </c>
      <c r="F735" s="1">
        <v>-544500</v>
      </c>
      <c r="G735" s="8" t="s">
        <v>316</v>
      </c>
      <c r="H735" s="1">
        <v>-43560</v>
      </c>
      <c r="I735" s="2" t="s">
        <v>2355</v>
      </c>
      <c r="J735" s="2" t="s">
        <v>2013</v>
      </c>
    </row>
    <row r="736" spans="2:10" outlineLevel="1" x14ac:dyDescent="0.2">
      <c r="B736" s="6">
        <v>44756</v>
      </c>
      <c r="C736" s="2" t="s">
        <v>530</v>
      </c>
      <c r="D736" s="2" t="s">
        <v>1889</v>
      </c>
      <c r="E736" s="2" t="s">
        <v>2522</v>
      </c>
      <c r="F736" s="1">
        <v>-9272552</v>
      </c>
      <c r="G736" s="8" t="s">
        <v>316</v>
      </c>
      <c r="H736" s="1">
        <v>-741803</v>
      </c>
      <c r="I736" s="2" t="s">
        <v>2355</v>
      </c>
      <c r="J736" s="2" t="s">
        <v>2013</v>
      </c>
    </row>
    <row r="737" spans="2:10" outlineLevel="1" x14ac:dyDescent="0.2">
      <c r="B737" s="6">
        <v>44757</v>
      </c>
      <c r="C737" s="2" t="s">
        <v>1583</v>
      </c>
      <c r="D737" s="2" t="s">
        <v>1889</v>
      </c>
      <c r="E737" s="2" t="s">
        <v>2522</v>
      </c>
      <c r="F737" s="1">
        <v>-1510080</v>
      </c>
      <c r="G737" s="8" t="s">
        <v>316</v>
      </c>
      <c r="H737" s="1">
        <v>-120806</v>
      </c>
      <c r="I737" s="2" t="s">
        <v>2355</v>
      </c>
      <c r="J737" s="2" t="s">
        <v>2013</v>
      </c>
    </row>
    <row r="738" spans="2:10" outlineLevel="1" x14ac:dyDescent="0.2">
      <c r="B738" s="6">
        <v>44758</v>
      </c>
      <c r="C738" s="2" t="s">
        <v>759</v>
      </c>
      <c r="D738" s="2" t="s">
        <v>2578</v>
      </c>
      <c r="E738" s="2" t="s">
        <v>889</v>
      </c>
      <c r="F738" s="1">
        <v>2830110</v>
      </c>
      <c r="G738" s="8" t="s">
        <v>316</v>
      </c>
      <c r="H738" s="1">
        <v>226409</v>
      </c>
      <c r="I738" s="2" t="s">
        <v>2897</v>
      </c>
      <c r="J738" s="2" t="s">
        <v>1197</v>
      </c>
    </row>
    <row r="739" spans="2:10" outlineLevel="1" x14ac:dyDescent="0.2">
      <c r="B739" s="6">
        <v>44758</v>
      </c>
      <c r="C739" s="2" t="s">
        <v>2160</v>
      </c>
      <c r="D739" s="2" t="s">
        <v>2578</v>
      </c>
      <c r="E739" s="2" t="s">
        <v>253</v>
      </c>
      <c r="F739" s="1">
        <v>2221160</v>
      </c>
      <c r="G739" s="8" t="s">
        <v>316</v>
      </c>
      <c r="H739" s="1">
        <v>177693</v>
      </c>
      <c r="I739" s="2" t="s">
        <v>263</v>
      </c>
      <c r="J739" s="2" t="s">
        <v>1408</v>
      </c>
    </row>
    <row r="740" spans="2:10" outlineLevel="1" x14ac:dyDescent="0.2">
      <c r="B740" s="6">
        <v>44758</v>
      </c>
      <c r="C740" s="2" t="s">
        <v>274</v>
      </c>
      <c r="D740" s="2" t="s">
        <v>2578</v>
      </c>
      <c r="E740" s="2" t="s">
        <v>1577</v>
      </c>
      <c r="F740" s="1">
        <v>6071100</v>
      </c>
      <c r="G740" s="8" t="s">
        <v>316</v>
      </c>
      <c r="H740" s="1">
        <v>485688</v>
      </c>
      <c r="I740" s="2" t="s">
        <v>2503</v>
      </c>
      <c r="J740" s="2" t="s">
        <v>441</v>
      </c>
    </row>
    <row r="741" spans="2:10" outlineLevel="1" x14ac:dyDescent="0.2">
      <c r="B741" s="6">
        <v>44758</v>
      </c>
      <c r="C741" s="2" t="s">
        <v>986</v>
      </c>
      <c r="D741" s="2" t="s">
        <v>2578</v>
      </c>
      <c r="E741" s="2" t="s">
        <v>1740</v>
      </c>
      <c r="F741" s="1">
        <v>10030487</v>
      </c>
      <c r="G741" s="8" t="s">
        <v>316</v>
      </c>
      <c r="H741" s="1">
        <v>802439</v>
      </c>
      <c r="I741" s="2" t="s">
        <v>2355</v>
      </c>
      <c r="J741" s="2" t="s">
        <v>2013</v>
      </c>
    </row>
    <row r="742" spans="2:10" outlineLevel="1" x14ac:dyDescent="0.2">
      <c r="B742" s="6">
        <v>44758</v>
      </c>
      <c r="C742" s="2" t="s">
        <v>23</v>
      </c>
      <c r="D742" s="2" t="s">
        <v>2578</v>
      </c>
      <c r="E742" s="2" t="s">
        <v>2169</v>
      </c>
      <c r="F742" s="1">
        <v>2858080</v>
      </c>
      <c r="G742" s="8" t="s">
        <v>316</v>
      </c>
      <c r="H742" s="1">
        <v>228646</v>
      </c>
      <c r="I742" s="2" t="s">
        <v>3001</v>
      </c>
      <c r="J742" s="2" t="s">
        <v>1150</v>
      </c>
    </row>
    <row r="743" spans="2:10" outlineLevel="1" x14ac:dyDescent="0.2">
      <c r="B743" s="6">
        <v>44758</v>
      </c>
      <c r="C743" s="2" t="s">
        <v>2914</v>
      </c>
      <c r="D743" s="2" t="s">
        <v>2578</v>
      </c>
      <c r="E743" s="2" t="s">
        <v>2995</v>
      </c>
      <c r="F743" s="1">
        <v>9309400</v>
      </c>
      <c r="G743" s="8" t="s">
        <v>316</v>
      </c>
      <c r="H743" s="1">
        <v>744752</v>
      </c>
      <c r="I743" s="2" t="s">
        <v>2355</v>
      </c>
      <c r="J743" s="2" t="s">
        <v>2013</v>
      </c>
    </row>
    <row r="744" spans="2:10" outlineLevel="1" x14ac:dyDescent="0.2">
      <c r="B744" s="6">
        <v>44758</v>
      </c>
      <c r="C744" s="2" t="s">
        <v>743</v>
      </c>
      <c r="D744" s="2" t="s">
        <v>2578</v>
      </c>
      <c r="E744" s="2" t="s">
        <v>1343</v>
      </c>
      <c r="F744" s="1">
        <v>5602588</v>
      </c>
      <c r="G744" s="8" t="s">
        <v>316</v>
      </c>
      <c r="H744" s="1">
        <v>448207</v>
      </c>
      <c r="I744" s="2" t="s">
        <v>263</v>
      </c>
      <c r="J744" s="2" t="s">
        <v>1408</v>
      </c>
    </row>
    <row r="745" spans="2:10" outlineLevel="1" x14ac:dyDescent="0.2">
      <c r="B745" s="6">
        <v>44758</v>
      </c>
      <c r="C745" s="2" t="s">
        <v>2283</v>
      </c>
      <c r="D745" s="2" t="s">
        <v>2578</v>
      </c>
      <c r="E745" s="2" t="s">
        <v>2088</v>
      </c>
      <c r="F745" s="1">
        <v>4245280</v>
      </c>
      <c r="G745" s="8" t="s">
        <v>316</v>
      </c>
      <c r="H745" s="1">
        <v>339622</v>
      </c>
      <c r="I745" s="2" t="s">
        <v>263</v>
      </c>
      <c r="J745" s="2" t="s">
        <v>1408</v>
      </c>
    </row>
    <row r="746" spans="2:10" outlineLevel="1" x14ac:dyDescent="0.2">
      <c r="B746" s="6">
        <v>44758</v>
      </c>
      <c r="C746" s="2" t="s">
        <v>2937</v>
      </c>
      <c r="D746" s="2" t="s">
        <v>2578</v>
      </c>
      <c r="E746" s="2" t="s">
        <v>2108</v>
      </c>
      <c r="F746" s="1">
        <v>2697270</v>
      </c>
      <c r="G746" s="8" t="s">
        <v>316</v>
      </c>
      <c r="H746" s="1">
        <v>215782</v>
      </c>
      <c r="I746" s="2" t="s">
        <v>513</v>
      </c>
      <c r="J746" s="2" t="s">
        <v>364</v>
      </c>
    </row>
    <row r="747" spans="2:10" outlineLevel="1" x14ac:dyDescent="0.2">
      <c r="B747" s="6">
        <v>44758</v>
      </c>
      <c r="C747" s="2" t="s">
        <v>1177</v>
      </c>
      <c r="D747" s="2" t="s">
        <v>2578</v>
      </c>
      <c r="E747" s="2" t="s">
        <v>462</v>
      </c>
      <c r="F747" s="1">
        <v>3785490</v>
      </c>
      <c r="G747" s="8" t="s">
        <v>316</v>
      </c>
      <c r="H747" s="1">
        <v>302839</v>
      </c>
      <c r="I747" s="2" t="s">
        <v>513</v>
      </c>
      <c r="J747" s="2" t="s">
        <v>364</v>
      </c>
    </row>
    <row r="748" spans="2:10" outlineLevel="1" x14ac:dyDescent="0.2">
      <c r="B748" s="6">
        <v>44758</v>
      </c>
      <c r="C748" s="2" t="s">
        <v>2411</v>
      </c>
      <c r="D748" s="2" t="s">
        <v>2578</v>
      </c>
      <c r="E748" s="2" t="s">
        <v>1688</v>
      </c>
      <c r="F748" s="1">
        <v>4853390</v>
      </c>
      <c r="G748" s="8" t="s">
        <v>316</v>
      </c>
      <c r="H748" s="1">
        <v>388271</v>
      </c>
      <c r="I748" s="2" t="s">
        <v>513</v>
      </c>
      <c r="J748" s="2" t="s">
        <v>364</v>
      </c>
    </row>
    <row r="749" spans="2:10" outlineLevel="1" x14ac:dyDescent="0.2">
      <c r="B749" s="6">
        <v>44758</v>
      </c>
      <c r="C749" s="2" t="s">
        <v>1624</v>
      </c>
      <c r="D749" s="2" t="s">
        <v>2578</v>
      </c>
      <c r="E749" s="2" t="s">
        <v>148</v>
      </c>
      <c r="F749" s="1">
        <v>7926260</v>
      </c>
      <c r="G749" s="8" t="s">
        <v>316</v>
      </c>
      <c r="H749" s="1">
        <v>634101</v>
      </c>
      <c r="I749" s="2" t="s">
        <v>2093</v>
      </c>
      <c r="J749" s="2" t="s">
        <v>442</v>
      </c>
    </row>
    <row r="750" spans="2:10" outlineLevel="1" x14ac:dyDescent="0.2">
      <c r="B750" s="6">
        <v>44758</v>
      </c>
      <c r="C750" s="2" t="s">
        <v>1986</v>
      </c>
      <c r="D750" s="2" t="s">
        <v>2578</v>
      </c>
      <c r="E750" s="2" t="s">
        <v>2872</v>
      </c>
      <c r="F750" s="1">
        <v>453750</v>
      </c>
      <c r="G750" s="8" t="s">
        <v>316</v>
      </c>
      <c r="H750" s="1">
        <v>36300</v>
      </c>
      <c r="I750" s="2" t="s">
        <v>1474</v>
      </c>
      <c r="J750" s="2" t="s">
        <v>2830</v>
      </c>
    </row>
    <row r="751" spans="2:10" outlineLevel="1" x14ac:dyDescent="0.2">
      <c r="B751" s="6">
        <v>44758</v>
      </c>
      <c r="C751" s="2" t="s">
        <v>1018</v>
      </c>
      <c r="D751" s="2" t="s">
        <v>2578</v>
      </c>
      <c r="E751" s="2" t="s">
        <v>391</v>
      </c>
      <c r="F751" s="1">
        <v>1468620</v>
      </c>
      <c r="G751" s="8" t="s">
        <v>316</v>
      </c>
      <c r="H751" s="1">
        <v>117490</v>
      </c>
      <c r="I751" s="2" t="s">
        <v>2908</v>
      </c>
      <c r="J751" s="2" t="s">
        <v>2857</v>
      </c>
    </row>
    <row r="752" spans="2:10" outlineLevel="1" x14ac:dyDescent="0.2">
      <c r="B752" s="6">
        <v>44758</v>
      </c>
      <c r="C752" s="2" t="s">
        <v>529</v>
      </c>
      <c r="D752" s="2" t="s">
        <v>2578</v>
      </c>
      <c r="E752" s="2" t="s">
        <v>1067</v>
      </c>
      <c r="F752" s="1">
        <v>4351780</v>
      </c>
      <c r="G752" s="8" t="s">
        <v>316</v>
      </c>
      <c r="H752" s="1">
        <v>348142</v>
      </c>
      <c r="I752" s="2" t="s">
        <v>2355</v>
      </c>
      <c r="J752" s="2" t="s">
        <v>2013</v>
      </c>
    </row>
    <row r="753" spans="2:10" outlineLevel="1" x14ac:dyDescent="0.2">
      <c r="B753" s="6">
        <v>44758</v>
      </c>
      <c r="C753" s="2" t="s">
        <v>1508</v>
      </c>
      <c r="D753" s="2" t="s">
        <v>2578</v>
      </c>
      <c r="E753" s="2" t="s">
        <v>1540</v>
      </c>
      <c r="F753" s="1">
        <v>8215200</v>
      </c>
      <c r="G753" s="8" t="s">
        <v>316</v>
      </c>
      <c r="H753" s="1">
        <v>657216</v>
      </c>
      <c r="I753" s="2" t="s">
        <v>3001</v>
      </c>
      <c r="J753" s="2" t="s">
        <v>1150</v>
      </c>
    </row>
    <row r="754" spans="2:10" outlineLevel="1" x14ac:dyDescent="0.2">
      <c r="B754" s="6">
        <v>44758</v>
      </c>
      <c r="C754" s="2" t="s">
        <v>2190</v>
      </c>
      <c r="D754" s="2" t="s">
        <v>2578</v>
      </c>
      <c r="E754" s="2" t="s">
        <v>2788</v>
      </c>
      <c r="F754" s="1">
        <v>1003640</v>
      </c>
      <c r="G754" s="8" t="s">
        <v>316</v>
      </c>
      <c r="H754" s="1">
        <v>80291</v>
      </c>
      <c r="I754" s="2" t="s">
        <v>2355</v>
      </c>
      <c r="J754" s="2" t="s">
        <v>2013</v>
      </c>
    </row>
    <row r="755" spans="2:10" outlineLevel="1" x14ac:dyDescent="0.2">
      <c r="B755" s="6">
        <v>44758</v>
      </c>
      <c r="C755" s="2" t="s">
        <v>2318</v>
      </c>
      <c r="D755" s="2" t="s">
        <v>2578</v>
      </c>
      <c r="E755" s="2" t="s">
        <v>2139</v>
      </c>
      <c r="F755" s="1">
        <v>7390690</v>
      </c>
      <c r="G755" s="8" t="s">
        <v>316</v>
      </c>
      <c r="H755" s="1">
        <v>591255</v>
      </c>
      <c r="I755" s="2" t="s">
        <v>2355</v>
      </c>
      <c r="J755" s="2" t="s">
        <v>2013</v>
      </c>
    </row>
    <row r="756" spans="2:10" outlineLevel="1" x14ac:dyDescent="0.2">
      <c r="B756" s="6">
        <v>44758</v>
      </c>
      <c r="C756" s="2" t="s">
        <v>1040</v>
      </c>
      <c r="D756" s="2" t="s">
        <v>2578</v>
      </c>
      <c r="E756" s="2" t="s">
        <v>1283</v>
      </c>
      <c r="F756" s="1">
        <v>2553206</v>
      </c>
      <c r="G756" s="8" t="s">
        <v>316</v>
      </c>
      <c r="H756" s="1">
        <v>204256</v>
      </c>
      <c r="I756" s="2" t="s">
        <v>263</v>
      </c>
      <c r="J756" s="2" t="s">
        <v>1408</v>
      </c>
    </row>
    <row r="757" spans="2:10" outlineLevel="1" x14ac:dyDescent="0.2">
      <c r="B757" s="6">
        <v>44758</v>
      </c>
      <c r="C757" s="2" t="s">
        <v>990</v>
      </c>
      <c r="D757" s="2" t="s">
        <v>2578</v>
      </c>
      <c r="E757" s="2" t="s">
        <v>991</v>
      </c>
      <c r="F757" s="1">
        <v>5051270</v>
      </c>
      <c r="G757" s="8" t="s">
        <v>316</v>
      </c>
      <c r="H757" s="1">
        <v>404102</v>
      </c>
      <c r="I757" s="2" t="s">
        <v>1851</v>
      </c>
      <c r="J757" s="2" t="s">
        <v>913</v>
      </c>
    </row>
    <row r="758" spans="2:10" outlineLevel="1" x14ac:dyDescent="0.2">
      <c r="B758" s="6">
        <v>44758</v>
      </c>
      <c r="C758" s="2" t="s">
        <v>2328</v>
      </c>
      <c r="D758" s="2" t="s">
        <v>2578</v>
      </c>
      <c r="E758" s="2" t="s">
        <v>2118</v>
      </c>
      <c r="F758" s="1">
        <v>1293750</v>
      </c>
      <c r="G758" s="8" t="s">
        <v>316</v>
      </c>
      <c r="H758" s="1">
        <v>103500</v>
      </c>
      <c r="I758" s="2" t="s">
        <v>2093</v>
      </c>
      <c r="J758" s="2" t="s">
        <v>442</v>
      </c>
    </row>
    <row r="759" spans="2:10" outlineLevel="1" x14ac:dyDescent="0.2">
      <c r="B759" s="6">
        <v>44758</v>
      </c>
      <c r="C759" s="2" t="s">
        <v>1329</v>
      </c>
      <c r="D759" s="2" t="s">
        <v>2578</v>
      </c>
      <c r="E759" s="2" t="s">
        <v>902</v>
      </c>
      <c r="F759" s="1">
        <v>3849940</v>
      </c>
      <c r="G759" s="8" t="s">
        <v>316</v>
      </c>
      <c r="H759" s="1">
        <v>307995</v>
      </c>
      <c r="I759" s="2" t="s">
        <v>497</v>
      </c>
      <c r="J759" s="2" t="s">
        <v>349</v>
      </c>
    </row>
    <row r="760" spans="2:10" outlineLevel="1" x14ac:dyDescent="0.2">
      <c r="B760" s="6">
        <v>44758</v>
      </c>
      <c r="C760" s="2" t="s">
        <v>734</v>
      </c>
      <c r="D760" s="2" t="s">
        <v>2578</v>
      </c>
      <c r="E760" s="2" t="s">
        <v>876</v>
      </c>
      <c r="F760" s="1">
        <v>1544660</v>
      </c>
      <c r="G760" s="8" t="s">
        <v>316</v>
      </c>
      <c r="H760" s="1">
        <v>123573</v>
      </c>
      <c r="I760" s="2" t="s">
        <v>497</v>
      </c>
      <c r="J760" s="2" t="s">
        <v>349</v>
      </c>
    </row>
    <row r="761" spans="2:10" outlineLevel="1" x14ac:dyDescent="0.2">
      <c r="B761" s="6">
        <v>44758</v>
      </c>
      <c r="C761" s="2" t="s">
        <v>1459</v>
      </c>
      <c r="D761" s="2" t="s">
        <v>2578</v>
      </c>
      <c r="E761" s="2" t="s">
        <v>2928</v>
      </c>
      <c r="F761" s="1">
        <v>501820</v>
      </c>
      <c r="G761" s="8" t="s">
        <v>316</v>
      </c>
      <c r="H761" s="1">
        <v>40146</v>
      </c>
      <c r="I761" s="2" t="s">
        <v>2355</v>
      </c>
      <c r="J761" s="2" t="s">
        <v>2013</v>
      </c>
    </row>
    <row r="762" spans="2:10" outlineLevel="1" x14ac:dyDescent="0.2">
      <c r="B762" s="6">
        <v>44758</v>
      </c>
      <c r="C762" s="2" t="s">
        <v>942</v>
      </c>
      <c r="D762" s="2" t="s">
        <v>2578</v>
      </c>
      <c r="E762" s="2" t="s">
        <v>509</v>
      </c>
      <c r="F762" s="1">
        <v>4563950</v>
      </c>
      <c r="G762" s="8" t="s">
        <v>316</v>
      </c>
      <c r="H762" s="1">
        <v>365116</v>
      </c>
      <c r="I762" s="2" t="s">
        <v>975</v>
      </c>
      <c r="J762" s="2" t="s">
        <v>915</v>
      </c>
    </row>
    <row r="763" spans="2:10" outlineLevel="1" x14ac:dyDescent="0.2">
      <c r="B763" s="6">
        <v>44758</v>
      </c>
      <c r="C763" s="2" t="s">
        <v>2124</v>
      </c>
      <c r="D763" s="2" t="s">
        <v>2578</v>
      </c>
      <c r="E763" s="2" t="s">
        <v>2799</v>
      </c>
      <c r="F763" s="1">
        <v>7860979</v>
      </c>
      <c r="G763" s="8" t="s">
        <v>316</v>
      </c>
      <c r="H763" s="1">
        <v>628878</v>
      </c>
      <c r="I763" s="2" t="s">
        <v>2355</v>
      </c>
      <c r="J763" s="2" t="s">
        <v>2013</v>
      </c>
    </row>
    <row r="764" spans="2:10" outlineLevel="1" x14ac:dyDescent="0.2">
      <c r="B764" s="6">
        <v>44758</v>
      </c>
      <c r="C764" s="2" t="s">
        <v>59</v>
      </c>
      <c r="D764" s="2" t="s">
        <v>2578</v>
      </c>
      <c r="E764" s="2" t="s">
        <v>2014</v>
      </c>
      <c r="F764" s="1">
        <v>682160</v>
      </c>
      <c r="G764" s="8" t="s">
        <v>316</v>
      </c>
      <c r="H764" s="1">
        <v>54573</v>
      </c>
      <c r="I764" s="2" t="s">
        <v>975</v>
      </c>
      <c r="J764" s="2" t="s">
        <v>915</v>
      </c>
    </row>
    <row r="765" spans="2:10" outlineLevel="1" x14ac:dyDescent="0.2">
      <c r="B765" s="6">
        <v>44758</v>
      </c>
      <c r="C765" s="2" t="s">
        <v>1725</v>
      </c>
      <c r="D765" s="2" t="s">
        <v>2578</v>
      </c>
      <c r="E765" s="2" t="s">
        <v>1472</v>
      </c>
      <c r="F765" s="1">
        <v>3768620</v>
      </c>
      <c r="G765" s="8" t="s">
        <v>316</v>
      </c>
      <c r="H765" s="1">
        <v>301490</v>
      </c>
      <c r="I765" s="2" t="s">
        <v>1893</v>
      </c>
      <c r="J765" s="2" t="s">
        <v>375</v>
      </c>
    </row>
    <row r="766" spans="2:10" outlineLevel="1" x14ac:dyDescent="0.2">
      <c r="B766" s="6">
        <v>44758</v>
      </c>
      <c r="C766" s="2" t="s">
        <v>884</v>
      </c>
      <c r="D766" s="2" t="s">
        <v>2578</v>
      </c>
      <c r="E766" s="2" t="s">
        <v>729</v>
      </c>
      <c r="F766" s="1">
        <v>8582410</v>
      </c>
      <c r="G766" s="8" t="s">
        <v>316</v>
      </c>
      <c r="H766" s="1">
        <v>686593</v>
      </c>
      <c r="I766" s="2" t="s">
        <v>769</v>
      </c>
      <c r="J766" s="2" t="s">
        <v>319</v>
      </c>
    </row>
    <row r="767" spans="2:10" outlineLevel="1" x14ac:dyDescent="0.2">
      <c r="B767" s="6">
        <v>44758</v>
      </c>
      <c r="C767" s="2" t="s">
        <v>1454</v>
      </c>
      <c r="D767" s="2" t="s">
        <v>2578</v>
      </c>
      <c r="E767" s="2" t="s">
        <v>1663</v>
      </c>
      <c r="F767" s="1">
        <v>3331740</v>
      </c>
      <c r="G767" s="8" t="s">
        <v>316</v>
      </c>
      <c r="H767" s="1">
        <v>266539</v>
      </c>
      <c r="I767" s="2" t="s">
        <v>1893</v>
      </c>
      <c r="J767" s="2" t="s">
        <v>375</v>
      </c>
    </row>
    <row r="768" spans="2:10" outlineLevel="1" x14ac:dyDescent="0.2">
      <c r="B768" s="6">
        <v>44758</v>
      </c>
      <c r="C768" s="2" t="s">
        <v>165</v>
      </c>
      <c r="D768" s="2" t="s">
        <v>2578</v>
      </c>
      <c r="E768" s="2" t="s">
        <v>231</v>
      </c>
      <c r="F768" s="1">
        <v>1072050</v>
      </c>
      <c r="G768" s="8" t="s">
        <v>316</v>
      </c>
      <c r="H768" s="1">
        <v>85764</v>
      </c>
      <c r="I768" s="2" t="s">
        <v>1893</v>
      </c>
      <c r="J768" s="2" t="s">
        <v>375</v>
      </c>
    </row>
    <row r="769" spans="2:10" outlineLevel="1" x14ac:dyDescent="0.2">
      <c r="B769" s="6">
        <v>44758</v>
      </c>
      <c r="C769" s="2" t="s">
        <v>2938</v>
      </c>
      <c r="D769" s="2" t="s">
        <v>2578</v>
      </c>
      <c r="E769" s="2" t="s">
        <v>37</v>
      </c>
      <c r="F769" s="1">
        <v>1309220</v>
      </c>
      <c r="G769" s="8" t="s">
        <v>316</v>
      </c>
      <c r="H769" s="1">
        <v>104738</v>
      </c>
      <c r="I769" s="2" t="s">
        <v>1893</v>
      </c>
      <c r="J769" s="2" t="s">
        <v>375</v>
      </c>
    </row>
    <row r="770" spans="2:10" outlineLevel="1" x14ac:dyDescent="0.2">
      <c r="B770" s="6">
        <v>44758</v>
      </c>
      <c r="C770" s="2" t="s">
        <v>1873</v>
      </c>
      <c r="D770" s="2" t="s">
        <v>2578</v>
      </c>
      <c r="E770" s="2" t="s">
        <v>2259</v>
      </c>
      <c r="F770" s="1">
        <v>3331740</v>
      </c>
      <c r="G770" s="8" t="s">
        <v>316</v>
      </c>
      <c r="H770" s="1">
        <v>266539</v>
      </c>
      <c r="I770" s="2" t="s">
        <v>1893</v>
      </c>
      <c r="J770" s="2" t="s">
        <v>375</v>
      </c>
    </row>
    <row r="771" spans="2:10" outlineLevel="1" x14ac:dyDescent="0.2">
      <c r="B771" s="6">
        <v>44758</v>
      </c>
      <c r="C771" s="2" t="s">
        <v>2316</v>
      </c>
      <c r="D771" s="2" t="s">
        <v>2578</v>
      </c>
      <c r="E771" s="2" t="s">
        <v>764</v>
      </c>
      <c r="F771" s="1">
        <v>7631880</v>
      </c>
      <c r="G771" s="8" t="s">
        <v>316</v>
      </c>
      <c r="H771" s="1">
        <v>610550</v>
      </c>
      <c r="I771" s="2" t="s">
        <v>1893</v>
      </c>
      <c r="J771" s="2" t="s">
        <v>375</v>
      </c>
    </row>
    <row r="772" spans="2:10" outlineLevel="1" x14ac:dyDescent="0.2">
      <c r="B772" s="6">
        <v>44758</v>
      </c>
      <c r="C772" s="2" t="s">
        <v>615</v>
      </c>
      <c r="D772" s="2" t="s">
        <v>2578</v>
      </c>
      <c r="E772" s="2" t="s">
        <v>1918</v>
      </c>
      <c r="F772" s="1">
        <v>3331740</v>
      </c>
      <c r="G772" s="8" t="s">
        <v>316</v>
      </c>
      <c r="H772" s="1">
        <v>266539</v>
      </c>
      <c r="I772" s="2" t="s">
        <v>1893</v>
      </c>
      <c r="J772" s="2" t="s">
        <v>375</v>
      </c>
    </row>
    <row r="773" spans="2:10" outlineLevel="1" x14ac:dyDescent="0.2">
      <c r="B773" s="6">
        <v>44758</v>
      </c>
      <c r="C773" s="2" t="s">
        <v>2125</v>
      </c>
      <c r="D773" s="2" t="s">
        <v>2578</v>
      </c>
      <c r="E773" s="2" t="s">
        <v>1586</v>
      </c>
      <c r="F773" s="1">
        <v>4381590</v>
      </c>
      <c r="G773" s="8" t="s">
        <v>316</v>
      </c>
      <c r="H773" s="1">
        <v>350527</v>
      </c>
      <c r="I773" s="2" t="s">
        <v>1893</v>
      </c>
      <c r="J773" s="2" t="s">
        <v>375</v>
      </c>
    </row>
    <row r="774" spans="2:10" outlineLevel="1" x14ac:dyDescent="0.2">
      <c r="B774" s="6">
        <v>44758</v>
      </c>
      <c r="C774" s="2" t="s">
        <v>635</v>
      </c>
      <c r="D774" s="2" t="s">
        <v>2578</v>
      </c>
      <c r="E774" s="2" t="s">
        <v>960</v>
      </c>
      <c r="F774" s="1">
        <v>3689780</v>
      </c>
      <c r="G774" s="8" t="s">
        <v>316</v>
      </c>
      <c r="H774" s="1">
        <v>295182</v>
      </c>
      <c r="I774" s="2" t="s">
        <v>1893</v>
      </c>
      <c r="J774" s="2" t="s">
        <v>375</v>
      </c>
    </row>
    <row r="775" spans="2:10" outlineLevel="1" x14ac:dyDescent="0.2">
      <c r="B775" s="6">
        <v>44758</v>
      </c>
      <c r="C775" s="2" t="s">
        <v>1570</v>
      </c>
      <c r="D775" s="2" t="s">
        <v>2578</v>
      </c>
      <c r="E775" s="2" t="s">
        <v>259</v>
      </c>
      <c r="F775" s="1">
        <v>4404290</v>
      </c>
      <c r="G775" s="8" t="s">
        <v>316</v>
      </c>
      <c r="H775" s="1">
        <v>352343</v>
      </c>
      <c r="I775" s="2" t="s">
        <v>1893</v>
      </c>
      <c r="J775" s="2" t="s">
        <v>375</v>
      </c>
    </row>
    <row r="776" spans="2:10" outlineLevel="1" x14ac:dyDescent="0.2">
      <c r="B776" s="6">
        <v>44758</v>
      </c>
      <c r="C776" s="2" t="s">
        <v>896</v>
      </c>
      <c r="D776" s="2" t="s">
        <v>2578</v>
      </c>
      <c r="E776" s="2" t="s">
        <v>1601</v>
      </c>
      <c r="F776" s="1">
        <v>2618440</v>
      </c>
      <c r="G776" s="8" t="s">
        <v>316</v>
      </c>
      <c r="H776" s="1">
        <v>209475</v>
      </c>
      <c r="I776" s="2" t="s">
        <v>1893</v>
      </c>
      <c r="J776" s="2" t="s">
        <v>375</v>
      </c>
    </row>
    <row r="777" spans="2:10" outlineLevel="1" x14ac:dyDescent="0.2">
      <c r="B777" s="6">
        <v>44758</v>
      </c>
      <c r="C777" s="2" t="s">
        <v>294</v>
      </c>
      <c r="D777" s="2" t="s">
        <v>2578</v>
      </c>
      <c r="E777" s="2" t="s">
        <v>2004</v>
      </c>
      <c r="F777" s="1">
        <v>5789940</v>
      </c>
      <c r="G777" s="8" t="s">
        <v>316</v>
      </c>
      <c r="H777" s="1">
        <v>463195</v>
      </c>
      <c r="I777" s="2" t="s">
        <v>1893</v>
      </c>
      <c r="J777" s="2" t="s">
        <v>375</v>
      </c>
    </row>
    <row r="778" spans="2:10" outlineLevel="1" x14ac:dyDescent="0.2">
      <c r="B778" s="6">
        <v>44758</v>
      </c>
      <c r="C778" s="2" t="s">
        <v>2079</v>
      </c>
      <c r="D778" s="2" t="s">
        <v>2578</v>
      </c>
      <c r="E778" s="2" t="s">
        <v>2670</v>
      </c>
      <c r="F778" s="1">
        <v>367155</v>
      </c>
      <c r="G778" s="8" t="s">
        <v>316</v>
      </c>
      <c r="H778" s="1">
        <v>29372</v>
      </c>
      <c r="I778" s="2" t="s">
        <v>1893</v>
      </c>
      <c r="J778" s="2" t="s">
        <v>375</v>
      </c>
    </row>
    <row r="779" spans="2:10" outlineLevel="1" x14ac:dyDescent="0.2">
      <c r="B779" s="6">
        <v>44758</v>
      </c>
      <c r="C779" s="2" t="s">
        <v>1763</v>
      </c>
      <c r="D779" s="2" t="s">
        <v>2578</v>
      </c>
      <c r="E779" s="2"/>
      <c r="F779" s="1">
        <v>0</v>
      </c>
      <c r="G779" s="8" t="s">
        <v>316</v>
      </c>
      <c r="H779" s="1">
        <v>0</v>
      </c>
      <c r="I779" s="2" t="s">
        <v>1977</v>
      </c>
      <c r="J779" s="2" t="s">
        <v>1098</v>
      </c>
    </row>
    <row r="780" spans="2:10" outlineLevel="1" x14ac:dyDescent="0.2">
      <c r="B780" s="6">
        <v>44760</v>
      </c>
      <c r="C780" s="2" t="s">
        <v>1530</v>
      </c>
      <c r="D780" s="2" t="s">
        <v>2578</v>
      </c>
      <c r="E780" s="2" t="s">
        <v>1846</v>
      </c>
      <c r="F780" s="1">
        <v>1110580</v>
      </c>
      <c r="G780" s="8" t="s">
        <v>316</v>
      </c>
      <c r="H780" s="1">
        <v>88846</v>
      </c>
      <c r="I780" s="2" t="s">
        <v>769</v>
      </c>
      <c r="J780" s="2" t="s">
        <v>319</v>
      </c>
    </row>
    <row r="781" spans="2:10" outlineLevel="1" x14ac:dyDescent="0.2">
      <c r="B781" s="6">
        <v>44761</v>
      </c>
      <c r="C781" s="2" t="s">
        <v>2485</v>
      </c>
      <c r="D781" s="2" t="s">
        <v>1889</v>
      </c>
      <c r="E781" s="2" t="s">
        <v>2522</v>
      </c>
      <c r="F781" s="1">
        <v>-2559651</v>
      </c>
      <c r="G781" s="8" t="s">
        <v>316</v>
      </c>
      <c r="H781" s="1">
        <v>-204772</v>
      </c>
      <c r="I781" s="2" t="s">
        <v>2355</v>
      </c>
      <c r="J781" s="2" t="s">
        <v>2013</v>
      </c>
    </row>
    <row r="782" spans="2:10" outlineLevel="1" x14ac:dyDescent="0.2">
      <c r="B782" s="6">
        <v>44761</v>
      </c>
      <c r="C782" s="2" t="s">
        <v>2181</v>
      </c>
      <c r="D782" s="2" t="s">
        <v>1243</v>
      </c>
      <c r="E782" s="2" t="s">
        <v>2144</v>
      </c>
      <c r="F782" s="1">
        <v>-2178669</v>
      </c>
      <c r="G782" s="8" t="s">
        <v>316</v>
      </c>
      <c r="H782" s="1">
        <v>-174293</v>
      </c>
      <c r="I782" s="2" t="s">
        <v>2355</v>
      </c>
      <c r="J782" s="2" t="s">
        <v>2013</v>
      </c>
    </row>
    <row r="783" spans="2:10" outlineLevel="1" x14ac:dyDescent="0.2">
      <c r="B783" s="6">
        <v>44761</v>
      </c>
      <c r="C783" s="2" t="s">
        <v>1854</v>
      </c>
      <c r="D783" s="2" t="s">
        <v>93</v>
      </c>
      <c r="E783" s="2" t="s">
        <v>1204</v>
      </c>
      <c r="F783" s="1">
        <v>-1073246</v>
      </c>
      <c r="G783" s="8" t="s">
        <v>316</v>
      </c>
      <c r="H783" s="1">
        <v>-85860</v>
      </c>
      <c r="I783" s="2" t="s">
        <v>2355</v>
      </c>
      <c r="J783" s="2" t="s">
        <v>2013</v>
      </c>
    </row>
    <row r="784" spans="2:10" outlineLevel="1" x14ac:dyDescent="0.2">
      <c r="B784" s="6">
        <v>44761</v>
      </c>
      <c r="C784" s="2" t="s">
        <v>977</v>
      </c>
      <c r="D784" s="2" t="s">
        <v>1889</v>
      </c>
      <c r="E784" s="2" t="s">
        <v>2522</v>
      </c>
      <c r="F784" s="1">
        <v>-2891254</v>
      </c>
      <c r="G784" s="8" t="s">
        <v>316</v>
      </c>
      <c r="H784" s="1">
        <v>-231300</v>
      </c>
      <c r="I784" s="2" t="s">
        <v>2355</v>
      </c>
      <c r="J784" s="2" t="s">
        <v>2013</v>
      </c>
    </row>
    <row r="785" spans="2:10" outlineLevel="1" x14ac:dyDescent="0.2">
      <c r="B785" s="6">
        <v>44763</v>
      </c>
      <c r="C785" s="2" t="s">
        <v>293</v>
      </c>
      <c r="D785" s="2" t="s">
        <v>1889</v>
      </c>
      <c r="E785" s="2" t="s">
        <v>2522</v>
      </c>
      <c r="F785" s="1">
        <v>-2545273</v>
      </c>
      <c r="G785" s="8" t="s">
        <v>316</v>
      </c>
      <c r="H785" s="1">
        <v>-203621</v>
      </c>
      <c r="I785" s="2" t="s">
        <v>2355</v>
      </c>
      <c r="J785" s="2" t="s">
        <v>2013</v>
      </c>
    </row>
    <row r="786" spans="2:10" outlineLevel="1" x14ac:dyDescent="0.2">
      <c r="B786" s="6">
        <v>44764</v>
      </c>
      <c r="C786" s="2" t="s">
        <v>2279</v>
      </c>
      <c r="D786" s="2" t="s">
        <v>1889</v>
      </c>
      <c r="E786" s="2" t="s">
        <v>2522</v>
      </c>
      <c r="F786" s="1">
        <v>-5546109</v>
      </c>
      <c r="G786" s="8" t="s">
        <v>316</v>
      </c>
      <c r="H786" s="1">
        <v>-443689</v>
      </c>
      <c r="I786" s="2" t="s">
        <v>2355</v>
      </c>
      <c r="J786" s="2" t="s">
        <v>2013</v>
      </c>
    </row>
    <row r="787" spans="2:10" outlineLevel="1" x14ac:dyDescent="0.2">
      <c r="B787" s="6">
        <v>44770</v>
      </c>
      <c r="C787" s="2" t="s">
        <v>1381</v>
      </c>
      <c r="D787" s="2" t="s">
        <v>93</v>
      </c>
      <c r="E787" s="2" t="s">
        <v>1234</v>
      </c>
      <c r="F787" s="1">
        <v>-2342834</v>
      </c>
      <c r="G787" s="8" t="s">
        <v>316</v>
      </c>
      <c r="H787" s="1">
        <v>-187426</v>
      </c>
      <c r="I787" s="2" t="s">
        <v>2355</v>
      </c>
      <c r="J787" s="2" t="s">
        <v>2013</v>
      </c>
    </row>
    <row r="788" spans="2:10" outlineLevel="1" x14ac:dyDescent="0.2">
      <c r="B788" s="6">
        <v>44770</v>
      </c>
      <c r="C788" s="2" t="s">
        <v>596</v>
      </c>
      <c r="D788" s="2" t="s">
        <v>1889</v>
      </c>
      <c r="E788" s="2" t="s">
        <v>2522</v>
      </c>
      <c r="F788" s="1">
        <v>-1078385</v>
      </c>
      <c r="G788" s="8" t="s">
        <v>316</v>
      </c>
      <c r="H788" s="1">
        <v>-86271</v>
      </c>
      <c r="I788" s="2" t="s">
        <v>2355</v>
      </c>
      <c r="J788" s="2" t="s">
        <v>2013</v>
      </c>
    </row>
    <row r="789" spans="2:10" outlineLevel="1" x14ac:dyDescent="0.2">
      <c r="B789" s="6">
        <v>44771</v>
      </c>
      <c r="C789" s="2" t="s">
        <v>305</v>
      </c>
      <c r="D789" s="2" t="s">
        <v>571</v>
      </c>
      <c r="E789" s="2" t="s">
        <v>1892</v>
      </c>
      <c r="F789" s="1">
        <v>-1489955</v>
      </c>
      <c r="G789" s="8" t="s">
        <v>316</v>
      </c>
      <c r="H789" s="1">
        <v>-119196</v>
      </c>
      <c r="I789" s="2" t="s">
        <v>2355</v>
      </c>
      <c r="J789" s="2" t="s">
        <v>2013</v>
      </c>
    </row>
    <row r="790" spans="2:10" outlineLevel="1" x14ac:dyDescent="0.2">
      <c r="B790" s="6">
        <v>44771</v>
      </c>
      <c r="C790" s="2" t="s">
        <v>2447</v>
      </c>
      <c r="D790" s="2" t="s">
        <v>1889</v>
      </c>
      <c r="E790" s="2" t="s">
        <v>2522</v>
      </c>
      <c r="F790" s="1">
        <v>-734310</v>
      </c>
      <c r="G790" s="8" t="s">
        <v>316</v>
      </c>
      <c r="H790" s="1">
        <v>-58745</v>
      </c>
      <c r="I790" s="2" t="s">
        <v>2355</v>
      </c>
      <c r="J790" s="2" t="s">
        <v>2013</v>
      </c>
    </row>
    <row r="791" spans="2:10" outlineLevel="1" x14ac:dyDescent="0.2">
      <c r="B791" s="6">
        <v>44771</v>
      </c>
      <c r="C791" s="2" t="s">
        <v>3010</v>
      </c>
      <c r="D791" s="2" t="s">
        <v>1191</v>
      </c>
      <c r="E791" s="2" t="s">
        <v>517</v>
      </c>
      <c r="F791" s="1">
        <v>-478213</v>
      </c>
      <c r="G791" s="8" t="s">
        <v>316</v>
      </c>
      <c r="H791" s="1">
        <v>-38257</v>
      </c>
      <c r="I791" s="2" t="s">
        <v>2355</v>
      </c>
      <c r="J791" s="2" t="s">
        <v>2013</v>
      </c>
    </row>
    <row r="792" spans="2:10" outlineLevel="1" x14ac:dyDescent="0.2">
      <c r="B792" s="6">
        <v>44771</v>
      </c>
      <c r="C792" s="2" t="s">
        <v>2279</v>
      </c>
      <c r="D792" s="2" t="s">
        <v>1191</v>
      </c>
      <c r="E792" s="2" t="s">
        <v>1320</v>
      </c>
      <c r="F792" s="1">
        <v>-203978</v>
      </c>
      <c r="G792" s="8" t="s">
        <v>316</v>
      </c>
      <c r="H792" s="1">
        <v>-16318</v>
      </c>
      <c r="I792" s="2" t="s">
        <v>2355</v>
      </c>
      <c r="J792" s="2" t="s">
        <v>2013</v>
      </c>
    </row>
    <row r="793" spans="2:10" outlineLevel="1" x14ac:dyDescent="0.2">
      <c r="B793" s="6">
        <v>44775</v>
      </c>
      <c r="C793" s="2" t="s">
        <v>2724</v>
      </c>
      <c r="D793" s="2" t="s">
        <v>2024</v>
      </c>
      <c r="E793" s="2" t="s">
        <v>454</v>
      </c>
      <c r="F793" s="1">
        <v>-7375899</v>
      </c>
      <c r="G793" s="8" t="s">
        <v>316</v>
      </c>
      <c r="H793" s="1">
        <v>-590072</v>
      </c>
      <c r="I793" s="2" t="s">
        <v>2355</v>
      </c>
      <c r="J793" s="2" t="s">
        <v>2013</v>
      </c>
    </row>
    <row r="794" spans="2:10" outlineLevel="1" x14ac:dyDescent="0.2">
      <c r="B794" s="6">
        <v>44775</v>
      </c>
      <c r="C794" s="2" t="s">
        <v>242</v>
      </c>
      <c r="D794" s="2" t="s">
        <v>1889</v>
      </c>
      <c r="E794" s="2" t="s">
        <v>2522</v>
      </c>
      <c r="F794" s="1">
        <v>-7933538</v>
      </c>
      <c r="G794" s="8" t="s">
        <v>316</v>
      </c>
      <c r="H794" s="1">
        <v>-634684</v>
      </c>
      <c r="I794" s="2" t="s">
        <v>2355</v>
      </c>
      <c r="J794" s="2" t="s">
        <v>2013</v>
      </c>
    </row>
    <row r="795" spans="2:10" outlineLevel="1" x14ac:dyDescent="0.2">
      <c r="B795" s="6">
        <v>44776</v>
      </c>
      <c r="C795" s="2" t="s">
        <v>2512</v>
      </c>
      <c r="D795" s="2" t="s">
        <v>2578</v>
      </c>
      <c r="E795" s="2" t="s">
        <v>1002</v>
      </c>
      <c r="F795" s="1">
        <v>6704180</v>
      </c>
      <c r="G795" s="8" t="s">
        <v>316</v>
      </c>
      <c r="H795" s="1">
        <v>536334</v>
      </c>
      <c r="I795" s="2" t="s">
        <v>1222</v>
      </c>
      <c r="J795" s="2" t="s">
        <v>915</v>
      </c>
    </row>
    <row r="796" spans="2:10" outlineLevel="1" x14ac:dyDescent="0.2">
      <c r="B796" s="6">
        <v>44776</v>
      </c>
      <c r="C796" s="2" t="s">
        <v>2458</v>
      </c>
      <c r="D796" s="2" t="s">
        <v>2578</v>
      </c>
      <c r="E796" s="2" t="s">
        <v>491</v>
      </c>
      <c r="F796" s="1">
        <v>180655</v>
      </c>
      <c r="G796" s="8" t="s">
        <v>316</v>
      </c>
      <c r="H796" s="1">
        <v>14452</v>
      </c>
      <c r="I796" s="2" t="s">
        <v>1222</v>
      </c>
      <c r="J796" s="2" t="s">
        <v>915</v>
      </c>
    </row>
    <row r="797" spans="2:10" outlineLevel="1" x14ac:dyDescent="0.2">
      <c r="B797" s="6">
        <v>44776</v>
      </c>
      <c r="C797" s="2" t="s">
        <v>499</v>
      </c>
      <c r="D797" s="2" t="s">
        <v>2578</v>
      </c>
      <c r="E797" s="2" t="s">
        <v>2306</v>
      </c>
      <c r="F797" s="1">
        <v>180655</v>
      </c>
      <c r="G797" s="8" t="s">
        <v>316</v>
      </c>
      <c r="H797" s="1">
        <v>14452</v>
      </c>
      <c r="I797" s="2" t="s">
        <v>1222</v>
      </c>
      <c r="J797" s="2" t="s">
        <v>915</v>
      </c>
    </row>
    <row r="798" spans="2:10" outlineLevel="1" x14ac:dyDescent="0.2">
      <c r="B798" s="6">
        <v>44776</v>
      </c>
      <c r="C798" s="2" t="s">
        <v>1848</v>
      </c>
      <c r="D798" s="2" t="s">
        <v>2578</v>
      </c>
      <c r="E798" s="2" t="s">
        <v>5</v>
      </c>
      <c r="F798" s="1">
        <v>6479183</v>
      </c>
      <c r="G798" s="8" t="s">
        <v>316</v>
      </c>
      <c r="H798" s="1">
        <v>518335</v>
      </c>
      <c r="I798" s="2" t="s">
        <v>1222</v>
      </c>
      <c r="J798" s="2" t="s">
        <v>915</v>
      </c>
    </row>
    <row r="799" spans="2:10" outlineLevel="1" x14ac:dyDescent="0.2">
      <c r="B799" s="6">
        <v>44776</v>
      </c>
      <c r="C799" s="2" t="s">
        <v>890</v>
      </c>
      <c r="D799" s="2" t="s">
        <v>2578</v>
      </c>
      <c r="E799" s="2" t="s">
        <v>844</v>
      </c>
      <c r="F799" s="1">
        <v>12948594</v>
      </c>
      <c r="G799" s="8" t="s">
        <v>316</v>
      </c>
      <c r="H799" s="1">
        <v>1035888</v>
      </c>
      <c r="I799" s="2" t="s">
        <v>24</v>
      </c>
      <c r="J799" s="2" t="s">
        <v>349</v>
      </c>
    </row>
    <row r="800" spans="2:10" outlineLevel="1" x14ac:dyDescent="0.2">
      <c r="B800" s="6">
        <v>44776</v>
      </c>
      <c r="C800" s="2" t="s">
        <v>1178</v>
      </c>
      <c r="D800" s="2" t="s">
        <v>2578</v>
      </c>
      <c r="E800" s="2" t="s">
        <v>2391</v>
      </c>
      <c r="F800" s="1">
        <v>0</v>
      </c>
      <c r="G800" s="8" t="s">
        <v>316</v>
      </c>
      <c r="H800" s="1">
        <v>0</v>
      </c>
      <c r="I800" s="2" t="s">
        <v>124</v>
      </c>
      <c r="J800" s="2" t="s">
        <v>1197</v>
      </c>
    </row>
    <row r="801" spans="2:10" outlineLevel="1" x14ac:dyDescent="0.2">
      <c r="B801" s="6">
        <v>44776</v>
      </c>
      <c r="C801" s="2" t="s">
        <v>248</v>
      </c>
      <c r="D801" s="2" t="s">
        <v>2578</v>
      </c>
      <c r="E801" s="2" t="s">
        <v>495</v>
      </c>
      <c r="F801" s="1">
        <v>14287920</v>
      </c>
      <c r="G801" s="8" t="s">
        <v>316</v>
      </c>
      <c r="H801" s="1">
        <v>1143034</v>
      </c>
      <c r="I801" s="2" t="s">
        <v>513</v>
      </c>
      <c r="J801" s="2" t="s">
        <v>364</v>
      </c>
    </row>
    <row r="802" spans="2:10" outlineLevel="1" x14ac:dyDescent="0.2">
      <c r="B802" s="6">
        <v>44776</v>
      </c>
      <c r="C802" s="2" t="s">
        <v>1172</v>
      </c>
      <c r="D802" s="2" t="s">
        <v>2578</v>
      </c>
      <c r="E802" s="2" t="s">
        <v>2526</v>
      </c>
      <c r="F802" s="1">
        <v>2381320</v>
      </c>
      <c r="G802" s="8" t="s">
        <v>316</v>
      </c>
      <c r="H802" s="1">
        <v>190506</v>
      </c>
      <c r="I802" s="2" t="s">
        <v>513</v>
      </c>
      <c r="J802" s="2" t="s">
        <v>364</v>
      </c>
    </row>
    <row r="803" spans="2:10" outlineLevel="1" x14ac:dyDescent="0.2">
      <c r="B803" s="6">
        <v>44776</v>
      </c>
      <c r="C803" s="2" t="s">
        <v>933</v>
      </c>
      <c r="D803" s="2" t="s">
        <v>2578</v>
      </c>
      <c r="E803" s="2" t="s">
        <v>683</v>
      </c>
      <c r="F803" s="1">
        <v>1110580</v>
      </c>
      <c r="G803" s="8" t="s">
        <v>316</v>
      </c>
      <c r="H803" s="1">
        <v>88846</v>
      </c>
      <c r="I803" s="2" t="s">
        <v>1977</v>
      </c>
      <c r="J803" s="2" t="s">
        <v>1098</v>
      </c>
    </row>
    <row r="804" spans="2:10" outlineLevel="1" x14ac:dyDescent="0.2">
      <c r="B804" s="6">
        <v>44776</v>
      </c>
      <c r="C804" s="2" t="s">
        <v>1914</v>
      </c>
      <c r="D804" s="2" t="s">
        <v>2578</v>
      </c>
      <c r="E804" s="2" t="s">
        <v>934</v>
      </c>
      <c r="F804" s="1">
        <v>5713060</v>
      </c>
      <c r="G804" s="8" t="s">
        <v>316</v>
      </c>
      <c r="H804" s="1">
        <v>457045</v>
      </c>
      <c r="I804" s="2" t="s">
        <v>769</v>
      </c>
      <c r="J804" s="2" t="s">
        <v>319</v>
      </c>
    </row>
    <row r="805" spans="2:10" outlineLevel="1" x14ac:dyDescent="0.2">
      <c r="B805" s="6">
        <v>44776</v>
      </c>
      <c r="C805" s="2" t="s">
        <v>500</v>
      </c>
      <c r="D805" s="2" t="s">
        <v>2578</v>
      </c>
      <c r="E805" s="2" t="s">
        <v>432</v>
      </c>
      <c r="F805" s="1">
        <v>453750</v>
      </c>
      <c r="G805" s="8" t="s">
        <v>316</v>
      </c>
      <c r="H805" s="1">
        <v>36300</v>
      </c>
      <c r="I805" s="2" t="s">
        <v>1851</v>
      </c>
      <c r="J805" s="2" t="s">
        <v>913</v>
      </c>
    </row>
    <row r="806" spans="2:10" outlineLevel="1" x14ac:dyDescent="0.2">
      <c r="B806" s="6">
        <v>44776</v>
      </c>
      <c r="C806" s="2" t="s">
        <v>1675</v>
      </c>
      <c r="D806" s="2" t="s">
        <v>2578</v>
      </c>
      <c r="E806" s="2" t="s">
        <v>435</v>
      </c>
      <c r="F806" s="1">
        <v>2582415</v>
      </c>
      <c r="G806" s="8" t="s">
        <v>316</v>
      </c>
      <c r="H806" s="1">
        <v>206593</v>
      </c>
      <c r="I806" s="2" t="s">
        <v>944</v>
      </c>
      <c r="J806" s="2" t="s">
        <v>319</v>
      </c>
    </row>
    <row r="807" spans="2:10" outlineLevel="1" x14ac:dyDescent="0.2">
      <c r="B807" s="6">
        <v>44776</v>
      </c>
      <c r="C807" s="2" t="s">
        <v>57</v>
      </c>
      <c r="D807" s="2" t="s">
        <v>2578</v>
      </c>
      <c r="E807" s="2" t="s">
        <v>2322</v>
      </c>
      <c r="F807" s="1">
        <v>6071100</v>
      </c>
      <c r="G807" s="8" t="s">
        <v>316</v>
      </c>
      <c r="H807" s="1">
        <v>485688</v>
      </c>
      <c r="I807" s="2" t="s">
        <v>24</v>
      </c>
      <c r="J807" s="2" t="s">
        <v>349</v>
      </c>
    </row>
    <row r="808" spans="2:10" outlineLevel="1" x14ac:dyDescent="0.2">
      <c r="B808" s="6">
        <v>44776</v>
      </c>
      <c r="C808" s="2" t="s">
        <v>1640</v>
      </c>
      <c r="D808" s="2" t="s">
        <v>2578</v>
      </c>
      <c r="E808" s="2" t="s">
        <v>12</v>
      </c>
      <c r="F808" s="1">
        <v>1410195</v>
      </c>
      <c r="G808" s="8" t="s">
        <v>316</v>
      </c>
      <c r="H808" s="1">
        <v>112816</v>
      </c>
      <c r="I808" s="2" t="s">
        <v>124</v>
      </c>
      <c r="J808" s="2" t="s">
        <v>1197</v>
      </c>
    </row>
    <row r="809" spans="2:10" outlineLevel="1" x14ac:dyDescent="0.2">
      <c r="B809" s="6">
        <v>44776</v>
      </c>
      <c r="C809" s="2" t="s">
        <v>2015</v>
      </c>
      <c r="D809" s="2" t="s">
        <v>2578</v>
      </c>
      <c r="E809" s="2" t="s">
        <v>2800</v>
      </c>
      <c r="F809" s="1">
        <v>15161210</v>
      </c>
      <c r="G809" s="8" t="s">
        <v>316</v>
      </c>
      <c r="H809" s="1">
        <v>1212897</v>
      </c>
      <c r="I809" s="2" t="s">
        <v>2818</v>
      </c>
      <c r="J809" s="2" t="s">
        <v>364</v>
      </c>
    </row>
    <row r="810" spans="2:10" outlineLevel="1" x14ac:dyDescent="0.2">
      <c r="B810" s="6">
        <v>44776</v>
      </c>
      <c r="C810" s="2" t="s">
        <v>505</v>
      </c>
      <c r="D810" s="2" t="s">
        <v>2578</v>
      </c>
      <c r="E810" s="2" t="s">
        <v>2054</v>
      </c>
      <c r="F810" s="1">
        <v>1110580</v>
      </c>
      <c r="G810" s="8" t="s">
        <v>316</v>
      </c>
      <c r="H810" s="1">
        <v>88846</v>
      </c>
      <c r="I810" s="2" t="s">
        <v>1554</v>
      </c>
      <c r="J810" s="2" t="s">
        <v>2830</v>
      </c>
    </row>
    <row r="811" spans="2:10" outlineLevel="1" x14ac:dyDescent="0.2">
      <c r="B811" s="6">
        <v>44776</v>
      </c>
      <c r="C811" s="2" t="s">
        <v>2789</v>
      </c>
      <c r="D811" s="2" t="s">
        <v>2578</v>
      </c>
      <c r="E811" s="2" t="s">
        <v>2891</v>
      </c>
      <c r="F811" s="1">
        <v>1468620</v>
      </c>
      <c r="G811" s="8" t="s">
        <v>316</v>
      </c>
      <c r="H811" s="1">
        <v>117490</v>
      </c>
      <c r="I811" s="2" t="s">
        <v>431</v>
      </c>
      <c r="J811" s="2" t="s">
        <v>2857</v>
      </c>
    </row>
    <row r="812" spans="2:10" outlineLevel="1" x14ac:dyDescent="0.2">
      <c r="B812" s="6">
        <v>44776</v>
      </c>
      <c r="C812" s="2" t="s">
        <v>2501</v>
      </c>
      <c r="D812" s="2" t="s">
        <v>2578</v>
      </c>
      <c r="E812" s="2" t="s">
        <v>1026</v>
      </c>
      <c r="F812" s="1">
        <v>1468620</v>
      </c>
      <c r="G812" s="8" t="s">
        <v>316</v>
      </c>
      <c r="H812" s="1">
        <v>117490</v>
      </c>
      <c r="I812" s="2" t="s">
        <v>944</v>
      </c>
      <c r="J812" s="2" t="s">
        <v>319</v>
      </c>
    </row>
    <row r="813" spans="2:10" outlineLevel="1" x14ac:dyDescent="0.2">
      <c r="B813" s="6">
        <v>44776</v>
      </c>
      <c r="C813" s="2" t="s">
        <v>2796</v>
      </c>
      <c r="D813" s="2" t="s">
        <v>2578</v>
      </c>
      <c r="E813" s="2" t="s">
        <v>1623</v>
      </c>
      <c r="F813" s="1">
        <v>451638</v>
      </c>
      <c r="G813" s="8" t="s">
        <v>316</v>
      </c>
      <c r="H813" s="1">
        <v>36131</v>
      </c>
      <c r="I813" s="2" t="s">
        <v>2119</v>
      </c>
      <c r="J813" s="2" t="s">
        <v>1150</v>
      </c>
    </row>
    <row r="814" spans="2:10" outlineLevel="1" x14ac:dyDescent="0.2">
      <c r="B814" s="6">
        <v>44776</v>
      </c>
      <c r="C814" s="2" t="s">
        <v>27</v>
      </c>
      <c r="D814" s="2" t="s">
        <v>2578</v>
      </c>
      <c r="E814" s="2" t="s">
        <v>7</v>
      </c>
      <c r="F814" s="1">
        <v>2835070</v>
      </c>
      <c r="G814" s="8" t="s">
        <v>316</v>
      </c>
      <c r="H814" s="1">
        <v>226806</v>
      </c>
      <c r="I814" s="2" t="s">
        <v>2119</v>
      </c>
      <c r="J814" s="2" t="s">
        <v>1150</v>
      </c>
    </row>
    <row r="815" spans="2:10" outlineLevel="1" x14ac:dyDescent="0.2">
      <c r="B815" s="6">
        <v>44776</v>
      </c>
      <c r="C815" s="2" t="s">
        <v>1201</v>
      </c>
      <c r="D815" s="2" t="s">
        <v>2578</v>
      </c>
      <c r="E815" s="2" t="s">
        <v>1572</v>
      </c>
      <c r="F815" s="1">
        <v>10871460</v>
      </c>
      <c r="G815" s="8" t="s">
        <v>316</v>
      </c>
      <c r="H815" s="1">
        <v>869717</v>
      </c>
      <c r="I815" s="2" t="s">
        <v>2355</v>
      </c>
      <c r="J815" s="2" t="s">
        <v>2013</v>
      </c>
    </row>
    <row r="816" spans="2:10" outlineLevel="1" x14ac:dyDescent="0.2">
      <c r="B816" s="6">
        <v>44776</v>
      </c>
      <c r="C816" s="2" t="s">
        <v>480</v>
      </c>
      <c r="D816" s="2" t="s">
        <v>2578</v>
      </c>
      <c r="E816" s="2" t="s">
        <v>1883</v>
      </c>
      <c r="F816" s="1">
        <v>361310</v>
      </c>
      <c r="G816" s="8" t="s">
        <v>316</v>
      </c>
      <c r="H816" s="1">
        <v>28905</v>
      </c>
      <c r="I816" s="2" t="s">
        <v>2355</v>
      </c>
      <c r="J816" s="2" t="s">
        <v>2013</v>
      </c>
    </row>
    <row r="817" spans="2:10" outlineLevel="1" x14ac:dyDescent="0.2">
      <c r="B817" s="6">
        <v>44776</v>
      </c>
      <c r="C817" s="2" t="s">
        <v>2527</v>
      </c>
      <c r="D817" s="2" t="s">
        <v>2578</v>
      </c>
      <c r="E817" s="2" t="s">
        <v>949</v>
      </c>
      <c r="F817" s="1">
        <v>451638</v>
      </c>
      <c r="G817" s="8" t="s">
        <v>316</v>
      </c>
      <c r="H817" s="1">
        <v>36131</v>
      </c>
      <c r="I817" s="2" t="s">
        <v>2355</v>
      </c>
      <c r="J817" s="2" t="s">
        <v>2013</v>
      </c>
    </row>
    <row r="818" spans="2:10" outlineLevel="1" x14ac:dyDescent="0.2">
      <c r="B818" s="6">
        <v>44776</v>
      </c>
      <c r="C818" s="2" t="s">
        <v>1302</v>
      </c>
      <c r="D818" s="2" t="s">
        <v>2578</v>
      </c>
      <c r="E818" s="2" t="s">
        <v>657</v>
      </c>
      <c r="F818" s="1">
        <v>10479750</v>
      </c>
      <c r="G818" s="8" t="s">
        <v>316</v>
      </c>
      <c r="H818" s="1">
        <v>838380</v>
      </c>
      <c r="I818" s="2" t="s">
        <v>2355</v>
      </c>
      <c r="J818" s="2" t="s">
        <v>2013</v>
      </c>
    </row>
    <row r="819" spans="2:10" outlineLevel="1" x14ac:dyDescent="0.2">
      <c r="B819" s="6">
        <v>44776</v>
      </c>
      <c r="C819" s="2" t="s">
        <v>2225</v>
      </c>
      <c r="D819" s="2" t="s">
        <v>2578</v>
      </c>
      <c r="E819" s="2" t="s">
        <v>234</v>
      </c>
      <c r="F819" s="1">
        <v>2940030</v>
      </c>
      <c r="G819" s="8" t="s">
        <v>316</v>
      </c>
      <c r="H819" s="1">
        <v>235202</v>
      </c>
      <c r="I819" s="2" t="s">
        <v>2355</v>
      </c>
      <c r="J819" s="2" t="s">
        <v>2013</v>
      </c>
    </row>
    <row r="820" spans="2:10" outlineLevel="1" x14ac:dyDescent="0.2">
      <c r="B820" s="6">
        <v>44776</v>
      </c>
      <c r="C820" s="2" t="s">
        <v>2714</v>
      </c>
      <c r="D820" s="2" t="s">
        <v>2578</v>
      </c>
      <c r="E820" s="2" t="s">
        <v>1774</v>
      </c>
      <c r="F820" s="1">
        <v>453750</v>
      </c>
      <c r="G820" s="8" t="s">
        <v>316</v>
      </c>
      <c r="H820" s="1">
        <v>36300</v>
      </c>
      <c r="I820" s="2" t="s">
        <v>2119</v>
      </c>
      <c r="J820" s="2" t="s">
        <v>1150</v>
      </c>
    </row>
    <row r="821" spans="2:10" outlineLevel="1" x14ac:dyDescent="0.2">
      <c r="B821" s="6">
        <v>44776</v>
      </c>
      <c r="C821" s="2" t="s">
        <v>1816</v>
      </c>
      <c r="D821" s="2" t="s">
        <v>2578</v>
      </c>
      <c r="E821" s="2" t="s">
        <v>1758</v>
      </c>
      <c r="F821" s="1">
        <v>2221160</v>
      </c>
      <c r="G821" s="8" t="s">
        <v>316</v>
      </c>
      <c r="H821" s="1">
        <v>177693</v>
      </c>
      <c r="I821" s="2" t="s">
        <v>2119</v>
      </c>
      <c r="J821" s="2" t="s">
        <v>1150</v>
      </c>
    </row>
    <row r="822" spans="2:10" outlineLevel="1" x14ac:dyDescent="0.2">
      <c r="B822" s="6">
        <v>44776</v>
      </c>
      <c r="C822" s="2" t="s">
        <v>738</v>
      </c>
      <c r="D822" s="2" t="s">
        <v>2578</v>
      </c>
      <c r="E822" s="2" t="s">
        <v>1199</v>
      </c>
      <c r="F822" s="1">
        <v>903276</v>
      </c>
      <c r="G822" s="8" t="s">
        <v>316</v>
      </c>
      <c r="H822" s="1">
        <v>72262</v>
      </c>
      <c r="I822" s="2" t="s">
        <v>2355</v>
      </c>
      <c r="J822" s="2" t="s">
        <v>2013</v>
      </c>
    </row>
    <row r="823" spans="2:10" outlineLevel="1" x14ac:dyDescent="0.2">
      <c r="B823" s="6">
        <v>44776</v>
      </c>
      <c r="C823" s="2" t="s">
        <v>288</v>
      </c>
      <c r="D823" s="2" t="s">
        <v>2578</v>
      </c>
      <c r="E823" s="2" t="s">
        <v>1492</v>
      </c>
      <c r="F823" s="1">
        <v>903276</v>
      </c>
      <c r="G823" s="8" t="s">
        <v>316</v>
      </c>
      <c r="H823" s="1">
        <v>72262</v>
      </c>
      <c r="I823" s="2" t="s">
        <v>2355</v>
      </c>
      <c r="J823" s="2" t="s">
        <v>2013</v>
      </c>
    </row>
    <row r="824" spans="2:10" outlineLevel="1" x14ac:dyDescent="0.2">
      <c r="B824" s="6">
        <v>44776</v>
      </c>
      <c r="C824" s="2" t="s">
        <v>2182</v>
      </c>
      <c r="D824" s="2" t="s">
        <v>2578</v>
      </c>
      <c r="E824" s="2" t="s">
        <v>118</v>
      </c>
      <c r="F824" s="1">
        <v>1110580</v>
      </c>
      <c r="G824" s="8" t="s">
        <v>316</v>
      </c>
      <c r="H824" s="1">
        <v>88846</v>
      </c>
      <c r="I824" s="2" t="s">
        <v>2503</v>
      </c>
      <c r="J824" s="2" t="s">
        <v>441</v>
      </c>
    </row>
    <row r="825" spans="2:10" outlineLevel="1" x14ac:dyDescent="0.2">
      <c r="B825" s="6">
        <v>44776</v>
      </c>
      <c r="C825" s="2" t="s">
        <v>814</v>
      </c>
      <c r="D825" s="2" t="s">
        <v>2578</v>
      </c>
      <c r="E825" s="2" t="s">
        <v>2711</v>
      </c>
      <c r="F825" s="1">
        <v>5896230</v>
      </c>
      <c r="G825" s="8" t="s">
        <v>316</v>
      </c>
      <c r="H825" s="1">
        <v>471698</v>
      </c>
      <c r="I825" s="2" t="s">
        <v>2503</v>
      </c>
      <c r="J825" s="2" t="s">
        <v>441</v>
      </c>
    </row>
    <row r="826" spans="2:10" outlineLevel="1" x14ac:dyDescent="0.2">
      <c r="B826" s="6">
        <v>44776</v>
      </c>
      <c r="C826" s="2" t="s">
        <v>972</v>
      </c>
      <c r="D826" s="2" t="s">
        <v>2578</v>
      </c>
      <c r="E826" s="2" t="s">
        <v>2707</v>
      </c>
      <c r="F826" s="1">
        <v>4051090</v>
      </c>
      <c r="G826" s="8" t="s">
        <v>316</v>
      </c>
      <c r="H826" s="1">
        <v>324087</v>
      </c>
      <c r="I826" s="2" t="s">
        <v>769</v>
      </c>
      <c r="J826" s="2" t="s">
        <v>319</v>
      </c>
    </row>
    <row r="827" spans="2:10" outlineLevel="1" x14ac:dyDescent="0.2">
      <c r="B827" s="6">
        <v>44776</v>
      </c>
      <c r="C827" s="2" t="s">
        <v>2115</v>
      </c>
      <c r="D827" s="2" t="s">
        <v>2578</v>
      </c>
      <c r="E827" s="2" t="s">
        <v>1382</v>
      </c>
      <c r="F827" s="1">
        <v>1293750</v>
      </c>
      <c r="G827" s="8" t="s">
        <v>316</v>
      </c>
      <c r="H827" s="1">
        <v>103500</v>
      </c>
      <c r="I827" s="2" t="s">
        <v>1474</v>
      </c>
      <c r="J827" s="2" t="s">
        <v>2830</v>
      </c>
    </row>
    <row r="828" spans="2:10" outlineLevel="1" x14ac:dyDescent="0.2">
      <c r="B828" s="6">
        <v>44776</v>
      </c>
      <c r="C828" s="2" t="s">
        <v>603</v>
      </c>
      <c r="D828" s="2" t="s">
        <v>2578</v>
      </c>
      <c r="E828" s="2" t="s">
        <v>1609</v>
      </c>
      <c r="F828" s="1">
        <v>496802</v>
      </c>
      <c r="G828" s="8" t="s">
        <v>316</v>
      </c>
      <c r="H828" s="1">
        <v>39744</v>
      </c>
      <c r="I828" s="2" t="s">
        <v>513</v>
      </c>
      <c r="J828" s="2" t="s">
        <v>364</v>
      </c>
    </row>
    <row r="829" spans="2:10" outlineLevel="1" x14ac:dyDescent="0.2">
      <c r="B829" s="6">
        <v>44776</v>
      </c>
      <c r="C829" s="2" t="s">
        <v>372</v>
      </c>
      <c r="D829" s="2" t="s">
        <v>2578</v>
      </c>
      <c r="E829" s="2" t="s">
        <v>2770</v>
      </c>
      <c r="F829" s="1">
        <v>2381320</v>
      </c>
      <c r="G829" s="8" t="s">
        <v>316</v>
      </c>
      <c r="H829" s="1">
        <v>190506</v>
      </c>
      <c r="I829" s="2" t="s">
        <v>513</v>
      </c>
      <c r="J829" s="2" t="s">
        <v>364</v>
      </c>
    </row>
    <row r="830" spans="2:10" outlineLevel="1" x14ac:dyDescent="0.2">
      <c r="B830" s="6">
        <v>44776</v>
      </c>
      <c r="C830" s="2" t="s">
        <v>481</v>
      </c>
      <c r="D830" s="2" t="s">
        <v>2578</v>
      </c>
      <c r="E830" s="2" t="s">
        <v>2338</v>
      </c>
      <c r="F830" s="1">
        <v>90328</v>
      </c>
      <c r="G830" s="8" t="s">
        <v>316</v>
      </c>
      <c r="H830" s="1">
        <v>7226</v>
      </c>
      <c r="I830" s="2" t="s">
        <v>2355</v>
      </c>
      <c r="J830" s="2" t="s">
        <v>2013</v>
      </c>
    </row>
    <row r="831" spans="2:10" outlineLevel="1" x14ac:dyDescent="0.2">
      <c r="B831" s="6">
        <v>44776</v>
      </c>
      <c r="C831" s="2" t="s">
        <v>2653</v>
      </c>
      <c r="D831" s="2" t="s">
        <v>2578</v>
      </c>
      <c r="E831" s="2" t="s">
        <v>145</v>
      </c>
      <c r="F831" s="1">
        <v>4339400</v>
      </c>
      <c r="G831" s="8" t="s">
        <v>316</v>
      </c>
      <c r="H831" s="1">
        <v>347152</v>
      </c>
      <c r="I831" s="2" t="s">
        <v>2355</v>
      </c>
      <c r="J831" s="2" t="s">
        <v>2013</v>
      </c>
    </row>
    <row r="832" spans="2:10" outlineLevel="1" x14ac:dyDescent="0.2">
      <c r="B832" s="6">
        <v>44776</v>
      </c>
      <c r="C832" s="2" t="s">
        <v>2792</v>
      </c>
      <c r="D832" s="2" t="s">
        <v>2578</v>
      </c>
      <c r="E832" s="2" t="s">
        <v>2660</v>
      </c>
      <c r="F832" s="1">
        <v>3259872</v>
      </c>
      <c r="G832" s="8" t="s">
        <v>316</v>
      </c>
      <c r="H832" s="1">
        <v>260790</v>
      </c>
      <c r="I832" s="2" t="s">
        <v>2355</v>
      </c>
      <c r="J832" s="2" t="s">
        <v>2013</v>
      </c>
    </row>
    <row r="833" spans="2:10" outlineLevel="1" x14ac:dyDescent="0.2">
      <c r="B833" s="6">
        <v>44776</v>
      </c>
      <c r="C833" s="2" t="s">
        <v>2205</v>
      </c>
      <c r="D833" s="2" t="s">
        <v>2578</v>
      </c>
      <c r="E833" s="2" t="s">
        <v>707</v>
      </c>
      <c r="F833" s="1">
        <v>7035945</v>
      </c>
      <c r="G833" s="8" t="s">
        <v>316</v>
      </c>
      <c r="H833" s="1">
        <v>562876</v>
      </c>
      <c r="I833" s="2" t="s">
        <v>2355</v>
      </c>
      <c r="J833" s="2" t="s">
        <v>2013</v>
      </c>
    </row>
    <row r="834" spans="2:10" outlineLevel="1" x14ac:dyDescent="0.2">
      <c r="B834" s="6">
        <v>44776</v>
      </c>
      <c r="C834" s="2" t="s">
        <v>2589</v>
      </c>
      <c r="D834" s="2" t="s">
        <v>2578</v>
      </c>
      <c r="E834" s="2" t="s">
        <v>2621</v>
      </c>
      <c r="F834" s="1">
        <v>225819</v>
      </c>
      <c r="G834" s="8" t="s">
        <v>316</v>
      </c>
      <c r="H834" s="1">
        <v>18066</v>
      </c>
      <c r="I834" s="2" t="s">
        <v>975</v>
      </c>
      <c r="J834" s="2" t="s">
        <v>915</v>
      </c>
    </row>
    <row r="835" spans="2:10" outlineLevel="1" x14ac:dyDescent="0.2">
      <c r="B835" s="6">
        <v>44776</v>
      </c>
      <c r="C835" s="2" t="s">
        <v>2541</v>
      </c>
      <c r="D835" s="2" t="s">
        <v>2578</v>
      </c>
      <c r="E835" s="2" t="s">
        <v>636</v>
      </c>
      <c r="F835" s="1">
        <v>2381320</v>
      </c>
      <c r="G835" s="8" t="s">
        <v>316</v>
      </c>
      <c r="H835" s="1">
        <v>190506</v>
      </c>
      <c r="I835" s="2" t="s">
        <v>975</v>
      </c>
      <c r="J835" s="2" t="s">
        <v>915</v>
      </c>
    </row>
    <row r="836" spans="2:10" outlineLevel="1" x14ac:dyDescent="0.2">
      <c r="B836" s="6">
        <v>44776</v>
      </c>
      <c r="C836" s="2" t="s">
        <v>979</v>
      </c>
      <c r="D836" s="2" t="s">
        <v>2578</v>
      </c>
      <c r="E836" s="2" t="s">
        <v>2202</v>
      </c>
      <c r="F836" s="1">
        <v>9054562</v>
      </c>
      <c r="G836" s="8" t="s">
        <v>316</v>
      </c>
      <c r="H836" s="1">
        <v>724365</v>
      </c>
      <c r="I836" s="2" t="s">
        <v>2355</v>
      </c>
      <c r="J836" s="2" t="s">
        <v>2013</v>
      </c>
    </row>
    <row r="837" spans="2:10" outlineLevel="1" x14ac:dyDescent="0.2">
      <c r="B837" s="6">
        <v>44776</v>
      </c>
      <c r="C837" s="2" t="s">
        <v>2910</v>
      </c>
      <c r="D837" s="2" t="s">
        <v>2578</v>
      </c>
      <c r="E837" s="2" t="s">
        <v>1691</v>
      </c>
      <c r="F837" s="1">
        <v>2808234</v>
      </c>
      <c r="G837" s="8" t="s">
        <v>316</v>
      </c>
      <c r="H837" s="1">
        <v>224659</v>
      </c>
      <c r="I837" s="2" t="s">
        <v>3001</v>
      </c>
      <c r="J837" s="2" t="s">
        <v>1150</v>
      </c>
    </row>
    <row r="838" spans="2:10" outlineLevel="1" x14ac:dyDescent="0.2">
      <c r="B838" s="6">
        <v>44776</v>
      </c>
      <c r="C838" s="2" t="s">
        <v>1036</v>
      </c>
      <c r="D838" s="2" t="s">
        <v>2578</v>
      </c>
      <c r="E838" s="2" t="s">
        <v>2546</v>
      </c>
      <c r="F838" s="1">
        <v>10871460</v>
      </c>
      <c r="G838" s="8" t="s">
        <v>316</v>
      </c>
      <c r="H838" s="1">
        <v>869717</v>
      </c>
      <c r="I838" s="2" t="s">
        <v>2355</v>
      </c>
      <c r="J838" s="2" t="s">
        <v>2013</v>
      </c>
    </row>
    <row r="839" spans="2:10" outlineLevel="1" x14ac:dyDescent="0.2">
      <c r="B839" s="6">
        <v>44776</v>
      </c>
      <c r="C839" s="2" t="s">
        <v>2972</v>
      </c>
      <c r="D839" s="2" t="s">
        <v>2578</v>
      </c>
      <c r="E839" s="2" t="s">
        <v>1326</v>
      </c>
      <c r="F839" s="1">
        <v>2579200</v>
      </c>
      <c r="G839" s="8" t="s">
        <v>316</v>
      </c>
      <c r="H839" s="1">
        <v>206336</v>
      </c>
      <c r="I839" s="2" t="s">
        <v>3001</v>
      </c>
      <c r="J839" s="2" t="s">
        <v>1150</v>
      </c>
    </row>
    <row r="840" spans="2:10" outlineLevel="1" x14ac:dyDescent="0.2">
      <c r="B840" s="6">
        <v>44776</v>
      </c>
      <c r="C840" s="2" t="s">
        <v>2708</v>
      </c>
      <c r="D840" s="2" t="s">
        <v>2578</v>
      </c>
      <c r="E840" s="2" t="s">
        <v>568</v>
      </c>
      <c r="F840" s="1">
        <v>451638</v>
      </c>
      <c r="G840" s="8" t="s">
        <v>316</v>
      </c>
      <c r="H840" s="1">
        <v>36131</v>
      </c>
      <c r="I840" s="2" t="s">
        <v>2355</v>
      </c>
      <c r="J840" s="2" t="s">
        <v>2013</v>
      </c>
    </row>
    <row r="841" spans="2:10" outlineLevel="1" x14ac:dyDescent="0.2">
      <c r="B841" s="6">
        <v>44776</v>
      </c>
      <c r="C841" s="2" t="s">
        <v>320</v>
      </c>
      <c r="D841" s="2" t="s">
        <v>2578</v>
      </c>
      <c r="E841" s="2" t="s">
        <v>136</v>
      </c>
      <c r="F841" s="1">
        <v>11215080</v>
      </c>
      <c r="G841" s="8" t="s">
        <v>316</v>
      </c>
      <c r="H841" s="1">
        <v>897206</v>
      </c>
      <c r="I841" s="2" t="s">
        <v>2355</v>
      </c>
      <c r="J841" s="2" t="s">
        <v>2013</v>
      </c>
    </row>
    <row r="842" spans="2:10" outlineLevel="1" x14ac:dyDescent="0.2">
      <c r="B842" s="6">
        <v>44776</v>
      </c>
      <c r="C842" s="2" t="s">
        <v>1521</v>
      </c>
      <c r="D842" s="2" t="s">
        <v>2578</v>
      </c>
      <c r="E842" s="2" t="s">
        <v>2145</v>
      </c>
      <c r="F842" s="1">
        <v>907500</v>
      </c>
      <c r="G842" s="8" t="s">
        <v>316</v>
      </c>
      <c r="H842" s="1">
        <v>72600</v>
      </c>
      <c r="I842" s="2" t="s">
        <v>2355</v>
      </c>
      <c r="J842" s="2" t="s">
        <v>2013</v>
      </c>
    </row>
    <row r="843" spans="2:10" outlineLevel="1" x14ac:dyDescent="0.2">
      <c r="B843" s="6">
        <v>44776</v>
      </c>
      <c r="C843" s="2" t="s">
        <v>1295</v>
      </c>
      <c r="D843" s="2" t="s">
        <v>2578</v>
      </c>
      <c r="E843" s="2" t="s">
        <v>1823</v>
      </c>
      <c r="F843" s="1">
        <v>903276</v>
      </c>
      <c r="G843" s="8" t="s">
        <v>316</v>
      </c>
      <c r="H843" s="1">
        <v>72262</v>
      </c>
      <c r="I843" s="2" t="s">
        <v>2355</v>
      </c>
      <c r="J843" s="2" t="s">
        <v>2013</v>
      </c>
    </row>
    <row r="844" spans="2:10" outlineLevel="1" x14ac:dyDescent="0.2">
      <c r="B844" s="6">
        <v>44776</v>
      </c>
      <c r="C844" s="2" t="s">
        <v>733</v>
      </c>
      <c r="D844" s="2" t="s">
        <v>2578</v>
      </c>
      <c r="E844" s="2" t="s">
        <v>1744</v>
      </c>
      <c r="F844" s="1">
        <v>6460400</v>
      </c>
      <c r="G844" s="8" t="s">
        <v>316</v>
      </c>
      <c r="H844" s="1">
        <v>516832</v>
      </c>
      <c r="I844" s="2" t="s">
        <v>2355</v>
      </c>
      <c r="J844" s="2" t="s">
        <v>2013</v>
      </c>
    </row>
    <row r="845" spans="2:10" outlineLevel="1" x14ac:dyDescent="0.2">
      <c r="B845" s="6">
        <v>44776</v>
      </c>
      <c r="C845" s="2" t="s">
        <v>296</v>
      </c>
      <c r="D845" s="2" t="s">
        <v>2578</v>
      </c>
      <c r="E845" s="2" t="s">
        <v>468</v>
      </c>
      <c r="F845" s="1">
        <v>5910940</v>
      </c>
      <c r="G845" s="8" t="s">
        <v>316</v>
      </c>
      <c r="H845" s="1">
        <v>472875</v>
      </c>
      <c r="I845" s="2" t="s">
        <v>1893</v>
      </c>
      <c r="J845" s="2" t="s">
        <v>375</v>
      </c>
    </row>
    <row r="846" spans="2:10" outlineLevel="1" x14ac:dyDescent="0.2">
      <c r="B846" s="6">
        <v>44776</v>
      </c>
      <c r="C846" s="2" t="s">
        <v>2572</v>
      </c>
      <c r="D846" s="2" t="s">
        <v>2578</v>
      </c>
      <c r="E846" s="2" t="s">
        <v>1513</v>
      </c>
      <c r="F846" s="1">
        <v>451638</v>
      </c>
      <c r="G846" s="8" t="s">
        <v>316</v>
      </c>
      <c r="H846" s="1">
        <v>36131</v>
      </c>
      <c r="I846" s="2" t="s">
        <v>1893</v>
      </c>
      <c r="J846" s="2" t="s">
        <v>375</v>
      </c>
    </row>
    <row r="847" spans="2:10" outlineLevel="1" x14ac:dyDescent="0.2">
      <c r="B847" s="6">
        <v>44776</v>
      </c>
      <c r="C847" s="2" t="s">
        <v>1850</v>
      </c>
      <c r="D847" s="2" t="s">
        <v>2578</v>
      </c>
      <c r="E847" s="2" t="s">
        <v>579</v>
      </c>
      <c r="F847" s="1">
        <v>1403520</v>
      </c>
      <c r="G847" s="8" t="s">
        <v>316</v>
      </c>
      <c r="H847" s="1">
        <v>112282</v>
      </c>
      <c r="I847" s="2" t="s">
        <v>1893</v>
      </c>
      <c r="J847" s="2" t="s">
        <v>375</v>
      </c>
    </row>
    <row r="848" spans="2:10" outlineLevel="1" x14ac:dyDescent="0.2">
      <c r="B848" s="6">
        <v>44776</v>
      </c>
      <c r="C848" s="2" t="s">
        <v>1277</v>
      </c>
      <c r="D848" s="2" t="s">
        <v>2578</v>
      </c>
      <c r="E848" s="2" t="s">
        <v>2051</v>
      </c>
      <c r="F848" s="1">
        <v>2860565</v>
      </c>
      <c r="G848" s="8" t="s">
        <v>316</v>
      </c>
      <c r="H848" s="1">
        <v>228845</v>
      </c>
      <c r="I848" s="2" t="s">
        <v>1893</v>
      </c>
      <c r="J848" s="2" t="s">
        <v>375</v>
      </c>
    </row>
    <row r="849" spans="2:10" outlineLevel="1" x14ac:dyDescent="0.2">
      <c r="B849" s="6">
        <v>44776</v>
      </c>
      <c r="C849" s="2" t="s">
        <v>2308</v>
      </c>
      <c r="D849" s="2" t="s">
        <v>2578</v>
      </c>
      <c r="E849" s="2" t="s">
        <v>1244</v>
      </c>
      <c r="F849" s="1">
        <v>1871464</v>
      </c>
      <c r="G849" s="8" t="s">
        <v>316</v>
      </c>
      <c r="H849" s="1">
        <v>149717</v>
      </c>
      <c r="I849" s="2" t="s">
        <v>1893</v>
      </c>
      <c r="J849" s="2" t="s">
        <v>375</v>
      </c>
    </row>
    <row r="850" spans="2:10" outlineLevel="1" x14ac:dyDescent="0.2">
      <c r="B850" s="6">
        <v>44776</v>
      </c>
      <c r="C850" s="2" t="s">
        <v>395</v>
      </c>
      <c r="D850" s="2" t="s">
        <v>2578</v>
      </c>
      <c r="E850" s="2" t="s">
        <v>770</v>
      </c>
      <c r="F850" s="1">
        <v>3888731</v>
      </c>
      <c r="G850" s="8" t="s">
        <v>316</v>
      </c>
      <c r="H850" s="1">
        <v>311098</v>
      </c>
      <c r="I850" s="2" t="s">
        <v>1893</v>
      </c>
      <c r="J850" s="2" t="s">
        <v>375</v>
      </c>
    </row>
    <row r="851" spans="2:10" outlineLevel="1" x14ac:dyDescent="0.2">
      <c r="B851" s="6">
        <v>44776</v>
      </c>
      <c r="C851" s="2" t="s">
        <v>691</v>
      </c>
      <c r="D851" s="2" t="s">
        <v>2578</v>
      </c>
      <c r="E851" s="2" t="s">
        <v>784</v>
      </c>
      <c r="F851" s="1">
        <v>5624443</v>
      </c>
      <c r="G851" s="8" t="s">
        <v>316</v>
      </c>
      <c r="H851" s="1">
        <v>449955</v>
      </c>
      <c r="I851" s="2" t="s">
        <v>1893</v>
      </c>
      <c r="J851" s="2" t="s">
        <v>375</v>
      </c>
    </row>
    <row r="852" spans="2:10" outlineLevel="1" x14ac:dyDescent="0.2">
      <c r="B852" s="6">
        <v>44776</v>
      </c>
      <c r="C852" s="2" t="s">
        <v>2746</v>
      </c>
      <c r="D852" s="2" t="s">
        <v>2578</v>
      </c>
      <c r="E852" s="2" t="s">
        <v>598</v>
      </c>
      <c r="F852" s="1">
        <v>361310</v>
      </c>
      <c r="G852" s="8" t="s">
        <v>316</v>
      </c>
      <c r="H852" s="1">
        <v>28905</v>
      </c>
      <c r="I852" s="2" t="s">
        <v>1893</v>
      </c>
      <c r="J852" s="2" t="s">
        <v>375</v>
      </c>
    </row>
    <row r="853" spans="2:10" outlineLevel="1" x14ac:dyDescent="0.2">
      <c r="B853" s="6">
        <v>44776</v>
      </c>
      <c r="C853" s="2" t="s">
        <v>2454</v>
      </c>
      <c r="D853" s="2" t="s">
        <v>2578</v>
      </c>
      <c r="E853" s="2" t="s">
        <v>2580</v>
      </c>
      <c r="F853" s="1">
        <v>1468620</v>
      </c>
      <c r="G853" s="8" t="s">
        <v>316</v>
      </c>
      <c r="H853" s="1">
        <v>117490</v>
      </c>
      <c r="I853" s="2" t="s">
        <v>1893</v>
      </c>
      <c r="J853" s="2" t="s">
        <v>375</v>
      </c>
    </row>
    <row r="854" spans="2:10" outlineLevel="1" x14ac:dyDescent="0.2">
      <c r="B854" s="6">
        <v>44776</v>
      </c>
      <c r="C854" s="2" t="s">
        <v>2856</v>
      </c>
      <c r="D854" s="2" t="s">
        <v>2578</v>
      </c>
      <c r="E854" s="2" t="s">
        <v>1586</v>
      </c>
      <c r="F854" s="1">
        <v>1468620</v>
      </c>
      <c r="G854" s="8" t="s">
        <v>316</v>
      </c>
      <c r="H854" s="1">
        <v>117490</v>
      </c>
      <c r="I854" s="2" t="s">
        <v>1893</v>
      </c>
      <c r="J854" s="2" t="s">
        <v>375</v>
      </c>
    </row>
    <row r="855" spans="2:10" outlineLevel="1" x14ac:dyDescent="0.2">
      <c r="B855" s="6">
        <v>44776</v>
      </c>
      <c r="C855" s="2" t="s">
        <v>2577</v>
      </c>
      <c r="D855" s="2" t="s">
        <v>2578</v>
      </c>
      <c r="E855" s="2" t="s">
        <v>680</v>
      </c>
      <c r="F855" s="1">
        <v>4339400</v>
      </c>
      <c r="G855" s="8" t="s">
        <v>316</v>
      </c>
      <c r="H855" s="1">
        <v>347152</v>
      </c>
      <c r="I855" s="2" t="s">
        <v>1893</v>
      </c>
      <c r="J855" s="2" t="s">
        <v>375</v>
      </c>
    </row>
    <row r="856" spans="2:10" outlineLevel="1" x14ac:dyDescent="0.2">
      <c r="B856" s="6">
        <v>44776</v>
      </c>
      <c r="C856" s="2" t="s">
        <v>2608</v>
      </c>
      <c r="D856" s="2" t="s">
        <v>2578</v>
      </c>
      <c r="E856" s="2" t="s">
        <v>2983</v>
      </c>
      <c r="F856" s="1">
        <v>225819</v>
      </c>
      <c r="G856" s="8" t="s">
        <v>316</v>
      </c>
      <c r="H856" s="1">
        <v>18066</v>
      </c>
      <c r="I856" s="2" t="s">
        <v>1893</v>
      </c>
      <c r="J856" s="2" t="s">
        <v>375</v>
      </c>
    </row>
    <row r="857" spans="2:10" outlineLevel="1" x14ac:dyDescent="0.2">
      <c r="B857" s="6">
        <v>44776</v>
      </c>
      <c r="C857" s="2" t="s">
        <v>467</v>
      </c>
      <c r="D857" s="2" t="s">
        <v>2578</v>
      </c>
      <c r="E857" s="2" t="s">
        <v>131</v>
      </c>
      <c r="F857" s="1">
        <v>1541830</v>
      </c>
      <c r="G857" s="8" t="s">
        <v>316</v>
      </c>
      <c r="H857" s="1">
        <v>123346</v>
      </c>
      <c r="I857" s="2" t="s">
        <v>1893</v>
      </c>
      <c r="J857" s="2" t="s">
        <v>375</v>
      </c>
    </row>
    <row r="858" spans="2:10" outlineLevel="1" x14ac:dyDescent="0.2">
      <c r="B858" s="6">
        <v>44776</v>
      </c>
      <c r="C858" s="2" t="s">
        <v>617</v>
      </c>
      <c r="D858" s="2" t="s">
        <v>2578</v>
      </c>
      <c r="E858" s="2" t="s">
        <v>1700</v>
      </c>
      <c r="F858" s="1">
        <v>1110580</v>
      </c>
      <c r="G858" s="8" t="s">
        <v>316</v>
      </c>
      <c r="H858" s="1">
        <v>88846</v>
      </c>
      <c r="I858" s="2" t="s">
        <v>1893</v>
      </c>
      <c r="J858" s="2" t="s">
        <v>375</v>
      </c>
    </row>
    <row r="859" spans="2:10" outlineLevel="1" x14ac:dyDescent="0.2">
      <c r="B859" s="6">
        <v>44778</v>
      </c>
      <c r="C859" s="2" t="s">
        <v>1733</v>
      </c>
      <c r="D859" s="2" t="s">
        <v>1889</v>
      </c>
      <c r="E859" s="2" t="s">
        <v>2522</v>
      </c>
      <c r="F859" s="1">
        <v>-758240</v>
      </c>
      <c r="G859" s="8" t="s">
        <v>316</v>
      </c>
      <c r="H859" s="1">
        <v>-60659</v>
      </c>
      <c r="I859" s="2" t="s">
        <v>2355</v>
      </c>
      <c r="J859" s="2" t="s">
        <v>2013</v>
      </c>
    </row>
    <row r="860" spans="2:10" outlineLevel="1" x14ac:dyDescent="0.2">
      <c r="B860" s="6">
        <v>44778</v>
      </c>
      <c r="C860" s="2" t="s">
        <v>3013</v>
      </c>
      <c r="D860" s="2" t="s">
        <v>1889</v>
      </c>
      <c r="E860" s="2" t="s">
        <v>2522</v>
      </c>
      <c r="F860" s="1">
        <v>-647031</v>
      </c>
      <c r="G860" s="8" t="s">
        <v>316</v>
      </c>
      <c r="H860" s="1">
        <v>-51762</v>
      </c>
      <c r="I860" s="2" t="s">
        <v>2355</v>
      </c>
      <c r="J860" s="2" t="s">
        <v>2013</v>
      </c>
    </row>
    <row r="861" spans="2:10" outlineLevel="1" x14ac:dyDescent="0.2">
      <c r="B861" s="6">
        <v>44781</v>
      </c>
      <c r="C861" s="2" t="s">
        <v>2475</v>
      </c>
      <c r="D861" s="2" t="s">
        <v>1889</v>
      </c>
      <c r="E861" s="2" t="s">
        <v>2522</v>
      </c>
      <c r="F861" s="1">
        <v>-1953988</v>
      </c>
      <c r="G861" s="8" t="s">
        <v>316</v>
      </c>
      <c r="H861" s="1">
        <v>-156319</v>
      </c>
      <c r="I861" s="2" t="s">
        <v>2355</v>
      </c>
      <c r="J861" s="2" t="s">
        <v>2013</v>
      </c>
    </row>
    <row r="862" spans="2:10" outlineLevel="1" x14ac:dyDescent="0.2">
      <c r="B862" s="6">
        <v>44784</v>
      </c>
      <c r="C862" s="2" t="s">
        <v>749</v>
      </c>
      <c r="D862" s="2" t="s">
        <v>1889</v>
      </c>
      <c r="E862" s="2" t="s">
        <v>2522</v>
      </c>
      <c r="F862" s="1">
        <v>-839244</v>
      </c>
      <c r="G862" s="8" t="s">
        <v>316</v>
      </c>
      <c r="H862" s="1">
        <v>-67139</v>
      </c>
      <c r="I862" s="2" t="s">
        <v>2355</v>
      </c>
      <c r="J862" s="2" t="s">
        <v>2013</v>
      </c>
    </row>
    <row r="863" spans="2:10" outlineLevel="1" x14ac:dyDescent="0.2">
      <c r="B863" s="6">
        <v>44784</v>
      </c>
      <c r="C863" s="2" t="s">
        <v>1324</v>
      </c>
      <c r="D863" s="2" t="s">
        <v>1889</v>
      </c>
      <c r="E863" s="2" t="s">
        <v>2522</v>
      </c>
      <c r="F863" s="1">
        <v>-816620</v>
      </c>
      <c r="G863" s="8" t="s">
        <v>316</v>
      </c>
      <c r="H863" s="1">
        <v>-65330</v>
      </c>
      <c r="I863" s="2" t="s">
        <v>2355</v>
      </c>
      <c r="J863" s="2" t="s">
        <v>2013</v>
      </c>
    </row>
    <row r="864" spans="2:10" outlineLevel="1" x14ac:dyDescent="0.2">
      <c r="B864" s="6">
        <v>44788</v>
      </c>
      <c r="C864" s="2" t="s">
        <v>1537</v>
      </c>
      <c r="D864" s="2" t="s">
        <v>93</v>
      </c>
      <c r="E864" s="2" t="s">
        <v>2588</v>
      </c>
      <c r="F864" s="1">
        <v>-1990569</v>
      </c>
      <c r="G864" s="8" t="s">
        <v>316</v>
      </c>
      <c r="H864" s="1">
        <v>-159245</v>
      </c>
      <c r="I864" s="2" t="s">
        <v>2355</v>
      </c>
      <c r="J864" s="2" t="s">
        <v>2013</v>
      </c>
    </row>
    <row r="865" spans="2:10" outlineLevel="1" x14ac:dyDescent="0.2">
      <c r="B865" s="6">
        <v>44788</v>
      </c>
      <c r="C865" s="2" t="s">
        <v>2980</v>
      </c>
      <c r="D865" s="2" t="s">
        <v>1889</v>
      </c>
      <c r="E865" s="2" t="s">
        <v>2522</v>
      </c>
      <c r="F865" s="1">
        <v>-4148881</v>
      </c>
      <c r="G865" s="8" t="s">
        <v>316</v>
      </c>
      <c r="H865" s="1">
        <v>-331910</v>
      </c>
      <c r="I865" s="2" t="s">
        <v>2355</v>
      </c>
      <c r="J865" s="2" t="s">
        <v>2013</v>
      </c>
    </row>
    <row r="866" spans="2:10" outlineLevel="1" x14ac:dyDescent="0.2">
      <c r="B866" s="6">
        <v>44791</v>
      </c>
      <c r="C866" s="2" t="s">
        <v>2478</v>
      </c>
      <c r="D866" s="2" t="s">
        <v>1889</v>
      </c>
      <c r="E866" s="2" t="s">
        <v>2522</v>
      </c>
      <c r="F866" s="1">
        <v>-1979680</v>
      </c>
      <c r="G866" s="8" t="s">
        <v>316</v>
      </c>
      <c r="H866" s="1">
        <v>-158374</v>
      </c>
      <c r="I866" s="2" t="s">
        <v>2355</v>
      </c>
      <c r="J866" s="2" t="s">
        <v>2013</v>
      </c>
    </row>
    <row r="867" spans="2:10" outlineLevel="1" x14ac:dyDescent="0.2">
      <c r="B867" s="6">
        <v>44797</v>
      </c>
      <c r="C867" s="2" t="s">
        <v>2748</v>
      </c>
      <c r="D867" s="2" t="s">
        <v>1889</v>
      </c>
      <c r="E867" s="2" t="s">
        <v>2522</v>
      </c>
      <c r="F867" s="1">
        <v>-363000</v>
      </c>
      <c r="G867" s="8" t="s">
        <v>316</v>
      </c>
      <c r="H867" s="1">
        <v>-29040</v>
      </c>
      <c r="I867" s="2" t="s">
        <v>2355</v>
      </c>
      <c r="J867" s="2" t="s">
        <v>2013</v>
      </c>
    </row>
    <row r="868" spans="2:10" outlineLevel="1" x14ac:dyDescent="0.2">
      <c r="B868" s="6">
        <v>44797</v>
      </c>
      <c r="C868" s="2" t="s">
        <v>2979</v>
      </c>
      <c r="D868" s="2" t="s">
        <v>1889</v>
      </c>
      <c r="E868" s="2" t="s">
        <v>2522</v>
      </c>
      <c r="F868" s="1">
        <v>-771098</v>
      </c>
      <c r="G868" s="8" t="s">
        <v>316</v>
      </c>
      <c r="H868" s="1">
        <v>-61687</v>
      </c>
      <c r="I868" s="2" t="s">
        <v>2355</v>
      </c>
      <c r="J868" s="2" t="s">
        <v>2013</v>
      </c>
    </row>
    <row r="869" spans="2:10" outlineLevel="1" x14ac:dyDescent="0.2">
      <c r="B869" s="6">
        <v>44811</v>
      </c>
      <c r="C869" s="2" t="s">
        <v>1391</v>
      </c>
      <c r="D869" s="2" t="s">
        <v>2578</v>
      </c>
      <c r="E869" s="2" t="s">
        <v>726</v>
      </c>
      <c r="F869" s="1">
        <v>754974</v>
      </c>
      <c r="G869" s="8" t="s">
        <v>316</v>
      </c>
      <c r="H869" s="1">
        <v>60398</v>
      </c>
      <c r="I869" s="2" t="s">
        <v>1893</v>
      </c>
      <c r="J869" s="2" t="s">
        <v>375</v>
      </c>
    </row>
    <row r="870" spans="2:10" outlineLevel="1" x14ac:dyDescent="0.2">
      <c r="B870" s="6">
        <v>44811</v>
      </c>
      <c r="C870" s="2" t="s">
        <v>71</v>
      </c>
      <c r="D870" s="2" t="s">
        <v>2578</v>
      </c>
      <c r="E870" s="2" t="s">
        <v>927</v>
      </c>
      <c r="F870" s="1">
        <v>3886031</v>
      </c>
      <c r="G870" s="8" t="s">
        <v>316</v>
      </c>
      <c r="H870" s="1">
        <v>310882</v>
      </c>
      <c r="I870" s="2" t="s">
        <v>1893</v>
      </c>
      <c r="J870" s="2" t="s">
        <v>375</v>
      </c>
    </row>
    <row r="871" spans="2:10" outlineLevel="1" x14ac:dyDescent="0.2">
      <c r="B871" s="6">
        <v>44811</v>
      </c>
      <c r="C871" s="2" t="s">
        <v>1981</v>
      </c>
      <c r="D871" s="2" t="s">
        <v>2578</v>
      </c>
      <c r="E871" s="2" t="s">
        <v>2019</v>
      </c>
      <c r="F871" s="1">
        <v>3835570</v>
      </c>
      <c r="G871" s="8" t="s">
        <v>316</v>
      </c>
      <c r="H871" s="1">
        <v>306846</v>
      </c>
      <c r="I871" s="2" t="s">
        <v>1893</v>
      </c>
      <c r="J871" s="2" t="s">
        <v>375</v>
      </c>
    </row>
    <row r="872" spans="2:10" outlineLevel="1" x14ac:dyDescent="0.2">
      <c r="B872" s="6">
        <v>44811</v>
      </c>
      <c r="C872" s="2" t="s">
        <v>1082</v>
      </c>
      <c r="D872" s="2" t="s">
        <v>2578</v>
      </c>
      <c r="E872" s="2" t="s">
        <v>1692</v>
      </c>
      <c r="F872" s="1">
        <v>5285593</v>
      </c>
      <c r="G872" s="8" t="s">
        <v>316</v>
      </c>
      <c r="H872" s="1">
        <v>422847</v>
      </c>
      <c r="I872" s="2" t="s">
        <v>1893</v>
      </c>
      <c r="J872" s="2" t="s">
        <v>375</v>
      </c>
    </row>
    <row r="873" spans="2:10" outlineLevel="1" x14ac:dyDescent="0.2">
      <c r="B873" s="6">
        <v>44811</v>
      </c>
      <c r="C873" s="2" t="s">
        <v>1526</v>
      </c>
      <c r="D873" s="2" t="s">
        <v>2578</v>
      </c>
      <c r="E873" s="2" t="s">
        <v>1870</v>
      </c>
      <c r="F873" s="1">
        <v>4239240</v>
      </c>
      <c r="G873" s="8" t="s">
        <v>316</v>
      </c>
      <c r="H873" s="1">
        <v>339139</v>
      </c>
      <c r="I873" s="2" t="s">
        <v>1893</v>
      </c>
      <c r="J873" s="2" t="s">
        <v>375</v>
      </c>
    </row>
    <row r="874" spans="2:10" outlineLevel="1" x14ac:dyDescent="0.2">
      <c r="B874" s="6">
        <v>44811</v>
      </c>
      <c r="C874" s="2" t="s">
        <v>2515</v>
      </c>
      <c r="D874" s="2" t="s">
        <v>2578</v>
      </c>
      <c r="E874" s="2" t="s">
        <v>2686</v>
      </c>
      <c r="F874" s="1">
        <v>8037992</v>
      </c>
      <c r="G874" s="8" t="s">
        <v>316</v>
      </c>
      <c r="H874" s="1">
        <v>643039</v>
      </c>
      <c r="I874" s="2" t="s">
        <v>1893</v>
      </c>
      <c r="J874" s="2" t="s">
        <v>375</v>
      </c>
    </row>
    <row r="875" spans="2:10" outlineLevel="1" x14ac:dyDescent="0.2">
      <c r="B875" s="6">
        <v>44811</v>
      </c>
      <c r="C875" s="2" t="s">
        <v>2805</v>
      </c>
      <c r="D875" s="2" t="s">
        <v>2578</v>
      </c>
      <c r="E875" s="2" t="s">
        <v>2489</v>
      </c>
      <c r="F875" s="1">
        <v>2374008</v>
      </c>
      <c r="G875" s="8" t="s">
        <v>316</v>
      </c>
      <c r="H875" s="1">
        <v>189921</v>
      </c>
      <c r="I875" s="2" t="s">
        <v>1893</v>
      </c>
      <c r="J875" s="2" t="s">
        <v>375</v>
      </c>
    </row>
    <row r="876" spans="2:10" outlineLevel="1" x14ac:dyDescent="0.2">
      <c r="B876" s="6">
        <v>44811</v>
      </c>
      <c r="C876" s="2" t="s">
        <v>1685</v>
      </c>
      <c r="D876" s="2" t="s">
        <v>2578</v>
      </c>
      <c r="E876" s="2" t="s">
        <v>1361</v>
      </c>
      <c r="F876" s="1">
        <v>3388180</v>
      </c>
      <c r="G876" s="8" t="s">
        <v>316</v>
      </c>
      <c r="H876" s="1">
        <v>271054</v>
      </c>
      <c r="I876" s="2" t="s">
        <v>1893</v>
      </c>
      <c r="J876" s="2" t="s">
        <v>375</v>
      </c>
    </row>
    <row r="877" spans="2:10" outlineLevel="1" x14ac:dyDescent="0.2">
      <c r="B877" s="6">
        <v>44811</v>
      </c>
      <c r="C877" s="2" t="s">
        <v>221</v>
      </c>
      <c r="D877" s="2" t="s">
        <v>2578</v>
      </c>
      <c r="E877" s="2" t="s">
        <v>1698</v>
      </c>
      <c r="F877" s="1">
        <v>431250</v>
      </c>
      <c r="G877" s="8" t="s">
        <v>316</v>
      </c>
      <c r="H877" s="1">
        <v>34500</v>
      </c>
      <c r="I877" s="2" t="s">
        <v>1893</v>
      </c>
      <c r="J877" s="2" t="s">
        <v>375</v>
      </c>
    </row>
    <row r="878" spans="2:10" outlineLevel="1" x14ac:dyDescent="0.2">
      <c r="B878" s="6">
        <v>44811</v>
      </c>
      <c r="C878" s="2" t="s">
        <v>649</v>
      </c>
      <c r="D878" s="2" t="s">
        <v>2578</v>
      </c>
      <c r="E878" s="2" t="s">
        <v>2060</v>
      </c>
      <c r="F878" s="1">
        <v>2356596</v>
      </c>
      <c r="G878" s="8" t="s">
        <v>316</v>
      </c>
      <c r="H878" s="1">
        <v>188528</v>
      </c>
      <c r="I878" s="2" t="s">
        <v>1893</v>
      </c>
      <c r="J878" s="2" t="s">
        <v>375</v>
      </c>
    </row>
    <row r="879" spans="2:10" outlineLevel="1" x14ac:dyDescent="0.2">
      <c r="B879" s="6">
        <v>44811</v>
      </c>
      <c r="C879" s="2" t="s">
        <v>149</v>
      </c>
      <c r="D879" s="2" t="s">
        <v>2578</v>
      </c>
      <c r="E879" s="2" t="s">
        <v>65</v>
      </c>
      <c r="F879" s="1">
        <v>7021520</v>
      </c>
      <c r="G879" s="8" t="s">
        <v>316</v>
      </c>
      <c r="H879" s="1">
        <v>561722</v>
      </c>
      <c r="I879" s="2" t="s">
        <v>1893</v>
      </c>
      <c r="J879" s="2" t="s">
        <v>375</v>
      </c>
    </row>
    <row r="880" spans="2:10" outlineLevel="1" x14ac:dyDescent="0.2">
      <c r="B880" s="6">
        <v>44811</v>
      </c>
      <c r="C880" s="2" t="s">
        <v>2138</v>
      </c>
      <c r="D880" s="2" t="s">
        <v>2578</v>
      </c>
      <c r="E880" s="2" t="s">
        <v>2913</v>
      </c>
      <c r="F880" s="1">
        <v>367155</v>
      </c>
      <c r="G880" s="8" t="s">
        <v>316</v>
      </c>
      <c r="H880" s="1">
        <v>29372</v>
      </c>
      <c r="I880" s="2" t="s">
        <v>1893</v>
      </c>
      <c r="J880" s="2" t="s">
        <v>375</v>
      </c>
    </row>
    <row r="881" spans="2:10" outlineLevel="1" x14ac:dyDescent="0.2">
      <c r="B881" s="6">
        <v>44811</v>
      </c>
      <c r="C881" s="2" t="s">
        <v>1083</v>
      </c>
      <c r="D881" s="2" t="s">
        <v>2578</v>
      </c>
      <c r="E881" s="2" t="s">
        <v>35</v>
      </c>
      <c r="F881" s="1">
        <v>4761830</v>
      </c>
      <c r="G881" s="8" t="s">
        <v>316</v>
      </c>
      <c r="H881" s="1">
        <v>380946</v>
      </c>
      <c r="I881" s="2" t="s">
        <v>1893</v>
      </c>
      <c r="J881" s="2" t="s">
        <v>375</v>
      </c>
    </row>
    <row r="882" spans="2:10" outlineLevel="1" x14ac:dyDescent="0.2">
      <c r="B882" s="6">
        <v>44811</v>
      </c>
      <c r="C882" s="2" t="s">
        <v>1097</v>
      </c>
      <c r="D882" s="2" t="s">
        <v>2578</v>
      </c>
      <c r="E882" s="2" t="s">
        <v>1721</v>
      </c>
      <c r="F882" s="1">
        <v>225819</v>
      </c>
      <c r="G882" s="8" t="s">
        <v>316</v>
      </c>
      <c r="H882" s="1">
        <v>18066</v>
      </c>
      <c r="I882" s="2" t="s">
        <v>1893</v>
      </c>
      <c r="J882" s="2" t="s">
        <v>375</v>
      </c>
    </row>
    <row r="883" spans="2:10" outlineLevel="1" x14ac:dyDescent="0.2">
      <c r="B883" s="6">
        <v>44811</v>
      </c>
      <c r="C883" s="2" t="s">
        <v>2393</v>
      </c>
      <c r="D883" s="2" t="s">
        <v>2578</v>
      </c>
      <c r="E883" s="2" t="s">
        <v>220</v>
      </c>
      <c r="F883" s="1">
        <v>4305270</v>
      </c>
      <c r="G883" s="8" t="s">
        <v>316</v>
      </c>
      <c r="H883" s="1">
        <v>344422</v>
      </c>
      <c r="I883" s="2" t="s">
        <v>1893</v>
      </c>
      <c r="J883" s="2" t="s">
        <v>375</v>
      </c>
    </row>
    <row r="884" spans="2:10" outlineLevel="1" x14ac:dyDescent="0.2">
      <c r="B884" s="6">
        <v>44811</v>
      </c>
      <c r="C884" s="2" t="s">
        <v>1467</v>
      </c>
      <c r="D884" s="2" t="s">
        <v>2578</v>
      </c>
      <c r="E884" s="2" t="s">
        <v>1274</v>
      </c>
      <c r="F884" s="1">
        <v>1309220</v>
      </c>
      <c r="G884" s="8" t="s">
        <v>316</v>
      </c>
      <c r="H884" s="1">
        <v>104738</v>
      </c>
      <c r="I884" s="2" t="s">
        <v>1893</v>
      </c>
      <c r="J884" s="2" t="s">
        <v>375</v>
      </c>
    </row>
    <row r="885" spans="2:10" outlineLevel="1" x14ac:dyDescent="0.2">
      <c r="B885" s="6">
        <v>44811</v>
      </c>
      <c r="C885" s="2" t="s">
        <v>2005</v>
      </c>
      <c r="D885" s="2" t="s">
        <v>2578</v>
      </c>
      <c r="E885" s="2" t="s">
        <v>3011</v>
      </c>
      <c r="F885" s="1">
        <v>2007730</v>
      </c>
      <c r="G885" s="8" t="s">
        <v>316</v>
      </c>
      <c r="H885" s="1">
        <v>160618</v>
      </c>
      <c r="I885" s="2" t="s">
        <v>1893</v>
      </c>
      <c r="J885" s="2" t="s">
        <v>375</v>
      </c>
    </row>
    <row r="886" spans="2:10" outlineLevel="1" x14ac:dyDescent="0.2">
      <c r="B886" s="6">
        <v>44811</v>
      </c>
      <c r="C886" s="2" t="s">
        <v>1007</v>
      </c>
      <c r="D886" s="2" t="s">
        <v>2578</v>
      </c>
      <c r="E886" s="2" t="s">
        <v>1111</v>
      </c>
      <c r="F886" s="1">
        <v>2312874</v>
      </c>
      <c r="G886" s="8" t="s">
        <v>316</v>
      </c>
      <c r="H886" s="1">
        <v>185030</v>
      </c>
      <c r="I886" s="2" t="s">
        <v>1893</v>
      </c>
      <c r="J886" s="2" t="s">
        <v>375</v>
      </c>
    </row>
    <row r="887" spans="2:10" outlineLevel="1" x14ac:dyDescent="0.2">
      <c r="B887" s="6">
        <v>44811</v>
      </c>
      <c r="C887" s="2" t="s">
        <v>411</v>
      </c>
      <c r="D887" s="2" t="s">
        <v>2578</v>
      </c>
      <c r="E887" s="2" t="s">
        <v>2893</v>
      </c>
      <c r="F887" s="1">
        <v>2588315</v>
      </c>
      <c r="G887" s="8" t="s">
        <v>316</v>
      </c>
      <c r="H887" s="1">
        <v>207065</v>
      </c>
      <c r="I887" s="2" t="s">
        <v>1893</v>
      </c>
      <c r="J887" s="2" t="s">
        <v>375</v>
      </c>
    </row>
    <row r="888" spans="2:10" outlineLevel="1" x14ac:dyDescent="0.2">
      <c r="B888" s="6">
        <v>44811</v>
      </c>
      <c r="C888" s="2" t="s">
        <v>523</v>
      </c>
      <c r="D888" s="2" t="s">
        <v>2578</v>
      </c>
      <c r="E888" s="2" t="s">
        <v>1669</v>
      </c>
      <c r="F888" s="1">
        <v>4775210</v>
      </c>
      <c r="G888" s="8" t="s">
        <v>316</v>
      </c>
      <c r="H888" s="1">
        <v>382017</v>
      </c>
      <c r="I888" s="2" t="s">
        <v>1893</v>
      </c>
      <c r="J888" s="2" t="s">
        <v>375</v>
      </c>
    </row>
    <row r="889" spans="2:10" outlineLevel="1" x14ac:dyDescent="0.2">
      <c r="B889" s="6">
        <v>44811</v>
      </c>
      <c r="C889" s="2" t="s">
        <v>206</v>
      </c>
      <c r="D889" s="2" t="s">
        <v>2578</v>
      </c>
      <c r="E889" s="2" t="s">
        <v>2154</v>
      </c>
      <c r="F889" s="1">
        <v>0</v>
      </c>
      <c r="G889" s="8" t="s">
        <v>316</v>
      </c>
      <c r="H889" s="1">
        <v>0</v>
      </c>
      <c r="I889" s="2" t="s">
        <v>1893</v>
      </c>
      <c r="J889" s="2" t="s">
        <v>375</v>
      </c>
    </row>
    <row r="890" spans="2:10" outlineLevel="1" x14ac:dyDescent="0.2">
      <c r="B890" s="6">
        <v>44811</v>
      </c>
      <c r="C890" s="2" t="s">
        <v>839</v>
      </c>
      <c r="D890" s="2" t="s">
        <v>2578</v>
      </c>
      <c r="E890" s="2" t="s">
        <v>365</v>
      </c>
      <c r="F890" s="1">
        <v>3940690</v>
      </c>
      <c r="G890" s="8" t="s">
        <v>316</v>
      </c>
      <c r="H890" s="1">
        <v>315255</v>
      </c>
      <c r="I890" s="2" t="s">
        <v>1893</v>
      </c>
      <c r="J890" s="2" t="s">
        <v>375</v>
      </c>
    </row>
    <row r="891" spans="2:10" outlineLevel="1" x14ac:dyDescent="0.2">
      <c r="B891" s="6">
        <v>44811</v>
      </c>
      <c r="C891" s="2" t="s">
        <v>1327</v>
      </c>
      <c r="D891" s="2" t="s">
        <v>2578</v>
      </c>
      <c r="E891" s="2" t="s">
        <v>1202</v>
      </c>
      <c r="F891" s="1">
        <v>2381320</v>
      </c>
      <c r="G891" s="8" t="s">
        <v>316</v>
      </c>
      <c r="H891" s="1">
        <v>190506</v>
      </c>
      <c r="I891" s="2" t="s">
        <v>944</v>
      </c>
      <c r="J891" s="2" t="s">
        <v>319</v>
      </c>
    </row>
    <row r="892" spans="2:10" outlineLevel="1" x14ac:dyDescent="0.2">
      <c r="B892" s="6">
        <v>44811</v>
      </c>
      <c r="C892" s="2" t="s">
        <v>1569</v>
      </c>
      <c r="D892" s="2" t="s">
        <v>2578</v>
      </c>
      <c r="E892" s="2" t="s">
        <v>1827</v>
      </c>
      <c r="F892" s="1">
        <v>5347708</v>
      </c>
      <c r="G892" s="8" t="s">
        <v>316</v>
      </c>
      <c r="H892" s="1">
        <v>427817</v>
      </c>
      <c r="I892" s="2" t="s">
        <v>2339</v>
      </c>
      <c r="J892" s="2" t="s">
        <v>1408</v>
      </c>
    </row>
    <row r="893" spans="2:10" outlineLevel="1" x14ac:dyDescent="0.2">
      <c r="B893" s="6">
        <v>44811</v>
      </c>
      <c r="C893" s="2" t="s">
        <v>347</v>
      </c>
      <c r="D893" s="2" t="s">
        <v>2578</v>
      </c>
      <c r="E893" s="2" t="s">
        <v>862</v>
      </c>
      <c r="F893" s="1">
        <v>1468620</v>
      </c>
      <c r="G893" s="8" t="s">
        <v>316</v>
      </c>
      <c r="H893" s="1">
        <v>117490</v>
      </c>
      <c r="I893" s="2" t="s">
        <v>431</v>
      </c>
      <c r="J893" s="2" t="s">
        <v>2857</v>
      </c>
    </row>
    <row r="894" spans="2:10" outlineLevel="1" x14ac:dyDescent="0.2">
      <c r="B894" s="6">
        <v>44811</v>
      </c>
      <c r="C894" s="2" t="s">
        <v>648</v>
      </c>
      <c r="D894" s="2" t="s">
        <v>2578</v>
      </c>
      <c r="E894" s="2" t="s">
        <v>2537</v>
      </c>
      <c r="F894" s="1">
        <v>1468620</v>
      </c>
      <c r="G894" s="8" t="s">
        <v>316</v>
      </c>
      <c r="H894" s="1">
        <v>117490</v>
      </c>
      <c r="I894" s="2" t="s">
        <v>1554</v>
      </c>
      <c r="J894" s="2" t="s">
        <v>2830</v>
      </c>
    </row>
    <row r="895" spans="2:10" outlineLevel="1" x14ac:dyDescent="0.2">
      <c r="B895" s="6">
        <v>44811</v>
      </c>
      <c r="C895" s="2" t="s">
        <v>383</v>
      </c>
      <c r="D895" s="2" t="s">
        <v>2578</v>
      </c>
      <c r="E895" s="2" t="s">
        <v>1310</v>
      </c>
      <c r="F895" s="1">
        <v>3672555</v>
      </c>
      <c r="G895" s="8" t="s">
        <v>316</v>
      </c>
      <c r="H895" s="1">
        <v>293804</v>
      </c>
      <c r="I895" s="2" t="s">
        <v>124</v>
      </c>
      <c r="J895" s="2" t="s">
        <v>1197</v>
      </c>
    </row>
    <row r="896" spans="2:10" outlineLevel="1" x14ac:dyDescent="0.2">
      <c r="B896" s="6">
        <v>44811</v>
      </c>
      <c r="C896" s="2" t="s">
        <v>1365</v>
      </c>
      <c r="D896" s="2" t="s">
        <v>2578</v>
      </c>
      <c r="E896" s="2" t="s">
        <v>1344</v>
      </c>
      <c r="F896" s="1">
        <v>11963396</v>
      </c>
      <c r="G896" s="8" t="s">
        <v>316</v>
      </c>
      <c r="H896" s="1">
        <v>957072</v>
      </c>
      <c r="I896" s="2" t="s">
        <v>2355</v>
      </c>
      <c r="J896" s="2" t="s">
        <v>2013</v>
      </c>
    </row>
    <row r="897" spans="2:10" outlineLevel="1" x14ac:dyDescent="0.2">
      <c r="B897" s="6">
        <v>44811</v>
      </c>
      <c r="C897" s="2" t="s">
        <v>2650</v>
      </c>
      <c r="D897" s="2" t="s">
        <v>2578</v>
      </c>
      <c r="E897" s="2" t="s">
        <v>301</v>
      </c>
      <c r="F897" s="1">
        <v>4854040</v>
      </c>
      <c r="G897" s="8" t="s">
        <v>316</v>
      </c>
      <c r="H897" s="1">
        <v>388323</v>
      </c>
      <c r="I897" s="2" t="s">
        <v>2355</v>
      </c>
      <c r="J897" s="2" t="s">
        <v>2013</v>
      </c>
    </row>
    <row r="898" spans="2:10" outlineLevel="1" x14ac:dyDescent="0.2">
      <c r="B898" s="6">
        <v>44811</v>
      </c>
      <c r="C898" s="2" t="s">
        <v>682</v>
      </c>
      <c r="D898" s="2" t="s">
        <v>2578</v>
      </c>
      <c r="E898" s="2" t="s">
        <v>1033</v>
      </c>
      <c r="F898" s="1">
        <v>1110580</v>
      </c>
      <c r="G898" s="8" t="s">
        <v>316</v>
      </c>
      <c r="H898" s="1">
        <v>88846</v>
      </c>
      <c r="I898" s="2" t="s">
        <v>2355</v>
      </c>
      <c r="J898" s="2" t="s">
        <v>2013</v>
      </c>
    </row>
    <row r="899" spans="2:10" outlineLevel="1" x14ac:dyDescent="0.2">
      <c r="B899" s="6">
        <v>44811</v>
      </c>
      <c r="C899" s="2" t="s">
        <v>1894</v>
      </c>
      <c r="D899" s="2" t="s">
        <v>2578</v>
      </c>
      <c r="E899" s="2" t="s">
        <v>48</v>
      </c>
      <c r="F899" s="1">
        <v>903276</v>
      </c>
      <c r="G899" s="8" t="s">
        <v>316</v>
      </c>
      <c r="H899" s="1">
        <v>72262</v>
      </c>
      <c r="I899" s="2" t="s">
        <v>2355</v>
      </c>
      <c r="J899" s="2" t="s">
        <v>2013</v>
      </c>
    </row>
    <row r="900" spans="2:10" outlineLevel="1" x14ac:dyDescent="0.2">
      <c r="B900" s="6">
        <v>44811</v>
      </c>
      <c r="C900" s="2" t="s">
        <v>1602</v>
      </c>
      <c r="D900" s="2" t="s">
        <v>2578</v>
      </c>
      <c r="E900" s="2" t="s">
        <v>2242</v>
      </c>
      <c r="F900" s="1">
        <v>8650300</v>
      </c>
      <c r="G900" s="8" t="s">
        <v>316</v>
      </c>
      <c r="H900" s="1">
        <v>692024</v>
      </c>
      <c r="I900" s="2" t="s">
        <v>2355</v>
      </c>
      <c r="J900" s="2" t="s">
        <v>2013</v>
      </c>
    </row>
    <row r="901" spans="2:10" outlineLevel="1" x14ac:dyDescent="0.2">
      <c r="B901" s="6">
        <v>44811</v>
      </c>
      <c r="C901" s="2" t="s">
        <v>1589</v>
      </c>
      <c r="D901" s="2" t="s">
        <v>2578</v>
      </c>
      <c r="E901" s="2" t="s">
        <v>2336</v>
      </c>
      <c r="F901" s="1">
        <v>1110580</v>
      </c>
      <c r="G901" s="8" t="s">
        <v>316</v>
      </c>
      <c r="H901" s="1">
        <v>88846</v>
      </c>
      <c r="I901" s="2" t="s">
        <v>1222</v>
      </c>
      <c r="J901" s="2" t="s">
        <v>915</v>
      </c>
    </row>
    <row r="902" spans="2:10" outlineLevel="1" x14ac:dyDescent="0.2">
      <c r="B902" s="6">
        <v>44811</v>
      </c>
      <c r="C902" s="2" t="s">
        <v>2061</v>
      </c>
      <c r="D902" s="2" t="s">
        <v>2578</v>
      </c>
      <c r="E902" s="2" t="s">
        <v>819</v>
      </c>
      <c r="F902" s="1">
        <v>3491900</v>
      </c>
      <c r="G902" s="8" t="s">
        <v>316</v>
      </c>
      <c r="H902" s="1">
        <v>279352</v>
      </c>
      <c r="I902" s="2" t="s">
        <v>2445</v>
      </c>
      <c r="J902" s="2" t="s">
        <v>1098</v>
      </c>
    </row>
    <row r="903" spans="2:10" outlineLevel="1" x14ac:dyDescent="0.2">
      <c r="B903" s="6">
        <v>44811</v>
      </c>
      <c r="C903" s="2" t="s">
        <v>2052</v>
      </c>
      <c r="D903" s="2" t="s">
        <v>2578</v>
      </c>
      <c r="E903" s="2" t="s">
        <v>1180</v>
      </c>
      <c r="F903" s="1">
        <v>4602480</v>
      </c>
      <c r="G903" s="8" t="s">
        <v>316</v>
      </c>
      <c r="H903" s="1">
        <v>368198</v>
      </c>
      <c r="I903" s="2" t="s">
        <v>24</v>
      </c>
      <c r="J903" s="2" t="s">
        <v>349</v>
      </c>
    </row>
    <row r="904" spans="2:10" outlineLevel="1" x14ac:dyDescent="0.2">
      <c r="B904" s="6">
        <v>44811</v>
      </c>
      <c r="C904" s="2" t="s">
        <v>2293</v>
      </c>
      <c r="D904" s="2" t="s">
        <v>2578</v>
      </c>
      <c r="E904" s="2" t="s">
        <v>1608</v>
      </c>
      <c r="F904" s="1">
        <v>1110580</v>
      </c>
      <c r="G904" s="8" t="s">
        <v>316</v>
      </c>
      <c r="H904" s="1">
        <v>88846</v>
      </c>
      <c r="I904" s="2" t="s">
        <v>1554</v>
      </c>
      <c r="J904" s="2" t="s">
        <v>2830</v>
      </c>
    </row>
    <row r="905" spans="2:10" outlineLevel="1" x14ac:dyDescent="0.2">
      <c r="B905" s="6">
        <v>44811</v>
      </c>
      <c r="C905" s="2" t="s">
        <v>1597</v>
      </c>
      <c r="D905" s="2" t="s">
        <v>2578</v>
      </c>
      <c r="E905" s="2" t="s">
        <v>564</v>
      </c>
      <c r="F905" s="1">
        <v>4313540</v>
      </c>
      <c r="G905" s="8" t="s">
        <v>316</v>
      </c>
      <c r="H905" s="1">
        <v>345083</v>
      </c>
      <c r="I905" s="2" t="s">
        <v>431</v>
      </c>
      <c r="J905" s="2" t="s">
        <v>2857</v>
      </c>
    </row>
    <row r="906" spans="2:10" outlineLevel="1" x14ac:dyDescent="0.2">
      <c r="B906" s="6">
        <v>44811</v>
      </c>
      <c r="C906" s="2" t="s">
        <v>2690</v>
      </c>
      <c r="D906" s="2" t="s">
        <v>2578</v>
      </c>
      <c r="E906" s="2" t="s">
        <v>66</v>
      </c>
      <c r="F906" s="1">
        <v>2940030</v>
      </c>
      <c r="G906" s="8" t="s">
        <v>316</v>
      </c>
      <c r="H906" s="1">
        <v>235202</v>
      </c>
      <c r="I906" s="2" t="s">
        <v>2339</v>
      </c>
      <c r="J906" s="2" t="s">
        <v>1408</v>
      </c>
    </row>
    <row r="907" spans="2:10" outlineLevel="1" x14ac:dyDescent="0.2">
      <c r="B907" s="6">
        <v>44811</v>
      </c>
      <c r="C907" s="2" t="s">
        <v>1682</v>
      </c>
      <c r="D907" s="2" t="s">
        <v>2578</v>
      </c>
      <c r="E907" s="2" t="s">
        <v>2845</v>
      </c>
      <c r="F907" s="1">
        <v>6694860</v>
      </c>
      <c r="G907" s="8" t="s">
        <v>316</v>
      </c>
      <c r="H907" s="1">
        <v>535589</v>
      </c>
      <c r="I907" s="2" t="s">
        <v>2339</v>
      </c>
      <c r="J907" s="2" t="s">
        <v>1408</v>
      </c>
    </row>
    <row r="908" spans="2:10" outlineLevel="1" x14ac:dyDescent="0.2">
      <c r="B908" s="6">
        <v>44811</v>
      </c>
      <c r="C908" s="2" t="s">
        <v>790</v>
      </c>
      <c r="D908" s="2" t="s">
        <v>2578</v>
      </c>
      <c r="E908" s="2" t="s">
        <v>1915</v>
      </c>
      <c r="F908" s="1">
        <v>451638</v>
      </c>
      <c r="G908" s="8" t="s">
        <v>316</v>
      </c>
      <c r="H908" s="1">
        <v>36131</v>
      </c>
      <c r="I908" s="2" t="s">
        <v>1900</v>
      </c>
      <c r="J908" s="2" t="s">
        <v>441</v>
      </c>
    </row>
    <row r="909" spans="2:10" outlineLevel="1" x14ac:dyDescent="0.2">
      <c r="B909" s="6">
        <v>44811</v>
      </c>
      <c r="C909" s="2" t="s">
        <v>275</v>
      </c>
      <c r="D909" s="2" t="s">
        <v>2578</v>
      </c>
      <c r="E909" s="2" t="s">
        <v>472</v>
      </c>
      <c r="F909" s="1">
        <v>6906740</v>
      </c>
      <c r="G909" s="8" t="s">
        <v>316</v>
      </c>
      <c r="H909" s="1">
        <v>552539</v>
      </c>
      <c r="I909" s="2" t="s">
        <v>1900</v>
      </c>
      <c r="J909" s="2" t="s">
        <v>441</v>
      </c>
    </row>
    <row r="910" spans="2:10" outlineLevel="1" x14ac:dyDescent="0.2">
      <c r="B910" s="6">
        <v>44811</v>
      </c>
      <c r="C910" s="2" t="s">
        <v>662</v>
      </c>
      <c r="D910" s="2" t="s">
        <v>2578</v>
      </c>
      <c r="E910" s="2" t="s">
        <v>793</v>
      </c>
      <c r="F910" s="1">
        <v>2221160</v>
      </c>
      <c r="G910" s="8" t="s">
        <v>316</v>
      </c>
      <c r="H910" s="1">
        <v>177693</v>
      </c>
      <c r="I910" s="2" t="s">
        <v>944</v>
      </c>
      <c r="J910" s="2" t="s">
        <v>319</v>
      </c>
    </row>
    <row r="911" spans="2:10" outlineLevel="1" x14ac:dyDescent="0.2">
      <c r="B911" s="6">
        <v>44811</v>
      </c>
      <c r="C911" s="2" t="s">
        <v>2739</v>
      </c>
      <c r="D911" s="2" t="s">
        <v>2578</v>
      </c>
      <c r="E911" s="2" t="s">
        <v>2376</v>
      </c>
      <c r="F911" s="1">
        <v>8331500</v>
      </c>
      <c r="G911" s="8" t="s">
        <v>316</v>
      </c>
      <c r="H911" s="1">
        <v>666520</v>
      </c>
      <c r="I911" s="2" t="s">
        <v>1900</v>
      </c>
      <c r="J911" s="2" t="s">
        <v>441</v>
      </c>
    </row>
    <row r="912" spans="2:10" outlineLevel="1" x14ac:dyDescent="0.2">
      <c r="B912" s="6">
        <v>44811</v>
      </c>
      <c r="C912" s="2" t="s">
        <v>2443</v>
      </c>
      <c r="D912" s="2" t="s">
        <v>2578</v>
      </c>
      <c r="E912" s="2" t="s">
        <v>1353</v>
      </c>
      <c r="F912" s="1">
        <v>12107328</v>
      </c>
      <c r="G912" s="8" t="s">
        <v>316</v>
      </c>
      <c r="H912" s="1">
        <v>968586</v>
      </c>
      <c r="I912" s="2" t="s">
        <v>2818</v>
      </c>
      <c r="J912" s="2" t="s">
        <v>364</v>
      </c>
    </row>
    <row r="913" spans="2:10" outlineLevel="1" x14ac:dyDescent="0.2">
      <c r="B913" s="6">
        <v>44811</v>
      </c>
      <c r="C913" s="2" t="s">
        <v>2427</v>
      </c>
      <c r="D913" s="2" t="s">
        <v>2578</v>
      </c>
      <c r="E913" s="2" t="s">
        <v>1639</v>
      </c>
      <c r="F913" s="1">
        <v>2221160</v>
      </c>
      <c r="G913" s="8" t="s">
        <v>316</v>
      </c>
      <c r="H913" s="1">
        <v>177693</v>
      </c>
      <c r="I913" s="2" t="s">
        <v>2339</v>
      </c>
      <c r="J913" s="2" t="s">
        <v>1408</v>
      </c>
    </row>
    <row r="914" spans="2:10" outlineLevel="1" x14ac:dyDescent="0.2">
      <c r="B914" s="6">
        <v>44811</v>
      </c>
      <c r="C914" s="2" t="s">
        <v>959</v>
      </c>
      <c r="D914" s="2" t="s">
        <v>2578</v>
      </c>
      <c r="E914" s="2" t="s">
        <v>438</v>
      </c>
      <c r="F914" s="1">
        <v>2186745</v>
      </c>
      <c r="G914" s="8" t="s">
        <v>316</v>
      </c>
      <c r="H914" s="1">
        <v>174940</v>
      </c>
      <c r="I914" s="2" t="s">
        <v>124</v>
      </c>
      <c r="J914" s="2" t="s">
        <v>1197</v>
      </c>
    </row>
    <row r="915" spans="2:10" outlineLevel="1" x14ac:dyDescent="0.2">
      <c r="B915" s="6">
        <v>44811</v>
      </c>
      <c r="C915" s="2" t="s">
        <v>559</v>
      </c>
      <c r="D915" s="2" t="s">
        <v>2578</v>
      </c>
      <c r="E915" s="2" t="s">
        <v>2791</v>
      </c>
      <c r="F915" s="1">
        <v>16667520</v>
      </c>
      <c r="G915" s="8" t="s">
        <v>316</v>
      </c>
      <c r="H915" s="1">
        <v>1333402</v>
      </c>
      <c r="I915" s="2" t="s">
        <v>2355</v>
      </c>
      <c r="J915" s="2" t="s">
        <v>2013</v>
      </c>
    </row>
    <row r="916" spans="2:10" outlineLevel="1" x14ac:dyDescent="0.2">
      <c r="B916" s="6">
        <v>44811</v>
      </c>
      <c r="C916" s="2" t="s">
        <v>1009</v>
      </c>
      <c r="D916" s="2" t="s">
        <v>2578</v>
      </c>
      <c r="E916" s="2" t="s">
        <v>809</v>
      </c>
      <c r="F916" s="1">
        <v>3689780</v>
      </c>
      <c r="G916" s="8" t="s">
        <v>316</v>
      </c>
      <c r="H916" s="1">
        <v>295182</v>
      </c>
      <c r="I916" s="2" t="s">
        <v>944</v>
      </c>
      <c r="J916" s="2" t="s">
        <v>319</v>
      </c>
    </row>
    <row r="917" spans="2:10" outlineLevel="1" x14ac:dyDescent="0.2">
      <c r="B917" s="6">
        <v>44811</v>
      </c>
      <c r="C917" s="2" t="s">
        <v>2595</v>
      </c>
      <c r="D917" s="2" t="s">
        <v>2578</v>
      </c>
      <c r="E917" s="2" t="s">
        <v>2476</v>
      </c>
      <c r="F917" s="1">
        <v>4602480</v>
      </c>
      <c r="G917" s="8" t="s">
        <v>316</v>
      </c>
      <c r="H917" s="1">
        <v>368198</v>
      </c>
      <c r="I917" s="2" t="s">
        <v>1900</v>
      </c>
      <c r="J917" s="2" t="s">
        <v>441</v>
      </c>
    </row>
    <row r="918" spans="2:10" outlineLevel="1" x14ac:dyDescent="0.2">
      <c r="B918" s="6">
        <v>44811</v>
      </c>
      <c r="C918" s="2" t="s">
        <v>2446</v>
      </c>
      <c r="D918" s="2" t="s">
        <v>2578</v>
      </c>
      <c r="E918" s="2" t="s">
        <v>2673</v>
      </c>
      <c r="F918" s="1">
        <v>11944220</v>
      </c>
      <c r="G918" s="8" t="s">
        <v>316</v>
      </c>
      <c r="H918" s="1">
        <v>955538</v>
      </c>
      <c r="I918" s="2" t="s">
        <v>2339</v>
      </c>
      <c r="J918" s="2" t="s">
        <v>1408</v>
      </c>
    </row>
    <row r="919" spans="2:10" outlineLevel="1" x14ac:dyDescent="0.2">
      <c r="B919" s="6">
        <v>44811</v>
      </c>
      <c r="C919" s="2" t="s">
        <v>222</v>
      </c>
      <c r="D919" s="2" t="s">
        <v>2578</v>
      </c>
      <c r="E919" s="2" t="s">
        <v>2008</v>
      </c>
      <c r="F919" s="1">
        <v>1410195</v>
      </c>
      <c r="G919" s="8" t="s">
        <v>316</v>
      </c>
      <c r="H919" s="1">
        <v>112816</v>
      </c>
      <c r="I919" s="2" t="s">
        <v>2354</v>
      </c>
      <c r="J919" s="2" t="s">
        <v>442</v>
      </c>
    </row>
    <row r="920" spans="2:10" outlineLevel="1" x14ac:dyDescent="0.2">
      <c r="B920" s="6">
        <v>44811</v>
      </c>
      <c r="C920" s="2" t="s">
        <v>412</v>
      </c>
      <c r="D920" s="2" t="s">
        <v>2578</v>
      </c>
      <c r="E920" s="2" t="s">
        <v>2586</v>
      </c>
      <c r="F920" s="1">
        <v>2878815</v>
      </c>
      <c r="G920" s="8" t="s">
        <v>316</v>
      </c>
      <c r="H920" s="1">
        <v>230305</v>
      </c>
      <c r="I920" s="2" t="s">
        <v>2445</v>
      </c>
      <c r="J920" s="2" t="s">
        <v>1098</v>
      </c>
    </row>
    <row r="921" spans="2:10" outlineLevel="1" x14ac:dyDescent="0.2">
      <c r="B921" s="6">
        <v>44811</v>
      </c>
      <c r="C921" s="2" t="s">
        <v>200</v>
      </c>
      <c r="D921" s="2" t="s">
        <v>2578</v>
      </c>
      <c r="E921" s="2" t="s">
        <v>1761</v>
      </c>
      <c r="F921" s="1">
        <v>1210944</v>
      </c>
      <c r="G921" s="8" t="s">
        <v>316</v>
      </c>
      <c r="H921" s="1">
        <v>96876</v>
      </c>
      <c r="I921" s="2" t="s">
        <v>2818</v>
      </c>
      <c r="J921" s="2" t="s">
        <v>364</v>
      </c>
    </row>
    <row r="922" spans="2:10" outlineLevel="1" x14ac:dyDescent="0.2">
      <c r="B922" s="6">
        <v>44811</v>
      </c>
      <c r="C922" s="2" t="s">
        <v>573</v>
      </c>
      <c r="D922" s="2" t="s">
        <v>2578</v>
      </c>
      <c r="E922" s="2" t="s">
        <v>1273</v>
      </c>
      <c r="F922" s="1">
        <v>3491900</v>
      </c>
      <c r="G922" s="8" t="s">
        <v>316</v>
      </c>
      <c r="H922" s="1">
        <v>279352</v>
      </c>
      <c r="I922" s="2" t="s">
        <v>2119</v>
      </c>
      <c r="J922" s="2" t="s">
        <v>1150</v>
      </c>
    </row>
    <row r="923" spans="2:10" outlineLevel="1" x14ac:dyDescent="0.2">
      <c r="B923" s="6">
        <v>44811</v>
      </c>
      <c r="C923" s="2" t="s">
        <v>1284</v>
      </c>
      <c r="D923" s="2" t="s">
        <v>2578</v>
      </c>
      <c r="E923" s="2" t="s">
        <v>1574</v>
      </c>
      <c r="F923" s="1">
        <v>1352840</v>
      </c>
      <c r="G923" s="8" t="s">
        <v>316</v>
      </c>
      <c r="H923" s="1">
        <v>108227</v>
      </c>
      <c r="I923" s="2" t="s">
        <v>2818</v>
      </c>
      <c r="J923" s="2" t="s">
        <v>364</v>
      </c>
    </row>
    <row r="924" spans="2:10" outlineLevel="1" x14ac:dyDescent="0.2">
      <c r="B924" s="6">
        <v>44811</v>
      </c>
      <c r="C924" s="2" t="s">
        <v>1062</v>
      </c>
      <c r="D924" s="2" t="s">
        <v>2578</v>
      </c>
      <c r="E924" s="2" t="s">
        <v>2539</v>
      </c>
      <c r="F924" s="1">
        <v>1361490</v>
      </c>
      <c r="G924" s="8" t="s">
        <v>316</v>
      </c>
      <c r="H924" s="1">
        <v>108919</v>
      </c>
      <c r="I924" s="2" t="s">
        <v>1222</v>
      </c>
      <c r="J924" s="2" t="s">
        <v>915</v>
      </c>
    </row>
    <row r="925" spans="2:10" outlineLevel="1" x14ac:dyDescent="0.2">
      <c r="B925" s="6">
        <v>44811</v>
      </c>
      <c r="C925" s="2" t="s">
        <v>2459</v>
      </c>
      <c r="D925" s="2" t="s">
        <v>2578</v>
      </c>
      <c r="E925" s="2" t="s">
        <v>1287</v>
      </c>
      <c r="F925" s="1">
        <v>5616895</v>
      </c>
      <c r="G925" s="8" t="s">
        <v>316</v>
      </c>
      <c r="H925" s="1">
        <v>449352</v>
      </c>
      <c r="I925" s="2" t="s">
        <v>2119</v>
      </c>
      <c r="J925" s="2" t="s">
        <v>1150</v>
      </c>
    </row>
    <row r="926" spans="2:10" outlineLevel="1" x14ac:dyDescent="0.2">
      <c r="B926" s="6">
        <v>44811</v>
      </c>
      <c r="C926" s="2" t="s">
        <v>869</v>
      </c>
      <c r="D926" s="2" t="s">
        <v>2578</v>
      </c>
      <c r="E926" s="2" t="s">
        <v>2006</v>
      </c>
      <c r="F926" s="1">
        <v>2024122</v>
      </c>
      <c r="G926" s="8" t="s">
        <v>316</v>
      </c>
      <c r="H926" s="1">
        <v>161930</v>
      </c>
      <c r="I926" s="2" t="s">
        <v>1900</v>
      </c>
      <c r="J926" s="2" t="s">
        <v>441</v>
      </c>
    </row>
    <row r="927" spans="2:10" outlineLevel="1" x14ac:dyDescent="0.2">
      <c r="B927" s="6">
        <v>44811</v>
      </c>
      <c r="C927" s="2" t="s">
        <v>1297</v>
      </c>
      <c r="D927" s="2" t="s">
        <v>2578</v>
      </c>
      <c r="E927" s="2" t="s">
        <v>2222</v>
      </c>
      <c r="F927" s="1">
        <v>1110580</v>
      </c>
      <c r="G927" s="8" t="s">
        <v>316</v>
      </c>
      <c r="H927" s="1">
        <v>88846</v>
      </c>
      <c r="I927" s="2" t="s">
        <v>1796</v>
      </c>
      <c r="J927" s="2" t="s">
        <v>913</v>
      </c>
    </row>
    <row r="928" spans="2:10" outlineLevel="1" x14ac:dyDescent="0.2">
      <c r="B928" s="6">
        <v>44811</v>
      </c>
      <c r="C928" s="2" t="s">
        <v>832</v>
      </c>
      <c r="D928" s="2" t="s">
        <v>2578</v>
      </c>
      <c r="E928" s="2" t="s">
        <v>1341</v>
      </c>
      <c r="F928" s="1">
        <v>385687</v>
      </c>
      <c r="G928" s="8" t="s">
        <v>316</v>
      </c>
      <c r="H928" s="1">
        <v>30855</v>
      </c>
      <c r="I928" s="2" t="s">
        <v>1554</v>
      </c>
      <c r="J928" s="2" t="s">
        <v>2830</v>
      </c>
    </row>
    <row r="929" spans="2:10" outlineLevel="1" x14ac:dyDescent="0.2">
      <c r="B929" s="6">
        <v>44811</v>
      </c>
      <c r="C929" s="2" t="s">
        <v>2810</v>
      </c>
      <c r="D929" s="2" t="s">
        <v>2578</v>
      </c>
      <c r="E929" s="2" t="s">
        <v>1578</v>
      </c>
      <c r="F929" s="1">
        <v>19998130</v>
      </c>
      <c r="G929" s="8" t="s">
        <v>316</v>
      </c>
      <c r="H929" s="1">
        <v>1599850</v>
      </c>
      <c r="I929" s="2" t="s">
        <v>2355</v>
      </c>
      <c r="J929" s="2" t="s">
        <v>2013</v>
      </c>
    </row>
    <row r="930" spans="2:10" outlineLevel="1" x14ac:dyDescent="0.2">
      <c r="B930" s="6">
        <v>44811</v>
      </c>
      <c r="C930" s="2" t="s">
        <v>1604</v>
      </c>
      <c r="D930" s="2" t="s">
        <v>2578</v>
      </c>
      <c r="E930" s="2" t="s">
        <v>630</v>
      </c>
      <c r="F930" s="1">
        <v>4359945</v>
      </c>
      <c r="G930" s="8" t="s">
        <v>316</v>
      </c>
      <c r="H930" s="1">
        <v>348796</v>
      </c>
      <c r="I930" s="2" t="s">
        <v>24</v>
      </c>
      <c r="J930" s="2" t="s">
        <v>349</v>
      </c>
    </row>
    <row r="931" spans="2:10" outlineLevel="1" x14ac:dyDescent="0.2">
      <c r="B931" s="6">
        <v>44811</v>
      </c>
      <c r="C931" s="2" t="s">
        <v>2255</v>
      </c>
      <c r="D931" s="2" t="s">
        <v>2578</v>
      </c>
      <c r="E931" s="2" t="s">
        <v>2428</v>
      </c>
      <c r="F931" s="1">
        <v>385687</v>
      </c>
      <c r="G931" s="8" t="s">
        <v>316</v>
      </c>
      <c r="H931" s="1">
        <v>30855</v>
      </c>
      <c r="I931" s="2" t="s">
        <v>944</v>
      </c>
      <c r="J931" s="2" t="s">
        <v>319</v>
      </c>
    </row>
    <row r="932" spans="2:10" outlineLevel="1" x14ac:dyDescent="0.2">
      <c r="B932" s="6">
        <v>44811</v>
      </c>
      <c r="C932" s="2" t="s">
        <v>1824</v>
      </c>
      <c r="D932" s="2" t="s">
        <v>2578</v>
      </c>
      <c r="E932" s="2" t="s">
        <v>520</v>
      </c>
      <c r="F932" s="1">
        <v>3199090</v>
      </c>
      <c r="G932" s="8" t="s">
        <v>316</v>
      </c>
      <c r="H932" s="1">
        <v>255927</v>
      </c>
      <c r="I932" s="2" t="s">
        <v>2355</v>
      </c>
      <c r="J932" s="2" t="s">
        <v>2013</v>
      </c>
    </row>
    <row r="933" spans="2:10" outlineLevel="1" x14ac:dyDescent="0.2">
      <c r="B933" s="6">
        <v>44811</v>
      </c>
      <c r="C933" s="2" t="s">
        <v>1145</v>
      </c>
      <c r="D933" s="2" t="s">
        <v>2578</v>
      </c>
      <c r="E933" s="2" t="s">
        <v>2991</v>
      </c>
      <c r="F933" s="1">
        <v>4496192</v>
      </c>
      <c r="G933" s="8" t="s">
        <v>316</v>
      </c>
      <c r="H933" s="1">
        <v>359695</v>
      </c>
      <c r="I933" s="2" t="s">
        <v>124</v>
      </c>
      <c r="J933" s="2" t="s">
        <v>1197</v>
      </c>
    </row>
    <row r="934" spans="2:10" outlineLevel="1" x14ac:dyDescent="0.2">
      <c r="B934" s="6">
        <v>44811</v>
      </c>
      <c r="C934" s="2" t="s">
        <v>2513</v>
      </c>
      <c r="D934" s="2" t="s">
        <v>2578</v>
      </c>
      <c r="E934" s="2" t="s">
        <v>669</v>
      </c>
      <c r="F934" s="1">
        <v>1110580</v>
      </c>
      <c r="G934" s="8" t="s">
        <v>316</v>
      </c>
      <c r="H934" s="1">
        <v>88846</v>
      </c>
      <c r="I934" s="2" t="s">
        <v>1554</v>
      </c>
      <c r="J934" s="2" t="s">
        <v>2830</v>
      </c>
    </row>
    <row r="935" spans="2:10" outlineLevel="1" x14ac:dyDescent="0.2">
      <c r="B935" s="6">
        <v>44811</v>
      </c>
      <c r="C935" s="2" t="s">
        <v>2823</v>
      </c>
      <c r="D935" s="2" t="s">
        <v>2578</v>
      </c>
      <c r="E935" s="2" t="s">
        <v>1116</v>
      </c>
      <c r="F935" s="1">
        <v>2024122</v>
      </c>
      <c r="G935" s="8" t="s">
        <v>316</v>
      </c>
      <c r="H935" s="1">
        <v>161930</v>
      </c>
      <c r="I935" s="2" t="s">
        <v>1554</v>
      </c>
      <c r="J935" s="2" t="s">
        <v>2830</v>
      </c>
    </row>
    <row r="936" spans="2:10" outlineLevel="1" x14ac:dyDescent="0.2">
      <c r="B936" s="6">
        <v>44811</v>
      </c>
      <c r="C936" s="2" t="s">
        <v>2712</v>
      </c>
      <c r="D936" s="2" t="s">
        <v>2578</v>
      </c>
      <c r="E936" s="2" t="s">
        <v>326</v>
      </c>
      <c r="F936" s="1">
        <v>1612400</v>
      </c>
      <c r="G936" s="8" t="s">
        <v>316</v>
      </c>
      <c r="H936" s="1">
        <v>128992</v>
      </c>
      <c r="I936" s="2" t="s">
        <v>1796</v>
      </c>
      <c r="J936" s="2" t="s">
        <v>913</v>
      </c>
    </row>
    <row r="937" spans="2:10" outlineLevel="1" x14ac:dyDescent="0.2">
      <c r="B937" s="6">
        <v>44811</v>
      </c>
      <c r="C937" s="2" t="s">
        <v>265</v>
      </c>
      <c r="D937" s="2" t="s">
        <v>2578</v>
      </c>
      <c r="E937" s="2" t="s">
        <v>1561</v>
      </c>
      <c r="F937" s="1">
        <v>1416885</v>
      </c>
      <c r="G937" s="8" t="s">
        <v>316</v>
      </c>
      <c r="H937" s="1">
        <v>113351</v>
      </c>
      <c r="I937" s="2" t="s">
        <v>1796</v>
      </c>
      <c r="J937" s="2" t="s">
        <v>913</v>
      </c>
    </row>
    <row r="938" spans="2:10" outlineLevel="1" x14ac:dyDescent="0.2">
      <c r="B938" s="6">
        <v>44811</v>
      </c>
      <c r="C938" s="2" t="s">
        <v>2288</v>
      </c>
      <c r="D938" s="2" t="s">
        <v>2578</v>
      </c>
      <c r="E938" s="2" t="s">
        <v>1217</v>
      </c>
      <c r="F938" s="1">
        <v>7114485</v>
      </c>
      <c r="G938" s="8" t="s">
        <v>316</v>
      </c>
      <c r="H938" s="1">
        <v>569159</v>
      </c>
      <c r="I938" s="2" t="s">
        <v>2355</v>
      </c>
      <c r="J938" s="2" t="s">
        <v>2013</v>
      </c>
    </row>
    <row r="939" spans="2:10" outlineLevel="1" x14ac:dyDescent="0.2">
      <c r="B939" s="6">
        <v>44811</v>
      </c>
      <c r="C939" s="2" t="s">
        <v>219</v>
      </c>
      <c r="D939" s="2" t="s">
        <v>2578</v>
      </c>
      <c r="E939" s="2" t="s">
        <v>2863</v>
      </c>
      <c r="F939" s="1">
        <v>2409809</v>
      </c>
      <c r="G939" s="8" t="s">
        <v>316</v>
      </c>
      <c r="H939" s="1">
        <v>192785</v>
      </c>
      <c r="I939" s="2" t="s">
        <v>2119</v>
      </c>
      <c r="J939" s="2" t="s">
        <v>1150</v>
      </c>
    </row>
    <row r="940" spans="2:10" outlineLevel="1" x14ac:dyDescent="0.2">
      <c r="B940" s="6">
        <v>44811</v>
      </c>
      <c r="C940" s="2" t="s">
        <v>1023</v>
      </c>
      <c r="D940" s="2" t="s">
        <v>2578</v>
      </c>
      <c r="E940" s="2" t="s">
        <v>2826</v>
      </c>
      <c r="F940" s="1">
        <v>1410195</v>
      </c>
      <c r="G940" s="8" t="s">
        <v>316</v>
      </c>
      <c r="H940" s="1">
        <v>112816</v>
      </c>
      <c r="I940" s="2" t="s">
        <v>1796</v>
      </c>
      <c r="J940" s="2" t="s">
        <v>913</v>
      </c>
    </row>
    <row r="941" spans="2:10" outlineLevel="1" x14ac:dyDescent="0.2">
      <c r="B941" s="6">
        <v>44811</v>
      </c>
      <c r="C941" s="2" t="s">
        <v>1154</v>
      </c>
      <c r="D941" s="2" t="s">
        <v>2578</v>
      </c>
      <c r="E941" s="2" t="s">
        <v>1689</v>
      </c>
      <c r="F941" s="1">
        <v>2221160</v>
      </c>
      <c r="G941" s="8" t="s">
        <v>316</v>
      </c>
      <c r="H941" s="1">
        <v>177693</v>
      </c>
      <c r="I941" s="2" t="s">
        <v>1900</v>
      </c>
      <c r="J941" s="2" t="s">
        <v>441</v>
      </c>
    </row>
    <row r="942" spans="2:10" outlineLevel="1" x14ac:dyDescent="0.2">
      <c r="B942" s="6">
        <v>44811</v>
      </c>
      <c r="C942" s="2" t="s">
        <v>1875</v>
      </c>
      <c r="D942" s="2" t="s">
        <v>2578</v>
      </c>
      <c r="E942" s="2" t="s">
        <v>692</v>
      </c>
      <c r="F942" s="1">
        <v>5432999</v>
      </c>
      <c r="G942" s="8" t="s">
        <v>316</v>
      </c>
      <c r="H942" s="1">
        <v>434640</v>
      </c>
      <c r="I942" s="2" t="s">
        <v>2339</v>
      </c>
      <c r="J942" s="2" t="s">
        <v>1408</v>
      </c>
    </row>
    <row r="943" spans="2:10" outlineLevel="1" x14ac:dyDescent="0.2">
      <c r="B943" s="6">
        <v>44811</v>
      </c>
      <c r="C943" s="2" t="s">
        <v>2421</v>
      </c>
      <c r="D943" s="2" t="s">
        <v>2578</v>
      </c>
      <c r="E943" s="2" t="s">
        <v>1034</v>
      </c>
      <c r="F943" s="1">
        <v>3729020</v>
      </c>
      <c r="G943" s="8" t="s">
        <v>316</v>
      </c>
      <c r="H943" s="1">
        <v>298322</v>
      </c>
      <c r="I943" s="2" t="s">
        <v>944</v>
      </c>
      <c r="J943" s="2" t="s">
        <v>319</v>
      </c>
    </row>
    <row r="944" spans="2:10" outlineLevel="1" x14ac:dyDescent="0.2">
      <c r="B944" s="6">
        <v>44811</v>
      </c>
      <c r="C944" s="2" t="s">
        <v>2340</v>
      </c>
      <c r="D944" s="2" t="s">
        <v>2578</v>
      </c>
      <c r="E944" s="2" t="s">
        <v>1817</v>
      </c>
      <c r="F944" s="1">
        <v>2221160</v>
      </c>
      <c r="G944" s="8" t="s">
        <v>316</v>
      </c>
      <c r="H944" s="1">
        <v>177693</v>
      </c>
      <c r="I944" s="2" t="s">
        <v>2119</v>
      </c>
      <c r="J944" s="2" t="s">
        <v>1150</v>
      </c>
    </row>
    <row r="945" spans="2:10" outlineLevel="1" x14ac:dyDescent="0.2">
      <c r="B945" s="6">
        <v>44819</v>
      </c>
      <c r="C945" s="2" t="s">
        <v>2975</v>
      </c>
      <c r="D945" s="2" t="s">
        <v>1191</v>
      </c>
      <c r="E945" s="2" t="s">
        <v>318</v>
      </c>
      <c r="F945" s="1">
        <v>-282039</v>
      </c>
      <c r="G945" s="8" t="s">
        <v>316</v>
      </c>
      <c r="H945" s="1">
        <v>-22563</v>
      </c>
      <c r="I945" s="2" t="s">
        <v>2355</v>
      </c>
      <c r="J945" s="2" t="s">
        <v>2013</v>
      </c>
    </row>
    <row r="946" spans="2:10" outlineLevel="1" x14ac:dyDescent="0.2">
      <c r="B946" s="6">
        <v>44820</v>
      </c>
      <c r="C946" s="2" t="s">
        <v>1389</v>
      </c>
      <c r="D946" s="2" t="s">
        <v>571</v>
      </c>
      <c r="E946" s="2" t="s">
        <v>318</v>
      </c>
      <c r="F946" s="1">
        <v>-3450832</v>
      </c>
      <c r="G946" s="8" t="s">
        <v>316</v>
      </c>
      <c r="H946" s="1">
        <v>-276067</v>
      </c>
      <c r="I946" s="2" t="s">
        <v>2355</v>
      </c>
      <c r="J946" s="2" t="s">
        <v>2013</v>
      </c>
    </row>
    <row r="947" spans="2:10" outlineLevel="1" x14ac:dyDescent="0.2">
      <c r="B947" s="6">
        <v>44831</v>
      </c>
      <c r="C947" s="2" t="s">
        <v>1693</v>
      </c>
      <c r="D947" s="2" t="s">
        <v>911</v>
      </c>
      <c r="E947" s="2" t="s">
        <v>2141</v>
      </c>
      <c r="F947" s="1">
        <v>-308552</v>
      </c>
      <c r="G947" s="8" t="s">
        <v>316</v>
      </c>
      <c r="H947" s="1">
        <v>-24684</v>
      </c>
      <c r="I947" s="2" t="s">
        <v>2355</v>
      </c>
      <c r="J947" s="2" t="s">
        <v>2013</v>
      </c>
    </row>
    <row r="948" spans="2:10" outlineLevel="1" x14ac:dyDescent="0.2">
      <c r="B948" s="6">
        <v>44833</v>
      </c>
      <c r="C948" s="2" t="s">
        <v>2475</v>
      </c>
      <c r="D948" s="2" t="s">
        <v>2180</v>
      </c>
      <c r="E948" s="2" t="s">
        <v>2141</v>
      </c>
      <c r="F948" s="1">
        <v>-2352024</v>
      </c>
      <c r="G948" s="8" t="s">
        <v>316</v>
      </c>
      <c r="H948" s="1">
        <v>-188161</v>
      </c>
      <c r="I948" s="2" t="s">
        <v>2355</v>
      </c>
      <c r="J948" s="2" t="s">
        <v>2013</v>
      </c>
    </row>
    <row r="949" spans="2:10" outlineLevel="1" x14ac:dyDescent="0.2">
      <c r="B949" s="6">
        <v>44838</v>
      </c>
      <c r="C949" s="2" t="s">
        <v>1228</v>
      </c>
      <c r="D949" s="2" t="s">
        <v>2578</v>
      </c>
      <c r="E949" s="2" t="s">
        <v>1265</v>
      </c>
      <c r="F949" s="1">
        <v>2626835</v>
      </c>
      <c r="G949" s="8" t="s">
        <v>316</v>
      </c>
      <c r="H949" s="1">
        <v>210147</v>
      </c>
      <c r="I949" s="2" t="s">
        <v>1893</v>
      </c>
      <c r="J949" s="2" t="s">
        <v>375</v>
      </c>
    </row>
    <row r="950" spans="2:10" outlineLevel="1" x14ac:dyDescent="0.2">
      <c r="B950" s="6">
        <v>44840</v>
      </c>
      <c r="C950" s="2" t="s">
        <v>2064</v>
      </c>
      <c r="D950" s="2" t="s">
        <v>2578</v>
      </c>
      <c r="E950" s="2" t="s">
        <v>2154</v>
      </c>
      <c r="F950" s="1">
        <v>1012061</v>
      </c>
      <c r="G950" s="8" t="s">
        <v>316</v>
      </c>
      <c r="H950" s="1">
        <v>80965</v>
      </c>
      <c r="I950" s="2" t="s">
        <v>1893</v>
      </c>
      <c r="J950" s="2" t="s">
        <v>375</v>
      </c>
    </row>
    <row r="951" spans="2:10" outlineLevel="1" x14ac:dyDescent="0.2">
      <c r="B951" s="6">
        <v>44842</v>
      </c>
      <c r="C951" s="2" t="s">
        <v>341</v>
      </c>
      <c r="D951" s="2" t="s">
        <v>2578</v>
      </c>
      <c r="E951" s="2" t="s">
        <v>247</v>
      </c>
      <c r="F951" s="1">
        <v>1468620</v>
      </c>
      <c r="G951" s="8" t="s">
        <v>316</v>
      </c>
      <c r="H951" s="1">
        <v>117490</v>
      </c>
      <c r="I951" s="2" t="s">
        <v>1222</v>
      </c>
      <c r="J951" s="2" t="s">
        <v>915</v>
      </c>
    </row>
    <row r="952" spans="2:10" outlineLevel="1" x14ac:dyDescent="0.2">
      <c r="B952" s="6">
        <v>44842</v>
      </c>
      <c r="C952" s="2" t="s">
        <v>87</v>
      </c>
      <c r="D952" s="2" t="s">
        <v>2578</v>
      </c>
      <c r="E952" s="2" t="s">
        <v>963</v>
      </c>
      <c r="F952" s="1">
        <v>4801070</v>
      </c>
      <c r="G952" s="8" t="s">
        <v>316</v>
      </c>
      <c r="H952" s="1">
        <v>384086</v>
      </c>
      <c r="I952" s="2" t="s">
        <v>1222</v>
      </c>
      <c r="J952" s="2" t="s">
        <v>915</v>
      </c>
    </row>
    <row r="953" spans="2:10" outlineLevel="1" x14ac:dyDescent="0.2">
      <c r="B953" s="6">
        <v>44842</v>
      </c>
      <c r="C953" s="2" t="s">
        <v>1315</v>
      </c>
      <c r="D953" s="2" t="s">
        <v>2578</v>
      </c>
      <c r="E953" s="2" t="s">
        <v>1449</v>
      </c>
      <c r="F953" s="1">
        <v>4087060</v>
      </c>
      <c r="G953" s="8" t="s">
        <v>316</v>
      </c>
      <c r="H953" s="1">
        <v>326965</v>
      </c>
      <c r="I953" s="2" t="s">
        <v>2355</v>
      </c>
      <c r="J953" s="2" t="s">
        <v>2013</v>
      </c>
    </row>
    <row r="954" spans="2:10" outlineLevel="1" x14ac:dyDescent="0.2">
      <c r="B954" s="6">
        <v>44842</v>
      </c>
      <c r="C954" s="2" t="s">
        <v>2808</v>
      </c>
      <c r="D954" s="2" t="s">
        <v>2578</v>
      </c>
      <c r="E954" s="2" t="s">
        <v>823</v>
      </c>
      <c r="F954" s="1">
        <v>1110580</v>
      </c>
      <c r="G954" s="8" t="s">
        <v>316</v>
      </c>
      <c r="H954" s="1">
        <v>88846</v>
      </c>
      <c r="I954" s="2" t="s">
        <v>2818</v>
      </c>
      <c r="J954" s="2" t="s">
        <v>364</v>
      </c>
    </row>
    <row r="955" spans="2:10" outlineLevel="1" x14ac:dyDescent="0.2">
      <c r="B955" s="6">
        <v>44842</v>
      </c>
      <c r="C955" s="2" t="s">
        <v>2069</v>
      </c>
      <c r="D955" s="2" t="s">
        <v>2578</v>
      </c>
      <c r="E955" s="2" t="s">
        <v>2284</v>
      </c>
      <c r="F955" s="1">
        <v>3331740</v>
      </c>
      <c r="G955" s="8" t="s">
        <v>316</v>
      </c>
      <c r="H955" s="1">
        <v>266539</v>
      </c>
      <c r="I955" s="2" t="s">
        <v>944</v>
      </c>
      <c r="J955" s="2" t="s">
        <v>319</v>
      </c>
    </row>
    <row r="956" spans="2:10" outlineLevel="1" x14ac:dyDescent="0.2">
      <c r="B956" s="6">
        <v>44842</v>
      </c>
      <c r="C956" s="2" t="s">
        <v>663</v>
      </c>
      <c r="D956" s="2" t="s">
        <v>2578</v>
      </c>
      <c r="E956" s="2" t="s">
        <v>1916</v>
      </c>
      <c r="F956" s="1">
        <v>1719530</v>
      </c>
      <c r="G956" s="8" t="s">
        <v>316</v>
      </c>
      <c r="H956" s="1">
        <v>137562</v>
      </c>
      <c r="I956" s="2" t="s">
        <v>1900</v>
      </c>
      <c r="J956" s="2" t="s">
        <v>441</v>
      </c>
    </row>
    <row r="957" spans="2:10" outlineLevel="1" x14ac:dyDescent="0.2">
      <c r="B957" s="6">
        <v>44842</v>
      </c>
      <c r="C957" s="2" t="s">
        <v>856</v>
      </c>
      <c r="D957" s="2" t="s">
        <v>2578</v>
      </c>
      <c r="E957" s="2" t="s">
        <v>115</v>
      </c>
      <c r="F957" s="1">
        <v>4245282</v>
      </c>
      <c r="G957" s="8" t="s">
        <v>316</v>
      </c>
      <c r="H957" s="1">
        <v>339623</v>
      </c>
      <c r="I957" s="2" t="s">
        <v>24</v>
      </c>
      <c r="J957" s="2" t="s">
        <v>349</v>
      </c>
    </row>
    <row r="958" spans="2:10" outlineLevel="1" x14ac:dyDescent="0.2">
      <c r="B958" s="6">
        <v>44842</v>
      </c>
      <c r="C958" s="2" t="s">
        <v>627</v>
      </c>
      <c r="D958" s="2" t="s">
        <v>2578</v>
      </c>
      <c r="E958" s="2" t="s">
        <v>2320</v>
      </c>
      <c r="F958" s="1">
        <v>1110580</v>
      </c>
      <c r="G958" s="8" t="s">
        <v>316</v>
      </c>
      <c r="H958" s="1">
        <v>88846</v>
      </c>
      <c r="I958" s="2" t="s">
        <v>124</v>
      </c>
      <c r="J958" s="2" t="s">
        <v>1197</v>
      </c>
    </row>
    <row r="959" spans="2:10" outlineLevel="1" x14ac:dyDescent="0.2">
      <c r="B959" s="6">
        <v>44842</v>
      </c>
      <c r="C959" s="2" t="s">
        <v>2122</v>
      </c>
      <c r="D959" s="2" t="s">
        <v>2578</v>
      </c>
      <c r="E959" s="2" t="s">
        <v>1275</v>
      </c>
      <c r="F959" s="1">
        <v>5713902</v>
      </c>
      <c r="G959" s="8" t="s">
        <v>316</v>
      </c>
      <c r="H959" s="1">
        <v>457112</v>
      </c>
      <c r="I959" s="2" t="s">
        <v>2339</v>
      </c>
      <c r="J959" s="2" t="s">
        <v>1408</v>
      </c>
    </row>
    <row r="960" spans="2:10" outlineLevel="1" x14ac:dyDescent="0.2">
      <c r="B960" s="6">
        <v>44842</v>
      </c>
      <c r="C960" s="2" t="s">
        <v>666</v>
      </c>
      <c r="D960" s="2" t="s">
        <v>2578</v>
      </c>
      <c r="E960" s="2" t="s">
        <v>1908</v>
      </c>
      <c r="F960" s="1">
        <v>3267350</v>
      </c>
      <c r="G960" s="8" t="s">
        <v>316</v>
      </c>
      <c r="H960" s="1">
        <v>261388</v>
      </c>
      <c r="I960" s="2" t="s">
        <v>1893</v>
      </c>
      <c r="J960" s="2" t="s">
        <v>375</v>
      </c>
    </row>
    <row r="961" spans="2:10" outlineLevel="1" x14ac:dyDescent="0.2">
      <c r="B961" s="6">
        <v>44842</v>
      </c>
      <c r="C961" s="2" t="s">
        <v>2659</v>
      </c>
      <c r="D961" s="2" t="s">
        <v>2578</v>
      </c>
      <c r="E961" s="2" t="s">
        <v>2090</v>
      </c>
      <c r="F961" s="1">
        <v>2043530</v>
      </c>
      <c r="G961" s="8" t="s">
        <v>316</v>
      </c>
      <c r="H961" s="1">
        <v>163482</v>
      </c>
      <c r="I961" s="2" t="s">
        <v>1893</v>
      </c>
      <c r="J961" s="2" t="s">
        <v>375</v>
      </c>
    </row>
    <row r="962" spans="2:10" outlineLevel="1" x14ac:dyDescent="0.2">
      <c r="B962" s="6">
        <v>44842</v>
      </c>
      <c r="C962" s="2" t="s">
        <v>122</v>
      </c>
      <c r="D962" s="2" t="s">
        <v>2578</v>
      </c>
      <c r="E962" s="2" t="s">
        <v>1671</v>
      </c>
      <c r="F962" s="1">
        <v>4629910</v>
      </c>
      <c r="G962" s="8" t="s">
        <v>316</v>
      </c>
      <c r="H962" s="1">
        <v>370393</v>
      </c>
      <c r="I962" s="2" t="s">
        <v>1893</v>
      </c>
      <c r="J962" s="2" t="s">
        <v>375</v>
      </c>
    </row>
    <row r="963" spans="2:10" outlineLevel="1" x14ac:dyDescent="0.2">
      <c r="B963" s="6">
        <v>44842</v>
      </c>
      <c r="C963" s="2" t="s">
        <v>178</v>
      </c>
      <c r="D963" s="2" t="s">
        <v>2578</v>
      </c>
      <c r="E963" s="2" t="s">
        <v>1702</v>
      </c>
      <c r="F963" s="1">
        <v>5803810</v>
      </c>
      <c r="G963" s="8" t="s">
        <v>316</v>
      </c>
      <c r="H963" s="1">
        <v>464305</v>
      </c>
      <c r="I963" s="2" t="s">
        <v>1893</v>
      </c>
      <c r="J963" s="2" t="s">
        <v>375</v>
      </c>
    </row>
    <row r="964" spans="2:10" outlineLevel="1" x14ac:dyDescent="0.2">
      <c r="B964" s="6">
        <v>44842</v>
      </c>
      <c r="C964" s="2" t="s">
        <v>714</v>
      </c>
      <c r="D964" s="2" t="s">
        <v>2578</v>
      </c>
      <c r="E964" s="2" t="s">
        <v>1020</v>
      </c>
      <c r="F964" s="1">
        <v>3698895</v>
      </c>
      <c r="G964" s="8" t="s">
        <v>316</v>
      </c>
      <c r="H964" s="1">
        <v>295912</v>
      </c>
      <c r="I964" s="2" t="s">
        <v>1893</v>
      </c>
      <c r="J964" s="2" t="s">
        <v>375</v>
      </c>
    </row>
    <row r="965" spans="2:10" outlineLevel="1" x14ac:dyDescent="0.2">
      <c r="B965" s="6">
        <v>44842</v>
      </c>
      <c r="C965" s="2" t="s">
        <v>2297</v>
      </c>
      <c r="D965" s="2" t="s">
        <v>2578</v>
      </c>
      <c r="E965" s="2" t="s">
        <v>1626</v>
      </c>
      <c r="F965" s="1">
        <v>654610</v>
      </c>
      <c r="G965" s="8" t="s">
        <v>316</v>
      </c>
      <c r="H965" s="1">
        <v>52369</v>
      </c>
      <c r="I965" s="2" t="s">
        <v>1893</v>
      </c>
      <c r="J965" s="2" t="s">
        <v>375</v>
      </c>
    </row>
    <row r="966" spans="2:10" outlineLevel="1" x14ac:dyDescent="0.2">
      <c r="B966" s="6">
        <v>44842</v>
      </c>
      <c r="C966" s="2" t="s">
        <v>1708</v>
      </c>
      <c r="D966" s="2" t="s">
        <v>2578</v>
      </c>
      <c r="E966" s="2" t="s">
        <v>1921</v>
      </c>
      <c r="F966" s="1">
        <v>7983115</v>
      </c>
      <c r="G966" s="8" t="s">
        <v>316</v>
      </c>
      <c r="H966" s="1">
        <v>638649</v>
      </c>
      <c r="I966" s="2" t="s">
        <v>1893</v>
      </c>
      <c r="J966" s="2" t="s">
        <v>375</v>
      </c>
    </row>
    <row r="967" spans="2:10" outlineLevel="1" x14ac:dyDescent="0.2">
      <c r="B967" s="6">
        <v>44842</v>
      </c>
      <c r="C967" s="2" t="s">
        <v>2462</v>
      </c>
      <c r="D967" s="2" t="s">
        <v>2578</v>
      </c>
      <c r="E967" s="2" t="s">
        <v>693</v>
      </c>
      <c r="F967" s="1">
        <v>1309220</v>
      </c>
      <c r="G967" s="8" t="s">
        <v>316</v>
      </c>
      <c r="H967" s="1">
        <v>104738</v>
      </c>
      <c r="I967" s="2" t="s">
        <v>1893</v>
      </c>
      <c r="J967" s="2" t="s">
        <v>375</v>
      </c>
    </row>
    <row r="968" spans="2:10" outlineLevel="1" x14ac:dyDescent="0.2">
      <c r="B968" s="6">
        <v>44842</v>
      </c>
      <c r="C968" s="2" t="s">
        <v>2685</v>
      </c>
      <c r="D968" s="2" t="s">
        <v>2578</v>
      </c>
      <c r="E968" s="2" t="s">
        <v>1370</v>
      </c>
      <c r="F968" s="1">
        <v>1110580</v>
      </c>
      <c r="G968" s="8" t="s">
        <v>316</v>
      </c>
      <c r="H968" s="1">
        <v>88846</v>
      </c>
      <c r="I968" s="2" t="s">
        <v>1893</v>
      </c>
      <c r="J968" s="2" t="s">
        <v>375</v>
      </c>
    </row>
    <row r="969" spans="2:10" outlineLevel="1" x14ac:dyDescent="0.2">
      <c r="B969" s="6">
        <v>44842</v>
      </c>
      <c r="C969" s="2" t="s">
        <v>2873</v>
      </c>
      <c r="D969" s="2" t="s">
        <v>2578</v>
      </c>
      <c r="E969" s="2" t="s">
        <v>201</v>
      </c>
      <c r="F969" s="1">
        <v>3331740</v>
      </c>
      <c r="G969" s="8" t="s">
        <v>316</v>
      </c>
      <c r="H969" s="1">
        <v>266539</v>
      </c>
      <c r="I969" s="2" t="s">
        <v>2119</v>
      </c>
      <c r="J969" s="2" t="s">
        <v>1150</v>
      </c>
    </row>
    <row r="970" spans="2:10" outlineLevel="1" x14ac:dyDescent="0.2">
      <c r="B970" s="6">
        <v>44842</v>
      </c>
      <c r="C970" s="2" t="s">
        <v>2177</v>
      </c>
      <c r="D970" s="2" t="s">
        <v>2578</v>
      </c>
      <c r="E970" s="2" t="s">
        <v>676</v>
      </c>
      <c r="F970" s="1">
        <v>6979469</v>
      </c>
      <c r="G970" s="8" t="s">
        <v>316</v>
      </c>
      <c r="H970" s="1">
        <v>558358</v>
      </c>
      <c r="I970" s="2" t="s">
        <v>2355</v>
      </c>
      <c r="J970" s="2" t="s">
        <v>2013</v>
      </c>
    </row>
    <row r="971" spans="2:10" outlineLevel="1" x14ac:dyDescent="0.2">
      <c r="B971" s="6">
        <v>44842</v>
      </c>
      <c r="C971" s="2" t="s">
        <v>1091</v>
      </c>
      <c r="D971" s="2" t="s">
        <v>2578</v>
      </c>
      <c r="E971" s="2" t="s">
        <v>2530</v>
      </c>
      <c r="F971" s="1">
        <v>21283940</v>
      </c>
      <c r="G971" s="8" t="s">
        <v>316</v>
      </c>
      <c r="H971" s="1">
        <v>1702715</v>
      </c>
      <c r="I971" s="2" t="s">
        <v>2355</v>
      </c>
      <c r="J971" s="2" t="s">
        <v>2013</v>
      </c>
    </row>
    <row r="972" spans="2:10" outlineLevel="1" x14ac:dyDescent="0.2">
      <c r="B972" s="6">
        <v>44842</v>
      </c>
      <c r="C972" s="2" t="s">
        <v>1200</v>
      </c>
      <c r="D972" s="2" t="s">
        <v>2578</v>
      </c>
      <c r="E972" s="2" t="s">
        <v>2002</v>
      </c>
      <c r="F972" s="1">
        <v>16146932</v>
      </c>
      <c r="G972" s="8" t="s">
        <v>316</v>
      </c>
      <c r="H972" s="1">
        <v>1291755</v>
      </c>
      <c r="I972" s="2" t="s">
        <v>2355</v>
      </c>
      <c r="J972" s="2" t="s">
        <v>2013</v>
      </c>
    </row>
    <row r="973" spans="2:10" outlineLevel="1" x14ac:dyDescent="0.2">
      <c r="B973" s="6">
        <v>44842</v>
      </c>
      <c r="C973" s="2" t="s">
        <v>1660</v>
      </c>
      <c r="D973" s="2" t="s">
        <v>2578</v>
      </c>
      <c r="E973" s="2" t="s">
        <v>1196</v>
      </c>
      <c r="F973" s="1">
        <v>2878815</v>
      </c>
      <c r="G973" s="8" t="s">
        <v>316</v>
      </c>
      <c r="H973" s="1">
        <v>230305</v>
      </c>
      <c r="I973" s="2" t="s">
        <v>2355</v>
      </c>
      <c r="J973" s="2" t="s">
        <v>2013</v>
      </c>
    </row>
    <row r="974" spans="2:10" outlineLevel="1" x14ac:dyDescent="0.2">
      <c r="B974" s="6">
        <v>44842</v>
      </c>
      <c r="C974" s="2" t="s">
        <v>2436</v>
      </c>
      <c r="D974" s="2" t="s">
        <v>2578</v>
      </c>
      <c r="E974" s="2" t="s">
        <v>413</v>
      </c>
      <c r="F974" s="1">
        <v>1468620</v>
      </c>
      <c r="G974" s="8" t="s">
        <v>316</v>
      </c>
      <c r="H974" s="1">
        <v>117490</v>
      </c>
      <c r="I974" s="2" t="s">
        <v>2119</v>
      </c>
      <c r="J974" s="2" t="s">
        <v>1150</v>
      </c>
    </row>
    <row r="975" spans="2:10" outlineLevel="1" x14ac:dyDescent="0.2">
      <c r="B975" s="6">
        <v>44842</v>
      </c>
      <c r="C975" s="2" t="s">
        <v>2868</v>
      </c>
      <c r="D975" s="2" t="s">
        <v>2578</v>
      </c>
      <c r="E975" s="2" t="s">
        <v>182</v>
      </c>
      <c r="F975" s="1">
        <v>7884735</v>
      </c>
      <c r="G975" s="8" t="s">
        <v>316</v>
      </c>
      <c r="H975" s="1">
        <v>630779</v>
      </c>
      <c r="I975" s="2" t="s">
        <v>2355</v>
      </c>
      <c r="J975" s="2" t="s">
        <v>2013</v>
      </c>
    </row>
    <row r="976" spans="2:10" outlineLevel="1" x14ac:dyDescent="0.2">
      <c r="B976" s="6">
        <v>44842</v>
      </c>
      <c r="C976" s="2" t="s">
        <v>490</v>
      </c>
      <c r="D976" s="2" t="s">
        <v>2578</v>
      </c>
      <c r="E976" s="2" t="s">
        <v>98</v>
      </c>
      <c r="F976" s="1">
        <v>3833560</v>
      </c>
      <c r="G976" s="8" t="s">
        <v>316</v>
      </c>
      <c r="H976" s="1">
        <v>306685</v>
      </c>
      <c r="I976" s="2" t="s">
        <v>2339</v>
      </c>
      <c r="J976" s="2" t="s">
        <v>1408</v>
      </c>
    </row>
    <row r="977" spans="2:10" outlineLevel="1" x14ac:dyDescent="0.2">
      <c r="B977" s="6">
        <v>44842</v>
      </c>
      <c r="C977" s="2" t="s">
        <v>1149</v>
      </c>
      <c r="D977" s="2" t="s">
        <v>2578</v>
      </c>
      <c r="E977" s="2" t="s">
        <v>1406</v>
      </c>
      <c r="F977" s="1">
        <v>7192355</v>
      </c>
      <c r="G977" s="8" t="s">
        <v>316</v>
      </c>
      <c r="H977" s="1">
        <v>575388</v>
      </c>
      <c r="I977" s="2" t="s">
        <v>1900</v>
      </c>
      <c r="J977" s="2" t="s">
        <v>441</v>
      </c>
    </row>
    <row r="978" spans="2:10" outlineLevel="1" x14ac:dyDescent="0.2">
      <c r="B978" s="6">
        <v>44842</v>
      </c>
      <c r="C978" s="2" t="s">
        <v>302</v>
      </c>
      <c r="D978" s="2" t="s">
        <v>2578</v>
      </c>
      <c r="E978" s="2" t="s">
        <v>894</v>
      </c>
      <c r="F978" s="1">
        <v>2579200</v>
      </c>
      <c r="G978" s="8" t="s">
        <v>316</v>
      </c>
      <c r="H978" s="1">
        <v>206336</v>
      </c>
      <c r="I978" s="2" t="s">
        <v>124</v>
      </c>
      <c r="J978" s="2" t="s">
        <v>1197</v>
      </c>
    </row>
    <row r="979" spans="2:10" outlineLevel="1" x14ac:dyDescent="0.2">
      <c r="B979" s="6">
        <v>44842</v>
      </c>
      <c r="C979" s="2" t="s">
        <v>2111</v>
      </c>
      <c r="D979" s="2" t="s">
        <v>2578</v>
      </c>
      <c r="E979" s="2" t="s">
        <v>708</v>
      </c>
      <c r="F979" s="1">
        <v>1468620</v>
      </c>
      <c r="G979" s="8" t="s">
        <v>316</v>
      </c>
      <c r="H979" s="1">
        <v>117490</v>
      </c>
      <c r="I979" s="2" t="s">
        <v>1796</v>
      </c>
      <c r="J979" s="2" t="s">
        <v>913</v>
      </c>
    </row>
    <row r="980" spans="2:10" outlineLevel="1" x14ac:dyDescent="0.2">
      <c r="B980" s="6">
        <v>44842</v>
      </c>
      <c r="C980" s="2" t="s">
        <v>388</v>
      </c>
      <c r="D980" s="2" t="s">
        <v>2578</v>
      </c>
      <c r="E980" s="2" t="s">
        <v>1762</v>
      </c>
      <c r="F980" s="1">
        <v>1468620</v>
      </c>
      <c r="G980" s="8" t="s">
        <v>316</v>
      </c>
      <c r="H980" s="1">
        <v>117490</v>
      </c>
      <c r="I980" s="2" t="s">
        <v>1554</v>
      </c>
      <c r="J980" s="2" t="s">
        <v>2830</v>
      </c>
    </row>
    <row r="981" spans="2:10" outlineLevel="1" x14ac:dyDescent="0.2">
      <c r="B981" s="6">
        <v>44842</v>
      </c>
      <c r="C981" s="2" t="s">
        <v>1133</v>
      </c>
      <c r="D981" s="2" t="s">
        <v>2578</v>
      </c>
      <c r="E981" s="2" t="s">
        <v>2939</v>
      </c>
      <c r="F981" s="1">
        <v>10366355</v>
      </c>
      <c r="G981" s="8" t="s">
        <v>316</v>
      </c>
      <c r="H981" s="1">
        <v>829308</v>
      </c>
      <c r="I981" s="2" t="s">
        <v>2355</v>
      </c>
      <c r="J981" s="2" t="s">
        <v>2013</v>
      </c>
    </row>
    <row r="982" spans="2:10" outlineLevel="1" x14ac:dyDescent="0.2">
      <c r="B982" s="6">
        <v>44842</v>
      </c>
      <c r="C982" s="2" t="s">
        <v>1293</v>
      </c>
      <c r="D982" s="2" t="s">
        <v>2578</v>
      </c>
      <c r="E982" s="2" t="s">
        <v>1746</v>
      </c>
      <c r="F982" s="1">
        <v>7143960</v>
      </c>
      <c r="G982" s="8" t="s">
        <v>316</v>
      </c>
      <c r="H982" s="1">
        <v>571517</v>
      </c>
      <c r="I982" s="2" t="s">
        <v>2818</v>
      </c>
      <c r="J982" s="2" t="s">
        <v>364</v>
      </c>
    </row>
    <row r="983" spans="2:10" outlineLevel="1" x14ac:dyDescent="0.2">
      <c r="B983" s="6">
        <v>44842</v>
      </c>
      <c r="C983" s="2" t="s">
        <v>1117</v>
      </c>
      <c r="D983" s="2" t="s">
        <v>2578</v>
      </c>
      <c r="E983" s="2" t="s">
        <v>904</v>
      </c>
      <c r="F983" s="1">
        <v>4270614</v>
      </c>
      <c r="G983" s="8" t="s">
        <v>316</v>
      </c>
      <c r="H983" s="1">
        <v>341649</v>
      </c>
      <c r="I983" s="2" t="s">
        <v>2445</v>
      </c>
      <c r="J983" s="2" t="s">
        <v>1098</v>
      </c>
    </row>
    <row r="984" spans="2:10" outlineLevel="1" x14ac:dyDescent="0.2">
      <c r="B984" s="6">
        <v>44842</v>
      </c>
      <c r="C984" s="2" t="s">
        <v>1832</v>
      </c>
      <c r="D984" s="2" t="s">
        <v>2578</v>
      </c>
      <c r="E984" s="2" t="s">
        <v>156</v>
      </c>
      <c r="F984" s="1">
        <v>2114855</v>
      </c>
      <c r="G984" s="8" t="s">
        <v>316</v>
      </c>
      <c r="H984" s="1">
        <v>169188</v>
      </c>
      <c r="I984" s="2" t="s">
        <v>24</v>
      </c>
      <c r="J984" s="2" t="s">
        <v>349</v>
      </c>
    </row>
    <row r="985" spans="2:10" outlineLevel="1" x14ac:dyDescent="0.2">
      <c r="B985" s="6">
        <v>44842</v>
      </c>
      <c r="C985" s="2" t="s">
        <v>207</v>
      </c>
      <c r="D985" s="2" t="s">
        <v>2578</v>
      </c>
      <c r="E985" s="2" t="s">
        <v>1480</v>
      </c>
      <c r="F985" s="1">
        <v>1110580</v>
      </c>
      <c r="G985" s="8" t="s">
        <v>316</v>
      </c>
      <c r="H985" s="1">
        <v>88846</v>
      </c>
      <c r="I985" s="2" t="s">
        <v>124</v>
      </c>
      <c r="J985" s="2" t="s">
        <v>1197</v>
      </c>
    </row>
    <row r="986" spans="2:10" outlineLevel="1" x14ac:dyDescent="0.2">
      <c r="B986" s="6">
        <v>44842</v>
      </c>
      <c r="C986" s="2" t="s">
        <v>2037</v>
      </c>
      <c r="D986" s="2" t="s">
        <v>2578</v>
      </c>
      <c r="E986" s="2" t="s">
        <v>1336</v>
      </c>
      <c r="F986" s="1">
        <v>501820</v>
      </c>
      <c r="G986" s="8" t="s">
        <v>316</v>
      </c>
      <c r="H986" s="1">
        <v>40146</v>
      </c>
      <c r="I986" s="2" t="s">
        <v>1554</v>
      </c>
      <c r="J986" s="2" t="s">
        <v>2830</v>
      </c>
    </row>
    <row r="987" spans="2:10" outlineLevel="1" x14ac:dyDescent="0.2">
      <c r="B987" s="6">
        <v>44842</v>
      </c>
      <c r="C987" s="2" t="s">
        <v>2221</v>
      </c>
      <c r="D987" s="2" t="s">
        <v>2578</v>
      </c>
      <c r="E987" s="2" t="s">
        <v>2869</v>
      </c>
      <c r="F987" s="1">
        <v>2221160</v>
      </c>
      <c r="G987" s="8" t="s">
        <v>316</v>
      </c>
      <c r="H987" s="1">
        <v>177693</v>
      </c>
      <c r="I987" s="2" t="s">
        <v>1796</v>
      </c>
      <c r="J987" s="2" t="s">
        <v>913</v>
      </c>
    </row>
    <row r="988" spans="2:10" outlineLevel="1" x14ac:dyDescent="0.2">
      <c r="B988" s="6">
        <v>44842</v>
      </c>
      <c r="C988" s="2" t="s">
        <v>1412</v>
      </c>
      <c r="D988" s="2" t="s">
        <v>2578</v>
      </c>
      <c r="E988" s="2" t="s">
        <v>1175</v>
      </c>
      <c r="F988" s="1">
        <v>4753026</v>
      </c>
      <c r="G988" s="8" t="s">
        <v>316</v>
      </c>
      <c r="H988" s="1">
        <v>380242</v>
      </c>
      <c r="I988" s="2" t="s">
        <v>944</v>
      </c>
      <c r="J988" s="2" t="s">
        <v>319</v>
      </c>
    </row>
    <row r="989" spans="2:10" outlineLevel="1" x14ac:dyDescent="0.2">
      <c r="B989" s="6">
        <v>44842</v>
      </c>
      <c r="C989" s="2" t="s">
        <v>2161</v>
      </c>
      <c r="D989" s="2" t="s">
        <v>2578</v>
      </c>
      <c r="E989" s="2" t="s">
        <v>1068</v>
      </c>
      <c r="F989" s="1">
        <v>2381320</v>
      </c>
      <c r="G989" s="8" t="s">
        <v>316</v>
      </c>
      <c r="H989" s="1">
        <v>190506</v>
      </c>
      <c r="I989" s="2" t="s">
        <v>1893</v>
      </c>
      <c r="J989" s="2" t="s">
        <v>375</v>
      </c>
    </row>
    <row r="990" spans="2:10" outlineLevel="1" x14ac:dyDescent="0.2">
      <c r="B990" s="6">
        <v>44842</v>
      </c>
      <c r="C990" s="2" t="s">
        <v>126</v>
      </c>
      <c r="D990" s="2" t="s">
        <v>2578</v>
      </c>
      <c r="E990" s="2" t="s">
        <v>163</v>
      </c>
      <c r="F990" s="1">
        <v>509945</v>
      </c>
      <c r="G990" s="8" t="s">
        <v>316</v>
      </c>
      <c r="H990" s="1">
        <v>40796</v>
      </c>
      <c r="I990" s="2" t="s">
        <v>1893</v>
      </c>
      <c r="J990" s="2" t="s">
        <v>375</v>
      </c>
    </row>
    <row r="991" spans="2:10" outlineLevel="1" x14ac:dyDescent="0.2">
      <c r="B991" s="6">
        <v>44842</v>
      </c>
      <c r="C991" s="2" t="s">
        <v>2955</v>
      </c>
      <c r="D991" s="2" t="s">
        <v>2578</v>
      </c>
      <c r="E991" s="2" t="s">
        <v>1968</v>
      </c>
      <c r="F991" s="1">
        <v>3331740</v>
      </c>
      <c r="G991" s="8" t="s">
        <v>316</v>
      </c>
      <c r="H991" s="1">
        <v>266539</v>
      </c>
      <c r="I991" s="2" t="s">
        <v>1893</v>
      </c>
      <c r="J991" s="2" t="s">
        <v>375</v>
      </c>
    </row>
    <row r="992" spans="2:10" outlineLevel="1" x14ac:dyDescent="0.2">
      <c r="B992" s="6">
        <v>44842</v>
      </c>
      <c r="C992" s="2" t="s">
        <v>2481</v>
      </c>
      <c r="D992" s="2" t="s">
        <v>2578</v>
      </c>
      <c r="E992" s="2" t="s">
        <v>1714</v>
      </c>
      <c r="F992" s="1">
        <v>2916940</v>
      </c>
      <c r="G992" s="8" t="s">
        <v>316</v>
      </c>
      <c r="H992" s="1">
        <v>233355</v>
      </c>
      <c r="I992" s="2" t="s">
        <v>1893</v>
      </c>
      <c r="J992" s="2" t="s">
        <v>375</v>
      </c>
    </row>
    <row r="993" spans="2:10" outlineLevel="1" x14ac:dyDescent="0.2">
      <c r="B993" s="6">
        <v>44842</v>
      </c>
      <c r="C993" s="2" t="s">
        <v>2622</v>
      </c>
      <c r="D993" s="2" t="s">
        <v>2578</v>
      </c>
      <c r="E993" s="2" t="s">
        <v>2010</v>
      </c>
      <c r="F993" s="1">
        <v>2419800</v>
      </c>
      <c r="G993" s="8" t="s">
        <v>316</v>
      </c>
      <c r="H993" s="1">
        <v>193584</v>
      </c>
      <c r="I993" s="2" t="s">
        <v>1893</v>
      </c>
      <c r="J993" s="2" t="s">
        <v>375</v>
      </c>
    </row>
    <row r="994" spans="2:10" outlineLevel="1" x14ac:dyDescent="0.2">
      <c r="B994" s="6">
        <v>44842</v>
      </c>
      <c r="C994" s="2" t="s">
        <v>631</v>
      </c>
      <c r="D994" s="2" t="s">
        <v>2578</v>
      </c>
      <c r="E994" s="2" t="s">
        <v>2465</v>
      </c>
      <c r="F994" s="1">
        <v>1190660</v>
      </c>
      <c r="G994" s="8" t="s">
        <v>316</v>
      </c>
      <c r="H994" s="1">
        <v>95253</v>
      </c>
      <c r="I994" s="2" t="s">
        <v>1893</v>
      </c>
      <c r="J994" s="2" t="s">
        <v>375</v>
      </c>
    </row>
    <row r="995" spans="2:10" outlineLevel="1" x14ac:dyDescent="0.2">
      <c r="B995" s="6">
        <v>44842</v>
      </c>
      <c r="C995" s="2" t="s">
        <v>1616</v>
      </c>
      <c r="D995" s="2" t="s">
        <v>2578</v>
      </c>
      <c r="E995" s="2" t="s">
        <v>2569</v>
      </c>
      <c r="F995" s="1">
        <v>4522400</v>
      </c>
      <c r="G995" s="8" t="s">
        <v>316</v>
      </c>
      <c r="H995" s="1">
        <v>361792</v>
      </c>
      <c r="I995" s="2" t="s">
        <v>1893</v>
      </c>
      <c r="J995" s="2" t="s">
        <v>375</v>
      </c>
    </row>
    <row r="996" spans="2:10" outlineLevel="1" x14ac:dyDescent="0.2">
      <c r="B996" s="6">
        <v>44842</v>
      </c>
      <c r="C996" s="2" t="s">
        <v>2378</v>
      </c>
      <c r="D996" s="2" t="s">
        <v>2578</v>
      </c>
      <c r="E996" s="2" t="s">
        <v>667</v>
      </c>
      <c r="F996" s="1">
        <v>0</v>
      </c>
      <c r="G996" s="8" t="s">
        <v>316</v>
      </c>
      <c r="H996" s="1">
        <v>0</v>
      </c>
      <c r="I996" s="2" t="s">
        <v>1893</v>
      </c>
      <c r="J996" s="2" t="s">
        <v>375</v>
      </c>
    </row>
    <row r="997" spans="2:10" outlineLevel="1" x14ac:dyDescent="0.2">
      <c r="B997" s="6">
        <v>44842</v>
      </c>
      <c r="C997" s="2" t="s">
        <v>1863</v>
      </c>
      <c r="D997" s="2" t="s">
        <v>2578</v>
      </c>
      <c r="E997" s="2" t="s">
        <v>170</v>
      </c>
      <c r="F997" s="1">
        <v>3399909</v>
      </c>
      <c r="G997" s="8" t="s">
        <v>316</v>
      </c>
      <c r="H997" s="1">
        <v>271993</v>
      </c>
      <c r="I997" s="2" t="s">
        <v>1893</v>
      </c>
      <c r="J997" s="2" t="s">
        <v>375</v>
      </c>
    </row>
    <row r="998" spans="2:10" outlineLevel="1" x14ac:dyDescent="0.2">
      <c r="B998" s="6">
        <v>44842</v>
      </c>
      <c r="C998" s="2" t="s">
        <v>2643</v>
      </c>
      <c r="D998" s="2" t="s">
        <v>2578</v>
      </c>
      <c r="E998" s="2" t="s">
        <v>2203</v>
      </c>
      <c r="F998" s="1">
        <v>392004</v>
      </c>
      <c r="G998" s="8" t="s">
        <v>316</v>
      </c>
      <c r="H998" s="1">
        <v>31360</v>
      </c>
      <c r="I998" s="2" t="s">
        <v>1893</v>
      </c>
      <c r="J998" s="2" t="s">
        <v>375</v>
      </c>
    </row>
    <row r="999" spans="2:10" outlineLevel="1" x14ac:dyDescent="0.2">
      <c r="B999" s="6">
        <v>44842</v>
      </c>
      <c r="C999" s="2" t="s">
        <v>1045</v>
      </c>
      <c r="D999" s="2" t="s">
        <v>2578</v>
      </c>
      <c r="E999" s="2" t="s">
        <v>2887</v>
      </c>
      <c r="F999" s="1">
        <v>2540670</v>
      </c>
      <c r="G999" s="8" t="s">
        <v>316</v>
      </c>
      <c r="H999" s="1">
        <v>203254</v>
      </c>
      <c r="I999" s="2" t="s">
        <v>1893</v>
      </c>
      <c r="J999" s="2" t="s">
        <v>375</v>
      </c>
    </row>
    <row r="1000" spans="2:10" outlineLevel="1" x14ac:dyDescent="0.2">
      <c r="B1000" s="6">
        <v>44842</v>
      </c>
      <c r="C1000" s="2" t="s">
        <v>754</v>
      </c>
      <c r="D1000" s="2" t="s">
        <v>2578</v>
      </c>
      <c r="E1000" s="2" t="s">
        <v>1845</v>
      </c>
      <c r="F1000" s="1">
        <v>3347430</v>
      </c>
      <c r="G1000" s="8" t="s">
        <v>316</v>
      </c>
      <c r="H1000" s="1">
        <v>267794</v>
      </c>
      <c r="I1000" s="2" t="s">
        <v>1893</v>
      </c>
      <c r="J1000" s="2" t="s">
        <v>375</v>
      </c>
    </row>
    <row r="1001" spans="2:10" outlineLevel="1" x14ac:dyDescent="0.2">
      <c r="B1001" s="6">
        <v>44842</v>
      </c>
      <c r="C1001" s="2" t="s">
        <v>2342</v>
      </c>
      <c r="D1001" s="2" t="s">
        <v>2578</v>
      </c>
      <c r="E1001" s="2" t="s">
        <v>2905</v>
      </c>
      <c r="F1001" s="1">
        <v>4854910</v>
      </c>
      <c r="G1001" s="8" t="s">
        <v>316</v>
      </c>
      <c r="H1001" s="1">
        <v>388393</v>
      </c>
      <c r="I1001" s="2" t="s">
        <v>1893</v>
      </c>
      <c r="J1001" s="2" t="s">
        <v>375</v>
      </c>
    </row>
    <row r="1002" spans="2:10" outlineLevel="1" x14ac:dyDescent="0.2">
      <c r="B1002" s="6">
        <v>44842</v>
      </c>
      <c r="C1002" s="2" t="s">
        <v>351</v>
      </c>
      <c r="D1002" s="2" t="s">
        <v>2578</v>
      </c>
      <c r="E1002" s="2" t="s">
        <v>746</v>
      </c>
      <c r="F1002" s="1">
        <v>5552900</v>
      </c>
      <c r="G1002" s="8" t="s">
        <v>316</v>
      </c>
      <c r="H1002" s="1">
        <v>444232</v>
      </c>
      <c r="I1002" s="2" t="s">
        <v>2355</v>
      </c>
      <c r="J1002" s="2" t="s">
        <v>2013</v>
      </c>
    </row>
    <row r="1003" spans="2:10" outlineLevel="1" x14ac:dyDescent="0.2">
      <c r="B1003" s="6">
        <v>44842</v>
      </c>
      <c r="C1003" s="2" t="s">
        <v>1074</v>
      </c>
      <c r="D1003" s="2" t="s">
        <v>2578</v>
      </c>
      <c r="E1003" s="2" t="s">
        <v>2864</v>
      </c>
      <c r="F1003" s="1">
        <v>2835070</v>
      </c>
      <c r="G1003" s="8" t="s">
        <v>316</v>
      </c>
      <c r="H1003" s="1">
        <v>226806</v>
      </c>
      <c r="I1003" s="2" t="s">
        <v>2355</v>
      </c>
      <c r="J1003" s="2" t="s">
        <v>2013</v>
      </c>
    </row>
    <row r="1004" spans="2:10" outlineLevel="1" x14ac:dyDescent="0.2">
      <c r="B1004" s="6">
        <v>44842</v>
      </c>
      <c r="C1004" s="2" t="s">
        <v>974</v>
      </c>
      <c r="D1004" s="2" t="s">
        <v>2578</v>
      </c>
      <c r="E1004" s="2" t="s">
        <v>664</v>
      </c>
      <c r="F1004" s="1">
        <v>4723515</v>
      </c>
      <c r="G1004" s="8" t="s">
        <v>316</v>
      </c>
      <c r="H1004" s="1">
        <v>377881</v>
      </c>
      <c r="I1004" s="2" t="s">
        <v>1893</v>
      </c>
      <c r="J1004" s="2" t="s">
        <v>375</v>
      </c>
    </row>
    <row r="1005" spans="2:10" outlineLevel="1" x14ac:dyDescent="0.2">
      <c r="B1005" s="6">
        <v>44842</v>
      </c>
      <c r="C1005" s="2" t="s">
        <v>2323</v>
      </c>
      <c r="D1005" s="2" t="s">
        <v>2578</v>
      </c>
      <c r="E1005" s="2" t="s">
        <v>2946</v>
      </c>
      <c r="F1005" s="1">
        <v>3689780</v>
      </c>
      <c r="G1005" s="8" t="s">
        <v>316</v>
      </c>
      <c r="H1005" s="1">
        <v>295182</v>
      </c>
      <c r="I1005" s="2" t="s">
        <v>2355</v>
      </c>
      <c r="J1005" s="2" t="s">
        <v>2013</v>
      </c>
    </row>
    <row r="1006" spans="2:10" outlineLevel="1" x14ac:dyDescent="0.2">
      <c r="B1006" s="6">
        <v>44842</v>
      </c>
      <c r="C1006" s="2" t="s">
        <v>1825</v>
      </c>
      <c r="D1006" s="2" t="s">
        <v>2578</v>
      </c>
      <c r="E1006" s="2" t="s">
        <v>2258</v>
      </c>
      <c r="F1006" s="1">
        <v>8091880</v>
      </c>
      <c r="G1006" s="8" t="s">
        <v>316</v>
      </c>
      <c r="H1006" s="1">
        <v>647350</v>
      </c>
      <c r="I1006" s="2" t="s">
        <v>2355</v>
      </c>
      <c r="J1006" s="2" t="s">
        <v>2013</v>
      </c>
    </row>
    <row r="1007" spans="2:10" outlineLevel="1" x14ac:dyDescent="0.2">
      <c r="B1007" s="6">
        <v>44842</v>
      </c>
      <c r="C1007" s="2" t="s">
        <v>1987</v>
      </c>
      <c r="D1007" s="2" t="s">
        <v>2578</v>
      </c>
      <c r="E1007" s="2" t="s">
        <v>1021</v>
      </c>
      <c r="F1007" s="1">
        <v>12957135</v>
      </c>
      <c r="G1007" s="8" t="s">
        <v>316</v>
      </c>
      <c r="H1007" s="1">
        <v>1036571</v>
      </c>
      <c r="I1007" s="2" t="s">
        <v>2355</v>
      </c>
      <c r="J1007" s="2" t="s">
        <v>2013</v>
      </c>
    </row>
    <row r="1008" spans="2:10" outlineLevel="1" x14ac:dyDescent="0.2">
      <c r="B1008" s="6">
        <v>44842</v>
      </c>
      <c r="C1008" s="2" t="s">
        <v>1041</v>
      </c>
      <c r="D1008" s="2" t="s">
        <v>2578</v>
      </c>
      <c r="E1008" s="2" t="s">
        <v>2915</v>
      </c>
      <c r="F1008" s="1">
        <v>1110580</v>
      </c>
      <c r="G1008" s="8" t="s">
        <v>316</v>
      </c>
      <c r="H1008" s="1">
        <v>88846</v>
      </c>
      <c r="I1008" s="2" t="s">
        <v>2445</v>
      </c>
      <c r="J1008" s="2" t="s">
        <v>1098</v>
      </c>
    </row>
    <row r="1009" spans="2:10" outlineLevel="1" x14ac:dyDescent="0.2">
      <c r="B1009" s="6">
        <v>44842</v>
      </c>
      <c r="C1009" s="2" t="s">
        <v>1004</v>
      </c>
      <c r="D1009" s="2" t="s">
        <v>2578</v>
      </c>
      <c r="E1009" s="2" t="s">
        <v>1737</v>
      </c>
      <c r="F1009" s="1">
        <v>613910</v>
      </c>
      <c r="G1009" s="8" t="s">
        <v>316</v>
      </c>
      <c r="H1009" s="1">
        <v>49113</v>
      </c>
      <c r="I1009" s="2" t="s">
        <v>124</v>
      </c>
      <c r="J1009" s="2" t="s">
        <v>1197</v>
      </c>
    </row>
    <row r="1010" spans="2:10" outlineLevel="1" x14ac:dyDescent="0.2">
      <c r="B1010" s="6">
        <v>44842</v>
      </c>
      <c r="C1010" s="2" t="s">
        <v>840</v>
      </c>
      <c r="D1010" s="2" t="s">
        <v>2578</v>
      </c>
      <c r="E1010" s="2" t="s">
        <v>2888</v>
      </c>
      <c r="F1010" s="1">
        <v>1468620</v>
      </c>
      <c r="G1010" s="8" t="s">
        <v>316</v>
      </c>
      <c r="H1010" s="1">
        <v>117490</v>
      </c>
      <c r="I1010" s="2" t="s">
        <v>1554</v>
      </c>
      <c r="J1010" s="2" t="s">
        <v>2830</v>
      </c>
    </row>
    <row r="1011" spans="2:10" outlineLevel="1" x14ac:dyDescent="0.2">
      <c r="B1011" s="6">
        <v>44842</v>
      </c>
      <c r="C1011" s="2" t="s">
        <v>576</v>
      </c>
      <c r="D1011" s="2" t="s">
        <v>2578</v>
      </c>
      <c r="E1011" s="2" t="s">
        <v>1930</v>
      </c>
      <c r="F1011" s="1">
        <v>3666509</v>
      </c>
      <c r="G1011" s="8" t="s">
        <v>316</v>
      </c>
      <c r="H1011" s="1">
        <v>293321</v>
      </c>
      <c r="I1011" s="2" t="s">
        <v>2355</v>
      </c>
      <c r="J1011" s="2" t="s">
        <v>2013</v>
      </c>
    </row>
    <row r="1012" spans="2:10" outlineLevel="1" x14ac:dyDescent="0.2">
      <c r="B1012" s="6">
        <v>44842</v>
      </c>
      <c r="C1012" s="2" t="s">
        <v>2902</v>
      </c>
      <c r="D1012" s="2" t="s">
        <v>2578</v>
      </c>
      <c r="E1012" s="2" t="s">
        <v>2967</v>
      </c>
      <c r="F1012" s="1">
        <v>3331740</v>
      </c>
      <c r="G1012" s="8" t="s">
        <v>316</v>
      </c>
      <c r="H1012" s="1">
        <v>266539</v>
      </c>
      <c r="I1012" s="2" t="s">
        <v>944</v>
      </c>
      <c r="J1012" s="2" t="s">
        <v>319</v>
      </c>
    </row>
    <row r="1013" spans="2:10" outlineLevel="1" x14ac:dyDescent="0.2">
      <c r="B1013" s="6">
        <v>44842</v>
      </c>
      <c r="C1013" s="2" t="s">
        <v>955</v>
      </c>
      <c r="D1013" s="2" t="s">
        <v>2578</v>
      </c>
      <c r="E1013" s="2" t="s">
        <v>2046</v>
      </c>
      <c r="F1013" s="1">
        <v>0</v>
      </c>
      <c r="G1013" s="8" t="s">
        <v>316</v>
      </c>
      <c r="H1013" s="1">
        <v>0</v>
      </c>
      <c r="I1013" s="2" t="s">
        <v>2445</v>
      </c>
      <c r="J1013" s="2" t="s">
        <v>1098</v>
      </c>
    </row>
    <row r="1014" spans="2:10" outlineLevel="1" x14ac:dyDescent="0.2">
      <c r="B1014" s="6">
        <v>44842</v>
      </c>
      <c r="C1014" s="2" t="s">
        <v>2345</v>
      </c>
      <c r="D1014" s="2" t="s">
        <v>2578</v>
      </c>
      <c r="E1014" s="2" t="s">
        <v>1438</v>
      </c>
      <c r="F1014" s="1">
        <v>1110580</v>
      </c>
      <c r="G1014" s="8" t="s">
        <v>316</v>
      </c>
      <c r="H1014" s="1">
        <v>88846</v>
      </c>
      <c r="I1014" s="2" t="s">
        <v>1554</v>
      </c>
      <c r="J1014" s="2" t="s">
        <v>2830</v>
      </c>
    </row>
    <row r="1015" spans="2:10" outlineLevel="1" x14ac:dyDescent="0.2">
      <c r="B1015" s="6">
        <v>44842</v>
      </c>
      <c r="C1015" s="2" t="s">
        <v>2270</v>
      </c>
      <c r="D1015" s="2" t="s">
        <v>2578</v>
      </c>
      <c r="E1015" s="2" t="s">
        <v>2075</v>
      </c>
      <c r="F1015" s="1">
        <v>3729020</v>
      </c>
      <c r="G1015" s="8" t="s">
        <v>316</v>
      </c>
      <c r="H1015" s="1">
        <v>298322</v>
      </c>
      <c r="I1015" s="2" t="s">
        <v>944</v>
      </c>
      <c r="J1015" s="2" t="s">
        <v>319</v>
      </c>
    </row>
    <row r="1016" spans="2:10" outlineLevel="1" x14ac:dyDescent="0.2">
      <c r="B1016" s="6">
        <v>44842</v>
      </c>
      <c r="C1016" s="2" t="s">
        <v>2437</v>
      </c>
      <c r="D1016" s="2" t="s">
        <v>2578</v>
      </c>
      <c r="E1016" s="2" t="s">
        <v>2737</v>
      </c>
      <c r="F1016" s="1">
        <v>5211430</v>
      </c>
      <c r="G1016" s="8" t="s">
        <v>316</v>
      </c>
      <c r="H1016" s="1">
        <v>416914</v>
      </c>
      <c r="I1016" s="2" t="s">
        <v>1900</v>
      </c>
      <c r="J1016" s="2" t="s">
        <v>441</v>
      </c>
    </row>
    <row r="1017" spans="2:10" outlineLevel="1" x14ac:dyDescent="0.2">
      <c r="B1017" s="6">
        <v>44842</v>
      </c>
      <c r="C1017" s="2" t="s">
        <v>353</v>
      </c>
      <c r="D1017" s="2" t="s">
        <v>2578</v>
      </c>
      <c r="E1017" s="2" t="s">
        <v>2460</v>
      </c>
      <c r="F1017" s="1">
        <v>1468620</v>
      </c>
      <c r="G1017" s="8" t="s">
        <v>316</v>
      </c>
      <c r="H1017" s="1">
        <v>117490</v>
      </c>
      <c r="I1017" s="2" t="s">
        <v>1222</v>
      </c>
      <c r="J1017" s="2" t="s">
        <v>915</v>
      </c>
    </row>
    <row r="1018" spans="2:10" outlineLevel="1" x14ac:dyDescent="0.2">
      <c r="B1018" s="6">
        <v>44842</v>
      </c>
      <c r="C1018" s="2" t="s">
        <v>1497</v>
      </c>
      <c r="D1018" s="2" t="s">
        <v>2578</v>
      </c>
      <c r="E1018" s="2" t="s">
        <v>208</v>
      </c>
      <c r="F1018" s="1">
        <v>5900744</v>
      </c>
      <c r="G1018" s="8" t="s">
        <v>316</v>
      </c>
      <c r="H1018" s="1">
        <v>472060</v>
      </c>
      <c r="I1018" s="2" t="s">
        <v>2119</v>
      </c>
      <c r="J1018" s="2" t="s">
        <v>1150</v>
      </c>
    </row>
    <row r="1019" spans="2:10" outlineLevel="1" x14ac:dyDescent="0.2">
      <c r="B1019" s="6">
        <v>44842</v>
      </c>
      <c r="C1019" s="2" t="s">
        <v>2133</v>
      </c>
      <c r="D1019" s="2" t="s">
        <v>2578</v>
      </c>
      <c r="E1019" s="2" t="s">
        <v>2333</v>
      </c>
      <c r="F1019" s="1">
        <v>2381320</v>
      </c>
      <c r="G1019" s="8" t="s">
        <v>316</v>
      </c>
      <c r="H1019" s="1">
        <v>190506</v>
      </c>
      <c r="I1019" s="2" t="s">
        <v>1554</v>
      </c>
      <c r="J1019" s="2" t="s">
        <v>2830</v>
      </c>
    </row>
    <row r="1020" spans="2:10" outlineLevel="1" x14ac:dyDescent="0.2">
      <c r="B1020" s="6">
        <v>44842</v>
      </c>
      <c r="C1020" s="2" t="s">
        <v>2741</v>
      </c>
      <c r="D1020" s="2" t="s">
        <v>2578</v>
      </c>
      <c r="E1020" s="2" t="s">
        <v>984</v>
      </c>
      <c r="F1020" s="1">
        <v>7406680</v>
      </c>
      <c r="G1020" s="8" t="s">
        <v>316</v>
      </c>
      <c r="H1020" s="1">
        <v>592534</v>
      </c>
      <c r="I1020" s="2" t="s">
        <v>1796</v>
      </c>
      <c r="J1020" s="2" t="s">
        <v>913</v>
      </c>
    </row>
    <row r="1021" spans="2:10" outlineLevel="1" x14ac:dyDescent="0.2">
      <c r="B1021" s="6">
        <v>44842</v>
      </c>
      <c r="C1021" s="2" t="s">
        <v>1805</v>
      </c>
      <c r="D1021" s="2" t="s">
        <v>2578</v>
      </c>
      <c r="E1021" s="2" t="s">
        <v>1717</v>
      </c>
      <c r="F1021" s="1">
        <v>5892183</v>
      </c>
      <c r="G1021" s="8" t="s">
        <v>316</v>
      </c>
      <c r="H1021" s="1">
        <v>471375</v>
      </c>
      <c r="I1021" s="2" t="s">
        <v>2355</v>
      </c>
      <c r="J1021" s="2" t="s">
        <v>2013</v>
      </c>
    </row>
    <row r="1022" spans="2:10" outlineLevel="1" x14ac:dyDescent="0.2">
      <c r="B1022" s="6">
        <v>44842</v>
      </c>
      <c r="C1022" s="2" t="s">
        <v>1397</v>
      </c>
      <c r="D1022" s="2" t="s">
        <v>2578</v>
      </c>
      <c r="E1022" s="2" t="s">
        <v>2261</v>
      </c>
      <c r="F1022" s="1">
        <v>5836728</v>
      </c>
      <c r="G1022" s="8" t="s">
        <v>316</v>
      </c>
      <c r="H1022" s="1">
        <v>466938</v>
      </c>
      <c r="I1022" s="2" t="s">
        <v>2339</v>
      </c>
      <c r="J1022" s="2" t="s">
        <v>1408</v>
      </c>
    </row>
    <row r="1023" spans="2:10" outlineLevel="1" x14ac:dyDescent="0.2">
      <c r="B1023" s="6">
        <v>44842</v>
      </c>
      <c r="C1023" s="2" t="s">
        <v>373</v>
      </c>
      <c r="D1023" s="2" t="s">
        <v>2578</v>
      </c>
      <c r="E1023" s="2" t="s">
        <v>587</v>
      </c>
      <c r="F1023" s="1">
        <v>4313540</v>
      </c>
      <c r="G1023" s="8" t="s">
        <v>316</v>
      </c>
      <c r="H1023" s="1">
        <v>345083</v>
      </c>
      <c r="I1023" s="2" t="s">
        <v>2818</v>
      </c>
      <c r="J1023" s="2" t="s">
        <v>364</v>
      </c>
    </row>
    <row r="1024" spans="2:10" outlineLevel="1" x14ac:dyDescent="0.2">
      <c r="B1024" s="6">
        <v>44842</v>
      </c>
      <c r="C1024" s="2" t="s">
        <v>2200</v>
      </c>
      <c r="D1024" s="2" t="s">
        <v>2578</v>
      </c>
      <c r="E1024" s="2" t="s">
        <v>1256</v>
      </c>
      <c r="F1024" s="1">
        <v>1110580</v>
      </c>
      <c r="G1024" s="8" t="s">
        <v>316</v>
      </c>
      <c r="H1024" s="1">
        <v>88846</v>
      </c>
      <c r="I1024" s="2" t="s">
        <v>2818</v>
      </c>
      <c r="J1024" s="2" t="s">
        <v>364</v>
      </c>
    </row>
    <row r="1025" spans="2:10" outlineLevel="1" x14ac:dyDescent="0.2">
      <c r="B1025" s="6">
        <v>44842</v>
      </c>
      <c r="C1025" s="2" t="s">
        <v>580</v>
      </c>
      <c r="D1025" s="2" t="s">
        <v>2578</v>
      </c>
      <c r="E1025" s="2" t="s">
        <v>2668</v>
      </c>
      <c r="F1025" s="1">
        <v>1769712</v>
      </c>
      <c r="G1025" s="8" t="s">
        <v>316</v>
      </c>
      <c r="H1025" s="1">
        <v>141577</v>
      </c>
      <c r="I1025" s="2" t="s">
        <v>2445</v>
      </c>
      <c r="J1025" s="2" t="s">
        <v>1098</v>
      </c>
    </row>
    <row r="1026" spans="2:10" outlineLevel="1" x14ac:dyDescent="0.2">
      <c r="B1026" s="6">
        <v>44842</v>
      </c>
      <c r="C1026" s="2" t="s">
        <v>17</v>
      </c>
      <c r="D1026" s="2" t="s">
        <v>2578</v>
      </c>
      <c r="E1026" s="2" t="s">
        <v>166</v>
      </c>
      <c r="F1026" s="1">
        <v>2221160</v>
      </c>
      <c r="G1026" s="8" t="s">
        <v>316</v>
      </c>
      <c r="H1026" s="1">
        <v>177693</v>
      </c>
      <c r="I1026" s="2" t="s">
        <v>24</v>
      </c>
      <c r="J1026" s="2" t="s">
        <v>349</v>
      </c>
    </row>
    <row r="1027" spans="2:10" outlineLevel="1" x14ac:dyDescent="0.2">
      <c r="B1027" s="6">
        <v>44842</v>
      </c>
      <c r="C1027" s="2" t="s">
        <v>1362</v>
      </c>
      <c r="D1027" s="2" t="s">
        <v>2578</v>
      </c>
      <c r="E1027" s="2" t="s">
        <v>2730</v>
      </c>
      <c r="F1027" s="1">
        <v>2472070</v>
      </c>
      <c r="G1027" s="8" t="s">
        <v>316</v>
      </c>
      <c r="H1027" s="1">
        <v>197766</v>
      </c>
      <c r="I1027" s="2" t="s">
        <v>2339</v>
      </c>
      <c r="J1027" s="2" t="s">
        <v>1408</v>
      </c>
    </row>
    <row r="1028" spans="2:10" outlineLevel="1" x14ac:dyDescent="0.2">
      <c r="B1028" s="6">
        <v>44842</v>
      </c>
      <c r="C1028" s="2" t="s">
        <v>1523</v>
      </c>
      <c r="D1028" s="2" t="s">
        <v>2578</v>
      </c>
      <c r="E1028" s="2" t="s">
        <v>1170</v>
      </c>
      <c r="F1028" s="1">
        <v>13820466</v>
      </c>
      <c r="G1028" s="8" t="s">
        <v>316</v>
      </c>
      <c r="H1028" s="1">
        <v>1105637</v>
      </c>
      <c r="I1028" s="2" t="s">
        <v>2355</v>
      </c>
      <c r="J1028" s="2" t="s">
        <v>2013</v>
      </c>
    </row>
    <row r="1029" spans="2:10" outlineLevel="1" x14ac:dyDescent="0.2">
      <c r="B1029" s="6">
        <v>44842</v>
      </c>
      <c r="C1029" s="2" t="s">
        <v>1734</v>
      </c>
      <c r="D1029" s="2" t="s">
        <v>2578</v>
      </c>
      <c r="E1029" s="2" t="s">
        <v>907</v>
      </c>
      <c r="F1029" s="1">
        <v>2024122</v>
      </c>
      <c r="G1029" s="8" t="s">
        <v>316</v>
      </c>
      <c r="H1029" s="1">
        <v>161930</v>
      </c>
      <c r="I1029" s="2" t="s">
        <v>2355</v>
      </c>
      <c r="J1029" s="2" t="s">
        <v>2013</v>
      </c>
    </row>
    <row r="1030" spans="2:10" outlineLevel="1" x14ac:dyDescent="0.2">
      <c r="B1030" s="6">
        <v>44842</v>
      </c>
      <c r="C1030" s="2" t="s">
        <v>155</v>
      </c>
      <c r="D1030" s="2" t="s">
        <v>2578</v>
      </c>
      <c r="E1030" s="2" t="s">
        <v>702</v>
      </c>
      <c r="F1030" s="1">
        <v>3689780</v>
      </c>
      <c r="G1030" s="8" t="s">
        <v>316</v>
      </c>
      <c r="H1030" s="1">
        <v>295182</v>
      </c>
      <c r="I1030" s="2" t="s">
        <v>2355</v>
      </c>
      <c r="J1030" s="2" t="s">
        <v>2013</v>
      </c>
    </row>
    <row r="1031" spans="2:10" outlineLevel="1" x14ac:dyDescent="0.2">
      <c r="B1031" s="6">
        <v>44842</v>
      </c>
      <c r="C1031" s="2" t="s">
        <v>2644</v>
      </c>
      <c r="D1031" s="2" t="s">
        <v>2578</v>
      </c>
      <c r="E1031" s="2" t="s">
        <v>2964</v>
      </c>
      <c r="F1031" s="1">
        <v>2221160</v>
      </c>
      <c r="G1031" s="8" t="s">
        <v>316</v>
      </c>
      <c r="H1031" s="1">
        <v>177693</v>
      </c>
      <c r="I1031" s="2" t="s">
        <v>1900</v>
      </c>
      <c r="J1031" s="2" t="s">
        <v>441</v>
      </c>
    </row>
    <row r="1032" spans="2:10" outlineLevel="1" x14ac:dyDescent="0.2">
      <c r="B1032" s="6">
        <v>44842</v>
      </c>
      <c r="C1032" s="2" t="s">
        <v>465</v>
      </c>
      <c r="D1032" s="2" t="s">
        <v>2578</v>
      </c>
      <c r="E1032" s="2" t="s">
        <v>2854</v>
      </c>
      <c r="F1032" s="1">
        <v>2024122</v>
      </c>
      <c r="G1032" s="8" t="s">
        <v>316</v>
      </c>
      <c r="H1032" s="1">
        <v>161930</v>
      </c>
      <c r="I1032" s="2" t="s">
        <v>1900</v>
      </c>
      <c r="J1032" s="2" t="s">
        <v>441</v>
      </c>
    </row>
    <row r="1033" spans="2:10" outlineLevel="1" x14ac:dyDescent="0.2">
      <c r="B1033" s="6">
        <v>44842</v>
      </c>
      <c r="C1033" s="2" t="s">
        <v>50</v>
      </c>
      <c r="D1033" s="2" t="s">
        <v>2578</v>
      </c>
      <c r="E1033" s="2" t="s">
        <v>1684</v>
      </c>
      <c r="F1033" s="1">
        <v>2024122</v>
      </c>
      <c r="G1033" s="8" t="s">
        <v>316</v>
      </c>
      <c r="H1033" s="1">
        <v>161930</v>
      </c>
      <c r="I1033" s="2" t="s">
        <v>2818</v>
      </c>
      <c r="J1033" s="2" t="s">
        <v>364</v>
      </c>
    </row>
    <row r="1034" spans="2:10" outlineLevel="1" x14ac:dyDescent="0.2">
      <c r="B1034" s="6">
        <v>44842</v>
      </c>
      <c r="C1034" s="2" t="s">
        <v>376</v>
      </c>
      <c r="D1034" s="2" t="s">
        <v>2578</v>
      </c>
      <c r="E1034" s="2" t="s">
        <v>2630</v>
      </c>
      <c r="F1034" s="1">
        <v>2255534</v>
      </c>
      <c r="G1034" s="8" t="s">
        <v>316</v>
      </c>
      <c r="H1034" s="1">
        <v>180443</v>
      </c>
      <c r="I1034" s="2" t="s">
        <v>944</v>
      </c>
      <c r="J1034" s="2" t="s">
        <v>319</v>
      </c>
    </row>
    <row r="1035" spans="2:10" outlineLevel="1" x14ac:dyDescent="0.2">
      <c r="B1035" s="6">
        <v>44842</v>
      </c>
      <c r="C1035" s="2" t="s">
        <v>1401</v>
      </c>
      <c r="D1035" s="2" t="s">
        <v>2578</v>
      </c>
      <c r="E1035" s="2" t="s">
        <v>250</v>
      </c>
      <c r="F1035" s="1">
        <v>2024122</v>
      </c>
      <c r="G1035" s="8" t="s">
        <v>316</v>
      </c>
      <c r="H1035" s="1">
        <v>161930</v>
      </c>
      <c r="I1035" s="2" t="s">
        <v>2445</v>
      </c>
      <c r="J1035" s="2" t="s">
        <v>1098</v>
      </c>
    </row>
    <row r="1036" spans="2:10" outlineLevel="1" x14ac:dyDescent="0.2">
      <c r="B1036" s="6">
        <v>44842</v>
      </c>
      <c r="C1036" s="2" t="s">
        <v>386</v>
      </c>
      <c r="D1036" s="2" t="s">
        <v>2578</v>
      </c>
      <c r="E1036" s="2" t="s">
        <v>1464</v>
      </c>
      <c r="F1036" s="1">
        <v>5713902</v>
      </c>
      <c r="G1036" s="8" t="s">
        <v>316</v>
      </c>
      <c r="H1036" s="1">
        <v>457112</v>
      </c>
      <c r="I1036" s="2" t="s">
        <v>2339</v>
      </c>
      <c r="J1036" s="2" t="s">
        <v>1408</v>
      </c>
    </row>
    <row r="1037" spans="2:10" outlineLevel="1" x14ac:dyDescent="0.2">
      <c r="B1037" s="6">
        <v>44842</v>
      </c>
      <c r="C1037" s="2" t="s">
        <v>430</v>
      </c>
      <c r="D1037" s="2" t="s">
        <v>2578</v>
      </c>
      <c r="E1037" s="2" t="s">
        <v>2094</v>
      </c>
      <c r="F1037" s="1">
        <v>1468620</v>
      </c>
      <c r="G1037" s="8" t="s">
        <v>316</v>
      </c>
      <c r="H1037" s="1">
        <v>117490</v>
      </c>
      <c r="I1037" s="2" t="s">
        <v>124</v>
      </c>
      <c r="J1037" s="2" t="s">
        <v>1197</v>
      </c>
    </row>
    <row r="1038" spans="2:10" outlineLevel="1" x14ac:dyDescent="0.2">
      <c r="B1038" s="6">
        <v>44842</v>
      </c>
      <c r="C1038" s="2" t="s">
        <v>1299</v>
      </c>
      <c r="D1038" s="2" t="s">
        <v>2578</v>
      </c>
      <c r="E1038" s="2" t="s">
        <v>1387</v>
      </c>
      <c r="F1038" s="1">
        <v>1612400</v>
      </c>
      <c r="G1038" s="8" t="s">
        <v>316</v>
      </c>
      <c r="H1038" s="1">
        <v>128992</v>
      </c>
      <c r="I1038" s="2" t="s">
        <v>1222</v>
      </c>
      <c r="J1038" s="2" t="s">
        <v>915</v>
      </c>
    </row>
    <row r="1039" spans="2:10" outlineLevel="1" x14ac:dyDescent="0.2">
      <c r="B1039" s="6">
        <v>44842</v>
      </c>
      <c r="C1039" s="2" t="s">
        <v>2885</v>
      </c>
      <c r="D1039" s="2" t="s">
        <v>2578</v>
      </c>
      <c r="E1039" s="2" t="s">
        <v>1246</v>
      </c>
      <c r="F1039" s="1">
        <v>2024122</v>
      </c>
      <c r="G1039" s="8" t="s">
        <v>316</v>
      </c>
      <c r="H1039" s="1">
        <v>161930</v>
      </c>
      <c r="I1039" s="2" t="s">
        <v>1222</v>
      </c>
      <c r="J1039" s="2" t="s">
        <v>915</v>
      </c>
    </row>
    <row r="1040" spans="2:10" outlineLevel="1" x14ac:dyDescent="0.2">
      <c r="B1040" s="6">
        <v>44842</v>
      </c>
      <c r="C1040" s="2" t="s">
        <v>755</v>
      </c>
      <c r="D1040" s="2" t="s">
        <v>2578</v>
      </c>
      <c r="E1040" s="2" t="s">
        <v>377</v>
      </c>
      <c r="F1040" s="1">
        <v>3636522</v>
      </c>
      <c r="G1040" s="8" t="s">
        <v>316</v>
      </c>
      <c r="H1040" s="1">
        <v>290922</v>
      </c>
      <c r="I1040" s="2" t="s">
        <v>2355</v>
      </c>
      <c r="J1040" s="2" t="s">
        <v>2013</v>
      </c>
    </row>
    <row r="1041" spans="2:10" outlineLevel="1" x14ac:dyDescent="0.2">
      <c r="B1041" s="6">
        <v>44842</v>
      </c>
      <c r="C1041" s="2" t="s">
        <v>2104</v>
      </c>
      <c r="D1041" s="2" t="s">
        <v>2578</v>
      </c>
      <c r="E1041" s="2" t="s">
        <v>2575</v>
      </c>
      <c r="F1041" s="1">
        <v>1110580</v>
      </c>
      <c r="G1041" s="8" t="s">
        <v>316</v>
      </c>
      <c r="H1041" s="1">
        <v>88846</v>
      </c>
      <c r="I1041" s="2" t="s">
        <v>2119</v>
      </c>
      <c r="J1041" s="2" t="s">
        <v>1150</v>
      </c>
    </row>
    <row r="1042" spans="2:10" outlineLevel="1" x14ac:dyDescent="0.2">
      <c r="B1042" s="6">
        <v>44842</v>
      </c>
      <c r="C1042" s="2" t="s">
        <v>2764</v>
      </c>
      <c r="D1042" s="2" t="s">
        <v>2578</v>
      </c>
      <c r="E1042" s="2" t="s">
        <v>2517</v>
      </c>
      <c r="F1042" s="1">
        <v>1468620</v>
      </c>
      <c r="G1042" s="8" t="s">
        <v>316</v>
      </c>
      <c r="H1042" s="1">
        <v>117490</v>
      </c>
      <c r="I1042" s="2" t="s">
        <v>2119</v>
      </c>
      <c r="J1042" s="2" t="s">
        <v>1150</v>
      </c>
    </row>
    <row r="1043" spans="2:10" outlineLevel="1" x14ac:dyDescent="0.2">
      <c r="B1043" s="6">
        <v>44842</v>
      </c>
      <c r="C1043" s="2" t="s">
        <v>1839</v>
      </c>
      <c r="D1043" s="2" t="s">
        <v>2578</v>
      </c>
      <c r="E1043" s="2" t="s">
        <v>327</v>
      </c>
      <c r="F1043" s="1">
        <v>2024122</v>
      </c>
      <c r="G1043" s="8" t="s">
        <v>316</v>
      </c>
      <c r="H1043" s="1">
        <v>161930</v>
      </c>
      <c r="I1043" s="2" t="s">
        <v>2355</v>
      </c>
      <c r="J1043" s="2" t="s">
        <v>2013</v>
      </c>
    </row>
    <row r="1044" spans="2:10" outlineLevel="1" x14ac:dyDescent="0.2">
      <c r="B1044" s="6">
        <v>44842</v>
      </c>
      <c r="C1044" s="2" t="s">
        <v>1707</v>
      </c>
      <c r="D1044" s="2" t="s">
        <v>2578</v>
      </c>
      <c r="E1044" s="2" t="s">
        <v>3004</v>
      </c>
      <c r="F1044" s="1">
        <v>3224800</v>
      </c>
      <c r="G1044" s="8" t="s">
        <v>316</v>
      </c>
      <c r="H1044" s="1">
        <v>257984</v>
      </c>
      <c r="I1044" s="2" t="s">
        <v>2355</v>
      </c>
      <c r="J1044" s="2" t="s">
        <v>2013</v>
      </c>
    </row>
    <row r="1045" spans="2:10" outlineLevel="1" x14ac:dyDescent="0.2">
      <c r="B1045" s="6">
        <v>44842</v>
      </c>
      <c r="C1045" s="2" t="s">
        <v>1436</v>
      </c>
      <c r="D1045" s="2" t="s">
        <v>2578</v>
      </c>
      <c r="E1045" s="2" t="s">
        <v>1140</v>
      </c>
      <c r="F1045" s="1">
        <v>2937240</v>
      </c>
      <c r="G1045" s="8" t="s">
        <v>316</v>
      </c>
      <c r="H1045" s="1">
        <v>234979</v>
      </c>
      <c r="I1045" s="2" t="s">
        <v>2355</v>
      </c>
      <c r="J1045" s="2" t="s">
        <v>2013</v>
      </c>
    </row>
    <row r="1046" spans="2:10" outlineLevel="1" x14ac:dyDescent="0.2">
      <c r="B1046" s="6">
        <v>44842</v>
      </c>
      <c r="C1046" s="2" t="s">
        <v>1861</v>
      </c>
      <c r="D1046" s="2" t="s">
        <v>2578</v>
      </c>
      <c r="E1046" s="2" t="s">
        <v>1188</v>
      </c>
      <c r="F1046" s="1">
        <v>3729020</v>
      </c>
      <c r="G1046" s="8" t="s">
        <v>316</v>
      </c>
      <c r="H1046" s="1">
        <v>298322</v>
      </c>
      <c r="I1046" s="2" t="s">
        <v>2445</v>
      </c>
      <c r="J1046" s="2" t="s">
        <v>1098</v>
      </c>
    </row>
    <row r="1047" spans="2:10" outlineLevel="1" x14ac:dyDescent="0.2">
      <c r="B1047" s="6">
        <v>44842</v>
      </c>
      <c r="C1047" s="2" t="s">
        <v>1862</v>
      </c>
      <c r="D1047" s="2" t="s">
        <v>2578</v>
      </c>
      <c r="E1047" s="2" t="s">
        <v>611</v>
      </c>
      <c r="F1047" s="1">
        <v>1110580</v>
      </c>
      <c r="G1047" s="8" t="s">
        <v>316</v>
      </c>
      <c r="H1047" s="1">
        <v>88846</v>
      </c>
      <c r="I1047" s="2" t="s">
        <v>1796</v>
      </c>
      <c r="J1047" s="2" t="s">
        <v>913</v>
      </c>
    </row>
    <row r="1048" spans="2:10" outlineLevel="1" x14ac:dyDescent="0.2">
      <c r="B1048" s="6">
        <v>44842</v>
      </c>
      <c r="C1048" s="2" t="s">
        <v>2619</v>
      </c>
      <c r="D1048" s="2" t="s">
        <v>2578</v>
      </c>
      <c r="E1048" s="2" t="s">
        <v>2999</v>
      </c>
      <c r="F1048" s="1">
        <v>2579200</v>
      </c>
      <c r="G1048" s="8" t="s">
        <v>316</v>
      </c>
      <c r="H1048" s="1">
        <v>206336</v>
      </c>
      <c r="I1048" s="2" t="s">
        <v>1554</v>
      </c>
      <c r="J1048" s="2" t="s">
        <v>2830</v>
      </c>
    </row>
    <row r="1049" spans="2:10" outlineLevel="1" x14ac:dyDescent="0.2">
      <c r="B1049" s="6">
        <v>44842</v>
      </c>
      <c r="C1049" s="2" t="s">
        <v>2597</v>
      </c>
      <c r="D1049" s="2" t="s">
        <v>2578</v>
      </c>
      <c r="E1049" s="2" t="s">
        <v>1965</v>
      </c>
      <c r="F1049" s="1">
        <v>2144100</v>
      </c>
      <c r="G1049" s="8" t="s">
        <v>316</v>
      </c>
      <c r="H1049" s="1">
        <v>171528</v>
      </c>
      <c r="I1049" s="2" t="s">
        <v>1222</v>
      </c>
      <c r="J1049" s="2" t="s">
        <v>915</v>
      </c>
    </row>
    <row r="1050" spans="2:10" outlineLevel="1" x14ac:dyDescent="0.2">
      <c r="B1050" s="6">
        <v>44842</v>
      </c>
      <c r="C1050" s="2" t="s">
        <v>2035</v>
      </c>
      <c r="D1050" s="2" t="s">
        <v>2578</v>
      </c>
      <c r="E1050" s="2" t="s">
        <v>1804</v>
      </c>
      <c r="F1050" s="1">
        <v>1630500</v>
      </c>
      <c r="G1050" s="8" t="s">
        <v>316</v>
      </c>
      <c r="H1050" s="1">
        <v>130440</v>
      </c>
      <c r="I1050" s="2" t="s">
        <v>2355</v>
      </c>
      <c r="J1050" s="2" t="s">
        <v>2013</v>
      </c>
    </row>
    <row r="1051" spans="2:10" outlineLevel="1" x14ac:dyDescent="0.2">
      <c r="B1051" s="6">
        <v>44842</v>
      </c>
      <c r="C1051" s="2" t="s">
        <v>2095</v>
      </c>
      <c r="D1051" s="2" t="s">
        <v>2578</v>
      </c>
      <c r="E1051" s="2" t="s">
        <v>560</v>
      </c>
      <c r="F1051" s="1">
        <v>4047820</v>
      </c>
      <c r="G1051" s="8" t="s">
        <v>316</v>
      </c>
      <c r="H1051" s="1">
        <v>323826</v>
      </c>
      <c r="I1051" s="2" t="s">
        <v>2818</v>
      </c>
      <c r="J1051" s="2" t="s">
        <v>364</v>
      </c>
    </row>
    <row r="1052" spans="2:10" outlineLevel="1" x14ac:dyDescent="0.2">
      <c r="B1052" s="6">
        <v>44842</v>
      </c>
      <c r="C1052" s="2" t="s">
        <v>2016</v>
      </c>
      <c r="D1052" s="2" t="s">
        <v>2578</v>
      </c>
      <c r="E1052" s="2" t="s">
        <v>1793</v>
      </c>
      <c r="F1052" s="1">
        <v>1110580</v>
      </c>
      <c r="G1052" s="8" t="s">
        <v>316</v>
      </c>
      <c r="H1052" s="1">
        <v>88846</v>
      </c>
      <c r="I1052" s="2" t="s">
        <v>1796</v>
      </c>
      <c r="J1052" s="2" t="s">
        <v>913</v>
      </c>
    </row>
    <row r="1053" spans="2:10" outlineLevel="1" x14ac:dyDescent="0.2">
      <c r="B1053" s="6">
        <v>44842</v>
      </c>
      <c r="C1053" s="2" t="s">
        <v>2691</v>
      </c>
      <c r="D1053" s="2" t="s">
        <v>2578</v>
      </c>
      <c r="E1053" s="2" t="s">
        <v>1084</v>
      </c>
      <c r="F1053" s="1">
        <v>2381320</v>
      </c>
      <c r="G1053" s="8" t="s">
        <v>316</v>
      </c>
      <c r="H1053" s="1">
        <v>190506</v>
      </c>
      <c r="I1053" s="2" t="s">
        <v>1554</v>
      </c>
      <c r="J1053" s="2" t="s">
        <v>2830</v>
      </c>
    </row>
    <row r="1054" spans="2:10" outlineLevel="1" x14ac:dyDescent="0.2">
      <c r="B1054" s="6">
        <v>44842</v>
      </c>
      <c r="C1054" s="2" t="s">
        <v>2026</v>
      </c>
      <c r="D1054" s="2" t="s">
        <v>2578</v>
      </c>
      <c r="E1054" s="2" t="s">
        <v>2603</v>
      </c>
      <c r="F1054" s="1">
        <v>4762640</v>
      </c>
      <c r="G1054" s="8" t="s">
        <v>316</v>
      </c>
      <c r="H1054" s="1">
        <v>381011</v>
      </c>
      <c r="I1054" s="2" t="s">
        <v>2818</v>
      </c>
      <c r="J1054" s="2" t="s">
        <v>364</v>
      </c>
    </row>
    <row r="1055" spans="2:10" outlineLevel="1" x14ac:dyDescent="0.2">
      <c r="B1055" s="6">
        <v>44842</v>
      </c>
      <c r="C1055" s="2" t="s">
        <v>2243</v>
      </c>
      <c r="D1055" s="2" t="s">
        <v>2578</v>
      </c>
      <c r="E1055" s="2" t="s">
        <v>2713</v>
      </c>
      <c r="F1055" s="1">
        <v>2381320</v>
      </c>
      <c r="G1055" s="8" t="s">
        <v>316</v>
      </c>
      <c r="H1055" s="1">
        <v>190506</v>
      </c>
      <c r="I1055" s="2" t="s">
        <v>944</v>
      </c>
      <c r="J1055" s="2" t="s">
        <v>319</v>
      </c>
    </row>
    <row r="1056" spans="2:10" outlineLevel="1" x14ac:dyDescent="0.2">
      <c r="B1056" s="6">
        <v>44842</v>
      </c>
      <c r="C1056" s="2" t="s">
        <v>2947</v>
      </c>
      <c r="D1056" s="2" t="s">
        <v>2578</v>
      </c>
      <c r="E1056" s="2" t="s">
        <v>2674</v>
      </c>
      <c r="F1056" s="1">
        <v>4950906</v>
      </c>
      <c r="G1056" s="8" t="s">
        <v>316</v>
      </c>
      <c r="H1056" s="1">
        <v>396072</v>
      </c>
      <c r="I1056" s="2" t="s">
        <v>944</v>
      </c>
      <c r="J1056" s="2" t="s">
        <v>319</v>
      </c>
    </row>
    <row r="1057" spans="2:10" outlineLevel="1" x14ac:dyDescent="0.2">
      <c r="B1057" s="6">
        <v>44842</v>
      </c>
      <c r="C1057" s="2" t="s">
        <v>1318</v>
      </c>
      <c r="D1057" s="2" t="s">
        <v>2578</v>
      </c>
      <c r="E1057" s="2" t="s">
        <v>658</v>
      </c>
      <c r="F1057" s="1">
        <v>7104620</v>
      </c>
      <c r="G1057" s="8" t="s">
        <v>316</v>
      </c>
      <c r="H1057" s="1">
        <v>568370</v>
      </c>
      <c r="I1057" s="2" t="s">
        <v>24</v>
      </c>
      <c r="J1057" s="2" t="s">
        <v>349</v>
      </c>
    </row>
    <row r="1058" spans="2:10" outlineLevel="1" x14ac:dyDescent="0.2">
      <c r="B1058" s="6">
        <v>44842</v>
      </c>
      <c r="C1058" s="2" t="s">
        <v>1826</v>
      </c>
      <c r="D1058" s="2" t="s">
        <v>2578</v>
      </c>
      <c r="E1058" s="2" t="s">
        <v>444</v>
      </c>
      <c r="F1058" s="1">
        <v>3711405</v>
      </c>
      <c r="G1058" s="8" t="s">
        <v>316</v>
      </c>
      <c r="H1058" s="1">
        <v>296912</v>
      </c>
      <c r="I1058" s="2" t="s">
        <v>2339</v>
      </c>
      <c r="J1058" s="2" t="s">
        <v>1408</v>
      </c>
    </row>
    <row r="1059" spans="2:10" outlineLevel="1" x14ac:dyDescent="0.2">
      <c r="B1059" s="6">
        <v>44842</v>
      </c>
      <c r="C1059" s="2" t="s">
        <v>1935</v>
      </c>
      <c r="D1059" s="2" t="s">
        <v>2578</v>
      </c>
      <c r="E1059" s="2" t="s">
        <v>1786</v>
      </c>
      <c r="F1059" s="1">
        <v>2409809</v>
      </c>
      <c r="G1059" s="8" t="s">
        <v>316</v>
      </c>
      <c r="H1059" s="1">
        <v>192785</v>
      </c>
      <c r="I1059" s="2" t="s">
        <v>1222</v>
      </c>
      <c r="J1059" s="2" t="s">
        <v>915</v>
      </c>
    </row>
    <row r="1060" spans="2:10" outlineLevel="1" x14ac:dyDescent="0.2">
      <c r="B1060" s="6">
        <v>44842</v>
      </c>
      <c r="C1060" s="2" t="s">
        <v>1075</v>
      </c>
      <c r="D1060" s="2" t="s">
        <v>2578</v>
      </c>
      <c r="E1060" s="2" t="s">
        <v>929</v>
      </c>
      <c r="F1060" s="1">
        <v>1270800</v>
      </c>
      <c r="G1060" s="8" t="s">
        <v>316</v>
      </c>
      <c r="H1060" s="1">
        <v>101664</v>
      </c>
      <c r="I1060" s="2" t="s">
        <v>1222</v>
      </c>
      <c r="J1060" s="2" t="s">
        <v>915</v>
      </c>
    </row>
    <row r="1061" spans="2:10" outlineLevel="1" x14ac:dyDescent="0.2">
      <c r="B1061" s="6">
        <v>44842</v>
      </c>
      <c r="C1061" s="2" t="s">
        <v>899</v>
      </c>
      <c r="D1061" s="2" t="s">
        <v>2578</v>
      </c>
      <c r="E1061" s="2" t="s">
        <v>1988</v>
      </c>
      <c r="F1061" s="1">
        <v>501820</v>
      </c>
      <c r="G1061" s="8" t="s">
        <v>316</v>
      </c>
      <c r="H1061" s="1">
        <v>40146</v>
      </c>
      <c r="I1061" s="2" t="s">
        <v>2119</v>
      </c>
      <c r="J1061" s="2" t="s">
        <v>1150</v>
      </c>
    </row>
    <row r="1062" spans="2:10" outlineLevel="1" x14ac:dyDescent="0.2">
      <c r="B1062" s="6">
        <v>44842</v>
      </c>
      <c r="C1062" s="2" t="s">
        <v>1620</v>
      </c>
      <c r="D1062" s="2" t="s">
        <v>2578</v>
      </c>
      <c r="E1062" s="2" t="s">
        <v>2531</v>
      </c>
      <c r="F1062" s="1">
        <v>8132100</v>
      </c>
      <c r="G1062" s="8" t="s">
        <v>316</v>
      </c>
      <c r="H1062" s="1">
        <v>650568</v>
      </c>
      <c r="I1062" s="2" t="s">
        <v>2355</v>
      </c>
      <c r="J1062" s="2" t="s">
        <v>2013</v>
      </c>
    </row>
    <row r="1063" spans="2:10" outlineLevel="1" x14ac:dyDescent="0.2">
      <c r="B1063" s="6">
        <v>44842</v>
      </c>
      <c r="C1063" s="2" t="s">
        <v>2834</v>
      </c>
      <c r="D1063" s="2" t="s">
        <v>2578</v>
      </c>
      <c r="E1063" s="2" t="s">
        <v>671</v>
      </c>
      <c r="F1063" s="1">
        <v>2381320</v>
      </c>
      <c r="G1063" s="8" t="s">
        <v>316</v>
      </c>
      <c r="H1063" s="1">
        <v>190506</v>
      </c>
      <c r="I1063" s="2" t="s">
        <v>1222</v>
      </c>
      <c r="J1063" s="2" t="s">
        <v>915</v>
      </c>
    </row>
    <row r="1064" spans="2:10" outlineLevel="1" x14ac:dyDescent="0.2">
      <c r="B1064" s="6">
        <v>44842</v>
      </c>
      <c r="C1064" s="2" t="s">
        <v>198</v>
      </c>
      <c r="D1064" s="2" t="s">
        <v>2578</v>
      </c>
      <c r="E1064" s="2" t="s">
        <v>1809</v>
      </c>
      <c r="F1064" s="1">
        <v>2722980</v>
      </c>
      <c r="G1064" s="8" t="s">
        <v>316</v>
      </c>
      <c r="H1064" s="1">
        <v>217838</v>
      </c>
      <c r="I1064" s="2" t="s">
        <v>2119</v>
      </c>
      <c r="J1064" s="2" t="s">
        <v>1150</v>
      </c>
    </row>
    <row r="1065" spans="2:10" outlineLevel="1" x14ac:dyDescent="0.2">
      <c r="B1065" s="6">
        <v>44842</v>
      </c>
      <c r="C1065" s="2" t="s">
        <v>2131</v>
      </c>
      <c r="D1065" s="2" t="s">
        <v>2578</v>
      </c>
      <c r="E1065" s="2" t="s">
        <v>1455</v>
      </c>
      <c r="F1065" s="1">
        <v>5219615</v>
      </c>
      <c r="G1065" s="8" t="s">
        <v>316</v>
      </c>
      <c r="H1065" s="1">
        <v>417569</v>
      </c>
      <c r="I1065" s="2" t="s">
        <v>2355</v>
      </c>
      <c r="J1065" s="2" t="s">
        <v>2013</v>
      </c>
    </row>
    <row r="1066" spans="2:10" outlineLevel="1" x14ac:dyDescent="0.2">
      <c r="B1066" s="6">
        <v>44842</v>
      </c>
      <c r="C1066" s="2" t="s">
        <v>1126</v>
      </c>
      <c r="D1066" s="2" t="s">
        <v>2578</v>
      </c>
      <c r="E1066" s="2" t="s">
        <v>938</v>
      </c>
      <c r="F1066" s="1">
        <v>907500</v>
      </c>
      <c r="G1066" s="8" t="s">
        <v>316</v>
      </c>
      <c r="H1066" s="1">
        <v>72600</v>
      </c>
      <c r="I1066" s="2" t="s">
        <v>2355</v>
      </c>
      <c r="J1066" s="2" t="s">
        <v>2013</v>
      </c>
    </row>
    <row r="1067" spans="2:10" outlineLevel="1" x14ac:dyDescent="0.2">
      <c r="B1067" s="6">
        <v>44842</v>
      </c>
      <c r="C1067" s="2" t="s">
        <v>2709</v>
      </c>
      <c r="D1067" s="2" t="s">
        <v>2578</v>
      </c>
      <c r="E1067" s="2" t="s">
        <v>2440</v>
      </c>
      <c r="F1067" s="1">
        <v>501820</v>
      </c>
      <c r="G1067" s="8" t="s">
        <v>316</v>
      </c>
      <c r="H1067" s="1">
        <v>40146</v>
      </c>
      <c r="I1067" s="2" t="s">
        <v>2355</v>
      </c>
      <c r="J1067" s="2" t="s">
        <v>2013</v>
      </c>
    </row>
    <row r="1068" spans="2:10" outlineLevel="1" x14ac:dyDescent="0.2">
      <c r="B1068" s="6">
        <v>44842</v>
      </c>
      <c r="C1068" s="2" t="s">
        <v>1066</v>
      </c>
      <c r="D1068" s="2" t="s">
        <v>2578</v>
      </c>
      <c r="E1068" s="2" t="s">
        <v>558</v>
      </c>
      <c r="F1068" s="1">
        <v>544500</v>
      </c>
      <c r="G1068" s="8" t="s">
        <v>316</v>
      </c>
      <c r="H1068" s="1">
        <v>43560</v>
      </c>
      <c r="I1068" s="2" t="s">
        <v>1222</v>
      </c>
      <c r="J1068" s="2" t="s">
        <v>915</v>
      </c>
    </row>
    <row r="1069" spans="2:10" outlineLevel="1" x14ac:dyDescent="0.2">
      <c r="B1069" s="6">
        <v>44844</v>
      </c>
      <c r="C1069" s="2" t="s">
        <v>590</v>
      </c>
      <c r="D1069" s="2" t="s">
        <v>752</v>
      </c>
      <c r="E1069" s="2" t="s">
        <v>318</v>
      </c>
      <c r="F1069" s="1">
        <v>-321615</v>
      </c>
      <c r="G1069" s="8" t="s">
        <v>316</v>
      </c>
      <c r="H1069" s="1">
        <v>-25729</v>
      </c>
      <c r="I1069" s="2" t="s">
        <v>2119</v>
      </c>
      <c r="J1069" s="2" t="s">
        <v>1150</v>
      </c>
    </row>
    <row r="1070" spans="2:10" outlineLevel="1" x14ac:dyDescent="0.2">
      <c r="B1070" s="6">
        <v>44844</v>
      </c>
      <c r="C1070" s="2" t="s">
        <v>77</v>
      </c>
      <c r="D1070" s="2" t="s">
        <v>2477</v>
      </c>
      <c r="E1070" s="2" t="s">
        <v>2141</v>
      </c>
      <c r="F1070" s="1">
        <v>-2352024</v>
      </c>
      <c r="G1070" s="8" t="s">
        <v>316</v>
      </c>
      <c r="H1070" s="1">
        <v>-188161</v>
      </c>
      <c r="I1070" s="2" t="s">
        <v>1222</v>
      </c>
      <c r="J1070" s="2" t="s">
        <v>915</v>
      </c>
    </row>
    <row r="1071" spans="2:10" outlineLevel="1" x14ac:dyDescent="0.2">
      <c r="B1071" s="6">
        <v>44844</v>
      </c>
      <c r="C1071" s="2" t="s">
        <v>2528</v>
      </c>
      <c r="D1071" s="2" t="s">
        <v>571</v>
      </c>
      <c r="E1071" s="2" t="s">
        <v>2141</v>
      </c>
      <c r="F1071" s="1">
        <v>-913986</v>
      </c>
      <c r="G1071" s="8" t="s">
        <v>316</v>
      </c>
      <c r="H1071" s="1">
        <v>-73118</v>
      </c>
      <c r="I1071" s="2" t="s">
        <v>2818</v>
      </c>
      <c r="J1071" s="2" t="s">
        <v>364</v>
      </c>
    </row>
    <row r="1072" spans="2:10" outlineLevel="1" x14ac:dyDescent="0.2">
      <c r="B1072" s="6">
        <v>44846</v>
      </c>
      <c r="C1072" s="2" t="s">
        <v>1949</v>
      </c>
      <c r="D1072" s="2" t="s">
        <v>2578</v>
      </c>
      <c r="E1072" s="2" t="s">
        <v>1562</v>
      </c>
      <c r="F1072" s="1">
        <v>3642446</v>
      </c>
      <c r="G1072" s="8" t="s">
        <v>316</v>
      </c>
      <c r="H1072" s="1">
        <v>291396</v>
      </c>
      <c r="I1072" s="2" t="s">
        <v>1977</v>
      </c>
      <c r="J1072" s="2" t="s">
        <v>1098</v>
      </c>
    </row>
    <row r="1073" spans="2:10" outlineLevel="1" x14ac:dyDescent="0.2">
      <c r="B1073" s="6">
        <v>44846</v>
      </c>
      <c r="C1073" s="2" t="s">
        <v>471</v>
      </c>
      <c r="D1073" s="2" t="s">
        <v>2578</v>
      </c>
      <c r="E1073" s="2" t="s">
        <v>2046</v>
      </c>
      <c r="F1073" s="1">
        <v>376052</v>
      </c>
      <c r="G1073" s="8" t="s">
        <v>316</v>
      </c>
      <c r="H1073" s="1">
        <v>30084</v>
      </c>
      <c r="I1073" s="2" t="s">
        <v>2445</v>
      </c>
      <c r="J1073" s="2" t="s">
        <v>1098</v>
      </c>
    </row>
    <row r="1074" spans="2:10" outlineLevel="1" x14ac:dyDescent="0.2">
      <c r="B1074" s="6">
        <v>44846</v>
      </c>
      <c r="C1074" s="2" t="s">
        <v>2610</v>
      </c>
      <c r="D1074" s="2" t="s">
        <v>2578</v>
      </c>
      <c r="E1074" s="2" t="s">
        <v>2033</v>
      </c>
      <c r="F1074" s="1">
        <v>6071100</v>
      </c>
      <c r="G1074" s="8" t="s">
        <v>620</v>
      </c>
      <c r="H1074" s="1">
        <v>607110</v>
      </c>
      <c r="I1074" s="2" t="s">
        <v>944</v>
      </c>
      <c r="J1074" s="2" t="s">
        <v>319</v>
      </c>
    </row>
    <row r="1075" spans="2:10" outlineLevel="1" x14ac:dyDescent="0.2">
      <c r="B1075" s="6">
        <v>44848</v>
      </c>
      <c r="C1075" s="2" t="s">
        <v>1072</v>
      </c>
      <c r="D1075" s="2" t="s">
        <v>2578</v>
      </c>
      <c r="E1075" s="2" t="s">
        <v>2311</v>
      </c>
      <c r="F1075" s="1">
        <v>2381320</v>
      </c>
      <c r="G1075" s="8" t="s">
        <v>316</v>
      </c>
      <c r="H1075" s="1">
        <v>190506</v>
      </c>
      <c r="I1075" s="2" t="s">
        <v>944</v>
      </c>
      <c r="J1075" s="2" t="s">
        <v>319</v>
      </c>
    </row>
    <row r="1076" spans="2:10" outlineLevel="1" x14ac:dyDescent="0.2">
      <c r="B1076" s="6">
        <v>44848</v>
      </c>
      <c r="C1076" s="2" t="s">
        <v>2070</v>
      </c>
      <c r="D1076" s="2" t="s">
        <v>2578</v>
      </c>
      <c r="E1076" s="2" t="s">
        <v>2444</v>
      </c>
      <c r="F1076" s="1">
        <v>501820</v>
      </c>
      <c r="G1076" s="8" t="s">
        <v>316</v>
      </c>
      <c r="H1076" s="1">
        <v>40146</v>
      </c>
      <c r="I1076" s="2" t="s">
        <v>1554</v>
      </c>
      <c r="J1076" s="2" t="s">
        <v>2830</v>
      </c>
    </row>
    <row r="1077" spans="2:10" outlineLevel="1" x14ac:dyDescent="0.2">
      <c r="B1077" s="6">
        <v>44848</v>
      </c>
      <c r="C1077" s="2" t="s">
        <v>1468</v>
      </c>
      <c r="D1077" s="2" t="s">
        <v>2578</v>
      </c>
      <c r="E1077" s="2" t="s">
        <v>1952</v>
      </c>
      <c r="F1077" s="1">
        <v>8882025</v>
      </c>
      <c r="G1077" s="8" t="s">
        <v>316</v>
      </c>
      <c r="H1077" s="1">
        <v>710562</v>
      </c>
      <c r="I1077" s="2" t="s">
        <v>2339</v>
      </c>
      <c r="J1077" s="2" t="s">
        <v>1408</v>
      </c>
    </row>
    <row r="1078" spans="2:10" outlineLevel="1" x14ac:dyDescent="0.2">
      <c r="B1078" s="6">
        <v>44848</v>
      </c>
      <c r="C1078" s="2" t="s">
        <v>328</v>
      </c>
      <c r="D1078" s="2" t="s">
        <v>2578</v>
      </c>
      <c r="E1078" s="2" t="s">
        <v>1010</v>
      </c>
      <c r="F1078" s="1">
        <v>1261126</v>
      </c>
      <c r="G1078" s="8" t="s">
        <v>316</v>
      </c>
      <c r="H1078" s="1">
        <v>100890</v>
      </c>
      <c r="I1078" s="2" t="s">
        <v>2818</v>
      </c>
      <c r="J1078" s="2" t="s">
        <v>364</v>
      </c>
    </row>
    <row r="1079" spans="2:10" outlineLevel="1" x14ac:dyDescent="0.2">
      <c r="B1079" s="6">
        <v>44848</v>
      </c>
      <c r="C1079" s="2" t="s">
        <v>2089</v>
      </c>
      <c r="D1079" s="2" t="s">
        <v>2578</v>
      </c>
      <c r="E1079" s="2" t="s">
        <v>2704</v>
      </c>
      <c r="F1079" s="1">
        <v>4960520</v>
      </c>
      <c r="G1079" s="8" t="s">
        <v>316</v>
      </c>
      <c r="H1079" s="1">
        <v>396842</v>
      </c>
      <c r="I1079" s="2" t="s">
        <v>1900</v>
      </c>
      <c r="J1079" s="2" t="s">
        <v>441</v>
      </c>
    </row>
    <row r="1080" spans="2:10" outlineLevel="1" x14ac:dyDescent="0.2">
      <c r="B1080" s="6">
        <v>44848</v>
      </c>
      <c r="C1080" s="2" t="s">
        <v>502</v>
      </c>
      <c r="D1080" s="2" t="s">
        <v>2578</v>
      </c>
      <c r="E1080" s="2" t="s">
        <v>2757</v>
      </c>
      <c r="F1080" s="1">
        <v>3631355</v>
      </c>
      <c r="G1080" s="8" t="s">
        <v>316</v>
      </c>
      <c r="H1080" s="1">
        <v>290508</v>
      </c>
      <c r="I1080" s="2" t="s">
        <v>2355</v>
      </c>
      <c r="J1080" s="2" t="s">
        <v>2013</v>
      </c>
    </row>
    <row r="1081" spans="2:10" outlineLevel="1" x14ac:dyDescent="0.2">
      <c r="B1081" s="6">
        <v>44848</v>
      </c>
      <c r="C1081" s="2" t="s">
        <v>335</v>
      </c>
      <c r="D1081" s="2" t="s">
        <v>2578</v>
      </c>
      <c r="E1081" s="2" t="s">
        <v>2183</v>
      </c>
      <c r="F1081" s="1">
        <v>2878815</v>
      </c>
      <c r="G1081" s="8" t="s">
        <v>316</v>
      </c>
      <c r="H1081" s="1">
        <v>230305</v>
      </c>
      <c r="I1081" s="2" t="s">
        <v>2355</v>
      </c>
      <c r="J1081" s="2" t="s">
        <v>2013</v>
      </c>
    </row>
    <row r="1082" spans="2:10" outlineLevel="1" x14ac:dyDescent="0.2">
      <c r="B1082" s="6">
        <v>44848</v>
      </c>
      <c r="C1082" s="2" t="s">
        <v>655</v>
      </c>
      <c r="D1082" s="2" t="s">
        <v>2578</v>
      </c>
      <c r="E1082" s="2" t="s">
        <v>1701</v>
      </c>
      <c r="F1082" s="1">
        <v>1719530</v>
      </c>
      <c r="G1082" s="8" t="s">
        <v>316</v>
      </c>
      <c r="H1082" s="1">
        <v>137562</v>
      </c>
      <c r="I1082" s="2" t="s">
        <v>2119</v>
      </c>
      <c r="J1082" s="2" t="s">
        <v>1150</v>
      </c>
    </row>
    <row r="1083" spans="2:10" outlineLevel="1" x14ac:dyDescent="0.2">
      <c r="B1083" s="6">
        <v>44848</v>
      </c>
      <c r="C1083" s="2" t="s">
        <v>2274</v>
      </c>
      <c r="D1083" s="2" t="s">
        <v>2578</v>
      </c>
      <c r="E1083" s="2" t="s">
        <v>1471</v>
      </c>
      <c r="F1083" s="1">
        <v>6071100</v>
      </c>
      <c r="G1083" s="8" t="s">
        <v>316</v>
      </c>
      <c r="H1083" s="1">
        <v>485688</v>
      </c>
      <c r="I1083" s="2" t="s">
        <v>2355</v>
      </c>
      <c r="J1083" s="2" t="s">
        <v>2013</v>
      </c>
    </row>
    <row r="1084" spans="2:10" outlineLevel="1" x14ac:dyDescent="0.2">
      <c r="B1084" s="6">
        <v>44848</v>
      </c>
      <c r="C1084" s="2" t="s">
        <v>1524</v>
      </c>
      <c r="D1084" s="2" t="s">
        <v>2578</v>
      </c>
      <c r="E1084" s="2" t="s">
        <v>2881</v>
      </c>
      <c r="F1084" s="1">
        <v>3689780</v>
      </c>
      <c r="G1084" s="8" t="s">
        <v>316</v>
      </c>
      <c r="H1084" s="1">
        <v>295182</v>
      </c>
      <c r="I1084" s="2" t="s">
        <v>944</v>
      </c>
      <c r="J1084" s="2" t="s">
        <v>319</v>
      </c>
    </row>
    <row r="1085" spans="2:10" outlineLevel="1" x14ac:dyDescent="0.2">
      <c r="B1085" s="6">
        <v>44848</v>
      </c>
      <c r="C1085" s="2" t="s">
        <v>2231</v>
      </c>
      <c r="D1085" s="2" t="s">
        <v>2578</v>
      </c>
      <c r="E1085" s="2" t="s">
        <v>1661</v>
      </c>
      <c r="F1085" s="1">
        <v>5896230</v>
      </c>
      <c r="G1085" s="8" t="s">
        <v>316</v>
      </c>
      <c r="H1085" s="1">
        <v>471698</v>
      </c>
      <c r="I1085" s="2" t="s">
        <v>2355</v>
      </c>
      <c r="J1085" s="2" t="s">
        <v>2013</v>
      </c>
    </row>
    <row r="1086" spans="2:10" outlineLevel="1" x14ac:dyDescent="0.2">
      <c r="B1086" s="6">
        <v>44848</v>
      </c>
      <c r="C1086" s="2" t="s">
        <v>1031</v>
      </c>
      <c r="D1086" s="2" t="s">
        <v>2578</v>
      </c>
      <c r="E1086" s="2" t="s">
        <v>2000</v>
      </c>
      <c r="F1086" s="1">
        <v>1110580</v>
      </c>
      <c r="G1086" s="8" t="s">
        <v>316</v>
      </c>
      <c r="H1086" s="1">
        <v>88846</v>
      </c>
      <c r="I1086" s="2" t="s">
        <v>2119</v>
      </c>
      <c r="J1086" s="2" t="s">
        <v>1150</v>
      </c>
    </row>
    <row r="1087" spans="2:10" outlineLevel="1" x14ac:dyDescent="0.2">
      <c r="B1087" s="6">
        <v>44848</v>
      </c>
      <c r="C1087" s="2" t="s">
        <v>2493</v>
      </c>
      <c r="D1087" s="2" t="s">
        <v>2578</v>
      </c>
      <c r="E1087" s="2" t="s">
        <v>387</v>
      </c>
      <c r="F1087" s="1">
        <v>451638</v>
      </c>
      <c r="G1087" s="8" t="s">
        <v>316</v>
      </c>
      <c r="H1087" s="1">
        <v>36131</v>
      </c>
      <c r="I1087" s="2" t="s">
        <v>2119</v>
      </c>
      <c r="J1087" s="2" t="s">
        <v>1150</v>
      </c>
    </row>
    <row r="1088" spans="2:10" outlineLevel="1" x14ac:dyDescent="0.2">
      <c r="B1088" s="6">
        <v>44848</v>
      </c>
      <c r="C1088" s="2" t="s">
        <v>1015</v>
      </c>
      <c r="D1088" s="2" t="s">
        <v>2578</v>
      </c>
      <c r="E1088" s="2" t="s">
        <v>2900</v>
      </c>
      <c r="F1088" s="1">
        <v>305967</v>
      </c>
      <c r="G1088" s="8" t="s">
        <v>316</v>
      </c>
      <c r="H1088" s="1">
        <v>24477</v>
      </c>
      <c r="I1088" s="2" t="s">
        <v>2445</v>
      </c>
      <c r="J1088" s="2" t="s">
        <v>1098</v>
      </c>
    </row>
    <row r="1089" spans="2:10" outlineLevel="1" x14ac:dyDescent="0.2">
      <c r="B1089" s="6">
        <v>44848</v>
      </c>
      <c r="C1089" s="2" t="s">
        <v>1749</v>
      </c>
      <c r="D1089" s="2" t="s">
        <v>2578</v>
      </c>
      <c r="E1089" s="2" t="s">
        <v>6</v>
      </c>
      <c r="F1089" s="1">
        <v>3491900</v>
      </c>
      <c r="G1089" s="8" t="s">
        <v>316</v>
      </c>
      <c r="H1089" s="1">
        <v>279352</v>
      </c>
      <c r="I1089" s="2" t="s">
        <v>124</v>
      </c>
      <c r="J1089" s="2" t="s">
        <v>1197</v>
      </c>
    </row>
    <row r="1090" spans="2:10" outlineLevel="1" x14ac:dyDescent="0.2">
      <c r="B1090" s="6">
        <v>44848</v>
      </c>
      <c r="C1090" s="2" t="s">
        <v>428</v>
      </c>
      <c r="D1090" s="2" t="s">
        <v>2578</v>
      </c>
      <c r="E1090" s="2" t="s">
        <v>1300</v>
      </c>
      <c r="F1090" s="1">
        <v>3486700</v>
      </c>
      <c r="G1090" s="8" t="s">
        <v>316</v>
      </c>
      <c r="H1090" s="1">
        <v>278936</v>
      </c>
      <c r="I1090" s="2" t="s">
        <v>2355</v>
      </c>
      <c r="J1090" s="2" t="s">
        <v>2013</v>
      </c>
    </row>
    <row r="1091" spans="2:10" outlineLevel="1" x14ac:dyDescent="0.2">
      <c r="B1091" s="6">
        <v>44848</v>
      </c>
      <c r="C1091" s="2" t="s">
        <v>1929</v>
      </c>
      <c r="D1091" s="2" t="s">
        <v>2578</v>
      </c>
      <c r="E1091" s="2" t="s">
        <v>1477</v>
      </c>
      <c r="F1091" s="1">
        <v>7181680</v>
      </c>
      <c r="G1091" s="8" t="s">
        <v>316</v>
      </c>
      <c r="H1091" s="1">
        <v>574534</v>
      </c>
      <c r="I1091" s="2" t="s">
        <v>1900</v>
      </c>
      <c r="J1091" s="2" t="s">
        <v>441</v>
      </c>
    </row>
    <row r="1092" spans="2:10" outlineLevel="1" x14ac:dyDescent="0.2">
      <c r="B1092" s="6">
        <v>44848</v>
      </c>
      <c r="C1092" s="2" t="s">
        <v>1303</v>
      </c>
      <c r="D1092" s="2" t="s">
        <v>2578</v>
      </c>
      <c r="E1092" s="2" t="s">
        <v>744</v>
      </c>
      <c r="F1092" s="1">
        <v>1693536</v>
      </c>
      <c r="G1092" s="8" t="s">
        <v>316</v>
      </c>
      <c r="H1092" s="1">
        <v>135483</v>
      </c>
      <c r="I1092" s="2" t="s">
        <v>2818</v>
      </c>
      <c r="J1092" s="2" t="s">
        <v>364</v>
      </c>
    </row>
    <row r="1093" spans="2:10" outlineLevel="1" x14ac:dyDescent="0.2">
      <c r="B1093" s="6">
        <v>44848</v>
      </c>
      <c r="C1093" s="2" t="s">
        <v>153</v>
      </c>
      <c r="D1093" s="2" t="s">
        <v>2578</v>
      </c>
      <c r="E1093" s="2" t="s">
        <v>2215</v>
      </c>
      <c r="F1093" s="1">
        <v>8259190</v>
      </c>
      <c r="G1093" s="8" t="s">
        <v>316</v>
      </c>
      <c r="H1093" s="1">
        <v>660735</v>
      </c>
      <c r="I1093" s="2" t="s">
        <v>24</v>
      </c>
      <c r="J1093" s="2" t="s">
        <v>349</v>
      </c>
    </row>
    <row r="1094" spans="2:10" outlineLevel="1" x14ac:dyDescent="0.2">
      <c r="B1094" s="6">
        <v>44848</v>
      </c>
      <c r="C1094" s="2" t="s">
        <v>1575</v>
      </c>
      <c r="D1094" s="2" t="s">
        <v>2578</v>
      </c>
      <c r="E1094" s="2" t="s">
        <v>473</v>
      </c>
      <c r="F1094" s="1">
        <v>1110580</v>
      </c>
      <c r="G1094" s="8" t="s">
        <v>316</v>
      </c>
      <c r="H1094" s="1">
        <v>88846</v>
      </c>
      <c r="I1094" s="2" t="s">
        <v>1796</v>
      </c>
      <c r="J1094" s="2" t="s">
        <v>913</v>
      </c>
    </row>
    <row r="1095" spans="2:10" outlineLevel="1" x14ac:dyDescent="0.2">
      <c r="B1095" s="6">
        <v>44848</v>
      </c>
      <c r="C1095" s="2" t="s">
        <v>2403</v>
      </c>
      <c r="D1095" s="2" t="s">
        <v>2578</v>
      </c>
      <c r="E1095" s="2" t="s">
        <v>965</v>
      </c>
      <c r="F1095" s="1">
        <v>1468620</v>
      </c>
      <c r="G1095" s="8" t="s">
        <v>316</v>
      </c>
      <c r="H1095" s="1">
        <v>117490</v>
      </c>
      <c r="I1095" s="2" t="s">
        <v>24</v>
      </c>
      <c r="J1095" s="2" t="s">
        <v>349</v>
      </c>
    </row>
    <row r="1096" spans="2:10" outlineLevel="1" x14ac:dyDescent="0.2">
      <c r="B1096" s="6">
        <v>44848</v>
      </c>
      <c r="C1096" s="2" t="s">
        <v>1858</v>
      </c>
      <c r="D1096" s="2" t="s">
        <v>2578</v>
      </c>
      <c r="E1096" s="2" t="s">
        <v>2431</v>
      </c>
      <c r="F1096" s="1">
        <v>3232680</v>
      </c>
      <c r="G1096" s="8" t="s">
        <v>316</v>
      </c>
      <c r="H1096" s="1">
        <v>258614</v>
      </c>
      <c r="I1096" s="2" t="s">
        <v>431</v>
      </c>
      <c r="J1096" s="2" t="s">
        <v>2857</v>
      </c>
    </row>
    <row r="1097" spans="2:10" outlineLevel="1" x14ac:dyDescent="0.2">
      <c r="B1097" s="6">
        <v>44848</v>
      </c>
      <c r="C1097" s="2" t="s">
        <v>492</v>
      </c>
      <c r="D1097" s="2" t="s">
        <v>2578</v>
      </c>
      <c r="E1097" s="2" t="s">
        <v>2337</v>
      </c>
      <c r="F1097" s="1">
        <v>3443010</v>
      </c>
      <c r="G1097" s="8" t="s">
        <v>316</v>
      </c>
      <c r="H1097" s="1">
        <v>275441</v>
      </c>
      <c r="I1097" s="2" t="s">
        <v>124</v>
      </c>
      <c r="J1097" s="2" t="s">
        <v>1197</v>
      </c>
    </row>
    <row r="1098" spans="2:10" outlineLevel="1" x14ac:dyDescent="0.2">
      <c r="B1098" s="6">
        <v>44848</v>
      </c>
      <c r="C1098" s="2" t="s">
        <v>968</v>
      </c>
      <c r="D1098" s="2" t="s">
        <v>2578</v>
      </c>
      <c r="E1098" s="2" t="s">
        <v>339</v>
      </c>
      <c r="F1098" s="1">
        <v>2221160</v>
      </c>
      <c r="G1098" s="8" t="s">
        <v>316</v>
      </c>
      <c r="H1098" s="1">
        <v>177693</v>
      </c>
      <c r="I1098" s="2" t="s">
        <v>1796</v>
      </c>
      <c r="J1098" s="2" t="s">
        <v>913</v>
      </c>
    </row>
    <row r="1099" spans="2:10" outlineLevel="1" x14ac:dyDescent="0.2">
      <c r="B1099" s="6">
        <v>44848</v>
      </c>
      <c r="C1099" s="2" t="s">
        <v>485</v>
      </c>
      <c r="D1099" s="2" t="s">
        <v>2578</v>
      </c>
      <c r="E1099" s="2" t="s">
        <v>827</v>
      </c>
      <c r="F1099" s="1">
        <v>1468620</v>
      </c>
      <c r="G1099" s="8" t="s">
        <v>316</v>
      </c>
      <c r="H1099" s="1">
        <v>117490</v>
      </c>
      <c r="I1099" s="2" t="s">
        <v>431</v>
      </c>
      <c r="J1099" s="2" t="s">
        <v>2857</v>
      </c>
    </row>
    <row r="1100" spans="2:10" outlineLevel="1" x14ac:dyDescent="0.2">
      <c r="B1100" s="6">
        <v>44848</v>
      </c>
      <c r="C1100" s="2" t="s">
        <v>1686</v>
      </c>
      <c r="D1100" s="2" t="s">
        <v>2578</v>
      </c>
      <c r="E1100" s="2" t="s">
        <v>612</v>
      </c>
      <c r="F1100" s="1">
        <v>4762640</v>
      </c>
      <c r="G1100" s="8" t="s">
        <v>316</v>
      </c>
      <c r="H1100" s="1">
        <v>381011</v>
      </c>
      <c r="I1100" s="2" t="s">
        <v>2818</v>
      </c>
      <c r="J1100" s="2" t="s">
        <v>364</v>
      </c>
    </row>
    <row r="1101" spans="2:10" outlineLevel="1" x14ac:dyDescent="0.2">
      <c r="B1101" s="6">
        <v>44848</v>
      </c>
      <c r="C1101" s="2" t="s">
        <v>2134</v>
      </c>
      <c r="D1101" s="2" t="s">
        <v>2578</v>
      </c>
      <c r="E1101" s="2" t="s">
        <v>330</v>
      </c>
      <c r="F1101" s="1">
        <v>2381320</v>
      </c>
      <c r="G1101" s="8" t="s">
        <v>316</v>
      </c>
      <c r="H1101" s="1">
        <v>190506</v>
      </c>
      <c r="I1101" s="2" t="s">
        <v>1554</v>
      </c>
      <c r="J1101" s="2" t="s">
        <v>2830</v>
      </c>
    </row>
    <row r="1102" spans="2:10" outlineLevel="1" x14ac:dyDescent="0.2">
      <c r="B1102" s="6">
        <v>44848</v>
      </c>
      <c r="C1102" s="2" t="s">
        <v>825</v>
      </c>
      <c r="D1102" s="2" t="s">
        <v>2578</v>
      </c>
      <c r="E1102" s="2" t="s">
        <v>1829</v>
      </c>
      <c r="F1102" s="1">
        <v>1468620</v>
      </c>
      <c r="G1102" s="8" t="s">
        <v>316</v>
      </c>
      <c r="H1102" s="1">
        <v>117490</v>
      </c>
      <c r="I1102" s="2" t="s">
        <v>2445</v>
      </c>
      <c r="J1102" s="2" t="s">
        <v>1098</v>
      </c>
    </row>
    <row r="1103" spans="2:10" outlineLevel="1" x14ac:dyDescent="0.2">
      <c r="B1103" s="6">
        <v>44848</v>
      </c>
      <c r="C1103" s="2" t="s">
        <v>593</v>
      </c>
      <c r="D1103" s="2" t="s">
        <v>2578</v>
      </c>
      <c r="E1103" s="2" t="s">
        <v>2264</v>
      </c>
      <c r="F1103" s="1">
        <v>3094165</v>
      </c>
      <c r="G1103" s="8" t="s">
        <v>316</v>
      </c>
      <c r="H1103" s="1">
        <v>247533</v>
      </c>
      <c r="I1103" s="2" t="s">
        <v>1900</v>
      </c>
      <c r="J1103" s="2" t="s">
        <v>441</v>
      </c>
    </row>
    <row r="1104" spans="2:10" outlineLevel="1" x14ac:dyDescent="0.2">
      <c r="B1104" s="6">
        <v>44848</v>
      </c>
      <c r="C1104" s="2" t="s">
        <v>1638</v>
      </c>
      <c r="D1104" s="2" t="s">
        <v>2578</v>
      </c>
      <c r="E1104" s="2" t="s">
        <v>1783</v>
      </c>
      <c r="F1104" s="1">
        <v>6985060</v>
      </c>
      <c r="G1104" s="8" t="s">
        <v>316</v>
      </c>
      <c r="H1104" s="1">
        <v>558805</v>
      </c>
      <c r="I1104" s="2" t="s">
        <v>2818</v>
      </c>
      <c r="J1104" s="2" t="s">
        <v>364</v>
      </c>
    </row>
    <row r="1105" spans="2:10" outlineLevel="1" x14ac:dyDescent="0.2">
      <c r="B1105" s="6">
        <v>44848</v>
      </c>
      <c r="C1105" s="2" t="s">
        <v>243</v>
      </c>
      <c r="D1105" s="2" t="s">
        <v>2578</v>
      </c>
      <c r="E1105" s="2" t="s">
        <v>1876</v>
      </c>
      <c r="F1105" s="1">
        <v>150546</v>
      </c>
      <c r="G1105" s="8" t="s">
        <v>316</v>
      </c>
      <c r="H1105" s="1">
        <v>12044</v>
      </c>
      <c r="I1105" s="2" t="s">
        <v>2818</v>
      </c>
      <c r="J1105" s="2" t="s">
        <v>364</v>
      </c>
    </row>
    <row r="1106" spans="2:10" outlineLevel="1" x14ac:dyDescent="0.2">
      <c r="B1106" s="6">
        <v>44848</v>
      </c>
      <c r="C1106" s="2" t="s">
        <v>1470</v>
      </c>
      <c r="D1106" s="2" t="s">
        <v>2578</v>
      </c>
      <c r="E1106" s="2" t="s">
        <v>2049</v>
      </c>
      <c r="F1106" s="1">
        <v>4100850</v>
      </c>
      <c r="G1106" s="8" t="s">
        <v>316</v>
      </c>
      <c r="H1106" s="1">
        <v>328068</v>
      </c>
      <c r="I1106" s="2" t="s">
        <v>944</v>
      </c>
      <c r="J1106" s="2" t="s">
        <v>319</v>
      </c>
    </row>
    <row r="1107" spans="2:10" outlineLevel="1" x14ac:dyDescent="0.2">
      <c r="B1107" s="6">
        <v>44848</v>
      </c>
      <c r="C1107" s="2" t="s">
        <v>888</v>
      </c>
      <c r="D1107" s="2" t="s">
        <v>2578</v>
      </c>
      <c r="E1107" s="2" t="s">
        <v>2720</v>
      </c>
      <c r="F1107" s="1">
        <v>250910</v>
      </c>
      <c r="G1107" s="8" t="s">
        <v>316</v>
      </c>
      <c r="H1107" s="1">
        <v>20073</v>
      </c>
      <c r="I1107" s="2" t="s">
        <v>1796</v>
      </c>
      <c r="J1107" s="2" t="s">
        <v>913</v>
      </c>
    </row>
    <row r="1108" spans="2:10" outlineLevel="1" x14ac:dyDescent="0.2">
      <c r="B1108" s="6">
        <v>44848</v>
      </c>
      <c r="C1108" s="2" t="s">
        <v>1515</v>
      </c>
      <c r="D1108" s="2" t="s">
        <v>2578</v>
      </c>
      <c r="E1108" s="2" t="s">
        <v>1102</v>
      </c>
      <c r="F1108" s="1">
        <v>1361490</v>
      </c>
      <c r="G1108" s="8" t="s">
        <v>316</v>
      </c>
      <c r="H1108" s="1">
        <v>108919</v>
      </c>
      <c r="I1108" s="2" t="s">
        <v>2339</v>
      </c>
      <c r="J1108" s="2" t="s">
        <v>1408</v>
      </c>
    </row>
    <row r="1109" spans="2:10" outlineLevel="1" x14ac:dyDescent="0.2">
      <c r="B1109" s="6">
        <v>44848</v>
      </c>
      <c r="C1109" s="2" t="s">
        <v>127</v>
      </c>
      <c r="D1109" s="2" t="s">
        <v>1950</v>
      </c>
      <c r="E1109" s="2" t="s">
        <v>318</v>
      </c>
      <c r="F1109" s="1">
        <v>-3779174</v>
      </c>
      <c r="G1109" s="8" t="s">
        <v>316</v>
      </c>
      <c r="H1109" s="1">
        <v>-302334</v>
      </c>
      <c r="I1109" s="2" t="s">
        <v>1900</v>
      </c>
      <c r="J1109" s="2" t="s">
        <v>441</v>
      </c>
    </row>
    <row r="1110" spans="2:10" outlineLevel="1" x14ac:dyDescent="0.2">
      <c r="B1110" s="6">
        <v>44849</v>
      </c>
      <c r="C1110" s="2" t="s">
        <v>2497</v>
      </c>
      <c r="D1110" s="2" t="s">
        <v>2578</v>
      </c>
      <c r="E1110" s="2" t="s">
        <v>764</v>
      </c>
      <c r="F1110" s="1">
        <v>250910</v>
      </c>
      <c r="G1110" s="8" t="s">
        <v>316</v>
      </c>
      <c r="H1110" s="1">
        <v>20073</v>
      </c>
      <c r="I1110" s="2" t="s">
        <v>1893</v>
      </c>
      <c r="J1110" s="2" t="s">
        <v>375</v>
      </c>
    </row>
    <row r="1111" spans="2:10" outlineLevel="1" x14ac:dyDescent="0.2">
      <c r="B1111" s="6">
        <v>44851</v>
      </c>
      <c r="C1111" s="2" t="s">
        <v>2979</v>
      </c>
      <c r="D1111" s="2" t="s">
        <v>1889</v>
      </c>
      <c r="E1111" s="2" t="s">
        <v>318</v>
      </c>
      <c r="F1111" s="1">
        <v>-2724186</v>
      </c>
      <c r="G1111" s="8" t="s">
        <v>316</v>
      </c>
      <c r="H1111" s="1">
        <v>-217934</v>
      </c>
      <c r="I1111" s="2" t="s">
        <v>2355</v>
      </c>
      <c r="J1111" s="2" t="s">
        <v>2013</v>
      </c>
    </row>
    <row r="1112" spans="2:10" outlineLevel="1" x14ac:dyDescent="0.2">
      <c r="B1112" s="6">
        <v>44851</v>
      </c>
      <c r="C1112" s="2" t="s">
        <v>2127</v>
      </c>
      <c r="D1112" s="2" t="s">
        <v>1191</v>
      </c>
      <c r="E1112" s="2" t="s">
        <v>318</v>
      </c>
      <c r="F1112" s="1">
        <v>-746308</v>
      </c>
      <c r="G1112" s="8" t="s">
        <v>316</v>
      </c>
      <c r="H1112" s="1">
        <v>-59705</v>
      </c>
      <c r="I1112" s="2" t="s">
        <v>1893</v>
      </c>
      <c r="J1112" s="2" t="s">
        <v>375</v>
      </c>
    </row>
    <row r="1113" spans="2:10" outlineLevel="1" x14ac:dyDescent="0.2">
      <c r="B1113" s="6">
        <v>44851</v>
      </c>
      <c r="C1113" s="2" t="s">
        <v>2744</v>
      </c>
      <c r="D1113" s="2" t="s">
        <v>1950</v>
      </c>
      <c r="E1113" s="2" t="s">
        <v>318</v>
      </c>
      <c r="F1113" s="1">
        <v>-1632936</v>
      </c>
      <c r="G1113" s="8" t="s">
        <v>316</v>
      </c>
      <c r="H1113" s="1">
        <v>-130635</v>
      </c>
      <c r="I1113" s="2" t="s">
        <v>1900</v>
      </c>
      <c r="J1113" s="2" t="s">
        <v>441</v>
      </c>
    </row>
    <row r="1114" spans="2:10" outlineLevel="1" x14ac:dyDescent="0.2">
      <c r="B1114" s="6">
        <v>44851</v>
      </c>
      <c r="C1114" s="2" t="s">
        <v>191</v>
      </c>
      <c r="D1114" s="2" t="s">
        <v>1950</v>
      </c>
      <c r="E1114" s="2" t="s">
        <v>318</v>
      </c>
      <c r="F1114" s="1">
        <v>-1019890</v>
      </c>
      <c r="G1114" s="8" t="s">
        <v>316</v>
      </c>
      <c r="H1114" s="1">
        <v>-81591</v>
      </c>
      <c r="I1114" s="2" t="s">
        <v>1900</v>
      </c>
      <c r="J1114" s="2" t="s">
        <v>441</v>
      </c>
    </row>
    <row r="1115" spans="2:10" outlineLevel="1" x14ac:dyDescent="0.2">
      <c r="B1115" s="6">
        <v>44851</v>
      </c>
      <c r="C1115" s="2" t="s">
        <v>1398</v>
      </c>
      <c r="D1115" s="2" t="s">
        <v>1950</v>
      </c>
      <c r="E1115" s="2" t="s">
        <v>318</v>
      </c>
      <c r="F1115" s="1">
        <v>-94013</v>
      </c>
      <c r="G1115" s="8" t="s">
        <v>316</v>
      </c>
      <c r="H1115" s="1">
        <v>-7521</v>
      </c>
      <c r="I1115" s="2" t="s">
        <v>1900</v>
      </c>
      <c r="J1115" s="2" t="s">
        <v>441</v>
      </c>
    </row>
    <row r="1116" spans="2:10" outlineLevel="1" x14ac:dyDescent="0.2">
      <c r="B1116" s="6">
        <v>44851</v>
      </c>
      <c r="C1116" s="2" t="s">
        <v>1398</v>
      </c>
      <c r="D1116" s="2" t="s">
        <v>2596</v>
      </c>
      <c r="E1116" s="2" t="s">
        <v>1925</v>
      </c>
      <c r="F1116" s="1">
        <v>-1810951</v>
      </c>
      <c r="G1116" s="8" t="s">
        <v>316</v>
      </c>
      <c r="H1116" s="1">
        <v>-144876</v>
      </c>
      <c r="I1116" s="2" t="s">
        <v>1893</v>
      </c>
      <c r="J1116" s="2" t="s">
        <v>375</v>
      </c>
    </row>
    <row r="1117" spans="2:10" outlineLevel="1" x14ac:dyDescent="0.2">
      <c r="B1117" s="6">
        <v>44851</v>
      </c>
      <c r="C1117" s="2" t="s">
        <v>1556</v>
      </c>
      <c r="D1117" s="2" t="s">
        <v>1889</v>
      </c>
      <c r="E1117" s="2" t="s">
        <v>318</v>
      </c>
      <c r="F1117" s="1">
        <v>-2295159</v>
      </c>
      <c r="G1117" s="8" t="s">
        <v>316</v>
      </c>
      <c r="H1117" s="1">
        <v>-183612</v>
      </c>
      <c r="I1117" s="2" t="s">
        <v>2355</v>
      </c>
      <c r="J1117" s="2" t="s">
        <v>2013</v>
      </c>
    </row>
    <row r="1118" spans="2:10" outlineLevel="1" x14ac:dyDescent="0.2">
      <c r="B1118" s="6">
        <v>44851</v>
      </c>
      <c r="C1118" s="2" t="s">
        <v>2414</v>
      </c>
      <c r="D1118" s="2" t="s">
        <v>1138</v>
      </c>
      <c r="E1118" s="2" t="s">
        <v>318</v>
      </c>
      <c r="F1118" s="1">
        <v>-7181400</v>
      </c>
      <c r="G1118" s="8" t="s">
        <v>316</v>
      </c>
      <c r="H1118" s="1">
        <v>-574510</v>
      </c>
      <c r="I1118" s="2" t="s">
        <v>2355</v>
      </c>
      <c r="J1118" s="2" t="s">
        <v>2013</v>
      </c>
    </row>
    <row r="1119" spans="2:10" outlineLevel="1" x14ac:dyDescent="0.2">
      <c r="B1119" s="6">
        <v>44853</v>
      </c>
      <c r="C1119" s="2" t="s">
        <v>2693</v>
      </c>
      <c r="D1119" s="2" t="s">
        <v>1950</v>
      </c>
      <c r="E1119" s="2" t="s">
        <v>318</v>
      </c>
      <c r="F1119" s="1">
        <v>-722856</v>
      </c>
      <c r="G1119" s="8" t="s">
        <v>316</v>
      </c>
      <c r="H1119" s="1">
        <v>-57828</v>
      </c>
      <c r="I1119" s="2" t="s">
        <v>1900</v>
      </c>
      <c r="J1119" s="2" t="s">
        <v>441</v>
      </c>
    </row>
    <row r="1120" spans="2:10" outlineLevel="1" x14ac:dyDescent="0.2">
      <c r="B1120" s="6">
        <v>44858</v>
      </c>
      <c r="C1120" s="2" t="s">
        <v>3010</v>
      </c>
      <c r="D1120" s="2" t="s">
        <v>1491</v>
      </c>
      <c r="E1120" s="2" t="s">
        <v>318</v>
      </c>
      <c r="F1120" s="1">
        <v>-6920399</v>
      </c>
      <c r="G1120" s="8" t="s">
        <v>316</v>
      </c>
      <c r="H1120" s="1">
        <v>-553632</v>
      </c>
      <c r="I1120" s="2" t="s">
        <v>1796</v>
      </c>
      <c r="J1120" s="2" t="s">
        <v>913</v>
      </c>
    </row>
    <row r="1121" spans="2:10" outlineLevel="1" x14ac:dyDescent="0.2">
      <c r="B1121" s="6">
        <v>44858</v>
      </c>
      <c r="C1121" s="2" t="s">
        <v>590</v>
      </c>
      <c r="D1121" s="2" t="s">
        <v>1243</v>
      </c>
      <c r="E1121" s="2" t="s">
        <v>318</v>
      </c>
      <c r="F1121" s="1">
        <v>-1646077</v>
      </c>
      <c r="G1121" s="8" t="s">
        <v>316</v>
      </c>
      <c r="H1121" s="1">
        <v>-131686</v>
      </c>
      <c r="I1121" s="2" t="s">
        <v>124</v>
      </c>
      <c r="J1121" s="2" t="s">
        <v>1197</v>
      </c>
    </row>
    <row r="1122" spans="2:10" outlineLevel="1" x14ac:dyDescent="0.2">
      <c r="B1122" s="6">
        <v>44858</v>
      </c>
      <c r="C1122" s="2" t="s">
        <v>2314</v>
      </c>
      <c r="D1122" s="2" t="s">
        <v>1243</v>
      </c>
      <c r="E1122" s="2" t="s">
        <v>318</v>
      </c>
      <c r="F1122" s="1">
        <v>-1302868</v>
      </c>
      <c r="G1122" s="8" t="s">
        <v>316</v>
      </c>
      <c r="H1122" s="1">
        <v>-104229</v>
      </c>
      <c r="I1122" s="2" t="s">
        <v>124</v>
      </c>
      <c r="J1122" s="2" t="s">
        <v>1197</v>
      </c>
    </row>
    <row r="1123" spans="2:10" outlineLevel="1" x14ac:dyDescent="0.2">
      <c r="B1123" s="6">
        <v>44858</v>
      </c>
      <c r="C1123" s="2" t="s">
        <v>2287</v>
      </c>
      <c r="D1123" s="2" t="s">
        <v>1120</v>
      </c>
      <c r="E1123" s="2" t="s">
        <v>318</v>
      </c>
      <c r="F1123" s="1">
        <v>-940130</v>
      </c>
      <c r="G1123" s="8" t="s">
        <v>316</v>
      </c>
      <c r="H1123" s="1">
        <v>-75210</v>
      </c>
      <c r="I1123" s="2" t="s">
        <v>431</v>
      </c>
      <c r="J1123" s="2" t="s">
        <v>2857</v>
      </c>
    </row>
    <row r="1124" spans="2:10" outlineLevel="1" x14ac:dyDescent="0.2">
      <c r="B1124" s="6">
        <v>44858</v>
      </c>
      <c r="C1124" s="2" t="s">
        <v>2506</v>
      </c>
      <c r="D1124" s="2" t="s">
        <v>2634</v>
      </c>
      <c r="E1124" s="2" t="s">
        <v>318</v>
      </c>
      <c r="F1124" s="1">
        <v>-3782873</v>
      </c>
      <c r="G1124" s="8" t="s">
        <v>316</v>
      </c>
      <c r="H1124" s="1">
        <v>-302630</v>
      </c>
      <c r="I1124" s="2" t="s">
        <v>2355</v>
      </c>
      <c r="J1124" s="2" t="s">
        <v>2013</v>
      </c>
    </row>
    <row r="1125" spans="2:10" outlineLevel="1" x14ac:dyDescent="0.2">
      <c r="B1125" s="6">
        <v>44859</v>
      </c>
      <c r="C1125" s="2" t="s">
        <v>957</v>
      </c>
      <c r="D1125" s="2" t="s">
        <v>2578</v>
      </c>
      <c r="E1125" s="2"/>
      <c r="F1125" s="1">
        <v>0</v>
      </c>
      <c r="G1125" s="8" t="s">
        <v>316</v>
      </c>
      <c r="H1125" s="1">
        <v>0</v>
      </c>
      <c r="I1125" s="2" t="s">
        <v>354</v>
      </c>
      <c r="J1125" s="2" t="s">
        <v>1889</v>
      </c>
    </row>
    <row r="1126" spans="2:10" outlineLevel="1" x14ac:dyDescent="0.2">
      <c r="B1126" s="6">
        <v>44859</v>
      </c>
      <c r="C1126" s="2" t="s">
        <v>2745</v>
      </c>
      <c r="D1126" s="2" t="s">
        <v>1120</v>
      </c>
      <c r="E1126" s="2" t="s">
        <v>318</v>
      </c>
      <c r="F1126" s="1">
        <v>-4686941</v>
      </c>
      <c r="G1126" s="8" t="s">
        <v>316</v>
      </c>
      <c r="H1126" s="1">
        <v>-374956</v>
      </c>
      <c r="I1126" s="2" t="s">
        <v>431</v>
      </c>
      <c r="J1126" s="2" t="s">
        <v>2857</v>
      </c>
    </row>
    <row r="1127" spans="2:10" outlineLevel="1" x14ac:dyDescent="0.2">
      <c r="B1127" s="6">
        <v>44861</v>
      </c>
      <c r="C1127" s="2" t="s">
        <v>2759</v>
      </c>
      <c r="D1127" s="2" t="s">
        <v>2128</v>
      </c>
      <c r="E1127" s="2" t="s">
        <v>318</v>
      </c>
      <c r="F1127" s="1">
        <v>-1968933</v>
      </c>
      <c r="G1127" s="8" t="s">
        <v>316</v>
      </c>
      <c r="H1127" s="1">
        <v>-157514</v>
      </c>
      <c r="I1127" s="2" t="s">
        <v>1554</v>
      </c>
      <c r="J1127" s="2" t="s">
        <v>2830</v>
      </c>
    </row>
    <row r="1128" spans="2:10" outlineLevel="1" x14ac:dyDescent="0.2">
      <c r="B1128" s="6">
        <v>44863</v>
      </c>
      <c r="C1128" s="2" t="s">
        <v>1650</v>
      </c>
      <c r="D1128" s="2" t="s">
        <v>2578</v>
      </c>
      <c r="E1128" s="2" t="s">
        <v>703</v>
      </c>
      <c r="F1128" s="1">
        <v>2123230</v>
      </c>
      <c r="G1128" s="8" t="s">
        <v>316</v>
      </c>
      <c r="H1128" s="1">
        <v>169858</v>
      </c>
      <c r="I1128" s="2" t="s">
        <v>1893</v>
      </c>
      <c r="J1128" s="2" t="s">
        <v>375</v>
      </c>
    </row>
    <row r="1129" spans="2:10" outlineLevel="1" x14ac:dyDescent="0.2">
      <c r="B1129" s="6">
        <v>44863</v>
      </c>
      <c r="C1129" s="2" t="s">
        <v>44</v>
      </c>
      <c r="D1129" s="2" t="s">
        <v>2578</v>
      </c>
      <c r="E1129" s="2" t="s">
        <v>1478</v>
      </c>
      <c r="F1129" s="1">
        <v>3582650</v>
      </c>
      <c r="G1129" s="8" t="s">
        <v>316</v>
      </c>
      <c r="H1129" s="1">
        <v>286612</v>
      </c>
      <c r="I1129" s="2" t="s">
        <v>1893</v>
      </c>
      <c r="J1129" s="2" t="s">
        <v>375</v>
      </c>
    </row>
    <row r="1130" spans="2:10" outlineLevel="1" x14ac:dyDescent="0.2">
      <c r="B1130" s="6">
        <v>44863</v>
      </c>
      <c r="C1130" s="2" t="s">
        <v>1251</v>
      </c>
      <c r="D1130" s="2" t="s">
        <v>2578</v>
      </c>
      <c r="E1130" s="2" t="s">
        <v>101</v>
      </c>
      <c r="F1130" s="1">
        <v>3085980</v>
      </c>
      <c r="G1130" s="8" t="s">
        <v>316</v>
      </c>
      <c r="H1130" s="1">
        <v>246878</v>
      </c>
      <c r="I1130" s="2" t="s">
        <v>1893</v>
      </c>
      <c r="J1130" s="2" t="s">
        <v>375</v>
      </c>
    </row>
    <row r="1131" spans="2:10" outlineLevel="1" x14ac:dyDescent="0.2">
      <c r="B1131" s="6">
        <v>44863</v>
      </c>
      <c r="C1131" s="2" t="s">
        <v>820</v>
      </c>
      <c r="D1131" s="2" t="s">
        <v>2578</v>
      </c>
      <c r="E1131" s="2" t="s">
        <v>2003</v>
      </c>
      <c r="F1131" s="1">
        <v>3331740</v>
      </c>
      <c r="G1131" s="8" t="s">
        <v>316</v>
      </c>
      <c r="H1131" s="1">
        <v>266539</v>
      </c>
      <c r="I1131" s="2" t="s">
        <v>1893</v>
      </c>
      <c r="J1131" s="2" t="s">
        <v>375</v>
      </c>
    </row>
    <row r="1132" spans="2:10" outlineLevel="1" x14ac:dyDescent="0.2">
      <c r="B1132" s="6">
        <v>44863</v>
      </c>
      <c r="C1132" s="2" t="s">
        <v>1049</v>
      </c>
      <c r="D1132" s="2" t="s">
        <v>2578</v>
      </c>
      <c r="E1132" s="2" t="s">
        <v>240</v>
      </c>
      <c r="F1132" s="1">
        <v>2955470</v>
      </c>
      <c r="G1132" s="8" t="s">
        <v>316</v>
      </c>
      <c r="H1132" s="1">
        <v>236438</v>
      </c>
      <c r="I1132" s="2" t="s">
        <v>1893</v>
      </c>
      <c r="J1132" s="2" t="s">
        <v>375</v>
      </c>
    </row>
    <row r="1133" spans="2:10" outlineLevel="1" x14ac:dyDescent="0.2">
      <c r="B1133" s="6">
        <v>44863</v>
      </c>
      <c r="C1133" s="2" t="s">
        <v>678</v>
      </c>
      <c r="D1133" s="2" t="s">
        <v>2578</v>
      </c>
      <c r="E1133" s="2" t="s">
        <v>2584</v>
      </c>
      <c r="F1133" s="1">
        <v>3300175</v>
      </c>
      <c r="G1133" s="8" t="s">
        <v>316</v>
      </c>
      <c r="H1133" s="1">
        <v>264014</v>
      </c>
      <c r="I1133" s="2" t="s">
        <v>1893</v>
      </c>
      <c r="J1133" s="2" t="s">
        <v>375</v>
      </c>
    </row>
    <row r="1134" spans="2:10" outlineLevel="1" x14ac:dyDescent="0.2">
      <c r="B1134" s="6">
        <v>44863</v>
      </c>
      <c r="C1134" s="2" t="s">
        <v>94</v>
      </c>
      <c r="D1134" s="2" t="s">
        <v>2578</v>
      </c>
      <c r="E1134" s="2" t="s">
        <v>396</v>
      </c>
      <c r="F1134" s="1">
        <v>911242</v>
      </c>
      <c r="G1134" s="8" t="s">
        <v>316</v>
      </c>
      <c r="H1134" s="1">
        <v>72899</v>
      </c>
      <c r="I1134" s="2" t="s">
        <v>1893</v>
      </c>
      <c r="J1134" s="2" t="s">
        <v>375</v>
      </c>
    </row>
    <row r="1135" spans="2:10" outlineLevel="1" x14ac:dyDescent="0.2">
      <c r="B1135" s="6">
        <v>44863</v>
      </c>
      <c r="C1135" s="2" t="s">
        <v>2922</v>
      </c>
      <c r="D1135" s="2" t="s">
        <v>2578</v>
      </c>
      <c r="E1135" s="2" t="s">
        <v>887</v>
      </c>
      <c r="F1135" s="1">
        <v>5679270</v>
      </c>
      <c r="G1135" s="8" t="s">
        <v>316</v>
      </c>
      <c r="H1135" s="1">
        <v>454342</v>
      </c>
      <c r="I1135" s="2" t="s">
        <v>1893</v>
      </c>
      <c r="J1135" s="2" t="s">
        <v>375</v>
      </c>
    </row>
    <row r="1136" spans="2:10" outlineLevel="1" x14ac:dyDescent="0.2">
      <c r="B1136" s="6">
        <v>44863</v>
      </c>
      <c r="C1136" s="2" t="s">
        <v>2030</v>
      </c>
      <c r="D1136" s="2" t="s">
        <v>2578</v>
      </c>
      <c r="E1136" s="2" t="s">
        <v>2235</v>
      </c>
      <c r="F1136" s="1">
        <v>2328299</v>
      </c>
      <c r="G1136" s="8" t="s">
        <v>316</v>
      </c>
      <c r="H1136" s="1">
        <v>186264</v>
      </c>
      <c r="I1136" s="2" t="s">
        <v>1893</v>
      </c>
      <c r="J1136" s="2" t="s">
        <v>375</v>
      </c>
    </row>
    <row r="1137" spans="2:10" outlineLevel="1" x14ac:dyDescent="0.2">
      <c r="B1137" s="6">
        <v>44863</v>
      </c>
      <c r="C1137" s="2" t="s">
        <v>2084</v>
      </c>
      <c r="D1137" s="2" t="s">
        <v>2578</v>
      </c>
      <c r="E1137" s="2" t="s">
        <v>555</v>
      </c>
      <c r="F1137" s="1">
        <v>2579200</v>
      </c>
      <c r="G1137" s="8" t="s">
        <v>316</v>
      </c>
      <c r="H1137" s="1">
        <v>206336</v>
      </c>
      <c r="I1137" s="2" t="s">
        <v>1893</v>
      </c>
      <c r="J1137" s="2" t="s">
        <v>375</v>
      </c>
    </row>
    <row r="1138" spans="2:10" outlineLevel="1" x14ac:dyDescent="0.2">
      <c r="B1138" s="6">
        <v>44863</v>
      </c>
      <c r="C1138" s="2" t="s">
        <v>358</v>
      </c>
      <c r="D1138" s="2" t="s">
        <v>2578</v>
      </c>
      <c r="E1138" s="2" t="s">
        <v>2266</v>
      </c>
      <c r="F1138" s="1">
        <v>4398895</v>
      </c>
      <c r="G1138" s="8" t="s">
        <v>316</v>
      </c>
      <c r="H1138" s="1">
        <v>351912</v>
      </c>
      <c r="I1138" s="2" t="s">
        <v>1893</v>
      </c>
      <c r="J1138" s="2" t="s">
        <v>375</v>
      </c>
    </row>
    <row r="1139" spans="2:10" outlineLevel="1" x14ac:dyDescent="0.2">
      <c r="B1139" s="6">
        <v>44863</v>
      </c>
      <c r="C1139" s="2" t="s">
        <v>28</v>
      </c>
      <c r="D1139" s="2" t="s">
        <v>2578</v>
      </c>
      <c r="E1139" s="2" t="s">
        <v>1425</v>
      </c>
      <c r="F1139" s="1">
        <v>455621</v>
      </c>
      <c r="G1139" s="8" t="s">
        <v>316</v>
      </c>
      <c r="H1139" s="1">
        <v>36450</v>
      </c>
      <c r="I1139" s="2" t="s">
        <v>1893</v>
      </c>
      <c r="J1139" s="2" t="s">
        <v>375</v>
      </c>
    </row>
    <row r="1140" spans="2:10" outlineLevel="1" x14ac:dyDescent="0.2">
      <c r="B1140" s="6">
        <v>44863</v>
      </c>
      <c r="C1140" s="2" t="s">
        <v>2053</v>
      </c>
      <c r="D1140" s="2" t="s">
        <v>2578</v>
      </c>
      <c r="E1140" s="2" t="s">
        <v>1709</v>
      </c>
      <c r="F1140" s="1">
        <v>720975</v>
      </c>
      <c r="G1140" s="8" t="s">
        <v>316</v>
      </c>
      <c r="H1140" s="1">
        <v>57678</v>
      </c>
      <c r="I1140" s="2" t="s">
        <v>1893</v>
      </c>
      <c r="J1140" s="2" t="s">
        <v>375</v>
      </c>
    </row>
    <row r="1141" spans="2:10" outlineLevel="1" x14ac:dyDescent="0.2">
      <c r="B1141" s="6">
        <v>44863</v>
      </c>
      <c r="C1141" s="2" t="s">
        <v>978</v>
      </c>
      <c r="D1141" s="2" t="s">
        <v>2578</v>
      </c>
      <c r="E1141" s="2" t="s">
        <v>2552</v>
      </c>
      <c r="F1141" s="1">
        <v>455621</v>
      </c>
      <c r="G1141" s="8" t="s">
        <v>316</v>
      </c>
      <c r="H1141" s="1">
        <v>36450</v>
      </c>
      <c r="I1141" s="2" t="s">
        <v>1893</v>
      </c>
      <c r="J1141" s="2" t="s">
        <v>375</v>
      </c>
    </row>
    <row r="1142" spans="2:10" outlineLevel="1" x14ac:dyDescent="0.2">
      <c r="B1142" s="6">
        <v>44863</v>
      </c>
      <c r="C1142" s="2" t="s">
        <v>348</v>
      </c>
      <c r="D1142" s="2" t="s">
        <v>2578</v>
      </c>
      <c r="E1142" s="2" t="s">
        <v>1445</v>
      </c>
      <c r="F1142" s="1">
        <v>635250</v>
      </c>
      <c r="G1142" s="8" t="s">
        <v>316</v>
      </c>
      <c r="H1142" s="1">
        <v>50820</v>
      </c>
      <c r="I1142" s="2" t="s">
        <v>1893</v>
      </c>
      <c r="J1142" s="2" t="s">
        <v>375</v>
      </c>
    </row>
    <row r="1143" spans="2:10" outlineLevel="1" x14ac:dyDescent="0.2">
      <c r="B1143" s="6">
        <v>44863</v>
      </c>
      <c r="C1143" s="2" t="s">
        <v>2031</v>
      </c>
      <c r="D1143" s="2" t="s">
        <v>2578</v>
      </c>
      <c r="E1143" s="2" t="s">
        <v>1632</v>
      </c>
      <c r="F1143" s="1">
        <v>6383225</v>
      </c>
      <c r="G1143" s="8" t="s">
        <v>316</v>
      </c>
      <c r="H1143" s="1">
        <v>510658</v>
      </c>
      <c r="I1143" s="2" t="s">
        <v>2119</v>
      </c>
      <c r="J1143" s="2" t="s">
        <v>1150</v>
      </c>
    </row>
    <row r="1144" spans="2:10" outlineLevel="1" x14ac:dyDescent="0.2">
      <c r="B1144" s="6">
        <v>44863</v>
      </c>
      <c r="C1144" s="2" t="s">
        <v>67</v>
      </c>
      <c r="D1144" s="2" t="s">
        <v>2578</v>
      </c>
      <c r="E1144" s="2" t="s">
        <v>2750</v>
      </c>
      <c r="F1144" s="1">
        <v>1822485</v>
      </c>
      <c r="G1144" s="8" t="s">
        <v>316</v>
      </c>
      <c r="H1144" s="1">
        <v>145799</v>
      </c>
      <c r="I1144" s="2" t="s">
        <v>2119</v>
      </c>
      <c r="J1144" s="2" t="s">
        <v>1150</v>
      </c>
    </row>
    <row r="1145" spans="2:10" outlineLevel="1" x14ac:dyDescent="0.2">
      <c r="B1145" s="6">
        <v>44863</v>
      </c>
      <c r="C1145" s="2" t="s">
        <v>233</v>
      </c>
      <c r="D1145" s="2" t="s">
        <v>2578</v>
      </c>
      <c r="E1145" s="2" t="s">
        <v>859</v>
      </c>
      <c r="F1145" s="1">
        <v>1410195</v>
      </c>
      <c r="G1145" s="8" t="s">
        <v>316</v>
      </c>
      <c r="H1145" s="1">
        <v>112816</v>
      </c>
      <c r="I1145" s="2" t="s">
        <v>1222</v>
      </c>
      <c r="J1145" s="2" t="s">
        <v>915</v>
      </c>
    </row>
    <row r="1146" spans="2:10" outlineLevel="1" x14ac:dyDescent="0.2">
      <c r="B1146" s="6">
        <v>44863</v>
      </c>
      <c r="C1146" s="2" t="s">
        <v>1369</v>
      </c>
      <c r="D1146" s="2" t="s">
        <v>2578</v>
      </c>
      <c r="E1146" s="2" t="s">
        <v>1646</v>
      </c>
      <c r="F1146" s="1">
        <v>3675382</v>
      </c>
      <c r="G1146" s="8" t="s">
        <v>316</v>
      </c>
      <c r="H1146" s="1">
        <v>294031</v>
      </c>
      <c r="I1146" s="2" t="s">
        <v>1222</v>
      </c>
      <c r="J1146" s="2" t="s">
        <v>915</v>
      </c>
    </row>
    <row r="1147" spans="2:10" outlineLevel="1" x14ac:dyDescent="0.2">
      <c r="B1147" s="6">
        <v>44863</v>
      </c>
      <c r="C1147" s="2" t="s">
        <v>2296</v>
      </c>
      <c r="D1147" s="2" t="s">
        <v>2578</v>
      </c>
      <c r="E1147" s="2" t="s">
        <v>352</v>
      </c>
      <c r="F1147" s="1">
        <v>11103375</v>
      </c>
      <c r="G1147" s="8" t="s">
        <v>316</v>
      </c>
      <c r="H1147" s="1">
        <v>888270</v>
      </c>
      <c r="I1147" s="2" t="s">
        <v>2355</v>
      </c>
      <c r="J1147" s="2" t="s">
        <v>2013</v>
      </c>
    </row>
    <row r="1148" spans="2:10" outlineLevel="1" x14ac:dyDescent="0.2">
      <c r="B1148" s="6">
        <v>44863</v>
      </c>
      <c r="C1148" s="2" t="s">
        <v>2705</v>
      </c>
      <c r="D1148" s="2" t="s">
        <v>2578</v>
      </c>
      <c r="E1148" s="2" t="s">
        <v>1625</v>
      </c>
      <c r="F1148" s="1">
        <v>1110580</v>
      </c>
      <c r="G1148" s="8" t="s">
        <v>316</v>
      </c>
      <c r="H1148" s="1">
        <v>88846</v>
      </c>
      <c r="I1148" s="2" t="s">
        <v>1796</v>
      </c>
      <c r="J1148" s="2" t="s">
        <v>913</v>
      </c>
    </row>
    <row r="1149" spans="2:10" outlineLevel="1" x14ac:dyDescent="0.2">
      <c r="B1149" s="6">
        <v>44863</v>
      </c>
      <c r="C1149" s="2" t="s">
        <v>2236</v>
      </c>
      <c r="D1149" s="2" t="s">
        <v>2578</v>
      </c>
      <c r="E1149" s="2" t="s">
        <v>1254</v>
      </c>
      <c r="F1149" s="1">
        <v>6514495</v>
      </c>
      <c r="G1149" s="8" t="s">
        <v>316</v>
      </c>
      <c r="H1149" s="1">
        <v>521160</v>
      </c>
      <c r="I1149" s="2" t="s">
        <v>2339</v>
      </c>
      <c r="J1149" s="2" t="s">
        <v>1408</v>
      </c>
    </row>
    <row r="1150" spans="2:10" outlineLevel="1" x14ac:dyDescent="0.2">
      <c r="B1150" s="6">
        <v>44863</v>
      </c>
      <c r="C1150" s="2" t="s">
        <v>885</v>
      </c>
      <c r="D1150" s="2" t="s">
        <v>2578</v>
      </c>
      <c r="E1150" s="2" t="s">
        <v>2731</v>
      </c>
      <c r="F1150" s="1">
        <v>2621375</v>
      </c>
      <c r="G1150" s="8" t="s">
        <v>316</v>
      </c>
      <c r="H1150" s="1">
        <v>209710</v>
      </c>
      <c r="I1150" s="2" t="s">
        <v>124</v>
      </c>
      <c r="J1150" s="2" t="s">
        <v>1197</v>
      </c>
    </row>
    <row r="1151" spans="2:10" outlineLevel="1" x14ac:dyDescent="0.2">
      <c r="B1151" s="6">
        <v>44863</v>
      </c>
      <c r="C1151" s="2" t="s">
        <v>1820</v>
      </c>
      <c r="D1151" s="2" t="s">
        <v>2578</v>
      </c>
      <c r="E1151" s="2" t="s">
        <v>1428</v>
      </c>
      <c r="F1151" s="1">
        <v>1261126</v>
      </c>
      <c r="G1151" s="8" t="s">
        <v>316</v>
      </c>
      <c r="H1151" s="1">
        <v>100890</v>
      </c>
      <c r="I1151" s="2" t="s">
        <v>2818</v>
      </c>
      <c r="J1151" s="2" t="s">
        <v>364</v>
      </c>
    </row>
    <row r="1152" spans="2:10" outlineLevel="1" x14ac:dyDescent="0.2">
      <c r="B1152" s="6">
        <v>44863</v>
      </c>
      <c r="C1152" s="2" t="s">
        <v>433</v>
      </c>
      <c r="D1152" s="2" t="s">
        <v>2578</v>
      </c>
      <c r="E1152" s="2" t="s">
        <v>1518</v>
      </c>
      <c r="F1152" s="1">
        <v>5314385</v>
      </c>
      <c r="G1152" s="8" t="s">
        <v>316</v>
      </c>
      <c r="H1152" s="1">
        <v>425151</v>
      </c>
      <c r="I1152" s="2" t="s">
        <v>1222</v>
      </c>
      <c r="J1152" s="2" t="s">
        <v>915</v>
      </c>
    </row>
    <row r="1153" spans="2:10" outlineLevel="1" x14ac:dyDescent="0.2">
      <c r="B1153" s="6">
        <v>44863</v>
      </c>
      <c r="C1153" s="2" t="s">
        <v>419</v>
      </c>
      <c r="D1153" s="2" t="s">
        <v>2578</v>
      </c>
      <c r="E1153" s="2" t="s">
        <v>2277</v>
      </c>
      <c r="F1153" s="1">
        <v>13474980</v>
      </c>
      <c r="G1153" s="8" t="s">
        <v>316</v>
      </c>
      <c r="H1153" s="1">
        <v>1077998</v>
      </c>
      <c r="I1153" s="2" t="s">
        <v>2355</v>
      </c>
      <c r="J1153" s="2" t="s">
        <v>2013</v>
      </c>
    </row>
    <row r="1154" spans="2:10" outlineLevel="1" x14ac:dyDescent="0.2">
      <c r="B1154" s="6">
        <v>44863</v>
      </c>
      <c r="C1154" s="2" t="s">
        <v>1056</v>
      </c>
      <c r="D1154" s="2" t="s">
        <v>2578</v>
      </c>
      <c r="E1154" s="2" t="s">
        <v>1781</v>
      </c>
      <c r="F1154" s="1">
        <v>8086260</v>
      </c>
      <c r="G1154" s="8" t="s">
        <v>316</v>
      </c>
      <c r="H1154" s="1">
        <v>646901</v>
      </c>
      <c r="I1154" s="2" t="s">
        <v>2355</v>
      </c>
      <c r="J1154" s="2" t="s">
        <v>2013</v>
      </c>
    </row>
    <row r="1155" spans="2:10" outlineLevel="1" x14ac:dyDescent="0.2">
      <c r="B1155" s="6">
        <v>44863</v>
      </c>
      <c r="C1155" s="2" t="s">
        <v>384</v>
      </c>
      <c r="D1155" s="2" t="s">
        <v>2578</v>
      </c>
      <c r="E1155" s="2" t="s">
        <v>405</v>
      </c>
      <c r="F1155" s="1">
        <v>4442320</v>
      </c>
      <c r="G1155" s="8" t="s">
        <v>316</v>
      </c>
      <c r="H1155" s="1">
        <v>355386</v>
      </c>
      <c r="I1155" s="2" t="s">
        <v>2355</v>
      </c>
      <c r="J1155" s="2" t="s">
        <v>2013</v>
      </c>
    </row>
    <row r="1156" spans="2:10" outlineLevel="1" x14ac:dyDescent="0.2">
      <c r="B1156" s="6">
        <v>44863</v>
      </c>
      <c r="C1156" s="2" t="s">
        <v>1957</v>
      </c>
      <c r="D1156" s="2" t="s">
        <v>2578</v>
      </c>
      <c r="E1156" s="2" t="s">
        <v>2953</v>
      </c>
      <c r="F1156" s="1">
        <v>3990872</v>
      </c>
      <c r="G1156" s="8" t="s">
        <v>316</v>
      </c>
      <c r="H1156" s="1">
        <v>319270</v>
      </c>
      <c r="I1156" s="2" t="s">
        <v>2119</v>
      </c>
      <c r="J1156" s="2" t="s">
        <v>1150</v>
      </c>
    </row>
    <row r="1157" spans="2:10" outlineLevel="1" x14ac:dyDescent="0.2">
      <c r="B1157" s="6">
        <v>44863</v>
      </c>
      <c r="C1157" s="2" t="s">
        <v>1121</v>
      </c>
      <c r="D1157" s="2" t="s">
        <v>2578</v>
      </c>
      <c r="E1157" s="2" t="s">
        <v>2151</v>
      </c>
      <c r="F1157" s="1">
        <v>8933535</v>
      </c>
      <c r="G1157" s="8" t="s">
        <v>316</v>
      </c>
      <c r="H1157" s="1">
        <v>714683</v>
      </c>
      <c r="I1157" s="2" t="s">
        <v>2355</v>
      </c>
      <c r="J1157" s="2" t="s">
        <v>2013</v>
      </c>
    </row>
    <row r="1158" spans="2:10" outlineLevel="1" x14ac:dyDescent="0.2">
      <c r="B1158" s="6">
        <v>44863</v>
      </c>
      <c r="C1158" s="2" t="s">
        <v>1179</v>
      </c>
      <c r="D1158" s="2" t="s">
        <v>2578</v>
      </c>
      <c r="E1158" s="2" t="s">
        <v>805</v>
      </c>
      <c r="F1158" s="1">
        <v>5307330</v>
      </c>
      <c r="G1158" s="8" t="s">
        <v>316</v>
      </c>
      <c r="H1158" s="1">
        <v>424586</v>
      </c>
      <c r="I1158" s="2" t="s">
        <v>2355</v>
      </c>
      <c r="J1158" s="2" t="s">
        <v>2013</v>
      </c>
    </row>
    <row r="1159" spans="2:10" outlineLevel="1" x14ac:dyDescent="0.2">
      <c r="B1159" s="6">
        <v>44863</v>
      </c>
      <c r="C1159" s="2" t="s">
        <v>905</v>
      </c>
      <c r="D1159" s="2" t="s">
        <v>2578</v>
      </c>
      <c r="E1159" s="2" t="s">
        <v>260</v>
      </c>
      <c r="F1159" s="1">
        <v>911242</v>
      </c>
      <c r="G1159" s="8" t="s">
        <v>316</v>
      </c>
      <c r="H1159" s="1">
        <v>72899</v>
      </c>
      <c r="I1159" s="2" t="s">
        <v>2355</v>
      </c>
      <c r="J1159" s="2" t="s">
        <v>2013</v>
      </c>
    </row>
    <row r="1160" spans="2:10" outlineLevel="1" x14ac:dyDescent="0.2">
      <c r="B1160" s="6">
        <v>44863</v>
      </c>
      <c r="C1160" s="2" t="s">
        <v>1354</v>
      </c>
      <c r="D1160" s="2" t="s">
        <v>2578</v>
      </c>
      <c r="E1160" s="2" t="s">
        <v>1270</v>
      </c>
      <c r="F1160" s="1">
        <v>1309220</v>
      </c>
      <c r="G1160" s="8" t="s">
        <v>316</v>
      </c>
      <c r="H1160" s="1">
        <v>104738</v>
      </c>
      <c r="I1160" s="2" t="s">
        <v>2355</v>
      </c>
      <c r="J1160" s="2" t="s">
        <v>2013</v>
      </c>
    </row>
    <row r="1161" spans="2:10" outlineLevel="1" x14ac:dyDescent="0.2">
      <c r="B1161" s="6">
        <v>44863</v>
      </c>
      <c r="C1161" s="2" t="s">
        <v>813</v>
      </c>
      <c r="D1161" s="2" t="s">
        <v>2578</v>
      </c>
      <c r="E1161" s="2" t="s">
        <v>1433</v>
      </c>
      <c r="F1161" s="1">
        <v>2031655</v>
      </c>
      <c r="G1161" s="8" t="s">
        <v>316</v>
      </c>
      <c r="H1161" s="1">
        <v>162532</v>
      </c>
      <c r="I1161" s="2" t="s">
        <v>2355</v>
      </c>
      <c r="J1161" s="2" t="s">
        <v>2013</v>
      </c>
    </row>
    <row r="1162" spans="2:10" outlineLevel="1" x14ac:dyDescent="0.2">
      <c r="B1162" s="6">
        <v>44863</v>
      </c>
      <c r="C1162" s="2" t="s">
        <v>3006</v>
      </c>
      <c r="D1162" s="2" t="s">
        <v>2578</v>
      </c>
      <c r="E1162" s="2" t="s">
        <v>1711</v>
      </c>
      <c r="F1162" s="1">
        <v>1747500</v>
      </c>
      <c r="G1162" s="8" t="s">
        <v>316</v>
      </c>
      <c r="H1162" s="1">
        <v>139800</v>
      </c>
      <c r="I1162" s="2" t="s">
        <v>2119</v>
      </c>
      <c r="J1162" s="2" t="s">
        <v>1150</v>
      </c>
    </row>
    <row r="1163" spans="2:10" outlineLevel="1" x14ac:dyDescent="0.2">
      <c r="B1163" s="6">
        <v>44863</v>
      </c>
      <c r="C1163" s="2" t="s">
        <v>897</v>
      </c>
      <c r="D1163" s="2" t="s">
        <v>2578</v>
      </c>
      <c r="E1163" s="2" t="s">
        <v>2710</v>
      </c>
      <c r="F1163" s="1">
        <v>1468620</v>
      </c>
      <c r="G1163" s="8" t="s">
        <v>316</v>
      </c>
      <c r="H1163" s="1">
        <v>117490</v>
      </c>
      <c r="I1163" s="2" t="s">
        <v>1893</v>
      </c>
      <c r="J1163" s="2" t="s">
        <v>375</v>
      </c>
    </row>
    <row r="1164" spans="2:10" outlineLevel="1" x14ac:dyDescent="0.2">
      <c r="B1164" s="6">
        <v>44863</v>
      </c>
      <c r="C1164" s="2" t="s">
        <v>297</v>
      </c>
      <c r="D1164" s="2" t="s">
        <v>2578</v>
      </c>
      <c r="E1164" s="2" t="s">
        <v>1279</v>
      </c>
      <c r="F1164" s="1">
        <v>5552900</v>
      </c>
      <c r="G1164" s="8" t="s">
        <v>316</v>
      </c>
      <c r="H1164" s="1">
        <v>444232</v>
      </c>
      <c r="I1164" s="2" t="s">
        <v>944</v>
      </c>
      <c r="J1164" s="2" t="s">
        <v>319</v>
      </c>
    </row>
    <row r="1165" spans="2:10" outlineLevel="1" x14ac:dyDescent="0.2">
      <c r="B1165" s="6">
        <v>44863</v>
      </c>
      <c r="C1165" s="2" t="s">
        <v>337</v>
      </c>
      <c r="D1165" s="2" t="s">
        <v>2578</v>
      </c>
      <c r="E1165" s="2" t="s">
        <v>1922</v>
      </c>
      <c r="F1165" s="1">
        <v>3849940</v>
      </c>
      <c r="G1165" s="8" t="s">
        <v>316</v>
      </c>
      <c r="H1165" s="1">
        <v>307995</v>
      </c>
      <c r="I1165" s="2" t="s">
        <v>2818</v>
      </c>
      <c r="J1165" s="2" t="s">
        <v>364</v>
      </c>
    </row>
    <row r="1166" spans="2:10" outlineLevel="1" x14ac:dyDescent="0.2">
      <c r="B1166" s="6">
        <v>44863</v>
      </c>
      <c r="C1166" s="2" t="s">
        <v>283</v>
      </c>
      <c r="D1166" s="2" t="s">
        <v>2578</v>
      </c>
      <c r="E1166" s="2" t="s">
        <v>3008</v>
      </c>
      <c r="F1166" s="1">
        <v>2021822</v>
      </c>
      <c r="G1166" s="8" t="s">
        <v>316</v>
      </c>
      <c r="H1166" s="1">
        <v>161746</v>
      </c>
      <c r="I1166" s="2" t="s">
        <v>124</v>
      </c>
      <c r="J1166" s="2" t="s">
        <v>1197</v>
      </c>
    </row>
    <row r="1167" spans="2:10" outlineLevel="1" x14ac:dyDescent="0.2">
      <c r="B1167" s="6">
        <v>44863</v>
      </c>
      <c r="C1167" s="2" t="s">
        <v>2364</v>
      </c>
      <c r="D1167" s="2" t="s">
        <v>2578</v>
      </c>
      <c r="E1167" s="2" t="s">
        <v>173</v>
      </c>
      <c r="F1167" s="1">
        <v>1822485</v>
      </c>
      <c r="G1167" s="8" t="s">
        <v>316</v>
      </c>
      <c r="H1167" s="1">
        <v>145799</v>
      </c>
      <c r="I1167" s="2" t="s">
        <v>1796</v>
      </c>
      <c r="J1167" s="2" t="s">
        <v>913</v>
      </c>
    </row>
    <row r="1168" spans="2:10" outlineLevel="1" x14ac:dyDescent="0.2">
      <c r="B1168" s="6">
        <v>44863</v>
      </c>
      <c r="C1168" s="2" t="s">
        <v>802</v>
      </c>
      <c r="D1168" s="2" t="s">
        <v>2578</v>
      </c>
      <c r="E1168" s="2" t="s">
        <v>105</v>
      </c>
      <c r="F1168" s="1">
        <v>6621625</v>
      </c>
      <c r="G1168" s="8" t="s">
        <v>316</v>
      </c>
      <c r="H1168" s="1">
        <v>529730</v>
      </c>
      <c r="I1168" s="2" t="s">
        <v>944</v>
      </c>
      <c r="J1168" s="2" t="s">
        <v>319</v>
      </c>
    </row>
    <row r="1169" spans="2:10" outlineLevel="1" x14ac:dyDescent="0.2">
      <c r="B1169" s="6">
        <v>44863</v>
      </c>
      <c r="C1169" s="2" t="s">
        <v>1311</v>
      </c>
      <c r="D1169" s="2" t="s">
        <v>2578</v>
      </c>
      <c r="E1169" s="2" t="s">
        <v>286</v>
      </c>
      <c r="F1169" s="1">
        <v>2402660</v>
      </c>
      <c r="G1169" s="8" t="s">
        <v>316</v>
      </c>
      <c r="H1169" s="1">
        <v>192213</v>
      </c>
      <c r="I1169" s="2" t="s">
        <v>1900</v>
      </c>
      <c r="J1169" s="2" t="s">
        <v>441</v>
      </c>
    </row>
    <row r="1170" spans="2:10" outlineLevel="1" x14ac:dyDescent="0.2">
      <c r="B1170" s="6">
        <v>44863</v>
      </c>
      <c r="C1170" s="2" t="s">
        <v>1995</v>
      </c>
      <c r="D1170" s="2" t="s">
        <v>2578</v>
      </c>
      <c r="E1170" s="2" t="s">
        <v>1078</v>
      </c>
      <c r="F1170" s="1">
        <v>10762935</v>
      </c>
      <c r="G1170" s="8" t="s">
        <v>316</v>
      </c>
      <c r="H1170" s="1">
        <v>861035</v>
      </c>
      <c r="I1170" s="2" t="s">
        <v>2339</v>
      </c>
      <c r="J1170" s="2" t="s">
        <v>1408</v>
      </c>
    </row>
    <row r="1171" spans="2:10" outlineLevel="1" x14ac:dyDescent="0.2">
      <c r="B1171" s="6">
        <v>44863</v>
      </c>
      <c r="C1171" s="2" t="s">
        <v>1016</v>
      </c>
      <c r="D1171" s="2" t="s">
        <v>2578</v>
      </c>
      <c r="E1171" s="2" t="s">
        <v>2484</v>
      </c>
      <c r="F1171" s="1">
        <v>2520775</v>
      </c>
      <c r="G1171" s="8" t="s">
        <v>316</v>
      </c>
      <c r="H1171" s="1">
        <v>201662</v>
      </c>
      <c r="I1171" s="2" t="s">
        <v>1796</v>
      </c>
      <c r="J1171" s="2" t="s">
        <v>913</v>
      </c>
    </row>
    <row r="1172" spans="2:10" outlineLevel="1" x14ac:dyDescent="0.2">
      <c r="B1172" s="6">
        <v>44863</v>
      </c>
      <c r="C1172" s="2" t="s">
        <v>1606</v>
      </c>
      <c r="D1172" s="2" t="s">
        <v>2578</v>
      </c>
      <c r="E1172" s="2" t="s">
        <v>209</v>
      </c>
      <c r="F1172" s="1">
        <v>1468620</v>
      </c>
      <c r="G1172" s="8" t="s">
        <v>316</v>
      </c>
      <c r="H1172" s="1">
        <v>117490</v>
      </c>
      <c r="I1172" s="2" t="s">
        <v>431</v>
      </c>
      <c r="J1172" s="2" t="s">
        <v>2857</v>
      </c>
    </row>
    <row r="1173" spans="2:10" outlineLevel="1" x14ac:dyDescent="0.2">
      <c r="B1173" s="6">
        <v>44863</v>
      </c>
      <c r="C1173" s="2" t="s">
        <v>1971</v>
      </c>
      <c r="D1173" s="2" t="s">
        <v>2578</v>
      </c>
      <c r="E1173" s="2" t="s">
        <v>1989</v>
      </c>
      <c r="F1173" s="1">
        <v>2579200</v>
      </c>
      <c r="G1173" s="8" t="s">
        <v>316</v>
      </c>
      <c r="H1173" s="1">
        <v>206336</v>
      </c>
      <c r="I1173" s="2" t="s">
        <v>1554</v>
      </c>
      <c r="J1173" s="2" t="s">
        <v>2830</v>
      </c>
    </row>
    <row r="1174" spans="2:10" outlineLevel="1" x14ac:dyDescent="0.2">
      <c r="B1174" s="6">
        <v>44863</v>
      </c>
      <c r="C1174" s="2" t="s">
        <v>2751</v>
      </c>
      <c r="D1174" s="2" t="s">
        <v>2578</v>
      </c>
      <c r="E1174" s="2" t="s">
        <v>2651</v>
      </c>
      <c r="F1174" s="1">
        <v>1529835</v>
      </c>
      <c r="G1174" s="8" t="s">
        <v>316</v>
      </c>
      <c r="H1174" s="1">
        <v>122387</v>
      </c>
      <c r="I1174" s="2" t="s">
        <v>24</v>
      </c>
      <c r="J1174" s="2" t="s">
        <v>349</v>
      </c>
    </row>
    <row r="1175" spans="2:10" outlineLevel="1" x14ac:dyDescent="0.2">
      <c r="B1175" s="6">
        <v>44863</v>
      </c>
      <c r="C1175" s="2" t="s">
        <v>2365</v>
      </c>
      <c r="D1175" s="2" t="s">
        <v>2578</v>
      </c>
      <c r="E1175" s="2" t="s">
        <v>2330</v>
      </c>
      <c r="F1175" s="1">
        <v>4853390</v>
      </c>
      <c r="G1175" s="8" t="s">
        <v>316</v>
      </c>
      <c r="H1175" s="1">
        <v>388271</v>
      </c>
      <c r="I1175" s="2" t="s">
        <v>2339</v>
      </c>
      <c r="J1175" s="2" t="s">
        <v>1408</v>
      </c>
    </row>
    <row r="1176" spans="2:10" outlineLevel="1" x14ac:dyDescent="0.2">
      <c r="B1176" s="6">
        <v>44863</v>
      </c>
      <c r="C1176" s="2" t="s">
        <v>397</v>
      </c>
      <c r="D1176" s="2" t="s">
        <v>2578</v>
      </c>
      <c r="E1176" s="2" t="s">
        <v>2819</v>
      </c>
      <c r="F1176" s="1">
        <v>3940690</v>
      </c>
      <c r="G1176" s="8" t="s">
        <v>316</v>
      </c>
      <c r="H1176" s="1">
        <v>315255</v>
      </c>
      <c r="I1176" s="2" t="s">
        <v>2818</v>
      </c>
      <c r="J1176" s="2" t="s">
        <v>364</v>
      </c>
    </row>
    <row r="1177" spans="2:10" outlineLevel="1" x14ac:dyDescent="0.2">
      <c r="B1177" s="6">
        <v>44863</v>
      </c>
      <c r="C1177" s="2" t="s">
        <v>2649</v>
      </c>
      <c r="D1177" s="2" t="s">
        <v>2578</v>
      </c>
      <c r="E1177" s="2" t="s">
        <v>2747</v>
      </c>
      <c r="F1177" s="1">
        <v>1110580</v>
      </c>
      <c r="G1177" s="8" t="s">
        <v>316</v>
      </c>
      <c r="H1177" s="1">
        <v>88846</v>
      </c>
      <c r="I1177" s="2" t="s">
        <v>944</v>
      </c>
      <c r="J1177" s="2" t="s">
        <v>319</v>
      </c>
    </row>
    <row r="1178" spans="2:10" outlineLevel="1" x14ac:dyDescent="0.2">
      <c r="B1178" s="6">
        <v>44863</v>
      </c>
      <c r="C1178" s="2" t="s">
        <v>477</v>
      </c>
      <c r="D1178" s="2" t="s">
        <v>2578</v>
      </c>
      <c r="E1178" s="2" t="s">
        <v>2738</v>
      </c>
      <c r="F1178" s="1">
        <v>1305962</v>
      </c>
      <c r="G1178" s="8" t="s">
        <v>316</v>
      </c>
      <c r="H1178" s="1">
        <v>104477</v>
      </c>
      <c r="I1178" s="2" t="s">
        <v>2445</v>
      </c>
      <c r="J1178" s="2" t="s">
        <v>1098</v>
      </c>
    </row>
    <row r="1179" spans="2:10" outlineLevel="1" x14ac:dyDescent="0.2">
      <c r="B1179" s="6">
        <v>44863</v>
      </c>
      <c r="C1179" s="2" t="s">
        <v>1775</v>
      </c>
      <c r="D1179" s="2" t="s">
        <v>2578</v>
      </c>
      <c r="E1179" s="2" t="s">
        <v>2861</v>
      </c>
      <c r="F1179" s="1">
        <v>2904480</v>
      </c>
      <c r="G1179" s="8" t="s">
        <v>316</v>
      </c>
      <c r="H1179" s="1">
        <v>232358</v>
      </c>
      <c r="I1179" s="2" t="s">
        <v>1796</v>
      </c>
      <c r="J1179" s="2" t="s">
        <v>913</v>
      </c>
    </row>
    <row r="1180" spans="2:10" outlineLevel="1" x14ac:dyDescent="0.2">
      <c r="B1180" s="6">
        <v>44863</v>
      </c>
      <c r="C1180" s="2" t="s">
        <v>1927</v>
      </c>
      <c r="D1180" s="2" t="s">
        <v>2578</v>
      </c>
      <c r="E1180" s="2" t="s">
        <v>1431</v>
      </c>
      <c r="F1180" s="1">
        <v>6684060</v>
      </c>
      <c r="G1180" s="8" t="s">
        <v>316</v>
      </c>
      <c r="H1180" s="1">
        <v>534725</v>
      </c>
      <c r="I1180" s="2" t="s">
        <v>2339</v>
      </c>
      <c r="J1180" s="2" t="s">
        <v>1408</v>
      </c>
    </row>
    <row r="1181" spans="2:10" outlineLevel="1" x14ac:dyDescent="0.2">
      <c r="B1181" s="6">
        <v>44863</v>
      </c>
      <c r="C1181" s="2" t="s">
        <v>577</v>
      </c>
      <c r="D1181" s="2" t="s">
        <v>2578</v>
      </c>
      <c r="E1181" s="2" t="s">
        <v>791</v>
      </c>
      <c r="F1181" s="1">
        <v>1822485</v>
      </c>
      <c r="G1181" s="8" t="s">
        <v>316</v>
      </c>
      <c r="H1181" s="1">
        <v>145799</v>
      </c>
      <c r="I1181" s="2" t="s">
        <v>944</v>
      </c>
      <c r="J1181" s="2" t="s">
        <v>319</v>
      </c>
    </row>
    <row r="1182" spans="2:10" outlineLevel="1" x14ac:dyDescent="0.2">
      <c r="B1182" s="6">
        <v>44863</v>
      </c>
      <c r="C1182" s="2" t="s">
        <v>609</v>
      </c>
      <c r="D1182" s="2" t="s">
        <v>2578</v>
      </c>
      <c r="E1182" s="2" t="s">
        <v>882</v>
      </c>
      <c r="F1182" s="1">
        <v>1410195</v>
      </c>
      <c r="G1182" s="8" t="s">
        <v>316</v>
      </c>
      <c r="H1182" s="1">
        <v>112816</v>
      </c>
      <c r="I1182" s="2" t="s">
        <v>431</v>
      </c>
      <c r="J1182" s="2" t="s">
        <v>2857</v>
      </c>
    </row>
    <row r="1183" spans="2:10" outlineLevel="1" x14ac:dyDescent="0.2">
      <c r="B1183" s="6">
        <v>44863</v>
      </c>
      <c r="C1183" s="2" t="s">
        <v>455</v>
      </c>
      <c r="D1183" s="2" t="s">
        <v>2578</v>
      </c>
      <c r="E1183" s="2" t="s">
        <v>1061</v>
      </c>
      <c r="F1183" s="1">
        <v>1529835</v>
      </c>
      <c r="G1183" s="8" t="s">
        <v>316</v>
      </c>
      <c r="H1183" s="1">
        <v>122387</v>
      </c>
      <c r="I1183" s="2" t="s">
        <v>2445</v>
      </c>
      <c r="J1183" s="2" t="s">
        <v>1098</v>
      </c>
    </row>
    <row r="1184" spans="2:10" outlineLevel="1" x14ac:dyDescent="0.2">
      <c r="B1184" s="6">
        <v>44863</v>
      </c>
      <c r="C1184" s="2" t="s">
        <v>1418</v>
      </c>
      <c r="D1184" s="2" t="s">
        <v>2578</v>
      </c>
      <c r="E1184" s="2" t="s">
        <v>171</v>
      </c>
      <c r="F1184" s="1">
        <v>8405086</v>
      </c>
      <c r="G1184" s="8" t="s">
        <v>316</v>
      </c>
      <c r="H1184" s="1">
        <v>672407</v>
      </c>
      <c r="I1184" s="2" t="s">
        <v>2818</v>
      </c>
      <c r="J1184" s="2" t="s">
        <v>364</v>
      </c>
    </row>
    <row r="1185" spans="2:10" outlineLevel="1" x14ac:dyDescent="0.2">
      <c r="B1185" s="6">
        <v>44863</v>
      </c>
      <c r="C1185" s="2" t="s">
        <v>306</v>
      </c>
      <c r="D1185" s="2" t="s">
        <v>2578</v>
      </c>
      <c r="E1185" s="2" t="s">
        <v>180</v>
      </c>
      <c r="F1185" s="1">
        <v>1403520</v>
      </c>
      <c r="G1185" s="8" t="s">
        <v>316</v>
      </c>
      <c r="H1185" s="1">
        <v>112282</v>
      </c>
      <c r="I1185" s="2" t="s">
        <v>1796</v>
      </c>
      <c r="J1185" s="2" t="s">
        <v>913</v>
      </c>
    </row>
    <row r="1186" spans="2:10" outlineLevel="1" x14ac:dyDescent="0.2">
      <c r="B1186" s="6">
        <v>44863</v>
      </c>
      <c r="C1186" s="2" t="s">
        <v>2957</v>
      </c>
      <c r="D1186" s="2" t="s">
        <v>1950</v>
      </c>
      <c r="E1186" s="2" t="s">
        <v>318</v>
      </c>
      <c r="F1186" s="1">
        <v>-404364</v>
      </c>
      <c r="G1186" s="8" t="s">
        <v>316</v>
      </c>
      <c r="H1186" s="1">
        <v>-32349</v>
      </c>
      <c r="I1186" s="2" t="s">
        <v>1900</v>
      </c>
      <c r="J1186" s="2" t="s">
        <v>441</v>
      </c>
    </row>
    <row r="1187" spans="2:10" outlineLevel="1" x14ac:dyDescent="0.2">
      <c r="B1187" s="6">
        <v>44865</v>
      </c>
      <c r="C1187" s="2" t="s">
        <v>1337</v>
      </c>
      <c r="D1187" s="2" t="s">
        <v>2578</v>
      </c>
      <c r="E1187" s="2" t="s">
        <v>1139</v>
      </c>
      <c r="F1187" s="1">
        <v>2579200</v>
      </c>
      <c r="G1187" s="8" t="s">
        <v>316</v>
      </c>
      <c r="H1187" s="1">
        <v>206336</v>
      </c>
      <c r="I1187" s="2" t="s">
        <v>1893</v>
      </c>
      <c r="J1187" s="2" t="s">
        <v>375</v>
      </c>
    </row>
    <row r="1188" spans="2:10" outlineLevel="1" x14ac:dyDescent="0.2">
      <c r="B1188" s="6">
        <v>44865</v>
      </c>
      <c r="C1188" s="2" t="s">
        <v>1266</v>
      </c>
      <c r="D1188" s="2" t="s">
        <v>2578</v>
      </c>
      <c r="E1188" s="2" t="s">
        <v>1982</v>
      </c>
      <c r="F1188" s="1">
        <v>3849940</v>
      </c>
      <c r="G1188" s="8" t="s">
        <v>316</v>
      </c>
      <c r="H1188" s="1">
        <v>307995</v>
      </c>
      <c r="I1188" s="2" t="s">
        <v>1893</v>
      </c>
      <c r="J1188" s="2" t="s">
        <v>375</v>
      </c>
    </row>
    <row r="1189" spans="2:10" outlineLevel="1" x14ac:dyDescent="0.2">
      <c r="B1189" s="6">
        <v>44865</v>
      </c>
      <c r="C1189" s="2" t="s">
        <v>1100</v>
      </c>
      <c r="D1189" s="2" t="s">
        <v>2578</v>
      </c>
      <c r="E1189" s="2" t="s">
        <v>625</v>
      </c>
      <c r="F1189" s="1">
        <v>2472070</v>
      </c>
      <c r="G1189" s="8" t="s">
        <v>316</v>
      </c>
      <c r="H1189" s="1">
        <v>197766</v>
      </c>
      <c r="I1189" s="2" t="s">
        <v>1893</v>
      </c>
      <c r="J1189" s="2" t="s">
        <v>375</v>
      </c>
    </row>
    <row r="1190" spans="2:10" outlineLevel="1" x14ac:dyDescent="0.2">
      <c r="B1190" s="6">
        <v>44865</v>
      </c>
      <c r="C1190" s="2" t="s">
        <v>2110</v>
      </c>
      <c r="D1190" s="2" t="s">
        <v>2578</v>
      </c>
      <c r="E1190" s="2" t="s">
        <v>226</v>
      </c>
      <c r="F1190" s="1">
        <v>2499880</v>
      </c>
      <c r="G1190" s="8" t="s">
        <v>316</v>
      </c>
      <c r="H1190" s="1">
        <v>199990</v>
      </c>
      <c r="I1190" s="2" t="s">
        <v>1893</v>
      </c>
      <c r="J1190" s="2" t="s">
        <v>375</v>
      </c>
    </row>
    <row r="1191" spans="2:10" outlineLevel="1" x14ac:dyDescent="0.2">
      <c r="B1191" s="6">
        <v>44865</v>
      </c>
      <c r="C1191" s="2" t="s">
        <v>767</v>
      </c>
      <c r="D1191" s="2" t="s">
        <v>2578</v>
      </c>
      <c r="E1191" s="2" t="s">
        <v>1741</v>
      </c>
      <c r="F1191" s="1">
        <v>911242</v>
      </c>
      <c r="G1191" s="8" t="s">
        <v>316</v>
      </c>
      <c r="H1191" s="1">
        <v>72899</v>
      </c>
      <c r="I1191" s="2" t="s">
        <v>1893</v>
      </c>
      <c r="J1191" s="2" t="s">
        <v>375</v>
      </c>
    </row>
    <row r="1192" spans="2:10" outlineLevel="1" x14ac:dyDescent="0.2">
      <c r="B1192" s="6">
        <v>44865</v>
      </c>
      <c r="C1192" s="2" t="s">
        <v>549</v>
      </c>
      <c r="D1192" s="2" t="s">
        <v>2578</v>
      </c>
      <c r="E1192" s="2" t="s">
        <v>1110</v>
      </c>
      <c r="F1192" s="1">
        <v>4419870</v>
      </c>
      <c r="G1192" s="8" t="s">
        <v>316</v>
      </c>
      <c r="H1192" s="1">
        <v>353590</v>
      </c>
      <c r="I1192" s="2" t="s">
        <v>1893</v>
      </c>
      <c r="J1192" s="2" t="s">
        <v>375</v>
      </c>
    </row>
    <row r="1193" spans="2:10" outlineLevel="1" x14ac:dyDescent="0.2">
      <c r="B1193" s="6">
        <v>44865</v>
      </c>
      <c r="C1193" s="2" t="s">
        <v>1296</v>
      </c>
      <c r="D1193" s="2" t="s">
        <v>2578</v>
      </c>
      <c r="E1193" s="2" t="s">
        <v>2576</v>
      </c>
      <c r="F1193" s="1">
        <v>2381320</v>
      </c>
      <c r="G1193" s="8" t="s">
        <v>316</v>
      </c>
      <c r="H1193" s="1">
        <v>190506</v>
      </c>
      <c r="I1193" s="2" t="s">
        <v>1893</v>
      </c>
      <c r="J1193" s="2" t="s">
        <v>375</v>
      </c>
    </row>
    <row r="1194" spans="2:10" outlineLevel="1" x14ac:dyDescent="0.2">
      <c r="B1194" s="6">
        <v>44865</v>
      </c>
      <c r="C1194" s="2" t="s">
        <v>1642</v>
      </c>
      <c r="D1194" s="2" t="s">
        <v>2578</v>
      </c>
      <c r="E1194" s="2" t="s">
        <v>1291</v>
      </c>
      <c r="F1194" s="1">
        <v>2110102</v>
      </c>
      <c r="G1194" s="8" t="s">
        <v>316</v>
      </c>
      <c r="H1194" s="1">
        <v>168808</v>
      </c>
      <c r="I1194" s="2" t="s">
        <v>2355</v>
      </c>
      <c r="J1194" s="2" t="s">
        <v>2013</v>
      </c>
    </row>
    <row r="1195" spans="2:10" outlineLevel="1" x14ac:dyDescent="0.2">
      <c r="B1195" s="6">
        <v>44865</v>
      </c>
      <c r="C1195" s="2" t="s">
        <v>2416</v>
      </c>
      <c r="D1195" s="2" t="s">
        <v>2578</v>
      </c>
      <c r="E1195" s="2" t="s">
        <v>2289</v>
      </c>
      <c r="F1195" s="1">
        <v>3460228</v>
      </c>
      <c r="G1195" s="8" t="s">
        <v>316</v>
      </c>
      <c r="H1195" s="1">
        <v>276818</v>
      </c>
      <c r="I1195" s="2" t="s">
        <v>2818</v>
      </c>
      <c r="J1195" s="2" t="s">
        <v>364</v>
      </c>
    </row>
    <row r="1196" spans="2:10" outlineLevel="1" x14ac:dyDescent="0.2">
      <c r="B1196" s="6">
        <v>44865</v>
      </c>
      <c r="C1196" s="2" t="s">
        <v>1545</v>
      </c>
      <c r="D1196" s="2" t="s">
        <v>752</v>
      </c>
      <c r="E1196" s="2" t="s">
        <v>318</v>
      </c>
      <c r="F1196" s="1">
        <v>-1288609</v>
      </c>
      <c r="G1196" s="8" t="s">
        <v>316</v>
      </c>
      <c r="H1196" s="1">
        <v>-103089</v>
      </c>
      <c r="I1196" s="2" t="s">
        <v>2119</v>
      </c>
      <c r="J1196" s="2" t="s">
        <v>1150</v>
      </c>
    </row>
    <row r="1197" spans="2:10" outlineLevel="1" x14ac:dyDescent="0.2">
      <c r="B1197" s="6">
        <v>44867</v>
      </c>
      <c r="C1197" s="2" t="s">
        <v>2107</v>
      </c>
      <c r="D1197" s="2" t="s">
        <v>2578</v>
      </c>
      <c r="E1197" s="2" t="s">
        <v>1943</v>
      </c>
      <c r="F1197" s="1">
        <v>2381320</v>
      </c>
      <c r="G1197" s="8" t="s">
        <v>316</v>
      </c>
      <c r="H1197" s="1">
        <v>190506</v>
      </c>
      <c r="I1197" s="2" t="s">
        <v>1222</v>
      </c>
      <c r="J1197" s="2" t="s">
        <v>915</v>
      </c>
    </row>
    <row r="1198" spans="2:10" outlineLevel="1" x14ac:dyDescent="0.2">
      <c r="B1198" s="6">
        <v>44867</v>
      </c>
      <c r="C1198" s="2" t="s">
        <v>720</v>
      </c>
      <c r="D1198" s="2" t="s">
        <v>2578</v>
      </c>
      <c r="E1198" s="2" t="s">
        <v>1953</v>
      </c>
      <c r="F1198" s="1">
        <v>5242047</v>
      </c>
      <c r="G1198" s="8" t="s">
        <v>316</v>
      </c>
      <c r="H1198" s="1">
        <v>419364</v>
      </c>
      <c r="I1198" s="2" t="s">
        <v>2119</v>
      </c>
      <c r="J1198" s="2" t="s">
        <v>1150</v>
      </c>
    </row>
    <row r="1199" spans="2:10" outlineLevel="1" x14ac:dyDescent="0.2">
      <c r="B1199" s="6">
        <v>44867</v>
      </c>
      <c r="C1199" s="2" t="s">
        <v>2455</v>
      </c>
      <c r="D1199" s="2" t="s">
        <v>2578</v>
      </c>
      <c r="E1199" s="2" t="s">
        <v>2126</v>
      </c>
      <c r="F1199" s="1">
        <v>3847530</v>
      </c>
      <c r="G1199" s="8" t="s">
        <v>316</v>
      </c>
      <c r="H1199" s="1">
        <v>307802</v>
      </c>
      <c r="I1199" s="2" t="s">
        <v>2355</v>
      </c>
      <c r="J1199" s="2" t="s">
        <v>2013</v>
      </c>
    </row>
    <row r="1200" spans="2:10" outlineLevel="1" x14ac:dyDescent="0.2">
      <c r="B1200" s="6">
        <v>44867</v>
      </c>
      <c r="C1200" s="2" t="s">
        <v>2824</v>
      </c>
      <c r="D1200" s="2" t="s">
        <v>2578</v>
      </c>
      <c r="E1200" s="2" t="s">
        <v>363</v>
      </c>
      <c r="F1200" s="1">
        <v>1661105</v>
      </c>
      <c r="G1200" s="8" t="s">
        <v>316</v>
      </c>
      <c r="H1200" s="1">
        <v>132888</v>
      </c>
      <c r="I1200" s="2" t="s">
        <v>24</v>
      </c>
      <c r="J1200" s="2" t="s">
        <v>349</v>
      </c>
    </row>
    <row r="1201" spans="2:10" outlineLevel="1" x14ac:dyDescent="0.2">
      <c r="B1201" s="6">
        <v>44867</v>
      </c>
      <c r="C1201" s="2" t="s">
        <v>1917</v>
      </c>
      <c r="D1201" s="2" t="s">
        <v>2578</v>
      </c>
      <c r="E1201" s="2" t="s">
        <v>1920</v>
      </c>
      <c r="F1201" s="1">
        <v>1110580</v>
      </c>
      <c r="G1201" s="8" t="s">
        <v>316</v>
      </c>
      <c r="H1201" s="1">
        <v>88846</v>
      </c>
      <c r="I1201" s="2" t="s">
        <v>24</v>
      </c>
      <c r="J1201" s="2" t="s">
        <v>349</v>
      </c>
    </row>
    <row r="1202" spans="2:10" outlineLevel="1" x14ac:dyDescent="0.2">
      <c r="B1202" s="6">
        <v>44867</v>
      </c>
      <c r="C1202" s="2" t="s">
        <v>2304</v>
      </c>
      <c r="D1202" s="2" t="s">
        <v>2578</v>
      </c>
      <c r="E1202" s="2" t="s">
        <v>581</v>
      </c>
      <c r="F1202" s="1">
        <v>2509596</v>
      </c>
      <c r="G1202" s="8" t="s">
        <v>316</v>
      </c>
      <c r="H1202" s="1">
        <v>200768</v>
      </c>
      <c r="I1202" s="2" t="s">
        <v>124</v>
      </c>
      <c r="J1202" s="2" t="s">
        <v>1197</v>
      </c>
    </row>
    <row r="1203" spans="2:10" outlineLevel="1" x14ac:dyDescent="0.2">
      <c r="B1203" s="6">
        <v>44867</v>
      </c>
      <c r="C1203" s="2" t="s">
        <v>1409</v>
      </c>
      <c r="D1203" s="2" t="s">
        <v>2578</v>
      </c>
      <c r="E1203" s="2" t="s">
        <v>2055</v>
      </c>
      <c r="F1203" s="1">
        <v>905520</v>
      </c>
      <c r="G1203" s="8" t="s">
        <v>316</v>
      </c>
      <c r="H1203" s="1">
        <v>72442</v>
      </c>
      <c r="I1203" s="2" t="s">
        <v>124</v>
      </c>
      <c r="J1203" s="2" t="s">
        <v>1197</v>
      </c>
    </row>
    <row r="1204" spans="2:10" outlineLevel="1" x14ac:dyDescent="0.2">
      <c r="B1204" s="6">
        <v>44867</v>
      </c>
      <c r="C1204" s="2" t="s">
        <v>1223</v>
      </c>
      <c r="D1204" s="2" t="s">
        <v>2578</v>
      </c>
      <c r="E1204" s="2" t="s">
        <v>1488</v>
      </c>
      <c r="F1204" s="1">
        <v>4762640</v>
      </c>
      <c r="G1204" s="8" t="s">
        <v>316</v>
      </c>
      <c r="H1204" s="1">
        <v>381011</v>
      </c>
      <c r="I1204" s="2" t="s">
        <v>2818</v>
      </c>
      <c r="J1204" s="2" t="s">
        <v>364</v>
      </c>
    </row>
    <row r="1205" spans="2:10" outlineLevel="1" x14ac:dyDescent="0.2">
      <c r="B1205" s="6">
        <v>44867</v>
      </c>
      <c r="C1205" s="2" t="s">
        <v>3</v>
      </c>
      <c r="D1205" s="2" t="s">
        <v>2578</v>
      </c>
      <c r="E1205" s="2" t="s">
        <v>1579</v>
      </c>
      <c r="F1205" s="1">
        <v>6457640</v>
      </c>
      <c r="G1205" s="8" t="s">
        <v>316</v>
      </c>
      <c r="H1205" s="1">
        <v>516611</v>
      </c>
      <c r="I1205" s="2" t="s">
        <v>431</v>
      </c>
      <c r="J1205" s="2" t="s">
        <v>2857</v>
      </c>
    </row>
    <row r="1206" spans="2:10" outlineLevel="1" x14ac:dyDescent="0.2">
      <c r="B1206" s="6">
        <v>44867</v>
      </c>
      <c r="C1206" s="2" t="s">
        <v>211</v>
      </c>
      <c r="D1206" s="2" t="s">
        <v>2578</v>
      </c>
      <c r="E1206" s="2" t="s">
        <v>434</v>
      </c>
      <c r="F1206" s="1">
        <v>9945952</v>
      </c>
      <c r="G1206" s="8" t="s">
        <v>316</v>
      </c>
      <c r="H1206" s="1">
        <v>795676</v>
      </c>
      <c r="I1206" s="2" t="s">
        <v>2339</v>
      </c>
      <c r="J1206" s="2" t="s">
        <v>1408</v>
      </c>
    </row>
    <row r="1207" spans="2:10" outlineLevel="1" x14ac:dyDescent="0.2">
      <c r="B1207" s="6">
        <v>44867</v>
      </c>
      <c r="C1207" s="2" t="s">
        <v>2244</v>
      </c>
      <c r="D1207" s="2" t="s">
        <v>2578</v>
      </c>
      <c r="E1207" s="2" t="s">
        <v>2223</v>
      </c>
      <c r="F1207" s="1">
        <v>8461815</v>
      </c>
      <c r="G1207" s="8" t="s">
        <v>316</v>
      </c>
      <c r="H1207" s="1">
        <v>676945</v>
      </c>
      <c r="I1207" s="2" t="s">
        <v>1900</v>
      </c>
      <c r="J1207" s="2" t="s">
        <v>441</v>
      </c>
    </row>
    <row r="1208" spans="2:10" outlineLevel="1" x14ac:dyDescent="0.2">
      <c r="B1208" s="6">
        <v>44867</v>
      </c>
      <c r="C1208" s="2" t="s">
        <v>1877</v>
      </c>
      <c r="D1208" s="2" t="s">
        <v>571</v>
      </c>
      <c r="E1208" s="2" t="s">
        <v>318</v>
      </c>
      <c r="F1208" s="1">
        <v>-357198</v>
      </c>
      <c r="G1208" s="8" t="s">
        <v>316</v>
      </c>
      <c r="H1208" s="1">
        <v>-28576</v>
      </c>
      <c r="I1208" s="2" t="s">
        <v>2818</v>
      </c>
      <c r="J1208" s="2" t="s">
        <v>364</v>
      </c>
    </row>
    <row r="1209" spans="2:10" outlineLevel="1" x14ac:dyDescent="0.2">
      <c r="B1209" s="6">
        <v>44869</v>
      </c>
      <c r="C1209" s="2" t="s">
        <v>3007</v>
      </c>
      <c r="D1209" s="2" t="s">
        <v>2180</v>
      </c>
      <c r="E1209" s="2" t="s">
        <v>318</v>
      </c>
      <c r="F1209" s="1">
        <v>-1895400</v>
      </c>
      <c r="G1209" s="8" t="s">
        <v>316</v>
      </c>
      <c r="H1209" s="1">
        <v>-151631</v>
      </c>
      <c r="I1209" s="2" t="s">
        <v>2445</v>
      </c>
      <c r="J1209" s="2" t="s">
        <v>1098</v>
      </c>
    </row>
    <row r="1210" spans="2:10" outlineLevel="1" x14ac:dyDescent="0.2">
      <c r="B1210" s="6">
        <v>44869</v>
      </c>
      <c r="C1210" s="2" t="s">
        <v>2105</v>
      </c>
      <c r="D1210" s="2" t="s">
        <v>2024</v>
      </c>
      <c r="E1210" s="2" t="s">
        <v>318</v>
      </c>
      <c r="F1210" s="1">
        <v>-3334307</v>
      </c>
      <c r="G1210" s="8" t="s">
        <v>316</v>
      </c>
      <c r="H1210" s="1">
        <v>-266744</v>
      </c>
      <c r="I1210" s="2" t="s">
        <v>2339</v>
      </c>
      <c r="J1210" s="2" t="s">
        <v>1408</v>
      </c>
    </row>
    <row r="1211" spans="2:10" outlineLevel="1" x14ac:dyDescent="0.2">
      <c r="B1211" s="6">
        <v>44872</v>
      </c>
      <c r="C1211" s="2" t="s">
        <v>2062</v>
      </c>
      <c r="D1211" s="2" t="s">
        <v>2578</v>
      </c>
      <c r="E1211" s="2" t="s">
        <v>266</v>
      </c>
      <c r="F1211" s="1">
        <v>5346298</v>
      </c>
      <c r="G1211" s="8" t="s">
        <v>316</v>
      </c>
      <c r="H1211" s="1">
        <v>427704</v>
      </c>
      <c r="I1211" s="2" t="s">
        <v>1893</v>
      </c>
      <c r="J1211" s="2" t="s">
        <v>375</v>
      </c>
    </row>
    <row r="1212" spans="2:10" outlineLevel="1" x14ac:dyDescent="0.2">
      <c r="B1212" s="6">
        <v>44872</v>
      </c>
      <c r="C1212" s="2" t="s">
        <v>916</v>
      </c>
      <c r="D1212" s="2" t="s">
        <v>2578</v>
      </c>
      <c r="E1212" s="2" t="s">
        <v>2992</v>
      </c>
      <c r="F1212" s="1">
        <v>3849940</v>
      </c>
      <c r="G1212" s="8" t="s">
        <v>316</v>
      </c>
      <c r="H1212" s="1">
        <v>307995</v>
      </c>
      <c r="I1212" s="2" t="s">
        <v>24</v>
      </c>
      <c r="J1212" s="2" t="s">
        <v>349</v>
      </c>
    </row>
    <row r="1213" spans="2:10" outlineLevel="1" x14ac:dyDescent="0.2">
      <c r="B1213" s="6">
        <v>44873</v>
      </c>
      <c r="C1213" s="2" t="s">
        <v>2676</v>
      </c>
      <c r="D1213" s="2" t="s">
        <v>538</v>
      </c>
      <c r="E1213" s="2" t="s">
        <v>318</v>
      </c>
      <c r="F1213" s="1">
        <v>-8953923</v>
      </c>
      <c r="G1213" s="8" t="s">
        <v>316</v>
      </c>
      <c r="H1213" s="1">
        <v>-716314</v>
      </c>
      <c r="I1213" s="2" t="s">
        <v>2355</v>
      </c>
      <c r="J1213" s="2" t="s">
        <v>2013</v>
      </c>
    </row>
    <row r="1214" spans="2:10" outlineLevel="1" x14ac:dyDescent="0.2">
      <c r="B1214" s="6">
        <v>44873</v>
      </c>
      <c r="C1214" s="2" t="s">
        <v>191</v>
      </c>
      <c r="D1214" s="2" t="s">
        <v>571</v>
      </c>
      <c r="E1214" s="2" t="s">
        <v>318</v>
      </c>
      <c r="F1214" s="1">
        <v>-1952044</v>
      </c>
      <c r="G1214" s="8" t="s">
        <v>316</v>
      </c>
      <c r="H1214" s="1">
        <v>-156163</v>
      </c>
      <c r="I1214" s="2" t="s">
        <v>2818</v>
      </c>
      <c r="J1214" s="2" t="s">
        <v>364</v>
      </c>
    </row>
    <row r="1215" spans="2:10" outlineLevel="1" x14ac:dyDescent="0.2">
      <c r="B1215" s="6">
        <v>44873</v>
      </c>
      <c r="C1215" s="2" t="s">
        <v>2226</v>
      </c>
      <c r="D1215" s="2" t="s">
        <v>1950</v>
      </c>
      <c r="E1215" s="2" t="s">
        <v>318</v>
      </c>
      <c r="F1215" s="1">
        <v>-4343651</v>
      </c>
      <c r="G1215" s="8" t="s">
        <v>316</v>
      </c>
      <c r="H1215" s="1">
        <v>-347492</v>
      </c>
      <c r="I1215" s="2" t="s">
        <v>1900</v>
      </c>
      <c r="J1215" s="2" t="s">
        <v>441</v>
      </c>
    </row>
    <row r="1216" spans="2:10" outlineLevel="1" x14ac:dyDescent="0.2">
      <c r="B1216" s="6">
        <v>44874</v>
      </c>
      <c r="C1216" s="2" t="s">
        <v>633</v>
      </c>
      <c r="D1216" s="2" t="s">
        <v>2578</v>
      </c>
      <c r="E1216" s="2" t="s">
        <v>232</v>
      </c>
      <c r="F1216" s="1">
        <v>720975</v>
      </c>
      <c r="G1216" s="8" t="s">
        <v>316</v>
      </c>
      <c r="H1216" s="1">
        <v>57678</v>
      </c>
      <c r="I1216" s="2" t="s">
        <v>1893</v>
      </c>
      <c r="J1216" s="2" t="s">
        <v>375</v>
      </c>
    </row>
    <row r="1217" spans="2:10" outlineLevel="1" x14ac:dyDescent="0.2">
      <c r="B1217" s="6">
        <v>44874</v>
      </c>
      <c r="C1217" s="2" t="s">
        <v>2518</v>
      </c>
      <c r="D1217" s="2" t="s">
        <v>2578</v>
      </c>
      <c r="E1217" s="2" t="s">
        <v>2152</v>
      </c>
      <c r="F1217" s="1">
        <v>3047040</v>
      </c>
      <c r="G1217" s="8" t="s">
        <v>316</v>
      </c>
      <c r="H1217" s="1">
        <v>243763</v>
      </c>
      <c r="I1217" s="2" t="s">
        <v>1893</v>
      </c>
      <c r="J1217" s="2" t="s">
        <v>375</v>
      </c>
    </row>
    <row r="1218" spans="2:10" outlineLevel="1" x14ac:dyDescent="0.2">
      <c r="B1218" s="6">
        <v>44874</v>
      </c>
      <c r="C1218" s="2" t="s">
        <v>452</v>
      </c>
      <c r="D1218" s="2" t="s">
        <v>2578</v>
      </c>
      <c r="E1218" s="2" t="s">
        <v>921</v>
      </c>
      <c r="F1218" s="1">
        <v>6174312</v>
      </c>
      <c r="G1218" s="8" t="s">
        <v>316</v>
      </c>
      <c r="H1218" s="1">
        <v>493945</v>
      </c>
      <c r="I1218" s="2" t="s">
        <v>2818</v>
      </c>
      <c r="J1218" s="2" t="s">
        <v>364</v>
      </c>
    </row>
    <row r="1219" spans="2:10" outlineLevel="1" x14ac:dyDescent="0.2">
      <c r="B1219" s="6">
        <v>44874</v>
      </c>
      <c r="C1219" s="2" t="s">
        <v>2976</v>
      </c>
      <c r="D1219" s="2" t="s">
        <v>2578</v>
      </c>
      <c r="E1219" s="2" t="s">
        <v>833</v>
      </c>
      <c r="F1219" s="1">
        <v>4028635</v>
      </c>
      <c r="G1219" s="8" t="s">
        <v>316</v>
      </c>
      <c r="H1219" s="1">
        <v>322291</v>
      </c>
      <c r="I1219" s="2" t="s">
        <v>2445</v>
      </c>
      <c r="J1219" s="2" t="s">
        <v>1098</v>
      </c>
    </row>
    <row r="1220" spans="2:10" outlineLevel="1" x14ac:dyDescent="0.2">
      <c r="B1220" s="6">
        <v>44874</v>
      </c>
      <c r="C1220" s="2" t="s">
        <v>1053</v>
      </c>
      <c r="D1220" s="2" t="s">
        <v>2578</v>
      </c>
      <c r="E1220" s="2" t="s">
        <v>2121</v>
      </c>
      <c r="F1220" s="1">
        <v>2940030</v>
      </c>
      <c r="G1220" s="8" t="s">
        <v>316</v>
      </c>
      <c r="H1220" s="1">
        <v>235202</v>
      </c>
      <c r="I1220" s="2" t="s">
        <v>1554</v>
      </c>
      <c r="J1220" s="2" t="s">
        <v>2830</v>
      </c>
    </row>
    <row r="1221" spans="2:10" outlineLevel="1" x14ac:dyDescent="0.2">
      <c r="B1221" s="6">
        <v>44874</v>
      </c>
      <c r="C1221" s="2" t="s">
        <v>193</v>
      </c>
      <c r="D1221" s="2" t="s">
        <v>2578</v>
      </c>
      <c r="E1221" s="2" t="s">
        <v>218</v>
      </c>
      <c r="F1221" s="1">
        <v>1110580</v>
      </c>
      <c r="G1221" s="8" t="s">
        <v>316</v>
      </c>
      <c r="H1221" s="1">
        <v>88846</v>
      </c>
      <c r="I1221" s="2" t="s">
        <v>1796</v>
      </c>
      <c r="J1221" s="2" t="s">
        <v>913</v>
      </c>
    </row>
    <row r="1222" spans="2:10" outlineLevel="1" x14ac:dyDescent="0.2">
      <c r="B1222" s="6">
        <v>44874</v>
      </c>
      <c r="C1222" s="2" t="s">
        <v>1306</v>
      </c>
      <c r="D1222" s="2" t="s">
        <v>2578</v>
      </c>
      <c r="E1222" s="2" t="s">
        <v>1442</v>
      </c>
      <c r="F1222" s="1">
        <v>3491900</v>
      </c>
      <c r="G1222" s="8" t="s">
        <v>316</v>
      </c>
      <c r="H1222" s="1">
        <v>279352</v>
      </c>
      <c r="I1222" s="2" t="s">
        <v>944</v>
      </c>
      <c r="J1222" s="2" t="s">
        <v>319</v>
      </c>
    </row>
    <row r="1223" spans="2:10" outlineLevel="1" x14ac:dyDescent="0.2">
      <c r="B1223" s="6">
        <v>44876</v>
      </c>
      <c r="C1223" s="2" t="s">
        <v>2523</v>
      </c>
      <c r="D1223" s="2" t="s">
        <v>93</v>
      </c>
      <c r="E1223" s="2" t="s">
        <v>318</v>
      </c>
      <c r="F1223" s="1">
        <v>-917901</v>
      </c>
      <c r="G1223" s="8" t="s">
        <v>316</v>
      </c>
      <c r="H1223" s="1">
        <v>-73432</v>
      </c>
      <c r="I1223" s="2" t="s">
        <v>24</v>
      </c>
      <c r="J1223" s="2" t="s">
        <v>349</v>
      </c>
    </row>
    <row r="1224" spans="2:10" outlineLevel="1" x14ac:dyDescent="0.2">
      <c r="B1224" s="6">
        <v>44876</v>
      </c>
      <c r="C1224" s="2" t="s">
        <v>877</v>
      </c>
      <c r="D1224" s="2" t="s">
        <v>93</v>
      </c>
      <c r="E1224" s="2" t="s">
        <v>318</v>
      </c>
      <c r="F1224" s="1">
        <v>-3333455</v>
      </c>
      <c r="G1224" s="8" t="s">
        <v>316</v>
      </c>
      <c r="H1224" s="1">
        <v>-266676</v>
      </c>
      <c r="I1224" s="2" t="s">
        <v>24</v>
      </c>
      <c r="J1224" s="2" t="s">
        <v>349</v>
      </c>
    </row>
    <row r="1225" spans="2:10" outlineLevel="1" x14ac:dyDescent="0.2">
      <c r="B1225" s="6">
        <v>44876</v>
      </c>
      <c r="C1225" s="2" t="s">
        <v>1119</v>
      </c>
      <c r="D1225" s="2" t="s">
        <v>2128</v>
      </c>
      <c r="E1225" s="2" t="s">
        <v>318</v>
      </c>
      <c r="F1225" s="1">
        <v>-272250</v>
      </c>
      <c r="G1225" s="8" t="s">
        <v>316</v>
      </c>
      <c r="H1225" s="1">
        <v>-21780</v>
      </c>
      <c r="I1225" s="2" t="s">
        <v>1554</v>
      </c>
      <c r="J1225" s="2" t="s">
        <v>2830</v>
      </c>
    </row>
    <row r="1226" spans="2:10" outlineLevel="1" x14ac:dyDescent="0.2">
      <c r="B1226" s="6">
        <v>44876</v>
      </c>
      <c r="C1226" s="2" t="s">
        <v>1972</v>
      </c>
      <c r="D1226" s="2" t="s">
        <v>1950</v>
      </c>
      <c r="E1226" s="2" t="s">
        <v>318</v>
      </c>
      <c r="F1226" s="1">
        <v>-238132</v>
      </c>
      <c r="G1226" s="8" t="s">
        <v>316</v>
      </c>
      <c r="H1226" s="1">
        <v>-19051</v>
      </c>
      <c r="I1226" s="2" t="s">
        <v>1900</v>
      </c>
      <c r="J1226" s="2" t="s">
        <v>441</v>
      </c>
    </row>
    <row r="1227" spans="2:10" outlineLevel="1" x14ac:dyDescent="0.2">
      <c r="B1227" s="6">
        <v>44877</v>
      </c>
      <c r="C1227" s="2" t="s">
        <v>1736</v>
      </c>
      <c r="D1227" s="2" t="s">
        <v>2578</v>
      </c>
      <c r="E1227" s="2" t="s">
        <v>1539</v>
      </c>
      <c r="F1227" s="1">
        <v>3254680</v>
      </c>
      <c r="G1227" s="8" t="s">
        <v>316</v>
      </c>
      <c r="H1227" s="1">
        <v>260374</v>
      </c>
      <c r="I1227" s="2" t="s">
        <v>2119</v>
      </c>
      <c r="J1227" s="2" t="s">
        <v>1150</v>
      </c>
    </row>
    <row r="1228" spans="2:10" outlineLevel="1" x14ac:dyDescent="0.2">
      <c r="B1228" s="6">
        <v>44877</v>
      </c>
      <c r="C1228" s="2" t="s">
        <v>469</v>
      </c>
      <c r="D1228" s="2" t="s">
        <v>2578</v>
      </c>
      <c r="E1228" s="2" t="s">
        <v>125</v>
      </c>
      <c r="F1228" s="1">
        <v>14141140</v>
      </c>
      <c r="G1228" s="8" t="s">
        <v>316</v>
      </c>
      <c r="H1228" s="1">
        <v>1131291</v>
      </c>
      <c r="I1228" s="2" t="s">
        <v>2355</v>
      </c>
      <c r="J1228" s="2" t="s">
        <v>2013</v>
      </c>
    </row>
    <row r="1229" spans="2:10" outlineLevel="1" x14ac:dyDescent="0.2">
      <c r="B1229" s="6">
        <v>44877</v>
      </c>
      <c r="C1229" s="2" t="s">
        <v>821</v>
      </c>
      <c r="D1229" s="2" t="s">
        <v>2578</v>
      </c>
      <c r="E1229" s="2" t="s">
        <v>2290</v>
      </c>
      <c r="F1229" s="1">
        <v>6224494</v>
      </c>
      <c r="G1229" s="8" t="s">
        <v>316</v>
      </c>
      <c r="H1229" s="1">
        <v>497960</v>
      </c>
      <c r="I1229" s="2" t="s">
        <v>2818</v>
      </c>
      <c r="J1229" s="2" t="s">
        <v>364</v>
      </c>
    </row>
    <row r="1230" spans="2:10" outlineLevel="1" x14ac:dyDescent="0.2">
      <c r="B1230" s="6">
        <v>44877</v>
      </c>
      <c r="C1230" s="2" t="s">
        <v>1252</v>
      </c>
      <c r="D1230" s="2" t="s">
        <v>2578</v>
      </c>
      <c r="E1230" s="2" t="s">
        <v>1143</v>
      </c>
      <c r="F1230" s="1">
        <v>453750</v>
      </c>
      <c r="G1230" s="8" t="s">
        <v>316</v>
      </c>
      <c r="H1230" s="1">
        <v>36300</v>
      </c>
      <c r="I1230" s="2" t="s">
        <v>2818</v>
      </c>
      <c r="J1230" s="2" t="s">
        <v>364</v>
      </c>
    </row>
    <row r="1231" spans="2:10" outlineLevel="1" x14ac:dyDescent="0.2">
      <c r="B1231" s="6">
        <v>44877</v>
      </c>
      <c r="C1231" s="2" t="s">
        <v>2001</v>
      </c>
      <c r="D1231" s="2" t="s">
        <v>2578</v>
      </c>
      <c r="E1231" s="2" t="s">
        <v>599</v>
      </c>
      <c r="F1231" s="1">
        <v>1110580</v>
      </c>
      <c r="G1231" s="8" t="s">
        <v>316</v>
      </c>
      <c r="H1231" s="1">
        <v>88846</v>
      </c>
      <c r="I1231" s="2" t="s">
        <v>2445</v>
      </c>
      <c r="J1231" s="2" t="s">
        <v>1098</v>
      </c>
    </row>
    <row r="1232" spans="2:10" outlineLevel="1" x14ac:dyDescent="0.2">
      <c r="B1232" s="6">
        <v>44877</v>
      </c>
      <c r="C1232" s="2" t="s">
        <v>591</v>
      </c>
      <c r="D1232" s="2" t="s">
        <v>2578</v>
      </c>
      <c r="E1232" s="2" t="s">
        <v>2733</v>
      </c>
      <c r="F1232" s="1">
        <v>1110580</v>
      </c>
      <c r="G1232" s="8" t="s">
        <v>316</v>
      </c>
      <c r="H1232" s="1">
        <v>88846</v>
      </c>
      <c r="I1232" s="2" t="s">
        <v>1554</v>
      </c>
      <c r="J1232" s="2" t="s">
        <v>2830</v>
      </c>
    </row>
    <row r="1233" spans="2:10" outlineLevel="1" x14ac:dyDescent="0.2">
      <c r="B1233" s="6">
        <v>44877</v>
      </c>
      <c r="C1233" s="2" t="s">
        <v>952</v>
      </c>
      <c r="D1233" s="2" t="s">
        <v>2578</v>
      </c>
      <c r="E1233" s="2" t="s">
        <v>2903</v>
      </c>
      <c r="F1233" s="1">
        <v>2937240</v>
      </c>
      <c r="G1233" s="8" t="s">
        <v>316</v>
      </c>
      <c r="H1233" s="1">
        <v>234979</v>
      </c>
      <c r="I1233" s="2" t="s">
        <v>431</v>
      </c>
      <c r="J1233" s="2" t="s">
        <v>2857</v>
      </c>
    </row>
    <row r="1234" spans="2:10" outlineLevel="1" x14ac:dyDescent="0.2">
      <c r="B1234" s="6">
        <v>44877</v>
      </c>
      <c r="C1234" s="2" t="s">
        <v>1594</v>
      </c>
      <c r="D1234" s="2" t="s">
        <v>2578</v>
      </c>
      <c r="E1234" s="2" t="s">
        <v>2348</v>
      </c>
      <c r="F1234" s="1">
        <v>3134490</v>
      </c>
      <c r="G1234" s="8" t="s">
        <v>316</v>
      </c>
      <c r="H1234" s="1">
        <v>250759</v>
      </c>
      <c r="I1234" s="2" t="s">
        <v>944</v>
      </c>
      <c r="J1234" s="2" t="s">
        <v>319</v>
      </c>
    </row>
    <row r="1235" spans="2:10" outlineLevel="1" x14ac:dyDescent="0.2">
      <c r="B1235" s="6">
        <v>44877</v>
      </c>
      <c r="C1235" s="2" t="s">
        <v>425</v>
      </c>
      <c r="D1235" s="2" t="s">
        <v>2578</v>
      </c>
      <c r="E1235" s="2" t="s">
        <v>672</v>
      </c>
      <c r="F1235" s="1">
        <v>1468620</v>
      </c>
      <c r="G1235" s="8" t="s">
        <v>316</v>
      </c>
      <c r="H1235" s="1">
        <v>117490</v>
      </c>
      <c r="I1235" s="2" t="s">
        <v>1900</v>
      </c>
      <c r="J1235" s="2" t="s">
        <v>441</v>
      </c>
    </row>
    <row r="1236" spans="2:10" outlineLevel="1" x14ac:dyDescent="0.2">
      <c r="B1236" s="6">
        <v>44877</v>
      </c>
      <c r="C1236" s="2" t="s">
        <v>1652</v>
      </c>
      <c r="D1236" s="2" t="s">
        <v>2578</v>
      </c>
      <c r="E1236" s="2" t="s">
        <v>1633</v>
      </c>
      <c r="F1236" s="1">
        <v>2221160</v>
      </c>
      <c r="G1236" s="8" t="s">
        <v>316</v>
      </c>
      <c r="H1236" s="1">
        <v>177693</v>
      </c>
      <c r="I1236" s="2" t="s">
        <v>24</v>
      </c>
      <c r="J1236" s="2" t="s">
        <v>349</v>
      </c>
    </row>
    <row r="1237" spans="2:10" outlineLevel="1" x14ac:dyDescent="0.2">
      <c r="B1237" s="6">
        <v>44877</v>
      </c>
      <c r="C1237" s="2" t="s">
        <v>2113</v>
      </c>
      <c r="D1237" s="2" t="s">
        <v>2578</v>
      </c>
      <c r="E1237" s="2" t="s">
        <v>753</v>
      </c>
      <c r="F1237" s="1">
        <v>4313540</v>
      </c>
      <c r="G1237" s="8" t="s">
        <v>316</v>
      </c>
      <c r="H1237" s="1">
        <v>345083</v>
      </c>
      <c r="I1237" s="2" t="s">
        <v>2818</v>
      </c>
      <c r="J1237" s="2" t="s">
        <v>364</v>
      </c>
    </row>
    <row r="1238" spans="2:10" outlineLevel="1" x14ac:dyDescent="0.2">
      <c r="B1238" s="6">
        <v>44877</v>
      </c>
      <c r="C1238" s="2" t="s">
        <v>1541</v>
      </c>
      <c r="D1238" s="2" t="s">
        <v>2578</v>
      </c>
      <c r="E1238" s="2" t="s">
        <v>2509</v>
      </c>
      <c r="F1238" s="1">
        <v>2520775</v>
      </c>
      <c r="G1238" s="8" t="s">
        <v>316</v>
      </c>
      <c r="H1238" s="1">
        <v>201662</v>
      </c>
      <c r="I1238" s="2" t="s">
        <v>944</v>
      </c>
      <c r="J1238" s="2" t="s">
        <v>319</v>
      </c>
    </row>
    <row r="1239" spans="2:10" outlineLevel="1" x14ac:dyDescent="0.2">
      <c r="B1239" s="6">
        <v>44877</v>
      </c>
      <c r="C1239" s="2" t="s">
        <v>2300</v>
      </c>
      <c r="D1239" s="2" t="s">
        <v>2578</v>
      </c>
      <c r="E1239" s="2" t="s">
        <v>2916</v>
      </c>
      <c r="F1239" s="1">
        <v>2221160</v>
      </c>
      <c r="G1239" s="8" t="s">
        <v>316</v>
      </c>
      <c r="H1239" s="1">
        <v>177693</v>
      </c>
      <c r="I1239" s="2" t="s">
        <v>1900</v>
      </c>
      <c r="J1239" s="2" t="s">
        <v>441</v>
      </c>
    </row>
    <row r="1240" spans="2:10" outlineLevel="1" x14ac:dyDescent="0.2">
      <c r="B1240" s="6">
        <v>44877</v>
      </c>
      <c r="C1240" s="2" t="s">
        <v>457</v>
      </c>
      <c r="D1240" s="2" t="s">
        <v>2578</v>
      </c>
      <c r="E1240" s="2" t="s">
        <v>810</v>
      </c>
      <c r="F1240" s="1">
        <v>2221160</v>
      </c>
      <c r="G1240" s="8" t="s">
        <v>316</v>
      </c>
      <c r="H1240" s="1">
        <v>177693</v>
      </c>
      <c r="I1240" s="2" t="s">
        <v>2339</v>
      </c>
      <c r="J1240" s="2" t="s">
        <v>1408</v>
      </c>
    </row>
    <row r="1241" spans="2:10" outlineLevel="1" x14ac:dyDescent="0.2">
      <c r="B1241" s="6">
        <v>44877</v>
      </c>
      <c r="C1241" s="2" t="s">
        <v>1687</v>
      </c>
      <c r="D1241" s="2" t="s">
        <v>2578</v>
      </c>
      <c r="E1241" s="2" t="s">
        <v>420</v>
      </c>
      <c r="F1241" s="1">
        <v>3254680</v>
      </c>
      <c r="G1241" s="8" t="s">
        <v>316</v>
      </c>
      <c r="H1241" s="1">
        <v>260374</v>
      </c>
      <c r="I1241" s="2" t="s">
        <v>2339</v>
      </c>
      <c r="J1241" s="2" t="s">
        <v>1408</v>
      </c>
    </row>
    <row r="1242" spans="2:10" outlineLevel="1" x14ac:dyDescent="0.2">
      <c r="B1242" s="6">
        <v>44877</v>
      </c>
      <c r="C1242" s="2" t="s">
        <v>169</v>
      </c>
      <c r="D1242" s="2" t="s">
        <v>2578</v>
      </c>
      <c r="E1242" s="2" t="s">
        <v>1269</v>
      </c>
      <c r="F1242" s="1">
        <v>999522</v>
      </c>
      <c r="G1242" s="8" t="s">
        <v>316</v>
      </c>
      <c r="H1242" s="1">
        <v>79962</v>
      </c>
      <c r="I1242" s="2" t="s">
        <v>124</v>
      </c>
      <c r="J1242" s="2" t="s">
        <v>1197</v>
      </c>
    </row>
    <row r="1243" spans="2:10" outlineLevel="1" x14ac:dyDescent="0.2">
      <c r="B1243" s="6">
        <v>44877</v>
      </c>
      <c r="C1243" s="2" t="s">
        <v>79</v>
      </c>
      <c r="D1243" s="2" t="s">
        <v>2578</v>
      </c>
      <c r="E1243" s="2" t="s">
        <v>2984</v>
      </c>
      <c r="F1243" s="1">
        <v>3554295</v>
      </c>
      <c r="G1243" s="8" t="s">
        <v>316</v>
      </c>
      <c r="H1243" s="1">
        <v>284344</v>
      </c>
      <c r="I1243" s="2" t="s">
        <v>2354</v>
      </c>
      <c r="J1243" s="2" t="s">
        <v>442</v>
      </c>
    </row>
    <row r="1244" spans="2:10" outlineLevel="1" x14ac:dyDescent="0.2">
      <c r="B1244" s="6">
        <v>44877</v>
      </c>
      <c r="C1244" s="2" t="s">
        <v>1046</v>
      </c>
      <c r="D1244" s="2" t="s">
        <v>2578</v>
      </c>
      <c r="E1244" s="2" t="s">
        <v>1703</v>
      </c>
      <c r="F1244" s="1">
        <v>2381320</v>
      </c>
      <c r="G1244" s="8" t="s">
        <v>316</v>
      </c>
      <c r="H1244" s="1">
        <v>190506</v>
      </c>
      <c r="I1244" s="2" t="s">
        <v>1796</v>
      </c>
      <c r="J1244" s="2" t="s">
        <v>913</v>
      </c>
    </row>
    <row r="1245" spans="2:10" outlineLevel="1" x14ac:dyDescent="0.2">
      <c r="B1245" s="6">
        <v>44877</v>
      </c>
      <c r="C1245" s="2" t="s">
        <v>374</v>
      </c>
      <c r="D1245" s="2" t="s">
        <v>2578</v>
      </c>
      <c r="E1245" s="2" t="s">
        <v>1634</v>
      </c>
      <c r="F1245" s="1">
        <v>2381320</v>
      </c>
      <c r="G1245" s="8" t="s">
        <v>316</v>
      </c>
      <c r="H1245" s="1">
        <v>190506</v>
      </c>
      <c r="I1245" s="2" t="s">
        <v>1554</v>
      </c>
      <c r="J1245" s="2" t="s">
        <v>2830</v>
      </c>
    </row>
    <row r="1246" spans="2:10" outlineLevel="1" x14ac:dyDescent="0.2">
      <c r="B1246" s="6">
        <v>44877</v>
      </c>
      <c r="C1246" s="2" t="s">
        <v>1991</v>
      </c>
      <c r="D1246" s="2" t="s">
        <v>2578</v>
      </c>
      <c r="E1246" s="2" t="s">
        <v>1233</v>
      </c>
      <c r="F1246" s="1">
        <v>9525280</v>
      </c>
      <c r="G1246" s="8" t="s">
        <v>316</v>
      </c>
      <c r="H1246" s="1">
        <v>762022</v>
      </c>
      <c r="I1246" s="2" t="s">
        <v>2818</v>
      </c>
      <c r="J1246" s="2" t="s">
        <v>364</v>
      </c>
    </row>
    <row r="1247" spans="2:10" outlineLevel="1" x14ac:dyDescent="0.2">
      <c r="B1247" s="6">
        <v>44880</v>
      </c>
      <c r="C1247" s="2" t="s">
        <v>2294</v>
      </c>
      <c r="D1247" s="2" t="s">
        <v>2578</v>
      </c>
      <c r="E1247" s="2" t="s">
        <v>2783</v>
      </c>
      <c r="F1247" s="1">
        <v>704660</v>
      </c>
      <c r="G1247" s="8" t="s">
        <v>316</v>
      </c>
      <c r="H1247" s="1">
        <v>56373</v>
      </c>
      <c r="I1247" s="2" t="s">
        <v>24</v>
      </c>
      <c r="J1247" s="2" t="s">
        <v>349</v>
      </c>
    </row>
    <row r="1248" spans="2:10" outlineLevel="1" x14ac:dyDescent="0.2">
      <c r="B1248" s="6">
        <v>44880</v>
      </c>
      <c r="C1248" s="2" t="s">
        <v>515</v>
      </c>
      <c r="D1248" s="2" t="s">
        <v>2578</v>
      </c>
      <c r="E1248" s="2" t="s">
        <v>729</v>
      </c>
      <c r="F1248" s="1">
        <v>8582410</v>
      </c>
      <c r="G1248" s="8" t="s">
        <v>316</v>
      </c>
      <c r="H1248" s="1">
        <v>686593</v>
      </c>
      <c r="I1248" s="2" t="s">
        <v>769</v>
      </c>
      <c r="J1248" s="2" t="s">
        <v>319</v>
      </c>
    </row>
    <row r="1249" spans="2:10" outlineLevel="1" x14ac:dyDescent="0.2">
      <c r="B1249" s="6">
        <v>44883</v>
      </c>
      <c r="C1249" s="2" t="s">
        <v>1360</v>
      </c>
      <c r="D1249" s="2" t="s">
        <v>1138</v>
      </c>
      <c r="E1249" s="2" t="s">
        <v>318</v>
      </c>
      <c r="F1249" s="1">
        <v>-3129677</v>
      </c>
      <c r="G1249" s="8" t="s">
        <v>316</v>
      </c>
      <c r="H1249" s="1">
        <v>-250375</v>
      </c>
      <c r="I1249" s="2" t="s">
        <v>2355</v>
      </c>
      <c r="J1249" s="2" t="s">
        <v>2013</v>
      </c>
    </row>
    <row r="1250" spans="2:10" outlineLevel="1" x14ac:dyDescent="0.2">
      <c r="B1250" s="6">
        <v>44884</v>
      </c>
      <c r="C1250" s="2" t="s">
        <v>1255</v>
      </c>
      <c r="D1250" s="2" t="s">
        <v>2578</v>
      </c>
      <c r="E1250" s="2" t="s">
        <v>715</v>
      </c>
      <c r="F1250" s="1">
        <v>903180</v>
      </c>
      <c r="G1250" s="8" t="s">
        <v>316</v>
      </c>
      <c r="H1250" s="1">
        <v>72254</v>
      </c>
      <c r="I1250" s="2" t="s">
        <v>1893</v>
      </c>
      <c r="J1250" s="2" t="s">
        <v>375</v>
      </c>
    </row>
    <row r="1251" spans="2:10" outlineLevel="1" x14ac:dyDescent="0.2">
      <c r="B1251" s="6">
        <v>44884</v>
      </c>
      <c r="C1251" s="2" t="s">
        <v>1644</v>
      </c>
      <c r="D1251" s="2" t="s">
        <v>2578</v>
      </c>
      <c r="E1251" s="2" t="s">
        <v>1017</v>
      </c>
      <c r="F1251" s="1">
        <v>5552900</v>
      </c>
      <c r="G1251" s="8" t="s">
        <v>316</v>
      </c>
      <c r="H1251" s="1">
        <v>444232</v>
      </c>
      <c r="I1251" s="2" t="s">
        <v>1893</v>
      </c>
      <c r="J1251" s="2" t="s">
        <v>375</v>
      </c>
    </row>
    <row r="1252" spans="2:10" outlineLevel="1" x14ac:dyDescent="0.2">
      <c r="B1252" s="6">
        <v>44884</v>
      </c>
      <c r="C1252" s="2" t="s">
        <v>1025</v>
      </c>
      <c r="D1252" s="2" t="s">
        <v>2578</v>
      </c>
      <c r="E1252" s="2" t="s">
        <v>20</v>
      </c>
      <c r="F1252" s="1">
        <v>1779285</v>
      </c>
      <c r="G1252" s="8" t="s">
        <v>316</v>
      </c>
      <c r="H1252" s="1">
        <v>142343</v>
      </c>
      <c r="I1252" s="2" t="s">
        <v>1893</v>
      </c>
      <c r="J1252" s="2" t="s">
        <v>375</v>
      </c>
    </row>
    <row r="1253" spans="2:10" outlineLevel="1" x14ac:dyDescent="0.2">
      <c r="B1253" s="6">
        <v>44884</v>
      </c>
      <c r="C1253" s="2" t="s">
        <v>2553</v>
      </c>
      <c r="D1253" s="2" t="s">
        <v>2578</v>
      </c>
      <c r="E1253" s="2" t="s">
        <v>2997</v>
      </c>
      <c r="F1253" s="1">
        <v>3640601</v>
      </c>
      <c r="G1253" s="8" t="s">
        <v>316</v>
      </c>
      <c r="H1253" s="1">
        <v>291248</v>
      </c>
      <c r="I1253" s="2" t="s">
        <v>1893</v>
      </c>
      <c r="J1253" s="2" t="s">
        <v>375</v>
      </c>
    </row>
    <row r="1254" spans="2:10" outlineLevel="1" x14ac:dyDescent="0.2">
      <c r="B1254" s="6">
        <v>44884</v>
      </c>
      <c r="C1254" s="2" t="s">
        <v>307</v>
      </c>
      <c r="D1254" s="2" t="s">
        <v>2578</v>
      </c>
      <c r="E1254" s="2" t="s">
        <v>1374</v>
      </c>
      <c r="F1254" s="1">
        <v>250910</v>
      </c>
      <c r="G1254" s="8" t="s">
        <v>316</v>
      </c>
      <c r="H1254" s="1">
        <v>20073</v>
      </c>
      <c r="I1254" s="2" t="s">
        <v>2355</v>
      </c>
      <c r="J1254" s="2" t="s">
        <v>2013</v>
      </c>
    </row>
    <row r="1255" spans="2:10" outlineLevel="1" x14ac:dyDescent="0.2">
      <c r="B1255" s="6">
        <v>44884</v>
      </c>
      <c r="C1255" s="2" t="s">
        <v>982</v>
      </c>
      <c r="D1255" s="2" t="s">
        <v>2578</v>
      </c>
      <c r="E1255" s="2" t="s">
        <v>238</v>
      </c>
      <c r="F1255" s="1">
        <v>1468620</v>
      </c>
      <c r="G1255" s="8" t="s">
        <v>316</v>
      </c>
      <c r="H1255" s="1">
        <v>117490</v>
      </c>
      <c r="I1255" s="2" t="s">
        <v>2355</v>
      </c>
      <c r="J1255" s="2" t="s">
        <v>2013</v>
      </c>
    </row>
    <row r="1256" spans="2:10" outlineLevel="1" x14ac:dyDescent="0.2">
      <c r="B1256" s="6">
        <v>44884</v>
      </c>
      <c r="C1256" s="2" t="s">
        <v>2874</v>
      </c>
      <c r="D1256" s="2" t="s">
        <v>2578</v>
      </c>
      <c r="E1256" s="2" t="s">
        <v>1800</v>
      </c>
      <c r="F1256" s="1">
        <v>4313540</v>
      </c>
      <c r="G1256" s="8" t="s">
        <v>316</v>
      </c>
      <c r="H1256" s="1">
        <v>345083</v>
      </c>
      <c r="I1256" s="2" t="s">
        <v>2355</v>
      </c>
      <c r="J1256" s="2" t="s">
        <v>2013</v>
      </c>
    </row>
    <row r="1257" spans="2:10" outlineLevel="1" x14ac:dyDescent="0.2">
      <c r="B1257" s="6">
        <v>44884</v>
      </c>
      <c r="C1257" s="2" t="s">
        <v>2736</v>
      </c>
      <c r="D1257" s="2" t="s">
        <v>2578</v>
      </c>
      <c r="E1257" s="2" t="s">
        <v>1058</v>
      </c>
      <c r="F1257" s="1">
        <v>13193380</v>
      </c>
      <c r="G1257" s="8" t="s">
        <v>316</v>
      </c>
      <c r="H1257" s="1">
        <v>1055470</v>
      </c>
      <c r="I1257" s="2" t="s">
        <v>2355</v>
      </c>
      <c r="J1257" s="2" t="s">
        <v>2013</v>
      </c>
    </row>
    <row r="1258" spans="2:10" outlineLevel="1" x14ac:dyDescent="0.2">
      <c r="B1258" s="6">
        <v>44884</v>
      </c>
      <c r="C1258" s="2" t="s">
        <v>1407</v>
      </c>
      <c r="D1258" s="2" t="s">
        <v>2578</v>
      </c>
      <c r="E1258" s="2" t="s">
        <v>1400</v>
      </c>
      <c r="F1258" s="1">
        <v>453750</v>
      </c>
      <c r="G1258" s="8" t="s">
        <v>316</v>
      </c>
      <c r="H1258" s="1">
        <v>36300</v>
      </c>
      <c r="I1258" s="2" t="s">
        <v>2355</v>
      </c>
      <c r="J1258" s="2" t="s">
        <v>2013</v>
      </c>
    </row>
    <row r="1259" spans="2:10" outlineLevel="1" x14ac:dyDescent="0.2">
      <c r="B1259" s="6">
        <v>44884</v>
      </c>
      <c r="C1259" s="2" t="s">
        <v>506</v>
      </c>
      <c r="D1259" s="2" t="s">
        <v>2578</v>
      </c>
      <c r="E1259" s="2" t="s">
        <v>389</v>
      </c>
      <c r="F1259" s="1">
        <v>1210944</v>
      </c>
      <c r="G1259" s="8" t="s">
        <v>316</v>
      </c>
      <c r="H1259" s="1">
        <v>96876</v>
      </c>
      <c r="I1259" s="2" t="s">
        <v>1222</v>
      </c>
      <c r="J1259" s="2" t="s">
        <v>915</v>
      </c>
    </row>
    <row r="1260" spans="2:10" outlineLevel="1" x14ac:dyDescent="0.2">
      <c r="B1260" s="6">
        <v>44884</v>
      </c>
      <c r="C1260" s="2" t="s">
        <v>830</v>
      </c>
      <c r="D1260" s="2" t="s">
        <v>2578</v>
      </c>
      <c r="E1260" s="2" t="s">
        <v>712</v>
      </c>
      <c r="F1260" s="1">
        <v>1612400</v>
      </c>
      <c r="G1260" s="8" t="s">
        <v>316</v>
      </c>
      <c r="H1260" s="1">
        <v>128992</v>
      </c>
      <c r="I1260" s="2" t="s">
        <v>1222</v>
      </c>
      <c r="J1260" s="2" t="s">
        <v>915</v>
      </c>
    </row>
    <row r="1261" spans="2:10" outlineLevel="1" x14ac:dyDescent="0.2">
      <c r="B1261" s="6">
        <v>44884</v>
      </c>
      <c r="C1261" s="2" t="s">
        <v>864</v>
      </c>
      <c r="D1261" s="2" t="s">
        <v>2578</v>
      </c>
      <c r="E1261" s="2" t="s">
        <v>2206</v>
      </c>
      <c r="F1261" s="1">
        <v>3689780</v>
      </c>
      <c r="G1261" s="8" t="s">
        <v>316</v>
      </c>
      <c r="H1261" s="1">
        <v>295182</v>
      </c>
      <c r="I1261" s="2" t="s">
        <v>2355</v>
      </c>
      <c r="J1261" s="2" t="s">
        <v>2013</v>
      </c>
    </row>
    <row r="1262" spans="2:10" outlineLevel="1" x14ac:dyDescent="0.2">
      <c r="B1262" s="6">
        <v>44884</v>
      </c>
      <c r="C1262" s="2" t="s">
        <v>1309</v>
      </c>
      <c r="D1262" s="2" t="s">
        <v>2578</v>
      </c>
      <c r="E1262" s="2" t="s">
        <v>524</v>
      </c>
      <c r="F1262" s="1">
        <v>12667705</v>
      </c>
      <c r="G1262" s="8" t="s">
        <v>316</v>
      </c>
      <c r="H1262" s="1">
        <v>1013416</v>
      </c>
      <c r="I1262" s="2" t="s">
        <v>2355</v>
      </c>
      <c r="J1262" s="2" t="s">
        <v>2013</v>
      </c>
    </row>
    <row r="1263" spans="2:10" outlineLevel="1" x14ac:dyDescent="0.2">
      <c r="B1263" s="6">
        <v>44884</v>
      </c>
      <c r="C1263" s="2" t="s">
        <v>807</v>
      </c>
      <c r="D1263" s="2" t="s">
        <v>2578</v>
      </c>
      <c r="E1263" s="2" t="s">
        <v>1842</v>
      </c>
      <c r="F1263" s="1">
        <v>704660</v>
      </c>
      <c r="G1263" s="8" t="s">
        <v>316</v>
      </c>
      <c r="H1263" s="1">
        <v>56373</v>
      </c>
      <c r="I1263" s="2" t="s">
        <v>1554</v>
      </c>
      <c r="J1263" s="2" t="s">
        <v>2830</v>
      </c>
    </row>
    <row r="1264" spans="2:10" outlineLevel="1" x14ac:dyDescent="0.2">
      <c r="B1264" s="6">
        <v>44884</v>
      </c>
      <c r="C1264" s="2" t="s">
        <v>1498</v>
      </c>
      <c r="D1264" s="2" t="s">
        <v>2578</v>
      </c>
      <c r="E1264" s="2" t="s">
        <v>1207</v>
      </c>
      <c r="F1264" s="1">
        <v>2940030</v>
      </c>
      <c r="G1264" s="8" t="s">
        <v>316</v>
      </c>
      <c r="H1264" s="1">
        <v>235202</v>
      </c>
      <c r="I1264" s="2" t="s">
        <v>2818</v>
      </c>
      <c r="J1264" s="2" t="s">
        <v>364</v>
      </c>
    </row>
    <row r="1265" spans="2:10" outlineLevel="1" x14ac:dyDescent="0.2">
      <c r="B1265" s="6">
        <v>44884</v>
      </c>
      <c r="C1265" s="2" t="s">
        <v>75</v>
      </c>
      <c r="D1265" s="2" t="s">
        <v>2578</v>
      </c>
      <c r="E1265" s="2" t="s">
        <v>1375</v>
      </c>
      <c r="F1265" s="1">
        <v>1110580</v>
      </c>
      <c r="G1265" s="8" t="s">
        <v>316</v>
      </c>
      <c r="H1265" s="1">
        <v>88846</v>
      </c>
      <c r="I1265" s="2" t="s">
        <v>1796</v>
      </c>
      <c r="J1265" s="2" t="s">
        <v>913</v>
      </c>
    </row>
    <row r="1266" spans="2:10" outlineLevel="1" x14ac:dyDescent="0.2">
      <c r="B1266" s="6">
        <v>44884</v>
      </c>
      <c r="C1266" s="2" t="s">
        <v>2109</v>
      </c>
      <c r="D1266" s="2" t="s">
        <v>2578</v>
      </c>
      <c r="E1266" s="2" t="s">
        <v>2172</v>
      </c>
      <c r="F1266" s="1">
        <v>2790961</v>
      </c>
      <c r="G1266" s="8" t="s">
        <v>316</v>
      </c>
      <c r="H1266" s="1">
        <v>223277</v>
      </c>
      <c r="I1266" s="2" t="s">
        <v>944</v>
      </c>
      <c r="J1266" s="2" t="s">
        <v>319</v>
      </c>
    </row>
    <row r="1267" spans="2:10" outlineLevel="1" x14ac:dyDescent="0.2">
      <c r="B1267" s="6">
        <v>44884</v>
      </c>
      <c r="C1267" s="2" t="s">
        <v>1060</v>
      </c>
      <c r="D1267" s="2" t="s">
        <v>2578</v>
      </c>
      <c r="E1267" s="2" t="s">
        <v>2787</v>
      </c>
      <c r="F1267" s="1">
        <v>4602480</v>
      </c>
      <c r="G1267" s="8" t="s">
        <v>316</v>
      </c>
      <c r="H1267" s="1">
        <v>368198</v>
      </c>
      <c r="I1267" s="2" t="s">
        <v>1900</v>
      </c>
      <c r="J1267" s="2" t="s">
        <v>441</v>
      </c>
    </row>
    <row r="1268" spans="2:10" outlineLevel="1" x14ac:dyDescent="0.2">
      <c r="B1268" s="6">
        <v>44884</v>
      </c>
      <c r="C1268" s="2" t="s">
        <v>130</v>
      </c>
      <c r="D1268" s="2" t="s">
        <v>2578</v>
      </c>
      <c r="E1268" s="2" t="s">
        <v>2388</v>
      </c>
      <c r="F1268" s="1">
        <v>6252600</v>
      </c>
      <c r="G1268" s="8" t="s">
        <v>316</v>
      </c>
      <c r="H1268" s="1">
        <v>500208</v>
      </c>
      <c r="I1268" s="2" t="s">
        <v>2339</v>
      </c>
      <c r="J1268" s="2" t="s">
        <v>1408</v>
      </c>
    </row>
    <row r="1269" spans="2:10" outlineLevel="1" x14ac:dyDescent="0.2">
      <c r="B1269" s="6">
        <v>44884</v>
      </c>
      <c r="C1269" s="2" t="s">
        <v>300</v>
      </c>
      <c r="D1269" s="2" t="s">
        <v>2578</v>
      </c>
      <c r="E1269" s="2" t="s">
        <v>1983</v>
      </c>
      <c r="F1269" s="1">
        <v>181500</v>
      </c>
      <c r="G1269" s="8" t="s">
        <v>316</v>
      </c>
      <c r="H1269" s="1">
        <v>14520</v>
      </c>
      <c r="I1269" s="2" t="s">
        <v>2339</v>
      </c>
      <c r="J1269" s="2" t="s">
        <v>1408</v>
      </c>
    </row>
    <row r="1270" spans="2:10" outlineLevel="1" x14ac:dyDescent="0.2">
      <c r="B1270" s="6">
        <v>44884</v>
      </c>
      <c r="C1270" s="2" t="s">
        <v>2547</v>
      </c>
      <c r="D1270" s="2" t="s">
        <v>2578</v>
      </c>
      <c r="E1270" s="2" t="s">
        <v>2973</v>
      </c>
      <c r="F1270" s="1">
        <v>1468620</v>
      </c>
      <c r="G1270" s="8" t="s">
        <v>316</v>
      </c>
      <c r="H1270" s="1">
        <v>117490</v>
      </c>
      <c r="I1270" s="2" t="s">
        <v>124</v>
      </c>
      <c r="J1270" s="2" t="s">
        <v>1197</v>
      </c>
    </row>
    <row r="1271" spans="2:10" outlineLevel="1" x14ac:dyDescent="0.2">
      <c r="B1271" s="6">
        <v>44884</v>
      </c>
      <c r="C1271" s="2" t="s">
        <v>2022</v>
      </c>
      <c r="D1271" s="2" t="s">
        <v>2578</v>
      </c>
      <c r="E1271" s="2" t="s">
        <v>45</v>
      </c>
      <c r="F1271" s="1">
        <v>2416350</v>
      </c>
      <c r="G1271" s="8" t="s">
        <v>316</v>
      </c>
      <c r="H1271" s="1">
        <v>193308</v>
      </c>
      <c r="I1271" s="2" t="s">
        <v>944</v>
      </c>
      <c r="J1271" s="2" t="s">
        <v>319</v>
      </c>
    </row>
    <row r="1272" spans="2:10" outlineLevel="1" x14ac:dyDescent="0.2">
      <c r="B1272" s="6">
        <v>44888</v>
      </c>
      <c r="C1272" s="2" t="s">
        <v>1878</v>
      </c>
      <c r="D1272" s="2" t="s">
        <v>571</v>
      </c>
      <c r="E1272" s="2" t="s">
        <v>2141</v>
      </c>
      <c r="F1272" s="1">
        <v>-4789804</v>
      </c>
      <c r="G1272" s="8" t="s">
        <v>316</v>
      </c>
      <c r="H1272" s="1">
        <v>-383184</v>
      </c>
      <c r="I1272" s="2" t="s">
        <v>2355</v>
      </c>
      <c r="J1272" s="2" t="s">
        <v>2013</v>
      </c>
    </row>
    <row r="1273" spans="2:10" outlineLevel="1" x14ac:dyDescent="0.2">
      <c r="B1273" s="6">
        <v>44890</v>
      </c>
      <c r="C1273" s="2" t="s">
        <v>1348</v>
      </c>
      <c r="D1273" s="2" t="s">
        <v>2578</v>
      </c>
      <c r="E1273" s="2" t="s">
        <v>2695</v>
      </c>
      <c r="F1273" s="1">
        <v>2381320</v>
      </c>
      <c r="G1273" s="8" t="s">
        <v>316</v>
      </c>
      <c r="H1273" s="1">
        <v>190506</v>
      </c>
      <c r="I1273" s="2" t="s">
        <v>1222</v>
      </c>
      <c r="J1273" s="2" t="s">
        <v>915</v>
      </c>
    </row>
    <row r="1274" spans="2:10" outlineLevel="1" x14ac:dyDescent="0.2">
      <c r="B1274" s="6">
        <v>44890</v>
      </c>
      <c r="C1274" s="2" t="s">
        <v>2560</v>
      </c>
      <c r="D1274" s="2" t="s">
        <v>2578</v>
      </c>
      <c r="E1274" s="2" t="s">
        <v>2268</v>
      </c>
      <c r="F1274" s="1">
        <v>9563000</v>
      </c>
      <c r="G1274" s="8" t="s">
        <v>316</v>
      </c>
      <c r="H1274" s="1">
        <v>765040</v>
      </c>
      <c r="I1274" s="2" t="s">
        <v>2355</v>
      </c>
      <c r="J1274" s="2" t="s">
        <v>2013</v>
      </c>
    </row>
    <row r="1275" spans="2:10" outlineLevel="1" x14ac:dyDescent="0.2">
      <c r="B1275" s="6">
        <v>44890</v>
      </c>
      <c r="C1275" s="2" t="s">
        <v>1752</v>
      </c>
      <c r="D1275" s="2" t="s">
        <v>2578</v>
      </c>
      <c r="E1275" s="2" t="s">
        <v>1658</v>
      </c>
      <c r="F1275" s="1">
        <v>6837520</v>
      </c>
      <c r="G1275" s="8" t="s">
        <v>316</v>
      </c>
      <c r="H1275" s="1">
        <v>547002</v>
      </c>
      <c r="I1275" s="2" t="s">
        <v>2355</v>
      </c>
      <c r="J1275" s="2" t="s">
        <v>2013</v>
      </c>
    </row>
    <row r="1276" spans="2:10" outlineLevel="1" x14ac:dyDescent="0.2">
      <c r="B1276" s="6">
        <v>44890</v>
      </c>
      <c r="C1276" s="2" t="s">
        <v>1466</v>
      </c>
      <c r="D1276" s="2" t="s">
        <v>2578</v>
      </c>
      <c r="E1276" s="2" t="s">
        <v>1548</v>
      </c>
      <c r="F1276" s="1">
        <v>2371706</v>
      </c>
      <c r="G1276" s="8" t="s">
        <v>316</v>
      </c>
      <c r="H1276" s="1">
        <v>189736</v>
      </c>
      <c r="I1276" s="2" t="s">
        <v>2119</v>
      </c>
      <c r="J1276" s="2" t="s">
        <v>1150</v>
      </c>
    </row>
    <row r="1277" spans="2:10" outlineLevel="1" x14ac:dyDescent="0.2">
      <c r="B1277" s="6">
        <v>44890</v>
      </c>
      <c r="C1277" s="2" t="s">
        <v>842</v>
      </c>
      <c r="D1277" s="2" t="s">
        <v>2578</v>
      </c>
      <c r="E1277" s="2" t="s">
        <v>356</v>
      </c>
      <c r="F1277" s="1">
        <v>7899675</v>
      </c>
      <c r="G1277" s="8" t="s">
        <v>316</v>
      </c>
      <c r="H1277" s="1">
        <v>631974</v>
      </c>
      <c r="I1277" s="2" t="s">
        <v>2355</v>
      </c>
      <c r="J1277" s="2" t="s">
        <v>2013</v>
      </c>
    </row>
    <row r="1278" spans="2:10" outlineLevel="1" x14ac:dyDescent="0.2">
      <c r="B1278" s="6">
        <v>44890</v>
      </c>
      <c r="C1278" s="2" t="s">
        <v>1404</v>
      </c>
      <c r="D1278" s="2" t="s">
        <v>2578</v>
      </c>
      <c r="E1278" s="2" t="s">
        <v>2654</v>
      </c>
      <c r="F1278" s="1">
        <v>2644632</v>
      </c>
      <c r="G1278" s="8" t="s">
        <v>316</v>
      </c>
      <c r="H1278" s="1">
        <v>211571</v>
      </c>
      <c r="I1278" s="2" t="s">
        <v>1222</v>
      </c>
      <c r="J1278" s="2" t="s">
        <v>915</v>
      </c>
    </row>
    <row r="1279" spans="2:10" outlineLevel="1" x14ac:dyDescent="0.2">
      <c r="B1279" s="6">
        <v>44890</v>
      </c>
      <c r="C1279" s="2" t="s">
        <v>2211</v>
      </c>
      <c r="D1279" s="2" t="s">
        <v>2578</v>
      </c>
      <c r="E1279" s="2" t="s">
        <v>964</v>
      </c>
      <c r="F1279" s="1">
        <v>2381320</v>
      </c>
      <c r="G1279" s="8" t="s">
        <v>316</v>
      </c>
      <c r="H1279" s="1">
        <v>190506</v>
      </c>
      <c r="I1279" s="2" t="s">
        <v>1222</v>
      </c>
      <c r="J1279" s="2" t="s">
        <v>915</v>
      </c>
    </row>
    <row r="1280" spans="2:10" outlineLevel="1" x14ac:dyDescent="0.2">
      <c r="B1280" s="6">
        <v>44890</v>
      </c>
      <c r="C1280" s="2" t="s">
        <v>2784</v>
      </c>
      <c r="D1280" s="2" t="s">
        <v>2578</v>
      </c>
      <c r="E1280" s="2" t="s">
        <v>2419</v>
      </c>
      <c r="F1280" s="1">
        <v>2381320</v>
      </c>
      <c r="G1280" s="8" t="s">
        <v>316</v>
      </c>
      <c r="H1280" s="1">
        <v>190506</v>
      </c>
      <c r="I1280" s="2" t="s">
        <v>2119</v>
      </c>
      <c r="J1280" s="2" t="s">
        <v>1150</v>
      </c>
    </row>
    <row r="1281" spans="2:10" outlineLevel="1" x14ac:dyDescent="0.2">
      <c r="B1281" s="6">
        <v>44890</v>
      </c>
      <c r="C1281" s="2" t="s">
        <v>2341</v>
      </c>
      <c r="D1281" s="2" t="s">
        <v>2578</v>
      </c>
      <c r="E1281" s="2" t="s">
        <v>2218</v>
      </c>
      <c r="F1281" s="1">
        <v>8933535</v>
      </c>
      <c r="G1281" s="8" t="s">
        <v>316</v>
      </c>
      <c r="H1281" s="1">
        <v>714683</v>
      </c>
      <c r="I1281" s="2" t="s">
        <v>2355</v>
      </c>
      <c r="J1281" s="2" t="s">
        <v>2013</v>
      </c>
    </row>
    <row r="1282" spans="2:10" outlineLevel="1" x14ac:dyDescent="0.2">
      <c r="B1282" s="6">
        <v>44890</v>
      </c>
      <c r="C1282" s="2" t="s">
        <v>1792</v>
      </c>
      <c r="D1282" s="2" t="s">
        <v>2578</v>
      </c>
      <c r="E1282" s="2" t="s">
        <v>2406</v>
      </c>
      <c r="F1282" s="1">
        <v>4303690</v>
      </c>
      <c r="G1282" s="8" t="s">
        <v>316</v>
      </c>
      <c r="H1282" s="1">
        <v>344295</v>
      </c>
      <c r="I1282" s="2" t="s">
        <v>1554</v>
      </c>
      <c r="J1282" s="2" t="s">
        <v>2830</v>
      </c>
    </row>
    <row r="1283" spans="2:10" outlineLevel="1" x14ac:dyDescent="0.2">
      <c r="B1283" s="6">
        <v>44890</v>
      </c>
      <c r="C1283" s="2" t="s">
        <v>838</v>
      </c>
      <c r="D1283" s="2" t="s">
        <v>2578</v>
      </c>
      <c r="E1283" s="2" t="s">
        <v>1366</v>
      </c>
      <c r="F1283" s="1">
        <v>6471079</v>
      </c>
      <c r="G1283" s="8" t="s">
        <v>316</v>
      </c>
      <c r="H1283" s="1">
        <v>517686</v>
      </c>
      <c r="I1283" s="2" t="s">
        <v>2445</v>
      </c>
      <c r="J1283" s="2" t="s">
        <v>1098</v>
      </c>
    </row>
    <row r="1284" spans="2:10" outlineLevel="1" x14ac:dyDescent="0.2">
      <c r="B1284" s="6">
        <v>44890</v>
      </c>
      <c r="C1284" s="2" t="s">
        <v>2483</v>
      </c>
      <c r="D1284" s="2" t="s">
        <v>2578</v>
      </c>
      <c r="E1284" s="2" t="s">
        <v>780</v>
      </c>
      <c r="F1284" s="1">
        <v>12338685</v>
      </c>
      <c r="G1284" s="8" t="s">
        <v>316</v>
      </c>
      <c r="H1284" s="1">
        <v>987095</v>
      </c>
      <c r="I1284" s="2" t="s">
        <v>944</v>
      </c>
      <c r="J1284" s="2" t="s">
        <v>319</v>
      </c>
    </row>
    <row r="1285" spans="2:10" outlineLevel="1" x14ac:dyDescent="0.2">
      <c r="B1285" s="6">
        <v>44890</v>
      </c>
      <c r="C1285" s="2" t="s">
        <v>21</v>
      </c>
      <c r="D1285" s="2" t="s">
        <v>2578</v>
      </c>
      <c r="E1285" s="2" t="s">
        <v>800</v>
      </c>
      <c r="F1285" s="1">
        <v>11746130</v>
      </c>
      <c r="G1285" s="8" t="s">
        <v>316</v>
      </c>
      <c r="H1285" s="1">
        <v>939690</v>
      </c>
      <c r="I1285" s="2" t="s">
        <v>2339</v>
      </c>
      <c r="J1285" s="2" t="s">
        <v>1408</v>
      </c>
    </row>
    <row r="1286" spans="2:10" outlineLevel="1" x14ac:dyDescent="0.2">
      <c r="B1286" s="6">
        <v>44890</v>
      </c>
      <c r="C1286" s="2" t="s">
        <v>403</v>
      </c>
      <c r="D1286" s="2" t="s">
        <v>2578</v>
      </c>
      <c r="E1286" s="2" t="s">
        <v>1958</v>
      </c>
      <c r="F1286" s="1">
        <v>2221160</v>
      </c>
      <c r="G1286" s="8" t="s">
        <v>316</v>
      </c>
      <c r="H1286" s="1">
        <v>177693</v>
      </c>
      <c r="I1286" s="2" t="s">
        <v>2339</v>
      </c>
      <c r="J1286" s="2" t="s">
        <v>1408</v>
      </c>
    </row>
    <row r="1287" spans="2:10" outlineLevel="1" x14ac:dyDescent="0.2">
      <c r="B1287" s="6">
        <v>44890</v>
      </c>
      <c r="C1287" s="2" t="s">
        <v>1292</v>
      </c>
      <c r="D1287" s="2" t="s">
        <v>2578</v>
      </c>
      <c r="E1287" s="2" t="s">
        <v>1798</v>
      </c>
      <c r="F1287" s="1">
        <v>1468620</v>
      </c>
      <c r="G1287" s="8" t="s">
        <v>316</v>
      </c>
      <c r="H1287" s="1">
        <v>117490</v>
      </c>
      <c r="I1287" s="2" t="s">
        <v>1554</v>
      </c>
      <c r="J1287" s="2" t="s">
        <v>2830</v>
      </c>
    </row>
    <row r="1288" spans="2:10" outlineLevel="1" x14ac:dyDescent="0.2">
      <c r="B1288" s="6">
        <v>44890</v>
      </c>
      <c r="C1288" s="2" t="s">
        <v>158</v>
      </c>
      <c r="D1288" s="2" t="s">
        <v>2578</v>
      </c>
      <c r="E1288" s="2" t="s">
        <v>731</v>
      </c>
      <c r="F1288" s="1">
        <v>4602480</v>
      </c>
      <c r="G1288" s="8" t="s">
        <v>316</v>
      </c>
      <c r="H1288" s="1">
        <v>368198</v>
      </c>
      <c r="I1288" s="2" t="s">
        <v>944</v>
      </c>
      <c r="J1288" s="2" t="s">
        <v>319</v>
      </c>
    </row>
    <row r="1289" spans="2:10" outlineLevel="1" x14ac:dyDescent="0.2">
      <c r="B1289" s="6">
        <v>44890</v>
      </c>
      <c r="C1289" s="2" t="s">
        <v>2514</v>
      </c>
      <c r="D1289" s="2" t="s">
        <v>2578</v>
      </c>
      <c r="E1289" s="2" t="s">
        <v>1230</v>
      </c>
      <c r="F1289" s="1">
        <v>1468620</v>
      </c>
      <c r="G1289" s="8" t="s">
        <v>316</v>
      </c>
      <c r="H1289" s="1">
        <v>117490</v>
      </c>
      <c r="I1289" s="2" t="s">
        <v>431</v>
      </c>
      <c r="J1289" s="2" t="s">
        <v>2857</v>
      </c>
    </row>
    <row r="1290" spans="2:10" outlineLevel="1" x14ac:dyDescent="0.2">
      <c r="B1290" s="6">
        <v>44890</v>
      </c>
      <c r="C1290" s="2" t="s">
        <v>1152</v>
      </c>
      <c r="D1290" s="2" t="s">
        <v>2578</v>
      </c>
      <c r="E1290" s="2" t="s">
        <v>1376</v>
      </c>
      <c r="F1290" s="1">
        <v>2777840</v>
      </c>
      <c r="G1290" s="8" t="s">
        <v>316</v>
      </c>
      <c r="H1290" s="1">
        <v>222227</v>
      </c>
      <c r="I1290" s="2" t="s">
        <v>1796</v>
      </c>
      <c r="J1290" s="2" t="s">
        <v>913</v>
      </c>
    </row>
    <row r="1291" spans="2:10" outlineLevel="1" x14ac:dyDescent="0.2">
      <c r="B1291" s="6">
        <v>44890</v>
      </c>
      <c r="C1291" s="2" t="s">
        <v>2929</v>
      </c>
      <c r="D1291" s="2" t="s">
        <v>2578</v>
      </c>
      <c r="E1291" s="2" t="s">
        <v>606</v>
      </c>
      <c r="F1291" s="1">
        <v>1740870</v>
      </c>
      <c r="G1291" s="8" t="s">
        <v>316</v>
      </c>
      <c r="H1291" s="1">
        <v>139270</v>
      </c>
      <c r="I1291" s="2" t="s">
        <v>2818</v>
      </c>
      <c r="J1291" s="2" t="s">
        <v>364</v>
      </c>
    </row>
    <row r="1292" spans="2:10" outlineLevel="1" x14ac:dyDescent="0.2">
      <c r="B1292" s="6">
        <v>44890</v>
      </c>
      <c r="C1292" s="2" t="s">
        <v>1694</v>
      </c>
      <c r="D1292" s="2" t="s">
        <v>2578</v>
      </c>
      <c r="E1292" s="2" t="s">
        <v>3014</v>
      </c>
      <c r="F1292" s="1">
        <v>1110580</v>
      </c>
      <c r="G1292" s="8" t="s">
        <v>316</v>
      </c>
      <c r="H1292" s="1">
        <v>88846</v>
      </c>
      <c r="I1292" s="2" t="s">
        <v>1554</v>
      </c>
      <c r="J1292" s="2" t="s">
        <v>2830</v>
      </c>
    </row>
    <row r="1293" spans="2:10" outlineLevel="1" x14ac:dyDescent="0.2">
      <c r="B1293" s="6">
        <v>44890</v>
      </c>
      <c r="C1293" s="2" t="s">
        <v>2309</v>
      </c>
      <c r="D1293" s="2" t="s">
        <v>2578</v>
      </c>
      <c r="E1293" s="2" t="s">
        <v>737</v>
      </c>
      <c r="F1293" s="1">
        <v>6012675</v>
      </c>
      <c r="G1293" s="8" t="s">
        <v>316</v>
      </c>
      <c r="H1293" s="1">
        <v>481014</v>
      </c>
      <c r="I1293" s="2" t="s">
        <v>944</v>
      </c>
      <c r="J1293" s="2" t="s">
        <v>319</v>
      </c>
    </row>
    <row r="1294" spans="2:10" outlineLevel="1" x14ac:dyDescent="0.2">
      <c r="B1294" s="6">
        <v>44890</v>
      </c>
      <c r="C1294" s="2" t="s">
        <v>893</v>
      </c>
      <c r="D1294" s="2" t="s">
        <v>2578</v>
      </c>
      <c r="E1294" s="2" t="s">
        <v>2655</v>
      </c>
      <c r="F1294" s="1">
        <v>1110580</v>
      </c>
      <c r="G1294" s="8" t="s">
        <v>316</v>
      </c>
      <c r="H1294" s="1">
        <v>88846</v>
      </c>
      <c r="I1294" s="2" t="s">
        <v>1796</v>
      </c>
      <c r="J1294" s="2" t="s">
        <v>913</v>
      </c>
    </row>
    <row r="1295" spans="2:10" outlineLevel="1" x14ac:dyDescent="0.2">
      <c r="B1295" s="6">
        <v>44890</v>
      </c>
      <c r="C1295" s="2" t="s">
        <v>1390</v>
      </c>
      <c r="D1295" s="2" t="s">
        <v>2578</v>
      </c>
      <c r="E1295" s="2" t="s">
        <v>1235</v>
      </c>
      <c r="F1295" s="1">
        <v>2722980</v>
      </c>
      <c r="G1295" s="8" t="s">
        <v>316</v>
      </c>
      <c r="H1295" s="1">
        <v>217838</v>
      </c>
      <c r="I1295" s="2" t="s">
        <v>2339</v>
      </c>
      <c r="J1295" s="2" t="s">
        <v>1408</v>
      </c>
    </row>
    <row r="1296" spans="2:10" outlineLevel="1" x14ac:dyDescent="0.2">
      <c r="B1296" s="6">
        <v>44890</v>
      </c>
      <c r="C1296" s="2" t="s">
        <v>2248</v>
      </c>
      <c r="D1296" s="2" t="s">
        <v>2578</v>
      </c>
      <c r="E1296" s="2" t="s">
        <v>1970</v>
      </c>
      <c r="F1296" s="1">
        <v>2381320</v>
      </c>
      <c r="G1296" s="8" t="s">
        <v>316</v>
      </c>
      <c r="H1296" s="1">
        <v>190506</v>
      </c>
      <c r="I1296" s="2" t="s">
        <v>24</v>
      </c>
      <c r="J1296" s="2" t="s">
        <v>349</v>
      </c>
    </row>
    <row r="1297" spans="2:10" outlineLevel="1" x14ac:dyDescent="0.2">
      <c r="B1297" s="6">
        <v>44893</v>
      </c>
      <c r="C1297" s="2" t="s">
        <v>1612</v>
      </c>
      <c r="D1297" s="2" t="s">
        <v>1889</v>
      </c>
      <c r="E1297" s="2" t="s">
        <v>143</v>
      </c>
      <c r="F1297" s="1">
        <v>-215677</v>
      </c>
      <c r="G1297" s="8" t="s">
        <v>316</v>
      </c>
      <c r="H1297" s="1">
        <v>-17254</v>
      </c>
      <c r="I1297" s="2" t="s">
        <v>2355</v>
      </c>
      <c r="J1297" s="2" t="s">
        <v>2013</v>
      </c>
    </row>
    <row r="1298" spans="2:10" outlineLevel="1" x14ac:dyDescent="0.2">
      <c r="B1298" s="6">
        <v>44896</v>
      </c>
      <c r="C1298" s="2" t="s">
        <v>2158</v>
      </c>
      <c r="D1298" s="2" t="s">
        <v>2578</v>
      </c>
      <c r="E1298" s="2" t="s">
        <v>1527</v>
      </c>
      <c r="F1298" s="1">
        <v>3742810</v>
      </c>
      <c r="G1298" s="8" t="s">
        <v>316</v>
      </c>
      <c r="H1298" s="1">
        <v>299425</v>
      </c>
      <c r="I1298" s="2" t="s">
        <v>124</v>
      </c>
      <c r="J1298" s="2" t="s">
        <v>1197</v>
      </c>
    </row>
    <row r="1299" spans="2:10" outlineLevel="1" x14ac:dyDescent="0.2">
      <c r="B1299" s="6">
        <v>44896</v>
      </c>
      <c r="C1299" s="2" t="s">
        <v>121</v>
      </c>
      <c r="D1299" s="2" t="s">
        <v>2578</v>
      </c>
      <c r="E1299" s="2" t="s">
        <v>2816</v>
      </c>
      <c r="F1299" s="1">
        <v>4087060</v>
      </c>
      <c r="G1299" s="8" t="s">
        <v>316</v>
      </c>
      <c r="H1299" s="1">
        <v>326965</v>
      </c>
      <c r="I1299" s="2" t="s">
        <v>944</v>
      </c>
      <c r="J1299" s="2" t="s">
        <v>319</v>
      </c>
    </row>
    <row r="1300" spans="2:10" outlineLevel="1" x14ac:dyDescent="0.2">
      <c r="B1300" s="6">
        <v>44896</v>
      </c>
      <c r="C1300" s="2" t="s">
        <v>2449</v>
      </c>
      <c r="D1300" s="2" t="s">
        <v>2578</v>
      </c>
      <c r="E1300" s="2" t="s">
        <v>2271</v>
      </c>
      <c r="F1300" s="1">
        <v>1110580</v>
      </c>
      <c r="G1300" s="8" t="s">
        <v>316</v>
      </c>
      <c r="H1300" s="1">
        <v>88846</v>
      </c>
      <c r="I1300" s="2" t="s">
        <v>1796</v>
      </c>
      <c r="J1300" s="2" t="s">
        <v>913</v>
      </c>
    </row>
    <row r="1301" spans="2:10" outlineLevel="1" x14ac:dyDescent="0.2">
      <c r="B1301" s="6">
        <v>44896</v>
      </c>
      <c r="C1301" s="2" t="s">
        <v>1715</v>
      </c>
      <c r="D1301" s="2" t="s">
        <v>2578</v>
      </c>
      <c r="E1301" s="2" t="s">
        <v>2911</v>
      </c>
      <c r="F1301" s="1">
        <v>3689780</v>
      </c>
      <c r="G1301" s="8" t="s">
        <v>316</v>
      </c>
      <c r="H1301" s="1">
        <v>295182</v>
      </c>
      <c r="I1301" s="2" t="s">
        <v>24</v>
      </c>
      <c r="J1301" s="2" t="s">
        <v>349</v>
      </c>
    </row>
    <row r="1302" spans="2:10" outlineLevel="1" x14ac:dyDescent="0.2">
      <c r="B1302" s="6">
        <v>44896</v>
      </c>
      <c r="C1302" s="2" t="s">
        <v>2349</v>
      </c>
      <c r="D1302" s="2" t="s">
        <v>2578</v>
      </c>
      <c r="E1302" s="2" t="s">
        <v>2675</v>
      </c>
      <c r="F1302" s="1">
        <v>2381320</v>
      </c>
      <c r="G1302" s="8" t="s">
        <v>316</v>
      </c>
      <c r="H1302" s="1">
        <v>190506</v>
      </c>
      <c r="I1302" s="2" t="s">
        <v>2355</v>
      </c>
      <c r="J1302" s="2" t="s">
        <v>2013</v>
      </c>
    </row>
    <row r="1303" spans="2:10" outlineLevel="1" x14ac:dyDescent="0.2">
      <c r="B1303" s="6">
        <v>44896</v>
      </c>
      <c r="C1303" s="2" t="s">
        <v>510</v>
      </c>
      <c r="D1303" s="2" t="s">
        <v>2578</v>
      </c>
      <c r="E1303" s="2" t="s">
        <v>295</v>
      </c>
      <c r="F1303" s="1">
        <v>10629035</v>
      </c>
      <c r="G1303" s="8" t="s">
        <v>316</v>
      </c>
      <c r="H1303" s="1">
        <v>850323</v>
      </c>
      <c r="I1303" s="2" t="s">
        <v>2355</v>
      </c>
      <c r="J1303" s="2" t="s">
        <v>2013</v>
      </c>
    </row>
    <row r="1304" spans="2:10" outlineLevel="1" x14ac:dyDescent="0.2">
      <c r="B1304" s="6">
        <v>44896</v>
      </c>
      <c r="C1304" s="2" t="s">
        <v>1735</v>
      </c>
      <c r="D1304" s="2" t="s">
        <v>2578</v>
      </c>
      <c r="E1304" s="2" t="s">
        <v>647</v>
      </c>
      <c r="F1304" s="1">
        <v>5069920</v>
      </c>
      <c r="G1304" s="8" t="s">
        <v>316</v>
      </c>
      <c r="H1304" s="1">
        <v>405594</v>
      </c>
      <c r="I1304" s="2" t="s">
        <v>24</v>
      </c>
      <c r="J1304" s="2" t="s">
        <v>349</v>
      </c>
    </row>
    <row r="1305" spans="2:10" outlineLevel="1" x14ac:dyDescent="0.2">
      <c r="B1305" s="6">
        <v>44896</v>
      </c>
      <c r="C1305" s="2" t="s">
        <v>84</v>
      </c>
      <c r="D1305" s="2" t="s">
        <v>2578</v>
      </c>
      <c r="E1305" s="2" t="s">
        <v>953</v>
      </c>
      <c r="F1305" s="1">
        <v>7774060</v>
      </c>
      <c r="G1305" s="8" t="s">
        <v>316</v>
      </c>
      <c r="H1305" s="1">
        <v>621925</v>
      </c>
      <c r="I1305" s="2" t="s">
        <v>944</v>
      </c>
      <c r="J1305" s="2" t="s">
        <v>319</v>
      </c>
    </row>
    <row r="1306" spans="2:10" outlineLevel="1" x14ac:dyDescent="0.2">
      <c r="B1306" s="6">
        <v>44896</v>
      </c>
      <c r="C1306" s="2" t="s">
        <v>25</v>
      </c>
      <c r="D1306" s="2" t="s">
        <v>2578</v>
      </c>
      <c r="E1306" s="2" t="s">
        <v>546</v>
      </c>
      <c r="F1306" s="1">
        <v>2070804</v>
      </c>
      <c r="G1306" s="8" t="s">
        <v>316</v>
      </c>
      <c r="H1306" s="1">
        <v>165664</v>
      </c>
      <c r="I1306" s="2" t="s">
        <v>2339</v>
      </c>
      <c r="J1306" s="2" t="s">
        <v>1408</v>
      </c>
    </row>
    <row r="1307" spans="2:10" outlineLevel="1" x14ac:dyDescent="0.2">
      <c r="B1307" s="6">
        <v>44896</v>
      </c>
      <c r="C1307" s="2" t="s">
        <v>1218</v>
      </c>
      <c r="D1307" s="2" t="s">
        <v>2578</v>
      </c>
      <c r="E1307" s="2" t="s">
        <v>2386</v>
      </c>
      <c r="F1307" s="1">
        <v>3085980</v>
      </c>
      <c r="G1307" s="8" t="s">
        <v>316</v>
      </c>
      <c r="H1307" s="1">
        <v>246878</v>
      </c>
      <c r="I1307" s="2" t="s">
        <v>1554</v>
      </c>
      <c r="J1307" s="2" t="s">
        <v>2830</v>
      </c>
    </row>
    <row r="1308" spans="2:10" outlineLevel="1" x14ac:dyDescent="0.2">
      <c r="B1308" s="6">
        <v>44896</v>
      </c>
      <c r="C1308" s="2" t="s">
        <v>2779</v>
      </c>
      <c r="D1308" s="2" t="s">
        <v>2578</v>
      </c>
      <c r="E1308" s="2" t="s">
        <v>439</v>
      </c>
      <c r="F1308" s="1">
        <v>1780745</v>
      </c>
      <c r="G1308" s="8" t="s">
        <v>316</v>
      </c>
      <c r="H1308" s="1">
        <v>142460</v>
      </c>
      <c r="I1308" s="2" t="s">
        <v>2445</v>
      </c>
      <c r="J1308" s="2" t="s">
        <v>1098</v>
      </c>
    </row>
    <row r="1309" spans="2:10" outlineLevel="1" x14ac:dyDescent="0.2">
      <c r="B1309" s="6">
        <v>44896</v>
      </c>
      <c r="C1309" s="2" t="s">
        <v>2959</v>
      </c>
      <c r="D1309" s="2" t="s">
        <v>2578</v>
      </c>
      <c r="E1309" s="2" t="s">
        <v>2334</v>
      </c>
      <c r="F1309" s="1">
        <v>1468620</v>
      </c>
      <c r="G1309" s="8" t="s">
        <v>316</v>
      </c>
      <c r="H1309" s="1">
        <v>117490</v>
      </c>
      <c r="I1309" s="2" t="s">
        <v>2818</v>
      </c>
      <c r="J1309" s="2" t="s">
        <v>364</v>
      </c>
    </row>
    <row r="1310" spans="2:10" outlineLevel="1" x14ac:dyDescent="0.2">
      <c r="B1310" s="6">
        <v>44896</v>
      </c>
      <c r="C1310" s="2" t="s">
        <v>2612</v>
      </c>
      <c r="D1310" s="2" t="s">
        <v>2578</v>
      </c>
      <c r="E1310" s="2" t="s">
        <v>1906</v>
      </c>
      <c r="F1310" s="1">
        <v>2066150</v>
      </c>
      <c r="G1310" s="8" t="s">
        <v>316</v>
      </c>
      <c r="H1310" s="1">
        <v>165292</v>
      </c>
      <c r="I1310" s="2" t="s">
        <v>2119</v>
      </c>
      <c r="J1310" s="2" t="s">
        <v>1150</v>
      </c>
    </row>
    <row r="1311" spans="2:10" outlineLevel="1" x14ac:dyDescent="0.2">
      <c r="B1311" s="6">
        <v>44896</v>
      </c>
      <c r="C1311" s="2" t="s">
        <v>1325</v>
      </c>
      <c r="D1311" s="2" t="s">
        <v>2578</v>
      </c>
      <c r="E1311" s="2" t="s">
        <v>2047</v>
      </c>
      <c r="F1311" s="1">
        <v>0</v>
      </c>
      <c r="G1311" s="8" t="s">
        <v>316</v>
      </c>
      <c r="H1311" s="1">
        <v>0</v>
      </c>
      <c r="I1311" s="2" t="s">
        <v>1893</v>
      </c>
      <c r="J1311" s="2" t="s">
        <v>375</v>
      </c>
    </row>
    <row r="1312" spans="2:10" outlineLevel="1" x14ac:dyDescent="0.2">
      <c r="B1312" s="6">
        <v>44896</v>
      </c>
      <c r="C1312" s="2" t="s">
        <v>181</v>
      </c>
      <c r="D1312" s="2" t="s">
        <v>2578</v>
      </c>
      <c r="E1312" s="2" t="s">
        <v>417</v>
      </c>
      <c r="F1312" s="1">
        <v>1110580</v>
      </c>
      <c r="G1312" s="8" t="s">
        <v>316</v>
      </c>
      <c r="H1312" s="1">
        <v>88846</v>
      </c>
      <c r="I1312" s="2" t="s">
        <v>1893</v>
      </c>
      <c r="J1312" s="2" t="s">
        <v>375</v>
      </c>
    </row>
    <row r="1313" spans="2:10" outlineLevel="1" x14ac:dyDescent="0.2">
      <c r="B1313" s="6">
        <v>44896</v>
      </c>
      <c r="C1313" s="2" t="s">
        <v>1184</v>
      </c>
      <c r="D1313" s="2" t="s">
        <v>2578</v>
      </c>
      <c r="E1313" s="2" t="s">
        <v>404</v>
      </c>
      <c r="F1313" s="1">
        <v>2875770</v>
      </c>
      <c r="G1313" s="8" t="s">
        <v>316</v>
      </c>
      <c r="H1313" s="1">
        <v>230062</v>
      </c>
      <c r="I1313" s="2" t="s">
        <v>1893</v>
      </c>
      <c r="J1313" s="2" t="s">
        <v>375</v>
      </c>
    </row>
    <row r="1314" spans="2:10" outlineLevel="1" x14ac:dyDescent="0.2">
      <c r="B1314" s="6">
        <v>44896</v>
      </c>
      <c r="C1314" s="2" t="s">
        <v>109</v>
      </c>
      <c r="D1314" s="2" t="s">
        <v>2578</v>
      </c>
      <c r="E1314" s="2" t="s">
        <v>958</v>
      </c>
      <c r="F1314" s="1">
        <v>4031740</v>
      </c>
      <c r="G1314" s="8" t="s">
        <v>316</v>
      </c>
      <c r="H1314" s="1">
        <v>322539</v>
      </c>
      <c r="I1314" s="2" t="s">
        <v>1893</v>
      </c>
      <c r="J1314" s="2" t="s">
        <v>375</v>
      </c>
    </row>
    <row r="1315" spans="2:10" outlineLevel="1" x14ac:dyDescent="0.2">
      <c r="B1315" s="6">
        <v>44896</v>
      </c>
      <c r="C1315" s="2" t="s">
        <v>1322</v>
      </c>
      <c r="D1315" s="2" t="s">
        <v>2578</v>
      </c>
      <c r="E1315" s="2" t="s">
        <v>2665</v>
      </c>
      <c r="F1315" s="1">
        <v>3849940</v>
      </c>
      <c r="G1315" s="8" t="s">
        <v>316</v>
      </c>
      <c r="H1315" s="1">
        <v>307995</v>
      </c>
      <c r="I1315" s="2" t="s">
        <v>1893</v>
      </c>
      <c r="J1315" s="2" t="s">
        <v>375</v>
      </c>
    </row>
    <row r="1316" spans="2:10" outlineLevel="1" x14ac:dyDescent="0.2">
      <c r="B1316" s="6">
        <v>44896</v>
      </c>
      <c r="C1316" s="2" t="s">
        <v>1659</v>
      </c>
      <c r="D1316" s="2" t="s">
        <v>2578</v>
      </c>
      <c r="E1316" s="2" t="s">
        <v>359</v>
      </c>
      <c r="F1316" s="1">
        <v>1072050</v>
      </c>
      <c r="G1316" s="8" t="s">
        <v>316</v>
      </c>
      <c r="H1316" s="1">
        <v>85764</v>
      </c>
      <c r="I1316" s="2" t="s">
        <v>1893</v>
      </c>
      <c r="J1316" s="2" t="s">
        <v>375</v>
      </c>
    </row>
    <row r="1317" spans="2:10" outlineLevel="1" x14ac:dyDescent="0.2">
      <c r="B1317" s="6">
        <v>44896</v>
      </c>
      <c r="C1317" s="2" t="s">
        <v>976</v>
      </c>
      <c r="D1317" s="2" t="s">
        <v>2578</v>
      </c>
      <c r="E1317" s="2" t="s">
        <v>583</v>
      </c>
      <c r="F1317" s="1">
        <v>3849940</v>
      </c>
      <c r="G1317" s="8" t="s">
        <v>316</v>
      </c>
      <c r="H1317" s="1">
        <v>307995</v>
      </c>
      <c r="I1317" s="2" t="s">
        <v>1893</v>
      </c>
      <c r="J1317" s="2" t="s">
        <v>375</v>
      </c>
    </row>
    <row r="1318" spans="2:10" outlineLevel="1" x14ac:dyDescent="0.2">
      <c r="B1318" s="6">
        <v>44896</v>
      </c>
      <c r="C1318" s="2" t="s">
        <v>1643</v>
      </c>
      <c r="D1318" s="2" t="s">
        <v>2578</v>
      </c>
      <c r="E1318" s="2" t="s">
        <v>2965</v>
      </c>
      <c r="F1318" s="1">
        <v>1477735</v>
      </c>
      <c r="G1318" s="8" t="s">
        <v>316</v>
      </c>
      <c r="H1318" s="1">
        <v>118219</v>
      </c>
      <c r="I1318" s="2" t="s">
        <v>1893</v>
      </c>
      <c r="J1318" s="2" t="s">
        <v>375</v>
      </c>
    </row>
    <row r="1319" spans="2:10" outlineLevel="1" x14ac:dyDescent="0.2">
      <c r="B1319" s="6">
        <v>44896</v>
      </c>
      <c r="C1319" s="2" t="s">
        <v>822</v>
      </c>
      <c r="D1319" s="2" t="s">
        <v>2578</v>
      </c>
      <c r="E1319" s="2" t="s">
        <v>572</v>
      </c>
      <c r="F1319" s="1">
        <v>1361490</v>
      </c>
      <c r="G1319" s="8" t="s">
        <v>316</v>
      </c>
      <c r="H1319" s="1">
        <v>108919</v>
      </c>
      <c r="I1319" s="2" t="s">
        <v>1893</v>
      </c>
      <c r="J1319" s="2" t="s">
        <v>375</v>
      </c>
    </row>
    <row r="1320" spans="2:10" outlineLevel="1" x14ac:dyDescent="0.2">
      <c r="B1320" s="6">
        <v>44896</v>
      </c>
      <c r="C1320" s="2" t="s">
        <v>2439</v>
      </c>
      <c r="D1320" s="2" t="s">
        <v>2578</v>
      </c>
      <c r="E1320" s="2" t="s">
        <v>572</v>
      </c>
      <c r="F1320" s="1">
        <v>0</v>
      </c>
      <c r="G1320" s="8" t="s">
        <v>316</v>
      </c>
      <c r="H1320" s="1">
        <v>0</v>
      </c>
      <c r="I1320" s="2" t="s">
        <v>1893</v>
      </c>
      <c r="J1320" s="2" t="s">
        <v>375</v>
      </c>
    </row>
    <row r="1321" spans="2:10" outlineLevel="1" x14ac:dyDescent="0.2">
      <c r="B1321" s="6">
        <v>44896</v>
      </c>
      <c r="C1321" s="2" t="s">
        <v>2804</v>
      </c>
      <c r="D1321" s="2" t="s">
        <v>2578</v>
      </c>
      <c r="E1321" s="2" t="s">
        <v>2140</v>
      </c>
      <c r="F1321" s="1">
        <v>3365171</v>
      </c>
      <c r="G1321" s="8" t="s">
        <v>316</v>
      </c>
      <c r="H1321" s="1">
        <v>269214</v>
      </c>
      <c r="I1321" s="2" t="s">
        <v>1893</v>
      </c>
      <c r="J1321" s="2" t="s">
        <v>375</v>
      </c>
    </row>
    <row r="1322" spans="2:10" outlineLevel="1" x14ac:dyDescent="0.2">
      <c r="B1322" s="6">
        <v>44901</v>
      </c>
      <c r="C1322" s="2" t="s">
        <v>1799</v>
      </c>
      <c r="D1322" s="2" t="s">
        <v>2024</v>
      </c>
      <c r="E1322" s="2" t="s">
        <v>1925</v>
      </c>
      <c r="F1322" s="1">
        <v>-1442250</v>
      </c>
      <c r="G1322" s="8" t="s">
        <v>316</v>
      </c>
      <c r="H1322" s="1">
        <v>-115379</v>
      </c>
      <c r="I1322" s="2" t="s">
        <v>2355</v>
      </c>
      <c r="J1322" s="2" t="s">
        <v>2013</v>
      </c>
    </row>
    <row r="1323" spans="2:10" outlineLevel="1" x14ac:dyDescent="0.2">
      <c r="B1323" s="6">
        <v>44901</v>
      </c>
      <c r="C1323" s="2" t="s">
        <v>370</v>
      </c>
      <c r="D1323" s="2" t="s">
        <v>2596</v>
      </c>
      <c r="E1323" s="2" t="s">
        <v>2522</v>
      </c>
      <c r="F1323" s="1">
        <v>-1599559</v>
      </c>
      <c r="G1323" s="8" t="s">
        <v>316</v>
      </c>
      <c r="H1323" s="1">
        <v>-127964</v>
      </c>
      <c r="I1323" s="2" t="s">
        <v>1893</v>
      </c>
      <c r="J1323" s="2" t="s">
        <v>375</v>
      </c>
    </row>
    <row r="1324" spans="2:10" outlineLevel="1" x14ac:dyDescent="0.2">
      <c r="B1324" s="6">
        <v>44903</v>
      </c>
      <c r="C1324" s="2" t="s">
        <v>2433</v>
      </c>
      <c r="D1324" s="2" t="s">
        <v>2578</v>
      </c>
      <c r="E1324" s="2" t="s">
        <v>836</v>
      </c>
      <c r="F1324" s="1">
        <v>7181680</v>
      </c>
      <c r="G1324" s="8" t="s">
        <v>316</v>
      </c>
      <c r="H1324" s="1">
        <v>574534</v>
      </c>
      <c r="I1324" s="2" t="s">
        <v>2355</v>
      </c>
      <c r="J1324" s="2" t="s">
        <v>2013</v>
      </c>
    </row>
    <row r="1325" spans="2:10" outlineLevel="1" x14ac:dyDescent="0.2">
      <c r="B1325" s="6">
        <v>44903</v>
      </c>
      <c r="C1325" s="2" t="s">
        <v>1367</v>
      </c>
      <c r="D1325" s="2" t="s">
        <v>2578</v>
      </c>
      <c r="E1325" s="2" t="s">
        <v>2398</v>
      </c>
      <c r="F1325" s="1">
        <v>5833880</v>
      </c>
      <c r="G1325" s="8" t="s">
        <v>316</v>
      </c>
      <c r="H1325" s="1">
        <v>466710</v>
      </c>
      <c r="I1325" s="2" t="s">
        <v>2355</v>
      </c>
      <c r="J1325" s="2" t="s">
        <v>2013</v>
      </c>
    </row>
    <row r="1326" spans="2:10" outlineLevel="1" x14ac:dyDescent="0.2">
      <c r="B1326" s="6">
        <v>44903</v>
      </c>
      <c r="C1326" s="2" t="s">
        <v>1312</v>
      </c>
      <c r="D1326" s="2" t="s">
        <v>2578</v>
      </c>
      <c r="E1326" s="2" t="s">
        <v>2392</v>
      </c>
      <c r="F1326" s="1">
        <v>1110580</v>
      </c>
      <c r="G1326" s="8" t="s">
        <v>316</v>
      </c>
      <c r="H1326" s="1">
        <v>88846</v>
      </c>
      <c r="I1326" s="2" t="s">
        <v>1554</v>
      </c>
      <c r="J1326" s="2" t="s">
        <v>2830</v>
      </c>
    </row>
    <row r="1327" spans="2:10" outlineLevel="1" x14ac:dyDescent="0.2">
      <c r="B1327" s="6">
        <v>44903</v>
      </c>
      <c r="C1327" s="2" t="s">
        <v>2357</v>
      </c>
      <c r="D1327" s="2" t="s">
        <v>2578</v>
      </c>
      <c r="E1327" s="2" t="s">
        <v>1866</v>
      </c>
      <c r="F1327" s="1">
        <v>453750</v>
      </c>
      <c r="G1327" s="8" t="s">
        <v>316</v>
      </c>
      <c r="H1327" s="1">
        <v>36300</v>
      </c>
      <c r="I1327" s="2" t="s">
        <v>944</v>
      </c>
      <c r="J1327" s="2" t="s">
        <v>319</v>
      </c>
    </row>
    <row r="1328" spans="2:10" outlineLevel="1" x14ac:dyDescent="0.2">
      <c r="B1328" s="6">
        <v>44903</v>
      </c>
      <c r="C1328" s="2" t="s">
        <v>2207</v>
      </c>
      <c r="D1328" s="2" t="s">
        <v>2578</v>
      </c>
      <c r="E1328" s="2" t="s">
        <v>1208</v>
      </c>
      <c r="F1328" s="1">
        <v>1110580</v>
      </c>
      <c r="G1328" s="8" t="s">
        <v>316</v>
      </c>
      <c r="H1328" s="1">
        <v>88846</v>
      </c>
      <c r="I1328" s="2" t="s">
        <v>2818</v>
      </c>
      <c r="J1328" s="2" t="s">
        <v>364</v>
      </c>
    </row>
    <row r="1329" spans="2:10" outlineLevel="1" x14ac:dyDescent="0.2">
      <c r="B1329" s="6">
        <v>44903</v>
      </c>
      <c r="C1329" s="2" t="s">
        <v>2582</v>
      </c>
      <c r="D1329" s="2" t="s">
        <v>2578</v>
      </c>
      <c r="E1329" s="2" t="s">
        <v>2542</v>
      </c>
      <c r="F1329" s="1">
        <v>6468380</v>
      </c>
      <c r="G1329" s="8" t="s">
        <v>316</v>
      </c>
      <c r="H1329" s="1">
        <v>517470</v>
      </c>
      <c r="I1329" s="2" t="s">
        <v>24</v>
      </c>
      <c r="J1329" s="2" t="s">
        <v>349</v>
      </c>
    </row>
    <row r="1330" spans="2:10" outlineLevel="1" x14ac:dyDescent="0.2">
      <c r="B1330" s="6">
        <v>44903</v>
      </c>
      <c r="C1330" s="2" t="s">
        <v>2272</v>
      </c>
      <c r="D1330" s="2" t="s">
        <v>2578</v>
      </c>
      <c r="E1330" s="2" t="s">
        <v>1106</v>
      </c>
      <c r="F1330" s="1">
        <v>1223868</v>
      </c>
      <c r="G1330" s="8" t="s">
        <v>316</v>
      </c>
      <c r="H1330" s="1">
        <v>97909</v>
      </c>
      <c r="I1330" s="2" t="s">
        <v>24</v>
      </c>
      <c r="J1330" s="2" t="s">
        <v>349</v>
      </c>
    </row>
    <row r="1331" spans="2:10" outlineLevel="1" x14ac:dyDescent="0.2">
      <c r="B1331" s="6">
        <v>44903</v>
      </c>
      <c r="C1331" s="2" t="s">
        <v>74</v>
      </c>
      <c r="D1331" s="2" t="s">
        <v>2578</v>
      </c>
      <c r="E1331" s="2" t="s">
        <v>2785</v>
      </c>
      <c r="F1331" s="1">
        <v>3123853</v>
      </c>
      <c r="G1331" s="8" t="s">
        <v>316</v>
      </c>
      <c r="H1331" s="1">
        <v>249908</v>
      </c>
      <c r="I1331" s="2" t="s">
        <v>1893</v>
      </c>
      <c r="J1331" s="2" t="s">
        <v>375</v>
      </c>
    </row>
    <row r="1332" spans="2:10" outlineLevel="1" x14ac:dyDescent="0.2">
      <c r="B1332" s="6">
        <v>44903</v>
      </c>
      <c r="C1332" s="2" t="s">
        <v>1377</v>
      </c>
      <c r="D1332" s="2" t="s">
        <v>2578</v>
      </c>
      <c r="E1332" s="2" t="s">
        <v>2174</v>
      </c>
      <c r="F1332" s="1">
        <v>937905</v>
      </c>
      <c r="G1332" s="8" t="s">
        <v>316</v>
      </c>
      <c r="H1332" s="1">
        <v>75032</v>
      </c>
      <c r="I1332" s="2" t="s">
        <v>1893</v>
      </c>
      <c r="J1332" s="2" t="s">
        <v>375</v>
      </c>
    </row>
    <row r="1333" spans="2:10" outlineLevel="1" x14ac:dyDescent="0.2">
      <c r="B1333" s="6">
        <v>44903</v>
      </c>
      <c r="C1333" s="2" t="s">
        <v>2076</v>
      </c>
      <c r="D1333" s="2" t="s">
        <v>2578</v>
      </c>
      <c r="E1333" s="2" t="s">
        <v>1724</v>
      </c>
      <c r="F1333" s="1">
        <v>3721100</v>
      </c>
      <c r="G1333" s="8" t="s">
        <v>316</v>
      </c>
      <c r="H1333" s="1">
        <v>297688</v>
      </c>
      <c r="I1333" s="2" t="s">
        <v>1893</v>
      </c>
      <c r="J1333" s="2" t="s">
        <v>375</v>
      </c>
    </row>
    <row r="1334" spans="2:10" outlineLevel="1" x14ac:dyDescent="0.2">
      <c r="B1334" s="6">
        <v>44903</v>
      </c>
      <c r="C1334" s="2" t="s">
        <v>2195</v>
      </c>
      <c r="D1334" s="2" t="s">
        <v>2578</v>
      </c>
      <c r="E1334" s="2" t="s">
        <v>63</v>
      </c>
      <c r="F1334" s="1">
        <v>2004645</v>
      </c>
      <c r="G1334" s="8" t="s">
        <v>316</v>
      </c>
      <c r="H1334" s="1">
        <v>160372</v>
      </c>
      <c r="I1334" s="2" t="s">
        <v>1893</v>
      </c>
      <c r="J1334" s="2" t="s">
        <v>375</v>
      </c>
    </row>
    <row r="1335" spans="2:10" outlineLevel="1" x14ac:dyDescent="0.2">
      <c r="B1335" s="6">
        <v>44903</v>
      </c>
      <c r="C1335" s="2" t="s">
        <v>3000</v>
      </c>
      <c r="D1335" s="2" t="s">
        <v>2578</v>
      </c>
      <c r="E1335" s="2"/>
      <c r="F1335" s="1">
        <v>0</v>
      </c>
      <c r="G1335" s="8" t="s">
        <v>316</v>
      </c>
      <c r="H1335" s="1">
        <v>0</v>
      </c>
      <c r="I1335" s="2" t="s">
        <v>944</v>
      </c>
      <c r="J1335" s="2" t="s">
        <v>319</v>
      </c>
    </row>
    <row r="1336" spans="2:10" outlineLevel="1" x14ac:dyDescent="0.2">
      <c r="B1336" s="6">
        <v>44903</v>
      </c>
      <c r="C1336" s="2" t="s">
        <v>2687</v>
      </c>
      <c r="D1336" s="2" t="s">
        <v>2578</v>
      </c>
      <c r="E1336" s="2" t="s">
        <v>2951</v>
      </c>
      <c r="F1336" s="1">
        <v>2713705</v>
      </c>
      <c r="G1336" s="8" t="s">
        <v>316</v>
      </c>
      <c r="H1336" s="1">
        <v>217096</v>
      </c>
      <c r="I1336" s="2" t="s">
        <v>2119</v>
      </c>
      <c r="J1336" s="2" t="s">
        <v>1150</v>
      </c>
    </row>
    <row r="1337" spans="2:10" outlineLevel="1" x14ac:dyDescent="0.2">
      <c r="B1337" s="6">
        <v>44903</v>
      </c>
      <c r="C1337" s="2" t="s">
        <v>138</v>
      </c>
      <c r="D1337" s="2" t="s">
        <v>2578</v>
      </c>
      <c r="E1337" s="2" t="s">
        <v>981</v>
      </c>
      <c r="F1337" s="1">
        <v>9179892</v>
      </c>
      <c r="G1337" s="8" t="s">
        <v>316</v>
      </c>
      <c r="H1337" s="1">
        <v>734391</v>
      </c>
      <c r="I1337" s="2" t="s">
        <v>2355</v>
      </c>
      <c r="J1337" s="2" t="s">
        <v>2013</v>
      </c>
    </row>
    <row r="1338" spans="2:10" outlineLevel="1" x14ac:dyDescent="0.2">
      <c r="B1338" s="6">
        <v>44905</v>
      </c>
      <c r="C1338" s="2" t="s">
        <v>3002</v>
      </c>
      <c r="D1338" s="2" t="s">
        <v>2578</v>
      </c>
      <c r="E1338" s="2" t="s">
        <v>1963</v>
      </c>
      <c r="F1338" s="1">
        <v>3331740</v>
      </c>
      <c r="G1338" s="8" t="s">
        <v>316</v>
      </c>
      <c r="H1338" s="1">
        <v>266539</v>
      </c>
      <c r="I1338" s="2" t="s">
        <v>1893</v>
      </c>
      <c r="J1338" s="2" t="s">
        <v>375</v>
      </c>
    </row>
    <row r="1339" spans="2:10" outlineLevel="1" x14ac:dyDescent="0.2">
      <c r="B1339" s="6">
        <v>44905</v>
      </c>
      <c r="C1339" s="2" t="s">
        <v>2129</v>
      </c>
      <c r="D1339" s="2" t="s">
        <v>2578</v>
      </c>
      <c r="E1339" s="2" t="s">
        <v>2047</v>
      </c>
      <c r="F1339" s="1">
        <v>3465990</v>
      </c>
      <c r="G1339" s="8" t="s">
        <v>316</v>
      </c>
      <c r="H1339" s="1">
        <v>277279</v>
      </c>
      <c r="I1339" s="2" t="s">
        <v>1893</v>
      </c>
      <c r="J1339" s="2" t="s">
        <v>375</v>
      </c>
    </row>
    <row r="1340" spans="2:10" outlineLevel="1" x14ac:dyDescent="0.2">
      <c r="B1340" s="6">
        <v>44905</v>
      </c>
      <c r="C1340" s="2" t="s">
        <v>371</v>
      </c>
      <c r="D1340" s="2" t="s">
        <v>2578</v>
      </c>
      <c r="E1340" s="2" t="s">
        <v>667</v>
      </c>
      <c r="F1340" s="1">
        <v>1022285</v>
      </c>
      <c r="G1340" s="8" t="s">
        <v>316</v>
      </c>
      <c r="H1340" s="1">
        <v>81783</v>
      </c>
      <c r="I1340" s="2" t="s">
        <v>1893</v>
      </c>
      <c r="J1340" s="2" t="s">
        <v>375</v>
      </c>
    </row>
    <row r="1341" spans="2:10" outlineLevel="1" x14ac:dyDescent="0.2">
      <c r="B1341" s="6">
        <v>44908</v>
      </c>
      <c r="C1341" s="2" t="s">
        <v>1790</v>
      </c>
      <c r="D1341" s="2" t="s">
        <v>571</v>
      </c>
      <c r="E1341" s="2" t="s">
        <v>2141</v>
      </c>
      <c r="F1341" s="1">
        <v>-452829</v>
      </c>
      <c r="G1341" s="8" t="s">
        <v>316</v>
      </c>
      <c r="H1341" s="1">
        <v>-36226</v>
      </c>
      <c r="I1341" s="2" t="s">
        <v>2818</v>
      </c>
      <c r="J1341" s="2" t="s">
        <v>364</v>
      </c>
    </row>
    <row r="1342" spans="2:10" outlineLevel="1" x14ac:dyDescent="0.2">
      <c r="B1342" s="6">
        <v>44909</v>
      </c>
      <c r="C1342" s="2" t="s">
        <v>2213</v>
      </c>
      <c r="D1342" s="2" t="s">
        <v>2578</v>
      </c>
      <c r="E1342" s="2" t="s">
        <v>448</v>
      </c>
      <c r="F1342" s="1">
        <v>1468620</v>
      </c>
      <c r="G1342" s="8" t="s">
        <v>316</v>
      </c>
      <c r="H1342" s="1">
        <v>117490</v>
      </c>
      <c r="I1342" s="2" t="s">
        <v>1893</v>
      </c>
      <c r="J1342" s="2" t="s">
        <v>375</v>
      </c>
    </row>
    <row r="1343" spans="2:10" outlineLevel="1" x14ac:dyDescent="0.2">
      <c r="B1343" s="6">
        <v>44909</v>
      </c>
      <c r="C1343" s="2" t="s">
        <v>2924</v>
      </c>
      <c r="D1343" s="2" t="s">
        <v>2578</v>
      </c>
      <c r="E1343" s="2" t="s">
        <v>2346</v>
      </c>
      <c r="F1343" s="1">
        <v>3331740</v>
      </c>
      <c r="G1343" s="8" t="s">
        <v>316</v>
      </c>
      <c r="H1343" s="1">
        <v>266539</v>
      </c>
      <c r="I1343" s="2" t="s">
        <v>1893</v>
      </c>
      <c r="J1343" s="2" t="s">
        <v>375</v>
      </c>
    </row>
    <row r="1344" spans="2:10" outlineLevel="1" x14ac:dyDescent="0.2">
      <c r="B1344" s="6">
        <v>44909</v>
      </c>
      <c r="C1344" s="2" t="s">
        <v>2473</v>
      </c>
      <c r="D1344" s="2" t="s">
        <v>2578</v>
      </c>
      <c r="E1344" s="2" t="s">
        <v>831</v>
      </c>
      <c r="F1344" s="1">
        <v>486051</v>
      </c>
      <c r="G1344" s="8" t="s">
        <v>316</v>
      </c>
      <c r="H1344" s="1">
        <v>38884</v>
      </c>
      <c r="I1344" s="2" t="s">
        <v>24</v>
      </c>
      <c r="J1344" s="2" t="s">
        <v>349</v>
      </c>
    </row>
    <row r="1345" spans="2:10" outlineLevel="1" x14ac:dyDescent="0.2">
      <c r="B1345" s="6">
        <v>44909</v>
      </c>
      <c r="C1345" s="2" t="s">
        <v>1591</v>
      </c>
      <c r="D1345" s="2" t="s">
        <v>2578</v>
      </c>
      <c r="E1345" s="2" t="s">
        <v>2896</v>
      </c>
      <c r="F1345" s="1">
        <v>2264140</v>
      </c>
      <c r="G1345" s="8" t="s">
        <v>316</v>
      </c>
      <c r="H1345" s="1">
        <v>181131</v>
      </c>
      <c r="I1345" s="2" t="s">
        <v>1222</v>
      </c>
      <c r="J1345" s="2" t="s">
        <v>915</v>
      </c>
    </row>
    <row r="1346" spans="2:10" outlineLevel="1" x14ac:dyDescent="0.2">
      <c r="B1346" s="6">
        <v>44909</v>
      </c>
      <c r="C1346" s="2" t="s">
        <v>80</v>
      </c>
      <c r="D1346" s="2" t="s">
        <v>2578</v>
      </c>
      <c r="E1346" s="2" t="s">
        <v>2666</v>
      </c>
      <c r="F1346" s="1">
        <v>5053483</v>
      </c>
      <c r="G1346" s="8" t="s">
        <v>316</v>
      </c>
      <c r="H1346" s="1">
        <v>404279</v>
      </c>
      <c r="I1346" s="2" t="s">
        <v>24</v>
      </c>
      <c r="J1346" s="2" t="s">
        <v>349</v>
      </c>
    </row>
    <row r="1347" spans="2:10" outlineLevel="1" x14ac:dyDescent="0.2">
      <c r="B1347" s="6">
        <v>44909</v>
      </c>
      <c r="C1347" s="2" t="s">
        <v>1395</v>
      </c>
      <c r="D1347" s="2" t="s">
        <v>2578</v>
      </c>
      <c r="E1347" s="2" t="s">
        <v>2273</v>
      </c>
      <c r="F1347" s="1">
        <v>3398400</v>
      </c>
      <c r="G1347" s="8" t="s">
        <v>316</v>
      </c>
      <c r="H1347" s="1">
        <v>271872</v>
      </c>
      <c r="I1347" s="2" t="s">
        <v>124</v>
      </c>
      <c r="J1347" s="2" t="s">
        <v>1197</v>
      </c>
    </row>
    <row r="1348" spans="2:10" outlineLevel="1" x14ac:dyDescent="0.2">
      <c r="B1348" s="6">
        <v>44909</v>
      </c>
      <c r="C1348" s="2" t="s">
        <v>133</v>
      </c>
      <c r="D1348" s="2" t="s">
        <v>2578</v>
      </c>
      <c r="E1348" s="2" t="s">
        <v>1162</v>
      </c>
      <c r="F1348" s="1">
        <v>2548800</v>
      </c>
      <c r="G1348" s="8" t="s">
        <v>316</v>
      </c>
      <c r="H1348" s="1">
        <v>203904</v>
      </c>
      <c r="I1348" s="2" t="s">
        <v>1796</v>
      </c>
      <c r="J1348" s="2" t="s">
        <v>913</v>
      </c>
    </row>
    <row r="1349" spans="2:10" outlineLevel="1" x14ac:dyDescent="0.2">
      <c r="B1349" s="6">
        <v>44909</v>
      </c>
      <c r="C1349" s="2" t="s">
        <v>2208</v>
      </c>
      <c r="D1349" s="2" t="s">
        <v>2578</v>
      </c>
      <c r="E1349" s="2" t="s">
        <v>1552</v>
      </c>
      <c r="F1349" s="1">
        <v>2144100</v>
      </c>
      <c r="G1349" s="8" t="s">
        <v>316</v>
      </c>
      <c r="H1349" s="1">
        <v>171528</v>
      </c>
      <c r="I1349" s="2" t="s">
        <v>944</v>
      </c>
      <c r="J1349" s="2" t="s">
        <v>319</v>
      </c>
    </row>
    <row r="1350" spans="2:10" outlineLevel="1" x14ac:dyDescent="0.2">
      <c r="B1350" s="6">
        <v>44909</v>
      </c>
      <c r="C1350" s="2" t="s">
        <v>258</v>
      </c>
      <c r="D1350" s="2" t="s">
        <v>2578</v>
      </c>
      <c r="E1350" s="2" t="s">
        <v>1538</v>
      </c>
      <c r="F1350" s="1">
        <v>2024122</v>
      </c>
      <c r="G1350" s="8" t="s">
        <v>316</v>
      </c>
      <c r="H1350" s="1">
        <v>161930</v>
      </c>
      <c r="I1350" s="2" t="s">
        <v>944</v>
      </c>
      <c r="J1350" s="2" t="s">
        <v>319</v>
      </c>
    </row>
    <row r="1351" spans="2:10" outlineLevel="1" x14ac:dyDescent="0.2">
      <c r="B1351" s="6">
        <v>44909</v>
      </c>
      <c r="C1351" s="2" t="s">
        <v>2543</v>
      </c>
      <c r="D1351" s="2" t="s">
        <v>2578</v>
      </c>
      <c r="E1351" s="2" t="s">
        <v>943</v>
      </c>
      <c r="F1351" s="1">
        <v>3398400</v>
      </c>
      <c r="G1351" s="8" t="s">
        <v>316</v>
      </c>
      <c r="H1351" s="1">
        <v>271872</v>
      </c>
      <c r="I1351" s="2" t="s">
        <v>2339</v>
      </c>
      <c r="J1351" s="2" t="s">
        <v>1408</v>
      </c>
    </row>
    <row r="1352" spans="2:10" outlineLevel="1" x14ac:dyDescent="0.2">
      <c r="B1352" s="6">
        <v>44909</v>
      </c>
      <c r="C1352" s="2" t="s">
        <v>1281</v>
      </c>
      <c r="D1352" s="2" t="s">
        <v>2578</v>
      </c>
      <c r="E1352" s="2" t="s">
        <v>1462</v>
      </c>
      <c r="F1352" s="1">
        <v>3398400</v>
      </c>
      <c r="G1352" s="8" t="s">
        <v>316</v>
      </c>
      <c r="H1352" s="1">
        <v>271872</v>
      </c>
      <c r="I1352" s="2" t="s">
        <v>1554</v>
      </c>
      <c r="J1352" s="2" t="s">
        <v>2830</v>
      </c>
    </row>
    <row r="1353" spans="2:10" outlineLevel="1" x14ac:dyDescent="0.2">
      <c r="B1353" s="6">
        <v>44909</v>
      </c>
      <c r="C1353" s="2" t="s">
        <v>1220</v>
      </c>
      <c r="D1353" s="2" t="s">
        <v>2578</v>
      </c>
      <c r="E1353" s="2" t="s">
        <v>290</v>
      </c>
      <c r="F1353" s="1">
        <v>3398400</v>
      </c>
      <c r="G1353" s="8" t="s">
        <v>316</v>
      </c>
      <c r="H1353" s="1">
        <v>271872</v>
      </c>
      <c r="I1353" s="2" t="s">
        <v>2445</v>
      </c>
      <c r="J1353" s="2" t="s">
        <v>1098</v>
      </c>
    </row>
    <row r="1354" spans="2:10" outlineLevel="1" x14ac:dyDescent="0.2">
      <c r="B1354" s="6">
        <v>44909</v>
      </c>
      <c r="C1354" s="2" t="s">
        <v>1012</v>
      </c>
      <c r="D1354" s="2" t="s">
        <v>2578</v>
      </c>
      <c r="E1354" s="2" t="s">
        <v>8</v>
      </c>
      <c r="F1354" s="1">
        <v>3398400</v>
      </c>
      <c r="G1354" s="8" t="s">
        <v>316</v>
      </c>
      <c r="H1354" s="1">
        <v>271872</v>
      </c>
      <c r="I1354" s="2" t="s">
        <v>24</v>
      </c>
      <c r="J1354" s="2" t="s">
        <v>349</v>
      </c>
    </row>
    <row r="1355" spans="2:10" outlineLevel="1" x14ac:dyDescent="0.2">
      <c r="B1355" s="6">
        <v>44909</v>
      </c>
      <c r="C1355" s="2" t="s">
        <v>2498</v>
      </c>
      <c r="D1355" s="2" t="s">
        <v>2578</v>
      </c>
      <c r="E1355" s="2" t="s">
        <v>1321</v>
      </c>
      <c r="F1355" s="1">
        <v>3398400</v>
      </c>
      <c r="G1355" s="8" t="s">
        <v>316</v>
      </c>
      <c r="H1355" s="1">
        <v>271872</v>
      </c>
      <c r="I1355" s="2" t="s">
        <v>2818</v>
      </c>
      <c r="J1355" s="2" t="s">
        <v>364</v>
      </c>
    </row>
    <row r="1356" spans="2:10" outlineLevel="1" x14ac:dyDescent="0.2">
      <c r="B1356" s="6">
        <v>44909</v>
      </c>
      <c r="C1356" s="2" t="s">
        <v>1298</v>
      </c>
      <c r="D1356" s="2" t="s">
        <v>2578</v>
      </c>
      <c r="E1356" s="2" t="s">
        <v>175</v>
      </c>
      <c r="F1356" s="1">
        <v>3790144</v>
      </c>
      <c r="G1356" s="8" t="s">
        <v>316</v>
      </c>
      <c r="H1356" s="1">
        <v>303212</v>
      </c>
      <c r="I1356" s="2" t="s">
        <v>1900</v>
      </c>
      <c r="J1356" s="2" t="s">
        <v>441</v>
      </c>
    </row>
    <row r="1357" spans="2:10" outlineLevel="1" x14ac:dyDescent="0.2">
      <c r="B1357" s="6">
        <v>44909</v>
      </c>
      <c r="C1357" s="2" t="s">
        <v>140</v>
      </c>
      <c r="D1357" s="2" t="s">
        <v>2578</v>
      </c>
      <c r="E1357" s="2" t="s">
        <v>1937</v>
      </c>
      <c r="F1357" s="1">
        <v>2024122</v>
      </c>
      <c r="G1357" s="8" t="s">
        <v>316</v>
      </c>
      <c r="H1357" s="1">
        <v>161930</v>
      </c>
      <c r="I1357" s="2" t="s">
        <v>1900</v>
      </c>
      <c r="J1357" s="2" t="s">
        <v>441</v>
      </c>
    </row>
    <row r="1358" spans="2:10" outlineLevel="1" x14ac:dyDescent="0.2">
      <c r="B1358" s="6">
        <v>44909</v>
      </c>
      <c r="C1358" s="2" t="s">
        <v>994</v>
      </c>
      <c r="D1358" s="2" t="s">
        <v>2578</v>
      </c>
      <c r="E1358" s="2" t="s">
        <v>1414</v>
      </c>
      <c r="F1358" s="1">
        <v>3398400</v>
      </c>
      <c r="G1358" s="8" t="s">
        <v>316</v>
      </c>
      <c r="H1358" s="1">
        <v>271872</v>
      </c>
      <c r="I1358" s="2" t="s">
        <v>1900</v>
      </c>
      <c r="J1358" s="2" t="s">
        <v>441</v>
      </c>
    </row>
    <row r="1359" spans="2:10" outlineLevel="1" x14ac:dyDescent="0.2">
      <c r="B1359" s="6">
        <v>44909</v>
      </c>
      <c r="C1359" s="2" t="s">
        <v>815</v>
      </c>
      <c r="D1359" s="2" t="s">
        <v>2578</v>
      </c>
      <c r="E1359" s="2" t="s">
        <v>834</v>
      </c>
      <c r="F1359" s="1">
        <v>5051270</v>
      </c>
      <c r="G1359" s="8" t="s">
        <v>316</v>
      </c>
      <c r="H1359" s="1">
        <v>404102</v>
      </c>
      <c r="I1359" s="2" t="s">
        <v>2339</v>
      </c>
      <c r="J1359" s="2" t="s">
        <v>1408</v>
      </c>
    </row>
    <row r="1360" spans="2:10" outlineLevel="1" x14ac:dyDescent="0.2">
      <c r="B1360" s="6">
        <v>44909</v>
      </c>
      <c r="C1360" s="2" t="s">
        <v>210</v>
      </c>
      <c r="D1360" s="2" t="s">
        <v>2578</v>
      </c>
      <c r="E1360" s="2" t="s">
        <v>2692</v>
      </c>
      <c r="F1360" s="1">
        <v>3840326</v>
      </c>
      <c r="G1360" s="8" t="s">
        <v>316</v>
      </c>
      <c r="H1360" s="1">
        <v>307226</v>
      </c>
      <c r="I1360" s="2" t="s">
        <v>944</v>
      </c>
      <c r="J1360" s="2" t="s">
        <v>319</v>
      </c>
    </row>
    <row r="1361" spans="2:10" outlineLevel="1" x14ac:dyDescent="0.2">
      <c r="B1361" s="6">
        <v>44909</v>
      </c>
      <c r="C1361" s="2" t="s">
        <v>2801</v>
      </c>
      <c r="D1361" s="2" t="s">
        <v>2578</v>
      </c>
      <c r="E1361" s="2" t="s">
        <v>2802</v>
      </c>
      <c r="F1361" s="1">
        <v>4201156</v>
      </c>
      <c r="G1361" s="8" t="s">
        <v>316</v>
      </c>
      <c r="H1361" s="1">
        <v>336092</v>
      </c>
      <c r="I1361" s="2" t="s">
        <v>124</v>
      </c>
      <c r="J1361" s="2" t="s">
        <v>1197</v>
      </c>
    </row>
    <row r="1362" spans="2:10" outlineLevel="1" x14ac:dyDescent="0.2">
      <c r="B1362" s="6">
        <v>44909</v>
      </c>
      <c r="C1362" s="2" t="s">
        <v>771</v>
      </c>
      <c r="D1362" s="2" t="s">
        <v>2578</v>
      </c>
      <c r="E1362" s="2" t="s">
        <v>1288</v>
      </c>
      <c r="F1362" s="1">
        <v>1110580</v>
      </c>
      <c r="G1362" s="8" t="s">
        <v>316</v>
      </c>
      <c r="H1362" s="1">
        <v>88846</v>
      </c>
      <c r="I1362" s="2" t="s">
        <v>2445</v>
      </c>
      <c r="J1362" s="2" t="s">
        <v>1098</v>
      </c>
    </row>
    <row r="1363" spans="2:10" outlineLevel="1" x14ac:dyDescent="0.2">
      <c r="B1363" s="6">
        <v>44909</v>
      </c>
      <c r="C1363" s="2" t="s">
        <v>408</v>
      </c>
      <c r="D1363" s="2" t="s">
        <v>2578</v>
      </c>
      <c r="E1363" s="2" t="s">
        <v>1600</v>
      </c>
      <c r="F1363" s="1">
        <v>3689780</v>
      </c>
      <c r="G1363" s="8" t="s">
        <v>316</v>
      </c>
      <c r="H1363" s="1">
        <v>295182</v>
      </c>
      <c r="I1363" s="2" t="s">
        <v>1900</v>
      </c>
      <c r="J1363" s="2" t="s">
        <v>441</v>
      </c>
    </row>
    <row r="1364" spans="2:10" outlineLevel="1" x14ac:dyDescent="0.2">
      <c r="B1364" s="6">
        <v>44909</v>
      </c>
      <c r="C1364" s="2" t="s">
        <v>2702</v>
      </c>
      <c r="D1364" s="2" t="s">
        <v>2578</v>
      </c>
      <c r="E1364" s="2" t="s">
        <v>2247</v>
      </c>
      <c r="F1364" s="1">
        <v>100364</v>
      </c>
      <c r="G1364" s="8" t="s">
        <v>316</v>
      </c>
      <c r="H1364" s="1">
        <v>8029</v>
      </c>
      <c r="I1364" s="2" t="s">
        <v>1796</v>
      </c>
      <c r="J1364" s="2" t="s">
        <v>913</v>
      </c>
    </row>
    <row r="1365" spans="2:10" outlineLevel="1" x14ac:dyDescent="0.2">
      <c r="B1365" s="6">
        <v>44909</v>
      </c>
      <c r="C1365" s="2" t="s">
        <v>2404</v>
      </c>
      <c r="D1365" s="2" t="s">
        <v>2578</v>
      </c>
      <c r="E1365" s="2" t="s">
        <v>1947</v>
      </c>
      <c r="F1365" s="1">
        <v>2618440</v>
      </c>
      <c r="G1365" s="8" t="s">
        <v>316</v>
      </c>
      <c r="H1365" s="1">
        <v>209475</v>
      </c>
      <c r="I1365" s="2" t="s">
        <v>2818</v>
      </c>
      <c r="J1365" s="2" t="s">
        <v>364</v>
      </c>
    </row>
    <row r="1366" spans="2:10" outlineLevel="1" x14ac:dyDescent="0.2">
      <c r="B1366" s="6">
        <v>44909</v>
      </c>
      <c r="C1366" s="2" t="s">
        <v>244</v>
      </c>
      <c r="D1366" s="2" t="s">
        <v>2578</v>
      </c>
      <c r="E1366" s="2" t="s">
        <v>768</v>
      </c>
      <c r="F1366" s="1">
        <v>10711300</v>
      </c>
      <c r="G1366" s="8" t="s">
        <v>316</v>
      </c>
      <c r="H1366" s="1">
        <v>856904</v>
      </c>
      <c r="I1366" s="2" t="s">
        <v>2355</v>
      </c>
      <c r="J1366" s="2" t="s">
        <v>2013</v>
      </c>
    </row>
    <row r="1367" spans="2:10" outlineLevel="1" x14ac:dyDescent="0.2">
      <c r="B1367" s="6">
        <v>44909</v>
      </c>
      <c r="C1367" s="2" t="s">
        <v>203</v>
      </c>
      <c r="D1367" s="2" t="s">
        <v>2578</v>
      </c>
      <c r="E1367" s="2" t="s">
        <v>1896</v>
      </c>
      <c r="F1367" s="1">
        <v>3398400</v>
      </c>
      <c r="G1367" s="8" t="s">
        <v>316</v>
      </c>
      <c r="H1367" s="1">
        <v>271872</v>
      </c>
      <c r="I1367" s="2" t="s">
        <v>2355</v>
      </c>
      <c r="J1367" s="2" t="s">
        <v>2013</v>
      </c>
    </row>
    <row r="1368" spans="2:10" outlineLevel="1" x14ac:dyDescent="0.2">
      <c r="B1368" s="6">
        <v>44909</v>
      </c>
      <c r="C1368" s="2" t="s">
        <v>2948</v>
      </c>
      <c r="D1368" s="2" t="s">
        <v>2578</v>
      </c>
      <c r="E1368" s="2" t="s">
        <v>2295</v>
      </c>
      <c r="F1368" s="1">
        <v>1110580</v>
      </c>
      <c r="G1368" s="8" t="s">
        <v>316</v>
      </c>
      <c r="H1368" s="1">
        <v>88846</v>
      </c>
      <c r="I1368" s="2" t="s">
        <v>2355</v>
      </c>
      <c r="J1368" s="2" t="s">
        <v>2013</v>
      </c>
    </row>
    <row r="1369" spans="2:10" outlineLevel="1" x14ac:dyDescent="0.2">
      <c r="B1369" s="6">
        <v>44909</v>
      </c>
      <c r="C1369" s="2" t="s">
        <v>2780</v>
      </c>
      <c r="D1369" s="2" t="s">
        <v>2578</v>
      </c>
      <c r="E1369" s="2" t="s">
        <v>261</v>
      </c>
      <c r="F1369" s="1">
        <v>6796800</v>
      </c>
      <c r="G1369" s="8" t="s">
        <v>316</v>
      </c>
      <c r="H1369" s="1">
        <v>543744</v>
      </c>
      <c r="I1369" s="2" t="s">
        <v>2355</v>
      </c>
      <c r="J1369" s="2" t="s">
        <v>2013</v>
      </c>
    </row>
    <row r="1370" spans="2:10" outlineLevel="1" x14ac:dyDescent="0.2">
      <c r="B1370" s="6">
        <v>44909</v>
      </c>
      <c r="C1370" s="2" t="s">
        <v>2657</v>
      </c>
      <c r="D1370" s="2" t="s">
        <v>2578</v>
      </c>
      <c r="E1370" s="2" t="s">
        <v>2373</v>
      </c>
      <c r="F1370" s="1">
        <v>2931622</v>
      </c>
      <c r="G1370" s="8" t="s">
        <v>316</v>
      </c>
      <c r="H1370" s="1">
        <v>234530</v>
      </c>
      <c r="I1370" s="2" t="s">
        <v>2355</v>
      </c>
      <c r="J1370" s="2" t="s">
        <v>2013</v>
      </c>
    </row>
    <row r="1371" spans="2:10" outlineLevel="1" x14ac:dyDescent="0.2">
      <c r="B1371" s="6">
        <v>44909</v>
      </c>
      <c r="C1371" s="2" t="s">
        <v>1697</v>
      </c>
      <c r="D1371" s="2" t="s">
        <v>2578</v>
      </c>
      <c r="E1371" s="2" t="s">
        <v>479</v>
      </c>
      <c r="F1371" s="1">
        <v>10337795</v>
      </c>
      <c r="G1371" s="8" t="s">
        <v>316</v>
      </c>
      <c r="H1371" s="1">
        <v>827024</v>
      </c>
      <c r="I1371" s="2" t="s">
        <v>2355</v>
      </c>
      <c r="J1371" s="2" t="s">
        <v>2013</v>
      </c>
    </row>
    <row r="1372" spans="2:10" outlineLevel="1" x14ac:dyDescent="0.2">
      <c r="B1372" s="6">
        <v>44909</v>
      </c>
      <c r="C1372" s="2" t="s">
        <v>1996</v>
      </c>
      <c r="D1372" s="2" t="s">
        <v>2578</v>
      </c>
      <c r="E1372" s="2" t="s">
        <v>2679</v>
      </c>
      <c r="F1372" s="1">
        <v>3398400</v>
      </c>
      <c r="G1372" s="8" t="s">
        <v>316</v>
      </c>
      <c r="H1372" s="1">
        <v>271872</v>
      </c>
      <c r="I1372" s="2" t="s">
        <v>1222</v>
      </c>
      <c r="J1372" s="2" t="s">
        <v>915</v>
      </c>
    </row>
    <row r="1373" spans="2:10" outlineLevel="1" x14ac:dyDescent="0.2">
      <c r="B1373" s="6">
        <v>44909</v>
      </c>
      <c r="C1373" s="2" t="s">
        <v>2617</v>
      </c>
      <c r="D1373" s="2" t="s">
        <v>2578</v>
      </c>
      <c r="E1373" s="2" t="s">
        <v>645</v>
      </c>
      <c r="F1373" s="1">
        <v>301092</v>
      </c>
      <c r="G1373" s="8" t="s">
        <v>316</v>
      </c>
      <c r="H1373" s="1">
        <v>24087</v>
      </c>
      <c r="I1373" s="2" t="s">
        <v>1222</v>
      </c>
      <c r="J1373" s="2" t="s">
        <v>915</v>
      </c>
    </row>
    <row r="1374" spans="2:10" outlineLevel="1" x14ac:dyDescent="0.2">
      <c r="B1374" s="6">
        <v>44909</v>
      </c>
      <c r="C1374" s="2" t="s">
        <v>1396</v>
      </c>
      <c r="D1374" s="2" t="s">
        <v>2578</v>
      </c>
      <c r="E1374" s="2" t="s">
        <v>1776</v>
      </c>
      <c r="F1374" s="1">
        <v>4048244</v>
      </c>
      <c r="G1374" s="8" t="s">
        <v>316</v>
      </c>
      <c r="H1374" s="1">
        <v>323860</v>
      </c>
      <c r="I1374" s="2" t="s">
        <v>2355</v>
      </c>
      <c r="J1374" s="2" t="s">
        <v>2013</v>
      </c>
    </row>
    <row r="1375" spans="2:10" outlineLevel="1" x14ac:dyDescent="0.2">
      <c r="B1375" s="6">
        <v>44909</v>
      </c>
      <c r="C1375" s="2" t="s">
        <v>2359</v>
      </c>
      <c r="D1375" s="2" t="s">
        <v>2578</v>
      </c>
      <c r="E1375" s="2" t="s">
        <v>205</v>
      </c>
      <c r="F1375" s="1">
        <v>544500</v>
      </c>
      <c r="G1375" s="8" t="s">
        <v>316</v>
      </c>
      <c r="H1375" s="1">
        <v>43560</v>
      </c>
      <c r="I1375" s="2" t="s">
        <v>1222</v>
      </c>
      <c r="J1375" s="2" t="s">
        <v>915</v>
      </c>
    </row>
    <row r="1376" spans="2:10" outlineLevel="1" x14ac:dyDescent="0.2">
      <c r="B1376" s="6">
        <v>44909</v>
      </c>
      <c r="C1376" s="2" t="s">
        <v>684</v>
      </c>
      <c r="D1376" s="2" t="s">
        <v>1950</v>
      </c>
      <c r="E1376" s="2" t="s">
        <v>2141</v>
      </c>
      <c r="F1376" s="1">
        <v>-1666401</v>
      </c>
      <c r="G1376" s="8" t="s">
        <v>316</v>
      </c>
      <c r="H1376" s="1">
        <v>-133313</v>
      </c>
      <c r="I1376" s="2" t="s">
        <v>1900</v>
      </c>
      <c r="J1376" s="2" t="s">
        <v>441</v>
      </c>
    </row>
    <row r="1377" spans="2:10" outlineLevel="1" x14ac:dyDescent="0.2">
      <c r="B1377" s="6">
        <v>44909</v>
      </c>
      <c r="C1377" s="2" t="s">
        <v>398</v>
      </c>
      <c r="D1377" s="2" t="s">
        <v>1950</v>
      </c>
      <c r="E1377" s="2" t="s">
        <v>2141</v>
      </c>
      <c r="F1377" s="1">
        <v>-1592846</v>
      </c>
      <c r="G1377" s="8" t="s">
        <v>316</v>
      </c>
      <c r="H1377" s="1">
        <v>-127427</v>
      </c>
      <c r="I1377" s="2" t="s">
        <v>1900</v>
      </c>
      <c r="J1377" s="2" t="s">
        <v>441</v>
      </c>
    </row>
    <row r="1378" spans="2:10" outlineLevel="1" x14ac:dyDescent="0.2">
      <c r="B1378" s="6">
        <v>44912</v>
      </c>
      <c r="C1378" s="2" t="s">
        <v>1951</v>
      </c>
      <c r="D1378" s="2" t="s">
        <v>2578</v>
      </c>
      <c r="E1378" s="2" t="s">
        <v>1559</v>
      </c>
      <c r="F1378" s="1">
        <v>23109836</v>
      </c>
      <c r="G1378" s="8" t="s">
        <v>316</v>
      </c>
      <c r="H1378" s="1">
        <v>1848787</v>
      </c>
      <c r="I1378" s="2" t="s">
        <v>124</v>
      </c>
      <c r="J1378" s="2" t="s">
        <v>1197</v>
      </c>
    </row>
    <row r="1379" spans="2:10" outlineLevel="1" x14ac:dyDescent="0.2">
      <c r="B1379" s="6">
        <v>44912</v>
      </c>
      <c r="C1379" s="2" t="s">
        <v>1720</v>
      </c>
      <c r="D1379" s="2" t="s">
        <v>2578</v>
      </c>
      <c r="E1379" s="2" t="s">
        <v>727</v>
      </c>
      <c r="F1379" s="1">
        <v>5516864</v>
      </c>
      <c r="G1379" s="8" t="s">
        <v>316</v>
      </c>
      <c r="H1379" s="1">
        <v>441349</v>
      </c>
      <c r="I1379" s="2" t="s">
        <v>1554</v>
      </c>
      <c r="J1379" s="2" t="s">
        <v>2830</v>
      </c>
    </row>
    <row r="1380" spans="2:10" outlineLevel="1" x14ac:dyDescent="0.2">
      <c r="B1380" s="6">
        <v>44912</v>
      </c>
      <c r="C1380" s="2" t="s">
        <v>449</v>
      </c>
      <c r="D1380" s="2" t="s">
        <v>2578</v>
      </c>
      <c r="E1380" s="2" t="s">
        <v>639</v>
      </c>
      <c r="F1380" s="1">
        <v>3492742</v>
      </c>
      <c r="G1380" s="8" t="s">
        <v>316</v>
      </c>
      <c r="H1380" s="1">
        <v>279419</v>
      </c>
      <c r="I1380" s="2" t="s">
        <v>1554</v>
      </c>
      <c r="J1380" s="2" t="s">
        <v>2830</v>
      </c>
    </row>
    <row r="1381" spans="2:10" outlineLevel="1" x14ac:dyDescent="0.2">
      <c r="B1381" s="6">
        <v>44912</v>
      </c>
      <c r="C1381" s="2" t="s">
        <v>512</v>
      </c>
      <c r="D1381" s="2" t="s">
        <v>2578</v>
      </c>
      <c r="E1381" s="2" t="s">
        <v>1730</v>
      </c>
      <c r="F1381" s="1">
        <v>1410195</v>
      </c>
      <c r="G1381" s="8" t="s">
        <v>316</v>
      </c>
      <c r="H1381" s="1">
        <v>112816</v>
      </c>
      <c r="I1381" s="2" t="s">
        <v>1554</v>
      </c>
      <c r="J1381" s="2" t="s">
        <v>2830</v>
      </c>
    </row>
    <row r="1382" spans="2:10" outlineLevel="1" x14ac:dyDescent="0.2">
      <c r="B1382" s="6">
        <v>44912</v>
      </c>
      <c r="C1382" s="2" t="s">
        <v>1473</v>
      </c>
      <c r="D1382" s="2" t="s">
        <v>2578</v>
      </c>
      <c r="E1382" s="2" t="s">
        <v>2490</v>
      </c>
      <c r="F1382" s="1">
        <v>3434317</v>
      </c>
      <c r="G1382" s="8" t="s">
        <v>316</v>
      </c>
      <c r="H1382" s="1">
        <v>274745</v>
      </c>
      <c r="I1382" s="2" t="s">
        <v>1554</v>
      </c>
      <c r="J1382" s="2" t="s">
        <v>2830</v>
      </c>
    </row>
    <row r="1383" spans="2:10" outlineLevel="1" x14ac:dyDescent="0.2">
      <c r="B1383" s="6">
        <v>44912</v>
      </c>
      <c r="C1383" s="2" t="s">
        <v>1784</v>
      </c>
      <c r="D1383" s="2" t="s">
        <v>2578</v>
      </c>
      <c r="E1383" s="2" t="s">
        <v>2794</v>
      </c>
      <c r="F1383" s="1">
        <v>1468620</v>
      </c>
      <c r="G1383" s="8" t="s">
        <v>316</v>
      </c>
      <c r="H1383" s="1">
        <v>117490</v>
      </c>
      <c r="I1383" s="2" t="s">
        <v>431</v>
      </c>
      <c r="J1383" s="2" t="s">
        <v>2857</v>
      </c>
    </row>
    <row r="1384" spans="2:10" outlineLevel="1" x14ac:dyDescent="0.2">
      <c r="B1384" s="6">
        <v>44912</v>
      </c>
      <c r="C1384" s="2" t="s">
        <v>923</v>
      </c>
      <c r="D1384" s="2" t="s">
        <v>2578</v>
      </c>
      <c r="E1384" s="2" t="s">
        <v>2466</v>
      </c>
      <c r="F1384" s="1">
        <v>2548800</v>
      </c>
      <c r="G1384" s="8" t="s">
        <v>316</v>
      </c>
      <c r="H1384" s="1">
        <v>203904</v>
      </c>
      <c r="I1384" s="2" t="s">
        <v>2339</v>
      </c>
      <c r="J1384" s="2" t="s">
        <v>1408</v>
      </c>
    </row>
    <row r="1385" spans="2:10" outlineLevel="1" x14ac:dyDescent="0.2">
      <c r="B1385" s="6">
        <v>44912</v>
      </c>
      <c r="C1385" s="2" t="s">
        <v>2360</v>
      </c>
      <c r="D1385" s="2" t="s">
        <v>2578</v>
      </c>
      <c r="E1385" s="2" t="s">
        <v>1992</v>
      </c>
      <c r="F1385" s="1">
        <v>4313540</v>
      </c>
      <c r="G1385" s="8" t="s">
        <v>316</v>
      </c>
      <c r="H1385" s="1">
        <v>345083</v>
      </c>
      <c r="I1385" s="2" t="s">
        <v>944</v>
      </c>
      <c r="J1385" s="2" t="s">
        <v>319</v>
      </c>
    </row>
    <row r="1386" spans="2:10" outlineLevel="1" x14ac:dyDescent="0.2">
      <c r="B1386" s="6">
        <v>44912</v>
      </c>
      <c r="C1386" s="2" t="s">
        <v>1898</v>
      </c>
      <c r="D1386" s="2" t="s">
        <v>2578</v>
      </c>
      <c r="E1386" s="2" t="s">
        <v>1402</v>
      </c>
      <c r="F1386" s="1">
        <v>2024122</v>
      </c>
      <c r="G1386" s="8" t="s">
        <v>316</v>
      </c>
      <c r="H1386" s="1">
        <v>161930</v>
      </c>
      <c r="I1386" s="2" t="s">
        <v>944</v>
      </c>
      <c r="J1386" s="2" t="s">
        <v>319</v>
      </c>
    </row>
    <row r="1387" spans="2:10" outlineLevel="1" x14ac:dyDescent="0.2">
      <c r="B1387" s="6">
        <v>44912</v>
      </c>
      <c r="C1387" s="2" t="s">
        <v>1555</v>
      </c>
      <c r="D1387" s="2" t="s">
        <v>2578</v>
      </c>
      <c r="E1387" s="2" t="s">
        <v>1332</v>
      </c>
      <c r="F1387" s="1">
        <v>1699200</v>
      </c>
      <c r="G1387" s="8" t="s">
        <v>316</v>
      </c>
      <c r="H1387" s="1">
        <v>135936</v>
      </c>
      <c r="I1387" s="2" t="s">
        <v>2355</v>
      </c>
      <c r="J1387" s="2" t="s">
        <v>2013</v>
      </c>
    </row>
    <row r="1388" spans="2:10" outlineLevel="1" x14ac:dyDescent="0.2">
      <c r="B1388" s="6">
        <v>44912</v>
      </c>
      <c r="C1388" s="2" t="s">
        <v>314</v>
      </c>
      <c r="D1388" s="2" t="s">
        <v>2578</v>
      </c>
      <c r="E1388" s="2" t="s">
        <v>970</v>
      </c>
      <c r="F1388" s="1">
        <v>10681859</v>
      </c>
      <c r="G1388" s="8" t="s">
        <v>316</v>
      </c>
      <c r="H1388" s="1">
        <v>854549</v>
      </c>
      <c r="I1388" s="2" t="s">
        <v>2355</v>
      </c>
      <c r="J1388" s="2" t="s">
        <v>2013</v>
      </c>
    </row>
    <row r="1389" spans="2:10" outlineLevel="1" x14ac:dyDescent="0.2">
      <c r="B1389" s="6">
        <v>44914</v>
      </c>
      <c r="C1389" s="2" t="s">
        <v>1490</v>
      </c>
      <c r="D1389" s="2" t="s">
        <v>2578</v>
      </c>
      <c r="E1389" s="2" t="s">
        <v>2331</v>
      </c>
      <c r="F1389" s="1">
        <v>8508257</v>
      </c>
      <c r="G1389" s="8" t="s">
        <v>316</v>
      </c>
      <c r="H1389" s="1">
        <v>680661</v>
      </c>
      <c r="I1389" s="2" t="s">
        <v>2355</v>
      </c>
      <c r="J1389" s="2" t="s">
        <v>2013</v>
      </c>
    </row>
    <row r="1390" spans="2:10" outlineLevel="1" x14ac:dyDescent="0.2">
      <c r="B1390" s="6">
        <v>44914</v>
      </c>
      <c r="C1390" s="2" t="s">
        <v>151</v>
      </c>
      <c r="D1390" s="2" t="s">
        <v>2578</v>
      </c>
      <c r="E1390" s="2" t="s">
        <v>1768</v>
      </c>
      <c r="F1390" s="1">
        <v>2024122</v>
      </c>
      <c r="G1390" s="8" t="s">
        <v>316</v>
      </c>
      <c r="H1390" s="1">
        <v>161930</v>
      </c>
      <c r="I1390" s="2" t="s">
        <v>2355</v>
      </c>
      <c r="J1390" s="2" t="s">
        <v>2013</v>
      </c>
    </row>
    <row r="1391" spans="2:10" outlineLevel="1" x14ac:dyDescent="0.2">
      <c r="B1391" s="6">
        <v>44914</v>
      </c>
      <c r="C1391" s="2" t="s">
        <v>251</v>
      </c>
      <c r="D1391" s="2" t="s">
        <v>2578</v>
      </c>
      <c r="E1391" s="2" t="s">
        <v>2631</v>
      </c>
      <c r="F1391" s="1">
        <v>1468620</v>
      </c>
      <c r="G1391" s="8" t="s">
        <v>316</v>
      </c>
      <c r="H1391" s="1">
        <v>117490</v>
      </c>
      <c r="I1391" s="2" t="s">
        <v>1554</v>
      </c>
      <c r="J1391" s="2" t="s">
        <v>2830</v>
      </c>
    </row>
    <row r="1392" spans="2:10" outlineLevel="1" x14ac:dyDescent="0.2">
      <c r="B1392" s="6">
        <v>44914</v>
      </c>
      <c r="C1392" s="2" t="s">
        <v>2394</v>
      </c>
      <c r="D1392" s="2" t="s">
        <v>2578</v>
      </c>
      <c r="E1392" s="2" t="s">
        <v>1089</v>
      </c>
      <c r="F1392" s="1">
        <v>3492742</v>
      </c>
      <c r="G1392" s="8" t="s">
        <v>316</v>
      </c>
      <c r="H1392" s="1">
        <v>279419</v>
      </c>
      <c r="I1392" s="2" t="s">
        <v>2339</v>
      </c>
      <c r="J1392" s="2" t="s">
        <v>1408</v>
      </c>
    </row>
    <row r="1393" spans="2:10" outlineLevel="1" x14ac:dyDescent="0.2">
      <c r="B1393" s="6">
        <v>44914</v>
      </c>
      <c r="C1393" s="2" t="s">
        <v>186</v>
      </c>
      <c r="D1393" s="2" t="s">
        <v>2578</v>
      </c>
      <c r="E1393" s="2" t="s">
        <v>1388</v>
      </c>
      <c r="F1393" s="1">
        <v>1468620</v>
      </c>
      <c r="G1393" s="8" t="s">
        <v>316</v>
      </c>
      <c r="H1393" s="1">
        <v>117490</v>
      </c>
      <c r="I1393" s="2" t="s">
        <v>2818</v>
      </c>
      <c r="J1393" s="2" t="s">
        <v>364</v>
      </c>
    </row>
    <row r="1394" spans="2:10" outlineLevel="1" x14ac:dyDescent="0.2">
      <c r="B1394" s="6">
        <v>44914</v>
      </c>
      <c r="C1394" s="2" t="s">
        <v>542</v>
      </c>
      <c r="D1394" s="2" t="s">
        <v>2578</v>
      </c>
      <c r="E1394" s="2" t="s">
        <v>1902</v>
      </c>
      <c r="F1394" s="1">
        <v>2024122</v>
      </c>
      <c r="G1394" s="8" t="s">
        <v>316</v>
      </c>
      <c r="H1394" s="1">
        <v>161930</v>
      </c>
      <c r="I1394" s="2" t="s">
        <v>1796</v>
      </c>
      <c r="J1394" s="2" t="s">
        <v>913</v>
      </c>
    </row>
    <row r="1395" spans="2:10" outlineLevel="1" x14ac:dyDescent="0.2">
      <c r="B1395" s="6">
        <v>44914</v>
      </c>
      <c r="C1395" s="2" t="s">
        <v>694</v>
      </c>
      <c r="D1395" s="2" t="s">
        <v>2578</v>
      </c>
      <c r="E1395" s="2" t="s">
        <v>1501</v>
      </c>
      <c r="F1395" s="1">
        <v>1110580</v>
      </c>
      <c r="G1395" s="8" t="s">
        <v>316</v>
      </c>
      <c r="H1395" s="1">
        <v>88846</v>
      </c>
      <c r="I1395" s="2" t="s">
        <v>124</v>
      </c>
      <c r="J1395" s="2" t="s">
        <v>1197</v>
      </c>
    </row>
    <row r="1396" spans="2:10" outlineLevel="1" x14ac:dyDescent="0.2">
      <c r="B1396" s="6">
        <v>44916</v>
      </c>
      <c r="C1396" s="2" t="s">
        <v>120</v>
      </c>
      <c r="D1396" s="2" t="s">
        <v>2578</v>
      </c>
      <c r="E1396" s="2" t="s">
        <v>652</v>
      </c>
      <c r="F1396" s="1">
        <v>6072366</v>
      </c>
      <c r="G1396" s="8" t="s">
        <v>316</v>
      </c>
      <c r="H1396" s="1">
        <v>485789</v>
      </c>
      <c r="I1396" s="2" t="s">
        <v>2818</v>
      </c>
      <c r="J1396" s="2" t="s">
        <v>364</v>
      </c>
    </row>
    <row r="1397" spans="2:10" outlineLevel="1" x14ac:dyDescent="0.2">
      <c r="B1397" s="6">
        <v>44916</v>
      </c>
      <c r="C1397" s="2" t="s">
        <v>1764</v>
      </c>
      <c r="D1397" s="2" t="s">
        <v>2578</v>
      </c>
      <c r="E1397" s="2" t="s">
        <v>2554</v>
      </c>
      <c r="F1397" s="1">
        <v>2937240</v>
      </c>
      <c r="G1397" s="8" t="s">
        <v>316</v>
      </c>
      <c r="H1397" s="1">
        <v>234979</v>
      </c>
      <c r="I1397" s="2" t="s">
        <v>2818</v>
      </c>
      <c r="J1397" s="2" t="s">
        <v>364</v>
      </c>
    </row>
    <row r="1398" spans="2:10" outlineLevel="1" x14ac:dyDescent="0.2">
      <c r="B1398" s="6">
        <v>44916</v>
      </c>
      <c r="C1398" s="2" t="s">
        <v>2960</v>
      </c>
      <c r="D1398" s="2" t="s">
        <v>2578</v>
      </c>
      <c r="E1398" s="2" t="s">
        <v>108</v>
      </c>
      <c r="F1398" s="1">
        <v>2579200</v>
      </c>
      <c r="G1398" s="8" t="s">
        <v>316</v>
      </c>
      <c r="H1398" s="1">
        <v>206336</v>
      </c>
      <c r="I1398" s="2" t="s">
        <v>1796</v>
      </c>
      <c r="J1398" s="2" t="s">
        <v>913</v>
      </c>
    </row>
    <row r="1399" spans="2:10" outlineLevel="1" x14ac:dyDescent="0.2">
      <c r="B1399" s="6">
        <v>44916</v>
      </c>
      <c r="C1399" s="2" t="s">
        <v>2790</v>
      </c>
      <c r="D1399" s="2" t="s">
        <v>2578</v>
      </c>
      <c r="E1399" s="2" t="s">
        <v>569</v>
      </c>
      <c r="F1399" s="1">
        <v>2024122</v>
      </c>
      <c r="G1399" s="8" t="s">
        <v>316</v>
      </c>
      <c r="H1399" s="1">
        <v>161930</v>
      </c>
      <c r="I1399" s="2" t="s">
        <v>1796</v>
      </c>
      <c r="J1399" s="2" t="s">
        <v>913</v>
      </c>
    </row>
    <row r="1400" spans="2:10" outlineLevel="1" x14ac:dyDescent="0.2">
      <c r="B1400" s="6">
        <v>44916</v>
      </c>
      <c r="C1400" s="2" t="s">
        <v>2085</v>
      </c>
      <c r="D1400" s="2" t="s">
        <v>2578</v>
      </c>
      <c r="E1400" s="2" t="s">
        <v>1516</v>
      </c>
      <c r="F1400" s="1">
        <v>12538384</v>
      </c>
      <c r="G1400" s="8" t="s">
        <v>316</v>
      </c>
      <c r="H1400" s="1">
        <v>1003071</v>
      </c>
      <c r="I1400" s="2" t="s">
        <v>1900</v>
      </c>
      <c r="J1400" s="2" t="s">
        <v>441</v>
      </c>
    </row>
    <row r="1401" spans="2:10" outlineLevel="1" x14ac:dyDescent="0.2">
      <c r="B1401" s="6">
        <v>44916</v>
      </c>
      <c r="C1401" s="2" t="s">
        <v>2441</v>
      </c>
      <c r="D1401" s="2" t="s">
        <v>2578</v>
      </c>
      <c r="E1401" s="2" t="s">
        <v>1993</v>
      </c>
      <c r="F1401" s="1">
        <v>3190940</v>
      </c>
      <c r="G1401" s="8" t="s">
        <v>316</v>
      </c>
      <c r="H1401" s="1">
        <v>255275</v>
      </c>
      <c r="I1401" s="2" t="s">
        <v>1900</v>
      </c>
      <c r="J1401" s="2" t="s">
        <v>441</v>
      </c>
    </row>
    <row r="1402" spans="2:10" outlineLevel="1" x14ac:dyDescent="0.2">
      <c r="B1402" s="6">
        <v>44916</v>
      </c>
      <c r="C1402" s="2" t="s">
        <v>1534</v>
      </c>
      <c r="D1402" s="2" t="s">
        <v>2578</v>
      </c>
      <c r="E1402" s="2" t="s">
        <v>323</v>
      </c>
      <c r="F1402" s="1">
        <v>2937240</v>
      </c>
      <c r="G1402" s="8" t="s">
        <v>316</v>
      </c>
      <c r="H1402" s="1">
        <v>234979</v>
      </c>
      <c r="I1402" s="2" t="s">
        <v>431</v>
      </c>
      <c r="J1402" s="2" t="s">
        <v>2857</v>
      </c>
    </row>
    <row r="1403" spans="2:10" outlineLevel="1" x14ac:dyDescent="0.2">
      <c r="B1403" s="6">
        <v>44916</v>
      </c>
      <c r="C1403" s="2" t="s">
        <v>2265</v>
      </c>
      <c r="D1403" s="2" t="s">
        <v>2578</v>
      </c>
      <c r="E1403" s="2" t="s">
        <v>96</v>
      </c>
      <c r="F1403" s="1">
        <v>3134702</v>
      </c>
      <c r="G1403" s="8" t="s">
        <v>316</v>
      </c>
      <c r="H1403" s="1">
        <v>250776</v>
      </c>
      <c r="I1403" s="2" t="s">
        <v>1554</v>
      </c>
      <c r="J1403" s="2" t="s">
        <v>2830</v>
      </c>
    </row>
    <row r="1404" spans="2:10" outlineLevel="1" x14ac:dyDescent="0.2">
      <c r="B1404" s="6">
        <v>44916</v>
      </c>
      <c r="C1404" s="2" t="s">
        <v>1448</v>
      </c>
      <c r="D1404" s="2" t="s">
        <v>2578</v>
      </c>
      <c r="E1404" s="2" t="s">
        <v>2566</v>
      </c>
      <c r="F1404" s="1">
        <v>1110580</v>
      </c>
      <c r="G1404" s="8" t="s">
        <v>316</v>
      </c>
      <c r="H1404" s="1">
        <v>88846</v>
      </c>
      <c r="I1404" s="2" t="s">
        <v>1796</v>
      </c>
      <c r="J1404" s="2" t="s">
        <v>913</v>
      </c>
    </row>
    <row r="1405" spans="2:10" outlineLevel="1" x14ac:dyDescent="0.2">
      <c r="B1405" s="6">
        <v>44916</v>
      </c>
      <c r="C1405" s="2" t="s">
        <v>852</v>
      </c>
      <c r="D1405" s="2" t="s">
        <v>2578</v>
      </c>
      <c r="E1405" s="2" t="s">
        <v>146</v>
      </c>
      <c r="F1405" s="1">
        <v>181500</v>
      </c>
      <c r="G1405" s="8" t="s">
        <v>316</v>
      </c>
      <c r="H1405" s="1">
        <v>14520</v>
      </c>
      <c r="I1405" s="2" t="s">
        <v>1900</v>
      </c>
      <c r="J1405" s="2" t="s">
        <v>441</v>
      </c>
    </row>
    <row r="1406" spans="2:10" outlineLevel="1" x14ac:dyDescent="0.2">
      <c r="B1406" s="6">
        <v>44917</v>
      </c>
      <c r="C1406" s="2" t="s">
        <v>2715</v>
      </c>
      <c r="D1406" s="2" t="s">
        <v>1243</v>
      </c>
      <c r="E1406" s="2" t="s">
        <v>318</v>
      </c>
      <c r="F1406" s="1">
        <v>-1454514</v>
      </c>
      <c r="G1406" s="8" t="s">
        <v>316</v>
      </c>
      <c r="H1406" s="1">
        <v>-116361</v>
      </c>
      <c r="I1406" s="2" t="s">
        <v>124</v>
      </c>
      <c r="J1406" s="2" t="s">
        <v>1197</v>
      </c>
    </row>
    <row r="1407" spans="2:10" outlineLevel="1" x14ac:dyDescent="0.2">
      <c r="B1407" s="6">
        <v>44917</v>
      </c>
      <c r="C1407" s="2" t="s">
        <v>2726</v>
      </c>
      <c r="D1407" s="2" t="s">
        <v>571</v>
      </c>
      <c r="E1407" s="2" t="s">
        <v>318</v>
      </c>
      <c r="F1407" s="1">
        <v>-4074433</v>
      </c>
      <c r="G1407" s="8" t="s">
        <v>316</v>
      </c>
      <c r="H1407" s="1">
        <v>-325955</v>
      </c>
      <c r="I1407" s="2" t="s">
        <v>2818</v>
      </c>
      <c r="J1407" s="2" t="s">
        <v>364</v>
      </c>
    </row>
    <row r="1408" spans="2:10" outlineLevel="1" x14ac:dyDescent="0.2">
      <c r="B1408" s="6">
        <v>44917</v>
      </c>
      <c r="C1408" s="2" t="s">
        <v>2319</v>
      </c>
      <c r="D1408" s="2" t="s">
        <v>571</v>
      </c>
      <c r="E1408" s="2" t="s">
        <v>318</v>
      </c>
      <c r="F1408" s="1">
        <v>-169920</v>
      </c>
      <c r="G1408" s="8" t="s">
        <v>316</v>
      </c>
      <c r="H1408" s="1">
        <v>-13594</v>
      </c>
      <c r="I1408" s="2" t="s">
        <v>2818</v>
      </c>
      <c r="J1408" s="2" t="s">
        <v>364</v>
      </c>
    </row>
    <row r="1409" spans="2:10" outlineLevel="1" x14ac:dyDescent="0.2">
      <c r="B1409" s="6">
        <v>44919</v>
      </c>
      <c r="C1409" s="2" t="s">
        <v>1549</v>
      </c>
      <c r="D1409" s="2" t="s">
        <v>2578</v>
      </c>
      <c r="E1409" s="2" t="s">
        <v>394</v>
      </c>
      <c r="F1409" s="1">
        <v>2024122</v>
      </c>
      <c r="G1409" s="8" t="s">
        <v>316</v>
      </c>
      <c r="H1409" s="1">
        <v>161930</v>
      </c>
      <c r="I1409" s="2" t="s">
        <v>1222</v>
      </c>
      <c r="J1409" s="2" t="s">
        <v>915</v>
      </c>
    </row>
    <row r="1410" spans="2:10" outlineLevel="1" x14ac:dyDescent="0.2">
      <c r="B1410" s="6">
        <v>44919</v>
      </c>
      <c r="C1410" s="2" t="s">
        <v>104</v>
      </c>
      <c r="D1410" s="2" t="s">
        <v>2578</v>
      </c>
      <c r="E1410" s="2" t="s">
        <v>2743</v>
      </c>
      <c r="F1410" s="1">
        <v>4723300</v>
      </c>
      <c r="G1410" s="8" t="s">
        <v>316</v>
      </c>
      <c r="H1410" s="1">
        <v>377864</v>
      </c>
      <c r="I1410" s="2" t="s">
        <v>1222</v>
      </c>
      <c r="J1410" s="2" t="s">
        <v>915</v>
      </c>
    </row>
    <row r="1411" spans="2:10" outlineLevel="1" x14ac:dyDescent="0.2">
      <c r="B1411" s="6">
        <v>44919</v>
      </c>
      <c r="C1411" s="2" t="s">
        <v>1452</v>
      </c>
      <c r="D1411" s="2" t="s">
        <v>2578</v>
      </c>
      <c r="E1411" s="2" t="s">
        <v>1085</v>
      </c>
      <c r="F1411" s="1">
        <v>1478730</v>
      </c>
      <c r="G1411" s="8" t="s">
        <v>316</v>
      </c>
      <c r="H1411" s="1">
        <v>118298</v>
      </c>
      <c r="I1411" s="2" t="s">
        <v>124</v>
      </c>
      <c r="J1411" s="2" t="s">
        <v>1197</v>
      </c>
    </row>
    <row r="1412" spans="2:10" outlineLevel="1" x14ac:dyDescent="0.2">
      <c r="B1412" s="6">
        <v>44919</v>
      </c>
      <c r="C1412" s="2" t="s">
        <v>324</v>
      </c>
      <c r="D1412" s="2" t="s">
        <v>2578</v>
      </c>
      <c r="E1412" s="2" t="s">
        <v>696</v>
      </c>
      <c r="F1412" s="1">
        <v>3331740</v>
      </c>
      <c r="G1412" s="8" t="s">
        <v>316</v>
      </c>
      <c r="H1412" s="1">
        <v>266539</v>
      </c>
      <c r="I1412" s="2" t="s">
        <v>2818</v>
      </c>
      <c r="J1412" s="2" t="s">
        <v>364</v>
      </c>
    </row>
    <row r="1413" spans="2:10" outlineLevel="1" x14ac:dyDescent="0.2">
      <c r="B1413" s="6">
        <v>44919</v>
      </c>
      <c r="C1413" s="2" t="s">
        <v>1706</v>
      </c>
      <c r="D1413" s="2" t="s">
        <v>2578</v>
      </c>
      <c r="E1413" s="2" t="s">
        <v>778</v>
      </c>
      <c r="F1413" s="1">
        <v>1110580</v>
      </c>
      <c r="G1413" s="8" t="s">
        <v>316</v>
      </c>
      <c r="H1413" s="1">
        <v>88846</v>
      </c>
      <c r="I1413" s="2" t="s">
        <v>1554</v>
      </c>
      <c r="J1413" s="2" t="s">
        <v>2830</v>
      </c>
    </row>
    <row r="1414" spans="2:10" outlineLevel="1" x14ac:dyDescent="0.2">
      <c r="B1414" s="6">
        <v>44919</v>
      </c>
      <c r="C1414" s="2" t="s">
        <v>2238</v>
      </c>
      <c r="D1414" s="2" t="s">
        <v>2578</v>
      </c>
      <c r="E1414" s="2" t="s">
        <v>422</v>
      </c>
      <c r="F1414" s="1">
        <v>1110580</v>
      </c>
      <c r="G1414" s="8" t="s">
        <v>316</v>
      </c>
      <c r="H1414" s="1">
        <v>88846</v>
      </c>
      <c r="I1414" s="2" t="s">
        <v>1796</v>
      </c>
      <c r="J1414" s="2" t="s">
        <v>913</v>
      </c>
    </row>
    <row r="1415" spans="2:10" outlineLevel="1" x14ac:dyDescent="0.2">
      <c r="B1415" s="6">
        <v>44919</v>
      </c>
      <c r="C1415" s="2" t="s">
        <v>1959</v>
      </c>
      <c r="D1415" s="2" t="s">
        <v>2578</v>
      </c>
      <c r="E1415" s="2" t="s">
        <v>1486</v>
      </c>
      <c r="F1415" s="1">
        <v>5867805</v>
      </c>
      <c r="G1415" s="8" t="s">
        <v>316</v>
      </c>
      <c r="H1415" s="1">
        <v>469424</v>
      </c>
      <c r="I1415" s="2" t="s">
        <v>944</v>
      </c>
      <c r="J1415" s="2" t="s">
        <v>319</v>
      </c>
    </row>
    <row r="1416" spans="2:10" outlineLevel="1" x14ac:dyDescent="0.2">
      <c r="B1416" s="6">
        <v>44919</v>
      </c>
      <c r="C1416" s="2" t="s">
        <v>423</v>
      </c>
      <c r="D1416" s="2" t="s">
        <v>2578</v>
      </c>
      <c r="E1416" s="2" t="s">
        <v>1755</v>
      </c>
      <c r="F1416" s="1">
        <v>2024122</v>
      </c>
      <c r="G1416" s="8" t="s">
        <v>316</v>
      </c>
      <c r="H1416" s="1">
        <v>161930</v>
      </c>
      <c r="I1416" s="2" t="s">
        <v>944</v>
      </c>
      <c r="J1416" s="2" t="s">
        <v>319</v>
      </c>
    </row>
    <row r="1417" spans="2:10" outlineLevel="1" x14ac:dyDescent="0.2">
      <c r="B1417" s="6">
        <v>44919</v>
      </c>
      <c r="C1417" s="2" t="s">
        <v>2167</v>
      </c>
      <c r="D1417" s="2" t="s">
        <v>2578</v>
      </c>
      <c r="E1417" s="2" t="s">
        <v>312</v>
      </c>
      <c r="F1417" s="1">
        <v>3398400</v>
      </c>
      <c r="G1417" s="8" t="s">
        <v>316</v>
      </c>
      <c r="H1417" s="1">
        <v>271872</v>
      </c>
      <c r="I1417" s="2" t="s">
        <v>944</v>
      </c>
      <c r="J1417" s="2" t="s">
        <v>319</v>
      </c>
    </row>
    <row r="1418" spans="2:10" outlineLevel="1" x14ac:dyDescent="0.2">
      <c r="B1418" s="6">
        <v>44919</v>
      </c>
      <c r="C1418" s="2" t="s">
        <v>2762</v>
      </c>
      <c r="D1418" s="2" t="s">
        <v>2578</v>
      </c>
      <c r="E1418" s="2" t="s">
        <v>2971</v>
      </c>
      <c r="F1418" s="1">
        <v>2024122</v>
      </c>
      <c r="G1418" s="8" t="s">
        <v>316</v>
      </c>
      <c r="H1418" s="1">
        <v>161930</v>
      </c>
      <c r="I1418" s="2" t="s">
        <v>2119</v>
      </c>
      <c r="J1418" s="2" t="s">
        <v>1150</v>
      </c>
    </row>
    <row r="1419" spans="2:10" outlineLevel="1" x14ac:dyDescent="0.2">
      <c r="B1419" s="6">
        <v>44919</v>
      </c>
      <c r="C1419" s="2" t="s">
        <v>73</v>
      </c>
      <c r="D1419" s="2" t="s">
        <v>2578</v>
      </c>
      <c r="E1419" s="2" t="s">
        <v>1392</v>
      </c>
      <c r="F1419" s="1">
        <v>2431510</v>
      </c>
      <c r="G1419" s="8" t="s">
        <v>316</v>
      </c>
      <c r="H1419" s="1">
        <v>194521</v>
      </c>
      <c r="I1419" s="2" t="s">
        <v>2119</v>
      </c>
      <c r="J1419" s="2" t="s">
        <v>1150</v>
      </c>
    </row>
    <row r="1420" spans="2:10" outlineLevel="1" x14ac:dyDescent="0.2">
      <c r="B1420" s="6">
        <v>44921</v>
      </c>
      <c r="C1420" s="2" t="s">
        <v>366</v>
      </c>
      <c r="D1420" s="2" t="s">
        <v>2578</v>
      </c>
      <c r="E1420" s="2" t="s">
        <v>1789</v>
      </c>
      <c r="F1420" s="1">
        <v>2024122</v>
      </c>
      <c r="G1420" s="8" t="s">
        <v>316</v>
      </c>
      <c r="H1420" s="1">
        <v>161930</v>
      </c>
      <c r="I1420" s="2" t="s">
        <v>2355</v>
      </c>
      <c r="J1420" s="2" t="s">
        <v>2013</v>
      </c>
    </row>
    <row r="1421" spans="2:10" outlineLevel="1" x14ac:dyDescent="0.2">
      <c r="B1421" s="6">
        <v>44921</v>
      </c>
      <c r="C1421" s="2" t="s">
        <v>817</v>
      </c>
      <c r="D1421" s="2" t="s">
        <v>2578</v>
      </c>
      <c r="E1421" s="2" t="s">
        <v>2371</v>
      </c>
      <c r="F1421" s="1">
        <v>8749535</v>
      </c>
      <c r="G1421" s="8" t="s">
        <v>316</v>
      </c>
      <c r="H1421" s="1">
        <v>699963</v>
      </c>
      <c r="I1421" s="2" t="s">
        <v>2355</v>
      </c>
      <c r="J1421" s="2" t="s">
        <v>2013</v>
      </c>
    </row>
    <row r="1422" spans="2:10" outlineLevel="1" x14ac:dyDescent="0.2">
      <c r="B1422" s="6">
        <v>44921</v>
      </c>
      <c r="C1422" s="2" t="s">
        <v>1226</v>
      </c>
      <c r="D1422" s="2" t="s">
        <v>2578</v>
      </c>
      <c r="E1422" s="2" t="s">
        <v>735</v>
      </c>
      <c r="F1422" s="1">
        <v>3134702</v>
      </c>
      <c r="G1422" s="8" t="s">
        <v>316</v>
      </c>
      <c r="H1422" s="1">
        <v>250776</v>
      </c>
      <c r="I1422" s="2" t="s">
        <v>1893</v>
      </c>
      <c r="J1422" s="2" t="s">
        <v>375</v>
      </c>
    </row>
    <row r="1423" spans="2:10" outlineLevel="1" x14ac:dyDescent="0.2">
      <c r="B1423" s="6">
        <v>44921</v>
      </c>
      <c r="C1423" s="2" t="s">
        <v>969</v>
      </c>
      <c r="D1423" s="2" t="s">
        <v>2578</v>
      </c>
      <c r="E1423" s="2" t="s">
        <v>2591</v>
      </c>
      <c r="F1423" s="1">
        <v>1696450</v>
      </c>
      <c r="G1423" s="8" t="s">
        <v>316</v>
      </c>
      <c r="H1423" s="1">
        <v>135716</v>
      </c>
      <c r="I1423" s="2" t="s">
        <v>1893</v>
      </c>
      <c r="J1423" s="2" t="s">
        <v>375</v>
      </c>
    </row>
    <row r="1424" spans="2:10" outlineLevel="1" x14ac:dyDescent="0.2">
      <c r="B1424" s="6">
        <v>44921</v>
      </c>
      <c r="C1424" s="2" t="s">
        <v>1434</v>
      </c>
      <c r="D1424" s="2" t="s">
        <v>2578</v>
      </c>
      <c r="E1424" s="2" t="s">
        <v>128</v>
      </c>
      <c r="F1424" s="1">
        <v>595000</v>
      </c>
      <c r="G1424" s="8" t="s">
        <v>316</v>
      </c>
      <c r="H1424" s="1">
        <v>47600</v>
      </c>
      <c r="I1424" s="2" t="s">
        <v>1893</v>
      </c>
      <c r="J1424" s="2" t="s">
        <v>375</v>
      </c>
    </row>
    <row r="1425" spans="2:10" outlineLevel="1" x14ac:dyDescent="0.2">
      <c r="B1425" s="6">
        <v>44921</v>
      </c>
      <c r="C1425" s="2" t="s">
        <v>418</v>
      </c>
      <c r="D1425" s="2" t="s">
        <v>2578</v>
      </c>
      <c r="E1425" s="2" t="s">
        <v>1753</v>
      </c>
      <c r="F1425" s="1">
        <v>2868620</v>
      </c>
      <c r="G1425" s="8" t="s">
        <v>316</v>
      </c>
      <c r="H1425" s="1">
        <v>229490</v>
      </c>
      <c r="I1425" s="2" t="s">
        <v>1893</v>
      </c>
      <c r="J1425" s="2" t="s">
        <v>375</v>
      </c>
    </row>
    <row r="1426" spans="2:10" outlineLevel="1" x14ac:dyDescent="0.2">
      <c r="B1426" s="6">
        <v>44921</v>
      </c>
      <c r="C1426" s="2" t="s">
        <v>1897</v>
      </c>
      <c r="D1426" s="2" t="s">
        <v>2578</v>
      </c>
      <c r="E1426" s="2" t="s">
        <v>1742</v>
      </c>
      <c r="F1426" s="1">
        <v>849600</v>
      </c>
      <c r="G1426" s="8" t="s">
        <v>316</v>
      </c>
      <c r="H1426" s="1">
        <v>67968</v>
      </c>
      <c r="I1426" s="2" t="s">
        <v>1893</v>
      </c>
      <c r="J1426" s="2" t="s">
        <v>375</v>
      </c>
    </row>
    <row r="1427" spans="2:10" outlineLevel="1" x14ac:dyDescent="0.2">
      <c r="B1427" s="6">
        <v>44922</v>
      </c>
      <c r="C1427" s="2" t="s">
        <v>1258</v>
      </c>
      <c r="D1427" s="2" t="s">
        <v>2578</v>
      </c>
      <c r="E1427" s="2" t="s">
        <v>2998</v>
      </c>
      <c r="F1427" s="1">
        <v>21578001</v>
      </c>
      <c r="G1427" s="8" t="s">
        <v>316</v>
      </c>
      <c r="H1427" s="1">
        <v>1726240</v>
      </c>
      <c r="I1427" s="2" t="s">
        <v>2355</v>
      </c>
      <c r="J1427" s="2" t="s">
        <v>2013</v>
      </c>
    </row>
    <row r="1428" spans="2:10" outlineLevel="1" x14ac:dyDescent="0.2">
      <c r="B1428" s="6">
        <v>44922</v>
      </c>
      <c r="C1428" s="2" t="s">
        <v>501</v>
      </c>
      <c r="D1428" s="2" t="s">
        <v>2578</v>
      </c>
      <c r="E1428" s="2" t="s">
        <v>2907</v>
      </c>
      <c r="F1428" s="1">
        <v>816750</v>
      </c>
      <c r="G1428" s="8" t="s">
        <v>316</v>
      </c>
      <c r="H1428" s="1">
        <v>65340</v>
      </c>
      <c r="I1428" s="2" t="s">
        <v>2355</v>
      </c>
      <c r="J1428" s="2" t="s">
        <v>2013</v>
      </c>
    </row>
    <row r="1429" spans="2:10" outlineLevel="1" x14ac:dyDescent="0.2">
      <c r="B1429" s="6">
        <v>44922</v>
      </c>
      <c r="C1429" s="2" t="s">
        <v>1582</v>
      </c>
      <c r="D1429" s="2" t="s">
        <v>2578</v>
      </c>
      <c r="E1429" s="2" t="s">
        <v>574</v>
      </c>
      <c r="F1429" s="1">
        <v>1608075</v>
      </c>
      <c r="G1429" s="8" t="s">
        <v>316</v>
      </c>
      <c r="H1429" s="1">
        <v>128646</v>
      </c>
      <c r="I1429" s="2" t="s">
        <v>2355</v>
      </c>
      <c r="J1429" s="2" t="s">
        <v>2013</v>
      </c>
    </row>
    <row r="1430" spans="2:10" outlineLevel="1" x14ac:dyDescent="0.2">
      <c r="B1430" s="6">
        <v>44922</v>
      </c>
      <c r="C1430" s="2" t="s">
        <v>1580</v>
      </c>
      <c r="D1430" s="2" t="s">
        <v>2180</v>
      </c>
      <c r="E1430" s="2" t="s">
        <v>2141</v>
      </c>
      <c r="F1430" s="1">
        <v>-1882779</v>
      </c>
      <c r="G1430" s="8" t="s">
        <v>316</v>
      </c>
      <c r="H1430" s="1">
        <v>-150622</v>
      </c>
      <c r="I1430" s="2" t="s">
        <v>2445</v>
      </c>
      <c r="J1430" s="2" t="s">
        <v>1098</v>
      </c>
    </row>
    <row r="1431" spans="2:10" outlineLevel="1" x14ac:dyDescent="0.2">
      <c r="B1431" s="6">
        <v>44924</v>
      </c>
      <c r="C1431" s="2" t="s">
        <v>870</v>
      </c>
      <c r="D1431" s="2" t="s">
        <v>2578</v>
      </c>
      <c r="E1431" s="2" t="s">
        <v>1629</v>
      </c>
      <c r="F1431" s="1">
        <v>9121872</v>
      </c>
      <c r="G1431" s="8" t="s">
        <v>316</v>
      </c>
      <c r="H1431" s="1">
        <v>729750</v>
      </c>
      <c r="I1431" s="2" t="s">
        <v>2119</v>
      </c>
      <c r="J1431" s="2" t="s">
        <v>1150</v>
      </c>
    </row>
    <row r="1432" spans="2:10" outlineLevel="1" x14ac:dyDescent="0.2">
      <c r="B1432" s="6">
        <v>44924</v>
      </c>
      <c r="C1432" s="2" t="s">
        <v>1174</v>
      </c>
      <c r="D1432" s="2" t="s">
        <v>2578</v>
      </c>
      <c r="E1432" s="2" t="s">
        <v>2301</v>
      </c>
      <c r="F1432" s="1">
        <v>907500</v>
      </c>
      <c r="G1432" s="8" t="s">
        <v>316</v>
      </c>
      <c r="H1432" s="1">
        <v>72600</v>
      </c>
      <c r="I1432" s="2" t="s">
        <v>2119</v>
      </c>
      <c r="J1432" s="2" t="s">
        <v>1150</v>
      </c>
    </row>
    <row r="1433" spans="2:10" outlineLevel="1" x14ac:dyDescent="0.2">
      <c r="B1433" s="6">
        <v>44924</v>
      </c>
      <c r="C1433" s="2" t="s">
        <v>2698</v>
      </c>
      <c r="D1433" s="2" t="s">
        <v>2578</v>
      </c>
      <c r="E1433" s="2" t="s">
        <v>2956</v>
      </c>
      <c r="F1433" s="1">
        <v>3398400</v>
      </c>
      <c r="G1433" s="8" t="s">
        <v>316</v>
      </c>
      <c r="H1433" s="1">
        <v>271872</v>
      </c>
      <c r="I1433" s="2" t="s">
        <v>1893</v>
      </c>
      <c r="J1433" s="2" t="s">
        <v>375</v>
      </c>
    </row>
    <row r="1434" spans="2:10" outlineLevel="1" x14ac:dyDescent="0.2">
      <c r="B1434" s="6">
        <v>44924</v>
      </c>
      <c r="C1434" s="2" t="s">
        <v>2395</v>
      </c>
      <c r="D1434" s="2" t="s">
        <v>2578</v>
      </c>
      <c r="E1434" s="2" t="s">
        <v>1546</v>
      </c>
      <c r="F1434" s="1">
        <v>3331740</v>
      </c>
      <c r="G1434" s="8" t="s">
        <v>316</v>
      </c>
      <c r="H1434" s="1">
        <v>266539</v>
      </c>
      <c r="I1434" s="2" t="s">
        <v>1893</v>
      </c>
      <c r="J1434" s="2" t="s">
        <v>375</v>
      </c>
    </row>
    <row r="1435" spans="2:10" outlineLevel="1" x14ac:dyDescent="0.2">
      <c r="B1435" s="6">
        <v>44924</v>
      </c>
      <c r="C1435" s="2" t="s">
        <v>2326</v>
      </c>
      <c r="D1435" s="2" t="s">
        <v>2578</v>
      </c>
      <c r="E1435" s="2" t="s">
        <v>626</v>
      </c>
      <c r="F1435" s="1">
        <v>4397433</v>
      </c>
      <c r="G1435" s="8" t="s">
        <v>316</v>
      </c>
      <c r="H1435" s="1">
        <v>351795</v>
      </c>
      <c r="I1435" s="2" t="s">
        <v>1893</v>
      </c>
      <c r="J1435" s="2" t="s">
        <v>375</v>
      </c>
    </row>
    <row r="1436" spans="2:10" outlineLevel="1" x14ac:dyDescent="0.2">
      <c r="B1436" s="6">
        <v>44924</v>
      </c>
      <c r="C1436" s="2" t="s">
        <v>493</v>
      </c>
      <c r="D1436" s="2" t="s">
        <v>2578</v>
      </c>
      <c r="E1436" s="2" t="s">
        <v>281</v>
      </c>
      <c r="F1436" s="1">
        <v>8029222</v>
      </c>
      <c r="G1436" s="8" t="s">
        <v>316</v>
      </c>
      <c r="H1436" s="1">
        <v>642338</v>
      </c>
      <c r="I1436" s="2" t="s">
        <v>1893</v>
      </c>
      <c r="J1436" s="2" t="s">
        <v>375</v>
      </c>
    </row>
    <row r="1437" spans="2:10" outlineLevel="1" x14ac:dyDescent="0.2">
      <c r="B1437" s="6">
        <v>44924</v>
      </c>
      <c r="C1437" s="2" t="s">
        <v>618</v>
      </c>
      <c r="D1437" s="2" t="s">
        <v>2578</v>
      </c>
      <c r="E1437" s="2" t="s">
        <v>985</v>
      </c>
      <c r="F1437" s="1">
        <v>16118284</v>
      </c>
      <c r="G1437" s="8" t="s">
        <v>316</v>
      </c>
      <c r="H1437" s="1">
        <v>1289463</v>
      </c>
      <c r="I1437" s="2" t="s">
        <v>2339</v>
      </c>
      <c r="J1437" s="2" t="s">
        <v>1408</v>
      </c>
    </row>
    <row r="1438" spans="2:10" outlineLevel="1" x14ac:dyDescent="0.2">
      <c r="B1438" s="6">
        <v>44924</v>
      </c>
      <c r="C1438" s="2" t="s">
        <v>228</v>
      </c>
      <c r="D1438" s="2" t="s">
        <v>2578</v>
      </c>
      <c r="E1438" s="2" t="s">
        <v>2632</v>
      </c>
      <c r="F1438" s="1">
        <v>2024122</v>
      </c>
      <c r="G1438" s="8" t="s">
        <v>316</v>
      </c>
      <c r="H1438" s="1">
        <v>161930</v>
      </c>
      <c r="I1438" s="2" t="s">
        <v>1796</v>
      </c>
      <c r="J1438" s="2" t="s">
        <v>913</v>
      </c>
    </row>
    <row r="1439" spans="2:10" outlineLevel="1" x14ac:dyDescent="0.2">
      <c r="B1439" s="6">
        <v>44924</v>
      </c>
      <c r="C1439" s="2" t="s">
        <v>1087</v>
      </c>
      <c r="D1439" s="2" t="s">
        <v>2578</v>
      </c>
      <c r="E1439" s="2" t="s">
        <v>1664</v>
      </c>
      <c r="F1439" s="1">
        <v>1110580</v>
      </c>
      <c r="G1439" s="8" t="s">
        <v>316</v>
      </c>
      <c r="H1439" s="1">
        <v>88846</v>
      </c>
      <c r="I1439" s="2" t="s">
        <v>1796</v>
      </c>
      <c r="J1439" s="2" t="s">
        <v>913</v>
      </c>
    </row>
    <row r="1440" spans="2:10" outlineLevel="1" x14ac:dyDescent="0.2">
      <c r="B1440" s="6">
        <v>44924</v>
      </c>
      <c r="C1440" s="2" t="s">
        <v>798</v>
      </c>
      <c r="D1440" s="2" t="s">
        <v>2578</v>
      </c>
      <c r="E1440" s="2" t="s">
        <v>660</v>
      </c>
      <c r="F1440" s="1">
        <v>2579200</v>
      </c>
      <c r="G1440" s="8" t="s">
        <v>316</v>
      </c>
      <c r="H1440" s="1">
        <v>206336</v>
      </c>
      <c r="I1440" s="2" t="s">
        <v>2445</v>
      </c>
      <c r="J1440" s="2" t="s">
        <v>1098</v>
      </c>
    </row>
    <row r="1441" spans="2:10" outlineLevel="1" x14ac:dyDescent="0.2">
      <c r="B1441" s="6">
        <v>44924</v>
      </c>
      <c r="C1441" s="2" t="s">
        <v>2662</v>
      </c>
      <c r="D1441" s="2" t="s">
        <v>2578</v>
      </c>
      <c r="E1441" s="2" t="s">
        <v>2822</v>
      </c>
      <c r="F1441" s="1">
        <v>34138322</v>
      </c>
      <c r="G1441" s="8" t="s">
        <v>316</v>
      </c>
      <c r="H1441" s="1">
        <v>2731066</v>
      </c>
      <c r="I1441" s="2" t="s">
        <v>2355</v>
      </c>
      <c r="J1441" s="2" t="s">
        <v>2013</v>
      </c>
    </row>
    <row r="1442" spans="2:10" outlineLevel="1" x14ac:dyDescent="0.2">
      <c r="B1442" s="6">
        <v>44924</v>
      </c>
      <c r="C1442" s="2" t="s">
        <v>2592</v>
      </c>
      <c r="D1442" s="2" t="s">
        <v>1120</v>
      </c>
      <c r="E1442" s="2" t="s">
        <v>318</v>
      </c>
      <c r="F1442" s="1">
        <v>-940130</v>
      </c>
      <c r="G1442" s="8" t="s">
        <v>316</v>
      </c>
      <c r="H1442" s="1">
        <v>-75210</v>
      </c>
      <c r="I1442" s="2" t="s">
        <v>431</v>
      </c>
      <c r="J1442" s="2" t="s">
        <v>2857</v>
      </c>
    </row>
    <row r="1443" spans="2:10" outlineLevel="1" x14ac:dyDescent="0.2">
      <c r="B1443" s="6">
        <v>44924</v>
      </c>
      <c r="C1443" s="2" t="s">
        <v>83</v>
      </c>
      <c r="D1443" s="2" t="s">
        <v>571</v>
      </c>
      <c r="E1443" s="2" t="s">
        <v>2141</v>
      </c>
      <c r="F1443" s="1">
        <v>-2800561</v>
      </c>
      <c r="G1443" s="8" t="s">
        <v>316</v>
      </c>
      <c r="H1443" s="1">
        <v>-224046</v>
      </c>
      <c r="I1443" s="2" t="s">
        <v>2818</v>
      </c>
      <c r="J1443" s="2" t="s">
        <v>364</v>
      </c>
    </row>
    <row r="1444" spans="2:10" outlineLevel="1" x14ac:dyDescent="0.2">
      <c r="B1444" s="6">
        <v>44925</v>
      </c>
      <c r="C1444" s="2" t="s">
        <v>1080</v>
      </c>
      <c r="D1444" s="2" t="s">
        <v>2578</v>
      </c>
      <c r="E1444" s="2" t="s">
        <v>177</v>
      </c>
      <c r="F1444" s="1">
        <v>2024122</v>
      </c>
      <c r="G1444" s="8" t="s">
        <v>316</v>
      </c>
      <c r="H1444" s="1">
        <v>161930</v>
      </c>
      <c r="I1444" s="2" t="s">
        <v>1900</v>
      </c>
      <c r="J1444" s="2" t="s">
        <v>441</v>
      </c>
    </row>
    <row r="1445" spans="2:10" outlineLevel="1" x14ac:dyDescent="0.2">
      <c r="B1445" s="6">
        <v>44925</v>
      </c>
      <c r="C1445" s="2" t="s">
        <v>1330</v>
      </c>
      <c r="D1445" s="2" t="s">
        <v>2578</v>
      </c>
      <c r="E1445" s="2" t="s">
        <v>1738</v>
      </c>
      <c r="F1445" s="1">
        <v>7272430</v>
      </c>
      <c r="G1445" s="8" t="s">
        <v>316</v>
      </c>
      <c r="H1445" s="1">
        <v>581794</v>
      </c>
      <c r="I1445" s="2" t="s">
        <v>1900</v>
      </c>
      <c r="J1445" s="2" t="s">
        <v>441</v>
      </c>
    </row>
    <row r="1446" spans="2:10" outlineLevel="1" x14ac:dyDescent="0.2">
      <c r="B1446" s="6">
        <v>44925</v>
      </c>
      <c r="C1446" s="2" t="s">
        <v>539</v>
      </c>
      <c r="D1446" s="2" t="s">
        <v>2578</v>
      </c>
      <c r="E1446" s="2" t="s">
        <v>1262</v>
      </c>
      <c r="F1446" s="1">
        <v>1740870</v>
      </c>
      <c r="G1446" s="8" t="s">
        <v>316</v>
      </c>
      <c r="H1446" s="1">
        <v>139270</v>
      </c>
      <c r="I1446" s="2" t="s">
        <v>944</v>
      </c>
      <c r="J1446" s="2" t="s">
        <v>319</v>
      </c>
    </row>
    <row r="1447" spans="2:10" outlineLevel="1" x14ac:dyDescent="0.2">
      <c r="B1447" s="6">
        <v>44925</v>
      </c>
      <c r="C1447" s="2" t="s">
        <v>2396</v>
      </c>
      <c r="D1447" s="2" t="s">
        <v>2578</v>
      </c>
      <c r="E1447" s="2" t="s">
        <v>2886</v>
      </c>
      <c r="F1447" s="1">
        <v>0</v>
      </c>
      <c r="G1447" s="8" t="s">
        <v>316</v>
      </c>
      <c r="H1447" s="1">
        <v>0</v>
      </c>
      <c r="I1447" s="2" t="s">
        <v>2339</v>
      </c>
      <c r="J1447" s="2" t="s">
        <v>1408</v>
      </c>
    </row>
    <row r="1448" spans="2:10" outlineLevel="1" x14ac:dyDescent="0.2">
      <c r="B1448" s="6">
        <v>44925</v>
      </c>
      <c r="C1448" s="2" t="s">
        <v>277</v>
      </c>
      <c r="D1448" s="2" t="s">
        <v>2578</v>
      </c>
      <c r="E1448" s="2" t="s">
        <v>2862</v>
      </c>
      <c r="F1448" s="1">
        <v>9511180</v>
      </c>
      <c r="G1448" s="8" t="s">
        <v>316</v>
      </c>
      <c r="H1448" s="1">
        <v>760894</v>
      </c>
      <c r="I1448" s="2" t="s">
        <v>1796</v>
      </c>
      <c r="J1448" s="2" t="s">
        <v>913</v>
      </c>
    </row>
    <row r="1449" spans="2:10" outlineLevel="1" x14ac:dyDescent="0.2">
      <c r="B1449" s="6">
        <v>44925</v>
      </c>
      <c r="C1449" s="2" t="s">
        <v>1879</v>
      </c>
      <c r="D1449" s="2" t="s">
        <v>2578</v>
      </c>
      <c r="E1449" s="2" t="s">
        <v>1221</v>
      </c>
      <c r="F1449" s="1">
        <v>2878815</v>
      </c>
      <c r="G1449" s="8" t="s">
        <v>316</v>
      </c>
      <c r="H1449" s="1">
        <v>230305</v>
      </c>
      <c r="I1449" s="2" t="s">
        <v>431</v>
      </c>
      <c r="J1449" s="2" t="s">
        <v>2857</v>
      </c>
    </row>
    <row r="1450" spans="2:10" outlineLevel="1" x14ac:dyDescent="0.2">
      <c r="B1450" s="6">
        <v>44925</v>
      </c>
      <c r="C1450" s="2" t="s">
        <v>291</v>
      </c>
      <c r="D1450" s="2" t="s">
        <v>2578</v>
      </c>
      <c r="E1450" s="2" t="s">
        <v>2716</v>
      </c>
      <c r="F1450" s="1">
        <v>2024122</v>
      </c>
      <c r="G1450" s="8" t="s">
        <v>316</v>
      </c>
      <c r="H1450" s="1">
        <v>161930</v>
      </c>
      <c r="I1450" s="2" t="s">
        <v>2445</v>
      </c>
      <c r="J1450" s="2" t="s">
        <v>1098</v>
      </c>
    </row>
    <row r="1451" spans="2:10" outlineLevel="1" x14ac:dyDescent="0.2">
      <c r="B1451" s="6">
        <v>44925</v>
      </c>
      <c r="C1451" s="2" t="s">
        <v>930</v>
      </c>
      <c r="D1451" s="2" t="s">
        <v>2578</v>
      </c>
      <c r="E1451" s="2" t="s">
        <v>1576</v>
      </c>
      <c r="F1451" s="1">
        <v>250910</v>
      </c>
      <c r="G1451" s="8" t="s">
        <v>316</v>
      </c>
      <c r="H1451" s="1">
        <v>20073</v>
      </c>
      <c r="I1451" s="2" t="s">
        <v>2445</v>
      </c>
      <c r="J1451" s="2" t="s">
        <v>1098</v>
      </c>
    </row>
    <row r="1452" spans="2:10" outlineLevel="1" x14ac:dyDescent="0.2">
      <c r="B1452" s="6">
        <v>44925</v>
      </c>
      <c r="C1452" s="2" t="s">
        <v>1885</v>
      </c>
      <c r="D1452" s="2" t="s">
        <v>2578</v>
      </c>
      <c r="E1452" s="2" t="s">
        <v>1446</v>
      </c>
      <c r="F1452" s="1">
        <v>12120916</v>
      </c>
      <c r="G1452" s="8" t="s">
        <v>316</v>
      </c>
      <c r="H1452" s="1">
        <v>969673</v>
      </c>
      <c r="I1452" s="2" t="s">
        <v>2818</v>
      </c>
      <c r="J1452" s="2" t="s">
        <v>364</v>
      </c>
    </row>
    <row r="1453" spans="2:10" outlineLevel="1" x14ac:dyDescent="0.2">
      <c r="B1453" s="6">
        <v>44925</v>
      </c>
      <c r="C1453" s="2" t="s">
        <v>1417</v>
      </c>
      <c r="D1453" s="2" t="s">
        <v>2578</v>
      </c>
      <c r="E1453" s="2" t="s">
        <v>1807</v>
      </c>
      <c r="F1453" s="1">
        <v>39471440</v>
      </c>
      <c r="G1453" s="8" t="s">
        <v>316</v>
      </c>
      <c r="H1453" s="1">
        <v>3157715</v>
      </c>
      <c r="I1453" s="2" t="s">
        <v>124</v>
      </c>
      <c r="J1453" s="2" t="s">
        <v>1197</v>
      </c>
    </row>
    <row r="1454" spans="2:10" outlineLevel="1" x14ac:dyDescent="0.2">
      <c r="B1454" s="6">
        <v>44925</v>
      </c>
      <c r="C1454" s="2" t="s">
        <v>49</v>
      </c>
      <c r="D1454" s="2" t="s">
        <v>2578</v>
      </c>
      <c r="E1454" s="2" t="s">
        <v>229</v>
      </c>
      <c r="F1454" s="1">
        <v>2221160</v>
      </c>
      <c r="G1454" s="8" t="s">
        <v>316</v>
      </c>
      <c r="H1454" s="1">
        <v>177693</v>
      </c>
      <c r="I1454" s="2" t="s">
        <v>24</v>
      </c>
      <c r="J1454" s="2" t="s">
        <v>349</v>
      </c>
    </row>
    <row r="1455" spans="2:10" outlineLevel="1" x14ac:dyDescent="0.2">
      <c r="B1455" s="6">
        <v>44925</v>
      </c>
      <c r="C1455" s="2" t="s">
        <v>1496</v>
      </c>
      <c r="D1455" s="2" t="s">
        <v>2578</v>
      </c>
      <c r="E1455" s="2" t="s">
        <v>1923</v>
      </c>
      <c r="F1455" s="1">
        <v>1468620</v>
      </c>
      <c r="G1455" s="8" t="s">
        <v>316</v>
      </c>
      <c r="H1455" s="1">
        <v>117490</v>
      </c>
      <c r="I1455" s="2" t="s">
        <v>2355</v>
      </c>
      <c r="J1455" s="2" t="s">
        <v>2013</v>
      </c>
    </row>
    <row r="1456" spans="2:10" outlineLevel="1" x14ac:dyDescent="0.2">
      <c r="B1456" s="6">
        <v>44925</v>
      </c>
      <c r="C1456" s="2" t="s">
        <v>1103</v>
      </c>
      <c r="D1456" s="2" t="s">
        <v>2578</v>
      </c>
      <c r="E1456" s="2" t="s">
        <v>90</v>
      </c>
      <c r="F1456" s="1">
        <v>33063956</v>
      </c>
      <c r="G1456" s="8" t="s">
        <v>316</v>
      </c>
      <c r="H1456" s="1">
        <v>2645116</v>
      </c>
      <c r="I1456" s="2" t="s">
        <v>2355</v>
      </c>
      <c r="J1456" s="2" t="s">
        <v>2013</v>
      </c>
    </row>
    <row r="1457" spans="2:10" outlineLevel="1" x14ac:dyDescent="0.2">
      <c r="B1457" s="6">
        <v>44925</v>
      </c>
      <c r="C1457" s="2" t="s">
        <v>2450</v>
      </c>
      <c r="D1457" s="2" t="s">
        <v>2578</v>
      </c>
      <c r="E1457" s="2" t="s">
        <v>2532</v>
      </c>
      <c r="F1457" s="1">
        <v>10405152</v>
      </c>
      <c r="G1457" s="8" t="s">
        <v>316</v>
      </c>
      <c r="H1457" s="1">
        <v>832412</v>
      </c>
      <c r="I1457" s="2" t="s">
        <v>2355</v>
      </c>
      <c r="J1457" s="2" t="s">
        <v>2013</v>
      </c>
    </row>
    <row r="1458" spans="2:10" outlineLevel="1" x14ac:dyDescent="0.2">
      <c r="B1458" s="6">
        <v>44925</v>
      </c>
      <c r="C1458" s="2" t="s">
        <v>474</v>
      </c>
      <c r="D1458" s="2" t="s">
        <v>2578</v>
      </c>
      <c r="E1458" s="2" t="s">
        <v>1483</v>
      </c>
      <c r="F1458" s="1">
        <v>12694895</v>
      </c>
      <c r="G1458" s="8" t="s">
        <v>316</v>
      </c>
      <c r="H1458" s="1">
        <v>1015592</v>
      </c>
      <c r="I1458" s="2" t="s">
        <v>2355</v>
      </c>
      <c r="J1458" s="2" t="s">
        <v>2013</v>
      </c>
    </row>
    <row r="1459" spans="2:10" outlineLevel="1" x14ac:dyDescent="0.2">
      <c r="B1459" s="6">
        <v>44925</v>
      </c>
      <c r="C1459" s="2" t="s">
        <v>2499</v>
      </c>
      <c r="D1459" s="2" t="s">
        <v>2578</v>
      </c>
      <c r="E1459" s="2" t="s">
        <v>2797</v>
      </c>
      <c r="F1459" s="1">
        <v>6072366</v>
      </c>
      <c r="G1459" s="8" t="s">
        <v>316</v>
      </c>
      <c r="H1459" s="1">
        <v>485789</v>
      </c>
      <c r="I1459" s="2" t="s">
        <v>2355</v>
      </c>
      <c r="J1459" s="2" t="s">
        <v>2013</v>
      </c>
    </row>
    <row r="1460" spans="2:10" outlineLevel="1" x14ac:dyDescent="0.2">
      <c r="B1460" s="6">
        <v>44925</v>
      </c>
      <c r="C1460" s="2" t="s">
        <v>1378</v>
      </c>
      <c r="D1460" s="2" t="s">
        <v>2578</v>
      </c>
      <c r="E1460" s="2" t="s">
        <v>426</v>
      </c>
      <c r="F1460" s="1">
        <v>1186749</v>
      </c>
      <c r="G1460" s="8" t="s">
        <v>316</v>
      </c>
      <c r="H1460" s="1">
        <v>94940</v>
      </c>
      <c r="I1460" s="2" t="s">
        <v>1893</v>
      </c>
      <c r="J1460" s="2" t="s">
        <v>375</v>
      </c>
    </row>
    <row r="1461" spans="2:10" outlineLevel="1" x14ac:dyDescent="0.2">
      <c r="B1461" s="6">
        <v>44925</v>
      </c>
      <c r="C1461" s="2" t="s">
        <v>1519</v>
      </c>
      <c r="D1461" s="2" t="s">
        <v>2578</v>
      </c>
      <c r="E1461" s="2" t="s">
        <v>619</v>
      </c>
      <c r="F1461" s="1">
        <v>3236401</v>
      </c>
      <c r="G1461" s="8" t="s">
        <v>316</v>
      </c>
      <c r="H1461" s="1">
        <v>258912</v>
      </c>
      <c r="I1461" s="2" t="s">
        <v>1893</v>
      </c>
      <c r="J1461" s="2" t="s">
        <v>375</v>
      </c>
    </row>
    <row r="1462" spans="2:10" outlineLevel="1" x14ac:dyDescent="0.2">
      <c r="B1462" s="6">
        <v>44925</v>
      </c>
      <c r="C1462" s="2" t="s">
        <v>239</v>
      </c>
      <c r="D1462" s="2" t="s">
        <v>2578</v>
      </c>
      <c r="E1462" s="2" t="s">
        <v>730</v>
      </c>
      <c r="F1462" s="1">
        <v>2024122</v>
      </c>
      <c r="G1462" s="8" t="s">
        <v>316</v>
      </c>
      <c r="H1462" s="1">
        <v>161930</v>
      </c>
      <c r="I1462" s="2" t="s">
        <v>1893</v>
      </c>
      <c r="J1462" s="2" t="s">
        <v>375</v>
      </c>
    </row>
    <row r="1463" spans="2:10" outlineLevel="1" x14ac:dyDescent="0.2">
      <c r="B1463" s="6">
        <v>44925</v>
      </c>
      <c r="C1463" s="2" t="s">
        <v>875</v>
      </c>
      <c r="D1463" s="2" t="s">
        <v>863</v>
      </c>
      <c r="E1463" s="2" t="s">
        <v>2522</v>
      </c>
      <c r="F1463" s="1">
        <v>-4595470</v>
      </c>
      <c r="G1463" s="8" t="s">
        <v>316</v>
      </c>
      <c r="H1463" s="1">
        <v>-367637</v>
      </c>
      <c r="I1463" s="2" t="s">
        <v>944</v>
      </c>
      <c r="J1463" s="2" t="s">
        <v>319</v>
      </c>
    </row>
    <row r="1464" spans="2:10" outlineLevel="1" x14ac:dyDescent="0.2">
      <c r="B1464" s="6">
        <v>44926</v>
      </c>
      <c r="C1464" s="2" t="s">
        <v>1131</v>
      </c>
      <c r="D1464" s="2" t="s">
        <v>2578</v>
      </c>
      <c r="E1464" s="2" t="s">
        <v>202</v>
      </c>
      <c r="F1464" s="1">
        <v>1468620</v>
      </c>
      <c r="G1464" s="8" t="s">
        <v>316</v>
      </c>
      <c r="H1464" s="1">
        <v>117490</v>
      </c>
      <c r="I1464" s="2" t="s">
        <v>1893</v>
      </c>
      <c r="J1464" s="2" t="s">
        <v>375</v>
      </c>
    </row>
    <row r="1465" spans="2:10" outlineLevel="1" x14ac:dyDescent="0.2">
      <c r="B1465" s="6">
        <v>44926</v>
      </c>
      <c r="C1465" s="2" t="s">
        <v>2767</v>
      </c>
      <c r="D1465" s="2" t="s">
        <v>2578</v>
      </c>
      <c r="E1465" s="2" t="s">
        <v>2615</v>
      </c>
      <c r="F1465" s="1">
        <v>2380000</v>
      </c>
      <c r="G1465" s="8" t="s">
        <v>316</v>
      </c>
      <c r="H1465" s="1">
        <v>190400</v>
      </c>
      <c r="I1465" s="2" t="s">
        <v>1893</v>
      </c>
      <c r="J1465" s="2" t="s">
        <v>375</v>
      </c>
    </row>
    <row r="1466" spans="2:10" outlineLevel="1" x14ac:dyDescent="0.2">
      <c r="B1466" s="6">
        <v>44926</v>
      </c>
      <c r="C1466" s="2" t="s">
        <v>1654</v>
      </c>
      <c r="D1466" s="2" t="s">
        <v>2578</v>
      </c>
      <c r="E1466" s="2" t="s">
        <v>2877</v>
      </c>
      <c r="F1466" s="1">
        <v>13679402</v>
      </c>
      <c r="G1466" s="8" t="s">
        <v>316</v>
      </c>
      <c r="H1466" s="1">
        <v>1094352</v>
      </c>
      <c r="I1466" s="2" t="s">
        <v>1893</v>
      </c>
      <c r="J1466" s="2" t="s">
        <v>375</v>
      </c>
    </row>
    <row r="1467" spans="2:10" outlineLevel="1" x14ac:dyDescent="0.2">
      <c r="B1467" s="6">
        <v>44926</v>
      </c>
      <c r="C1467" s="2" t="s">
        <v>1043</v>
      </c>
      <c r="D1467" s="2" t="s">
        <v>2578</v>
      </c>
      <c r="E1467" s="2" t="s">
        <v>2245</v>
      </c>
      <c r="F1467" s="1">
        <v>3689780</v>
      </c>
      <c r="G1467" s="8" t="s">
        <v>316</v>
      </c>
      <c r="H1467" s="1">
        <v>295182</v>
      </c>
      <c r="I1467" s="2" t="s">
        <v>1893</v>
      </c>
      <c r="J1467" s="2" t="s">
        <v>375</v>
      </c>
    </row>
    <row r="1468" spans="2:10" outlineLevel="1" x14ac:dyDescent="0.2">
      <c r="B1468" s="6">
        <v>44926</v>
      </c>
      <c r="C1468" s="2" t="s">
        <v>2996</v>
      </c>
      <c r="D1468" s="2" t="s">
        <v>2578</v>
      </c>
      <c r="E1468" s="2" t="s">
        <v>2494</v>
      </c>
      <c r="F1468" s="1">
        <v>1072050</v>
      </c>
      <c r="G1468" s="8" t="s">
        <v>316</v>
      </c>
      <c r="H1468" s="1">
        <v>85764</v>
      </c>
      <c r="I1468" s="2" t="s">
        <v>1893</v>
      </c>
      <c r="J1468" s="2" t="s">
        <v>375</v>
      </c>
    </row>
    <row r="1469" spans="2:10" outlineLevel="1" x14ac:dyDescent="0.2">
      <c r="B1469" s="6">
        <v>44926</v>
      </c>
      <c r="C1469" s="2" t="s">
        <v>2219</v>
      </c>
      <c r="D1469" s="2" t="s">
        <v>2578</v>
      </c>
      <c r="E1469" s="2" t="s">
        <v>2302</v>
      </c>
      <c r="F1469" s="1">
        <v>1110580</v>
      </c>
      <c r="G1469" s="8" t="s">
        <v>316</v>
      </c>
      <c r="H1469" s="1">
        <v>88846</v>
      </c>
      <c r="I1469" s="2" t="s">
        <v>2119</v>
      </c>
      <c r="J1469" s="2" t="s">
        <v>1150</v>
      </c>
    </row>
    <row r="1470" spans="2:10" outlineLevel="1" x14ac:dyDescent="0.2">
      <c r="B1470" s="6">
        <v>44926</v>
      </c>
      <c r="C1470" s="2" t="s">
        <v>850</v>
      </c>
      <c r="D1470" s="2" t="s">
        <v>2578</v>
      </c>
      <c r="E1470" s="2" t="s">
        <v>360</v>
      </c>
      <c r="F1470" s="1">
        <v>10120610</v>
      </c>
      <c r="G1470" s="8" t="s">
        <v>316</v>
      </c>
      <c r="H1470" s="1">
        <v>809649</v>
      </c>
      <c r="I1470" s="2" t="s">
        <v>2355</v>
      </c>
      <c r="J1470" s="2" t="s">
        <v>2013</v>
      </c>
    </row>
    <row r="1471" spans="2:10" outlineLevel="1" x14ac:dyDescent="0.2">
      <c r="B1471" s="6">
        <v>44926</v>
      </c>
      <c r="C1471" s="2" t="s">
        <v>1766</v>
      </c>
      <c r="D1471" s="2" t="s">
        <v>2578</v>
      </c>
      <c r="E1471" s="2" t="s">
        <v>2889</v>
      </c>
      <c r="F1471" s="1">
        <v>41631369</v>
      </c>
      <c r="G1471" s="8" t="s">
        <v>316</v>
      </c>
      <c r="H1471" s="1">
        <v>3330510</v>
      </c>
      <c r="I1471" s="2" t="s">
        <v>2355</v>
      </c>
      <c r="J1471" s="2" t="s">
        <v>2013</v>
      </c>
    </row>
    <row r="1472" spans="2:10" outlineLevel="1" x14ac:dyDescent="0.2">
      <c r="B1472" s="6">
        <v>44926</v>
      </c>
      <c r="C1472" s="2" t="s">
        <v>2269</v>
      </c>
      <c r="D1472" s="2" t="s">
        <v>2578</v>
      </c>
      <c r="E1472" s="2" t="s">
        <v>2717</v>
      </c>
      <c r="F1472" s="1">
        <v>3398400</v>
      </c>
      <c r="G1472" s="8" t="s">
        <v>316</v>
      </c>
      <c r="H1472" s="1">
        <v>271872</v>
      </c>
      <c r="I1472" s="2" t="s">
        <v>2119</v>
      </c>
      <c r="J1472" s="2" t="s">
        <v>1150</v>
      </c>
    </row>
    <row r="1473" spans="2:10" outlineLevel="1" x14ac:dyDescent="0.2">
      <c r="B1473" s="6">
        <v>44926</v>
      </c>
      <c r="C1473" s="2" t="s">
        <v>2994</v>
      </c>
      <c r="D1473" s="2" t="s">
        <v>2578</v>
      </c>
      <c r="E1473" s="2" t="s">
        <v>1655</v>
      </c>
      <c r="F1473" s="1">
        <v>2221160</v>
      </c>
      <c r="G1473" s="8" t="s">
        <v>316</v>
      </c>
      <c r="H1473" s="1">
        <v>177693</v>
      </c>
      <c r="I1473" s="2" t="s">
        <v>2355</v>
      </c>
      <c r="J1473" s="2" t="s">
        <v>2013</v>
      </c>
    </row>
    <row r="1474" spans="2:10" outlineLevel="1" x14ac:dyDescent="0.2">
      <c r="B1474" s="6">
        <v>44926</v>
      </c>
      <c r="C1474" s="2" t="s">
        <v>948</v>
      </c>
      <c r="D1474" s="2" t="s">
        <v>2578</v>
      </c>
      <c r="E1474" s="2" t="s">
        <v>2886</v>
      </c>
      <c r="F1474" s="1">
        <v>45781700</v>
      </c>
      <c r="G1474" s="8" t="s">
        <v>316</v>
      </c>
      <c r="H1474" s="1">
        <v>3662536</v>
      </c>
      <c r="I1474" s="2" t="s">
        <v>2339</v>
      </c>
      <c r="J1474" s="2" t="s">
        <v>1408</v>
      </c>
    </row>
    <row r="1475" spans="2:10" outlineLevel="1" x14ac:dyDescent="0.2">
      <c r="B1475" s="6">
        <v>44926</v>
      </c>
      <c r="C1475" s="2" t="s">
        <v>2985</v>
      </c>
      <c r="D1475" s="2" t="s">
        <v>2578</v>
      </c>
      <c r="E1475" s="2" t="s">
        <v>1444</v>
      </c>
      <c r="F1475" s="1">
        <v>2618440</v>
      </c>
      <c r="G1475" s="8" t="s">
        <v>316</v>
      </c>
      <c r="H1475" s="1">
        <v>209475</v>
      </c>
      <c r="I1475" s="2" t="s">
        <v>1893</v>
      </c>
      <c r="J1475" s="2" t="s">
        <v>375</v>
      </c>
    </row>
    <row r="1476" spans="2:10" outlineLevel="1" x14ac:dyDescent="0.2">
      <c r="B1476" s="6">
        <v>44926</v>
      </c>
      <c r="C1476" s="2" t="s">
        <v>482</v>
      </c>
      <c r="D1476" s="2" t="s">
        <v>2578</v>
      </c>
      <c r="E1476" s="2" t="s">
        <v>1420</v>
      </c>
      <c r="F1476" s="1">
        <v>3331740</v>
      </c>
      <c r="G1476" s="8" t="s">
        <v>316</v>
      </c>
      <c r="H1476" s="1">
        <v>266539</v>
      </c>
      <c r="I1476" s="2" t="s">
        <v>1893</v>
      </c>
      <c r="J1476" s="2" t="s">
        <v>375</v>
      </c>
    </row>
    <row r="1477" spans="2:10" outlineLevel="1" x14ac:dyDescent="0.2">
      <c r="B1477" s="6">
        <v>44926</v>
      </c>
      <c r="C1477" s="2" t="s">
        <v>725</v>
      </c>
      <c r="D1477" s="2" t="s">
        <v>2578</v>
      </c>
      <c r="E1477" s="2" t="s">
        <v>650</v>
      </c>
      <c r="F1477" s="1">
        <v>2481684</v>
      </c>
      <c r="G1477" s="8" t="s">
        <v>316</v>
      </c>
      <c r="H1477" s="1">
        <v>198535</v>
      </c>
      <c r="I1477" s="2" t="s">
        <v>1222</v>
      </c>
      <c r="J1477" s="2" t="s">
        <v>915</v>
      </c>
    </row>
    <row r="1478" spans="2:10" outlineLevel="1" x14ac:dyDescent="0.2">
      <c r="B1478" s="6">
        <v>44926</v>
      </c>
      <c r="C1478" s="2" t="s">
        <v>1314</v>
      </c>
      <c r="D1478" s="2" t="s">
        <v>2578</v>
      </c>
      <c r="E1478" s="2" t="s">
        <v>796</v>
      </c>
      <c r="F1478" s="1">
        <v>949399</v>
      </c>
      <c r="G1478" s="8" t="s">
        <v>316</v>
      </c>
      <c r="H1478" s="1">
        <v>75952</v>
      </c>
      <c r="I1478" s="2" t="s">
        <v>2355</v>
      </c>
      <c r="J1478" s="2" t="s">
        <v>2013</v>
      </c>
    </row>
    <row r="1479" spans="2:10" outlineLevel="1" x14ac:dyDescent="0.2">
      <c r="B1479" s="6">
        <v>44926</v>
      </c>
      <c r="C1479" s="2" t="s">
        <v>100</v>
      </c>
      <c r="D1479" s="2" t="s">
        <v>2578</v>
      </c>
      <c r="E1479" s="2" t="s">
        <v>1973</v>
      </c>
      <c r="F1479" s="1">
        <v>19199335</v>
      </c>
      <c r="G1479" s="8" t="s">
        <v>316</v>
      </c>
      <c r="H1479" s="1">
        <v>1535947</v>
      </c>
      <c r="I1479" s="2" t="s">
        <v>2355</v>
      </c>
      <c r="J1479" s="2" t="s">
        <v>2013</v>
      </c>
    </row>
    <row r="1480" spans="2:10" outlineLevel="1" x14ac:dyDescent="0.2">
      <c r="B1480" s="6">
        <v>44926</v>
      </c>
      <c r="C1480" s="2" t="s">
        <v>2405</v>
      </c>
      <c r="D1480" s="2" t="s">
        <v>2578</v>
      </c>
      <c r="E1480" s="2" t="s">
        <v>1070</v>
      </c>
      <c r="F1480" s="1">
        <v>2024122</v>
      </c>
      <c r="G1480" s="8" t="s">
        <v>316</v>
      </c>
      <c r="H1480" s="1">
        <v>161930</v>
      </c>
      <c r="I1480" s="2" t="s">
        <v>2119</v>
      </c>
      <c r="J1480" s="2" t="s">
        <v>1150</v>
      </c>
    </row>
    <row r="1481" spans="2:10" outlineLevel="1" x14ac:dyDescent="0.2">
      <c r="B1481" s="6">
        <v>44926</v>
      </c>
      <c r="C1481" s="2" t="s">
        <v>273</v>
      </c>
      <c r="D1481" s="2" t="s">
        <v>2578</v>
      </c>
      <c r="E1481" s="2" t="s">
        <v>2557</v>
      </c>
      <c r="F1481" s="1">
        <v>2381320</v>
      </c>
      <c r="G1481" s="8" t="s">
        <v>316</v>
      </c>
      <c r="H1481" s="1">
        <v>190506</v>
      </c>
      <c r="I1481" s="2" t="s">
        <v>2119</v>
      </c>
      <c r="J1481" s="2" t="s">
        <v>1150</v>
      </c>
    </row>
    <row r="1482" spans="2:10" outlineLevel="1" x14ac:dyDescent="0.2">
      <c r="B1482" s="6">
        <v>44989</v>
      </c>
      <c r="C1482" s="2" t="s">
        <v>1645</v>
      </c>
      <c r="D1482" s="2" t="s">
        <v>2162</v>
      </c>
      <c r="E1482" s="2" t="s">
        <v>1889</v>
      </c>
      <c r="F1482" s="1">
        <v>-119066</v>
      </c>
      <c r="G1482" s="8" t="s">
        <v>316</v>
      </c>
      <c r="H1482" s="1">
        <v>-9525</v>
      </c>
      <c r="I1482" s="2" t="s">
        <v>1796</v>
      </c>
      <c r="J1482" s="2" t="s">
        <v>913</v>
      </c>
    </row>
    <row r="1483" spans="2:10" outlineLevel="1" x14ac:dyDescent="0.2">
      <c r="B1483" s="6">
        <v>45000</v>
      </c>
      <c r="C1483" s="2" t="s">
        <v>629</v>
      </c>
      <c r="D1483" s="2" t="s">
        <v>2162</v>
      </c>
      <c r="E1483" s="2" t="s">
        <v>1889</v>
      </c>
      <c r="F1483" s="1">
        <v>-1110580</v>
      </c>
      <c r="G1483" s="8" t="s">
        <v>316</v>
      </c>
      <c r="H1483" s="1">
        <v>-88846</v>
      </c>
      <c r="I1483" s="2" t="s">
        <v>24</v>
      </c>
      <c r="J1483" s="2" t="s">
        <v>349</v>
      </c>
    </row>
    <row r="1484" spans="2:10" outlineLevel="1" x14ac:dyDescent="0.2">
      <c r="B1484" s="6">
        <v>45000</v>
      </c>
      <c r="C1484" s="2" t="s">
        <v>214</v>
      </c>
      <c r="D1484" s="2" t="s">
        <v>2162</v>
      </c>
      <c r="E1484" s="2" t="s">
        <v>1889</v>
      </c>
      <c r="F1484" s="1">
        <v>-93568</v>
      </c>
      <c r="G1484" s="8" t="s">
        <v>620</v>
      </c>
      <c r="H1484" s="1">
        <v>-9357</v>
      </c>
      <c r="I1484" s="2" t="s">
        <v>2818</v>
      </c>
      <c r="J1484" s="2" t="s">
        <v>364</v>
      </c>
    </row>
    <row r="1485" spans="2:10" outlineLevel="1" x14ac:dyDescent="0.2">
      <c r="B1485" s="6">
        <v>45000</v>
      </c>
      <c r="C1485" s="2" t="s">
        <v>214</v>
      </c>
      <c r="D1485" s="2" t="s">
        <v>2162</v>
      </c>
      <c r="E1485" s="2" t="s">
        <v>1889</v>
      </c>
      <c r="F1485" s="1">
        <v>-86250</v>
      </c>
      <c r="G1485" s="8" t="s">
        <v>316</v>
      </c>
      <c r="H1485" s="1">
        <v>-6900</v>
      </c>
      <c r="I1485" s="2" t="s">
        <v>2818</v>
      </c>
      <c r="J1485" s="2" t="s">
        <v>364</v>
      </c>
    </row>
    <row r="1486" spans="2:10" outlineLevel="1" x14ac:dyDescent="0.2">
      <c r="B1486" s="6">
        <v>45000</v>
      </c>
      <c r="C1486" s="2" t="s">
        <v>2056</v>
      </c>
      <c r="D1486" s="2" t="s">
        <v>2162</v>
      </c>
      <c r="E1486" s="2" t="s">
        <v>1889</v>
      </c>
      <c r="F1486" s="1">
        <v>-100355</v>
      </c>
      <c r="G1486" s="8" t="s">
        <v>316</v>
      </c>
      <c r="H1486" s="1">
        <v>-8028</v>
      </c>
      <c r="I1486" s="2" t="s">
        <v>2355</v>
      </c>
      <c r="J1486" s="2" t="s">
        <v>2013</v>
      </c>
    </row>
    <row r="1487" spans="2:10" outlineLevel="1" x14ac:dyDescent="0.2">
      <c r="B1487" s="6">
        <v>45000</v>
      </c>
      <c r="C1487" s="2" t="s">
        <v>677</v>
      </c>
      <c r="D1487" s="2" t="s">
        <v>2162</v>
      </c>
      <c r="E1487" s="2" t="s">
        <v>1889</v>
      </c>
      <c r="F1487" s="1">
        <v>-30108</v>
      </c>
      <c r="G1487" s="8" t="s">
        <v>316</v>
      </c>
      <c r="H1487" s="1">
        <v>-2409</v>
      </c>
      <c r="I1487" s="2" t="s">
        <v>2818</v>
      </c>
      <c r="J1487" s="2" t="s">
        <v>364</v>
      </c>
    </row>
    <row r="1488" spans="2:10" outlineLevel="1" x14ac:dyDescent="0.2">
      <c r="B1488" s="6">
        <v>45000</v>
      </c>
      <c r="C1488" s="2" t="s">
        <v>2041</v>
      </c>
      <c r="D1488" s="2" t="s">
        <v>2162</v>
      </c>
      <c r="E1488" s="2" t="s">
        <v>1889</v>
      </c>
      <c r="F1488" s="1">
        <v>-50180</v>
      </c>
      <c r="G1488" s="8" t="s">
        <v>316</v>
      </c>
      <c r="H1488" s="1">
        <v>-4014</v>
      </c>
      <c r="I1488" s="2" t="s">
        <v>1796</v>
      </c>
      <c r="J1488" s="2" t="s">
        <v>913</v>
      </c>
    </row>
    <row r="1489" spans="2:10" outlineLevel="1" x14ac:dyDescent="0.2">
      <c r="B1489" s="6">
        <v>45000</v>
      </c>
      <c r="C1489" s="2" t="s">
        <v>2601</v>
      </c>
      <c r="D1489" s="2" t="s">
        <v>2162</v>
      </c>
      <c r="E1489" s="2" t="s">
        <v>1889</v>
      </c>
      <c r="F1489" s="1">
        <v>-50180</v>
      </c>
      <c r="G1489" s="8" t="s">
        <v>316</v>
      </c>
      <c r="H1489" s="1">
        <v>-4014</v>
      </c>
      <c r="I1489" s="2" t="s">
        <v>2339</v>
      </c>
      <c r="J1489" s="2" t="s">
        <v>1408</v>
      </c>
    </row>
    <row r="1490" spans="2:10" outlineLevel="1" x14ac:dyDescent="0.2">
      <c r="B1490" s="6">
        <v>45000</v>
      </c>
      <c r="C1490" s="2" t="s">
        <v>2468</v>
      </c>
      <c r="D1490" s="2" t="s">
        <v>2162</v>
      </c>
      <c r="E1490" s="2" t="s">
        <v>1889</v>
      </c>
      <c r="F1490" s="1">
        <v>-211530</v>
      </c>
      <c r="G1490" s="8" t="s">
        <v>316</v>
      </c>
      <c r="H1490" s="1">
        <v>-16922</v>
      </c>
      <c r="I1490" s="2" t="s">
        <v>2818</v>
      </c>
      <c r="J1490" s="2" t="s">
        <v>364</v>
      </c>
    </row>
    <row r="1491" spans="2:10" outlineLevel="1" x14ac:dyDescent="0.2">
      <c r="B1491" s="6">
        <v>45000</v>
      </c>
      <c r="C1491" s="2" t="s">
        <v>1931</v>
      </c>
      <c r="D1491" s="2" t="s">
        <v>2162</v>
      </c>
      <c r="E1491" s="2" t="s">
        <v>1889</v>
      </c>
      <c r="F1491" s="1">
        <v>-211530</v>
      </c>
      <c r="G1491" s="8" t="s">
        <v>316</v>
      </c>
      <c r="H1491" s="1">
        <v>-16922</v>
      </c>
      <c r="I1491" s="2" t="s">
        <v>431</v>
      </c>
      <c r="J1491" s="2" t="s">
        <v>2857</v>
      </c>
    </row>
    <row r="1492" spans="2:10" outlineLevel="1" x14ac:dyDescent="0.2">
      <c r="B1492" s="6">
        <v>45000</v>
      </c>
      <c r="C1492" s="2" t="s">
        <v>2042</v>
      </c>
      <c r="D1492" s="2" t="s">
        <v>2162</v>
      </c>
      <c r="E1492" s="2" t="s">
        <v>1889</v>
      </c>
      <c r="F1492" s="1">
        <v>-8515</v>
      </c>
      <c r="G1492" s="8" t="s">
        <v>620</v>
      </c>
      <c r="H1492" s="1">
        <v>-852</v>
      </c>
      <c r="I1492" s="2" t="s">
        <v>1893</v>
      </c>
      <c r="J1492" s="2" t="s">
        <v>375</v>
      </c>
    </row>
    <row r="1493" spans="2:10" outlineLevel="1" x14ac:dyDescent="0.2">
      <c r="B1493" s="6">
        <v>45027</v>
      </c>
      <c r="C1493" s="2" t="s">
        <v>1679</v>
      </c>
      <c r="D1493" s="2" t="s">
        <v>2162</v>
      </c>
      <c r="E1493" s="2" t="s">
        <v>1889</v>
      </c>
      <c r="F1493" s="1">
        <v>-160810</v>
      </c>
      <c r="G1493" s="8" t="s">
        <v>316</v>
      </c>
      <c r="H1493" s="1">
        <v>-12865</v>
      </c>
      <c r="I1493" s="2" t="s">
        <v>1893</v>
      </c>
      <c r="J1493" s="2" t="s">
        <v>375</v>
      </c>
    </row>
    <row r="1494" spans="2:10" outlineLevel="1" x14ac:dyDescent="0.2">
      <c r="B1494" s="6">
        <v>45027</v>
      </c>
      <c r="C1494" s="2" t="s">
        <v>936</v>
      </c>
      <c r="D1494" s="2" t="s">
        <v>2162</v>
      </c>
      <c r="E1494" s="2" t="s">
        <v>1889</v>
      </c>
      <c r="F1494" s="1">
        <v>-160810</v>
      </c>
      <c r="G1494" s="8" t="s">
        <v>316</v>
      </c>
      <c r="H1494" s="1">
        <v>-12865</v>
      </c>
      <c r="I1494" s="2" t="s">
        <v>1893</v>
      </c>
      <c r="J1494" s="2" t="s">
        <v>375</v>
      </c>
    </row>
    <row r="1495" spans="2:10" outlineLevel="1" x14ac:dyDescent="0.2">
      <c r="B1495" s="6">
        <v>45027</v>
      </c>
      <c r="C1495" s="2" t="s">
        <v>2640</v>
      </c>
      <c r="D1495" s="2" t="s">
        <v>2162</v>
      </c>
      <c r="E1495" s="2" t="s">
        <v>1889</v>
      </c>
      <c r="F1495" s="1">
        <v>-261840</v>
      </c>
      <c r="G1495" s="8" t="s">
        <v>316</v>
      </c>
      <c r="H1495" s="1">
        <v>-20947</v>
      </c>
      <c r="I1495" s="2" t="s">
        <v>1893</v>
      </c>
      <c r="J1495" s="2" t="s">
        <v>375</v>
      </c>
    </row>
    <row r="1496" spans="2:10" outlineLevel="1" x14ac:dyDescent="0.2">
      <c r="B1496" s="6">
        <v>45027</v>
      </c>
      <c r="C1496" s="2" t="s">
        <v>494</v>
      </c>
      <c r="D1496" s="2" t="s">
        <v>2162</v>
      </c>
      <c r="E1496" s="2" t="s">
        <v>1889</v>
      </c>
      <c r="F1496" s="1">
        <v>-1468620</v>
      </c>
      <c r="G1496" s="8" t="s">
        <v>316</v>
      </c>
      <c r="H1496" s="1">
        <v>-117490</v>
      </c>
      <c r="I1496" s="2" t="s">
        <v>1893</v>
      </c>
      <c r="J1496" s="2" t="s">
        <v>375</v>
      </c>
    </row>
    <row r="1497" spans="2:10" outlineLevel="1" x14ac:dyDescent="0.2">
      <c r="B1497" s="6">
        <v>45027</v>
      </c>
      <c r="C1497" s="2" t="s">
        <v>1231</v>
      </c>
      <c r="D1497" s="2" t="s">
        <v>2162</v>
      </c>
      <c r="E1497" s="2" t="s">
        <v>1889</v>
      </c>
      <c r="F1497" s="1">
        <v>-130920</v>
      </c>
      <c r="G1497" s="8" t="s">
        <v>316</v>
      </c>
      <c r="H1497" s="1">
        <v>-10474</v>
      </c>
      <c r="I1497" s="2" t="s">
        <v>1893</v>
      </c>
      <c r="J1497" s="2" t="s">
        <v>375</v>
      </c>
    </row>
    <row r="1498" spans="2:10" outlineLevel="1" x14ac:dyDescent="0.2">
      <c r="B1498" s="6">
        <v>45027</v>
      </c>
      <c r="C1498" s="2" t="s">
        <v>1410</v>
      </c>
      <c r="D1498" s="2" t="s">
        <v>2162</v>
      </c>
      <c r="E1498" s="2" t="s">
        <v>1889</v>
      </c>
      <c r="F1498" s="1">
        <v>-178600</v>
      </c>
      <c r="G1498" s="8" t="s">
        <v>316</v>
      </c>
      <c r="H1498" s="1">
        <v>-14288</v>
      </c>
      <c r="I1498" s="2" t="s">
        <v>1893</v>
      </c>
      <c r="J1498" s="2" t="s">
        <v>375</v>
      </c>
    </row>
    <row r="1499" spans="2:10" outlineLevel="1" x14ac:dyDescent="0.2">
      <c r="B1499" s="6">
        <v>45027</v>
      </c>
      <c r="C1499" s="2" t="s">
        <v>1495</v>
      </c>
      <c r="D1499" s="2" t="s">
        <v>2162</v>
      </c>
      <c r="E1499" s="2" t="s">
        <v>1889</v>
      </c>
      <c r="F1499" s="1">
        <v>-178600</v>
      </c>
      <c r="G1499" s="8" t="s">
        <v>316</v>
      </c>
      <c r="H1499" s="1">
        <v>-14288</v>
      </c>
      <c r="I1499" s="2" t="s">
        <v>1893</v>
      </c>
      <c r="J1499" s="2" t="s">
        <v>375</v>
      </c>
    </row>
    <row r="1500" spans="2:10" outlineLevel="1" x14ac:dyDescent="0.2">
      <c r="B1500" s="6">
        <v>45027</v>
      </c>
      <c r="C1500" s="2" t="s">
        <v>2366</v>
      </c>
      <c r="D1500" s="2" t="s">
        <v>2162</v>
      </c>
      <c r="E1500" s="2" t="s">
        <v>1889</v>
      </c>
      <c r="F1500" s="1">
        <v>-8582410</v>
      </c>
      <c r="G1500" s="8" t="s">
        <v>316</v>
      </c>
      <c r="H1500" s="1">
        <v>-686593</v>
      </c>
      <c r="I1500" s="2" t="s">
        <v>944</v>
      </c>
      <c r="J1500" s="2" t="s">
        <v>319</v>
      </c>
    </row>
    <row r="1501" spans="2:10" outlineLevel="1" x14ac:dyDescent="0.2">
      <c r="B1501" s="6">
        <v>45027</v>
      </c>
      <c r="C1501" s="2" t="s">
        <v>2224</v>
      </c>
      <c r="D1501" s="2" t="s">
        <v>2162</v>
      </c>
      <c r="E1501" s="2" t="s">
        <v>1889</v>
      </c>
      <c r="F1501" s="1">
        <v>-119066</v>
      </c>
      <c r="G1501" s="8" t="s">
        <v>316</v>
      </c>
      <c r="H1501" s="1">
        <v>-9525</v>
      </c>
      <c r="I1501" s="2" t="s">
        <v>1796</v>
      </c>
      <c r="J1501" s="2" t="s">
        <v>913</v>
      </c>
    </row>
    <row r="1502" spans="2:10" outlineLevel="1" x14ac:dyDescent="0.2">
      <c r="B1502" s="6">
        <v>45027</v>
      </c>
      <c r="C1502" s="2" t="s">
        <v>2962</v>
      </c>
      <c r="D1502" s="2" t="s">
        <v>2162</v>
      </c>
      <c r="E1502" s="2" t="s">
        <v>1889</v>
      </c>
      <c r="F1502" s="1">
        <v>-90750</v>
      </c>
      <c r="G1502" s="8" t="s">
        <v>316</v>
      </c>
      <c r="H1502" s="1">
        <v>-7260</v>
      </c>
      <c r="I1502" s="2" t="s">
        <v>2339</v>
      </c>
      <c r="J1502" s="2" t="s">
        <v>1408</v>
      </c>
    </row>
    <row r="1503" spans="2:10" outlineLevel="1" x14ac:dyDescent="0.2">
      <c r="B1503" s="6">
        <v>45027</v>
      </c>
      <c r="C1503" s="2" t="s">
        <v>1259</v>
      </c>
      <c r="D1503" s="2" t="s">
        <v>2162</v>
      </c>
      <c r="E1503" s="2" t="s">
        <v>1889</v>
      </c>
      <c r="F1503" s="1">
        <v>-1468620</v>
      </c>
      <c r="G1503" s="8" t="s">
        <v>316</v>
      </c>
      <c r="H1503" s="1">
        <v>-117490</v>
      </c>
      <c r="I1503" s="2" t="s">
        <v>2355</v>
      </c>
      <c r="J1503" s="2" t="s">
        <v>2013</v>
      </c>
    </row>
    <row r="1504" spans="2:10" outlineLevel="1" x14ac:dyDescent="0.2">
      <c r="B1504" s="6">
        <v>45027</v>
      </c>
      <c r="C1504" s="2" t="s">
        <v>357</v>
      </c>
      <c r="D1504" s="2" t="s">
        <v>2162</v>
      </c>
      <c r="E1504" s="2" t="s">
        <v>1889</v>
      </c>
      <c r="F1504" s="1">
        <v>-1468620</v>
      </c>
      <c r="G1504" s="8" t="s">
        <v>316</v>
      </c>
      <c r="H1504" s="1">
        <v>-117490</v>
      </c>
      <c r="I1504" s="2" t="s">
        <v>1554</v>
      </c>
      <c r="J1504" s="2" t="s">
        <v>2830</v>
      </c>
    </row>
    <row r="1505" spans="2:10" outlineLevel="1" x14ac:dyDescent="0.2">
      <c r="B1505" s="6">
        <v>45027</v>
      </c>
      <c r="C1505" s="2" t="s">
        <v>2752</v>
      </c>
      <c r="D1505" s="2" t="s">
        <v>2162</v>
      </c>
      <c r="E1505" s="2" t="s">
        <v>1889</v>
      </c>
      <c r="F1505" s="1">
        <v>-357200</v>
      </c>
      <c r="G1505" s="8" t="s">
        <v>316</v>
      </c>
      <c r="H1505" s="1">
        <v>-28576</v>
      </c>
      <c r="I1505" s="2" t="s">
        <v>2818</v>
      </c>
      <c r="J1505" s="2" t="s">
        <v>364</v>
      </c>
    </row>
    <row r="1506" spans="2:10" outlineLevel="1" x14ac:dyDescent="0.2">
      <c r="B1506" s="6">
        <v>45027</v>
      </c>
      <c r="C1506" s="2" t="s">
        <v>980</v>
      </c>
      <c r="D1506" s="2" t="s">
        <v>2162</v>
      </c>
      <c r="E1506" s="2" t="s">
        <v>1889</v>
      </c>
      <c r="F1506" s="1">
        <v>25091</v>
      </c>
      <c r="G1506" s="8" t="s">
        <v>316</v>
      </c>
      <c r="H1506" s="1">
        <v>2007</v>
      </c>
      <c r="I1506" s="2" t="s">
        <v>2339</v>
      </c>
      <c r="J1506" s="2" t="s">
        <v>1408</v>
      </c>
    </row>
    <row r="1507" spans="2:10" outlineLevel="1" x14ac:dyDescent="0.2">
      <c r="B1507" s="6">
        <v>45027</v>
      </c>
      <c r="C1507" s="2" t="s">
        <v>773</v>
      </c>
      <c r="D1507" s="2" t="s">
        <v>2162</v>
      </c>
      <c r="E1507" s="2" t="s">
        <v>1889</v>
      </c>
      <c r="F1507" s="1">
        <v>-357200</v>
      </c>
      <c r="G1507" s="8" t="s">
        <v>316</v>
      </c>
      <c r="H1507" s="1">
        <v>-28576</v>
      </c>
      <c r="I1507" s="2" t="s">
        <v>2818</v>
      </c>
      <c r="J1507" s="2" t="s">
        <v>364</v>
      </c>
    </row>
    <row r="1508" spans="2:10" outlineLevel="1" x14ac:dyDescent="0.2">
      <c r="B1508" s="6">
        <v>45037</v>
      </c>
      <c r="C1508" s="2" t="s">
        <v>2763</v>
      </c>
      <c r="D1508" s="2" t="s">
        <v>2162</v>
      </c>
      <c r="E1508" s="2" t="s">
        <v>1889</v>
      </c>
      <c r="F1508" s="1">
        <v>-4932204</v>
      </c>
      <c r="G1508" s="8" t="s">
        <v>316</v>
      </c>
      <c r="H1508" s="1">
        <v>-394577</v>
      </c>
      <c r="I1508" s="2" t="s">
        <v>1796</v>
      </c>
      <c r="J1508" s="2" t="s">
        <v>913</v>
      </c>
    </row>
    <row r="1509" spans="2:10" outlineLevel="1" x14ac:dyDescent="0.2">
      <c r="B1509" s="6">
        <v>45037</v>
      </c>
      <c r="C1509" s="2" t="s">
        <v>673</v>
      </c>
      <c r="D1509" s="2" t="s">
        <v>2162</v>
      </c>
      <c r="E1509" s="2" t="s">
        <v>1889</v>
      </c>
      <c r="F1509" s="1">
        <v>-5355860</v>
      </c>
      <c r="G1509" s="8" t="s">
        <v>316</v>
      </c>
      <c r="H1509" s="1">
        <v>-428469</v>
      </c>
      <c r="I1509" s="2" t="s">
        <v>2339</v>
      </c>
      <c r="J1509" s="2" t="s">
        <v>1408</v>
      </c>
    </row>
    <row r="1510" spans="2:10" outlineLevel="1" x14ac:dyDescent="0.2">
      <c r="B1510" s="6">
        <v>45037</v>
      </c>
      <c r="C1510" s="2" t="s">
        <v>2986</v>
      </c>
      <c r="D1510" s="2" t="s">
        <v>2162</v>
      </c>
      <c r="E1510" s="2" t="s">
        <v>1889</v>
      </c>
      <c r="F1510" s="1">
        <v>-1110580</v>
      </c>
      <c r="G1510" s="8" t="s">
        <v>316</v>
      </c>
      <c r="H1510" s="1">
        <v>-88846</v>
      </c>
      <c r="I1510" s="2" t="s">
        <v>1554</v>
      </c>
      <c r="J1510" s="2" t="s">
        <v>2830</v>
      </c>
    </row>
    <row r="1511" spans="2:10" outlineLevel="1" x14ac:dyDescent="0.2">
      <c r="B1511" s="6">
        <v>45037</v>
      </c>
      <c r="C1511" s="2" t="s">
        <v>865</v>
      </c>
      <c r="D1511" s="2" t="s">
        <v>2162</v>
      </c>
      <c r="E1511" s="2" t="s">
        <v>1889</v>
      </c>
      <c r="F1511" s="1">
        <v>-120438</v>
      </c>
      <c r="G1511" s="8" t="s">
        <v>316</v>
      </c>
      <c r="H1511" s="1">
        <v>-9635</v>
      </c>
      <c r="I1511" s="2" t="s">
        <v>2818</v>
      </c>
      <c r="J1511" s="2" t="s">
        <v>364</v>
      </c>
    </row>
    <row r="1512" spans="2:10" outlineLevel="1" x14ac:dyDescent="0.2">
      <c r="B1512" s="6">
        <v>45037</v>
      </c>
      <c r="C1512" s="2" t="s">
        <v>144</v>
      </c>
      <c r="D1512" s="2" t="s">
        <v>2162</v>
      </c>
      <c r="E1512" s="2" t="s">
        <v>1889</v>
      </c>
      <c r="F1512" s="1">
        <v>-4048240</v>
      </c>
      <c r="G1512" s="8" t="s">
        <v>316</v>
      </c>
      <c r="H1512" s="1">
        <v>-323859</v>
      </c>
      <c r="I1512" s="2" t="s">
        <v>2818</v>
      </c>
      <c r="J1512" s="2" t="s">
        <v>364</v>
      </c>
    </row>
    <row r="1513" spans="2:10" outlineLevel="1" x14ac:dyDescent="0.2">
      <c r="B1513" s="6">
        <v>45037</v>
      </c>
      <c r="C1513" s="2" t="s">
        <v>841</v>
      </c>
      <c r="D1513" s="2" t="s">
        <v>2162</v>
      </c>
      <c r="E1513" s="2" t="s">
        <v>1889</v>
      </c>
      <c r="F1513" s="1">
        <v>-7784380</v>
      </c>
      <c r="G1513" s="8" t="s">
        <v>316</v>
      </c>
      <c r="H1513" s="1">
        <v>-622751</v>
      </c>
      <c r="I1513" s="2" t="s">
        <v>2355</v>
      </c>
      <c r="J1513" s="2" t="s">
        <v>2013</v>
      </c>
    </row>
    <row r="1514" spans="2:10" outlineLevel="1" x14ac:dyDescent="0.2">
      <c r="B1514" s="6">
        <v>45037</v>
      </c>
      <c r="C1514" s="2" t="s">
        <v>2262</v>
      </c>
      <c r="D1514" s="2" t="s">
        <v>2162</v>
      </c>
      <c r="E1514" s="2" t="s">
        <v>1889</v>
      </c>
      <c r="F1514" s="1">
        <v>-200731</v>
      </c>
      <c r="G1514" s="8" t="s">
        <v>316</v>
      </c>
      <c r="H1514" s="1">
        <v>-16058</v>
      </c>
      <c r="I1514" s="2" t="s">
        <v>1796</v>
      </c>
      <c r="J1514" s="2" t="s">
        <v>913</v>
      </c>
    </row>
    <row r="1515" spans="2:10" outlineLevel="1" x14ac:dyDescent="0.2">
      <c r="B1515" s="6">
        <v>45037</v>
      </c>
      <c r="C1515" s="2" t="s">
        <v>2114</v>
      </c>
      <c r="D1515" s="2" t="s">
        <v>2162</v>
      </c>
      <c r="E1515" s="2" t="s">
        <v>1889</v>
      </c>
      <c r="F1515" s="1">
        <v>-1336401</v>
      </c>
      <c r="G1515" s="8" t="s">
        <v>316</v>
      </c>
      <c r="H1515" s="1">
        <v>-106912</v>
      </c>
      <c r="I1515" s="2" t="s">
        <v>2339</v>
      </c>
      <c r="J1515" s="2" t="s">
        <v>1408</v>
      </c>
    </row>
    <row r="1516" spans="2:10" outlineLevel="1" x14ac:dyDescent="0.2">
      <c r="B1516" s="6">
        <v>45037</v>
      </c>
      <c r="C1516" s="2" t="s">
        <v>2135</v>
      </c>
      <c r="D1516" s="2" t="s">
        <v>2162</v>
      </c>
      <c r="E1516" s="2" t="s">
        <v>1889</v>
      </c>
      <c r="F1516" s="1">
        <v>-3460228</v>
      </c>
      <c r="G1516" s="8" t="s">
        <v>316</v>
      </c>
      <c r="H1516" s="1">
        <v>-276818</v>
      </c>
      <c r="I1516" s="2" t="s">
        <v>2818</v>
      </c>
      <c r="J1516" s="2" t="s">
        <v>364</v>
      </c>
    </row>
    <row r="1517" spans="2:10" outlineLevel="1" x14ac:dyDescent="0.2">
      <c r="B1517" s="6">
        <v>45037</v>
      </c>
      <c r="C1517" s="2" t="s">
        <v>2613</v>
      </c>
      <c r="D1517" s="2" t="s">
        <v>2162</v>
      </c>
      <c r="E1517" s="2" t="s">
        <v>1889</v>
      </c>
      <c r="F1517" s="1">
        <v>86250</v>
      </c>
      <c r="G1517" s="8" t="s">
        <v>316</v>
      </c>
      <c r="H1517" s="1">
        <v>6900</v>
      </c>
      <c r="I1517" s="2" t="s">
        <v>2818</v>
      </c>
      <c r="J1517" s="2" t="s">
        <v>364</v>
      </c>
    </row>
    <row r="1518" spans="2:10" outlineLevel="1" x14ac:dyDescent="0.2">
      <c r="B1518" s="6">
        <v>45037</v>
      </c>
      <c r="C1518" s="2" t="s">
        <v>2613</v>
      </c>
      <c r="D1518" s="2" t="s">
        <v>2162</v>
      </c>
      <c r="E1518" s="2" t="s">
        <v>1889</v>
      </c>
      <c r="F1518" s="1">
        <v>93568</v>
      </c>
      <c r="G1518" s="8" t="s">
        <v>620</v>
      </c>
      <c r="H1518" s="1">
        <v>9357</v>
      </c>
      <c r="I1518" s="2" t="s">
        <v>2818</v>
      </c>
      <c r="J1518" s="2" t="s">
        <v>364</v>
      </c>
    </row>
    <row r="1519" spans="2:10" outlineLevel="1" x14ac:dyDescent="0.2">
      <c r="B1519" s="6">
        <v>45037</v>
      </c>
      <c r="C1519" s="2" t="s">
        <v>1505</v>
      </c>
      <c r="D1519" s="2" t="s">
        <v>2162</v>
      </c>
      <c r="E1519" s="2" t="s">
        <v>1889</v>
      </c>
      <c r="F1519" s="1">
        <v>-1110580</v>
      </c>
      <c r="G1519" s="8" t="s">
        <v>316</v>
      </c>
      <c r="H1519" s="1">
        <v>-88846</v>
      </c>
      <c r="I1519" s="2" t="s">
        <v>24</v>
      </c>
      <c r="J1519" s="2" t="s">
        <v>349</v>
      </c>
    </row>
    <row r="1520" spans="2:10" outlineLevel="1" x14ac:dyDescent="0.2">
      <c r="B1520" s="6">
        <v>45037</v>
      </c>
      <c r="C1520" s="2" t="s">
        <v>378</v>
      </c>
      <c r="D1520" s="2" t="s">
        <v>2162</v>
      </c>
      <c r="E1520" s="2" t="s">
        <v>1889</v>
      </c>
      <c r="F1520" s="1">
        <v>-8869175</v>
      </c>
      <c r="G1520" s="8" t="s">
        <v>316</v>
      </c>
      <c r="H1520" s="1">
        <v>-709534</v>
      </c>
      <c r="I1520" s="2" t="s">
        <v>2355</v>
      </c>
      <c r="J1520" s="2" t="s">
        <v>2013</v>
      </c>
    </row>
    <row r="1521" spans="2:10" outlineLevel="1" x14ac:dyDescent="0.2">
      <c r="B1521" s="6">
        <v>45037</v>
      </c>
      <c r="C1521" s="2" t="s">
        <v>1595</v>
      </c>
      <c r="D1521" s="2" t="s">
        <v>2162</v>
      </c>
      <c r="E1521" s="2" t="s">
        <v>1889</v>
      </c>
      <c r="F1521" s="1">
        <v>-2667285</v>
      </c>
      <c r="G1521" s="8" t="s">
        <v>316</v>
      </c>
      <c r="H1521" s="1">
        <v>-213383</v>
      </c>
      <c r="I1521" s="2" t="s">
        <v>431</v>
      </c>
      <c r="J1521" s="2" t="s">
        <v>2857</v>
      </c>
    </row>
    <row r="1522" spans="2:10" outlineLevel="1" x14ac:dyDescent="0.2">
      <c r="B1522" s="6">
        <v>45037</v>
      </c>
      <c r="C1522" s="2" t="s">
        <v>1886</v>
      </c>
      <c r="D1522" s="2" t="s">
        <v>2162</v>
      </c>
      <c r="E1522" s="2" t="s">
        <v>1889</v>
      </c>
      <c r="F1522" s="1">
        <v>-11909386</v>
      </c>
      <c r="G1522" s="8" t="s">
        <v>316</v>
      </c>
      <c r="H1522" s="1">
        <v>-952751</v>
      </c>
      <c r="I1522" s="2" t="s">
        <v>2818</v>
      </c>
      <c r="J1522" s="2" t="s">
        <v>364</v>
      </c>
    </row>
    <row r="1523" spans="2:10" outlineLevel="1" x14ac:dyDescent="0.2">
      <c r="B1523" s="6">
        <v>45037</v>
      </c>
      <c r="C1523" s="2" t="s">
        <v>2899</v>
      </c>
      <c r="D1523" s="2" t="s">
        <v>2162</v>
      </c>
      <c r="E1523" s="2" t="s">
        <v>1889</v>
      </c>
      <c r="F1523" s="1">
        <v>-911240</v>
      </c>
      <c r="G1523" s="8" t="s">
        <v>316</v>
      </c>
      <c r="H1523" s="1">
        <v>-72899</v>
      </c>
      <c r="I1523" s="2" t="s">
        <v>1893</v>
      </c>
      <c r="J1523" s="2" t="s">
        <v>375</v>
      </c>
    </row>
    <row r="1524" spans="2:10" outlineLevel="1" x14ac:dyDescent="0.2">
      <c r="B1524" s="6">
        <v>45037</v>
      </c>
      <c r="C1524" s="2" t="s">
        <v>91</v>
      </c>
      <c r="D1524" s="2" t="s">
        <v>2162</v>
      </c>
      <c r="E1524" s="2" t="s">
        <v>1889</v>
      </c>
      <c r="F1524" s="1">
        <v>-2356600</v>
      </c>
      <c r="G1524" s="8" t="s">
        <v>316</v>
      </c>
      <c r="H1524" s="1">
        <v>-188528</v>
      </c>
      <c r="I1524" s="2" t="s">
        <v>1893</v>
      </c>
      <c r="J1524" s="2" t="s">
        <v>375</v>
      </c>
    </row>
    <row r="1525" spans="2:10" outlineLevel="1" x14ac:dyDescent="0.2">
      <c r="B1525" s="6">
        <v>45037</v>
      </c>
      <c r="C1525" s="2" t="s">
        <v>1938</v>
      </c>
      <c r="D1525" s="2" t="s">
        <v>2162</v>
      </c>
      <c r="E1525" s="2" t="s">
        <v>1889</v>
      </c>
      <c r="F1525" s="1">
        <v>-7471070</v>
      </c>
      <c r="G1525" s="8" t="s">
        <v>316</v>
      </c>
      <c r="H1525" s="1">
        <v>-597685</v>
      </c>
      <c r="I1525" s="2" t="s">
        <v>1893</v>
      </c>
      <c r="J1525" s="2" t="s">
        <v>375</v>
      </c>
    </row>
    <row r="1526" spans="2:10" outlineLevel="1" x14ac:dyDescent="0.2">
      <c r="B1526" s="6">
        <v>45037</v>
      </c>
      <c r="C1526" s="2" t="s">
        <v>1453</v>
      </c>
      <c r="D1526" s="2" t="s">
        <v>2162</v>
      </c>
      <c r="E1526" s="2" t="s">
        <v>1889</v>
      </c>
      <c r="F1526" s="1">
        <v>8515</v>
      </c>
      <c r="G1526" s="8" t="s">
        <v>620</v>
      </c>
      <c r="H1526" s="1">
        <v>852</v>
      </c>
      <c r="I1526" s="2" t="s">
        <v>1893</v>
      </c>
      <c r="J1526" s="2" t="s">
        <v>375</v>
      </c>
    </row>
    <row r="1527" spans="2:10" outlineLevel="1" x14ac:dyDescent="0.2">
      <c r="B1527" s="6">
        <v>45037</v>
      </c>
      <c r="C1527" s="2" t="s">
        <v>2178</v>
      </c>
      <c r="D1527" s="2" t="s">
        <v>2162</v>
      </c>
      <c r="E1527" s="2" t="s">
        <v>1889</v>
      </c>
      <c r="F1527" s="1">
        <v>-4723515</v>
      </c>
      <c r="G1527" s="8" t="s">
        <v>316</v>
      </c>
      <c r="H1527" s="1">
        <v>-377881</v>
      </c>
      <c r="I1527" s="2" t="s">
        <v>1893</v>
      </c>
      <c r="J1527" s="2" t="s">
        <v>375</v>
      </c>
    </row>
    <row r="1528" spans="2:10" outlineLevel="1" x14ac:dyDescent="0.2">
      <c r="B1528" s="6">
        <v>45037</v>
      </c>
      <c r="C1528" s="2" t="s">
        <v>2906</v>
      </c>
      <c r="D1528" s="2" t="s">
        <v>2162</v>
      </c>
      <c r="E1528" s="2" t="s">
        <v>1889</v>
      </c>
      <c r="F1528" s="1">
        <v>-4343800</v>
      </c>
      <c r="G1528" s="8" t="s">
        <v>316</v>
      </c>
      <c r="H1528" s="1">
        <v>-347504</v>
      </c>
      <c r="I1528" s="2" t="s">
        <v>1893</v>
      </c>
      <c r="J1528" s="2" t="s">
        <v>375</v>
      </c>
    </row>
    <row r="1529" spans="2:10" outlineLevel="1" x14ac:dyDescent="0.2">
      <c r="B1529" s="6">
        <v>45037</v>
      </c>
      <c r="C1529" s="2" t="s">
        <v>1465</v>
      </c>
      <c r="D1529" s="2" t="s">
        <v>2162</v>
      </c>
      <c r="E1529" s="2" t="s">
        <v>1889</v>
      </c>
      <c r="F1529" s="1">
        <v>-1012060</v>
      </c>
      <c r="G1529" s="8" t="s">
        <v>316</v>
      </c>
      <c r="H1529" s="1">
        <v>-80965</v>
      </c>
      <c r="I1529" s="2" t="s">
        <v>1893</v>
      </c>
      <c r="J1529" s="2" t="s">
        <v>375</v>
      </c>
    </row>
    <row r="1530" spans="2:10" outlineLevel="1" x14ac:dyDescent="0.2">
      <c r="B1530" s="6">
        <v>45037</v>
      </c>
      <c r="C1530" s="2" t="s">
        <v>1167</v>
      </c>
      <c r="D1530" s="2" t="s">
        <v>2162</v>
      </c>
      <c r="E1530" s="2" t="s">
        <v>1889</v>
      </c>
      <c r="F1530" s="1">
        <v>-1178300</v>
      </c>
      <c r="G1530" s="8" t="s">
        <v>316</v>
      </c>
      <c r="H1530" s="1">
        <v>-94264</v>
      </c>
      <c r="I1530" s="2" t="s">
        <v>1893</v>
      </c>
      <c r="J1530" s="2" t="s">
        <v>375</v>
      </c>
    </row>
    <row r="1531" spans="2:10" outlineLevel="1" x14ac:dyDescent="0.2">
      <c r="B1531" s="6">
        <v>45043</v>
      </c>
      <c r="C1531" s="2" t="s">
        <v>2551</v>
      </c>
      <c r="D1531" s="2" t="s">
        <v>2162</v>
      </c>
      <c r="E1531" s="2" t="s">
        <v>1889</v>
      </c>
      <c r="F1531" s="1">
        <v>-250910</v>
      </c>
      <c r="G1531" s="8" t="s">
        <v>316</v>
      </c>
      <c r="H1531" s="1">
        <v>-20073</v>
      </c>
      <c r="I1531" s="2" t="s">
        <v>1893</v>
      </c>
      <c r="J1531" s="2" t="s">
        <v>375</v>
      </c>
    </row>
    <row r="1532" spans="2:10" outlineLevel="1" x14ac:dyDescent="0.2">
      <c r="B1532" s="6">
        <v>45043</v>
      </c>
      <c r="C1532" s="2" t="s">
        <v>1739</v>
      </c>
      <c r="D1532" s="2" t="s">
        <v>2162</v>
      </c>
      <c r="E1532" s="2" t="s">
        <v>1889</v>
      </c>
      <c r="F1532" s="1">
        <v>-5285593</v>
      </c>
      <c r="G1532" s="8" t="s">
        <v>316</v>
      </c>
      <c r="H1532" s="1">
        <v>-422847</v>
      </c>
      <c r="I1532" s="2" t="s">
        <v>1893</v>
      </c>
      <c r="J1532" s="2" t="s">
        <v>375</v>
      </c>
    </row>
    <row r="1533" spans="2:10" outlineLevel="1" x14ac:dyDescent="0.2">
      <c r="B1533" s="6">
        <v>45043</v>
      </c>
      <c r="C1533" s="2" t="s">
        <v>2952</v>
      </c>
      <c r="D1533" s="2" t="s">
        <v>2162</v>
      </c>
      <c r="E1533" s="2" t="s">
        <v>1889</v>
      </c>
      <c r="F1533" s="1">
        <v>-3388180</v>
      </c>
      <c r="G1533" s="8" t="s">
        <v>316</v>
      </c>
      <c r="H1533" s="1">
        <v>-271054</v>
      </c>
      <c r="I1533" s="2" t="s">
        <v>1893</v>
      </c>
      <c r="J1533" s="2" t="s">
        <v>375</v>
      </c>
    </row>
    <row r="1534" spans="2:10" outlineLevel="1" x14ac:dyDescent="0.2">
      <c r="B1534" s="6">
        <v>45043</v>
      </c>
      <c r="C1534" s="2" t="s">
        <v>799</v>
      </c>
      <c r="D1534" s="2" t="s">
        <v>2162</v>
      </c>
      <c r="E1534" s="2" t="s">
        <v>1889</v>
      </c>
      <c r="F1534" s="1">
        <v>-4305270</v>
      </c>
      <c r="G1534" s="8" t="s">
        <v>316</v>
      </c>
      <c r="H1534" s="1">
        <v>-344422</v>
      </c>
      <c r="I1534" s="2" t="s">
        <v>1893</v>
      </c>
      <c r="J1534" s="2" t="s">
        <v>375</v>
      </c>
    </row>
    <row r="1535" spans="2:10" outlineLevel="1" x14ac:dyDescent="0.2">
      <c r="B1535" s="6">
        <v>45043</v>
      </c>
      <c r="C1535" s="2" t="s">
        <v>531</v>
      </c>
      <c r="D1535" s="2" t="s">
        <v>2162</v>
      </c>
      <c r="E1535" s="2" t="s">
        <v>1889</v>
      </c>
      <c r="F1535" s="1">
        <v>-1309220</v>
      </c>
      <c r="G1535" s="8" t="s">
        <v>316</v>
      </c>
      <c r="H1535" s="1">
        <v>-104738</v>
      </c>
      <c r="I1535" s="2" t="s">
        <v>1893</v>
      </c>
      <c r="J1535" s="2" t="s">
        <v>375</v>
      </c>
    </row>
    <row r="1536" spans="2:10" outlineLevel="1" x14ac:dyDescent="0.2">
      <c r="B1536" s="6">
        <v>45043</v>
      </c>
      <c r="C1536" s="2" t="s">
        <v>2565</v>
      </c>
      <c r="D1536" s="2" t="s">
        <v>2162</v>
      </c>
      <c r="E1536" s="2" t="s">
        <v>1889</v>
      </c>
      <c r="F1536" s="1">
        <v>-2381320</v>
      </c>
      <c r="G1536" s="8" t="s">
        <v>316</v>
      </c>
      <c r="H1536" s="1">
        <v>-190506</v>
      </c>
      <c r="I1536" s="2" t="s">
        <v>2119</v>
      </c>
      <c r="J1536" s="2" t="s">
        <v>1150</v>
      </c>
    </row>
    <row r="1537" spans="2:10" outlineLevel="1" x14ac:dyDescent="0.2">
      <c r="B1537" s="6">
        <v>45052</v>
      </c>
      <c r="C1537" s="2" t="s">
        <v>1550</v>
      </c>
      <c r="D1537" s="2" t="s">
        <v>2162</v>
      </c>
      <c r="E1537" s="2" t="s">
        <v>1889</v>
      </c>
      <c r="F1537" s="1">
        <v>-19199335</v>
      </c>
      <c r="G1537" s="8" t="s">
        <v>316</v>
      </c>
      <c r="H1537" s="1">
        <v>-1535947</v>
      </c>
      <c r="I1537" s="2" t="s">
        <v>2355</v>
      </c>
      <c r="J1537" s="2" t="s">
        <v>2013</v>
      </c>
    </row>
    <row r="1538" spans="2:10" outlineLevel="1" x14ac:dyDescent="0.2">
      <c r="B1538" s="6">
        <v>45052</v>
      </c>
      <c r="C1538" s="2" t="s">
        <v>267</v>
      </c>
      <c r="D1538" s="2" t="s">
        <v>2162</v>
      </c>
      <c r="E1538" s="2" t="s">
        <v>1889</v>
      </c>
      <c r="F1538" s="1">
        <v>-2221160</v>
      </c>
      <c r="G1538" s="8" t="s">
        <v>316</v>
      </c>
      <c r="H1538" s="1">
        <v>-177693</v>
      </c>
      <c r="I1538" s="2" t="s">
        <v>24</v>
      </c>
      <c r="J1538" s="2" t="s">
        <v>349</v>
      </c>
    </row>
    <row r="1539" spans="2:10" outlineLevel="1" x14ac:dyDescent="0.2">
      <c r="B1539" s="6">
        <v>45052</v>
      </c>
      <c r="C1539" s="2" t="s">
        <v>1681</v>
      </c>
      <c r="D1539" s="2" t="s">
        <v>2162</v>
      </c>
      <c r="E1539" s="2" t="s">
        <v>1889</v>
      </c>
      <c r="F1539" s="1">
        <v>-2381320</v>
      </c>
      <c r="G1539" s="8" t="s">
        <v>316</v>
      </c>
      <c r="H1539" s="1">
        <v>-190506</v>
      </c>
      <c r="I1539" s="2" t="s">
        <v>944</v>
      </c>
      <c r="J1539" s="2" t="s">
        <v>319</v>
      </c>
    </row>
    <row r="1540" spans="2:10" outlineLevel="1" x14ac:dyDescent="0.2">
      <c r="B1540" s="6">
        <v>45052</v>
      </c>
      <c r="C1540" s="2" t="s">
        <v>956</v>
      </c>
      <c r="D1540" s="2" t="s">
        <v>2162</v>
      </c>
      <c r="E1540" s="2" t="s">
        <v>1889</v>
      </c>
      <c r="F1540" s="1">
        <v>-2381320</v>
      </c>
      <c r="G1540" s="8" t="s">
        <v>316</v>
      </c>
      <c r="H1540" s="1">
        <v>-190506</v>
      </c>
      <c r="I1540" s="2" t="s">
        <v>1554</v>
      </c>
      <c r="J1540" s="2" t="s">
        <v>2830</v>
      </c>
    </row>
    <row r="1541" spans="2:10" outlineLevel="1" x14ac:dyDescent="0.2">
      <c r="B1541" s="6">
        <v>45052</v>
      </c>
      <c r="C1541" s="2" t="s">
        <v>224</v>
      </c>
      <c r="D1541" s="2" t="s">
        <v>2162</v>
      </c>
      <c r="E1541" s="2" t="s">
        <v>1889</v>
      </c>
      <c r="F1541" s="1">
        <v>-1110580</v>
      </c>
      <c r="G1541" s="8" t="s">
        <v>316</v>
      </c>
      <c r="H1541" s="1">
        <v>-88846</v>
      </c>
      <c r="I1541" s="2" t="s">
        <v>2119</v>
      </c>
      <c r="J1541" s="2" t="s">
        <v>1150</v>
      </c>
    </row>
    <row r="1542" spans="2:10" outlineLevel="1" x14ac:dyDescent="0.2">
      <c r="B1542" s="6">
        <v>45052</v>
      </c>
      <c r="C1542" s="2" t="s">
        <v>2813</v>
      </c>
      <c r="D1542" s="2" t="s">
        <v>2162</v>
      </c>
      <c r="E1542" s="2" t="s">
        <v>1889</v>
      </c>
      <c r="F1542" s="1">
        <v>-2381320</v>
      </c>
      <c r="G1542" s="8" t="s">
        <v>316</v>
      </c>
      <c r="H1542" s="1">
        <v>-190506</v>
      </c>
      <c r="I1542" s="2" t="s">
        <v>1893</v>
      </c>
      <c r="J1542" s="2" t="s">
        <v>375</v>
      </c>
    </row>
    <row r="1543" spans="2:10" outlineLevel="1" x14ac:dyDescent="0.2">
      <c r="B1543" s="6">
        <v>45052</v>
      </c>
      <c r="C1543" s="2" t="s">
        <v>483</v>
      </c>
      <c r="D1543" s="2" t="s">
        <v>2162</v>
      </c>
      <c r="E1543" s="2" t="s">
        <v>1889</v>
      </c>
      <c r="F1543" s="1">
        <v>-3347430</v>
      </c>
      <c r="G1543" s="8" t="s">
        <v>316</v>
      </c>
      <c r="H1543" s="1">
        <v>-267794</v>
      </c>
      <c r="I1543" s="2" t="s">
        <v>1893</v>
      </c>
      <c r="J1543" s="2" t="s">
        <v>375</v>
      </c>
    </row>
    <row r="1544" spans="2:10" outlineLevel="1" x14ac:dyDescent="0.2">
      <c r="B1544" s="6">
        <v>45052</v>
      </c>
      <c r="C1544" s="2" t="s">
        <v>1469</v>
      </c>
      <c r="D1544" s="2" t="s">
        <v>2162</v>
      </c>
      <c r="E1544" s="2" t="s">
        <v>1889</v>
      </c>
      <c r="F1544" s="1">
        <v>-4854910</v>
      </c>
      <c r="G1544" s="8" t="s">
        <v>316</v>
      </c>
      <c r="H1544" s="1">
        <v>-388393</v>
      </c>
      <c r="I1544" s="2" t="s">
        <v>1893</v>
      </c>
      <c r="J1544" s="2" t="s">
        <v>375</v>
      </c>
    </row>
    <row r="1545" spans="2:10" outlineLevel="1" x14ac:dyDescent="0.2">
      <c r="B1545" s="6">
        <v>45052</v>
      </c>
      <c r="C1545" s="2" t="s">
        <v>2422</v>
      </c>
      <c r="D1545" s="2" t="s">
        <v>2162</v>
      </c>
      <c r="E1545" s="2" t="s">
        <v>1889</v>
      </c>
      <c r="F1545" s="1">
        <v>-4398895</v>
      </c>
      <c r="G1545" s="8" t="s">
        <v>316</v>
      </c>
      <c r="H1545" s="1">
        <v>-351912</v>
      </c>
      <c r="I1545" s="2" t="s">
        <v>1893</v>
      </c>
      <c r="J1545" s="2" t="s">
        <v>375</v>
      </c>
    </row>
    <row r="1546" spans="2:10" outlineLevel="1" x14ac:dyDescent="0.2">
      <c r="B1546" s="6">
        <v>45052</v>
      </c>
      <c r="C1546" s="2" t="s">
        <v>1038</v>
      </c>
      <c r="D1546" s="2" t="s">
        <v>2162</v>
      </c>
      <c r="E1546" s="2" t="s">
        <v>1889</v>
      </c>
      <c r="F1546" s="1">
        <v>-5346298</v>
      </c>
      <c r="G1546" s="8" t="s">
        <v>316</v>
      </c>
      <c r="H1546" s="1">
        <v>-427704</v>
      </c>
      <c r="I1546" s="2" t="s">
        <v>1893</v>
      </c>
      <c r="J1546" s="2" t="s">
        <v>375</v>
      </c>
    </row>
    <row r="1547" spans="2:10" outlineLevel="1" x14ac:dyDescent="0.2">
      <c r="B1547" s="6">
        <v>45052</v>
      </c>
      <c r="C1547" s="2" t="s">
        <v>284</v>
      </c>
      <c r="D1547" s="2" t="s">
        <v>2162</v>
      </c>
      <c r="E1547" s="2" t="s">
        <v>1889</v>
      </c>
      <c r="F1547" s="1">
        <v>-4031740</v>
      </c>
      <c r="G1547" s="8" t="s">
        <v>316</v>
      </c>
      <c r="H1547" s="1">
        <v>-322539</v>
      </c>
      <c r="I1547" s="2" t="s">
        <v>1893</v>
      </c>
      <c r="J1547" s="2" t="s">
        <v>375</v>
      </c>
    </row>
    <row r="1548" spans="2:10" outlineLevel="1" x14ac:dyDescent="0.2">
      <c r="B1548" s="6">
        <v>45052</v>
      </c>
      <c r="C1548" s="2" t="s">
        <v>2285</v>
      </c>
      <c r="D1548" s="2" t="s">
        <v>2162</v>
      </c>
      <c r="E1548" s="2" t="s">
        <v>1889</v>
      </c>
      <c r="F1548" s="1">
        <v>-3123853</v>
      </c>
      <c r="G1548" s="8" t="s">
        <v>316</v>
      </c>
      <c r="H1548" s="1">
        <v>-249908</v>
      </c>
      <c r="I1548" s="2" t="s">
        <v>1893</v>
      </c>
      <c r="J1548" s="2" t="s">
        <v>375</v>
      </c>
    </row>
    <row r="1549" spans="2:10" outlineLevel="1" x14ac:dyDescent="0.2">
      <c r="B1549" s="6">
        <v>45052</v>
      </c>
      <c r="C1549" s="2" t="s">
        <v>1328</v>
      </c>
      <c r="D1549" s="2" t="s">
        <v>2162</v>
      </c>
      <c r="E1549" s="2" t="s">
        <v>1889</v>
      </c>
      <c r="F1549" s="1">
        <v>-595000</v>
      </c>
      <c r="G1549" s="8" t="s">
        <v>316</v>
      </c>
      <c r="H1549" s="1">
        <v>-47600</v>
      </c>
      <c r="I1549" s="2" t="s">
        <v>1893</v>
      </c>
      <c r="J1549" s="2" t="s">
        <v>375</v>
      </c>
    </row>
    <row r="1550" spans="2:10" outlineLevel="1" x14ac:dyDescent="0.2">
      <c r="B1550" s="6">
        <v>45069</v>
      </c>
      <c r="C1550" s="2" t="s">
        <v>379</v>
      </c>
      <c r="D1550" s="2" t="s">
        <v>2162</v>
      </c>
      <c r="E1550" s="2" t="s">
        <v>1889</v>
      </c>
      <c r="F1550" s="1">
        <v>5051270</v>
      </c>
      <c r="G1550" s="8" t="s">
        <v>316</v>
      </c>
      <c r="H1550" s="1">
        <v>404102</v>
      </c>
      <c r="I1550" s="2" t="s">
        <v>1796</v>
      </c>
      <c r="J1550" s="2" t="s">
        <v>913</v>
      </c>
    </row>
    <row r="1551" spans="2:10" outlineLevel="1" x14ac:dyDescent="0.2">
      <c r="B1551" s="6">
        <v>45069</v>
      </c>
      <c r="C1551" s="2" t="s">
        <v>321</v>
      </c>
      <c r="D1551" s="2" t="s">
        <v>2162</v>
      </c>
      <c r="E1551" s="2" t="s">
        <v>1889</v>
      </c>
      <c r="F1551" s="1">
        <v>5432999</v>
      </c>
      <c r="G1551" s="8" t="s">
        <v>316</v>
      </c>
      <c r="H1551" s="1">
        <v>434640</v>
      </c>
      <c r="I1551" s="2" t="s">
        <v>2339</v>
      </c>
      <c r="J1551" s="2" t="s">
        <v>1408</v>
      </c>
    </row>
    <row r="1552" spans="2:10" outlineLevel="1" x14ac:dyDescent="0.2">
      <c r="B1552" s="6">
        <v>45069</v>
      </c>
      <c r="C1552" s="2" t="s">
        <v>2642</v>
      </c>
      <c r="D1552" s="2" t="s">
        <v>2162</v>
      </c>
      <c r="E1552" s="2" t="s">
        <v>1889</v>
      </c>
      <c r="F1552" s="1">
        <v>2579200</v>
      </c>
      <c r="G1552" s="8" t="s">
        <v>316</v>
      </c>
      <c r="H1552" s="1">
        <v>206336</v>
      </c>
      <c r="I1552" s="2" t="s">
        <v>1554</v>
      </c>
      <c r="J1552" s="2" t="s">
        <v>2830</v>
      </c>
    </row>
    <row r="1553" spans="2:10" outlineLevel="1" x14ac:dyDescent="0.2">
      <c r="B1553" s="6">
        <v>45069</v>
      </c>
      <c r="C1553" s="2" t="s">
        <v>2771</v>
      </c>
      <c r="D1553" s="2" t="s">
        <v>2162</v>
      </c>
      <c r="E1553" s="2" t="s">
        <v>1889</v>
      </c>
      <c r="F1553" s="1">
        <v>7884734</v>
      </c>
      <c r="G1553" s="8" t="s">
        <v>316</v>
      </c>
      <c r="H1553" s="1">
        <v>630780</v>
      </c>
      <c r="I1553" s="2" t="s">
        <v>2355</v>
      </c>
      <c r="J1553" s="2" t="s">
        <v>2013</v>
      </c>
    </row>
    <row r="1554" spans="2:10" outlineLevel="1" x14ac:dyDescent="0.2">
      <c r="B1554" s="6">
        <v>45069</v>
      </c>
      <c r="C1554" s="2" t="s">
        <v>2544</v>
      </c>
      <c r="D1554" s="2" t="s">
        <v>2162</v>
      </c>
      <c r="E1554" s="2" t="s">
        <v>1889</v>
      </c>
      <c r="F1554" s="1">
        <v>250910</v>
      </c>
      <c r="G1554" s="8" t="s">
        <v>316</v>
      </c>
      <c r="H1554" s="1">
        <v>20073</v>
      </c>
      <c r="I1554" s="2" t="s">
        <v>1796</v>
      </c>
      <c r="J1554" s="2" t="s">
        <v>913</v>
      </c>
    </row>
    <row r="1555" spans="2:10" outlineLevel="1" x14ac:dyDescent="0.2">
      <c r="B1555" s="6">
        <v>45069</v>
      </c>
      <c r="C1555" s="2" t="s">
        <v>2850</v>
      </c>
      <c r="D1555" s="2" t="s">
        <v>2162</v>
      </c>
      <c r="E1555" s="2" t="s">
        <v>1889</v>
      </c>
      <c r="F1555" s="1">
        <v>4762640</v>
      </c>
      <c r="G1555" s="8" t="s">
        <v>316</v>
      </c>
      <c r="H1555" s="1">
        <v>381011</v>
      </c>
      <c r="I1555" s="2" t="s">
        <v>2818</v>
      </c>
      <c r="J1555" s="2" t="s">
        <v>364</v>
      </c>
    </row>
    <row r="1556" spans="2:10" outlineLevel="1" x14ac:dyDescent="0.2">
      <c r="B1556" s="6">
        <v>45069</v>
      </c>
      <c r="C1556" s="2" t="s">
        <v>85</v>
      </c>
      <c r="D1556" s="2" t="s">
        <v>2162</v>
      </c>
      <c r="E1556" s="2" t="s">
        <v>1889</v>
      </c>
      <c r="F1556" s="1">
        <v>150546</v>
      </c>
      <c r="G1556" s="8" t="s">
        <v>316</v>
      </c>
      <c r="H1556" s="1">
        <v>12044</v>
      </c>
      <c r="I1556" s="2" t="s">
        <v>2818</v>
      </c>
      <c r="J1556" s="2" t="s">
        <v>364</v>
      </c>
    </row>
    <row r="1557" spans="2:10" outlineLevel="1" x14ac:dyDescent="0.2">
      <c r="B1557" s="6">
        <v>45069</v>
      </c>
      <c r="C1557" s="2" t="s">
        <v>566</v>
      </c>
      <c r="D1557" s="2" t="s">
        <v>2162</v>
      </c>
      <c r="E1557" s="2" t="s">
        <v>1889</v>
      </c>
      <c r="F1557" s="1">
        <v>1361490</v>
      </c>
      <c r="G1557" s="8" t="s">
        <v>316</v>
      </c>
      <c r="H1557" s="1">
        <v>108919</v>
      </c>
      <c r="I1557" s="2" t="s">
        <v>2339</v>
      </c>
      <c r="J1557" s="2" t="s">
        <v>1408</v>
      </c>
    </row>
    <row r="1558" spans="2:10" outlineLevel="1" x14ac:dyDescent="0.2">
      <c r="B1558" s="6">
        <v>45069</v>
      </c>
      <c r="C1558" s="2" t="s">
        <v>2510</v>
      </c>
      <c r="D1558" s="2" t="s">
        <v>2162</v>
      </c>
      <c r="E1558" s="2" t="s">
        <v>1889</v>
      </c>
      <c r="F1558" s="1">
        <v>2221160</v>
      </c>
      <c r="G1558" s="8" t="s">
        <v>316</v>
      </c>
      <c r="H1558" s="1">
        <v>177693</v>
      </c>
      <c r="I1558" s="2" t="s">
        <v>24</v>
      </c>
      <c r="J1558" s="2" t="s">
        <v>349</v>
      </c>
    </row>
    <row r="1559" spans="2:10" outlineLevel="1" x14ac:dyDescent="0.2">
      <c r="B1559" s="6">
        <v>45069</v>
      </c>
      <c r="C1559" s="2" t="s">
        <v>1747</v>
      </c>
      <c r="D1559" s="2" t="s">
        <v>2162</v>
      </c>
      <c r="E1559" s="2" t="s">
        <v>1889</v>
      </c>
      <c r="F1559" s="1">
        <v>10337795</v>
      </c>
      <c r="G1559" s="8" t="s">
        <v>316</v>
      </c>
      <c r="H1559" s="1">
        <v>827024</v>
      </c>
      <c r="I1559" s="2" t="s">
        <v>2355</v>
      </c>
      <c r="J1559" s="2" t="s">
        <v>2013</v>
      </c>
    </row>
    <row r="1560" spans="2:10" outlineLevel="1" x14ac:dyDescent="0.2">
      <c r="B1560" s="6">
        <v>45069</v>
      </c>
      <c r="C1560" s="2" t="s">
        <v>1334</v>
      </c>
      <c r="D1560" s="2" t="s">
        <v>2162</v>
      </c>
      <c r="E1560" s="2" t="s">
        <v>1889</v>
      </c>
      <c r="F1560" s="1">
        <v>2878815</v>
      </c>
      <c r="G1560" s="8" t="s">
        <v>316</v>
      </c>
      <c r="H1560" s="1">
        <v>230305</v>
      </c>
      <c r="I1560" s="2" t="s">
        <v>431</v>
      </c>
      <c r="J1560" s="2" t="s">
        <v>2857</v>
      </c>
    </row>
    <row r="1561" spans="2:10" outlineLevel="1" x14ac:dyDescent="0.2">
      <c r="B1561" s="6">
        <v>45069</v>
      </c>
      <c r="C1561" s="2" t="s">
        <v>2814</v>
      </c>
      <c r="D1561" s="2" t="s">
        <v>2162</v>
      </c>
      <c r="E1561" s="2" t="s">
        <v>1889</v>
      </c>
      <c r="F1561" s="1">
        <v>12120916</v>
      </c>
      <c r="G1561" s="8" t="s">
        <v>316</v>
      </c>
      <c r="H1561" s="1">
        <v>969673</v>
      </c>
      <c r="I1561" s="2" t="s">
        <v>2818</v>
      </c>
      <c r="J1561" s="2" t="s">
        <v>364</v>
      </c>
    </row>
    <row r="1562" spans="2:10" outlineLevel="1" x14ac:dyDescent="0.2">
      <c r="B1562" s="6">
        <v>45069</v>
      </c>
      <c r="C1562" s="2" t="s">
        <v>1998</v>
      </c>
      <c r="D1562" s="2" t="s">
        <v>2162</v>
      </c>
      <c r="E1562" s="2" t="s">
        <v>1889</v>
      </c>
      <c r="F1562" s="1">
        <v>-5051270</v>
      </c>
      <c r="G1562" s="8" t="s">
        <v>316</v>
      </c>
      <c r="H1562" s="1">
        <v>-404102</v>
      </c>
      <c r="I1562" s="2" t="s">
        <v>1796</v>
      </c>
      <c r="J1562" s="2" t="s">
        <v>913</v>
      </c>
    </row>
    <row r="1563" spans="2:10" outlineLevel="1" x14ac:dyDescent="0.2">
      <c r="B1563" s="6">
        <v>45069</v>
      </c>
      <c r="C1563" s="2" t="s">
        <v>2143</v>
      </c>
      <c r="D1563" s="2" t="s">
        <v>2162</v>
      </c>
      <c r="E1563" s="2" t="s">
        <v>1889</v>
      </c>
      <c r="F1563" s="1">
        <v>-5432999</v>
      </c>
      <c r="G1563" s="8" t="s">
        <v>316</v>
      </c>
      <c r="H1563" s="1">
        <v>-434640</v>
      </c>
      <c r="I1563" s="2" t="s">
        <v>2339</v>
      </c>
      <c r="J1563" s="2" t="s">
        <v>1408</v>
      </c>
    </row>
    <row r="1564" spans="2:10" outlineLevel="1" x14ac:dyDescent="0.2">
      <c r="B1564" s="6">
        <v>45069</v>
      </c>
      <c r="C1564" s="2" t="s">
        <v>414</v>
      </c>
      <c r="D1564" s="2" t="s">
        <v>2162</v>
      </c>
      <c r="E1564" s="2" t="s">
        <v>1889</v>
      </c>
      <c r="F1564" s="1">
        <v>-2579200</v>
      </c>
      <c r="G1564" s="8" t="s">
        <v>316</v>
      </c>
      <c r="H1564" s="1">
        <v>-206336</v>
      </c>
      <c r="I1564" s="2" t="s">
        <v>1554</v>
      </c>
      <c r="J1564" s="2" t="s">
        <v>2830</v>
      </c>
    </row>
    <row r="1565" spans="2:10" outlineLevel="1" x14ac:dyDescent="0.2">
      <c r="B1565" s="6">
        <v>45069</v>
      </c>
      <c r="C1565" s="2" t="s">
        <v>1006</v>
      </c>
      <c r="D1565" s="2" t="s">
        <v>2162</v>
      </c>
      <c r="E1565" s="2" t="s">
        <v>1889</v>
      </c>
      <c r="F1565" s="1">
        <v>-7884734</v>
      </c>
      <c r="G1565" s="8" t="s">
        <v>316</v>
      </c>
      <c r="H1565" s="1">
        <v>-630780</v>
      </c>
      <c r="I1565" s="2" t="s">
        <v>2355</v>
      </c>
      <c r="J1565" s="2" t="s">
        <v>2013</v>
      </c>
    </row>
    <row r="1566" spans="2:10" outlineLevel="1" x14ac:dyDescent="0.2">
      <c r="B1566" s="6">
        <v>45069</v>
      </c>
      <c r="C1566" s="2" t="s">
        <v>548</v>
      </c>
      <c r="D1566" s="2" t="s">
        <v>2162</v>
      </c>
      <c r="E1566" s="2" t="s">
        <v>1889</v>
      </c>
      <c r="F1566" s="1">
        <v>-250910</v>
      </c>
      <c r="G1566" s="8" t="s">
        <v>316</v>
      </c>
      <c r="H1566" s="1">
        <v>-20073</v>
      </c>
      <c r="I1566" s="2" t="s">
        <v>1796</v>
      </c>
      <c r="J1566" s="2" t="s">
        <v>913</v>
      </c>
    </row>
    <row r="1567" spans="2:10" outlineLevel="1" x14ac:dyDescent="0.2">
      <c r="B1567" s="6">
        <v>45069</v>
      </c>
      <c r="C1567" s="2" t="s">
        <v>541</v>
      </c>
      <c r="D1567" s="2" t="s">
        <v>2162</v>
      </c>
      <c r="E1567" s="2" t="s">
        <v>1889</v>
      </c>
      <c r="F1567" s="1">
        <v>-4762640</v>
      </c>
      <c r="G1567" s="8" t="s">
        <v>316</v>
      </c>
      <c r="H1567" s="1">
        <v>-381011</v>
      </c>
      <c r="I1567" s="2" t="s">
        <v>2818</v>
      </c>
      <c r="J1567" s="2" t="s">
        <v>364</v>
      </c>
    </row>
    <row r="1568" spans="2:10" outlineLevel="1" x14ac:dyDescent="0.2">
      <c r="B1568" s="6">
        <v>45069</v>
      </c>
      <c r="C1568" s="2" t="s">
        <v>1769</v>
      </c>
      <c r="D1568" s="2" t="s">
        <v>2162</v>
      </c>
      <c r="E1568" s="2" t="s">
        <v>1889</v>
      </c>
      <c r="F1568" s="1">
        <v>-150546</v>
      </c>
      <c r="G1568" s="8" t="s">
        <v>316</v>
      </c>
      <c r="H1568" s="1">
        <v>-12044</v>
      </c>
      <c r="I1568" s="2" t="s">
        <v>2818</v>
      </c>
      <c r="J1568" s="2" t="s">
        <v>364</v>
      </c>
    </row>
    <row r="1569" spans="2:10" outlineLevel="1" x14ac:dyDescent="0.2">
      <c r="B1569" s="6">
        <v>45069</v>
      </c>
      <c r="C1569" s="2" t="s">
        <v>751</v>
      </c>
      <c r="D1569" s="2" t="s">
        <v>2162</v>
      </c>
      <c r="E1569" s="2" t="s">
        <v>1889</v>
      </c>
      <c r="F1569" s="1">
        <v>-1361490</v>
      </c>
      <c r="G1569" s="8" t="s">
        <v>316</v>
      </c>
      <c r="H1569" s="1">
        <v>-108919</v>
      </c>
      <c r="I1569" s="2" t="s">
        <v>2339</v>
      </c>
      <c r="J1569" s="2" t="s">
        <v>1408</v>
      </c>
    </row>
    <row r="1570" spans="2:10" outlineLevel="1" x14ac:dyDescent="0.2">
      <c r="B1570" s="6">
        <v>45069</v>
      </c>
      <c r="C1570" s="2" t="s">
        <v>1613</v>
      </c>
      <c r="D1570" s="2" t="s">
        <v>2162</v>
      </c>
      <c r="E1570" s="2" t="s">
        <v>1889</v>
      </c>
      <c r="F1570" s="1">
        <v>-2221160</v>
      </c>
      <c r="G1570" s="8" t="s">
        <v>316</v>
      </c>
      <c r="H1570" s="1">
        <v>-177693</v>
      </c>
      <c r="I1570" s="2" t="s">
        <v>24</v>
      </c>
      <c r="J1570" s="2" t="s">
        <v>349</v>
      </c>
    </row>
    <row r="1571" spans="2:10" outlineLevel="1" x14ac:dyDescent="0.2">
      <c r="B1571" s="6">
        <v>45069</v>
      </c>
      <c r="C1571" s="2" t="s">
        <v>2817</v>
      </c>
      <c r="D1571" s="2" t="s">
        <v>2162</v>
      </c>
      <c r="E1571" s="2" t="s">
        <v>1889</v>
      </c>
      <c r="F1571" s="1">
        <v>-10337795</v>
      </c>
      <c r="G1571" s="8" t="s">
        <v>316</v>
      </c>
      <c r="H1571" s="1">
        <v>-827024</v>
      </c>
      <c r="I1571" s="2" t="s">
        <v>2355</v>
      </c>
      <c r="J1571" s="2" t="s">
        <v>2013</v>
      </c>
    </row>
    <row r="1572" spans="2:10" outlineLevel="1" x14ac:dyDescent="0.2">
      <c r="B1572" s="6">
        <v>45069</v>
      </c>
      <c r="C1572" s="2" t="s">
        <v>774</v>
      </c>
      <c r="D1572" s="2" t="s">
        <v>2162</v>
      </c>
      <c r="E1572" s="2" t="s">
        <v>1889</v>
      </c>
      <c r="F1572" s="1">
        <v>-2878815</v>
      </c>
      <c r="G1572" s="8" t="s">
        <v>316</v>
      </c>
      <c r="H1572" s="1">
        <v>-230305</v>
      </c>
      <c r="I1572" s="2" t="s">
        <v>431</v>
      </c>
      <c r="J1572" s="2" t="s">
        <v>2857</v>
      </c>
    </row>
    <row r="1573" spans="2:10" outlineLevel="1" x14ac:dyDescent="0.2">
      <c r="B1573" s="6">
        <v>45069</v>
      </c>
      <c r="C1573" s="2" t="s">
        <v>2474</v>
      </c>
      <c r="D1573" s="2" t="s">
        <v>2162</v>
      </c>
      <c r="E1573" s="2" t="s">
        <v>1889</v>
      </c>
      <c r="F1573" s="1">
        <v>-12120916</v>
      </c>
      <c r="G1573" s="8" t="s">
        <v>316</v>
      </c>
      <c r="H1573" s="1">
        <v>-969673</v>
      </c>
      <c r="I1573" s="2" t="s">
        <v>2818</v>
      </c>
      <c r="J1573" s="2" t="s">
        <v>364</v>
      </c>
    </row>
    <row r="1574" spans="2:10" outlineLevel="1" x14ac:dyDescent="0.2">
      <c r="B1574" s="6">
        <v>45069</v>
      </c>
      <c r="C1574" s="2" t="s">
        <v>931</v>
      </c>
      <c r="D1574" s="2" t="s">
        <v>2162</v>
      </c>
      <c r="E1574" s="2" t="s">
        <v>1889</v>
      </c>
      <c r="F1574" s="1">
        <v>-21578001</v>
      </c>
      <c r="G1574" s="8" t="s">
        <v>316</v>
      </c>
      <c r="H1574" s="1">
        <v>-1726240</v>
      </c>
      <c r="I1574" s="2" t="s">
        <v>2355</v>
      </c>
      <c r="J1574" s="2" t="s">
        <v>2013</v>
      </c>
    </row>
    <row r="1575" spans="2:10" outlineLevel="1" x14ac:dyDescent="0.2">
      <c r="B1575" s="6">
        <v>45069</v>
      </c>
      <c r="C1575" s="2" t="s">
        <v>646</v>
      </c>
      <c r="D1575" s="2" t="s">
        <v>2162</v>
      </c>
      <c r="E1575" s="2" t="s">
        <v>1889</v>
      </c>
      <c r="F1575" s="1">
        <v>-816750</v>
      </c>
      <c r="G1575" s="8" t="s">
        <v>316</v>
      </c>
      <c r="H1575" s="1">
        <v>-65340</v>
      </c>
      <c r="I1575" s="2" t="s">
        <v>2355</v>
      </c>
      <c r="J1575" s="2" t="s">
        <v>2013</v>
      </c>
    </row>
    <row r="1576" spans="2:10" outlineLevel="1" x14ac:dyDescent="0.2">
      <c r="B1576" s="6">
        <v>45069</v>
      </c>
      <c r="C1576" s="2" t="s">
        <v>2626</v>
      </c>
      <c r="D1576" s="2" t="s">
        <v>2162</v>
      </c>
      <c r="E1576" s="2" t="s">
        <v>1889</v>
      </c>
      <c r="F1576" s="1">
        <v>1072050</v>
      </c>
      <c r="G1576" s="8" t="s">
        <v>316</v>
      </c>
      <c r="H1576" s="1">
        <v>85764</v>
      </c>
      <c r="I1576" s="2" t="s">
        <v>1893</v>
      </c>
      <c r="J1576" s="2" t="s">
        <v>375</v>
      </c>
    </row>
    <row r="1577" spans="2:10" outlineLevel="1" x14ac:dyDescent="0.2">
      <c r="B1577" s="6">
        <v>45069</v>
      </c>
      <c r="C1577" s="2" t="s">
        <v>2204</v>
      </c>
      <c r="D1577" s="2" t="s">
        <v>2162</v>
      </c>
      <c r="E1577" s="2" t="s">
        <v>1889</v>
      </c>
      <c r="F1577" s="1">
        <v>2618440</v>
      </c>
      <c r="G1577" s="8" t="s">
        <v>316</v>
      </c>
      <c r="H1577" s="1">
        <v>209475</v>
      </c>
      <c r="I1577" s="2" t="s">
        <v>1893</v>
      </c>
      <c r="J1577" s="2" t="s">
        <v>375</v>
      </c>
    </row>
    <row r="1578" spans="2:10" outlineLevel="1" x14ac:dyDescent="0.2">
      <c r="B1578" s="6">
        <v>45069</v>
      </c>
      <c r="C1578" s="2" t="s">
        <v>1092</v>
      </c>
      <c r="D1578" s="2" t="s">
        <v>2162</v>
      </c>
      <c r="E1578" s="2" t="s">
        <v>1889</v>
      </c>
      <c r="F1578" s="1">
        <v>7631880</v>
      </c>
      <c r="G1578" s="8" t="s">
        <v>316</v>
      </c>
      <c r="H1578" s="1">
        <v>610550</v>
      </c>
      <c r="I1578" s="2" t="s">
        <v>1893</v>
      </c>
      <c r="J1578" s="2" t="s">
        <v>375</v>
      </c>
    </row>
    <row r="1579" spans="2:10" outlineLevel="1" x14ac:dyDescent="0.2">
      <c r="B1579" s="6">
        <v>45069</v>
      </c>
      <c r="C1579" s="2" t="s">
        <v>43</v>
      </c>
      <c r="D1579" s="2" t="s">
        <v>2162</v>
      </c>
      <c r="E1579" s="2" t="s">
        <v>1889</v>
      </c>
      <c r="F1579" s="1">
        <v>1309220</v>
      </c>
      <c r="G1579" s="8" t="s">
        <v>316</v>
      </c>
      <c r="H1579" s="1">
        <v>104738</v>
      </c>
      <c r="I1579" s="2" t="s">
        <v>1893</v>
      </c>
      <c r="J1579" s="2" t="s">
        <v>375</v>
      </c>
    </row>
    <row r="1580" spans="2:10" outlineLevel="1" x14ac:dyDescent="0.2">
      <c r="B1580" s="6">
        <v>45069</v>
      </c>
      <c r="C1580" s="2" t="s">
        <v>900</v>
      </c>
      <c r="D1580" s="2" t="s">
        <v>2162</v>
      </c>
      <c r="E1580" s="2" t="s">
        <v>1889</v>
      </c>
      <c r="F1580" s="1">
        <v>1190660</v>
      </c>
      <c r="G1580" s="8" t="s">
        <v>316</v>
      </c>
      <c r="H1580" s="1">
        <v>95253</v>
      </c>
      <c r="I1580" s="2" t="s">
        <v>1893</v>
      </c>
      <c r="J1580" s="2" t="s">
        <v>375</v>
      </c>
    </row>
    <row r="1581" spans="2:10" outlineLevel="1" x14ac:dyDescent="0.2">
      <c r="B1581" s="6">
        <v>45069</v>
      </c>
      <c r="C1581" s="2" t="s">
        <v>2993</v>
      </c>
      <c r="D1581" s="2" t="s">
        <v>2162</v>
      </c>
      <c r="E1581" s="2" t="s">
        <v>1889</v>
      </c>
      <c r="F1581" s="1">
        <v>4522400</v>
      </c>
      <c r="G1581" s="8" t="s">
        <v>316</v>
      </c>
      <c r="H1581" s="1">
        <v>361792</v>
      </c>
      <c r="I1581" s="2" t="s">
        <v>1893</v>
      </c>
      <c r="J1581" s="2" t="s">
        <v>375</v>
      </c>
    </row>
    <row r="1582" spans="2:10" outlineLevel="1" x14ac:dyDescent="0.2">
      <c r="B1582" s="6">
        <v>45069</v>
      </c>
      <c r="C1582" s="2" t="s">
        <v>1785</v>
      </c>
      <c r="D1582" s="2" t="s">
        <v>2162</v>
      </c>
      <c r="E1582" s="2" t="s">
        <v>1889</v>
      </c>
      <c r="F1582" s="1">
        <v>-1072050</v>
      </c>
      <c r="G1582" s="8" t="s">
        <v>316</v>
      </c>
      <c r="H1582" s="1">
        <v>-85764</v>
      </c>
      <c r="I1582" s="2" t="s">
        <v>1893</v>
      </c>
      <c r="J1582" s="2" t="s">
        <v>375</v>
      </c>
    </row>
    <row r="1583" spans="2:10" outlineLevel="1" x14ac:dyDescent="0.2">
      <c r="B1583" s="6">
        <v>45069</v>
      </c>
      <c r="C1583" s="2" t="s">
        <v>1712</v>
      </c>
      <c r="D1583" s="2" t="s">
        <v>2162</v>
      </c>
      <c r="E1583" s="2" t="s">
        <v>1889</v>
      </c>
      <c r="F1583" s="1">
        <v>-2618440</v>
      </c>
      <c r="G1583" s="8" t="s">
        <v>316</v>
      </c>
      <c r="H1583" s="1">
        <v>-209475</v>
      </c>
      <c r="I1583" s="2" t="s">
        <v>1893</v>
      </c>
      <c r="J1583" s="2" t="s">
        <v>375</v>
      </c>
    </row>
    <row r="1584" spans="2:10" outlineLevel="1" x14ac:dyDescent="0.2">
      <c r="B1584" s="6">
        <v>45069</v>
      </c>
      <c r="C1584" s="2" t="s">
        <v>2407</v>
      </c>
      <c r="D1584" s="2" t="s">
        <v>2162</v>
      </c>
      <c r="E1584" s="2" t="s">
        <v>1889</v>
      </c>
      <c r="F1584" s="1">
        <v>-7631880</v>
      </c>
      <c r="G1584" s="8" t="s">
        <v>316</v>
      </c>
      <c r="H1584" s="1">
        <v>-610550</v>
      </c>
      <c r="I1584" s="2" t="s">
        <v>1893</v>
      </c>
      <c r="J1584" s="2" t="s">
        <v>375</v>
      </c>
    </row>
    <row r="1585" spans="2:10" outlineLevel="1" x14ac:dyDescent="0.2">
      <c r="B1585" s="6">
        <v>45069</v>
      </c>
      <c r="C1585" s="2" t="s">
        <v>1726</v>
      </c>
      <c r="D1585" s="2" t="s">
        <v>2162</v>
      </c>
      <c r="E1585" s="2" t="s">
        <v>1889</v>
      </c>
      <c r="F1585" s="1">
        <v>-1309220</v>
      </c>
      <c r="G1585" s="8" t="s">
        <v>316</v>
      </c>
      <c r="H1585" s="1">
        <v>-104738</v>
      </c>
      <c r="I1585" s="2" t="s">
        <v>1893</v>
      </c>
      <c r="J1585" s="2" t="s">
        <v>375</v>
      </c>
    </row>
    <row r="1586" spans="2:10" outlineLevel="1" x14ac:dyDescent="0.2">
      <c r="B1586" s="6">
        <v>45069</v>
      </c>
      <c r="C1586" s="2" t="s">
        <v>1107</v>
      </c>
      <c r="D1586" s="2" t="s">
        <v>2162</v>
      </c>
      <c r="E1586" s="2" t="s">
        <v>1889</v>
      </c>
      <c r="F1586" s="1">
        <v>-1190660</v>
      </c>
      <c r="G1586" s="8" t="s">
        <v>316</v>
      </c>
      <c r="H1586" s="1">
        <v>-95253</v>
      </c>
      <c r="I1586" s="2" t="s">
        <v>1893</v>
      </c>
      <c r="J1586" s="2" t="s">
        <v>375</v>
      </c>
    </row>
    <row r="1587" spans="2:10" outlineLevel="1" x14ac:dyDescent="0.2">
      <c r="B1587" s="6">
        <v>45069</v>
      </c>
      <c r="C1587" s="2" t="s">
        <v>2798</v>
      </c>
      <c r="D1587" s="2" t="s">
        <v>2162</v>
      </c>
      <c r="E1587" s="2" t="s">
        <v>1889</v>
      </c>
      <c r="F1587" s="1">
        <v>-4522400</v>
      </c>
      <c r="G1587" s="8" t="s">
        <v>316</v>
      </c>
      <c r="H1587" s="1">
        <v>-361792</v>
      </c>
      <c r="I1587" s="2" t="s">
        <v>1893</v>
      </c>
      <c r="J1587" s="2" t="s">
        <v>375</v>
      </c>
    </row>
    <row r="1588" spans="2:10" outlineLevel="1" x14ac:dyDescent="0.2">
      <c r="B1588" s="6">
        <v>45069</v>
      </c>
      <c r="C1588" s="2" t="s">
        <v>2773</v>
      </c>
      <c r="D1588" s="2" t="s">
        <v>2162</v>
      </c>
      <c r="E1588" s="2" t="s">
        <v>1889</v>
      </c>
      <c r="F1588" s="1">
        <v>-392004</v>
      </c>
      <c r="G1588" s="8" t="s">
        <v>316</v>
      </c>
      <c r="H1588" s="1">
        <v>-31360</v>
      </c>
      <c r="I1588" s="2" t="s">
        <v>1893</v>
      </c>
      <c r="J1588" s="2" t="s">
        <v>375</v>
      </c>
    </row>
    <row r="1589" spans="2:10" outlineLevel="1" x14ac:dyDescent="0.2">
      <c r="B1589" s="6">
        <v>45069</v>
      </c>
      <c r="C1589" s="2" t="s">
        <v>1651</v>
      </c>
      <c r="D1589" s="2" t="s">
        <v>2162</v>
      </c>
      <c r="E1589" s="2" t="s">
        <v>1889</v>
      </c>
      <c r="F1589" s="1">
        <v>-4397433</v>
      </c>
      <c r="G1589" s="8" t="s">
        <v>316</v>
      </c>
      <c r="H1589" s="1">
        <v>-351795</v>
      </c>
      <c r="I1589" s="2" t="s">
        <v>1893</v>
      </c>
      <c r="J1589" s="2" t="s">
        <v>375</v>
      </c>
    </row>
    <row r="1590" spans="2:10" outlineLevel="1" x14ac:dyDescent="0.2">
      <c r="B1590" s="6">
        <v>45070</v>
      </c>
      <c r="C1590" s="2" t="s">
        <v>1782</v>
      </c>
      <c r="D1590" s="2" t="s">
        <v>2162</v>
      </c>
      <c r="E1590" s="2" t="s">
        <v>1889</v>
      </c>
      <c r="F1590" s="1">
        <v>119066</v>
      </c>
      <c r="G1590" s="8" t="s">
        <v>316</v>
      </c>
      <c r="H1590" s="1">
        <v>9525</v>
      </c>
      <c r="I1590" s="2" t="s">
        <v>1796</v>
      </c>
      <c r="J1590" s="2" t="s">
        <v>913</v>
      </c>
    </row>
    <row r="1591" spans="2:10" outlineLevel="1" x14ac:dyDescent="0.2">
      <c r="B1591" s="6">
        <v>45070</v>
      </c>
      <c r="C1591" s="2" t="s">
        <v>1339</v>
      </c>
      <c r="D1591" s="2" t="s">
        <v>2162</v>
      </c>
      <c r="E1591" s="2" t="s">
        <v>1889</v>
      </c>
      <c r="F1591" s="1">
        <v>-2381320</v>
      </c>
      <c r="G1591" s="8" t="s">
        <v>316</v>
      </c>
      <c r="H1591" s="1">
        <v>-190506</v>
      </c>
      <c r="I1591" s="2" t="s">
        <v>1796</v>
      </c>
      <c r="J1591" s="2" t="s">
        <v>913</v>
      </c>
    </row>
    <row r="1592" spans="2:10" outlineLevel="1" x14ac:dyDescent="0.2">
      <c r="B1592" s="6">
        <v>45071</v>
      </c>
      <c r="C1592" s="2" t="s">
        <v>811</v>
      </c>
      <c r="D1592" s="2" t="s">
        <v>2162</v>
      </c>
      <c r="E1592" s="2" t="s">
        <v>1889</v>
      </c>
      <c r="F1592" s="1">
        <v>13611</v>
      </c>
      <c r="G1592" s="8" t="s">
        <v>316</v>
      </c>
      <c r="H1592" s="1">
        <v>1089</v>
      </c>
      <c r="I1592" s="2" t="s">
        <v>2339</v>
      </c>
      <c r="J1592" s="2" t="s">
        <v>1408</v>
      </c>
    </row>
    <row r="1593" spans="2:10" outlineLevel="1" x14ac:dyDescent="0.2">
      <c r="B1593" s="6">
        <v>45077</v>
      </c>
      <c r="C1593" s="2" t="s">
        <v>416</v>
      </c>
      <c r="D1593" s="2" t="s">
        <v>2162</v>
      </c>
      <c r="E1593" s="2" t="s">
        <v>1889</v>
      </c>
      <c r="F1593" s="1">
        <v>-3331740</v>
      </c>
      <c r="G1593" s="8" t="s">
        <v>316</v>
      </c>
      <c r="H1593" s="1">
        <v>-266539</v>
      </c>
      <c r="I1593" s="2" t="s">
        <v>1893</v>
      </c>
      <c r="J1593" s="2" t="s">
        <v>375</v>
      </c>
    </row>
    <row r="1594" spans="2:10" outlineLevel="1" x14ac:dyDescent="0.2">
      <c r="B1594" s="6">
        <v>45077</v>
      </c>
      <c r="C1594" s="2" t="s">
        <v>1237</v>
      </c>
      <c r="D1594" s="2" t="s">
        <v>2162</v>
      </c>
      <c r="E1594" s="2" t="s">
        <v>1889</v>
      </c>
      <c r="F1594" s="1">
        <v>-907500</v>
      </c>
      <c r="G1594" s="8" t="s">
        <v>316</v>
      </c>
      <c r="H1594" s="1">
        <v>-72600</v>
      </c>
      <c r="I1594" s="2" t="s">
        <v>2119</v>
      </c>
      <c r="J1594" s="2" t="s">
        <v>1150</v>
      </c>
    </row>
    <row r="1595" spans="2:10" outlineLevel="1" x14ac:dyDescent="0.2">
      <c r="B1595" s="6">
        <v>45077</v>
      </c>
      <c r="C1595" s="2" t="s">
        <v>2170</v>
      </c>
      <c r="D1595" s="2" t="s">
        <v>2162</v>
      </c>
      <c r="E1595" s="2" t="s">
        <v>1889</v>
      </c>
      <c r="F1595" s="1">
        <v>-181500</v>
      </c>
      <c r="G1595" s="8" t="s">
        <v>316</v>
      </c>
      <c r="H1595" s="1">
        <v>-14520</v>
      </c>
      <c r="I1595" s="2" t="s">
        <v>1900</v>
      </c>
      <c r="J1595" s="2" t="s">
        <v>441</v>
      </c>
    </row>
    <row r="1596" spans="2:10" outlineLevel="1" x14ac:dyDescent="0.2">
      <c r="B1596" s="6">
        <v>45084</v>
      </c>
      <c r="C1596" s="2" t="s">
        <v>68</v>
      </c>
      <c r="D1596" s="2" t="s">
        <v>2162</v>
      </c>
      <c r="E1596" s="2" t="s">
        <v>1889</v>
      </c>
      <c r="F1596" s="1">
        <v>-1468620</v>
      </c>
      <c r="G1596" s="8" t="s">
        <v>316</v>
      </c>
      <c r="H1596" s="1">
        <v>-117490</v>
      </c>
      <c r="I1596" s="2" t="s">
        <v>2818</v>
      </c>
      <c r="J1596" s="2" t="s">
        <v>364</v>
      </c>
    </row>
    <row r="1597" spans="2:10" outlineLevel="1" x14ac:dyDescent="0.2">
      <c r="B1597" s="6">
        <v>45084</v>
      </c>
      <c r="C1597" s="2" t="s">
        <v>2164</v>
      </c>
      <c r="D1597" s="2" t="s">
        <v>2162</v>
      </c>
      <c r="E1597" s="2" t="s">
        <v>1889</v>
      </c>
      <c r="F1597" s="1">
        <v>-2024120</v>
      </c>
      <c r="G1597" s="8" t="s">
        <v>316</v>
      </c>
      <c r="H1597" s="1">
        <v>-161930</v>
      </c>
      <c r="I1597" s="2" t="s">
        <v>1796</v>
      </c>
      <c r="J1597" s="2" t="s">
        <v>913</v>
      </c>
    </row>
    <row r="1598" spans="2:10" outlineLevel="1" x14ac:dyDescent="0.2">
      <c r="B1598" s="6">
        <v>45084</v>
      </c>
      <c r="C1598" s="2" t="s">
        <v>183</v>
      </c>
      <c r="D1598" s="2" t="s">
        <v>2162</v>
      </c>
      <c r="E1598" s="2" t="s">
        <v>1889</v>
      </c>
      <c r="F1598" s="1">
        <v>-1110580</v>
      </c>
      <c r="G1598" s="8" t="s">
        <v>316</v>
      </c>
      <c r="H1598" s="1">
        <v>-88846</v>
      </c>
      <c r="I1598" s="2" t="s">
        <v>1222</v>
      </c>
      <c r="J1598" s="2" t="s">
        <v>915</v>
      </c>
    </row>
    <row r="1599" spans="2:10" outlineLevel="1" x14ac:dyDescent="0.2">
      <c r="B1599" s="6">
        <v>45099</v>
      </c>
      <c r="C1599" s="2" t="s">
        <v>1641</v>
      </c>
      <c r="D1599" s="2" t="s">
        <v>2162</v>
      </c>
      <c r="E1599" s="2" t="s">
        <v>1889</v>
      </c>
      <c r="F1599" s="1">
        <v>-2380000</v>
      </c>
      <c r="G1599" s="8" t="s">
        <v>316</v>
      </c>
      <c r="H1599" s="1">
        <v>-190400</v>
      </c>
      <c r="I1599" s="2" t="s">
        <v>1893</v>
      </c>
      <c r="J1599" s="2" t="s">
        <v>375</v>
      </c>
    </row>
    <row r="1600" spans="2:10" x14ac:dyDescent="0.2">
      <c r="B1600" s="9" t="s">
        <v>534</v>
      </c>
      <c r="F1600" s="5">
        <v>5145391067</v>
      </c>
      <c r="H1600" s="5">
        <v>436998435</v>
      </c>
    </row>
  </sheetData>
  <mergeCells count="2">
    <mergeCell ref="A1:I1"/>
    <mergeCell ref="A2:I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J721"/>
  <sheetViews>
    <sheetView topLeftCell="A3" zoomScaleNormal="100" workbookViewId="0">
      <selection activeCell="B5" sqref="B5"/>
    </sheetView>
  </sheetViews>
  <sheetFormatPr defaultColWidth="9.125" defaultRowHeight="14.25" outlineLevelRow="1" x14ac:dyDescent="0.2"/>
  <cols>
    <col min="1" max="1" width="1.375" customWidth="1"/>
    <col min="2" max="2" width="14.25" style="4" customWidth="1"/>
    <col min="3" max="4" width="11.375" customWidth="1"/>
    <col min="5" max="5" width="57.125" customWidth="1"/>
    <col min="6" max="6" width="17.125" style="7" customWidth="1"/>
    <col min="7" max="7" width="11.375" customWidth="1"/>
    <col min="8" max="8" width="15.75" style="7" customWidth="1"/>
    <col min="9" max="9" width="50" customWidth="1"/>
    <col min="10" max="10" width="21.375" customWidth="1"/>
  </cols>
  <sheetData>
    <row r="1" spans="1:10" ht="18.75" x14ac:dyDescent="0.3">
      <c r="A1" s="43">
        <v>3</v>
      </c>
      <c r="B1" s="43"/>
      <c r="C1" s="43"/>
      <c r="D1" s="43"/>
      <c r="E1" s="43"/>
      <c r="F1" s="43"/>
      <c r="G1" s="43"/>
      <c r="H1" s="43"/>
      <c r="I1" s="43"/>
    </row>
    <row r="2" spans="1:10" x14ac:dyDescent="0.2">
      <c r="A2" s="44" t="s">
        <v>3066</v>
      </c>
      <c r="B2" s="44"/>
      <c r="C2" s="44"/>
      <c r="D2" s="44"/>
      <c r="E2" s="44"/>
      <c r="F2" s="44"/>
      <c r="G2" s="44"/>
      <c r="H2" s="44"/>
      <c r="I2" s="44"/>
    </row>
    <row r="3" spans="1:10" ht="24.75" customHeight="1" x14ac:dyDescent="0.2">
      <c r="B3" s="3" t="s">
        <v>2412</v>
      </c>
      <c r="C3" s="10" t="s">
        <v>2491</v>
      </c>
      <c r="D3" s="10" t="s">
        <v>81</v>
      </c>
      <c r="E3" s="10" t="s">
        <v>2866</v>
      </c>
      <c r="F3" s="12" t="s">
        <v>369</v>
      </c>
      <c r="G3" s="10" t="s">
        <v>199</v>
      </c>
      <c r="H3" s="12" t="s">
        <v>1304</v>
      </c>
      <c r="I3" s="10" t="s">
        <v>803</v>
      </c>
      <c r="J3" s="10" t="s">
        <v>886</v>
      </c>
    </row>
    <row r="4" spans="1:10" x14ac:dyDescent="0.2">
      <c r="A4" s="11" t="s">
        <v>3067</v>
      </c>
      <c r="F4" s="5">
        <v>1937176121</v>
      </c>
      <c r="H4" s="5">
        <v>193955098</v>
      </c>
    </row>
    <row r="5" spans="1:10" outlineLevel="1" x14ac:dyDescent="0.2">
      <c r="B5" s="6">
        <v>44929</v>
      </c>
      <c r="C5" s="2" t="s">
        <v>2250</v>
      </c>
      <c r="D5" s="2" t="s">
        <v>3068</v>
      </c>
      <c r="E5" s="2" t="s">
        <v>2141</v>
      </c>
      <c r="F5" s="1">
        <v>-10656809</v>
      </c>
      <c r="G5" s="8" t="s">
        <v>316</v>
      </c>
      <c r="H5" s="1">
        <v>-852544</v>
      </c>
      <c r="I5" s="2" t="s">
        <v>2355</v>
      </c>
      <c r="J5" s="2" t="s">
        <v>2013</v>
      </c>
    </row>
    <row r="6" spans="1:10" outlineLevel="1" x14ac:dyDescent="0.2">
      <c r="B6" s="6">
        <v>44932</v>
      </c>
      <c r="C6" s="2" t="s">
        <v>3069</v>
      </c>
      <c r="D6" s="2" t="s">
        <v>2162</v>
      </c>
      <c r="E6" s="2" t="s">
        <v>3070</v>
      </c>
      <c r="F6" s="1">
        <v>1661105</v>
      </c>
      <c r="G6" s="8" t="s">
        <v>620</v>
      </c>
      <c r="H6" s="1">
        <v>166111</v>
      </c>
      <c r="I6" s="2" t="s">
        <v>944</v>
      </c>
      <c r="J6" s="2" t="s">
        <v>319</v>
      </c>
    </row>
    <row r="7" spans="1:10" outlineLevel="1" x14ac:dyDescent="0.2">
      <c r="B7" s="6">
        <v>44932</v>
      </c>
      <c r="C7" s="2" t="s">
        <v>3071</v>
      </c>
      <c r="D7" s="2" t="s">
        <v>2162</v>
      </c>
      <c r="E7" s="2" t="s">
        <v>3072</v>
      </c>
      <c r="F7" s="1">
        <v>1468620</v>
      </c>
      <c r="G7" s="8" t="s">
        <v>620</v>
      </c>
      <c r="H7" s="1">
        <v>146862</v>
      </c>
      <c r="I7" s="2" t="s">
        <v>431</v>
      </c>
      <c r="J7" s="2" t="s">
        <v>2857</v>
      </c>
    </row>
    <row r="8" spans="1:10" outlineLevel="1" x14ac:dyDescent="0.2">
      <c r="B8" s="6">
        <v>44932</v>
      </c>
      <c r="C8" s="2" t="s">
        <v>3073</v>
      </c>
      <c r="D8" s="2" t="s">
        <v>2162</v>
      </c>
      <c r="E8" s="2" t="s">
        <v>3074</v>
      </c>
      <c r="F8" s="1">
        <v>1711335</v>
      </c>
      <c r="G8" s="8" t="s">
        <v>620</v>
      </c>
      <c r="H8" s="1">
        <v>171134</v>
      </c>
      <c r="I8" s="2" t="s">
        <v>2445</v>
      </c>
      <c r="J8" s="2" t="s">
        <v>1098</v>
      </c>
    </row>
    <row r="9" spans="1:10" outlineLevel="1" x14ac:dyDescent="0.2">
      <c r="B9" s="6">
        <v>44932</v>
      </c>
      <c r="C9" s="2" t="s">
        <v>3075</v>
      </c>
      <c r="D9" s="2" t="s">
        <v>2162</v>
      </c>
      <c r="E9" s="2" t="s">
        <v>3076</v>
      </c>
      <c r="F9" s="1">
        <v>1798999</v>
      </c>
      <c r="G9" s="8" t="s">
        <v>620</v>
      </c>
      <c r="H9" s="1">
        <v>179900</v>
      </c>
      <c r="I9" s="2" t="s">
        <v>2355</v>
      </c>
      <c r="J9" s="2" t="s">
        <v>2013</v>
      </c>
    </row>
    <row r="10" spans="1:10" outlineLevel="1" x14ac:dyDescent="0.2">
      <c r="B10" s="6">
        <v>44932</v>
      </c>
      <c r="C10" s="2" t="s">
        <v>3077</v>
      </c>
      <c r="D10" s="2" t="s">
        <v>2162</v>
      </c>
      <c r="E10" s="2" t="s">
        <v>3078</v>
      </c>
      <c r="F10" s="1">
        <v>1210944</v>
      </c>
      <c r="G10" s="8" t="s">
        <v>620</v>
      </c>
      <c r="H10" s="1">
        <v>121094</v>
      </c>
      <c r="I10" s="2" t="s">
        <v>2355</v>
      </c>
      <c r="J10" s="2" t="s">
        <v>2013</v>
      </c>
    </row>
    <row r="11" spans="1:10" outlineLevel="1" x14ac:dyDescent="0.2">
      <c r="B11" s="6">
        <v>44932</v>
      </c>
      <c r="C11" s="2" t="s">
        <v>3079</v>
      </c>
      <c r="D11" s="2" t="s">
        <v>2162</v>
      </c>
      <c r="E11" s="2" t="s">
        <v>3080</v>
      </c>
      <c r="F11" s="1">
        <v>3920360</v>
      </c>
      <c r="G11" s="8" t="s">
        <v>620</v>
      </c>
      <c r="H11" s="1">
        <v>392036</v>
      </c>
      <c r="I11" s="2" t="s">
        <v>2355</v>
      </c>
      <c r="J11" s="2" t="s">
        <v>2013</v>
      </c>
    </row>
    <row r="12" spans="1:10" outlineLevel="1" x14ac:dyDescent="0.2">
      <c r="B12" s="6">
        <v>44933</v>
      </c>
      <c r="C12" s="2" t="s">
        <v>3081</v>
      </c>
      <c r="D12" s="2" t="s">
        <v>2162</v>
      </c>
      <c r="E12" s="2" t="s">
        <v>3082</v>
      </c>
      <c r="F12" s="1">
        <v>250910</v>
      </c>
      <c r="G12" s="8" t="s">
        <v>620</v>
      </c>
      <c r="H12" s="1">
        <v>25091</v>
      </c>
      <c r="I12" s="2" t="s">
        <v>24</v>
      </c>
      <c r="J12" s="2" t="s">
        <v>349</v>
      </c>
    </row>
    <row r="13" spans="1:10" outlineLevel="1" x14ac:dyDescent="0.2">
      <c r="B13" s="6">
        <v>44933</v>
      </c>
      <c r="C13" s="2" t="s">
        <v>3083</v>
      </c>
      <c r="D13" s="2" t="s">
        <v>2162</v>
      </c>
      <c r="E13" s="2" t="s">
        <v>3084</v>
      </c>
      <c r="F13" s="1">
        <v>3730855</v>
      </c>
      <c r="G13" s="8" t="s">
        <v>620</v>
      </c>
      <c r="H13" s="1">
        <v>373086</v>
      </c>
      <c r="I13" s="2" t="s">
        <v>1554</v>
      </c>
      <c r="J13" s="2" t="s">
        <v>2830</v>
      </c>
    </row>
    <row r="14" spans="1:10" outlineLevel="1" x14ac:dyDescent="0.2">
      <c r="B14" s="6">
        <v>44933</v>
      </c>
      <c r="C14" s="2" t="s">
        <v>3085</v>
      </c>
      <c r="D14" s="2" t="s">
        <v>2162</v>
      </c>
      <c r="E14" s="2" t="s">
        <v>3086</v>
      </c>
      <c r="F14" s="1">
        <v>1468620</v>
      </c>
      <c r="G14" s="8" t="s">
        <v>620</v>
      </c>
      <c r="H14" s="1">
        <v>146862</v>
      </c>
      <c r="I14" s="2" t="s">
        <v>431</v>
      </c>
      <c r="J14" s="2" t="s">
        <v>2857</v>
      </c>
    </row>
    <row r="15" spans="1:10" outlineLevel="1" x14ac:dyDescent="0.2">
      <c r="B15" s="6">
        <v>44933</v>
      </c>
      <c r="C15" s="2" t="s">
        <v>3087</v>
      </c>
      <c r="D15" s="2" t="s">
        <v>2162</v>
      </c>
      <c r="E15" s="2" t="s">
        <v>3088</v>
      </c>
      <c r="F15" s="1">
        <v>24009460</v>
      </c>
      <c r="G15" s="8" t="s">
        <v>620</v>
      </c>
      <c r="H15" s="1">
        <v>2400946</v>
      </c>
      <c r="I15" s="2" t="s">
        <v>2339</v>
      </c>
      <c r="J15" s="2" t="s">
        <v>1408</v>
      </c>
    </row>
    <row r="16" spans="1:10" outlineLevel="1" x14ac:dyDescent="0.2">
      <c r="B16" s="6">
        <v>44933</v>
      </c>
      <c r="C16" s="2" t="s">
        <v>3089</v>
      </c>
      <c r="D16" s="2" t="s">
        <v>2162</v>
      </c>
      <c r="E16" s="2" t="s">
        <v>3090</v>
      </c>
      <c r="F16" s="1">
        <v>2381320</v>
      </c>
      <c r="G16" s="8" t="s">
        <v>620</v>
      </c>
      <c r="H16" s="1">
        <v>238132</v>
      </c>
      <c r="I16" s="2" t="s">
        <v>1900</v>
      </c>
      <c r="J16" s="2" t="s">
        <v>441</v>
      </c>
    </row>
    <row r="17" spans="2:10" outlineLevel="1" x14ac:dyDescent="0.2">
      <c r="B17" s="6">
        <v>44933</v>
      </c>
      <c r="C17" s="2" t="s">
        <v>3091</v>
      </c>
      <c r="D17" s="2" t="s">
        <v>2162</v>
      </c>
      <c r="E17" s="2" t="s">
        <v>3092</v>
      </c>
      <c r="F17" s="1">
        <v>6482170</v>
      </c>
      <c r="G17" s="8" t="s">
        <v>620</v>
      </c>
      <c r="H17" s="1">
        <v>648217</v>
      </c>
      <c r="I17" s="2" t="s">
        <v>944</v>
      </c>
      <c r="J17" s="2" t="s">
        <v>319</v>
      </c>
    </row>
    <row r="18" spans="2:10" outlineLevel="1" x14ac:dyDescent="0.2">
      <c r="B18" s="6">
        <v>44933</v>
      </c>
      <c r="C18" s="2" t="s">
        <v>3093</v>
      </c>
      <c r="D18" s="2" t="s">
        <v>2162</v>
      </c>
      <c r="E18" s="2" t="s">
        <v>3094</v>
      </c>
      <c r="F18" s="1">
        <v>1298606</v>
      </c>
      <c r="G18" s="8" t="s">
        <v>620</v>
      </c>
      <c r="H18" s="1">
        <v>129861</v>
      </c>
      <c r="I18" s="2" t="s">
        <v>1893</v>
      </c>
      <c r="J18" s="2" t="s">
        <v>375</v>
      </c>
    </row>
    <row r="19" spans="2:10" outlineLevel="1" x14ac:dyDescent="0.2">
      <c r="B19" s="6">
        <v>44933</v>
      </c>
      <c r="C19" s="2" t="s">
        <v>3095</v>
      </c>
      <c r="D19" s="2" t="s">
        <v>2162</v>
      </c>
      <c r="E19" s="2" t="s">
        <v>3096</v>
      </c>
      <c r="F19" s="1">
        <v>6796800</v>
      </c>
      <c r="G19" s="8" t="s">
        <v>620</v>
      </c>
      <c r="H19" s="1">
        <v>679680</v>
      </c>
      <c r="I19" s="2" t="s">
        <v>1893</v>
      </c>
      <c r="J19" s="2" t="s">
        <v>375</v>
      </c>
    </row>
    <row r="20" spans="2:10" outlineLevel="1" x14ac:dyDescent="0.2">
      <c r="B20" s="6">
        <v>44933</v>
      </c>
      <c r="C20" s="2" t="s">
        <v>3097</v>
      </c>
      <c r="D20" s="2" t="s">
        <v>2162</v>
      </c>
      <c r="E20" s="2" t="s">
        <v>3098</v>
      </c>
      <c r="F20" s="1">
        <v>3331740</v>
      </c>
      <c r="G20" s="8" t="s">
        <v>620</v>
      </c>
      <c r="H20" s="1">
        <v>333174</v>
      </c>
      <c r="I20" s="2" t="s">
        <v>1893</v>
      </c>
      <c r="J20" s="2" t="s">
        <v>375</v>
      </c>
    </row>
    <row r="21" spans="2:10" outlineLevel="1" x14ac:dyDescent="0.2">
      <c r="B21" s="6">
        <v>44933</v>
      </c>
      <c r="C21" s="2" t="s">
        <v>3099</v>
      </c>
      <c r="D21" s="2" t="s">
        <v>2162</v>
      </c>
      <c r="E21" s="2" t="s">
        <v>3100</v>
      </c>
      <c r="F21" s="1">
        <v>2229480</v>
      </c>
      <c r="G21" s="8" t="s">
        <v>620</v>
      </c>
      <c r="H21" s="1">
        <v>222948</v>
      </c>
      <c r="I21" s="2" t="s">
        <v>1893</v>
      </c>
      <c r="J21" s="2" t="s">
        <v>375</v>
      </c>
    </row>
    <row r="22" spans="2:10" outlineLevel="1" x14ac:dyDescent="0.2">
      <c r="B22" s="6">
        <v>44933</v>
      </c>
      <c r="C22" s="2" t="s">
        <v>3101</v>
      </c>
      <c r="D22" s="2" t="s">
        <v>2162</v>
      </c>
      <c r="E22" s="2" t="s">
        <v>3102</v>
      </c>
      <c r="F22" s="1">
        <v>2024122</v>
      </c>
      <c r="G22" s="8" t="s">
        <v>620</v>
      </c>
      <c r="H22" s="1">
        <v>202412</v>
      </c>
      <c r="I22" s="2" t="s">
        <v>1893</v>
      </c>
      <c r="J22" s="2" t="s">
        <v>375</v>
      </c>
    </row>
    <row r="23" spans="2:10" outlineLevel="1" x14ac:dyDescent="0.2">
      <c r="B23" s="6">
        <v>44933</v>
      </c>
      <c r="C23" s="2" t="s">
        <v>3103</v>
      </c>
      <c r="D23" s="2" t="s">
        <v>2162</v>
      </c>
      <c r="E23" s="2" t="s">
        <v>3104</v>
      </c>
      <c r="F23" s="1">
        <v>3398400</v>
      </c>
      <c r="G23" s="8" t="s">
        <v>620</v>
      </c>
      <c r="H23" s="1">
        <v>339840</v>
      </c>
      <c r="I23" s="2" t="s">
        <v>1893</v>
      </c>
      <c r="J23" s="2" t="s">
        <v>375</v>
      </c>
    </row>
    <row r="24" spans="2:10" outlineLevel="1" x14ac:dyDescent="0.2">
      <c r="B24" s="6">
        <v>44933</v>
      </c>
      <c r="C24" s="2" t="s">
        <v>3105</v>
      </c>
      <c r="D24" s="2" t="s">
        <v>2162</v>
      </c>
      <c r="E24" s="2" t="s">
        <v>3106</v>
      </c>
      <c r="F24" s="1">
        <v>3331740</v>
      </c>
      <c r="G24" s="8" t="s">
        <v>620</v>
      </c>
      <c r="H24" s="1">
        <v>333174</v>
      </c>
      <c r="I24" s="2" t="s">
        <v>1893</v>
      </c>
      <c r="J24" s="2" t="s">
        <v>375</v>
      </c>
    </row>
    <row r="25" spans="2:10" outlineLevel="1" x14ac:dyDescent="0.2">
      <c r="B25" s="6">
        <v>44933</v>
      </c>
      <c r="C25" s="2" t="s">
        <v>3107</v>
      </c>
      <c r="D25" s="2" t="s">
        <v>2162</v>
      </c>
      <c r="E25" s="2" t="s">
        <v>3108</v>
      </c>
      <c r="F25" s="1">
        <v>3530380</v>
      </c>
      <c r="G25" s="8" t="s">
        <v>620</v>
      </c>
      <c r="H25" s="1">
        <v>353038</v>
      </c>
      <c r="I25" s="2" t="s">
        <v>1893</v>
      </c>
      <c r="J25" s="2" t="s">
        <v>375</v>
      </c>
    </row>
    <row r="26" spans="2:10" outlineLevel="1" x14ac:dyDescent="0.2">
      <c r="B26" s="6">
        <v>44933</v>
      </c>
      <c r="C26" s="2" t="s">
        <v>3109</v>
      </c>
      <c r="D26" s="2" t="s">
        <v>2162</v>
      </c>
      <c r="E26" s="2" t="s">
        <v>3110</v>
      </c>
      <c r="F26" s="1">
        <v>4442320</v>
      </c>
      <c r="G26" s="8" t="s">
        <v>620</v>
      </c>
      <c r="H26" s="1">
        <v>444232</v>
      </c>
      <c r="I26" s="2" t="s">
        <v>1893</v>
      </c>
      <c r="J26" s="2" t="s">
        <v>375</v>
      </c>
    </row>
    <row r="27" spans="2:10" outlineLevel="1" x14ac:dyDescent="0.2">
      <c r="B27" s="6">
        <v>44933</v>
      </c>
      <c r="C27" s="2" t="s">
        <v>3111</v>
      </c>
      <c r="D27" s="2" t="s">
        <v>2162</v>
      </c>
      <c r="E27" s="2" t="s">
        <v>3112</v>
      </c>
      <c r="F27" s="1">
        <v>15019005</v>
      </c>
      <c r="G27" s="8" t="s">
        <v>620</v>
      </c>
      <c r="H27" s="1">
        <v>1501901</v>
      </c>
      <c r="I27" s="2" t="s">
        <v>2355</v>
      </c>
      <c r="J27" s="2" t="s">
        <v>2013</v>
      </c>
    </row>
    <row r="28" spans="2:10" outlineLevel="1" x14ac:dyDescent="0.2">
      <c r="B28" s="6">
        <v>44933</v>
      </c>
      <c r="C28" s="2" t="s">
        <v>3113</v>
      </c>
      <c r="D28" s="2" t="s">
        <v>2162</v>
      </c>
      <c r="E28" s="2" t="s">
        <v>3114</v>
      </c>
      <c r="F28" s="1">
        <v>2934145</v>
      </c>
      <c r="G28" s="8" t="s">
        <v>620</v>
      </c>
      <c r="H28" s="1">
        <v>293415</v>
      </c>
      <c r="I28" s="2" t="s">
        <v>1893</v>
      </c>
      <c r="J28" s="2" t="s">
        <v>375</v>
      </c>
    </row>
    <row r="29" spans="2:10" outlineLevel="1" x14ac:dyDescent="0.2">
      <c r="B29" s="6">
        <v>44938</v>
      </c>
      <c r="C29" s="2" t="s">
        <v>3115</v>
      </c>
      <c r="D29" s="2" t="s">
        <v>2162</v>
      </c>
      <c r="E29" s="2" t="s">
        <v>3116</v>
      </c>
      <c r="F29" s="1">
        <v>12480155</v>
      </c>
      <c r="G29" s="8" t="s">
        <v>620</v>
      </c>
      <c r="H29" s="1">
        <v>1248016</v>
      </c>
      <c r="I29" s="2" t="s">
        <v>1893</v>
      </c>
      <c r="J29" s="2" t="s">
        <v>375</v>
      </c>
    </row>
    <row r="30" spans="2:10" outlineLevel="1" x14ac:dyDescent="0.2">
      <c r="B30" s="6">
        <v>44938</v>
      </c>
      <c r="C30" s="2" t="s">
        <v>3117</v>
      </c>
      <c r="D30" s="2" t="s">
        <v>2162</v>
      </c>
      <c r="E30" s="2" t="s">
        <v>3118</v>
      </c>
      <c r="F30" s="1">
        <v>3517710</v>
      </c>
      <c r="G30" s="8" t="s">
        <v>620</v>
      </c>
      <c r="H30" s="1">
        <v>351771</v>
      </c>
      <c r="I30" s="2" t="s">
        <v>1893</v>
      </c>
      <c r="J30" s="2" t="s">
        <v>375</v>
      </c>
    </row>
    <row r="31" spans="2:10" outlineLevel="1" x14ac:dyDescent="0.2">
      <c r="B31" s="6">
        <v>44938</v>
      </c>
      <c r="C31" s="2" t="s">
        <v>3119</v>
      </c>
      <c r="D31" s="2" t="s">
        <v>2162</v>
      </c>
      <c r="E31" s="2" t="s">
        <v>3120</v>
      </c>
      <c r="F31" s="1">
        <v>1110580</v>
      </c>
      <c r="G31" s="8" t="s">
        <v>620</v>
      </c>
      <c r="H31" s="1">
        <v>111058</v>
      </c>
      <c r="I31" s="2" t="s">
        <v>1222</v>
      </c>
      <c r="J31" s="2" t="s">
        <v>915</v>
      </c>
    </row>
    <row r="32" spans="2:10" outlineLevel="1" x14ac:dyDescent="0.2">
      <c r="B32" s="6">
        <v>44938</v>
      </c>
      <c r="C32" s="2" t="s">
        <v>3121</v>
      </c>
      <c r="D32" s="2" t="s">
        <v>2162</v>
      </c>
      <c r="E32" s="2" t="s">
        <v>3122</v>
      </c>
      <c r="F32" s="1">
        <v>3833560</v>
      </c>
      <c r="G32" s="8" t="s">
        <v>620</v>
      </c>
      <c r="H32" s="1">
        <v>383356</v>
      </c>
      <c r="I32" s="2" t="s">
        <v>2119</v>
      </c>
      <c r="J32" s="2" t="s">
        <v>1150</v>
      </c>
    </row>
    <row r="33" spans="2:10" outlineLevel="1" x14ac:dyDescent="0.2">
      <c r="B33" s="6">
        <v>44938</v>
      </c>
      <c r="C33" s="2" t="s">
        <v>3123</v>
      </c>
      <c r="D33" s="2" t="s">
        <v>2162</v>
      </c>
      <c r="E33" s="2" t="s">
        <v>3124</v>
      </c>
      <c r="F33" s="1">
        <v>4800360</v>
      </c>
      <c r="G33" s="8" t="s">
        <v>620</v>
      </c>
      <c r="H33" s="1">
        <v>480036</v>
      </c>
      <c r="I33" s="2" t="s">
        <v>2355</v>
      </c>
      <c r="J33" s="2" t="s">
        <v>2013</v>
      </c>
    </row>
    <row r="34" spans="2:10" outlineLevel="1" x14ac:dyDescent="0.2">
      <c r="B34" s="6">
        <v>44938</v>
      </c>
      <c r="C34" s="2" t="s">
        <v>3125</v>
      </c>
      <c r="D34" s="2" t="s">
        <v>2162</v>
      </c>
      <c r="E34" s="2" t="s">
        <v>3126</v>
      </c>
      <c r="F34" s="1">
        <v>12283040</v>
      </c>
      <c r="G34" s="8" t="s">
        <v>620</v>
      </c>
      <c r="H34" s="1">
        <v>1228304</v>
      </c>
      <c r="I34" s="2" t="s">
        <v>2355</v>
      </c>
      <c r="J34" s="2" t="s">
        <v>2013</v>
      </c>
    </row>
    <row r="35" spans="2:10" outlineLevel="1" x14ac:dyDescent="0.2">
      <c r="B35" s="6">
        <v>44938</v>
      </c>
      <c r="C35" s="2" t="s">
        <v>3127</v>
      </c>
      <c r="D35" s="2" t="s">
        <v>2162</v>
      </c>
      <c r="E35" s="2" t="s">
        <v>3128</v>
      </c>
      <c r="F35" s="1">
        <v>4594658</v>
      </c>
      <c r="G35" s="8" t="s">
        <v>620</v>
      </c>
      <c r="H35" s="1">
        <v>459466</v>
      </c>
      <c r="I35" s="2" t="s">
        <v>2355</v>
      </c>
      <c r="J35" s="2" t="s">
        <v>2013</v>
      </c>
    </row>
    <row r="36" spans="2:10" outlineLevel="1" x14ac:dyDescent="0.2">
      <c r="B36" s="6">
        <v>44938</v>
      </c>
      <c r="C36" s="2" t="s">
        <v>3129</v>
      </c>
      <c r="D36" s="2" t="s">
        <v>2162</v>
      </c>
      <c r="E36" s="2" t="s">
        <v>3130</v>
      </c>
      <c r="F36" s="1">
        <v>11105800</v>
      </c>
      <c r="G36" s="8" t="s">
        <v>620</v>
      </c>
      <c r="H36" s="1">
        <v>1110580</v>
      </c>
      <c r="I36" s="2" t="s">
        <v>2355</v>
      </c>
      <c r="J36" s="2" t="s">
        <v>2013</v>
      </c>
    </row>
    <row r="37" spans="2:10" outlineLevel="1" x14ac:dyDescent="0.2">
      <c r="B37" s="6">
        <v>44938</v>
      </c>
      <c r="C37" s="2" t="s">
        <v>3131</v>
      </c>
      <c r="D37" s="2" t="s">
        <v>2162</v>
      </c>
      <c r="E37" s="2" t="s">
        <v>3132</v>
      </c>
      <c r="F37" s="1">
        <v>6305630</v>
      </c>
      <c r="G37" s="8" t="s">
        <v>620</v>
      </c>
      <c r="H37" s="1">
        <v>630563</v>
      </c>
      <c r="I37" s="2" t="s">
        <v>2339</v>
      </c>
      <c r="J37" s="2" t="s">
        <v>1408</v>
      </c>
    </row>
    <row r="38" spans="2:10" outlineLevel="1" x14ac:dyDescent="0.2">
      <c r="B38" s="6">
        <v>44938</v>
      </c>
      <c r="C38" s="2" t="s">
        <v>3133</v>
      </c>
      <c r="D38" s="2" t="s">
        <v>2162</v>
      </c>
      <c r="E38" s="2" t="s">
        <v>3134</v>
      </c>
      <c r="F38" s="1">
        <v>7884170</v>
      </c>
      <c r="G38" s="8" t="s">
        <v>620</v>
      </c>
      <c r="H38" s="1">
        <v>788417</v>
      </c>
      <c r="I38" s="2" t="s">
        <v>1796</v>
      </c>
      <c r="J38" s="2" t="s">
        <v>913</v>
      </c>
    </row>
    <row r="39" spans="2:10" outlineLevel="1" x14ac:dyDescent="0.2">
      <c r="B39" s="6">
        <v>44938</v>
      </c>
      <c r="C39" s="2" t="s">
        <v>3135</v>
      </c>
      <c r="D39" s="2" t="s">
        <v>2162</v>
      </c>
      <c r="E39" s="2" t="s">
        <v>3136</v>
      </c>
      <c r="F39" s="1">
        <v>17295580</v>
      </c>
      <c r="G39" s="8" t="s">
        <v>620</v>
      </c>
      <c r="H39" s="1">
        <v>1729558</v>
      </c>
      <c r="I39" s="2" t="s">
        <v>1554</v>
      </c>
      <c r="J39" s="2" t="s">
        <v>2830</v>
      </c>
    </row>
    <row r="40" spans="2:10" outlineLevel="1" x14ac:dyDescent="0.2">
      <c r="B40" s="6">
        <v>44938</v>
      </c>
      <c r="C40" s="2" t="s">
        <v>3137</v>
      </c>
      <c r="D40" s="2" t="s">
        <v>2162</v>
      </c>
      <c r="E40" s="2" t="s">
        <v>3138</v>
      </c>
      <c r="F40" s="1">
        <v>7801663</v>
      </c>
      <c r="G40" s="8" t="s">
        <v>620</v>
      </c>
      <c r="H40" s="1">
        <v>780166</v>
      </c>
      <c r="I40" s="2" t="s">
        <v>2445</v>
      </c>
      <c r="J40" s="2" t="s">
        <v>1098</v>
      </c>
    </row>
    <row r="41" spans="2:10" outlineLevel="1" x14ac:dyDescent="0.2">
      <c r="B41" s="6">
        <v>44938</v>
      </c>
      <c r="C41" s="2" t="s">
        <v>3139</v>
      </c>
      <c r="D41" s="2" t="s">
        <v>2162</v>
      </c>
      <c r="E41" s="2" t="s">
        <v>3140</v>
      </c>
      <c r="F41" s="1">
        <v>16312460</v>
      </c>
      <c r="G41" s="8" t="s">
        <v>620</v>
      </c>
      <c r="H41" s="1">
        <v>1631246</v>
      </c>
      <c r="I41" s="2" t="s">
        <v>2818</v>
      </c>
      <c r="J41" s="2" t="s">
        <v>364</v>
      </c>
    </row>
    <row r="42" spans="2:10" outlineLevel="1" x14ac:dyDescent="0.2">
      <c r="B42" s="6">
        <v>44938</v>
      </c>
      <c r="C42" s="2" t="s">
        <v>3141</v>
      </c>
      <c r="D42" s="2" t="s">
        <v>2162</v>
      </c>
      <c r="E42" s="2" t="s">
        <v>3142</v>
      </c>
      <c r="F42" s="1">
        <v>453750</v>
      </c>
      <c r="G42" s="8" t="s">
        <v>620</v>
      </c>
      <c r="H42" s="1">
        <v>45375</v>
      </c>
      <c r="I42" s="2" t="s">
        <v>124</v>
      </c>
      <c r="J42" s="2" t="s">
        <v>1197</v>
      </c>
    </row>
    <row r="43" spans="2:10" outlineLevel="1" x14ac:dyDescent="0.2">
      <c r="B43" s="6">
        <v>44938</v>
      </c>
      <c r="C43" s="2" t="s">
        <v>3143</v>
      </c>
      <c r="D43" s="2" t="s">
        <v>2162</v>
      </c>
      <c r="E43" s="2" t="s">
        <v>3144</v>
      </c>
      <c r="F43" s="1">
        <v>5552900</v>
      </c>
      <c r="G43" s="8" t="s">
        <v>620</v>
      </c>
      <c r="H43" s="1">
        <v>555290</v>
      </c>
      <c r="I43" s="2" t="s">
        <v>944</v>
      </c>
      <c r="J43" s="2" t="s">
        <v>319</v>
      </c>
    </row>
    <row r="44" spans="2:10" outlineLevel="1" x14ac:dyDescent="0.2">
      <c r="B44" s="6">
        <v>44938</v>
      </c>
      <c r="C44" s="2" t="s">
        <v>3145</v>
      </c>
      <c r="D44" s="2" t="s">
        <v>2162</v>
      </c>
      <c r="E44" s="2" t="s">
        <v>3146</v>
      </c>
      <c r="F44" s="1">
        <v>11276975</v>
      </c>
      <c r="G44" s="8" t="s">
        <v>620</v>
      </c>
      <c r="H44" s="1">
        <v>1127698</v>
      </c>
      <c r="I44" s="2" t="s">
        <v>2119</v>
      </c>
      <c r="J44" s="2" t="s">
        <v>1150</v>
      </c>
    </row>
    <row r="45" spans="2:10" outlineLevel="1" x14ac:dyDescent="0.2">
      <c r="B45" s="6">
        <v>44938</v>
      </c>
      <c r="C45" s="2" t="s">
        <v>3147</v>
      </c>
      <c r="D45" s="2" t="s">
        <v>2162</v>
      </c>
      <c r="E45" s="2" t="s">
        <v>3148</v>
      </c>
      <c r="F45" s="1">
        <v>34002547</v>
      </c>
      <c r="G45" s="8" t="s">
        <v>620</v>
      </c>
      <c r="H45" s="1">
        <v>3400255</v>
      </c>
      <c r="I45" s="2" t="s">
        <v>2355</v>
      </c>
      <c r="J45" s="2" t="s">
        <v>2013</v>
      </c>
    </row>
    <row r="46" spans="2:10" outlineLevel="1" x14ac:dyDescent="0.2">
      <c r="B46" s="6">
        <v>44939</v>
      </c>
      <c r="C46" s="2" t="s">
        <v>3149</v>
      </c>
      <c r="D46" s="2" t="s">
        <v>2162</v>
      </c>
      <c r="E46" s="2" t="s">
        <v>3150</v>
      </c>
      <c r="F46" s="1">
        <v>14222006</v>
      </c>
      <c r="G46" s="8" t="s">
        <v>620</v>
      </c>
      <c r="H46" s="1">
        <v>1422201</v>
      </c>
      <c r="I46" s="2" t="s">
        <v>2355</v>
      </c>
      <c r="J46" s="2" t="s">
        <v>2013</v>
      </c>
    </row>
    <row r="47" spans="2:10" outlineLevel="1" x14ac:dyDescent="0.2">
      <c r="B47" s="6">
        <v>44939</v>
      </c>
      <c r="C47" s="2" t="s">
        <v>3151</v>
      </c>
      <c r="D47" s="2" t="s">
        <v>2162</v>
      </c>
      <c r="E47" s="2" t="s">
        <v>3152</v>
      </c>
      <c r="F47" s="1">
        <v>14231020</v>
      </c>
      <c r="G47" s="8" t="s">
        <v>620</v>
      </c>
      <c r="H47" s="1">
        <v>1423102</v>
      </c>
      <c r="I47" s="2" t="s">
        <v>2355</v>
      </c>
      <c r="J47" s="2" t="s">
        <v>2013</v>
      </c>
    </row>
    <row r="48" spans="2:10" outlineLevel="1" x14ac:dyDescent="0.2">
      <c r="B48" s="6">
        <v>44939</v>
      </c>
      <c r="C48" s="2" t="s">
        <v>3153</v>
      </c>
      <c r="D48" s="2" t="s">
        <v>2162</v>
      </c>
      <c r="E48" s="2" t="s">
        <v>3154</v>
      </c>
      <c r="F48" s="1">
        <v>4313540</v>
      </c>
      <c r="G48" s="8" t="s">
        <v>620</v>
      </c>
      <c r="H48" s="1">
        <v>431354</v>
      </c>
      <c r="I48" s="2" t="s">
        <v>2119</v>
      </c>
      <c r="J48" s="2" t="s">
        <v>1150</v>
      </c>
    </row>
    <row r="49" spans="2:10" outlineLevel="1" x14ac:dyDescent="0.2">
      <c r="B49" s="6">
        <v>44939</v>
      </c>
      <c r="C49" s="2" t="s">
        <v>3155</v>
      </c>
      <c r="D49" s="2" t="s">
        <v>2162</v>
      </c>
      <c r="E49" s="2" t="s">
        <v>3156</v>
      </c>
      <c r="F49" s="1">
        <v>5508443</v>
      </c>
      <c r="G49" s="8" t="s">
        <v>620</v>
      </c>
      <c r="H49" s="1">
        <v>550844</v>
      </c>
      <c r="I49" s="2" t="s">
        <v>1222</v>
      </c>
      <c r="J49" s="2" t="s">
        <v>915</v>
      </c>
    </row>
    <row r="50" spans="2:10" outlineLevel="1" x14ac:dyDescent="0.2">
      <c r="B50" s="6">
        <v>44939</v>
      </c>
      <c r="C50" s="2" t="s">
        <v>3157</v>
      </c>
      <c r="D50" s="2" t="s">
        <v>2162</v>
      </c>
      <c r="E50" s="2" t="s">
        <v>3158</v>
      </c>
      <c r="F50" s="1">
        <v>12045000</v>
      </c>
      <c r="G50" s="8" t="s">
        <v>620</v>
      </c>
      <c r="H50" s="1">
        <v>1204500</v>
      </c>
      <c r="I50" s="2" t="s">
        <v>24</v>
      </c>
      <c r="J50" s="2" t="s">
        <v>349</v>
      </c>
    </row>
    <row r="51" spans="2:10" outlineLevel="1" x14ac:dyDescent="0.2">
      <c r="B51" s="6">
        <v>44939</v>
      </c>
      <c r="C51" s="2" t="s">
        <v>3159</v>
      </c>
      <c r="D51" s="2" t="s">
        <v>2162</v>
      </c>
      <c r="E51" s="2" t="s">
        <v>3160</v>
      </c>
      <c r="F51" s="1">
        <v>8621938</v>
      </c>
      <c r="G51" s="8" t="s">
        <v>620</v>
      </c>
      <c r="H51" s="1">
        <v>862194</v>
      </c>
      <c r="I51" s="2" t="s">
        <v>24</v>
      </c>
      <c r="J51" s="2" t="s">
        <v>349</v>
      </c>
    </row>
    <row r="52" spans="2:10" outlineLevel="1" x14ac:dyDescent="0.2">
      <c r="B52" s="6">
        <v>44939</v>
      </c>
      <c r="C52" s="2" t="s">
        <v>3161</v>
      </c>
      <c r="D52" s="2" t="s">
        <v>2162</v>
      </c>
      <c r="E52" s="2" t="s">
        <v>3162</v>
      </c>
      <c r="F52" s="1">
        <v>2234495</v>
      </c>
      <c r="G52" s="8" t="s">
        <v>620</v>
      </c>
      <c r="H52" s="1">
        <v>223450</v>
      </c>
      <c r="I52" s="2" t="s">
        <v>24</v>
      </c>
      <c r="J52" s="2" t="s">
        <v>349</v>
      </c>
    </row>
    <row r="53" spans="2:10" outlineLevel="1" x14ac:dyDescent="0.2">
      <c r="B53" s="6">
        <v>44939</v>
      </c>
      <c r="C53" s="2" t="s">
        <v>3163</v>
      </c>
      <c r="D53" s="2" t="s">
        <v>2162</v>
      </c>
      <c r="E53" s="2" t="s">
        <v>3164</v>
      </c>
      <c r="F53" s="1">
        <v>301092</v>
      </c>
      <c r="G53" s="8" t="s">
        <v>620</v>
      </c>
      <c r="H53" s="1">
        <v>30109</v>
      </c>
      <c r="I53" s="2" t="s">
        <v>2818</v>
      </c>
      <c r="J53" s="2" t="s">
        <v>364</v>
      </c>
    </row>
    <row r="54" spans="2:10" outlineLevel="1" x14ac:dyDescent="0.2">
      <c r="B54" s="6">
        <v>44939</v>
      </c>
      <c r="C54" s="2" t="s">
        <v>3165</v>
      </c>
      <c r="D54" s="2" t="s">
        <v>2162</v>
      </c>
      <c r="E54" s="2" t="s">
        <v>3166</v>
      </c>
      <c r="F54" s="1">
        <v>9872010</v>
      </c>
      <c r="G54" s="8" t="s">
        <v>620</v>
      </c>
      <c r="H54" s="1">
        <v>987201</v>
      </c>
      <c r="I54" s="2" t="s">
        <v>944</v>
      </c>
      <c r="J54" s="2" t="s">
        <v>319</v>
      </c>
    </row>
    <row r="55" spans="2:10" outlineLevel="1" x14ac:dyDescent="0.2">
      <c r="B55" s="6">
        <v>44939</v>
      </c>
      <c r="C55" s="2" t="s">
        <v>3167</v>
      </c>
      <c r="D55" s="2" t="s">
        <v>2162</v>
      </c>
      <c r="E55" s="2" t="s">
        <v>3168</v>
      </c>
      <c r="F55" s="1">
        <v>3398400</v>
      </c>
      <c r="G55" s="8" t="s">
        <v>620</v>
      </c>
      <c r="H55" s="1">
        <v>339840</v>
      </c>
      <c r="I55" s="2" t="s">
        <v>944</v>
      </c>
      <c r="J55" s="2" t="s">
        <v>319</v>
      </c>
    </row>
    <row r="56" spans="2:10" outlineLevel="1" x14ac:dyDescent="0.2">
      <c r="B56" s="6">
        <v>44939</v>
      </c>
      <c r="C56" s="2" t="s">
        <v>3169</v>
      </c>
      <c r="D56" s="2" t="s">
        <v>2162</v>
      </c>
      <c r="E56" s="2" t="s">
        <v>3170</v>
      </c>
      <c r="F56" s="1">
        <v>10871460</v>
      </c>
      <c r="G56" s="8" t="s">
        <v>620</v>
      </c>
      <c r="H56" s="1">
        <v>1087146</v>
      </c>
      <c r="I56" s="2" t="s">
        <v>1900</v>
      </c>
      <c r="J56" s="2" t="s">
        <v>441</v>
      </c>
    </row>
    <row r="57" spans="2:10" outlineLevel="1" x14ac:dyDescent="0.2">
      <c r="B57" s="6">
        <v>44939</v>
      </c>
      <c r="C57" s="2" t="s">
        <v>3171</v>
      </c>
      <c r="D57" s="2" t="s">
        <v>2162</v>
      </c>
      <c r="E57" s="2" t="s">
        <v>3172</v>
      </c>
      <c r="F57" s="1">
        <v>523160</v>
      </c>
      <c r="G57" s="8" t="s">
        <v>620</v>
      </c>
      <c r="H57" s="1">
        <v>52316</v>
      </c>
      <c r="I57" s="2" t="s">
        <v>944</v>
      </c>
      <c r="J57" s="2" t="s">
        <v>319</v>
      </c>
    </row>
    <row r="58" spans="2:10" outlineLevel="1" x14ac:dyDescent="0.2">
      <c r="B58" s="6">
        <v>44957</v>
      </c>
      <c r="C58" s="2" t="s">
        <v>3173</v>
      </c>
      <c r="D58" s="2" t="s">
        <v>2162</v>
      </c>
      <c r="E58" s="2" t="s">
        <v>3174</v>
      </c>
      <c r="F58" s="1">
        <v>10983255</v>
      </c>
      <c r="G58" s="8" t="s">
        <v>620</v>
      </c>
      <c r="H58" s="1">
        <v>1098326</v>
      </c>
      <c r="I58" s="2" t="s">
        <v>2119</v>
      </c>
      <c r="J58" s="2" t="s">
        <v>1150</v>
      </c>
    </row>
    <row r="59" spans="2:10" outlineLevel="1" x14ac:dyDescent="0.2">
      <c r="B59" s="6">
        <v>44957</v>
      </c>
      <c r="C59" s="2" t="s">
        <v>3175</v>
      </c>
      <c r="D59" s="2" t="s">
        <v>2162</v>
      </c>
      <c r="E59" s="2" t="s">
        <v>3176</v>
      </c>
      <c r="F59" s="1">
        <v>5540700</v>
      </c>
      <c r="G59" s="8" t="s">
        <v>620</v>
      </c>
      <c r="H59" s="1">
        <v>554070</v>
      </c>
      <c r="I59" s="2" t="s">
        <v>944</v>
      </c>
      <c r="J59" s="2" t="s">
        <v>319</v>
      </c>
    </row>
    <row r="60" spans="2:10" outlineLevel="1" x14ac:dyDescent="0.2">
      <c r="B60" s="6">
        <v>44957</v>
      </c>
      <c r="C60" s="2" t="s">
        <v>3177</v>
      </c>
      <c r="D60" s="2" t="s">
        <v>2162</v>
      </c>
      <c r="E60" s="2" t="s">
        <v>3178</v>
      </c>
      <c r="F60" s="1">
        <v>7181680</v>
      </c>
      <c r="G60" s="8" t="s">
        <v>620</v>
      </c>
      <c r="H60" s="1">
        <v>718168</v>
      </c>
      <c r="I60" s="2" t="s">
        <v>1900</v>
      </c>
      <c r="J60" s="2" t="s">
        <v>441</v>
      </c>
    </row>
    <row r="61" spans="2:10" outlineLevel="1" x14ac:dyDescent="0.2">
      <c r="B61" s="6">
        <v>44957</v>
      </c>
      <c r="C61" s="2" t="s">
        <v>3179</v>
      </c>
      <c r="D61" s="2" t="s">
        <v>2162</v>
      </c>
      <c r="E61" s="2" t="s">
        <v>3180</v>
      </c>
      <c r="F61" s="1">
        <v>8201700</v>
      </c>
      <c r="G61" s="8" t="s">
        <v>620</v>
      </c>
      <c r="H61" s="1">
        <v>820170</v>
      </c>
      <c r="I61" s="2" t="s">
        <v>944</v>
      </c>
      <c r="J61" s="2" t="s">
        <v>319</v>
      </c>
    </row>
    <row r="62" spans="2:10" outlineLevel="1" x14ac:dyDescent="0.2">
      <c r="B62" s="6">
        <v>44957</v>
      </c>
      <c r="C62" s="2" t="s">
        <v>3181</v>
      </c>
      <c r="D62" s="2" t="s">
        <v>2162</v>
      </c>
      <c r="E62" s="2" t="s">
        <v>3182</v>
      </c>
      <c r="F62" s="1">
        <v>6681919</v>
      </c>
      <c r="G62" s="8" t="s">
        <v>620</v>
      </c>
      <c r="H62" s="1">
        <v>668192</v>
      </c>
      <c r="I62" s="2" t="s">
        <v>2339</v>
      </c>
      <c r="J62" s="2" t="s">
        <v>1408</v>
      </c>
    </row>
    <row r="63" spans="2:10" outlineLevel="1" x14ac:dyDescent="0.2">
      <c r="B63" s="6">
        <v>44957</v>
      </c>
      <c r="C63" s="2" t="s">
        <v>3183</v>
      </c>
      <c r="D63" s="2" t="s">
        <v>2162</v>
      </c>
      <c r="E63" s="2" t="s">
        <v>3184</v>
      </c>
      <c r="F63" s="1">
        <v>1409320</v>
      </c>
      <c r="G63" s="8" t="s">
        <v>620</v>
      </c>
      <c r="H63" s="1">
        <v>140932</v>
      </c>
      <c r="I63" s="2" t="s">
        <v>1554</v>
      </c>
      <c r="J63" s="2" t="s">
        <v>2830</v>
      </c>
    </row>
    <row r="64" spans="2:10" outlineLevel="1" x14ac:dyDescent="0.2">
      <c r="B64" s="6">
        <v>44957</v>
      </c>
      <c r="C64" s="2" t="s">
        <v>3185</v>
      </c>
      <c r="D64" s="2" t="s">
        <v>2162</v>
      </c>
      <c r="E64" s="2" t="s">
        <v>3186</v>
      </c>
      <c r="F64" s="1">
        <v>33968626</v>
      </c>
      <c r="G64" s="8" t="s">
        <v>620</v>
      </c>
      <c r="H64" s="1">
        <v>3396863</v>
      </c>
      <c r="I64" s="2" t="s">
        <v>2355</v>
      </c>
      <c r="J64" s="2" t="s">
        <v>2013</v>
      </c>
    </row>
    <row r="65" spans="2:10" outlineLevel="1" x14ac:dyDescent="0.2">
      <c r="B65" s="6">
        <v>44957</v>
      </c>
      <c r="C65" s="2" t="s">
        <v>3187</v>
      </c>
      <c r="D65" s="2" t="s">
        <v>2162</v>
      </c>
      <c r="E65" s="2" t="s">
        <v>3188</v>
      </c>
      <c r="F65" s="1">
        <v>5097600</v>
      </c>
      <c r="G65" s="8" t="s">
        <v>620</v>
      </c>
      <c r="H65" s="1">
        <v>509760</v>
      </c>
      <c r="I65" s="2" t="s">
        <v>2355</v>
      </c>
      <c r="J65" s="2" t="s">
        <v>2013</v>
      </c>
    </row>
    <row r="66" spans="2:10" outlineLevel="1" x14ac:dyDescent="0.2">
      <c r="B66" s="6">
        <v>44957</v>
      </c>
      <c r="C66" s="2" t="s">
        <v>3189</v>
      </c>
      <c r="D66" s="2" t="s">
        <v>2162</v>
      </c>
      <c r="E66" s="2" t="s">
        <v>3190</v>
      </c>
      <c r="F66" s="1">
        <v>13089490</v>
      </c>
      <c r="G66" s="8" t="s">
        <v>620</v>
      </c>
      <c r="H66" s="1">
        <v>1308949</v>
      </c>
      <c r="I66" s="2" t="s">
        <v>2355</v>
      </c>
      <c r="J66" s="2" t="s">
        <v>2013</v>
      </c>
    </row>
    <row r="67" spans="2:10" outlineLevel="1" x14ac:dyDescent="0.2">
      <c r="B67" s="6">
        <v>44957</v>
      </c>
      <c r="C67" s="2" t="s">
        <v>3191</v>
      </c>
      <c r="D67" s="2" t="s">
        <v>2162</v>
      </c>
      <c r="E67" s="2" t="s">
        <v>3192</v>
      </c>
      <c r="F67" s="1">
        <v>5475840</v>
      </c>
      <c r="G67" s="8" t="s">
        <v>620</v>
      </c>
      <c r="H67" s="1">
        <v>547584</v>
      </c>
      <c r="I67" s="2" t="s">
        <v>2119</v>
      </c>
      <c r="J67" s="2" t="s">
        <v>1150</v>
      </c>
    </row>
    <row r="68" spans="2:10" outlineLevel="1" x14ac:dyDescent="0.2">
      <c r="B68" s="6">
        <v>44957</v>
      </c>
      <c r="C68" s="2" t="s">
        <v>3193</v>
      </c>
      <c r="D68" s="2" t="s">
        <v>2162</v>
      </c>
      <c r="E68" s="2" t="s">
        <v>3194</v>
      </c>
      <c r="F68" s="1">
        <v>2937240</v>
      </c>
      <c r="G68" s="8" t="s">
        <v>620</v>
      </c>
      <c r="H68" s="1">
        <v>293724</v>
      </c>
      <c r="I68" s="2" t="s">
        <v>2355</v>
      </c>
      <c r="J68" s="2" t="s">
        <v>2013</v>
      </c>
    </row>
    <row r="69" spans="2:10" outlineLevel="1" x14ac:dyDescent="0.2">
      <c r="B69" s="6">
        <v>44957</v>
      </c>
      <c r="C69" s="2" t="s">
        <v>3195</v>
      </c>
      <c r="D69" s="2" t="s">
        <v>2162</v>
      </c>
      <c r="E69" s="2" t="s">
        <v>3196</v>
      </c>
      <c r="F69" s="1">
        <v>6857292</v>
      </c>
      <c r="G69" s="8" t="s">
        <v>620</v>
      </c>
      <c r="H69" s="1">
        <v>685729</v>
      </c>
      <c r="I69" s="2" t="s">
        <v>2355</v>
      </c>
      <c r="J69" s="2" t="s">
        <v>2013</v>
      </c>
    </row>
    <row r="70" spans="2:10" outlineLevel="1" x14ac:dyDescent="0.2">
      <c r="B70" s="6">
        <v>44957</v>
      </c>
      <c r="C70" s="2" t="s">
        <v>3197</v>
      </c>
      <c r="D70" s="2" t="s">
        <v>2162</v>
      </c>
      <c r="E70" s="2" t="s">
        <v>3198</v>
      </c>
      <c r="F70" s="1">
        <v>10151030</v>
      </c>
      <c r="G70" s="8" t="s">
        <v>620</v>
      </c>
      <c r="H70" s="1">
        <v>1015103</v>
      </c>
      <c r="I70" s="2" t="s">
        <v>2355</v>
      </c>
      <c r="J70" s="2" t="s">
        <v>2013</v>
      </c>
    </row>
    <row r="71" spans="2:10" outlineLevel="1" x14ac:dyDescent="0.2">
      <c r="B71" s="6">
        <v>44957</v>
      </c>
      <c r="C71" s="2" t="s">
        <v>3199</v>
      </c>
      <c r="D71" s="2" t="s">
        <v>2162</v>
      </c>
      <c r="E71" s="2" t="s">
        <v>3200</v>
      </c>
      <c r="F71" s="1">
        <v>3070760</v>
      </c>
      <c r="G71" s="8" t="s">
        <v>620</v>
      </c>
      <c r="H71" s="1">
        <v>307076</v>
      </c>
      <c r="I71" s="2" t="s">
        <v>2355</v>
      </c>
      <c r="J71" s="2" t="s">
        <v>2013</v>
      </c>
    </row>
    <row r="72" spans="2:10" outlineLevel="1" x14ac:dyDescent="0.2">
      <c r="B72" s="6">
        <v>44957</v>
      </c>
      <c r="C72" s="2" t="s">
        <v>3201</v>
      </c>
      <c r="D72" s="2" t="s">
        <v>2162</v>
      </c>
      <c r="E72" s="2" t="s">
        <v>3202</v>
      </c>
      <c r="F72" s="1">
        <v>4313540</v>
      </c>
      <c r="G72" s="8" t="s">
        <v>620</v>
      </c>
      <c r="H72" s="1">
        <v>431354</v>
      </c>
      <c r="I72" s="2" t="s">
        <v>2119</v>
      </c>
      <c r="J72" s="2" t="s">
        <v>1150</v>
      </c>
    </row>
    <row r="73" spans="2:10" outlineLevel="1" x14ac:dyDescent="0.2">
      <c r="B73" s="6">
        <v>44957</v>
      </c>
      <c r="C73" s="2" t="s">
        <v>3203</v>
      </c>
      <c r="D73" s="2" t="s">
        <v>2162</v>
      </c>
      <c r="E73" s="2" t="s">
        <v>3204</v>
      </c>
      <c r="F73" s="1">
        <v>5552900</v>
      </c>
      <c r="G73" s="8" t="s">
        <v>620</v>
      </c>
      <c r="H73" s="1">
        <v>555290</v>
      </c>
      <c r="I73" s="2" t="s">
        <v>1893</v>
      </c>
      <c r="J73" s="2" t="s">
        <v>375</v>
      </c>
    </row>
    <row r="74" spans="2:10" outlineLevel="1" x14ac:dyDescent="0.2">
      <c r="B74" s="6">
        <v>44957</v>
      </c>
      <c r="C74" s="2" t="s">
        <v>3205</v>
      </c>
      <c r="D74" s="2" t="s">
        <v>2162</v>
      </c>
      <c r="E74" s="2" t="s">
        <v>3206</v>
      </c>
      <c r="F74" s="1">
        <v>3689780</v>
      </c>
      <c r="G74" s="8" t="s">
        <v>620</v>
      </c>
      <c r="H74" s="1">
        <v>368978</v>
      </c>
      <c r="I74" s="2" t="s">
        <v>1893</v>
      </c>
      <c r="J74" s="2" t="s">
        <v>375</v>
      </c>
    </row>
    <row r="75" spans="2:10" outlineLevel="1" x14ac:dyDescent="0.2">
      <c r="B75" s="6">
        <v>44957</v>
      </c>
      <c r="C75" s="2" t="s">
        <v>3207</v>
      </c>
      <c r="D75" s="2" t="s">
        <v>2162</v>
      </c>
      <c r="E75" s="2" t="s">
        <v>3208</v>
      </c>
      <c r="F75" s="1">
        <v>1186749</v>
      </c>
      <c r="G75" s="8" t="s">
        <v>620</v>
      </c>
      <c r="H75" s="1">
        <v>118675</v>
      </c>
      <c r="I75" s="2" t="s">
        <v>1893</v>
      </c>
      <c r="J75" s="2" t="s">
        <v>375</v>
      </c>
    </row>
    <row r="76" spans="2:10" outlineLevel="1" x14ac:dyDescent="0.2">
      <c r="B76" s="6">
        <v>44957</v>
      </c>
      <c r="C76" s="2" t="s">
        <v>3209</v>
      </c>
      <c r="D76" s="2" t="s">
        <v>2162</v>
      </c>
      <c r="E76" s="2" t="s">
        <v>3210</v>
      </c>
      <c r="F76" s="1">
        <v>30777956</v>
      </c>
      <c r="G76" s="8" t="s">
        <v>620</v>
      </c>
      <c r="H76" s="1">
        <v>3077796</v>
      </c>
      <c r="I76" s="2" t="s">
        <v>1893</v>
      </c>
      <c r="J76" s="2" t="s">
        <v>375</v>
      </c>
    </row>
    <row r="77" spans="2:10" outlineLevel="1" x14ac:dyDescent="0.2">
      <c r="B77" s="6">
        <v>44957</v>
      </c>
      <c r="C77" s="2" t="s">
        <v>3211</v>
      </c>
      <c r="D77" s="2" t="s">
        <v>2162</v>
      </c>
      <c r="E77" s="2" t="s">
        <v>3212</v>
      </c>
      <c r="F77" s="1">
        <v>4286700</v>
      </c>
      <c r="G77" s="8" t="s">
        <v>620</v>
      </c>
      <c r="H77" s="1">
        <v>428670</v>
      </c>
      <c r="I77" s="2" t="s">
        <v>1893</v>
      </c>
      <c r="J77" s="2" t="s">
        <v>375</v>
      </c>
    </row>
    <row r="78" spans="2:10" outlineLevel="1" x14ac:dyDescent="0.2">
      <c r="B78" s="6">
        <v>44957</v>
      </c>
      <c r="C78" s="2" t="s">
        <v>3213</v>
      </c>
      <c r="D78" s="2" t="s">
        <v>2162</v>
      </c>
      <c r="E78" s="2" t="s">
        <v>3214</v>
      </c>
      <c r="F78" s="1">
        <v>11097928</v>
      </c>
      <c r="G78" s="8" t="s">
        <v>620</v>
      </c>
      <c r="H78" s="1">
        <v>1109793</v>
      </c>
      <c r="I78" s="2" t="s">
        <v>1893</v>
      </c>
      <c r="J78" s="2" t="s">
        <v>375</v>
      </c>
    </row>
    <row r="79" spans="2:10" outlineLevel="1" x14ac:dyDescent="0.2">
      <c r="B79" s="6">
        <v>44957</v>
      </c>
      <c r="C79" s="2" t="s">
        <v>3215</v>
      </c>
      <c r="D79" s="2" t="s">
        <v>2162</v>
      </c>
      <c r="E79" s="2" t="s">
        <v>3216</v>
      </c>
      <c r="F79" s="1">
        <v>13050020</v>
      </c>
      <c r="G79" s="8" t="s">
        <v>620</v>
      </c>
      <c r="H79" s="1">
        <v>1305002</v>
      </c>
      <c r="I79" s="2" t="s">
        <v>1893</v>
      </c>
      <c r="J79" s="2" t="s">
        <v>375</v>
      </c>
    </row>
    <row r="80" spans="2:10" outlineLevel="1" x14ac:dyDescent="0.2">
      <c r="B80" s="6">
        <v>44957</v>
      </c>
      <c r="C80" s="2" t="s">
        <v>3217</v>
      </c>
      <c r="D80" s="2" t="s">
        <v>2162</v>
      </c>
      <c r="E80" s="2" t="s">
        <v>3218</v>
      </c>
      <c r="F80" s="1">
        <v>59692440</v>
      </c>
      <c r="G80" s="8" t="s">
        <v>620</v>
      </c>
      <c r="H80" s="1">
        <v>5969244</v>
      </c>
      <c r="I80" s="2" t="s">
        <v>1893</v>
      </c>
      <c r="J80" s="2" t="s">
        <v>375</v>
      </c>
    </row>
    <row r="81" spans="2:10" outlineLevel="1" x14ac:dyDescent="0.2">
      <c r="B81" s="6">
        <v>44957</v>
      </c>
      <c r="C81" s="2" t="s">
        <v>3219</v>
      </c>
      <c r="D81" s="2" t="s">
        <v>2162</v>
      </c>
      <c r="E81" s="2" t="s">
        <v>3220</v>
      </c>
      <c r="F81" s="1">
        <v>13722516</v>
      </c>
      <c r="G81" s="8" t="s">
        <v>620</v>
      </c>
      <c r="H81" s="1">
        <v>1372252</v>
      </c>
      <c r="I81" s="2" t="s">
        <v>2355</v>
      </c>
      <c r="J81" s="2" t="s">
        <v>2013</v>
      </c>
    </row>
    <row r="82" spans="2:10" outlineLevel="1" x14ac:dyDescent="0.2">
      <c r="B82" s="6">
        <v>44957</v>
      </c>
      <c r="C82" s="2" t="s">
        <v>3221</v>
      </c>
      <c r="D82" s="2" t="s">
        <v>2162</v>
      </c>
      <c r="E82" s="2" t="s">
        <v>3222</v>
      </c>
      <c r="F82" s="1">
        <v>12326900</v>
      </c>
      <c r="G82" s="8" t="s">
        <v>620</v>
      </c>
      <c r="H82" s="1">
        <v>1232690</v>
      </c>
      <c r="I82" s="2" t="s">
        <v>1893</v>
      </c>
      <c r="J82" s="2" t="s">
        <v>375</v>
      </c>
    </row>
    <row r="83" spans="2:10" outlineLevel="1" x14ac:dyDescent="0.2">
      <c r="B83" s="6">
        <v>44957</v>
      </c>
      <c r="C83" s="2" t="s">
        <v>3223</v>
      </c>
      <c r="D83" s="2" t="s">
        <v>2162</v>
      </c>
      <c r="E83" s="2" t="s">
        <v>3224</v>
      </c>
      <c r="F83" s="1">
        <v>11426020</v>
      </c>
      <c r="G83" s="8" t="s">
        <v>620</v>
      </c>
      <c r="H83" s="1">
        <v>1142602</v>
      </c>
      <c r="I83" s="2" t="s">
        <v>1893</v>
      </c>
      <c r="J83" s="2" t="s">
        <v>375</v>
      </c>
    </row>
    <row r="84" spans="2:10" outlineLevel="1" x14ac:dyDescent="0.2">
      <c r="B84" s="6">
        <v>44957</v>
      </c>
      <c r="C84" s="2" t="s">
        <v>3225</v>
      </c>
      <c r="D84" s="2" t="s">
        <v>2162</v>
      </c>
      <c r="E84" s="2" t="s">
        <v>3226</v>
      </c>
      <c r="F84" s="1">
        <v>8198760</v>
      </c>
      <c r="G84" s="8" t="s">
        <v>620</v>
      </c>
      <c r="H84" s="1">
        <v>819876</v>
      </c>
      <c r="I84" s="2" t="s">
        <v>944</v>
      </c>
      <c r="J84" s="2" t="s">
        <v>319</v>
      </c>
    </row>
    <row r="85" spans="2:10" outlineLevel="1" x14ac:dyDescent="0.2">
      <c r="B85" s="6">
        <v>44957</v>
      </c>
      <c r="C85" s="2" t="s">
        <v>3227</v>
      </c>
      <c r="D85" s="2" t="s">
        <v>2162</v>
      </c>
      <c r="E85" s="2" t="s">
        <v>3228</v>
      </c>
      <c r="F85" s="1">
        <v>2637220</v>
      </c>
      <c r="G85" s="8" t="s">
        <v>620</v>
      </c>
      <c r="H85" s="1">
        <v>263722</v>
      </c>
      <c r="I85" s="2" t="s">
        <v>1893</v>
      </c>
      <c r="J85" s="2" t="s">
        <v>375</v>
      </c>
    </row>
    <row r="86" spans="2:10" outlineLevel="1" x14ac:dyDescent="0.2">
      <c r="B86" s="6">
        <v>44966</v>
      </c>
      <c r="C86" s="2" t="s">
        <v>3229</v>
      </c>
      <c r="D86" s="2" t="s">
        <v>2162</v>
      </c>
      <c r="E86" s="2" t="s">
        <v>3230</v>
      </c>
      <c r="F86" s="1">
        <v>1863945</v>
      </c>
      <c r="G86" s="8" t="s">
        <v>620</v>
      </c>
      <c r="H86" s="1">
        <v>186395</v>
      </c>
      <c r="I86" s="2" t="s">
        <v>24</v>
      </c>
      <c r="J86" s="2" t="s">
        <v>349</v>
      </c>
    </row>
    <row r="87" spans="2:10" outlineLevel="1" x14ac:dyDescent="0.2">
      <c r="B87" s="6">
        <v>44966</v>
      </c>
      <c r="C87" s="2" t="s">
        <v>3231</v>
      </c>
      <c r="D87" s="2" t="s">
        <v>2162</v>
      </c>
      <c r="E87" s="2" t="s">
        <v>3232</v>
      </c>
      <c r="F87" s="1">
        <v>11892500</v>
      </c>
      <c r="G87" s="8" t="s">
        <v>620</v>
      </c>
      <c r="H87" s="1">
        <v>1189250</v>
      </c>
      <c r="I87" s="2" t="s">
        <v>24</v>
      </c>
      <c r="J87" s="2" t="s">
        <v>349</v>
      </c>
    </row>
    <row r="88" spans="2:10" outlineLevel="1" x14ac:dyDescent="0.2">
      <c r="B88" s="6">
        <v>44966</v>
      </c>
      <c r="C88" s="2" t="s">
        <v>3233</v>
      </c>
      <c r="D88" s="2" t="s">
        <v>2162</v>
      </c>
      <c r="E88" s="2" t="s">
        <v>3234</v>
      </c>
      <c r="F88" s="1">
        <v>18338120</v>
      </c>
      <c r="G88" s="8" t="s">
        <v>620</v>
      </c>
      <c r="H88" s="1">
        <v>1833812</v>
      </c>
      <c r="I88" s="2" t="s">
        <v>2339</v>
      </c>
      <c r="J88" s="2" t="s">
        <v>1408</v>
      </c>
    </row>
    <row r="89" spans="2:10" outlineLevel="1" x14ac:dyDescent="0.2">
      <c r="B89" s="6">
        <v>44966</v>
      </c>
      <c r="C89" s="2" t="s">
        <v>3235</v>
      </c>
      <c r="D89" s="2" t="s">
        <v>2162</v>
      </c>
      <c r="E89" s="2" t="s">
        <v>3236</v>
      </c>
      <c r="F89" s="1">
        <v>2381320</v>
      </c>
      <c r="G89" s="8" t="s">
        <v>620</v>
      </c>
      <c r="H89" s="1">
        <v>238132</v>
      </c>
      <c r="I89" s="2" t="s">
        <v>1900</v>
      </c>
      <c r="J89" s="2" t="s">
        <v>441</v>
      </c>
    </row>
    <row r="90" spans="2:10" outlineLevel="1" x14ac:dyDescent="0.2">
      <c r="B90" s="6">
        <v>44966</v>
      </c>
      <c r="C90" s="2" t="s">
        <v>3237</v>
      </c>
      <c r="D90" s="2" t="s">
        <v>2162</v>
      </c>
      <c r="E90" s="2" t="s">
        <v>3238</v>
      </c>
      <c r="F90" s="1">
        <v>1003640</v>
      </c>
      <c r="G90" s="8" t="s">
        <v>620</v>
      </c>
      <c r="H90" s="1">
        <v>100364</v>
      </c>
      <c r="I90" s="2" t="s">
        <v>2119</v>
      </c>
      <c r="J90" s="2" t="s">
        <v>1150</v>
      </c>
    </row>
    <row r="91" spans="2:10" outlineLevel="1" x14ac:dyDescent="0.2">
      <c r="B91" s="6">
        <v>44966</v>
      </c>
      <c r="C91" s="2" t="s">
        <v>3239</v>
      </c>
      <c r="D91" s="2" t="s">
        <v>2162</v>
      </c>
      <c r="E91" s="2" t="s">
        <v>3240</v>
      </c>
      <c r="F91" s="1">
        <v>4123900</v>
      </c>
      <c r="G91" s="8" t="s">
        <v>620</v>
      </c>
      <c r="H91" s="1">
        <v>412390</v>
      </c>
      <c r="I91" s="2" t="s">
        <v>2119</v>
      </c>
      <c r="J91" s="2" t="s">
        <v>1150</v>
      </c>
    </row>
    <row r="92" spans="2:10" outlineLevel="1" x14ac:dyDescent="0.2">
      <c r="B92" s="6">
        <v>44967</v>
      </c>
      <c r="C92" s="2" t="s">
        <v>3241</v>
      </c>
      <c r="D92" s="2" t="s">
        <v>2162</v>
      </c>
      <c r="E92" s="2" t="s">
        <v>3242</v>
      </c>
      <c r="F92" s="1">
        <v>7203860</v>
      </c>
      <c r="G92" s="8" t="s">
        <v>620</v>
      </c>
      <c r="H92" s="1">
        <v>720386</v>
      </c>
      <c r="I92" s="2" t="s">
        <v>2355</v>
      </c>
      <c r="J92" s="2" t="s">
        <v>2013</v>
      </c>
    </row>
    <row r="93" spans="2:10" outlineLevel="1" x14ac:dyDescent="0.2">
      <c r="B93" s="6">
        <v>44967</v>
      </c>
      <c r="C93" s="2" t="s">
        <v>3243</v>
      </c>
      <c r="D93" s="2" t="s">
        <v>2162</v>
      </c>
      <c r="E93" s="2" t="s">
        <v>3244</v>
      </c>
      <c r="F93" s="1">
        <v>13093812</v>
      </c>
      <c r="G93" s="8" t="s">
        <v>620</v>
      </c>
      <c r="H93" s="1">
        <v>1309381</v>
      </c>
      <c r="I93" s="2" t="s">
        <v>2355</v>
      </c>
      <c r="J93" s="2" t="s">
        <v>2013</v>
      </c>
    </row>
    <row r="94" spans="2:10" outlineLevel="1" x14ac:dyDescent="0.2">
      <c r="B94" s="6">
        <v>44968</v>
      </c>
      <c r="C94" s="2" t="s">
        <v>3245</v>
      </c>
      <c r="D94" s="2" t="s">
        <v>2162</v>
      </c>
      <c r="E94" s="2" t="s">
        <v>3246</v>
      </c>
      <c r="F94" s="1">
        <v>10641630</v>
      </c>
      <c r="G94" s="8" t="s">
        <v>620</v>
      </c>
      <c r="H94" s="1">
        <v>1064163</v>
      </c>
      <c r="I94" s="2" t="s">
        <v>2355</v>
      </c>
      <c r="J94" s="2" t="s">
        <v>2013</v>
      </c>
    </row>
    <row r="95" spans="2:10" outlineLevel="1" x14ac:dyDescent="0.2">
      <c r="B95" s="6">
        <v>44968</v>
      </c>
      <c r="C95" s="2" t="s">
        <v>3247</v>
      </c>
      <c r="D95" s="2" t="s">
        <v>2162</v>
      </c>
      <c r="E95" s="2" t="s">
        <v>3248</v>
      </c>
      <c r="F95" s="1">
        <v>14759120</v>
      </c>
      <c r="G95" s="8" t="s">
        <v>620</v>
      </c>
      <c r="H95" s="1">
        <v>1475912</v>
      </c>
      <c r="I95" s="2" t="s">
        <v>2355</v>
      </c>
      <c r="J95" s="2" t="s">
        <v>2013</v>
      </c>
    </row>
    <row r="96" spans="2:10" outlineLevel="1" x14ac:dyDescent="0.2">
      <c r="B96" s="6">
        <v>44968</v>
      </c>
      <c r="C96" s="2" t="s">
        <v>3249</v>
      </c>
      <c r="D96" s="2" t="s">
        <v>2162</v>
      </c>
      <c r="E96" s="2" t="s">
        <v>3250</v>
      </c>
      <c r="F96" s="1">
        <v>4101240</v>
      </c>
      <c r="G96" s="8" t="s">
        <v>620</v>
      </c>
      <c r="H96" s="1">
        <v>410124</v>
      </c>
      <c r="I96" s="2" t="s">
        <v>2355</v>
      </c>
      <c r="J96" s="2" t="s">
        <v>2013</v>
      </c>
    </row>
    <row r="97" spans="2:10" outlineLevel="1" x14ac:dyDescent="0.2">
      <c r="B97" s="6">
        <v>44968</v>
      </c>
      <c r="C97" s="2" t="s">
        <v>3251</v>
      </c>
      <c r="D97" s="2" t="s">
        <v>2162</v>
      </c>
      <c r="E97" s="2" t="s">
        <v>3252</v>
      </c>
      <c r="F97" s="1">
        <v>9404620</v>
      </c>
      <c r="G97" s="8" t="s">
        <v>620</v>
      </c>
      <c r="H97" s="1">
        <v>940462</v>
      </c>
      <c r="I97" s="2" t="s">
        <v>2355</v>
      </c>
      <c r="J97" s="2" t="s">
        <v>2013</v>
      </c>
    </row>
    <row r="98" spans="2:10" outlineLevel="1" x14ac:dyDescent="0.2">
      <c r="B98" s="6">
        <v>44968</v>
      </c>
      <c r="C98" s="2" t="s">
        <v>3253</v>
      </c>
      <c r="D98" s="2" t="s">
        <v>2162</v>
      </c>
      <c r="E98" s="2" t="s">
        <v>3254</v>
      </c>
      <c r="F98" s="1">
        <v>1410195</v>
      </c>
      <c r="G98" s="8" t="s">
        <v>620</v>
      </c>
      <c r="H98" s="1">
        <v>141020</v>
      </c>
      <c r="I98" s="2" t="s">
        <v>124</v>
      </c>
      <c r="J98" s="2" t="s">
        <v>1197</v>
      </c>
    </row>
    <row r="99" spans="2:10" outlineLevel="1" x14ac:dyDescent="0.2">
      <c r="B99" s="6">
        <v>44968</v>
      </c>
      <c r="C99" s="2" t="s">
        <v>3255</v>
      </c>
      <c r="D99" s="2" t="s">
        <v>2162</v>
      </c>
      <c r="E99" s="2" t="s">
        <v>3256</v>
      </c>
      <c r="F99" s="1">
        <v>4050610</v>
      </c>
      <c r="G99" s="8" t="s">
        <v>620</v>
      </c>
      <c r="H99" s="1">
        <v>405061</v>
      </c>
      <c r="I99" s="2" t="s">
        <v>2818</v>
      </c>
      <c r="J99" s="2" t="s">
        <v>364</v>
      </c>
    </row>
    <row r="100" spans="2:10" outlineLevel="1" x14ac:dyDescent="0.2">
      <c r="B100" s="6">
        <v>44968</v>
      </c>
      <c r="C100" s="2" t="s">
        <v>3257</v>
      </c>
      <c r="D100" s="2" t="s">
        <v>2162</v>
      </c>
      <c r="E100" s="2" t="s">
        <v>3258</v>
      </c>
      <c r="F100" s="1">
        <v>2579200</v>
      </c>
      <c r="G100" s="8" t="s">
        <v>620</v>
      </c>
      <c r="H100" s="1">
        <v>257920</v>
      </c>
      <c r="I100" s="2" t="s">
        <v>2818</v>
      </c>
      <c r="J100" s="2" t="s">
        <v>364</v>
      </c>
    </row>
    <row r="101" spans="2:10" outlineLevel="1" x14ac:dyDescent="0.2">
      <c r="B101" s="6">
        <v>44968</v>
      </c>
      <c r="C101" s="2" t="s">
        <v>3259</v>
      </c>
      <c r="D101" s="2" t="s">
        <v>2162</v>
      </c>
      <c r="E101" s="2" t="s">
        <v>3260</v>
      </c>
      <c r="F101" s="1">
        <v>5211430</v>
      </c>
      <c r="G101" s="8" t="s">
        <v>620</v>
      </c>
      <c r="H101" s="1">
        <v>521143</v>
      </c>
      <c r="I101" s="2" t="s">
        <v>1554</v>
      </c>
      <c r="J101" s="2" t="s">
        <v>2830</v>
      </c>
    </row>
    <row r="102" spans="2:10" outlineLevel="1" x14ac:dyDescent="0.2">
      <c r="B102" s="6">
        <v>44968</v>
      </c>
      <c r="C102" s="2" t="s">
        <v>3261</v>
      </c>
      <c r="D102" s="2" t="s">
        <v>2162</v>
      </c>
      <c r="E102" s="2" t="s">
        <v>3262</v>
      </c>
      <c r="F102" s="1">
        <v>7181680</v>
      </c>
      <c r="G102" s="8" t="s">
        <v>620</v>
      </c>
      <c r="H102" s="1">
        <v>718168</v>
      </c>
      <c r="I102" s="2" t="s">
        <v>944</v>
      </c>
      <c r="J102" s="2" t="s">
        <v>319</v>
      </c>
    </row>
    <row r="103" spans="2:10" outlineLevel="1" x14ac:dyDescent="0.2">
      <c r="B103" s="6">
        <v>44973</v>
      </c>
      <c r="C103" s="2" t="s">
        <v>3263</v>
      </c>
      <c r="D103" s="2" t="s">
        <v>2162</v>
      </c>
      <c r="E103" s="2" t="s">
        <v>3264</v>
      </c>
      <c r="F103" s="1">
        <v>3849940</v>
      </c>
      <c r="G103" s="8" t="s">
        <v>620</v>
      </c>
      <c r="H103" s="1">
        <v>384994</v>
      </c>
      <c r="I103" s="2" t="s">
        <v>1893</v>
      </c>
      <c r="J103" s="2" t="s">
        <v>375</v>
      </c>
    </row>
    <row r="104" spans="2:10" outlineLevel="1" x14ac:dyDescent="0.2">
      <c r="B104" s="6">
        <v>44973</v>
      </c>
      <c r="C104" s="2" t="s">
        <v>3265</v>
      </c>
      <c r="D104" s="2" t="s">
        <v>2162</v>
      </c>
      <c r="E104" s="2" t="s">
        <v>3266</v>
      </c>
      <c r="F104" s="1">
        <v>1468620</v>
      </c>
      <c r="G104" s="8" t="s">
        <v>620</v>
      </c>
      <c r="H104" s="1">
        <v>146862</v>
      </c>
      <c r="I104" s="2" t="s">
        <v>1893</v>
      </c>
      <c r="J104" s="2" t="s">
        <v>375</v>
      </c>
    </row>
    <row r="105" spans="2:10" outlineLevel="1" x14ac:dyDescent="0.2">
      <c r="B105" s="6">
        <v>44973</v>
      </c>
      <c r="C105" s="2" t="s">
        <v>3267</v>
      </c>
      <c r="D105" s="2" t="s">
        <v>2162</v>
      </c>
      <c r="E105" s="2" t="s">
        <v>3268</v>
      </c>
      <c r="F105" s="1">
        <v>3491900</v>
      </c>
      <c r="G105" s="8" t="s">
        <v>620</v>
      </c>
      <c r="H105" s="1">
        <v>349190</v>
      </c>
      <c r="I105" s="2" t="s">
        <v>1893</v>
      </c>
      <c r="J105" s="2" t="s">
        <v>375</v>
      </c>
    </row>
    <row r="106" spans="2:10" outlineLevel="1" x14ac:dyDescent="0.2">
      <c r="B106" s="6">
        <v>44973</v>
      </c>
      <c r="C106" s="2" t="s">
        <v>3269</v>
      </c>
      <c r="D106" s="2" t="s">
        <v>2162</v>
      </c>
      <c r="E106" s="2" t="s">
        <v>3270</v>
      </c>
      <c r="F106" s="1">
        <v>5920055</v>
      </c>
      <c r="G106" s="8" t="s">
        <v>620</v>
      </c>
      <c r="H106" s="1">
        <v>592006</v>
      </c>
      <c r="I106" s="2" t="s">
        <v>1893</v>
      </c>
      <c r="J106" s="2" t="s">
        <v>375</v>
      </c>
    </row>
    <row r="107" spans="2:10" outlineLevel="1" x14ac:dyDescent="0.2">
      <c r="B107" s="6">
        <v>44973</v>
      </c>
      <c r="C107" s="2" t="s">
        <v>3271</v>
      </c>
      <c r="D107" s="2" t="s">
        <v>2162</v>
      </c>
      <c r="E107" s="2" t="s">
        <v>3272</v>
      </c>
      <c r="F107" s="1">
        <v>5768276</v>
      </c>
      <c r="G107" s="8" t="s">
        <v>620</v>
      </c>
      <c r="H107" s="1">
        <v>576828</v>
      </c>
      <c r="I107" s="2" t="s">
        <v>1893</v>
      </c>
      <c r="J107" s="2" t="s">
        <v>375</v>
      </c>
    </row>
    <row r="108" spans="2:10" outlineLevel="1" x14ac:dyDescent="0.2">
      <c r="B108" s="6">
        <v>44973</v>
      </c>
      <c r="C108" s="2" t="s">
        <v>3273</v>
      </c>
      <c r="D108" s="2" t="s">
        <v>2162</v>
      </c>
      <c r="E108" s="2" t="s">
        <v>3274</v>
      </c>
      <c r="F108" s="1">
        <v>1815240</v>
      </c>
      <c r="G108" s="8" t="s">
        <v>620</v>
      </c>
      <c r="H108" s="1">
        <v>181524</v>
      </c>
      <c r="I108" s="2" t="s">
        <v>1893</v>
      </c>
      <c r="J108" s="2" t="s">
        <v>375</v>
      </c>
    </row>
    <row r="109" spans="2:10" outlineLevel="1" x14ac:dyDescent="0.2">
      <c r="B109" s="6">
        <v>44973</v>
      </c>
      <c r="C109" s="2" t="s">
        <v>3275</v>
      </c>
      <c r="D109" s="2" t="s">
        <v>2162</v>
      </c>
      <c r="E109" s="2" t="s">
        <v>3276</v>
      </c>
      <c r="F109" s="1">
        <v>3690540</v>
      </c>
      <c r="G109" s="8" t="s">
        <v>620</v>
      </c>
      <c r="H109" s="1">
        <v>369054</v>
      </c>
      <c r="I109" s="2" t="s">
        <v>1893</v>
      </c>
      <c r="J109" s="2" t="s">
        <v>375</v>
      </c>
    </row>
    <row r="110" spans="2:10" outlineLevel="1" x14ac:dyDescent="0.2">
      <c r="B110" s="6">
        <v>44973</v>
      </c>
      <c r="C110" s="2" t="s">
        <v>3277</v>
      </c>
      <c r="D110" s="2" t="s">
        <v>2162</v>
      </c>
      <c r="E110" s="2" t="s">
        <v>3278</v>
      </c>
      <c r="F110" s="1">
        <v>2618440</v>
      </c>
      <c r="G110" s="8" t="s">
        <v>620</v>
      </c>
      <c r="H110" s="1">
        <v>261844</v>
      </c>
      <c r="I110" s="2" t="s">
        <v>1893</v>
      </c>
      <c r="J110" s="2" t="s">
        <v>375</v>
      </c>
    </row>
    <row r="111" spans="2:10" outlineLevel="1" x14ac:dyDescent="0.2">
      <c r="B111" s="6">
        <v>44973</v>
      </c>
      <c r="C111" s="2" t="s">
        <v>3279</v>
      </c>
      <c r="D111" s="2" t="s">
        <v>2162</v>
      </c>
      <c r="E111" s="2" t="s">
        <v>3280</v>
      </c>
      <c r="F111" s="1">
        <v>1542990</v>
      </c>
      <c r="G111" s="8" t="s">
        <v>620</v>
      </c>
      <c r="H111" s="1">
        <v>154299</v>
      </c>
      <c r="I111" s="2" t="s">
        <v>124</v>
      </c>
      <c r="J111" s="2" t="s">
        <v>1197</v>
      </c>
    </row>
    <row r="112" spans="2:10" outlineLevel="1" x14ac:dyDescent="0.2">
      <c r="B112" s="6">
        <v>44973</v>
      </c>
      <c r="C112" s="2" t="s">
        <v>3281</v>
      </c>
      <c r="D112" s="2" t="s">
        <v>2162</v>
      </c>
      <c r="E112" s="2" t="s">
        <v>3282</v>
      </c>
      <c r="F112" s="1">
        <v>4223925</v>
      </c>
      <c r="G112" s="8" t="s">
        <v>620</v>
      </c>
      <c r="H112" s="1">
        <v>422393</v>
      </c>
      <c r="I112" s="2" t="s">
        <v>1796</v>
      </c>
      <c r="J112" s="2" t="s">
        <v>913</v>
      </c>
    </row>
    <row r="113" spans="2:10" outlineLevel="1" x14ac:dyDescent="0.2">
      <c r="B113" s="6">
        <v>44973</v>
      </c>
      <c r="C113" s="2" t="s">
        <v>3283</v>
      </c>
      <c r="D113" s="2" t="s">
        <v>2162</v>
      </c>
      <c r="E113" s="2" t="s">
        <v>3284</v>
      </c>
      <c r="F113" s="1">
        <v>1468620</v>
      </c>
      <c r="G113" s="8" t="s">
        <v>620</v>
      </c>
      <c r="H113" s="1">
        <v>146862</v>
      </c>
      <c r="I113" s="2" t="s">
        <v>944</v>
      </c>
      <c r="J113" s="2" t="s">
        <v>319</v>
      </c>
    </row>
    <row r="114" spans="2:10" outlineLevel="1" x14ac:dyDescent="0.2">
      <c r="B114" s="6">
        <v>44973</v>
      </c>
      <c r="C114" s="2" t="s">
        <v>3285</v>
      </c>
      <c r="D114" s="2" t="s">
        <v>2162</v>
      </c>
      <c r="E114" s="2" t="s">
        <v>3286</v>
      </c>
      <c r="F114" s="1">
        <v>3372440</v>
      </c>
      <c r="G114" s="8" t="s">
        <v>620</v>
      </c>
      <c r="H114" s="1">
        <v>337244</v>
      </c>
      <c r="I114" s="2" t="s">
        <v>1900</v>
      </c>
      <c r="J114" s="2" t="s">
        <v>441</v>
      </c>
    </row>
    <row r="115" spans="2:10" outlineLevel="1" x14ac:dyDescent="0.2">
      <c r="B115" s="6">
        <v>44973</v>
      </c>
      <c r="C115" s="2" t="s">
        <v>3287</v>
      </c>
      <c r="D115" s="2" t="s">
        <v>2162</v>
      </c>
      <c r="E115" s="2" t="s">
        <v>3288</v>
      </c>
      <c r="F115" s="1">
        <v>2579200</v>
      </c>
      <c r="G115" s="8" t="s">
        <v>620</v>
      </c>
      <c r="H115" s="1">
        <v>257920</v>
      </c>
      <c r="I115" s="2" t="s">
        <v>2355</v>
      </c>
      <c r="J115" s="2" t="s">
        <v>2013</v>
      </c>
    </row>
    <row r="116" spans="2:10" outlineLevel="1" x14ac:dyDescent="0.2">
      <c r="B116" s="6">
        <v>44973</v>
      </c>
      <c r="C116" s="2" t="s">
        <v>3289</v>
      </c>
      <c r="D116" s="2" t="s">
        <v>2162</v>
      </c>
      <c r="E116" s="2" t="s">
        <v>3290</v>
      </c>
      <c r="F116" s="1">
        <v>6904290</v>
      </c>
      <c r="G116" s="8" t="s">
        <v>620</v>
      </c>
      <c r="H116" s="1">
        <v>690429</v>
      </c>
      <c r="I116" s="2" t="s">
        <v>2355</v>
      </c>
      <c r="J116" s="2" t="s">
        <v>2013</v>
      </c>
    </row>
    <row r="117" spans="2:10" outlineLevel="1" x14ac:dyDescent="0.2">
      <c r="B117" s="6">
        <v>44973</v>
      </c>
      <c r="C117" s="2" t="s">
        <v>3291</v>
      </c>
      <c r="D117" s="2" t="s">
        <v>2162</v>
      </c>
      <c r="E117" s="2" t="s">
        <v>3292</v>
      </c>
      <c r="F117" s="1">
        <v>3283860</v>
      </c>
      <c r="G117" s="8" t="s">
        <v>620</v>
      </c>
      <c r="H117" s="1">
        <v>328386</v>
      </c>
      <c r="I117" s="2" t="s">
        <v>1222</v>
      </c>
      <c r="J117" s="2" t="s">
        <v>915</v>
      </c>
    </row>
    <row r="118" spans="2:10" outlineLevel="1" x14ac:dyDescent="0.2">
      <c r="B118" s="6">
        <v>44973</v>
      </c>
      <c r="C118" s="2" t="s">
        <v>3293</v>
      </c>
      <c r="D118" s="2" t="s">
        <v>2162</v>
      </c>
      <c r="E118" s="2" t="s">
        <v>3294</v>
      </c>
      <c r="F118" s="1">
        <v>6303504</v>
      </c>
      <c r="G118" s="8" t="s">
        <v>620</v>
      </c>
      <c r="H118" s="1">
        <v>630350</v>
      </c>
      <c r="I118" s="2" t="s">
        <v>1222</v>
      </c>
      <c r="J118" s="2" t="s">
        <v>915</v>
      </c>
    </row>
    <row r="119" spans="2:10" outlineLevel="1" x14ac:dyDescent="0.2">
      <c r="B119" s="6">
        <v>44979</v>
      </c>
      <c r="C119" s="2" t="s">
        <v>3295</v>
      </c>
      <c r="D119" s="2" t="s">
        <v>3296</v>
      </c>
      <c r="E119" s="2" t="s">
        <v>3297</v>
      </c>
      <c r="F119" s="1">
        <v>-2692900</v>
      </c>
      <c r="G119" s="8" t="s">
        <v>620</v>
      </c>
      <c r="H119" s="1">
        <v>-269290</v>
      </c>
      <c r="I119" s="2" t="s">
        <v>1796</v>
      </c>
      <c r="J119" s="2" t="s">
        <v>913</v>
      </c>
    </row>
    <row r="120" spans="2:10" outlineLevel="1" x14ac:dyDescent="0.2">
      <c r="B120" s="6">
        <v>44981</v>
      </c>
      <c r="C120" s="2" t="s">
        <v>3298</v>
      </c>
      <c r="D120" s="2" t="s">
        <v>2162</v>
      </c>
      <c r="E120" s="2" t="s">
        <v>3299</v>
      </c>
      <c r="F120" s="1">
        <v>955570</v>
      </c>
      <c r="G120" s="8" t="s">
        <v>620</v>
      </c>
      <c r="H120" s="1">
        <v>95557</v>
      </c>
      <c r="I120" s="2" t="s">
        <v>2355</v>
      </c>
      <c r="J120" s="2" t="s">
        <v>2013</v>
      </c>
    </row>
    <row r="121" spans="2:10" outlineLevel="1" x14ac:dyDescent="0.2">
      <c r="B121" s="6">
        <v>44981</v>
      </c>
      <c r="C121" s="2" t="s">
        <v>3300</v>
      </c>
      <c r="D121" s="2" t="s">
        <v>2162</v>
      </c>
      <c r="E121" s="2" t="s">
        <v>3301</v>
      </c>
      <c r="F121" s="1">
        <v>7104620</v>
      </c>
      <c r="G121" s="8" t="s">
        <v>620</v>
      </c>
      <c r="H121" s="1">
        <v>710462</v>
      </c>
      <c r="I121" s="2" t="s">
        <v>2119</v>
      </c>
      <c r="J121" s="2" t="s">
        <v>1150</v>
      </c>
    </row>
    <row r="122" spans="2:10" outlineLevel="1" x14ac:dyDescent="0.2">
      <c r="B122" s="6">
        <v>44981</v>
      </c>
      <c r="C122" s="2" t="s">
        <v>3302</v>
      </c>
      <c r="D122" s="2" t="s">
        <v>2162</v>
      </c>
      <c r="E122" s="2" t="s">
        <v>3303</v>
      </c>
      <c r="F122" s="1">
        <v>501820</v>
      </c>
      <c r="G122" s="8" t="s">
        <v>620</v>
      </c>
      <c r="H122" s="1">
        <v>50182</v>
      </c>
      <c r="I122" s="2" t="s">
        <v>2355</v>
      </c>
      <c r="J122" s="2" t="s">
        <v>2013</v>
      </c>
    </row>
    <row r="123" spans="2:10" outlineLevel="1" x14ac:dyDescent="0.2">
      <c r="B123" s="6">
        <v>44981</v>
      </c>
      <c r="C123" s="2" t="s">
        <v>3304</v>
      </c>
      <c r="D123" s="2" t="s">
        <v>2162</v>
      </c>
      <c r="E123" s="2" t="s">
        <v>3305</v>
      </c>
      <c r="F123" s="1">
        <v>11632476</v>
      </c>
      <c r="G123" s="8" t="s">
        <v>620</v>
      </c>
      <c r="H123" s="1">
        <v>1163248</v>
      </c>
      <c r="I123" s="2" t="s">
        <v>2818</v>
      </c>
      <c r="J123" s="2" t="s">
        <v>364</v>
      </c>
    </row>
    <row r="124" spans="2:10" outlineLevel="1" x14ac:dyDescent="0.2">
      <c r="B124" s="6">
        <v>44981</v>
      </c>
      <c r="C124" s="2" t="s">
        <v>3306</v>
      </c>
      <c r="D124" s="2" t="s">
        <v>2162</v>
      </c>
      <c r="E124" s="2" t="s">
        <v>3307</v>
      </c>
      <c r="F124" s="1">
        <v>272250</v>
      </c>
      <c r="G124" s="8" t="s">
        <v>620</v>
      </c>
      <c r="H124" s="1">
        <v>27225</v>
      </c>
      <c r="I124" s="2" t="s">
        <v>2445</v>
      </c>
      <c r="J124" s="2" t="s">
        <v>1098</v>
      </c>
    </row>
    <row r="125" spans="2:10" outlineLevel="1" x14ac:dyDescent="0.2">
      <c r="B125" s="6">
        <v>44981</v>
      </c>
      <c r="C125" s="2" t="s">
        <v>3308</v>
      </c>
      <c r="D125" s="2" t="s">
        <v>2162</v>
      </c>
      <c r="E125" s="2" t="s">
        <v>3309</v>
      </c>
      <c r="F125" s="1">
        <v>1529835</v>
      </c>
      <c r="G125" s="8" t="s">
        <v>620</v>
      </c>
      <c r="H125" s="1">
        <v>152984</v>
      </c>
      <c r="I125" s="2" t="s">
        <v>1554</v>
      </c>
      <c r="J125" s="2" t="s">
        <v>2830</v>
      </c>
    </row>
    <row r="126" spans="2:10" outlineLevel="1" x14ac:dyDescent="0.2">
      <c r="B126" s="6">
        <v>44981</v>
      </c>
      <c r="C126" s="2" t="s">
        <v>3310</v>
      </c>
      <c r="D126" s="2" t="s">
        <v>2162</v>
      </c>
      <c r="E126" s="2" t="s">
        <v>3311</v>
      </c>
      <c r="F126" s="1">
        <v>2579200</v>
      </c>
      <c r="G126" s="8" t="s">
        <v>620</v>
      </c>
      <c r="H126" s="1">
        <v>257920</v>
      </c>
      <c r="I126" s="2" t="s">
        <v>1796</v>
      </c>
      <c r="J126" s="2" t="s">
        <v>913</v>
      </c>
    </row>
    <row r="127" spans="2:10" outlineLevel="1" x14ac:dyDescent="0.2">
      <c r="B127" s="6">
        <v>44981</v>
      </c>
      <c r="C127" s="2" t="s">
        <v>3312</v>
      </c>
      <c r="D127" s="2" t="s">
        <v>2162</v>
      </c>
      <c r="E127" s="2" t="s">
        <v>3313</v>
      </c>
      <c r="F127" s="1">
        <v>2618440</v>
      </c>
      <c r="G127" s="8" t="s">
        <v>620</v>
      </c>
      <c r="H127" s="1">
        <v>261844</v>
      </c>
      <c r="I127" s="2" t="s">
        <v>944</v>
      </c>
      <c r="J127" s="2" t="s">
        <v>319</v>
      </c>
    </row>
    <row r="128" spans="2:10" outlineLevel="1" x14ac:dyDescent="0.2">
      <c r="B128" s="6">
        <v>44981</v>
      </c>
      <c r="C128" s="2" t="s">
        <v>3314</v>
      </c>
      <c r="D128" s="2" t="s">
        <v>2162</v>
      </c>
      <c r="E128" s="2" t="s">
        <v>3315</v>
      </c>
      <c r="F128" s="1">
        <v>1110580</v>
      </c>
      <c r="G128" s="8" t="s">
        <v>620</v>
      </c>
      <c r="H128" s="1">
        <v>111058</v>
      </c>
      <c r="I128" s="2" t="s">
        <v>1900</v>
      </c>
      <c r="J128" s="2" t="s">
        <v>441</v>
      </c>
    </row>
    <row r="129" spans="2:10" outlineLevel="1" x14ac:dyDescent="0.2">
      <c r="B129" s="6">
        <v>44981</v>
      </c>
      <c r="C129" s="2" t="s">
        <v>3316</v>
      </c>
      <c r="D129" s="2" t="s">
        <v>2162</v>
      </c>
      <c r="E129" s="2" t="s">
        <v>3317</v>
      </c>
      <c r="F129" s="1">
        <v>7453425</v>
      </c>
      <c r="G129" s="8" t="s">
        <v>620</v>
      </c>
      <c r="H129" s="1">
        <v>745343</v>
      </c>
      <c r="I129" s="2" t="s">
        <v>2818</v>
      </c>
      <c r="J129" s="2" t="s">
        <v>364</v>
      </c>
    </row>
    <row r="130" spans="2:10" outlineLevel="1" x14ac:dyDescent="0.2">
      <c r="B130" s="6">
        <v>44981</v>
      </c>
      <c r="C130" s="2" t="s">
        <v>3318</v>
      </c>
      <c r="D130" s="2" t="s">
        <v>2162</v>
      </c>
      <c r="E130" s="2" t="s">
        <v>3319</v>
      </c>
      <c r="F130" s="1">
        <v>9108795</v>
      </c>
      <c r="G130" s="8" t="s">
        <v>620</v>
      </c>
      <c r="H130" s="1">
        <v>910880</v>
      </c>
      <c r="I130" s="2" t="s">
        <v>2445</v>
      </c>
      <c r="J130" s="2" t="s">
        <v>1098</v>
      </c>
    </row>
    <row r="131" spans="2:10" outlineLevel="1" x14ac:dyDescent="0.2">
      <c r="B131" s="6">
        <v>44981</v>
      </c>
      <c r="C131" s="2" t="s">
        <v>3320</v>
      </c>
      <c r="D131" s="2" t="s">
        <v>2162</v>
      </c>
      <c r="E131" s="2" t="s">
        <v>3321</v>
      </c>
      <c r="F131" s="1">
        <v>7926260</v>
      </c>
      <c r="G131" s="8" t="s">
        <v>620</v>
      </c>
      <c r="H131" s="1">
        <v>792626</v>
      </c>
      <c r="I131" s="2" t="s">
        <v>2354</v>
      </c>
      <c r="J131" s="2" t="s">
        <v>442</v>
      </c>
    </row>
    <row r="132" spans="2:10" outlineLevel="1" x14ac:dyDescent="0.2">
      <c r="B132" s="6">
        <v>44981</v>
      </c>
      <c r="C132" s="2" t="s">
        <v>3322</v>
      </c>
      <c r="D132" s="2" t="s">
        <v>2162</v>
      </c>
      <c r="E132" s="2" t="s">
        <v>3323</v>
      </c>
      <c r="F132" s="1">
        <v>2221160</v>
      </c>
      <c r="G132" s="8" t="s">
        <v>620</v>
      </c>
      <c r="H132" s="1">
        <v>222116</v>
      </c>
      <c r="I132" s="2" t="s">
        <v>2339</v>
      </c>
      <c r="J132" s="2" t="s">
        <v>1408</v>
      </c>
    </row>
    <row r="133" spans="2:10" outlineLevel="1" x14ac:dyDescent="0.2">
      <c r="B133" s="6">
        <v>44981</v>
      </c>
      <c r="C133" s="2" t="s">
        <v>3324</v>
      </c>
      <c r="D133" s="2" t="s">
        <v>2162</v>
      </c>
      <c r="E133" s="2" t="s">
        <v>3325</v>
      </c>
      <c r="F133" s="1">
        <v>2144100</v>
      </c>
      <c r="G133" s="8" t="s">
        <v>620</v>
      </c>
      <c r="H133" s="1">
        <v>214410</v>
      </c>
      <c r="I133" s="2" t="s">
        <v>944</v>
      </c>
      <c r="J133" s="2" t="s">
        <v>319</v>
      </c>
    </row>
    <row r="134" spans="2:10" outlineLevel="1" x14ac:dyDescent="0.2">
      <c r="B134" s="6">
        <v>44981</v>
      </c>
      <c r="C134" s="2" t="s">
        <v>3326</v>
      </c>
      <c r="D134" s="2" t="s">
        <v>2162</v>
      </c>
      <c r="E134" s="2" t="s">
        <v>3327</v>
      </c>
      <c r="F134" s="1">
        <v>1072050</v>
      </c>
      <c r="G134" s="8" t="s">
        <v>620</v>
      </c>
      <c r="H134" s="1">
        <v>107205</v>
      </c>
      <c r="I134" s="2" t="s">
        <v>1900</v>
      </c>
      <c r="J134" s="2" t="s">
        <v>441</v>
      </c>
    </row>
    <row r="135" spans="2:10" outlineLevel="1" x14ac:dyDescent="0.2">
      <c r="B135" s="6">
        <v>44981</v>
      </c>
      <c r="C135" s="2" t="s">
        <v>3328</v>
      </c>
      <c r="D135" s="2" t="s">
        <v>2162</v>
      </c>
      <c r="E135" s="2" t="s">
        <v>3329</v>
      </c>
      <c r="F135" s="1">
        <v>1354610</v>
      </c>
      <c r="G135" s="8" t="s">
        <v>620</v>
      </c>
      <c r="H135" s="1">
        <v>135461</v>
      </c>
      <c r="I135" s="2" t="s">
        <v>1893</v>
      </c>
      <c r="J135" s="2" t="s">
        <v>375</v>
      </c>
    </row>
    <row r="136" spans="2:10" outlineLevel="1" x14ac:dyDescent="0.2">
      <c r="B136" s="6">
        <v>44981</v>
      </c>
      <c r="C136" s="2" t="s">
        <v>3330</v>
      </c>
      <c r="D136" s="2" t="s">
        <v>2162</v>
      </c>
      <c r="E136" s="2" t="s">
        <v>3331</v>
      </c>
      <c r="F136" s="1">
        <v>5552900</v>
      </c>
      <c r="G136" s="8" t="s">
        <v>620</v>
      </c>
      <c r="H136" s="1">
        <v>555290</v>
      </c>
      <c r="I136" s="2" t="s">
        <v>1893</v>
      </c>
      <c r="J136" s="2" t="s">
        <v>375</v>
      </c>
    </row>
    <row r="137" spans="2:10" outlineLevel="1" x14ac:dyDescent="0.2">
      <c r="B137" s="6">
        <v>44981</v>
      </c>
      <c r="C137" s="2" t="s">
        <v>3332</v>
      </c>
      <c r="D137" s="2" t="s">
        <v>2162</v>
      </c>
      <c r="E137" s="2" t="s">
        <v>3333</v>
      </c>
      <c r="F137" s="1">
        <v>1078385</v>
      </c>
      <c r="G137" s="8" t="s">
        <v>620</v>
      </c>
      <c r="H137" s="1">
        <v>107839</v>
      </c>
      <c r="I137" s="2" t="s">
        <v>1893</v>
      </c>
      <c r="J137" s="2" t="s">
        <v>375</v>
      </c>
    </row>
    <row r="138" spans="2:10" outlineLevel="1" x14ac:dyDescent="0.2">
      <c r="B138" s="6">
        <v>44981</v>
      </c>
      <c r="C138" s="2" t="s">
        <v>3334</v>
      </c>
      <c r="D138" s="2" t="s">
        <v>2162</v>
      </c>
      <c r="E138" s="2" t="s">
        <v>3335</v>
      </c>
      <c r="F138" s="1">
        <v>3371445</v>
      </c>
      <c r="G138" s="8" t="s">
        <v>620</v>
      </c>
      <c r="H138" s="1">
        <v>337145</v>
      </c>
      <c r="I138" s="2" t="s">
        <v>1893</v>
      </c>
      <c r="J138" s="2" t="s">
        <v>375</v>
      </c>
    </row>
    <row r="139" spans="2:10" outlineLevel="1" x14ac:dyDescent="0.2">
      <c r="B139" s="6">
        <v>44982</v>
      </c>
      <c r="C139" s="2" t="s">
        <v>3336</v>
      </c>
      <c r="D139" s="2" t="s">
        <v>2162</v>
      </c>
      <c r="E139" s="2" t="s">
        <v>3337</v>
      </c>
      <c r="F139" s="1">
        <v>2937240</v>
      </c>
      <c r="G139" s="8" t="s">
        <v>620</v>
      </c>
      <c r="H139" s="1">
        <v>293724</v>
      </c>
      <c r="I139" s="2" t="s">
        <v>2818</v>
      </c>
      <c r="J139" s="2" t="s">
        <v>364</v>
      </c>
    </row>
    <row r="140" spans="2:10" outlineLevel="1" x14ac:dyDescent="0.2">
      <c r="B140" s="6">
        <v>44982</v>
      </c>
      <c r="C140" s="2" t="s">
        <v>3338</v>
      </c>
      <c r="D140" s="2" t="s">
        <v>2162</v>
      </c>
      <c r="E140" s="2" t="s">
        <v>3339</v>
      </c>
      <c r="F140" s="1">
        <v>6071100</v>
      </c>
      <c r="G140" s="8" t="s">
        <v>620</v>
      </c>
      <c r="H140" s="1">
        <v>607110</v>
      </c>
      <c r="I140" s="2" t="s">
        <v>1900</v>
      </c>
      <c r="J140" s="2" t="s">
        <v>441</v>
      </c>
    </row>
    <row r="141" spans="2:10" outlineLevel="1" x14ac:dyDescent="0.2">
      <c r="B141" s="6">
        <v>44982</v>
      </c>
      <c r="C141" s="2" t="s">
        <v>3340</v>
      </c>
      <c r="D141" s="2" t="s">
        <v>2162</v>
      </c>
      <c r="E141" s="2" t="s">
        <v>3341</v>
      </c>
      <c r="F141" s="1">
        <v>2520775</v>
      </c>
      <c r="G141" s="8" t="s">
        <v>620</v>
      </c>
      <c r="H141" s="1">
        <v>252078</v>
      </c>
      <c r="I141" s="2" t="s">
        <v>2355</v>
      </c>
      <c r="J141" s="2" t="s">
        <v>2013</v>
      </c>
    </row>
    <row r="142" spans="2:10" outlineLevel="1" x14ac:dyDescent="0.2">
      <c r="B142" s="6">
        <v>44982</v>
      </c>
      <c r="C142" s="2" t="s">
        <v>3342</v>
      </c>
      <c r="D142" s="2" t="s">
        <v>2162</v>
      </c>
      <c r="E142" s="2" t="s">
        <v>3343</v>
      </c>
      <c r="F142" s="1">
        <v>3726620</v>
      </c>
      <c r="G142" s="8" t="s">
        <v>620</v>
      </c>
      <c r="H142" s="1">
        <v>372662</v>
      </c>
      <c r="I142" s="2" t="s">
        <v>2355</v>
      </c>
      <c r="J142" s="2" t="s">
        <v>2013</v>
      </c>
    </row>
    <row r="143" spans="2:10" outlineLevel="1" x14ac:dyDescent="0.2">
      <c r="B143" s="6">
        <v>44987</v>
      </c>
      <c r="C143" s="2" t="s">
        <v>3344</v>
      </c>
      <c r="D143" s="2" t="s">
        <v>2162</v>
      </c>
      <c r="E143" s="2" t="s">
        <v>3345</v>
      </c>
      <c r="F143" s="1">
        <v>1072050</v>
      </c>
      <c r="G143" s="8" t="s">
        <v>620</v>
      </c>
      <c r="H143" s="1">
        <v>107205</v>
      </c>
      <c r="I143" s="2" t="s">
        <v>2355</v>
      </c>
      <c r="J143" s="2" t="s">
        <v>2013</v>
      </c>
    </row>
    <row r="144" spans="2:10" outlineLevel="1" x14ac:dyDescent="0.2">
      <c r="B144" s="6">
        <v>44987</v>
      </c>
      <c r="C144" s="2" t="s">
        <v>3346</v>
      </c>
      <c r="D144" s="2" t="s">
        <v>2162</v>
      </c>
      <c r="E144" s="2" t="s">
        <v>3347</v>
      </c>
      <c r="F144" s="1">
        <v>3491900</v>
      </c>
      <c r="G144" s="8" t="s">
        <v>620</v>
      </c>
      <c r="H144" s="1">
        <v>349190</v>
      </c>
      <c r="I144" s="2" t="s">
        <v>2339</v>
      </c>
      <c r="J144" s="2" t="s">
        <v>1408</v>
      </c>
    </row>
    <row r="145" spans="2:10" outlineLevel="1" x14ac:dyDescent="0.2">
      <c r="B145" s="6">
        <v>44987</v>
      </c>
      <c r="C145" s="2" t="s">
        <v>3348</v>
      </c>
      <c r="D145" s="2" t="s">
        <v>2162</v>
      </c>
      <c r="E145" s="2" t="s">
        <v>3349</v>
      </c>
      <c r="F145" s="1">
        <v>1529835</v>
      </c>
      <c r="G145" s="8" t="s">
        <v>620</v>
      </c>
      <c r="H145" s="1">
        <v>152984</v>
      </c>
      <c r="I145" s="2" t="s">
        <v>124</v>
      </c>
      <c r="J145" s="2" t="s">
        <v>1197</v>
      </c>
    </row>
    <row r="146" spans="2:10" outlineLevel="1" x14ac:dyDescent="0.2">
      <c r="B146" s="6">
        <v>44987</v>
      </c>
      <c r="C146" s="2" t="s">
        <v>3350</v>
      </c>
      <c r="D146" s="2" t="s">
        <v>2162</v>
      </c>
      <c r="E146" s="2" t="s">
        <v>3351</v>
      </c>
      <c r="F146" s="1">
        <v>1410195</v>
      </c>
      <c r="G146" s="8" t="s">
        <v>620</v>
      </c>
      <c r="H146" s="1">
        <v>141020</v>
      </c>
      <c r="I146" s="2" t="s">
        <v>2818</v>
      </c>
      <c r="J146" s="2" t="s">
        <v>364</v>
      </c>
    </row>
    <row r="147" spans="2:10" outlineLevel="1" x14ac:dyDescent="0.2">
      <c r="B147" s="6">
        <v>44987</v>
      </c>
      <c r="C147" s="2" t="s">
        <v>3352</v>
      </c>
      <c r="D147" s="2" t="s">
        <v>2162</v>
      </c>
      <c r="E147" s="2" t="s">
        <v>3353</v>
      </c>
      <c r="F147" s="1">
        <v>1468620</v>
      </c>
      <c r="G147" s="8" t="s">
        <v>620</v>
      </c>
      <c r="H147" s="1">
        <v>146862</v>
      </c>
      <c r="I147" s="2" t="s">
        <v>1554</v>
      </c>
      <c r="J147" s="2" t="s">
        <v>2830</v>
      </c>
    </row>
    <row r="148" spans="2:10" outlineLevel="1" x14ac:dyDescent="0.2">
      <c r="B148" s="6">
        <v>44987</v>
      </c>
      <c r="C148" s="2" t="s">
        <v>3354</v>
      </c>
      <c r="D148" s="2" t="s">
        <v>2162</v>
      </c>
      <c r="E148" s="2" t="s">
        <v>3355</v>
      </c>
      <c r="F148" s="1">
        <v>2878815</v>
      </c>
      <c r="G148" s="8" t="s">
        <v>620</v>
      </c>
      <c r="H148" s="1">
        <v>287882</v>
      </c>
      <c r="I148" s="2" t="s">
        <v>431</v>
      </c>
      <c r="J148" s="2" t="s">
        <v>2857</v>
      </c>
    </row>
    <row r="149" spans="2:10" outlineLevel="1" x14ac:dyDescent="0.2">
      <c r="B149" s="6">
        <v>44987</v>
      </c>
      <c r="C149" s="2" t="s">
        <v>3356</v>
      </c>
      <c r="D149" s="2" t="s">
        <v>2162</v>
      </c>
      <c r="E149" s="2" t="s">
        <v>3357</v>
      </c>
      <c r="F149" s="1">
        <v>1110580</v>
      </c>
      <c r="G149" s="8" t="s">
        <v>620</v>
      </c>
      <c r="H149" s="1">
        <v>111058</v>
      </c>
      <c r="I149" s="2" t="s">
        <v>1796</v>
      </c>
      <c r="J149" s="2" t="s">
        <v>913</v>
      </c>
    </row>
    <row r="150" spans="2:10" outlineLevel="1" x14ac:dyDescent="0.2">
      <c r="B150" s="6">
        <v>44987</v>
      </c>
      <c r="C150" s="2" t="s">
        <v>3358</v>
      </c>
      <c r="D150" s="2" t="s">
        <v>2162</v>
      </c>
      <c r="E150" s="2" t="s">
        <v>3359</v>
      </c>
      <c r="F150" s="1">
        <v>4995550</v>
      </c>
      <c r="G150" s="8" t="s">
        <v>620</v>
      </c>
      <c r="H150" s="1">
        <v>499555</v>
      </c>
      <c r="I150" s="2" t="s">
        <v>2339</v>
      </c>
      <c r="J150" s="2" t="s">
        <v>1408</v>
      </c>
    </row>
    <row r="151" spans="2:10" outlineLevel="1" x14ac:dyDescent="0.2">
      <c r="B151" s="6">
        <v>44987</v>
      </c>
      <c r="C151" s="2" t="s">
        <v>3360</v>
      </c>
      <c r="D151" s="2" t="s">
        <v>2162</v>
      </c>
      <c r="E151" s="2" t="s">
        <v>3361</v>
      </c>
      <c r="F151" s="1">
        <v>4000486</v>
      </c>
      <c r="G151" s="8" t="s">
        <v>620</v>
      </c>
      <c r="H151" s="1">
        <v>400049</v>
      </c>
      <c r="I151" s="2" t="s">
        <v>944</v>
      </c>
      <c r="J151" s="2" t="s">
        <v>319</v>
      </c>
    </row>
    <row r="152" spans="2:10" outlineLevel="1" x14ac:dyDescent="0.2">
      <c r="B152" s="6">
        <v>44987</v>
      </c>
      <c r="C152" s="2" t="s">
        <v>3362</v>
      </c>
      <c r="D152" s="2" t="s">
        <v>2162</v>
      </c>
      <c r="E152" s="2" t="s">
        <v>3363</v>
      </c>
      <c r="F152" s="1">
        <v>2618440</v>
      </c>
      <c r="G152" s="8" t="s">
        <v>620</v>
      </c>
      <c r="H152" s="1">
        <v>261844</v>
      </c>
      <c r="I152" s="2" t="s">
        <v>1900</v>
      </c>
      <c r="J152" s="2" t="s">
        <v>441</v>
      </c>
    </row>
    <row r="153" spans="2:10" outlineLevel="1" x14ac:dyDescent="0.2">
      <c r="B153" s="6">
        <v>44987</v>
      </c>
      <c r="C153" s="2" t="s">
        <v>3364</v>
      </c>
      <c r="D153" s="2" t="s">
        <v>2162</v>
      </c>
      <c r="E153" s="2" t="s">
        <v>3365</v>
      </c>
      <c r="F153" s="1">
        <v>2221160</v>
      </c>
      <c r="G153" s="8" t="s">
        <v>620</v>
      </c>
      <c r="H153" s="1">
        <v>222116</v>
      </c>
      <c r="I153" s="2" t="s">
        <v>24</v>
      </c>
      <c r="J153" s="2" t="s">
        <v>349</v>
      </c>
    </row>
    <row r="154" spans="2:10" outlineLevel="1" x14ac:dyDescent="0.2">
      <c r="B154" s="6">
        <v>44987</v>
      </c>
      <c r="C154" s="2" t="s">
        <v>3366</v>
      </c>
      <c r="D154" s="2" t="s">
        <v>2162</v>
      </c>
      <c r="E154" s="2" t="s">
        <v>3367</v>
      </c>
      <c r="F154" s="1">
        <v>272250</v>
      </c>
      <c r="G154" s="8" t="s">
        <v>620</v>
      </c>
      <c r="H154" s="1">
        <v>27225</v>
      </c>
      <c r="I154" s="2" t="s">
        <v>124</v>
      </c>
      <c r="J154" s="2" t="s">
        <v>1197</v>
      </c>
    </row>
    <row r="155" spans="2:10" outlineLevel="1" x14ac:dyDescent="0.2">
      <c r="B155" s="6">
        <v>44987</v>
      </c>
      <c r="C155" s="2" t="s">
        <v>3368</v>
      </c>
      <c r="D155" s="2" t="s">
        <v>2162</v>
      </c>
      <c r="E155" s="2" t="s">
        <v>3369</v>
      </c>
      <c r="F155" s="1">
        <v>2381320</v>
      </c>
      <c r="G155" s="8" t="s">
        <v>620</v>
      </c>
      <c r="H155" s="1">
        <v>238132</v>
      </c>
      <c r="I155" s="2" t="s">
        <v>1222</v>
      </c>
      <c r="J155" s="2" t="s">
        <v>915</v>
      </c>
    </row>
    <row r="156" spans="2:10" outlineLevel="1" x14ac:dyDescent="0.2">
      <c r="B156" s="6">
        <v>44987</v>
      </c>
      <c r="C156" s="2" t="s">
        <v>3370</v>
      </c>
      <c r="D156" s="2" t="s">
        <v>2162</v>
      </c>
      <c r="E156" s="2" t="s">
        <v>3371</v>
      </c>
      <c r="F156" s="1">
        <v>3791515</v>
      </c>
      <c r="G156" s="8" t="s">
        <v>620</v>
      </c>
      <c r="H156" s="1">
        <v>379152</v>
      </c>
      <c r="I156" s="2" t="s">
        <v>2355</v>
      </c>
      <c r="J156" s="2" t="s">
        <v>2013</v>
      </c>
    </row>
    <row r="157" spans="2:10" outlineLevel="1" x14ac:dyDescent="0.2">
      <c r="B157" s="6">
        <v>44987</v>
      </c>
      <c r="C157" s="2" t="s">
        <v>3372</v>
      </c>
      <c r="D157" s="2" t="s">
        <v>2162</v>
      </c>
      <c r="E157" s="2" t="s">
        <v>3373</v>
      </c>
      <c r="F157" s="1">
        <v>6071100</v>
      </c>
      <c r="G157" s="8" t="s">
        <v>620</v>
      </c>
      <c r="H157" s="1">
        <v>607110</v>
      </c>
      <c r="I157" s="2" t="s">
        <v>2355</v>
      </c>
      <c r="J157" s="2" t="s">
        <v>2013</v>
      </c>
    </row>
    <row r="158" spans="2:10" outlineLevel="1" x14ac:dyDescent="0.2">
      <c r="B158" s="6">
        <v>44987</v>
      </c>
      <c r="C158" s="2" t="s">
        <v>3374</v>
      </c>
      <c r="D158" s="2" t="s">
        <v>2162</v>
      </c>
      <c r="E158" s="2" t="s">
        <v>3375</v>
      </c>
      <c r="F158" s="1">
        <v>647031</v>
      </c>
      <c r="G158" s="8" t="s">
        <v>620</v>
      </c>
      <c r="H158" s="1">
        <v>64703</v>
      </c>
      <c r="I158" s="2" t="s">
        <v>1893</v>
      </c>
      <c r="J158" s="2" t="s">
        <v>375</v>
      </c>
    </row>
    <row r="159" spans="2:10" outlineLevel="1" x14ac:dyDescent="0.2">
      <c r="B159" s="6">
        <v>44987</v>
      </c>
      <c r="C159" s="2" t="s">
        <v>3376</v>
      </c>
      <c r="D159" s="2" t="s">
        <v>2162</v>
      </c>
      <c r="E159" s="2" t="s">
        <v>3377</v>
      </c>
      <c r="F159" s="1">
        <v>1963830</v>
      </c>
      <c r="G159" s="8" t="s">
        <v>620</v>
      </c>
      <c r="H159" s="1">
        <v>196383</v>
      </c>
      <c r="I159" s="2" t="s">
        <v>1893</v>
      </c>
      <c r="J159" s="2" t="s">
        <v>375</v>
      </c>
    </row>
    <row r="160" spans="2:10" outlineLevel="1" x14ac:dyDescent="0.2">
      <c r="B160" s="6">
        <v>44987</v>
      </c>
      <c r="C160" s="2" t="s">
        <v>3378</v>
      </c>
      <c r="D160" s="2" t="s">
        <v>2162</v>
      </c>
      <c r="E160" s="2" t="s">
        <v>3379</v>
      </c>
      <c r="F160" s="1">
        <v>3331740</v>
      </c>
      <c r="G160" s="8" t="s">
        <v>620</v>
      </c>
      <c r="H160" s="1">
        <v>333174</v>
      </c>
      <c r="I160" s="2" t="s">
        <v>1893</v>
      </c>
      <c r="J160" s="2" t="s">
        <v>375</v>
      </c>
    </row>
    <row r="161" spans="2:10" outlineLevel="1" x14ac:dyDescent="0.2">
      <c r="B161" s="6">
        <v>44987</v>
      </c>
      <c r="C161" s="2" t="s">
        <v>3380</v>
      </c>
      <c r="D161" s="2" t="s">
        <v>2162</v>
      </c>
      <c r="E161" s="2" t="s">
        <v>3381</v>
      </c>
      <c r="F161" s="1">
        <v>3267350</v>
      </c>
      <c r="G161" s="8" t="s">
        <v>620</v>
      </c>
      <c r="H161" s="1">
        <v>326735</v>
      </c>
      <c r="I161" s="2" t="s">
        <v>1893</v>
      </c>
      <c r="J161" s="2" t="s">
        <v>375</v>
      </c>
    </row>
    <row r="162" spans="2:10" outlineLevel="1" x14ac:dyDescent="0.2">
      <c r="B162" s="6">
        <v>44987</v>
      </c>
      <c r="C162" s="2" t="s">
        <v>3382</v>
      </c>
      <c r="D162" s="2" t="s">
        <v>2162</v>
      </c>
      <c r="E162" s="2" t="s">
        <v>3383</v>
      </c>
      <c r="F162" s="1">
        <v>4613305</v>
      </c>
      <c r="G162" s="8" t="s">
        <v>620</v>
      </c>
      <c r="H162" s="1">
        <v>461331</v>
      </c>
      <c r="I162" s="2" t="s">
        <v>1893</v>
      </c>
      <c r="J162" s="2" t="s">
        <v>375</v>
      </c>
    </row>
    <row r="163" spans="2:10" outlineLevel="1" x14ac:dyDescent="0.2">
      <c r="B163" s="6">
        <v>44987</v>
      </c>
      <c r="C163" s="2" t="s">
        <v>3384</v>
      </c>
      <c r="D163" s="2" t="s">
        <v>2162</v>
      </c>
      <c r="E163" s="2" t="s">
        <v>3385</v>
      </c>
      <c r="F163" s="1">
        <v>2381320</v>
      </c>
      <c r="G163" s="8" t="s">
        <v>620</v>
      </c>
      <c r="H163" s="1">
        <v>238132</v>
      </c>
      <c r="I163" s="2" t="s">
        <v>1893</v>
      </c>
      <c r="J163" s="2" t="s">
        <v>375</v>
      </c>
    </row>
    <row r="164" spans="2:10" outlineLevel="1" x14ac:dyDescent="0.2">
      <c r="B164" s="6">
        <v>44987</v>
      </c>
      <c r="C164" s="2" t="s">
        <v>3386</v>
      </c>
      <c r="D164" s="2" t="s">
        <v>2162</v>
      </c>
      <c r="E164" s="2" t="s">
        <v>3387</v>
      </c>
      <c r="F164" s="1">
        <v>3517105</v>
      </c>
      <c r="G164" s="8" t="s">
        <v>620</v>
      </c>
      <c r="H164" s="1">
        <v>351711</v>
      </c>
      <c r="I164" s="2" t="s">
        <v>1893</v>
      </c>
      <c r="J164" s="2" t="s">
        <v>375</v>
      </c>
    </row>
    <row r="165" spans="2:10" outlineLevel="1" x14ac:dyDescent="0.2">
      <c r="B165" s="6">
        <v>44988</v>
      </c>
      <c r="C165" s="2" t="s">
        <v>3388</v>
      </c>
      <c r="D165" s="2" t="s">
        <v>3389</v>
      </c>
      <c r="E165" s="2" t="s">
        <v>2141</v>
      </c>
      <c r="F165" s="1">
        <v>-77137</v>
      </c>
      <c r="G165" s="8" t="s">
        <v>316</v>
      </c>
      <c r="H165" s="1">
        <v>-6171</v>
      </c>
      <c r="I165" s="2" t="s">
        <v>1900</v>
      </c>
      <c r="J165" s="2" t="s">
        <v>441</v>
      </c>
    </row>
    <row r="166" spans="2:10" outlineLevel="1" x14ac:dyDescent="0.2">
      <c r="B166" s="6">
        <v>44988</v>
      </c>
      <c r="C166" s="2" t="s">
        <v>3390</v>
      </c>
      <c r="D166" s="2" t="s">
        <v>3389</v>
      </c>
      <c r="E166" s="2" t="s">
        <v>2141</v>
      </c>
      <c r="F166" s="1">
        <v>-1138559</v>
      </c>
      <c r="G166" s="8" t="s">
        <v>316</v>
      </c>
      <c r="H166" s="1">
        <v>-91084</v>
      </c>
      <c r="I166" s="2" t="s">
        <v>1900</v>
      </c>
      <c r="J166" s="2" t="s">
        <v>441</v>
      </c>
    </row>
    <row r="167" spans="2:10" outlineLevel="1" x14ac:dyDescent="0.2">
      <c r="B167" s="6">
        <v>44988</v>
      </c>
      <c r="C167" s="2" t="s">
        <v>3391</v>
      </c>
      <c r="D167" s="2" t="s">
        <v>2162</v>
      </c>
      <c r="E167" s="2" t="s">
        <v>3392</v>
      </c>
      <c r="F167" s="1">
        <v>1468620</v>
      </c>
      <c r="G167" s="8" t="s">
        <v>620</v>
      </c>
      <c r="H167" s="1">
        <v>146862</v>
      </c>
      <c r="I167" s="2" t="s">
        <v>944</v>
      </c>
      <c r="J167" s="2" t="s">
        <v>319</v>
      </c>
    </row>
    <row r="168" spans="2:10" outlineLevel="1" x14ac:dyDescent="0.2">
      <c r="B168" s="6">
        <v>44988</v>
      </c>
      <c r="C168" s="2" t="s">
        <v>3393</v>
      </c>
      <c r="D168" s="2" t="s">
        <v>2162</v>
      </c>
      <c r="E168" s="2" t="s">
        <v>3394</v>
      </c>
      <c r="F168" s="1">
        <v>943993</v>
      </c>
      <c r="G168" s="8" t="s">
        <v>620</v>
      </c>
      <c r="H168" s="1">
        <v>94399</v>
      </c>
      <c r="I168" s="2" t="s">
        <v>1554</v>
      </c>
      <c r="J168" s="2" t="s">
        <v>2830</v>
      </c>
    </row>
    <row r="169" spans="2:10" outlineLevel="1" x14ac:dyDescent="0.2">
      <c r="B169" s="6">
        <v>44988</v>
      </c>
      <c r="C169" s="2" t="s">
        <v>3395</v>
      </c>
      <c r="D169" s="2" t="s">
        <v>2162</v>
      </c>
      <c r="E169" s="2" t="s">
        <v>3396</v>
      </c>
      <c r="F169" s="1">
        <v>6457640</v>
      </c>
      <c r="G169" s="8" t="s">
        <v>620</v>
      </c>
      <c r="H169" s="1">
        <v>645764</v>
      </c>
      <c r="I169" s="2" t="s">
        <v>431</v>
      </c>
      <c r="J169" s="2" t="s">
        <v>2857</v>
      </c>
    </row>
    <row r="170" spans="2:10" outlineLevel="1" x14ac:dyDescent="0.2">
      <c r="B170" s="6">
        <v>44988</v>
      </c>
      <c r="C170" s="2" t="s">
        <v>3397</v>
      </c>
      <c r="D170" s="2" t="s">
        <v>2162</v>
      </c>
      <c r="E170" s="2" t="s">
        <v>3398</v>
      </c>
      <c r="F170" s="1">
        <v>2579200</v>
      </c>
      <c r="G170" s="8" t="s">
        <v>620</v>
      </c>
      <c r="H170" s="1">
        <v>257920</v>
      </c>
      <c r="I170" s="2" t="s">
        <v>2339</v>
      </c>
      <c r="J170" s="2" t="s">
        <v>1408</v>
      </c>
    </row>
    <row r="171" spans="2:10" outlineLevel="1" x14ac:dyDescent="0.2">
      <c r="B171" s="6">
        <v>44994</v>
      </c>
      <c r="C171" s="2" t="s">
        <v>3399</v>
      </c>
      <c r="D171" s="2" t="s">
        <v>2162</v>
      </c>
      <c r="E171" s="2" t="s">
        <v>3400</v>
      </c>
      <c r="F171" s="1">
        <v>943993</v>
      </c>
      <c r="G171" s="8" t="s">
        <v>620</v>
      </c>
      <c r="H171" s="1">
        <v>94399</v>
      </c>
      <c r="I171" s="2" t="s">
        <v>2119</v>
      </c>
      <c r="J171" s="2" t="s">
        <v>1150</v>
      </c>
    </row>
    <row r="172" spans="2:10" outlineLevel="1" x14ac:dyDescent="0.2">
      <c r="B172" s="6">
        <v>44994</v>
      </c>
      <c r="C172" s="2" t="s">
        <v>3401</v>
      </c>
      <c r="D172" s="2" t="s">
        <v>2162</v>
      </c>
      <c r="E172" s="2" t="s">
        <v>3402</v>
      </c>
      <c r="F172" s="1">
        <v>2937240</v>
      </c>
      <c r="G172" s="8" t="s">
        <v>620</v>
      </c>
      <c r="H172" s="1">
        <v>293724</v>
      </c>
      <c r="I172" s="2" t="s">
        <v>431</v>
      </c>
      <c r="J172" s="2" t="s">
        <v>2857</v>
      </c>
    </row>
    <row r="173" spans="2:10" outlineLevel="1" x14ac:dyDescent="0.2">
      <c r="B173" s="6">
        <v>44994</v>
      </c>
      <c r="C173" s="2" t="s">
        <v>3403</v>
      </c>
      <c r="D173" s="2" t="s">
        <v>2162</v>
      </c>
      <c r="E173" s="2" t="s">
        <v>3404</v>
      </c>
      <c r="F173" s="1">
        <v>943993</v>
      </c>
      <c r="G173" s="8" t="s">
        <v>620</v>
      </c>
      <c r="H173" s="1">
        <v>94399</v>
      </c>
      <c r="I173" s="2" t="s">
        <v>2445</v>
      </c>
      <c r="J173" s="2" t="s">
        <v>1098</v>
      </c>
    </row>
    <row r="174" spans="2:10" outlineLevel="1" x14ac:dyDescent="0.2">
      <c r="B174" s="6">
        <v>44994</v>
      </c>
      <c r="C174" s="2" t="s">
        <v>3405</v>
      </c>
      <c r="D174" s="2" t="s">
        <v>2162</v>
      </c>
      <c r="E174" s="2" t="s">
        <v>3406</v>
      </c>
      <c r="F174" s="1">
        <v>2937240</v>
      </c>
      <c r="G174" s="8" t="s">
        <v>620</v>
      </c>
      <c r="H174" s="1">
        <v>293724</v>
      </c>
      <c r="I174" s="2" t="s">
        <v>431</v>
      </c>
      <c r="J174" s="2" t="s">
        <v>2857</v>
      </c>
    </row>
    <row r="175" spans="2:10" outlineLevel="1" x14ac:dyDescent="0.2">
      <c r="B175" s="6">
        <v>44994</v>
      </c>
      <c r="C175" s="2" t="s">
        <v>3407</v>
      </c>
      <c r="D175" s="2" t="s">
        <v>2162</v>
      </c>
      <c r="E175" s="2" t="s">
        <v>3408</v>
      </c>
      <c r="F175" s="1">
        <v>4114540</v>
      </c>
      <c r="G175" s="8" t="s">
        <v>620</v>
      </c>
      <c r="H175" s="1">
        <v>411454</v>
      </c>
      <c r="I175" s="2" t="s">
        <v>2355</v>
      </c>
      <c r="J175" s="2" t="s">
        <v>2013</v>
      </c>
    </row>
    <row r="176" spans="2:10" outlineLevel="1" x14ac:dyDescent="0.2">
      <c r="B176" s="6">
        <v>44994</v>
      </c>
      <c r="C176" s="2" t="s">
        <v>3409</v>
      </c>
      <c r="D176" s="2" t="s">
        <v>2162</v>
      </c>
      <c r="E176" s="2" t="s">
        <v>3410</v>
      </c>
      <c r="F176" s="1">
        <v>752730</v>
      </c>
      <c r="G176" s="8" t="s">
        <v>620</v>
      </c>
      <c r="H176" s="1">
        <v>75273</v>
      </c>
      <c r="I176" s="2" t="s">
        <v>1893</v>
      </c>
      <c r="J176" s="2" t="s">
        <v>375</v>
      </c>
    </row>
    <row r="177" spans="2:10" outlineLevel="1" x14ac:dyDescent="0.2">
      <c r="B177" s="6">
        <v>44994</v>
      </c>
      <c r="C177" s="2" t="s">
        <v>3411</v>
      </c>
      <c r="D177" s="2" t="s">
        <v>2162</v>
      </c>
      <c r="E177" s="2" t="s">
        <v>3412</v>
      </c>
      <c r="F177" s="1">
        <v>2182630</v>
      </c>
      <c r="G177" s="8" t="s">
        <v>620</v>
      </c>
      <c r="H177" s="1">
        <v>218263</v>
      </c>
      <c r="I177" s="2" t="s">
        <v>1893</v>
      </c>
      <c r="J177" s="2" t="s">
        <v>375</v>
      </c>
    </row>
    <row r="178" spans="2:10" outlineLevel="1" x14ac:dyDescent="0.2">
      <c r="B178" s="6">
        <v>44994</v>
      </c>
      <c r="C178" s="2" t="s">
        <v>3413</v>
      </c>
      <c r="D178" s="2" t="s">
        <v>2162</v>
      </c>
      <c r="E178" s="2" t="s">
        <v>3414</v>
      </c>
      <c r="F178" s="1">
        <v>6607125</v>
      </c>
      <c r="G178" s="8" t="s">
        <v>620</v>
      </c>
      <c r="H178" s="1">
        <v>660713</v>
      </c>
      <c r="I178" s="2" t="s">
        <v>1893</v>
      </c>
      <c r="J178" s="2" t="s">
        <v>375</v>
      </c>
    </row>
    <row r="179" spans="2:10" outlineLevel="1" x14ac:dyDescent="0.2">
      <c r="B179" s="6">
        <v>44994</v>
      </c>
      <c r="C179" s="2" t="s">
        <v>3415</v>
      </c>
      <c r="D179" s="2" t="s">
        <v>2162</v>
      </c>
      <c r="E179" s="2" t="s">
        <v>3416</v>
      </c>
      <c r="F179" s="1">
        <v>1110580</v>
      </c>
      <c r="G179" s="8" t="s">
        <v>620</v>
      </c>
      <c r="H179" s="1">
        <v>111058</v>
      </c>
      <c r="I179" s="2" t="s">
        <v>1893</v>
      </c>
      <c r="J179" s="2" t="s">
        <v>375</v>
      </c>
    </row>
    <row r="180" spans="2:10" outlineLevel="1" x14ac:dyDescent="0.2">
      <c r="B180" s="6">
        <v>44994</v>
      </c>
      <c r="C180" s="2" t="s">
        <v>3417</v>
      </c>
      <c r="D180" s="2" t="s">
        <v>2162</v>
      </c>
      <c r="E180" s="2" t="s">
        <v>3418</v>
      </c>
      <c r="F180" s="1">
        <v>3775972</v>
      </c>
      <c r="G180" s="8" t="s">
        <v>620</v>
      </c>
      <c r="H180" s="1">
        <v>377597</v>
      </c>
      <c r="I180" s="2" t="s">
        <v>2355</v>
      </c>
      <c r="J180" s="2" t="s">
        <v>2013</v>
      </c>
    </row>
    <row r="181" spans="2:10" outlineLevel="1" x14ac:dyDescent="0.2">
      <c r="B181" s="6">
        <v>44994</v>
      </c>
      <c r="C181" s="2" t="s">
        <v>3419</v>
      </c>
      <c r="D181" s="2" t="s">
        <v>2162</v>
      </c>
      <c r="E181" s="2" t="s">
        <v>3420</v>
      </c>
      <c r="F181" s="1">
        <v>943990</v>
      </c>
      <c r="G181" s="8" t="s">
        <v>620</v>
      </c>
      <c r="H181" s="1">
        <v>94399</v>
      </c>
      <c r="I181" s="2" t="s">
        <v>124</v>
      </c>
      <c r="J181" s="2" t="s">
        <v>1197</v>
      </c>
    </row>
    <row r="182" spans="2:10" outlineLevel="1" x14ac:dyDescent="0.2">
      <c r="B182" s="6">
        <v>44994</v>
      </c>
      <c r="C182" s="2" t="s">
        <v>3421</v>
      </c>
      <c r="D182" s="2" t="s">
        <v>2162</v>
      </c>
      <c r="E182" s="2" t="s">
        <v>3422</v>
      </c>
      <c r="F182" s="1">
        <v>2234495</v>
      </c>
      <c r="G182" s="8" t="s">
        <v>620</v>
      </c>
      <c r="H182" s="1">
        <v>223450</v>
      </c>
      <c r="I182" s="2" t="s">
        <v>24</v>
      </c>
      <c r="J182" s="2" t="s">
        <v>349</v>
      </c>
    </row>
    <row r="183" spans="2:10" outlineLevel="1" x14ac:dyDescent="0.2">
      <c r="B183" s="6">
        <v>44994</v>
      </c>
      <c r="C183" s="2" t="s">
        <v>3423</v>
      </c>
      <c r="D183" s="2" t="s">
        <v>2162</v>
      </c>
      <c r="E183" s="2" t="s">
        <v>3424</v>
      </c>
      <c r="F183" s="1">
        <v>943990</v>
      </c>
      <c r="G183" s="8" t="s">
        <v>620</v>
      </c>
      <c r="H183" s="1">
        <v>94399</v>
      </c>
      <c r="I183" s="2" t="s">
        <v>2818</v>
      </c>
      <c r="J183" s="2" t="s">
        <v>364</v>
      </c>
    </row>
    <row r="184" spans="2:10" outlineLevel="1" x14ac:dyDescent="0.2">
      <c r="B184" s="6">
        <v>44994</v>
      </c>
      <c r="C184" s="2" t="s">
        <v>3425</v>
      </c>
      <c r="D184" s="2" t="s">
        <v>2162</v>
      </c>
      <c r="E184" s="2" t="s">
        <v>3426</v>
      </c>
      <c r="F184" s="1">
        <v>943990</v>
      </c>
      <c r="G184" s="8" t="s">
        <v>620</v>
      </c>
      <c r="H184" s="1">
        <v>94399</v>
      </c>
      <c r="I184" s="2" t="s">
        <v>1796</v>
      </c>
      <c r="J184" s="2" t="s">
        <v>913</v>
      </c>
    </row>
    <row r="185" spans="2:10" outlineLevel="1" x14ac:dyDescent="0.2">
      <c r="B185" s="6">
        <v>44994</v>
      </c>
      <c r="C185" s="2" t="s">
        <v>3427</v>
      </c>
      <c r="D185" s="2" t="s">
        <v>2162</v>
      </c>
      <c r="E185" s="2" t="s">
        <v>3428</v>
      </c>
      <c r="F185" s="1">
        <v>1887980</v>
      </c>
      <c r="G185" s="8" t="s">
        <v>620</v>
      </c>
      <c r="H185" s="1">
        <v>188798</v>
      </c>
      <c r="I185" s="2" t="s">
        <v>2339</v>
      </c>
      <c r="J185" s="2" t="s">
        <v>1408</v>
      </c>
    </row>
    <row r="186" spans="2:10" outlineLevel="1" x14ac:dyDescent="0.2">
      <c r="B186" s="6">
        <v>44994</v>
      </c>
      <c r="C186" s="2" t="s">
        <v>3429</v>
      </c>
      <c r="D186" s="2" t="s">
        <v>2162</v>
      </c>
      <c r="E186" s="2" t="s">
        <v>3430</v>
      </c>
      <c r="F186" s="1">
        <v>1887980</v>
      </c>
      <c r="G186" s="8" t="s">
        <v>620</v>
      </c>
      <c r="H186" s="1">
        <v>188798</v>
      </c>
      <c r="I186" s="2" t="s">
        <v>944</v>
      </c>
      <c r="J186" s="2" t="s">
        <v>319</v>
      </c>
    </row>
    <row r="187" spans="2:10" outlineLevel="1" x14ac:dyDescent="0.2">
      <c r="B187" s="6">
        <v>44994</v>
      </c>
      <c r="C187" s="2" t="s">
        <v>3431</v>
      </c>
      <c r="D187" s="2" t="s">
        <v>2162</v>
      </c>
      <c r="E187" s="2" t="s">
        <v>3432</v>
      </c>
      <c r="F187" s="1">
        <v>4313540</v>
      </c>
      <c r="G187" s="8" t="s">
        <v>620</v>
      </c>
      <c r="H187" s="1">
        <v>431354</v>
      </c>
      <c r="I187" s="2" t="s">
        <v>1900</v>
      </c>
      <c r="J187" s="2" t="s">
        <v>441</v>
      </c>
    </row>
    <row r="188" spans="2:10" outlineLevel="1" x14ac:dyDescent="0.2">
      <c r="B188" s="6">
        <v>44994</v>
      </c>
      <c r="C188" s="2" t="s">
        <v>3433</v>
      </c>
      <c r="D188" s="2" t="s">
        <v>2162</v>
      </c>
      <c r="E188" s="2" t="s">
        <v>3434</v>
      </c>
      <c r="F188" s="1">
        <v>943990</v>
      </c>
      <c r="G188" s="8" t="s">
        <v>620</v>
      </c>
      <c r="H188" s="1">
        <v>94399</v>
      </c>
      <c r="I188" s="2" t="s">
        <v>1900</v>
      </c>
      <c r="J188" s="2" t="s">
        <v>441</v>
      </c>
    </row>
    <row r="189" spans="2:10" outlineLevel="1" x14ac:dyDescent="0.2">
      <c r="B189" s="6">
        <v>44998</v>
      </c>
      <c r="C189" s="2" t="s">
        <v>3435</v>
      </c>
      <c r="D189" s="2" t="s">
        <v>3436</v>
      </c>
      <c r="E189" s="2" t="s">
        <v>2141</v>
      </c>
      <c r="F189" s="1">
        <v>-215677</v>
      </c>
      <c r="G189" s="8" t="s">
        <v>620</v>
      </c>
      <c r="H189" s="1">
        <v>-21568</v>
      </c>
      <c r="I189" s="2" t="s">
        <v>431</v>
      </c>
      <c r="J189" s="2" t="s">
        <v>2857</v>
      </c>
    </row>
    <row r="190" spans="2:10" outlineLevel="1" x14ac:dyDescent="0.2">
      <c r="B190" s="6">
        <v>44998</v>
      </c>
      <c r="C190" s="2" t="s">
        <v>3437</v>
      </c>
      <c r="D190" s="2" t="s">
        <v>3438</v>
      </c>
      <c r="E190" s="2" t="s">
        <v>2141</v>
      </c>
      <c r="F190" s="1">
        <v>-818267</v>
      </c>
      <c r="G190" s="8" t="s">
        <v>620</v>
      </c>
      <c r="H190" s="1">
        <v>-81827</v>
      </c>
      <c r="I190" s="2" t="s">
        <v>1893</v>
      </c>
      <c r="J190" s="2" t="s">
        <v>375</v>
      </c>
    </row>
    <row r="191" spans="2:10" outlineLevel="1" x14ac:dyDescent="0.2">
      <c r="B191" s="6">
        <v>44998</v>
      </c>
      <c r="C191" s="2" t="s">
        <v>3437</v>
      </c>
      <c r="D191" s="2" t="s">
        <v>3296</v>
      </c>
      <c r="E191" s="2" t="s">
        <v>2141</v>
      </c>
      <c r="F191" s="1">
        <v>-2213767</v>
      </c>
      <c r="G191" s="8" t="s">
        <v>620</v>
      </c>
      <c r="H191" s="1">
        <v>-221377</v>
      </c>
      <c r="I191" s="2" t="s">
        <v>1796</v>
      </c>
      <c r="J191" s="2" t="s">
        <v>913</v>
      </c>
    </row>
    <row r="192" spans="2:10" outlineLevel="1" x14ac:dyDescent="0.2">
      <c r="B192" s="6">
        <v>44998</v>
      </c>
      <c r="C192" s="2" t="s">
        <v>3439</v>
      </c>
      <c r="D192" s="2" t="s">
        <v>3440</v>
      </c>
      <c r="E192" s="2" t="s">
        <v>2141</v>
      </c>
      <c r="F192" s="1">
        <v>-611934</v>
      </c>
      <c r="G192" s="8" t="s">
        <v>620</v>
      </c>
      <c r="H192" s="1">
        <v>-61193</v>
      </c>
      <c r="I192" s="2" t="s">
        <v>1554</v>
      </c>
      <c r="J192" s="2" t="s">
        <v>2830</v>
      </c>
    </row>
    <row r="193" spans="2:10" outlineLevel="1" x14ac:dyDescent="0.2">
      <c r="B193" s="6">
        <v>44998</v>
      </c>
      <c r="C193" s="2" t="s">
        <v>3441</v>
      </c>
      <c r="D193" s="2" t="s">
        <v>3389</v>
      </c>
      <c r="E193" s="2" t="s">
        <v>2141</v>
      </c>
      <c r="F193" s="1">
        <v>-182248</v>
      </c>
      <c r="G193" s="8" t="s">
        <v>620</v>
      </c>
      <c r="H193" s="1">
        <v>-18225</v>
      </c>
      <c r="I193" s="2" t="s">
        <v>1900</v>
      </c>
      <c r="J193" s="2" t="s">
        <v>441</v>
      </c>
    </row>
    <row r="194" spans="2:10" outlineLevel="1" x14ac:dyDescent="0.2">
      <c r="B194" s="6">
        <v>44998</v>
      </c>
      <c r="C194" s="2" t="s">
        <v>3442</v>
      </c>
      <c r="D194" s="2" t="s">
        <v>3443</v>
      </c>
      <c r="E194" s="2" t="s">
        <v>2141</v>
      </c>
      <c r="F194" s="1">
        <v>-2256683</v>
      </c>
      <c r="G194" s="8" t="s">
        <v>620</v>
      </c>
      <c r="H194" s="1">
        <v>-225669</v>
      </c>
      <c r="I194" s="2" t="s">
        <v>1893</v>
      </c>
      <c r="J194" s="2" t="s">
        <v>375</v>
      </c>
    </row>
    <row r="195" spans="2:10" outlineLevel="1" x14ac:dyDescent="0.2">
      <c r="B195" s="6">
        <v>44998</v>
      </c>
      <c r="C195" s="2" t="s">
        <v>3444</v>
      </c>
      <c r="D195" s="2" t="s">
        <v>3445</v>
      </c>
      <c r="E195" s="2" t="s">
        <v>2141</v>
      </c>
      <c r="F195" s="1">
        <v>-3439069</v>
      </c>
      <c r="G195" s="8" t="s">
        <v>620</v>
      </c>
      <c r="H195" s="1">
        <v>-343908</v>
      </c>
      <c r="I195" s="2" t="s">
        <v>24</v>
      </c>
      <c r="J195" s="2" t="s">
        <v>349</v>
      </c>
    </row>
    <row r="196" spans="2:10" outlineLevel="1" x14ac:dyDescent="0.2">
      <c r="B196" s="6">
        <v>44999</v>
      </c>
      <c r="C196" s="2" t="s">
        <v>3446</v>
      </c>
      <c r="D196" s="2" t="s">
        <v>3447</v>
      </c>
      <c r="E196" s="2" t="s">
        <v>3448</v>
      </c>
      <c r="F196" s="1">
        <v>-5181775</v>
      </c>
      <c r="G196" s="8" t="s">
        <v>620</v>
      </c>
      <c r="H196" s="1">
        <v>-518178</v>
      </c>
      <c r="I196" s="2" t="s">
        <v>2355</v>
      </c>
      <c r="J196" s="2" t="s">
        <v>2013</v>
      </c>
    </row>
    <row r="197" spans="2:10" outlineLevel="1" x14ac:dyDescent="0.2">
      <c r="B197" s="6">
        <v>44999</v>
      </c>
      <c r="C197" s="2" t="s">
        <v>3449</v>
      </c>
      <c r="D197" s="2" t="s">
        <v>3068</v>
      </c>
      <c r="E197" s="2" t="s">
        <v>2141</v>
      </c>
      <c r="F197" s="1">
        <v>-410970</v>
      </c>
      <c r="G197" s="8" t="s">
        <v>620</v>
      </c>
      <c r="H197" s="1">
        <v>-41097</v>
      </c>
      <c r="I197" s="2" t="s">
        <v>2355</v>
      </c>
      <c r="J197" s="2" t="s">
        <v>2013</v>
      </c>
    </row>
    <row r="198" spans="2:10" outlineLevel="1" x14ac:dyDescent="0.2">
      <c r="B198" s="6">
        <v>44999</v>
      </c>
      <c r="C198" s="2" t="s">
        <v>3450</v>
      </c>
      <c r="D198" s="2" t="s">
        <v>3451</v>
      </c>
      <c r="E198" s="2" t="s">
        <v>3452</v>
      </c>
      <c r="F198" s="1">
        <v>-1687350</v>
      </c>
      <c r="G198" s="8" t="s">
        <v>620</v>
      </c>
      <c r="H198" s="1">
        <v>-168735</v>
      </c>
      <c r="I198" s="2" t="s">
        <v>2355</v>
      </c>
      <c r="J198" s="2" t="s">
        <v>2013</v>
      </c>
    </row>
    <row r="199" spans="2:10" outlineLevel="1" x14ac:dyDescent="0.2">
      <c r="B199" s="6">
        <v>44999</v>
      </c>
      <c r="C199" s="2" t="s">
        <v>3453</v>
      </c>
      <c r="D199" s="2" t="s">
        <v>3451</v>
      </c>
      <c r="E199" s="2" t="s">
        <v>2141</v>
      </c>
      <c r="F199" s="1">
        <v>-4392443</v>
      </c>
      <c r="G199" s="8" t="s">
        <v>620</v>
      </c>
      <c r="H199" s="1">
        <v>-439244</v>
      </c>
      <c r="I199" s="2" t="s">
        <v>2355</v>
      </c>
      <c r="J199" s="2" t="s">
        <v>2013</v>
      </c>
    </row>
    <row r="200" spans="2:10" outlineLevel="1" x14ac:dyDescent="0.2">
      <c r="B200" s="6">
        <v>44999</v>
      </c>
      <c r="C200" s="2" t="s">
        <v>3454</v>
      </c>
      <c r="D200" s="2" t="s">
        <v>3455</v>
      </c>
      <c r="E200" s="2" t="s">
        <v>3456</v>
      </c>
      <c r="F200" s="1">
        <v>-4008964</v>
      </c>
      <c r="G200" s="8" t="s">
        <v>620</v>
      </c>
      <c r="H200" s="1">
        <v>-400896</v>
      </c>
      <c r="I200" s="2" t="s">
        <v>2355</v>
      </c>
      <c r="J200" s="2" t="s">
        <v>2013</v>
      </c>
    </row>
    <row r="201" spans="2:10" outlineLevel="1" x14ac:dyDescent="0.2">
      <c r="B201" s="6">
        <v>45000</v>
      </c>
      <c r="C201" s="2" t="s">
        <v>3457</v>
      </c>
      <c r="D201" s="2" t="s">
        <v>3458</v>
      </c>
      <c r="E201" s="2" t="s">
        <v>2141</v>
      </c>
      <c r="F201" s="1">
        <v>-2007260</v>
      </c>
      <c r="G201" s="8" t="s">
        <v>620</v>
      </c>
      <c r="H201" s="1">
        <v>-200726</v>
      </c>
      <c r="I201" s="2" t="s">
        <v>124</v>
      </c>
      <c r="J201" s="2" t="s">
        <v>1197</v>
      </c>
    </row>
    <row r="202" spans="2:10" outlineLevel="1" x14ac:dyDescent="0.2">
      <c r="B202" s="6">
        <v>45000</v>
      </c>
      <c r="C202" s="2" t="s">
        <v>3459</v>
      </c>
      <c r="D202" s="2" t="s">
        <v>3445</v>
      </c>
      <c r="E202" s="2" t="s">
        <v>2141</v>
      </c>
      <c r="F202" s="1">
        <v>-1200144</v>
      </c>
      <c r="G202" s="8" t="s">
        <v>620</v>
      </c>
      <c r="H202" s="1">
        <v>-120015</v>
      </c>
      <c r="I202" s="2" t="s">
        <v>24</v>
      </c>
      <c r="J202" s="2" t="s">
        <v>349</v>
      </c>
    </row>
    <row r="203" spans="2:10" outlineLevel="1" x14ac:dyDescent="0.2">
      <c r="B203" s="6">
        <v>45000</v>
      </c>
      <c r="C203" s="2" t="s">
        <v>3460</v>
      </c>
      <c r="D203" s="2" t="s">
        <v>3445</v>
      </c>
      <c r="E203" s="2" t="s">
        <v>2141</v>
      </c>
      <c r="F203" s="1">
        <v>-509760</v>
      </c>
      <c r="G203" s="8" t="s">
        <v>620</v>
      </c>
      <c r="H203" s="1">
        <v>-50976</v>
      </c>
      <c r="I203" s="2" t="s">
        <v>24</v>
      </c>
      <c r="J203" s="2" t="s">
        <v>349</v>
      </c>
    </row>
    <row r="204" spans="2:10" outlineLevel="1" x14ac:dyDescent="0.2">
      <c r="B204" s="6">
        <v>45000</v>
      </c>
      <c r="C204" s="2" t="s">
        <v>3461</v>
      </c>
      <c r="D204" s="2" t="s">
        <v>3462</v>
      </c>
      <c r="E204" s="2" t="s">
        <v>2141</v>
      </c>
      <c r="F204" s="1">
        <v>-6956392</v>
      </c>
      <c r="G204" s="8" t="s">
        <v>620</v>
      </c>
      <c r="H204" s="1">
        <v>-695639</v>
      </c>
      <c r="I204" s="2" t="s">
        <v>2818</v>
      </c>
      <c r="J204" s="2" t="s">
        <v>364</v>
      </c>
    </row>
    <row r="205" spans="2:10" outlineLevel="1" x14ac:dyDescent="0.2">
      <c r="B205" s="6">
        <v>45000</v>
      </c>
      <c r="C205" s="2" t="s">
        <v>3463</v>
      </c>
      <c r="D205" s="2" t="s">
        <v>3440</v>
      </c>
      <c r="E205" s="2" t="s">
        <v>2141</v>
      </c>
      <c r="F205" s="1">
        <v>-1175075</v>
      </c>
      <c r="G205" s="8" t="s">
        <v>620</v>
      </c>
      <c r="H205" s="1">
        <v>-117508</v>
      </c>
      <c r="I205" s="2" t="s">
        <v>1554</v>
      </c>
      <c r="J205" s="2" t="s">
        <v>2830</v>
      </c>
    </row>
    <row r="206" spans="2:10" outlineLevel="1" x14ac:dyDescent="0.2">
      <c r="B206" s="6">
        <v>45000</v>
      </c>
      <c r="C206" s="2" t="s">
        <v>3463</v>
      </c>
      <c r="D206" s="2" t="s">
        <v>3464</v>
      </c>
      <c r="E206" s="2" t="s">
        <v>2141</v>
      </c>
      <c r="F206" s="1">
        <v>-5098998</v>
      </c>
      <c r="G206" s="8" t="s">
        <v>620</v>
      </c>
      <c r="H206" s="1">
        <v>-509900</v>
      </c>
      <c r="I206" s="2" t="s">
        <v>1222</v>
      </c>
      <c r="J206" s="2" t="s">
        <v>915</v>
      </c>
    </row>
    <row r="207" spans="2:10" outlineLevel="1" x14ac:dyDescent="0.2">
      <c r="B207" s="6">
        <v>45000</v>
      </c>
      <c r="C207" s="2" t="s">
        <v>3465</v>
      </c>
      <c r="D207" s="2" t="s">
        <v>3445</v>
      </c>
      <c r="E207" s="2" t="s">
        <v>2141</v>
      </c>
      <c r="F207" s="1">
        <v>-704793</v>
      </c>
      <c r="G207" s="8" t="s">
        <v>620</v>
      </c>
      <c r="H207" s="1">
        <v>-70479</v>
      </c>
      <c r="I207" s="2" t="s">
        <v>24</v>
      </c>
      <c r="J207" s="2" t="s">
        <v>349</v>
      </c>
    </row>
    <row r="208" spans="2:10" outlineLevel="1" x14ac:dyDescent="0.2">
      <c r="B208" s="6">
        <v>45000</v>
      </c>
      <c r="C208" s="2" t="s">
        <v>3446</v>
      </c>
      <c r="D208" s="2" t="s">
        <v>3462</v>
      </c>
      <c r="E208" s="2" t="s">
        <v>2141</v>
      </c>
      <c r="F208" s="1">
        <v>-998250</v>
      </c>
      <c r="G208" s="8" t="s">
        <v>620</v>
      </c>
      <c r="H208" s="1">
        <v>-99825</v>
      </c>
      <c r="I208" s="2" t="s">
        <v>2818</v>
      </c>
      <c r="J208" s="2" t="s">
        <v>364</v>
      </c>
    </row>
    <row r="209" spans="2:10" outlineLevel="1" x14ac:dyDescent="0.2">
      <c r="B209" s="6">
        <v>45000</v>
      </c>
      <c r="C209" s="2" t="s">
        <v>3466</v>
      </c>
      <c r="D209" s="2" t="s">
        <v>3467</v>
      </c>
      <c r="E209" s="2" t="s">
        <v>2141</v>
      </c>
      <c r="F209" s="1">
        <v>-1163687</v>
      </c>
      <c r="G209" s="8" t="s">
        <v>620</v>
      </c>
      <c r="H209" s="1">
        <v>-116370</v>
      </c>
      <c r="I209" s="2" t="s">
        <v>1893</v>
      </c>
      <c r="J209" s="2" t="s">
        <v>375</v>
      </c>
    </row>
    <row r="210" spans="2:10" outlineLevel="1" x14ac:dyDescent="0.2">
      <c r="B210" s="6">
        <v>45000</v>
      </c>
      <c r="C210" s="2" t="s">
        <v>3468</v>
      </c>
      <c r="D210" s="2" t="s">
        <v>3389</v>
      </c>
      <c r="E210" s="2" t="s">
        <v>2141</v>
      </c>
      <c r="F210" s="1">
        <v>-238132</v>
      </c>
      <c r="G210" s="8" t="s">
        <v>620</v>
      </c>
      <c r="H210" s="1">
        <v>-23813</v>
      </c>
      <c r="I210" s="2" t="s">
        <v>1900</v>
      </c>
      <c r="J210" s="2" t="s">
        <v>441</v>
      </c>
    </row>
    <row r="211" spans="2:10" outlineLevel="1" x14ac:dyDescent="0.2">
      <c r="B211" s="6">
        <v>45000</v>
      </c>
      <c r="C211" s="2" t="s">
        <v>3469</v>
      </c>
      <c r="D211" s="2" t="s">
        <v>3389</v>
      </c>
      <c r="E211" s="2" t="s">
        <v>2141</v>
      </c>
      <c r="F211" s="1">
        <v>-3478143</v>
      </c>
      <c r="G211" s="8" t="s">
        <v>620</v>
      </c>
      <c r="H211" s="1">
        <v>-347814</v>
      </c>
      <c r="I211" s="2" t="s">
        <v>1900</v>
      </c>
      <c r="J211" s="2" t="s">
        <v>441</v>
      </c>
    </row>
    <row r="212" spans="2:10" outlineLevel="1" x14ac:dyDescent="0.2">
      <c r="B212" s="6">
        <v>45000</v>
      </c>
      <c r="C212" s="2" t="s">
        <v>3470</v>
      </c>
      <c r="D212" s="2" t="s">
        <v>3443</v>
      </c>
      <c r="E212" s="2" t="s">
        <v>2141</v>
      </c>
      <c r="F212" s="1">
        <v>-1089000</v>
      </c>
      <c r="G212" s="8" t="s">
        <v>620</v>
      </c>
      <c r="H212" s="1">
        <v>-108900</v>
      </c>
      <c r="I212" s="2" t="s">
        <v>1893</v>
      </c>
      <c r="J212" s="2" t="s">
        <v>375</v>
      </c>
    </row>
    <row r="213" spans="2:10" outlineLevel="1" x14ac:dyDescent="0.2">
      <c r="B213" s="6">
        <v>45000</v>
      </c>
      <c r="C213" s="2" t="s">
        <v>3471</v>
      </c>
      <c r="D213" s="2" t="s">
        <v>3389</v>
      </c>
      <c r="E213" s="2" t="s">
        <v>2141</v>
      </c>
      <c r="F213" s="1">
        <v>-640710</v>
      </c>
      <c r="G213" s="8" t="s">
        <v>620</v>
      </c>
      <c r="H213" s="1">
        <v>-64072</v>
      </c>
      <c r="I213" s="2" t="s">
        <v>1900</v>
      </c>
      <c r="J213" s="2" t="s">
        <v>441</v>
      </c>
    </row>
    <row r="214" spans="2:10" outlineLevel="1" x14ac:dyDescent="0.2">
      <c r="B214" s="6">
        <v>45000</v>
      </c>
      <c r="C214" s="2" t="s">
        <v>3472</v>
      </c>
      <c r="D214" s="2" t="s">
        <v>3389</v>
      </c>
      <c r="E214" s="2" t="s">
        <v>2141</v>
      </c>
      <c r="F214" s="1">
        <v>-339840</v>
      </c>
      <c r="G214" s="8" t="s">
        <v>620</v>
      </c>
      <c r="H214" s="1">
        <v>-33984</v>
      </c>
      <c r="I214" s="2" t="s">
        <v>1900</v>
      </c>
      <c r="J214" s="2" t="s">
        <v>441</v>
      </c>
    </row>
    <row r="215" spans="2:10" outlineLevel="1" x14ac:dyDescent="0.2">
      <c r="B215" s="6">
        <v>45000</v>
      </c>
      <c r="C215" s="2" t="s">
        <v>3473</v>
      </c>
      <c r="D215" s="2" t="s">
        <v>3389</v>
      </c>
      <c r="E215" s="2" t="s">
        <v>2141</v>
      </c>
      <c r="F215" s="1">
        <v>-911240</v>
      </c>
      <c r="G215" s="8" t="s">
        <v>620</v>
      </c>
      <c r="H215" s="1">
        <v>-91124</v>
      </c>
      <c r="I215" s="2" t="s">
        <v>1900</v>
      </c>
      <c r="J215" s="2" t="s">
        <v>441</v>
      </c>
    </row>
    <row r="216" spans="2:10" outlineLevel="1" x14ac:dyDescent="0.2">
      <c r="B216" s="6">
        <v>45000</v>
      </c>
      <c r="C216" s="2" t="s">
        <v>3474</v>
      </c>
      <c r="D216" s="2" t="s">
        <v>2162</v>
      </c>
      <c r="E216" s="2" t="s">
        <v>1889</v>
      </c>
      <c r="F216" s="1">
        <v>-211530</v>
      </c>
      <c r="G216" s="8" t="s">
        <v>620</v>
      </c>
      <c r="H216" s="1">
        <v>-21153</v>
      </c>
      <c r="I216" s="2" t="s">
        <v>944</v>
      </c>
      <c r="J216" s="2" t="s">
        <v>319</v>
      </c>
    </row>
    <row r="217" spans="2:10" outlineLevel="1" x14ac:dyDescent="0.2">
      <c r="B217" s="6">
        <v>45001</v>
      </c>
      <c r="C217" s="2" t="s">
        <v>3475</v>
      </c>
      <c r="D217" s="2" t="s">
        <v>3436</v>
      </c>
      <c r="E217" s="2" t="s">
        <v>2141</v>
      </c>
      <c r="F217" s="1">
        <v>-2769815</v>
      </c>
      <c r="G217" s="8" t="s">
        <v>620</v>
      </c>
      <c r="H217" s="1">
        <v>-276982</v>
      </c>
      <c r="I217" s="2" t="s">
        <v>431</v>
      </c>
      <c r="J217" s="2" t="s">
        <v>2857</v>
      </c>
    </row>
    <row r="218" spans="2:10" outlineLevel="1" x14ac:dyDescent="0.2">
      <c r="B218" s="6">
        <v>45001</v>
      </c>
      <c r="C218" s="2" t="s">
        <v>3476</v>
      </c>
      <c r="D218" s="2" t="s">
        <v>2162</v>
      </c>
      <c r="E218" s="2" t="s">
        <v>3477</v>
      </c>
      <c r="F218" s="1">
        <v>453750</v>
      </c>
      <c r="G218" s="8" t="s">
        <v>620</v>
      </c>
      <c r="H218" s="1">
        <v>45375</v>
      </c>
      <c r="I218" s="2" t="s">
        <v>2818</v>
      </c>
      <c r="J218" s="2" t="s">
        <v>364</v>
      </c>
    </row>
    <row r="219" spans="2:10" outlineLevel="1" x14ac:dyDescent="0.2">
      <c r="B219" s="6">
        <v>45001</v>
      </c>
      <c r="C219" s="2" t="s">
        <v>3478</v>
      </c>
      <c r="D219" s="2" t="s">
        <v>2162</v>
      </c>
      <c r="E219" s="2" t="s">
        <v>3479</v>
      </c>
      <c r="F219" s="1">
        <v>1410195</v>
      </c>
      <c r="G219" s="8" t="s">
        <v>620</v>
      </c>
      <c r="H219" s="1">
        <v>141020</v>
      </c>
      <c r="I219" s="2" t="s">
        <v>2354</v>
      </c>
      <c r="J219" s="2" t="s">
        <v>442</v>
      </c>
    </row>
    <row r="220" spans="2:10" outlineLevel="1" x14ac:dyDescent="0.2">
      <c r="B220" s="6">
        <v>45001</v>
      </c>
      <c r="C220" s="2" t="s">
        <v>3480</v>
      </c>
      <c r="D220" s="2" t="s">
        <v>2162</v>
      </c>
      <c r="E220" s="2" t="s">
        <v>3481</v>
      </c>
      <c r="F220" s="1">
        <v>1719530</v>
      </c>
      <c r="G220" s="8" t="s">
        <v>620</v>
      </c>
      <c r="H220" s="1">
        <v>171953</v>
      </c>
      <c r="I220" s="2" t="s">
        <v>1554</v>
      </c>
      <c r="J220" s="2" t="s">
        <v>2830</v>
      </c>
    </row>
    <row r="221" spans="2:10" outlineLevel="1" x14ac:dyDescent="0.2">
      <c r="B221" s="6">
        <v>45001</v>
      </c>
      <c r="C221" s="2" t="s">
        <v>3482</v>
      </c>
      <c r="D221" s="2" t="s">
        <v>2162</v>
      </c>
      <c r="E221" s="2" t="s">
        <v>3483</v>
      </c>
      <c r="F221" s="1">
        <v>3849940</v>
      </c>
      <c r="G221" s="8" t="s">
        <v>620</v>
      </c>
      <c r="H221" s="1">
        <v>384994</v>
      </c>
      <c r="I221" s="2" t="s">
        <v>944</v>
      </c>
      <c r="J221" s="2" t="s">
        <v>319</v>
      </c>
    </row>
    <row r="222" spans="2:10" outlineLevel="1" x14ac:dyDescent="0.2">
      <c r="B222" s="6">
        <v>45001</v>
      </c>
      <c r="C222" s="2" t="s">
        <v>3484</v>
      </c>
      <c r="D222" s="2" t="s">
        <v>2162</v>
      </c>
      <c r="E222" s="2" t="s">
        <v>3485</v>
      </c>
      <c r="F222" s="1">
        <v>1410195</v>
      </c>
      <c r="G222" s="8" t="s">
        <v>620</v>
      </c>
      <c r="H222" s="1">
        <v>141020</v>
      </c>
      <c r="I222" s="2" t="s">
        <v>2119</v>
      </c>
      <c r="J222" s="2" t="s">
        <v>1150</v>
      </c>
    </row>
    <row r="223" spans="2:10" outlineLevel="1" x14ac:dyDescent="0.2">
      <c r="B223" s="6">
        <v>45001</v>
      </c>
      <c r="C223" s="2" t="s">
        <v>3486</v>
      </c>
      <c r="D223" s="2" t="s">
        <v>2162</v>
      </c>
      <c r="E223" s="2" t="s">
        <v>3487</v>
      </c>
      <c r="F223" s="1">
        <v>2428689</v>
      </c>
      <c r="G223" s="8" t="s">
        <v>620</v>
      </c>
      <c r="H223" s="1">
        <v>242869</v>
      </c>
      <c r="I223" s="2" t="s">
        <v>2355</v>
      </c>
      <c r="J223" s="2" t="s">
        <v>2013</v>
      </c>
    </row>
    <row r="224" spans="2:10" outlineLevel="1" x14ac:dyDescent="0.2">
      <c r="B224" s="6">
        <v>45001</v>
      </c>
      <c r="C224" s="2" t="s">
        <v>3488</v>
      </c>
      <c r="D224" s="2" t="s">
        <v>2162</v>
      </c>
      <c r="E224" s="2" t="s">
        <v>3489</v>
      </c>
      <c r="F224" s="1">
        <v>4853580</v>
      </c>
      <c r="G224" s="8" t="s">
        <v>620</v>
      </c>
      <c r="H224" s="1">
        <v>485358</v>
      </c>
      <c r="I224" s="2" t="s">
        <v>2355</v>
      </c>
      <c r="J224" s="2" t="s">
        <v>2013</v>
      </c>
    </row>
    <row r="225" spans="2:10" outlineLevel="1" x14ac:dyDescent="0.2">
      <c r="B225" s="6">
        <v>45001</v>
      </c>
      <c r="C225" s="2" t="s">
        <v>3490</v>
      </c>
      <c r="D225" s="2" t="s">
        <v>2162</v>
      </c>
      <c r="E225" s="2" t="s">
        <v>3491</v>
      </c>
      <c r="F225" s="1">
        <v>4719950</v>
      </c>
      <c r="G225" s="8" t="s">
        <v>620</v>
      </c>
      <c r="H225" s="1">
        <v>471995</v>
      </c>
      <c r="I225" s="2" t="s">
        <v>2355</v>
      </c>
      <c r="J225" s="2" t="s">
        <v>2013</v>
      </c>
    </row>
    <row r="226" spans="2:10" outlineLevel="1" x14ac:dyDescent="0.2">
      <c r="B226" s="6">
        <v>45001</v>
      </c>
      <c r="C226" s="2" t="s">
        <v>3492</v>
      </c>
      <c r="D226" s="2" t="s">
        <v>2162</v>
      </c>
      <c r="E226" s="2" t="s">
        <v>3493</v>
      </c>
      <c r="F226" s="1">
        <v>9439900</v>
      </c>
      <c r="G226" s="8" t="s">
        <v>620</v>
      </c>
      <c r="H226" s="1">
        <v>943990</v>
      </c>
      <c r="I226" s="2" t="s">
        <v>2355</v>
      </c>
      <c r="J226" s="2" t="s">
        <v>2013</v>
      </c>
    </row>
    <row r="227" spans="2:10" outlineLevel="1" x14ac:dyDescent="0.2">
      <c r="B227" s="6">
        <v>45001</v>
      </c>
      <c r="C227" s="2" t="s">
        <v>3494</v>
      </c>
      <c r="D227" s="2" t="s">
        <v>2162</v>
      </c>
      <c r="E227" s="2" t="s">
        <v>3495</v>
      </c>
      <c r="F227" s="1">
        <v>3160410</v>
      </c>
      <c r="G227" s="8" t="s">
        <v>620</v>
      </c>
      <c r="H227" s="1">
        <v>316041</v>
      </c>
      <c r="I227" s="2" t="s">
        <v>2355</v>
      </c>
      <c r="J227" s="2" t="s">
        <v>2013</v>
      </c>
    </row>
    <row r="228" spans="2:10" outlineLevel="1" x14ac:dyDescent="0.2">
      <c r="B228" s="6">
        <v>45001</v>
      </c>
      <c r="C228" s="2" t="s">
        <v>3496</v>
      </c>
      <c r="D228" s="2" t="s">
        <v>2162</v>
      </c>
      <c r="E228" s="2" t="s">
        <v>3497</v>
      </c>
      <c r="F228" s="1">
        <v>1003640</v>
      </c>
      <c r="G228" s="8" t="s">
        <v>620</v>
      </c>
      <c r="H228" s="1">
        <v>100364</v>
      </c>
      <c r="I228" s="2" t="s">
        <v>2355</v>
      </c>
      <c r="J228" s="2" t="s">
        <v>2013</v>
      </c>
    </row>
    <row r="229" spans="2:10" outlineLevel="1" x14ac:dyDescent="0.2">
      <c r="B229" s="6">
        <v>45001</v>
      </c>
      <c r="C229" s="2" t="s">
        <v>3498</v>
      </c>
      <c r="D229" s="2" t="s">
        <v>2162</v>
      </c>
      <c r="E229" s="2" t="s">
        <v>3499</v>
      </c>
      <c r="F229" s="1">
        <v>943990</v>
      </c>
      <c r="G229" s="8" t="s">
        <v>620</v>
      </c>
      <c r="H229" s="1">
        <v>94399</v>
      </c>
      <c r="I229" s="2" t="s">
        <v>1222</v>
      </c>
      <c r="J229" s="2" t="s">
        <v>915</v>
      </c>
    </row>
    <row r="230" spans="2:10" outlineLevel="1" x14ac:dyDescent="0.2">
      <c r="B230" s="6">
        <v>45001</v>
      </c>
      <c r="C230" s="2" t="s">
        <v>3500</v>
      </c>
      <c r="D230" s="2" t="s">
        <v>2162</v>
      </c>
      <c r="E230" s="2" t="s">
        <v>3501</v>
      </c>
      <c r="F230" s="1">
        <v>2851385</v>
      </c>
      <c r="G230" s="8" t="s">
        <v>620</v>
      </c>
      <c r="H230" s="1">
        <v>285139</v>
      </c>
      <c r="I230" s="2" t="s">
        <v>1222</v>
      </c>
      <c r="J230" s="2" t="s">
        <v>915</v>
      </c>
    </row>
    <row r="231" spans="2:10" outlineLevel="1" x14ac:dyDescent="0.2">
      <c r="B231" s="6">
        <v>45001</v>
      </c>
      <c r="C231" s="2" t="s">
        <v>3502</v>
      </c>
      <c r="D231" s="2" t="s">
        <v>2162</v>
      </c>
      <c r="E231" s="2" t="s">
        <v>3503</v>
      </c>
      <c r="F231" s="1">
        <v>1623563</v>
      </c>
      <c r="G231" s="8" t="s">
        <v>620</v>
      </c>
      <c r="H231" s="1">
        <v>162357</v>
      </c>
      <c r="I231" s="2" t="s">
        <v>1222</v>
      </c>
      <c r="J231" s="2" t="s">
        <v>915</v>
      </c>
    </row>
    <row r="232" spans="2:10" outlineLevel="1" x14ac:dyDescent="0.2">
      <c r="B232" s="6">
        <v>45001</v>
      </c>
      <c r="C232" s="2" t="s">
        <v>3504</v>
      </c>
      <c r="D232" s="2" t="s">
        <v>2162</v>
      </c>
      <c r="E232" s="2" t="s">
        <v>3505</v>
      </c>
      <c r="F232" s="1">
        <v>3849940</v>
      </c>
      <c r="G232" s="8" t="s">
        <v>620</v>
      </c>
      <c r="H232" s="1">
        <v>384994</v>
      </c>
      <c r="I232" s="2" t="s">
        <v>2355</v>
      </c>
      <c r="J232" s="2" t="s">
        <v>2013</v>
      </c>
    </row>
    <row r="233" spans="2:10" outlineLevel="1" x14ac:dyDescent="0.2">
      <c r="B233" s="6">
        <v>45001</v>
      </c>
      <c r="C233" s="2" t="s">
        <v>3506</v>
      </c>
      <c r="D233" s="2" t="s">
        <v>2162</v>
      </c>
      <c r="E233" s="2" t="s">
        <v>3507</v>
      </c>
      <c r="F233" s="1">
        <v>3775960</v>
      </c>
      <c r="G233" s="8" t="s">
        <v>620</v>
      </c>
      <c r="H233" s="1">
        <v>377596</v>
      </c>
      <c r="I233" s="2" t="s">
        <v>2355</v>
      </c>
      <c r="J233" s="2" t="s">
        <v>2013</v>
      </c>
    </row>
    <row r="234" spans="2:10" outlineLevel="1" x14ac:dyDescent="0.2">
      <c r="B234" s="6">
        <v>45001</v>
      </c>
      <c r="C234" s="2" t="s">
        <v>3508</v>
      </c>
      <c r="D234" s="2" t="s">
        <v>2162</v>
      </c>
      <c r="E234" s="2" t="s">
        <v>3509</v>
      </c>
      <c r="F234" s="1">
        <v>367155</v>
      </c>
      <c r="G234" s="8" t="s">
        <v>620</v>
      </c>
      <c r="H234" s="1">
        <v>36716</v>
      </c>
      <c r="I234" s="2" t="s">
        <v>1893</v>
      </c>
      <c r="J234" s="2" t="s">
        <v>375</v>
      </c>
    </row>
    <row r="235" spans="2:10" outlineLevel="1" x14ac:dyDescent="0.2">
      <c r="B235" s="6">
        <v>45001</v>
      </c>
      <c r="C235" s="2" t="s">
        <v>3510</v>
      </c>
      <c r="D235" s="2" t="s">
        <v>2162</v>
      </c>
      <c r="E235" s="2" t="s">
        <v>3511</v>
      </c>
      <c r="F235" s="1">
        <v>111058</v>
      </c>
      <c r="G235" s="8" t="s">
        <v>620</v>
      </c>
      <c r="H235" s="1">
        <v>11106</v>
      </c>
      <c r="I235" s="2" t="s">
        <v>1893</v>
      </c>
      <c r="J235" s="2" t="s">
        <v>375</v>
      </c>
    </row>
    <row r="236" spans="2:10" outlineLevel="1" x14ac:dyDescent="0.2">
      <c r="B236" s="6">
        <v>45001</v>
      </c>
      <c r="C236" s="2" t="s">
        <v>3512</v>
      </c>
      <c r="D236" s="2" t="s">
        <v>2162</v>
      </c>
      <c r="E236" s="2" t="s">
        <v>3513</v>
      </c>
      <c r="F236" s="1">
        <v>1762970</v>
      </c>
      <c r="G236" s="8" t="s">
        <v>620</v>
      </c>
      <c r="H236" s="1">
        <v>176297</v>
      </c>
      <c r="I236" s="2" t="s">
        <v>1893</v>
      </c>
      <c r="J236" s="2" t="s">
        <v>375</v>
      </c>
    </row>
    <row r="237" spans="2:10" outlineLevel="1" x14ac:dyDescent="0.2">
      <c r="B237" s="6">
        <v>45001</v>
      </c>
      <c r="C237" s="2" t="s">
        <v>3514</v>
      </c>
      <c r="D237" s="2" t="s">
        <v>2162</v>
      </c>
      <c r="E237" s="2" t="s">
        <v>3515</v>
      </c>
      <c r="F237" s="1">
        <v>943990</v>
      </c>
      <c r="G237" s="8" t="s">
        <v>620</v>
      </c>
      <c r="H237" s="1">
        <v>94399</v>
      </c>
      <c r="I237" s="2" t="s">
        <v>1893</v>
      </c>
      <c r="J237" s="2" t="s">
        <v>375</v>
      </c>
    </row>
    <row r="238" spans="2:10" outlineLevel="1" x14ac:dyDescent="0.2">
      <c r="B238" s="6">
        <v>45001</v>
      </c>
      <c r="C238" s="2" t="s">
        <v>3516</v>
      </c>
      <c r="D238" s="2" t="s">
        <v>2162</v>
      </c>
      <c r="E238" s="2" t="s">
        <v>3517</v>
      </c>
      <c r="F238" s="1">
        <v>3195305</v>
      </c>
      <c r="G238" s="8" t="s">
        <v>620</v>
      </c>
      <c r="H238" s="1">
        <v>319531</v>
      </c>
      <c r="I238" s="2" t="s">
        <v>1893</v>
      </c>
      <c r="J238" s="2" t="s">
        <v>375</v>
      </c>
    </row>
    <row r="239" spans="2:10" outlineLevel="1" x14ac:dyDescent="0.2">
      <c r="B239" s="6">
        <v>45001</v>
      </c>
      <c r="C239" s="2" t="s">
        <v>3518</v>
      </c>
      <c r="D239" s="2" t="s">
        <v>2162</v>
      </c>
      <c r="E239" s="2" t="s">
        <v>3519</v>
      </c>
      <c r="F239" s="1">
        <v>4928325</v>
      </c>
      <c r="G239" s="8" t="s">
        <v>620</v>
      </c>
      <c r="H239" s="1">
        <v>492833</v>
      </c>
      <c r="I239" s="2" t="s">
        <v>1893</v>
      </c>
      <c r="J239" s="2" t="s">
        <v>375</v>
      </c>
    </row>
    <row r="240" spans="2:10" outlineLevel="1" x14ac:dyDescent="0.2">
      <c r="B240" s="6">
        <v>45003</v>
      </c>
      <c r="C240" s="2" t="s">
        <v>3520</v>
      </c>
      <c r="D240" s="2" t="s">
        <v>2162</v>
      </c>
      <c r="E240" s="2" t="s">
        <v>3521</v>
      </c>
      <c r="F240" s="1">
        <v>2831970</v>
      </c>
      <c r="G240" s="8" t="s">
        <v>620</v>
      </c>
      <c r="H240" s="1">
        <v>283197</v>
      </c>
      <c r="I240" s="2" t="s">
        <v>1900</v>
      </c>
      <c r="J240" s="2" t="s">
        <v>441</v>
      </c>
    </row>
    <row r="241" spans="2:10" outlineLevel="1" x14ac:dyDescent="0.2">
      <c r="B241" s="6">
        <v>45003</v>
      </c>
      <c r="C241" s="2" t="s">
        <v>3522</v>
      </c>
      <c r="D241" s="2" t="s">
        <v>2162</v>
      </c>
      <c r="E241" s="2" t="s">
        <v>3523</v>
      </c>
      <c r="F241" s="1">
        <v>4272736</v>
      </c>
      <c r="G241" s="8" t="s">
        <v>620</v>
      </c>
      <c r="H241" s="1">
        <v>427274</v>
      </c>
      <c r="I241" s="2" t="s">
        <v>1900</v>
      </c>
      <c r="J241" s="2" t="s">
        <v>441</v>
      </c>
    </row>
    <row r="242" spans="2:10" outlineLevel="1" x14ac:dyDescent="0.2">
      <c r="B242" s="6">
        <v>45003</v>
      </c>
      <c r="C242" s="2" t="s">
        <v>3524</v>
      </c>
      <c r="D242" s="2" t="s">
        <v>2162</v>
      </c>
      <c r="E242" s="2" t="s">
        <v>3525</v>
      </c>
      <c r="F242" s="1">
        <v>1468620</v>
      </c>
      <c r="G242" s="8" t="s">
        <v>620</v>
      </c>
      <c r="H242" s="1">
        <v>146862</v>
      </c>
      <c r="I242" s="2" t="s">
        <v>944</v>
      </c>
      <c r="J242" s="2" t="s">
        <v>319</v>
      </c>
    </row>
    <row r="243" spans="2:10" outlineLevel="1" x14ac:dyDescent="0.2">
      <c r="B243" s="6">
        <v>45003</v>
      </c>
      <c r="C243" s="2" t="s">
        <v>3526</v>
      </c>
      <c r="D243" s="2" t="s">
        <v>2162</v>
      </c>
      <c r="E243" s="2" t="s">
        <v>3527</v>
      </c>
      <c r="F243" s="1">
        <v>943990</v>
      </c>
      <c r="G243" s="8" t="s">
        <v>620</v>
      </c>
      <c r="H243" s="1">
        <v>94399</v>
      </c>
      <c r="I243" s="2" t="s">
        <v>1796</v>
      </c>
      <c r="J243" s="2" t="s">
        <v>913</v>
      </c>
    </row>
    <row r="244" spans="2:10" outlineLevel="1" x14ac:dyDescent="0.2">
      <c r="B244" s="6">
        <v>45003</v>
      </c>
      <c r="C244" s="2" t="s">
        <v>3528</v>
      </c>
      <c r="D244" s="2" t="s">
        <v>2162</v>
      </c>
      <c r="E244" s="2" t="s">
        <v>3529</v>
      </c>
      <c r="F244" s="1">
        <v>943990</v>
      </c>
      <c r="G244" s="8" t="s">
        <v>620</v>
      </c>
      <c r="H244" s="1">
        <v>94399</v>
      </c>
      <c r="I244" s="2" t="s">
        <v>2445</v>
      </c>
      <c r="J244" s="2" t="s">
        <v>1098</v>
      </c>
    </row>
    <row r="245" spans="2:10" outlineLevel="1" x14ac:dyDescent="0.2">
      <c r="B245" s="6">
        <v>45003</v>
      </c>
      <c r="C245" s="2" t="s">
        <v>3530</v>
      </c>
      <c r="D245" s="2" t="s">
        <v>2162</v>
      </c>
      <c r="E245" s="2" t="s">
        <v>3531</v>
      </c>
      <c r="F245" s="1">
        <v>1410195</v>
      </c>
      <c r="G245" s="8" t="s">
        <v>620</v>
      </c>
      <c r="H245" s="1">
        <v>141020</v>
      </c>
      <c r="I245" s="2" t="s">
        <v>2818</v>
      </c>
      <c r="J245" s="2" t="s">
        <v>364</v>
      </c>
    </row>
    <row r="246" spans="2:10" outlineLevel="1" x14ac:dyDescent="0.2">
      <c r="B246" s="6">
        <v>45003</v>
      </c>
      <c r="C246" s="2" t="s">
        <v>3532</v>
      </c>
      <c r="D246" s="2" t="s">
        <v>2162</v>
      </c>
      <c r="E246" s="2" t="s">
        <v>3533</v>
      </c>
      <c r="F246" s="1">
        <v>1468620</v>
      </c>
      <c r="G246" s="8" t="s">
        <v>620</v>
      </c>
      <c r="H246" s="1">
        <v>146862</v>
      </c>
      <c r="I246" s="2" t="s">
        <v>24</v>
      </c>
      <c r="J246" s="2" t="s">
        <v>349</v>
      </c>
    </row>
    <row r="247" spans="2:10" outlineLevel="1" x14ac:dyDescent="0.2">
      <c r="B247" s="6">
        <v>45003</v>
      </c>
      <c r="C247" s="2" t="s">
        <v>3534</v>
      </c>
      <c r="D247" s="2" t="s">
        <v>2162</v>
      </c>
      <c r="E247" s="2" t="s">
        <v>3535</v>
      </c>
      <c r="F247" s="1">
        <v>2138890</v>
      </c>
      <c r="G247" s="8" t="s">
        <v>620</v>
      </c>
      <c r="H247" s="1">
        <v>213889</v>
      </c>
      <c r="I247" s="2" t="s">
        <v>2339</v>
      </c>
      <c r="J247" s="2" t="s">
        <v>1408</v>
      </c>
    </row>
    <row r="248" spans="2:10" outlineLevel="1" x14ac:dyDescent="0.2">
      <c r="B248" s="6">
        <v>45003</v>
      </c>
      <c r="C248" s="2" t="s">
        <v>3536</v>
      </c>
      <c r="D248" s="2" t="s">
        <v>2162</v>
      </c>
      <c r="E248" s="2" t="s">
        <v>3537</v>
      </c>
      <c r="F248" s="1">
        <v>501820</v>
      </c>
      <c r="G248" s="8" t="s">
        <v>620</v>
      </c>
      <c r="H248" s="1">
        <v>50182</v>
      </c>
      <c r="I248" s="2" t="s">
        <v>2818</v>
      </c>
      <c r="J248" s="2" t="s">
        <v>364</v>
      </c>
    </row>
    <row r="249" spans="2:10" outlineLevel="1" x14ac:dyDescent="0.2">
      <c r="B249" s="6">
        <v>45003</v>
      </c>
      <c r="C249" s="2" t="s">
        <v>3538</v>
      </c>
      <c r="D249" s="2" t="s">
        <v>2162</v>
      </c>
      <c r="E249" s="2" t="s">
        <v>2391</v>
      </c>
      <c r="F249" s="1">
        <v>4617925</v>
      </c>
      <c r="G249" s="8" t="s">
        <v>620</v>
      </c>
      <c r="H249" s="1">
        <v>461793</v>
      </c>
      <c r="I249" s="2" t="s">
        <v>124</v>
      </c>
      <c r="J249" s="2" t="s">
        <v>1197</v>
      </c>
    </row>
    <row r="250" spans="2:10" outlineLevel="1" x14ac:dyDescent="0.2">
      <c r="B250" s="6">
        <v>45003</v>
      </c>
      <c r="C250" s="2" t="s">
        <v>3539</v>
      </c>
      <c r="D250" s="2" t="s">
        <v>2162</v>
      </c>
      <c r="E250" s="2" t="s">
        <v>3540</v>
      </c>
      <c r="F250" s="1">
        <v>3562430</v>
      </c>
      <c r="G250" s="8" t="s">
        <v>620</v>
      </c>
      <c r="H250" s="1">
        <v>356243</v>
      </c>
      <c r="I250" s="2" t="s">
        <v>1796</v>
      </c>
      <c r="J250" s="2" t="s">
        <v>913</v>
      </c>
    </row>
    <row r="251" spans="2:10" outlineLevel="1" x14ac:dyDescent="0.2">
      <c r="B251" s="6">
        <v>45003</v>
      </c>
      <c r="C251" s="2" t="s">
        <v>3541</v>
      </c>
      <c r="D251" s="2" t="s">
        <v>2162</v>
      </c>
      <c r="E251" s="2" t="s">
        <v>3542</v>
      </c>
      <c r="F251" s="1">
        <v>10553485</v>
      </c>
      <c r="G251" s="8" t="s">
        <v>620</v>
      </c>
      <c r="H251" s="1">
        <v>1055349</v>
      </c>
      <c r="I251" s="2" t="s">
        <v>24</v>
      </c>
      <c r="J251" s="2" t="s">
        <v>349</v>
      </c>
    </row>
    <row r="252" spans="2:10" outlineLevel="1" x14ac:dyDescent="0.2">
      <c r="B252" s="6">
        <v>45003</v>
      </c>
      <c r="C252" s="2" t="s">
        <v>3543</v>
      </c>
      <c r="D252" s="2" t="s">
        <v>2162</v>
      </c>
      <c r="E252" s="2" t="s">
        <v>3544</v>
      </c>
      <c r="F252" s="1">
        <v>2472070</v>
      </c>
      <c r="G252" s="8" t="s">
        <v>620</v>
      </c>
      <c r="H252" s="1">
        <v>247207</v>
      </c>
      <c r="I252" s="2" t="s">
        <v>2818</v>
      </c>
      <c r="J252" s="2" t="s">
        <v>364</v>
      </c>
    </row>
    <row r="253" spans="2:10" outlineLevel="1" x14ac:dyDescent="0.2">
      <c r="B253" s="6">
        <v>45003</v>
      </c>
      <c r="C253" s="2" t="s">
        <v>3545</v>
      </c>
      <c r="D253" s="2" t="s">
        <v>2162</v>
      </c>
      <c r="E253" s="2" t="s">
        <v>3546</v>
      </c>
      <c r="F253" s="1">
        <v>6010108</v>
      </c>
      <c r="G253" s="8" t="s">
        <v>620</v>
      </c>
      <c r="H253" s="1">
        <v>601011</v>
      </c>
      <c r="I253" s="2" t="s">
        <v>2818</v>
      </c>
      <c r="J253" s="2" t="s">
        <v>364</v>
      </c>
    </row>
    <row r="254" spans="2:10" outlineLevel="1" x14ac:dyDescent="0.2">
      <c r="B254" s="6">
        <v>45003</v>
      </c>
      <c r="C254" s="2" t="s">
        <v>3547</v>
      </c>
      <c r="D254" s="2" t="s">
        <v>2162</v>
      </c>
      <c r="E254" s="2" t="s">
        <v>3548</v>
      </c>
      <c r="F254" s="1">
        <v>4762640</v>
      </c>
      <c r="G254" s="8" t="s">
        <v>620</v>
      </c>
      <c r="H254" s="1">
        <v>476264</v>
      </c>
      <c r="I254" s="2" t="s">
        <v>1554</v>
      </c>
      <c r="J254" s="2" t="s">
        <v>2830</v>
      </c>
    </row>
    <row r="255" spans="2:10" outlineLevel="1" x14ac:dyDescent="0.2">
      <c r="B255" s="6">
        <v>45003</v>
      </c>
      <c r="C255" s="2" t="s">
        <v>3549</v>
      </c>
      <c r="D255" s="2" t="s">
        <v>2162</v>
      </c>
      <c r="E255" s="2" t="s">
        <v>3550</v>
      </c>
      <c r="F255" s="1">
        <v>2381320</v>
      </c>
      <c r="G255" s="8" t="s">
        <v>620</v>
      </c>
      <c r="H255" s="1">
        <v>238132</v>
      </c>
      <c r="I255" s="2" t="s">
        <v>1796</v>
      </c>
      <c r="J255" s="2" t="s">
        <v>913</v>
      </c>
    </row>
    <row r="256" spans="2:10" outlineLevel="1" x14ac:dyDescent="0.2">
      <c r="B256" s="6">
        <v>45003</v>
      </c>
      <c r="C256" s="2" t="s">
        <v>3551</v>
      </c>
      <c r="D256" s="2" t="s">
        <v>2162</v>
      </c>
      <c r="E256" s="2" t="s">
        <v>3552</v>
      </c>
      <c r="F256" s="1">
        <v>501820</v>
      </c>
      <c r="G256" s="8" t="s">
        <v>620</v>
      </c>
      <c r="H256" s="1">
        <v>50182</v>
      </c>
      <c r="I256" s="2" t="s">
        <v>1900</v>
      </c>
      <c r="J256" s="2" t="s">
        <v>441</v>
      </c>
    </row>
    <row r="257" spans="2:10" outlineLevel="1" x14ac:dyDescent="0.2">
      <c r="B257" s="6">
        <v>45003</v>
      </c>
      <c r="C257" s="2" t="s">
        <v>3553</v>
      </c>
      <c r="D257" s="2" t="s">
        <v>2162</v>
      </c>
      <c r="E257" s="2" t="s">
        <v>3554</v>
      </c>
      <c r="F257" s="1">
        <v>2144100</v>
      </c>
      <c r="G257" s="8" t="s">
        <v>620</v>
      </c>
      <c r="H257" s="1">
        <v>214410</v>
      </c>
      <c r="I257" s="2" t="s">
        <v>1900</v>
      </c>
      <c r="J257" s="2" t="s">
        <v>441</v>
      </c>
    </row>
    <row r="258" spans="2:10" outlineLevel="1" x14ac:dyDescent="0.2">
      <c r="B258" s="6">
        <v>45003</v>
      </c>
      <c r="C258" s="2" t="s">
        <v>3555</v>
      </c>
      <c r="D258" s="2" t="s">
        <v>2162</v>
      </c>
      <c r="E258" s="2" t="s">
        <v>3556</v>
      </c>
      <c r="F258" s="1">
        <v>6181315</v>
      </c>
      <c r="G258" s="8" t="s">
        <v>620</v>
      </c>
      <c r="H258" s="1">
        <v>618132</v>
      </c>
      <c r="I258" s="2" t="s">
        <v>1900</v>
      </c>
      <c r="J258" s="2" t="s">
        <v>441</v>
      </c>
    </row>
    <row r="259" spans="2:10" outlineLevel="1" x14ac:dyDescent="0.2">
      <c r="B259" s="6">
        <v>45003</v>
      </c>
      <c r="C259" s="2" t="s">
        <v>3557</v>
      </c>
      <c r="D259" s="2" t="s">
        <v>2162</v>
      </c>
      <c r="E259" s="2" t="s">
        <v>3558</v>
      </c>
      <c r="F259" s="1">
        <v>4096600</v>
      </c>
      <c r="G259" s="8" t="s">
        <v>620</v>
      </c>
      <c r="H259" s="1">
        <v>409660</v>
      </c>
      <c r="I259" s="2" t="s">
        <v>1893</v>
      </c>
      <c r="J259" s="2" t="s">
        <v>375</v>
      </c>
    </row>
    <row r="260" spans="2:10" outlineLevel="1" x14ac:dyDescent="0.2">
      <c r="B260" s="6">
        <v>45003</v>
      </c>
      <c r="C260" s="2" t="s">
        <v>3559</v>
      </c>
      <c r="D260" s="2" t="s">
        <v>2162</v>
      </c>
      <c r="E260" s="2" t="s">
        <v>3560</v>
      </c>
      <c r="F260" s="1">
        <v>8909695</v>
      </c>
      <c r="G260" s="8" t="s">
        <v>620</v>
      </c>
      <c r="H260" s="1">
        <v>890970</v>
      </c>
      <c r="I260" s="2" t="s">
        <v>2355</v>
      </c>
      <c r="J260" s="2" t="s">
        <v>2013</v>
      </c>
    </row>
    <row r="261" spans="2:10" outlineLevel="1" x14ac:dyDescent="0.2">
      <c r="B261" s="6">
        <v>45003</v>
      </c>
      <c r="C261" s="2" t="s">
        <v>3561</v>
      </c>
      <c r="D261" s="2" t="s">
        <v>2162</v>
      </c>
      <c r="E261" s="2" t="s">
        <v>3562</v>
      </c>
      <c r="F261" s="1">
        <v>2790378</v>
      </c>
      <c r="G261" s="8" t="s">
        <v>620</v>
      </c>
      <c r="H261" s="1">
        <v>279038</v>
      </c>
      <c r="I261" s="2" t="s">
        <v>431</v>
      </c>
      <c r="J261" s="2" t="s">
        <v>2857</v>
      </c>
    </row>
    <row r="262" spans="2:10" outlineLevel="1" x14ac:dyDescent="0.2">
      <c r="B262" s="6">
        <v>45003</v>
      </c>
      <c r="C262" s="2" t="s">
        <v>3563</v>
      </c>
      <c r="D262" s="2" t="s">
        <v>2162</v>
      </c>
      <c r="E262" s="2" t="s">
        <v>3564</v>
      </c>
      <c r="F262" s="1">
        <v>272250</v>
      </c>
      <c r="G262" s="8" t="s">
        <v>620</v>
      </c>
      <c r="H262" s="1">
        <v>27225</v>
      </c>
      <c r="I262" s="2" t="s">
        <v>944</v>
      </c>
      <c r="J262" s="2" t="s">
        <v>319</v>
      </c>
    </row>
    <row r="263" spans="2:10" outlineLevel="1" x14ac:dyDescent="0.2">
      <c r="B263" s="6">
        <v>45006</v>
      </c>
      <c r="C263" s="2" t="s">
        <v>3565</v>
      </c>
      <c r="D263" s="2" t="s">
        <v>3447</v>
      </c>
      <c r="E263" s="2" t="s">
        <v>2141</v>
      </c>
      <c r="F263" s="1">
        <v>-444232</v>
      </c>
      <c r="G263" s="8" t="s">
        <v>620</v>
      </c>
      <c r="H263" s="1">
        <v>-44423</v>
      </c>
      <c r="I263" s="2" t="s">
        <v>2355</v>
      </c>
      <c r="J263" s="2" t="s">
        <v>2013</v>
      </c>
    </row>
    <row r="264" spans="2:10" outlineLevel="1" x14ac:dyDescent="0.2">
      <c r="B264" s="6">
        <v>45008</v>
      </c>
      <c r="C264" s="2" t="s">
        <v>3566</v>
      </c>
      <c r="D264" s="2" t="s">
        <v>2162</v>
      </c>
      <c r="E264" s="2" t="s">
        <v>3567</v>
      </c>
      <c r="F264" s="1">
        <v>250910</v>
      </c>
      <c r="G264" s="8" t="s">
        <v>620</v>
      </c>
      <c r="H264" s="1">
        <v>25091</v>
      </c>
      <c r="I264" s="2" t="s">
        <v>1893</v>
      </c>
      <c r="J264" s="2" t="s">
        <v>375</v>
      </c>
    </row>
    <row r="265" spans="2:10" outlineLevel="1" x14ac:dyDescent="0.2">
      <c r="B265" s="6">
        <v>45008</v>
      </c>
      <c r="C265" s="2" t="s">
        <v>3568</v>
      </c>
      <c r="D265" s="2" t="s">
        <v>2162</v>
      </c>
      <c r="E265" s="2" t="s">
        <v>3569</v>
      </c>
      <c r="F265" s="1">
        <v>4719965</v>
      </c>
      <c r="G265" s="8" t="s">
        <v>620</v>
      </c>
      <c r="H265" s="1">
        <v>471997</v>
      </c>
      <c r="I265" s="2" t="s">
        <v>1893</v>
      </c>
      <c r="J265" s="2" t="s">
        <v>375</v>
      </c>
    </row>
    <row r="266" spans="2:10" outlineLevel="1" x14ac:dyDescent="0.2">
      <c r="B266" s="6">
        <v>45008</v>
      </c>
      <c r="C266" s="2" t="s">
        <v>3570</v>
      </c>
      <c r="D266" s="2" t="s">
        <v>2162</v>
      </c>
      <c r="E266" s="2" t="s">
        <v>3571</v>
      </c>
      <c r="F266" s="1">
        <v>4578791</v>
      </c>
      <c r="G266" s="8" t="s">
        <v>620</v>
      </c>
      <c r="H266" s="1">
        <v>457879</v>
      </c>
      <c r="I266" s="2" t="s">
        <v>1893</v>
      </c>
      <c r="J266" s="2" t="s">
        <v>375</v>
      </c>
    </row>
    <row r="267" spans="2:10" outlineLevel="1" x14ac:dyDescent="0.2">
      <c r="B267" s="6">
        <v>45008</v>
      </c>
      <c r="C267" s="2" t="s">
        <v>3572</v>
      </c>
      <c r="D267" s="2" t="s">
        <v>2162</v>
      </c>
      <c r="E267" s="2" t="s">
        <v>3573</v>
      </c>
      <c r="F267" s="1">
        <v>5038755</v>
      </c>
      <c r="G267" s="8" t="s">
        <v>620</v>
      </c>
      <c r="H267" s="1">
        <v>503876</v>
      </c>
      <c r="I267" s="2" t="s">
        <v>1893</v>
      </c>
      <c r="J267" s="2" t="s">
        <v>375</v>
      </c>
    </row>
    <row r="268" spans="2:10" outlineLevel="1" x14ac:dyDescent="0.2">
      <c r="B268" s="6">
        <v>45008</v>
      </c>
      <c r="C268" s="2" t="s">
        <v>3574</v>
      </c>
      <c r="D268" s="2" t="s">
        <v>2162</v>
      </c>
      <c r="E268" s="2" t="s">
        <v>3575</v>
      </c>
      <c r="F268" s="1">
        <v>453750</v>
      </c>
      <c r="G268" s="8" t="s">
        <v>620</v>
      </c>
      <c r="H268" s="1">
        <v>45375</v>
      </c>
      <c r="I268" s="2" t="s">
        <v>1893</v>
      </c>
      <c r="J268" s="2" t="s">
        <v>375</v>
      </c>
    </row>
    <row r="269" spans="2:10" outlineLevel="1" x14ac:dyDescent="0.2">
      <c r="B269" s="6">
        <v>45008</v>
      </c>
      <c r="C269" s="2" t="s">
        <v>3576</v>
      </c>
      <c r="D269" s="2" t="s">
        <v>2162</v>
      </c>
      <c r="E269" s="2" t="s">
        <v>3577</v>
      </c>
      <c r="F269" s="1">
        <v>2831970</v>
      </c>
      <c r="G269" s="8" t="s">
        <v>620</v>
      </c>
      <c r="H269" s="1">
        <v>283197</v>
      </c>
      <c r="I269" s="2" t="s">
        <v>2119</v>
      </c>
      <c r="J269" s="2" t="s">
        <v>1150</v>
      </c>
    </row>
    <row r="270" spans="2:10" outlineLevel="1" x14ac:dyDescent="0.2">
      <c r="B270" s="6">
        <v>45008</v>
      </c>
      <c r="C270" s="2" t="s">
        <v>3578</v>
      </c>
      <c r="D270" s="2" t="s">
        <v>2162</v>
      </c>
      <c r="E270" s="2" t="s">
        <v>3579</v>
      </c>
      <c r="F270" s="1">
        <v>1529835</v>
      </c>
      <c r="G270" s="8" t="s">
        <v>620</v>
      </c>
      <c r="H270" s="1">
        <v>152984</v>
      </c>
      <c r="I270" s="2" t="s">
        <v>1796</v>
      </c>
      <c r="J270" s="2" t="s">
        <v>913</v>
      </c>
    </row>
    <row r="271" spans="2:10" outlineLevel="1" x14ac:dyDescent="0.2">
      <c r="B271" s="6">
        <v>45008</v>
      </c>
      <c r="C271" s="2" t="s">
        <v>3580</v>
      </c>
      <c r="D271" s="2" t="s">
        <v>2162</v>
      </c>
      <c r="E271" s="2" t="s">
        <v>3581</v>
      </c>
      <c r="F271" s="1">
        <v>2144100</v>
      </c>
      <c r="G271" s="8" t="s">
        <v>620</v>
      </c>
      <c r="H271" s="1">
        <v>214410</v>
      </c>
      <c r="I271" s="2" t="s">
        <v>944</v>
      </c>
      <c r="J271" s="2" t="s">
        <v>319</v>
      </c>
    </row>
    <row r="272" spans="2:10" outlineLevel="1" x14ac:dyDescent="0.2">
      <c r="B272" s="6">
        <v>45008</v>
      </c>
      <c r="C272" s="2" t="s">
        <v>3582</v>
      </c>
      <c r="D272" s="2" t="s">
        <v>2162</v>
      </c>
      <c r="E272" s="2" t="s">
        <v>3583</v>
      </c>
      <c r="F272" s="1">
        <v>1468620</v>
      </c>
      <c r="G272" s="8" t="s">
        <v>620</v>
      </c>
      <c r="H272" s="1">
        <v>146862</v>
      </c>
      <c r="I272" s="2" t="s">
        <v>431</v>
      </c>
      <c r="J272" s="2" t="s">
        <v>2857</v>
      </c>
    </row>
    <row r="273" spans="2:10" outlineLevel="1" x14ac:dyDescent="0.2">
      <c r="B273" s="6">
        <v>45008</v>
      </c>
      <c r="C273" s="2" t="s">
        <v>3584</v>
      </c>
      <c r="D273" s="2" t="s">
        <v>2162</v>
      </c>
      <c r="E273" s="2" t="s">
        <v>3585</v>
      </c>
      <c r="F273" s="1">
        <v>1410195</v>
      </c>
      <c r="G273" s="8" t="s">
        <v>620</v>
      </c>
      <c r="H273" s="1">
        <v>141020</v>
      </c>
      <c r="I273" s="2" t="s">
        <v>1554</v>
      </c>
      <c r="J273" s="2" t="s">
        <v>2830</v>
      </c>
    </row>
    <row r="274" spans="2:10" outlineLevel="1" x14ac:dyDescent="0.2">
      <c r="B274" s="6">
        <v>45008</v>
      </c>
      <c r="C274" s="2" t="s">
        <v>3586</v>
      </c>
      <c r="D274" s="2" t="s">
        <v>2162</v>
      </c>
      <c r="E274" s="2" t="s">
        <v>3587</v>
      </c>
      <c r="F274" s="1">
        <v>943990</v>
      </c>
      <c r="G274" s="8" t="s">
        <v>620</v>
      </c>
      <c r="H274" s="1">
        <v>94399</v>
      </c>
      <c r="I274" s="2" t="s">
        <v>24</v>
      </c>
      <c r="J274" s="2" t="s">
        <v>349</v>
      </c>
    </row>
    <row r="275" spans="2:10" outlineLevel="1" x14ac:dyDescent="0.2">
      <c r="B275" s="6">
        <v>45008</v>
      </c>
      <c r="C275" s="2" t="s">
        <v>3588</v>
      </c>
      <c r="D275" s="2" t="s">
        <v>2162</v>
      </c>
      <c r="E275" s="2" t="s">
        <v>3589</v>
      </c>
      <c r="F275" s="1">
        <v>7653905</v>
      </c>
      <c r="G275" s="8" t="s">
        <v>620</v>
      </c>
      <c r="H275" s="1">
        <v>765391</v>
      </c>
      <c r="I275" s="2" t="s">
        <v>2818</v>
      </c>
      <c r="J275" s="2" t="s">
        <v>364</v>
      </c>
    </row>
    <row r="276" spans="2:10" outlineLevel="1" x14ac:dyDescent="0.2">
      <c r="B276" s="6">
        <v>45008</v>
      </c>
      <c r="C276" s="2" t="s">
        <v>3590</v>
      </c>
      <c r="D276" s="2" t="s">
        <v>2162</v>
      </c>
      <c r="E276" s="2" t="s">
        <v>3591</v>
      </c>
      <c r="F276" s="1">
        <v>943990</v>
      </c>
      <c r="G276" s="8" t="s">
        <v>620</v>
      </c>
      <c r="H276" s="1">
        <v>94399</v>
      </c>
      <c r="I276" s="2" t="s">
        <v>1554</v>
      </c>
      <c r="J276" s="2" t="s">
        <v>2830</v>
      </c>
    </row>
    <row r="277" spans="2:10" outlineLevel="1" x14ac:dyDescent="0.2">
      <c r="B277" s="6">
        <v>45008</v>
      </c>
      <c r="C277" s="2" t="s">
        <v>3592</v>
      </c>
      <c r="D277" s="2" t="s">
        <v>2162</v>
      </c>
      <c r="E277" s="2" t="s">
        <v>3593</v>
      </c>
      <c r="F277" s="1">
        <v>1194900</v>
      </c>
      <c r="G277" s="8" t="s">
        <v>620</v>
      </c>
      <c r="H277" s="1">
        <v>119490</v>
      </c>
      <c r="I277" s="2" t="s">
        <v>124</v>
      </c>
      <c r="J277" s="2" t="s">
        <v>1197</v>
      </c>
    </row>
    <row r="278" spans="2:10" outlineLevel="1" x14ac:dyDescent="0.2">
      <c r="B278" s="6">
        <v>45009</v>
      </c>
      <c r="C278" s="2" t="s">
        <v>3594</v>
      </c>
      <c r="D278" s="2" t="s">
        <v>3438</v>
      </c>
      <c r="E278" s="2" t="s">
        <v>3595</v>
      </c>
      <c r="F278" s="1">
        <v>-459386</v>
      </c>
      <c r="G278" s="8" t="s">
        <v>620</v>
      </c>
      <c r="H278" s="1">
        <v>-45939</v>
      </c>
      <c r="I278" s="2" t="s">
        <v>1893</v>
      </c>
      <c r="J278" s="2" t="s">
        <v>375</v>
      </c>
    </row>
    <row r="279" spans="2:10" outlineLevel="1" x14ac:dyDescent="0.2">
      <c r="B279" s="6">
        <v>45010</v>
      </c>
      <c r="C279" s="2" t="s">
        <v>3596</v>
      </c>
      <c r="D279" s="2" t="s">
        <v>2162</v>
      </c>
      <c r="E279" s="2" t="s">
        <v>3597</v>
      </c>
      <c r="F279" s="1">
        <v>3381355</v>
      </c>
      <c r="G279" s="8" t="s">
        <v>620</v>
      </c>
      <c r="H279" s="1">
        <v>338136</v>
      </c>
      <c r="I279" s="2" t="s">
        <v>1222</v>
      </c>
      <c r="J279" s="2" t="s">
        <v>915</v>
      </c>
    </row>
    <row r="280" spans="2:10" outlineLevel="1" x14ac:dyDescent="0.2">
      <c r="B280" s="6">
        <v>45010</v>
      </c>
      <c r="C280" s="2" t="s">
        <v>3598</v>
      </c>
      <c r="D280" s="2" t="s">
        <v>2162</v>
      </c>
      <c r="E280" s="2" t="s">
        <v>3599</v>
      </c>
      <c r="F280" s="1">
        <v>5474576</v>
      </c>
      <c r="G280" s="8" t="s">
        <v>620</v>
      </c>
      <c r="H280" s="1">
        <v>547458</v>
      </c>
      <c r="I280" s="2" t="s">
        <v>2355</v>
      </c>
      <c r="J280" s="2" t="s">
        <v>2013</v>
      </c>
    </row>
    <row r="281" spans="2:10" outlineLevel="1" x14ac:dyDescent="0.2">
      <c r="B281" s="6">
        <v>45015</v>
      </c>
      <c r="C281" s="2" t="s">
        <v>3600</v>
      </c>
      <c r="D281" s="2" t="s">
        <v>2162</v>
      </c>
      <c r="E281" s="2" t="s">
        <v>3601</v>
      </c>
      <c r="F281" s="1">
        <v>943990</v>
      </c>
      <c r="G281" s="8" t="s">
        <v>620</v>
      </c>
      <c r="H281" s="1">
        <v>94399</v>
      </c>
      <c r="I281" s="2" t="s">
        <v>2355</v>
      </c>
      <c r="J281" s="2" t="s">
        <v>2013</v>
      </c>
    </row>
    <row r="282" spans="2:10" outlineLevel="1" x14ac:dyDescent="0.2">
      <c r="B282" s="6">
        <v>45015</v>
      </c>
      <c r="C282" s="2" t="s">
        <v>3602</v>
      </c>
      <c r="D282" s="2" t="s">
        <v>2162</v>
      </c>
      <c r="E282" s="2" t="s">
        <v>3603</v>
      </c>
      <c r="F282" s="1">
        <v>1887980</v>
      </c>
      <c r="G282" s="8" t="s">
        <v>620</v>
      </c>
      <c r="H282" s="1">
        <v>188798</v>
      </c>
      <c r="I282" s="2" t="s">
        <v>2355</v>
      </c>
      <c r="J282" s="2" t="s">
        <v>2013</v>
      </c>
    </row>
    <row r="283" spans="2:10" outlineLevel="1" x14ac:dyDescent="0.2">
      <c r="B283" s="6">
        <v>45015</v>
      </c>
      <c r="C283" s="2" t="s">
        <v>3604</v>
      </c>
      <c r="D283" s="2" t="s">
        <v>2162</v>
      </c>
      <c r="E283" s="2" t="s">
        <v>3605</v>
      </c>
      <c r="F283" s="1">
        <v>2507100</v>
      </c>
      <c r="G283" s="8" t="s">
        <v>620</v>
      </c>
      <c r="H283" s="1">
        <v>250710</v>
      </c>
      <c r="I283" s="2" t="s">
        <v>2355</v>
      </c>
      <c r="J283" s="2" t="s">
        <v>2013</v>
      </c>
    </row>
    <row r="284" spans="2:10" outlineLevel="1" x14ac:dyDescent="0.2">
      <c r="B284" s="6">
        <v>45015</v>
      </c>
      <c r="C284" s="2" t="s">
        <v>3606</v>
      </c>
      <c r="D284" s="2" t="s">
        <v>2162</v>
      </c>
      <c r="E284" s="2" t="s">
        <v>3607</v>
      </c>
      <c r="F284" s="1">
        <v>2937240</v>
      </c>
      <c r="G284" s="8" t="s">
        <v>620</v>
      </c>
      <c r="H284" s="1">
        <v>293724</v>
      </c>
      <c r="I284" s="2" t="s">
        <v>2355</v>
      </c>
      <c r="J284" s="2" t="s">
        <v>2013</v>
      </c>
    </row>
    <row r="285" spans="2:10" outlineLevel="1" x14ac:dyDescent="0.2">
      <c r="B285" s="6">
        <v>45015</v>
      </c>
      <c r="C285" s="2" t="s">
        <v>3608</v>
      </c>
      <c r="D285" s="2" t="s">
        <v>2162</v>
      </c>
      <c r="E285" s="2" t="s">
        <v>3609</v>
      </c>
      <c r="F285" s="1">
        <v>3849940</v>
      </c>
      <c r="G285" s="8" t="s">
        <v>620</v>
      </c>
      <c r="H285" s="1">
        <v>384994</v>
      </c>
      <c r="I285" s="2" t="s">
        <v>2119</v>
      </c>
      <c r="J285" s="2" t="s">
        <v>1150</v>
      </c>
    </row>
    <row r="286" spans="2:10" outlineLevel="1" x14ac:dyDescent="0.2">
      <c r="B286" s="6">
        <v>45015</v>
      </c>
      <c r="C286" s="2" t="s">
        <v>3610</v>
      </c>
      <c r="D286" s="2" t="s">
        <v>2162</v>
      </c>
      <c r="E286" s="2" t="s">
        <v>3611</v>
      </c>
      <c r="F286" s="1">
        <v>943990</v>
      </c>
      <c r="G286" s="8" t="s">
        <v>620</v>
      </c>
      <c r="H286" s="1">
        <v>94399</v>
      </c>
      <c r="I286" s="2" t="s">
        <v>1900</v>
      </c>
      <c r="J286" s="2" t="s">
        <v>441</v>
      </c>
    </row>
    <row r="287" spans="2:10" outlineLevel="1" x14ac:dyDescent="0.2">
      <c r="B287" s="6">
        <v>45015</v>
      </c>
      <c r="C287" s="2" t="s">
        <v>3612</v>
      </c>
      <c r="D287" s="2" t="s">
        <v>2162</v>
      </c>
      <c r="E287" s="2" t="s">
        <v>3613</v>
      </c>
      <c r="F287" s="1">
        <v>7404235</v>
      </c>
      <c r="G287" s="8" t="s">
        <v>620</v>
      </c>
      <c r="H287" s="1">
        <v>740424</v>
      </c>
      <c r="I287" s="2" t="s">
        <v>1900</v>
      </c>
      <c r="J287" s="2" t="s">
        <v>441</v>
      </c>
    </row>
    <row r="288" spans="2:10" outlineLevel="1" x14ac:dyDescent="0.2">
      <c r="B288" s="6">
        <v>45015</v>
      </c>
      <c r="C288" s="2" t="s">
        <v>3614</v>
      </c>
      <c r="D288" s="2" t="s">
        <v>2162</v>
      </c>
      <c r="E288" s="2" t="s">
        <v>3615</v>
      </c>
      <c r="F288" s="1">
        <v>13709200</v>
      </c>
      <c r="G288" s="8" t="s">
        <v>620</v>
      </c>
      <c r="H288" s="1">
        <v>1370920</v>
      </c>
      <c r="I288" s="2" t="s">
        <v>2339</v>
      </c>
      <c r="J288" s="2" t="s">
        <v>1408</v>
      </c>
    </row>
    <row r="289" spans="2:10" outlineLevel="1" x14ac:dyDescent="0.2">
      <c r="B289" s="6">
        <v>45015</v>
      </c>
      <c r="C289" s="2" t="s">
        <v>3616</v>
      </c>
      <c r="D289" s="2" t="s">
        <v>2162</v>
      </c>
      <c r="E289" s="2" t="s">
        <v>3617</v>
      </c>
      <c r="F289" s="1">
        <v>5469410</v>
      </c>
      <c r="G289" s="8" t="s">
        <v>620</v>
      </c>
      <c r="H289" s="1">
        <v>546941</v>
      </c>
      <c r="I289" s="2" t="s">
        <v>24</v>
      </c>
      <c r="J289" s="2" t="s">
        <v>349</v>
      </c>
    </row>
    <row r="290" spans="2:10" outlineLevel="1" x14ac:dyDescent="0.2">
      <c r="B290" s="6">
        <v>45015</v>
      </c>
      <c r="C290" s="2" t="s">
        <v>3618</v>
      </c>
      <c r="D290" s="2" t="s">
        <v>2162</v>
      </c>
      <c r="E290" s="2" t="s">
        <v>3619</v>
      </c>
      <c r="F290" s="1">
        <v>3612720</v>
      </c>
      <c r="G290" s="8" t="s">
        <v>620</v>
      </c>
      <c r="H290" s="1">
        <v>361272</v>
      </c>
      <c r="I290" s="2" t="s">
        <v>1796</v>
      </c>
      <c r="J290" s="2" t="s">
        <v>913</v>
      </c>
    </row>
    <row r="291" spans="2:10" outlineLevel="1" x14ac:dyDescent="0.2">
      <c r="B291" s="6">
        <v>45015</v>
      </c>
      <c r="C291" s="2" t="s">
        <v>3620</v>
      </c>
      <c r="D291" s="2" t="s">
        <v>2162</v>
      </c>
      <c r="E291" s="2" t="s">
        <v>3621</v>
      </c>
      <c r="F291" s="1">
        <v>943990</v>
      </c>
      <c r="G291" s="8" t="s">
        <v>620</v>
      </c>
      <c r="H291" s="1">
        <v>94399</v>
      </c>
      <c r="I291" s="2" t="s">
        <v>1796</v>
      </c>
      <c r="J291" s="2" t="s">
        <v>913</v>
      </c>
    </row>
    <row r="292" spans="2:10" outlineLevel="1" x14ac:dyDescent="0.2">
      <c r="B292" s="6">
        <v>45015</v>
      </c>
      <c r="C292" s="2" t="s">
        <v>3622</v>
      </c>
      <c r="D292" s="2" t="s">
        <v>2162</v>
      </c>
      <c r="E292" s="2" t="s">
        <v>3623</v>
      </c>
      <c r="F292" s="1">
        <v>1887980</v>
      </c>
      <c r="G292" s="8" t="s">
        <v>620</v>
      </c>
      <c r="H292" s="1">
        <v>188798</v>
      </c>
      <c r="I292" s="2" t="s">
        <v>944</v>
      </c>
      <c r="J292" s="2" t="s">
        <v>319</v>
      </c>
    </row>
    <row r="293" spans="2:10" outlineLevel="1" x14ac:dyDescent="0.2">
      <c r="B293" s="6">
        <v>45015</v>
      </c>
      <c r="C293" s="2" t="s">
        <v>3624</v>
      </c>
      <c r="D293" s="2" t="s">
        <v>2162</v>
      </c>
      <c r="E293" s="2" t="s">
        <v>3625</v>
      </c>
      <c r="F293" s="1">
        <v>943990</v>
      </c>
      <c r="G293" s="8" t="s">
        <v>620</v>
      </c>
      <c r="H293" s="1">
        <v>94399</v>
      </c>
      <c r="I293" s="2" t="s">
        <v>2355</v>
      </c>
      <c r="J293" s="2" t="s">
        <v>2013</v>
      </c>
    </row>
    <row r="294" spans="2:10" outlineLevel="1" x14ac:dyDescent="0.2">
      <c r="B294" s="6">
        <v>45015</v>
      </c>
      <c r="C294" s="2" t="s">
        <v>3626</v>
      </c>
      <c r="D294" s="2" t="s">
        <v>2162</v>
      </c>
      <c r="E294" s="2" t="s">
        <v>3627</v>
      </c>
      <c r="F294" s="1">
        <v>3373960</v>
      </c>
      <c r="G294" s="8" t="s">
        <v>620</v>
      </c>
      <c r="H294" s="1">
        <v>337396</v>
      </c>
      <c r="I294" s="2" t="s">
        <v>2355</v>
      </c>
      <c r="J294" s="2" t="s">
        <v>2013</v>
      </c>
    </row>
    <row r="295" spans="2:10" outlineLevel="1" x14ac:dyDescent="0.2">
      <c r="B295" s="6">
        <v>45016</v>
      </c>
      <c r="C295" s="2" t="s">
        <v>3628</v>
      </c>
      <c r="D295" s="2" t="s">
        <v>2162</v>
      </c>
      <c r="E295" s="2" t="s">
        <v>3629</v>
      </c>
      <c r="F295" s="1">
        <v>943990</v>
      </c>
      <c r="G295" s="8" t="s">
        <v>620</v>
      </c>
      <c r="H295" s="1">
        <v>94399</v>
      </c>
      <c r="I295" s="2" t="s">
        <v>2355</v>
      </c>
      <c r="J295" s="2" t="s">
        <v>2013</v>
      </c>
    </row>
    <row r="296" spans="2:10" outlineLevel="1" x14ac:dyDescent="0.2">
      <c r="B296" s="6">
        <v>45016</v>
      </c>
      <c r="C296" s="2" t="s">
        <v>3630</v>
      </c>
      <c r="D296" s="2" t="s">
        <v>2162</v>
      </c>
      <c r="E296" s="2" t="s">
        <v>3631</v>
      </c>
      <c r="F296" s="1">
        <v>3439060</v>
      </c>
      <c r="G296" s="8" t="s">
        <v>620</v>
      </c>
      <c r="H296" s="1">
        <v>343906</v>
      </c>
      <c r="I296" s="2" t="s">
        <v>2355</v>
      </c>
      <c r="J296" s="2" t="s">
        <v>2013</v>
      </c>
    </row>
    <row r="297" spans="2:10" outlineLevel="1" x14ac:dyDescent="0.2">
      <c r="B297" s="6">
        <v>45016</v>
      </c>
      <c r="C297" s="2" t="s">
        <v>3632</v>
      </c>
      <c r="D297" s="2" t="s">
        <v>2162</v>
      </c>
      <c r="E297" s="2" t="s">
        <v>3633</v>
      </c>
      <c r="F297" s="1">
        <v>2381320</v>
      </c>
      <c r="G297" s="8" t="s">
        <v>620</v>
      </c>
      <c r="H297" s="1">
        <v>238132</v>
      </c>
      <c r="I297" s="2" t="s">
        <v>944</v>
      </c>
      <c r="J297" s="2" t="s">
        <v>319</v>
      </c>
    </row>
    <row r="298" spans="2:10" outlineLevel="1" x14ac:dyDescent="0.2">
      <c r="B298" s="6">
        <v>45016</v>
      </c>
      <c r="C298" s="2" t="s">
        <v>3634</v>
      </c>
      <c r="D298" s="2" t="s">
        <v>2162</v>
      </c>
      <c r="E298" s="2" t="s">
        <v>3635</v>
      </c>
      <c r="F298" s="1">
        <v>943990</v>
      </c>
      <c r="G298" s="8" t="s">
        <v>620</v>
      </c>
      <c r="H298" s="1">
        <v>94399</v>
      </c>
      <c r="I298" s="2" t="s">
        <v>1796</v>
      </c>
      <c r="J298" s="2" t="s">
        <v>913</v>
      </c>
    </row>
    <row r="299" spans="2:10" outlineLevel="1" x14ac:dyDescent="0.2">
      <c r="B299" s="6">
        <v>45016</v>
      </c>
      <c r="C299" s="2" t="s">
        <v>3636</v>
      </c>
      <c r="D299" s="2" t="s">
        <v>2162</v>
      </c>
      <c r="E299" s="2" t="s">
        <v>3637</v>
      </c>
      <c r="F299" s="1">
        <v>2156770</v>
      </c>
      <c r="G299" s="8" t="s">
        <v>620</v>
      </c>
      <c r="H299" s="1">
        <v>215677</v>
      </c>
      <c r="I299" s="2" t="s">
        <v>2818</v>
      </c>
      <c r="J299" s="2" t="s">
        <v>364</v>
      </c>
    </row>
    <row r="300" spans="2:10" outlineLevel="1" x14ac:dyDescent="0.2">
      <c r="B300" s="6">
        <v>45016</v>
      </c>
      <c r="C300" s="2" t="s">
        <v>3638</v>
      </c>
      <c r="D300" s="2" t="s">
        <v>2162</v>
      </c>
      <c r="E300" s="2" t="s">
        <v>3639</v>
      </c>
      <c r="F300" s="1">
        <v>3849940</v>
      </c>
      <c r="G300" s="8" t="s">
        <v>620</v>
      </c>
      <c r="H300" s="1">
        <v>384994</v>
      </c>
      <c r="I300" s="2" t="s">
        <v>124</v>
      </c>
      <c r="J300" s="2" t="s">
        <v>1197</v>
      </c>
    </row>
    <row r="301" spans="2:10" outlineLevel="1" x14ac:dyDescent="0.2">
      <c r="B301" s="6">
        <v>45016</v>
      </c>
      <c r="C301" s="2" t="s">
        <v>3640</v>
      </c>
      <c r="D301" s="2" t="s">
        <v>2162</v>
      </c>
      <c r="E301" s="2" t="s">
        <v>3641</v>
      </c>
      <c r="F301" s="1">
        <v>1661105</v>
      </c>
      <c r="G301" s="8" t="s">
        <v>620</v>
      </c>
      <c r="H301" s="1">
        <v>166111</v>
      </c>
      <c r="I301" s="2" t="s">
        <v>24</v>
      </c>
      <c r="J301" s="2" t="s">
        <v>349</v>
      </c>
    </row>
    <row r="302" spans="2:10" outlineLevel="1" x14ac:dyDescent="0.2">
      <c r="B302" s="6">
        <v>45016</v>
      </c>
      <c r="C302" s="2" t="s">
        <v>3642</v>
      </c>
      <c r="D302" s="2" t="s">
        <v>2162</v>
      </c>
      <c r="E302" s="2" t="s">
        <v>3643</v>
      </c>
      <c r="F302" s="1">
        <v>453750</v>
      </c>
      <c r="G302" s="8" t="s">
        <v>620</v>
      </c>
      <c r="H302" s="1">
        <v>45375</v>
      </c>
      <c r="I302" s="2" t="s">
        <v>2119</v>
      </c>
      <c r="J302" s="2" t="s">
        <v>1150</v>
      </c>
    </row>
    <row r="303" spans="2:10" outlineLevel="1" x14ac:dyDescent="0.2">
      <c r="B303" s="6">
        <v>45016</v>
      </c>
      <c r="C303" s="2" t="s">
        <v>3644</v>
      </c>
      <c r="D303" s="2" t="s">
        <v>2162</v>
      </c>
      <c r="E303" s="2" t="s">
        <v>3645</v>
      </c>
      <c r="F303" s="1">
        <v>2091940</v>
      </c>
      <c r="G303" s="8" t="s">
        <v>620</v>
      </c>
      <c r="H303" s="1">
        <v>209194</v>
      </c>
      <c r="I303" s="2" t="s">
        <v>1893</v>
      </c>
      <c r="J303" s="2" t="s">
        <v>375</v>
      </c>
    </row>
    <row r="304" spans="2:10" outlineLevel="1" x14ac:dyDescent="0.2">
      <c r="B304" s="6">
        <v>45016</v>
      </c>
      <c r="C304" s="2" t="s">
        <v>3646</v>
      </c>
      <c r="D304" s="2" t="s">
        <v>2162</v>
      </c>
      <c r="E304" s="2" t="s">
        <v>3647</v>
      </c>
      <c r="F304" s="1">
        <v>470065</v>
      </c>
      <c r="G304" s="8" t="s">
        <v>620</v>
      </c>
      <c r="H304" s="1">
        <v>47007</v>
      </c>
      <c r="I304" s="2" t="s">
        <v>1893</v>
      </c>
      <c r="J304" s="2" t="s">
        <v>375</v>
      </c>
    </row>
    <row r="305" spans="2:10" outlineLevel="1" x14ac:dyDescent="0.2">
      <c r="B305" s="6">
        <v>45016</v>
      </c>
      <c r="C305" s="2" t="s">
        <v>3648</v>
      </c>
      <c r="D305" s="2" t="s">
        <v>2162</v>
      </c>
      <c r="E305" s="2" t="s">
        <v>3649</v>
      </c>
      <c r="F305" s="1">
        <v>943990</v>
      </c>
      <c r="G305" s="8" t="s">
        <v>620</v>
      </c>
      <c r="H305" s="1">
        <v>94399</v>
      </c>
      <c r="I305" s="2" t="s">
        <v>1893</v>
      </c>
      <c r="J305" s="2" t="s">
        <v>375</v>
      </c>
    </row>
    <row r="306" spans="2:10" outlineLevel="1" x14ac:dyDescent="0.2">
      <c r="B306" s="6">
        <v>45016</v>
      </c>
      <c r="C306" s="2" t="s">
        <v>3650</v>
      </c>
      <c r="D306" s="2" t="s">
        <v>2162</v>
      </c>
      <c r="E306" s="2" t="s">
        <v>3651</v>
      </c>
      <c r="F306" s="1">
        <v>1887980</v>
      </c>
      <c r="G306" s="8" t="s">
        <v>620</v>
      </c>
      <c r="H306" s="1">
        <v>188798</v>
      </c>
      <c r="I306" s="2" t="s">
        <v>1893</v>
      </c>
      <c r="J306" s="2" t="s">
        <v>375</v>
      </c>
    </row>
    <row r="307" spans="2:10" outlineLevel="1" x14ac:dyDescent="0.2">
      <c r="B307" s="6">
        <v>45016</v>
      </c>
      <c r="C307" s="2" t="s">
        <v>3652</v>
      </c>
      <c r="D307" s="2" t="s">
        <v>2162</v>
      </c>
      <c r="E307" s="2" t="s">
        <v>3653</v>
      </c>
      <c r="F307" s="1">
        <v>100364</v>
      </c>
      <c r="G307" s="8" t="s">
        <v>620</v>
      </c>
      <c r="H307" s="1">
        <v>10036</v>
      </c>
      <c r="I307" s="2" t="s">
        <v>1893</v>
      </c>
      <c r="J307" s="2" t="s">
        <v>375</v>
      </c>
    </row>
    <row r="308" spans="2:10" outlineLevel="1" x14ac:dyDescent="0.2">
      <c r="B308" s="6">
        <v>45021</v>
      </c>
      <c r="C308" s="2" t="s">
        <v>3475</v>
      </c>
      <c r="D308" s="2" t="s">
        <v>3654</v>
      </c>
      <c r="E308" s="2" t="s">
        <v>3655</v>
      </c>
      <c r="F308" s="1">
        <v>-11374192</v>
      </c>
      <c r="G308" s="8" t="s">
        <v>620</v>
      </c>
      <c r="H308" s="1">
        <v>-1137419</v>
      </c>
      <c r="I308" s="2" t="s">
        <v>2339</v>
      </c>
      <c r="J308" s="2" t="s">
        <v>1408</v>
      </c>
    </row>
    <row r="309" spans="2:10" outlineLevel="1" x14ac:dyDescent="0.2">
      <c r="B309" s="6">
        <v>45021</v>
      </c>
      <c r="C309" s="2" t="s">
        <v>3656</v>
      </c>
      <c r="D309" s="2" t="s">
        <v>3657</v>
      </c>
      <c r="E309" s="2" t="s">
        <v>3658</v>
      </c>
      <c r="F309" s="1">
        <v>-2579847</v>
      </c>
      <c r="G309" s="8" t="s">
        <v>620</v>
      </c>
      <c r="H309" s="1">
        <v>-257985</v>
      </c>
      <c r="I309" s="2" t="s">
        <v>2119</v>
      </c>
      <c r="J309" s="2" t="s">
        <v>1150</v>
      </c>
    </row>
    <row r="310" spans="2:10" outlineLevel="1" x14ac:dyDescent="0.2">
      <c r="B310" s="6">
        <v>45021</v>
      </c>
      <c r="C310" s="2" t="s">
        <v>3659</v>
      </c>
      <c r="D310" s="2" t="s">
        <v>3440</v>
      </c>
      <c r="E310" s="2" t="s">
        <v>3660</v>
      </c>
      <c r="F310" s="1">
        <v>-816750</v>
      </c>
      <c r="G310" s="8" t="s">
        <v>620</v>
      </c>
      <c r="H310" s="1">
        <v>-81675</v>
      </c>
      <c r="I310" s="2" t="s">
        <v>1554</v>
      </c>
      <c r="J310" s="2" t="s">
        <v>2830</v>
      </c>
    </row>
    <row r="311" spans="2:10" outlineLevel="1" x14ac:dyDescent="0.2">
      <c r="B311" s="6">
        <v>45021</v>
      </c>
      <c r="C311" s="2" t="s">
        <v>3661</v>
      </c>
      <c r="D311" s="2" t="s">
        <v>3440</v>
      </c>
      <c r="E311" s="2" t="s">
        <v>3662</v>
      </c>
      <c r="F311" s="1">
        <v>-1223868</v>
      </c>
      <c r="G311" s="8" t="s">
        <v>620</v>
      </c>
      <c r="H311" s="1">
        <v>-122387</v>
      </c>
      <c r="I311" s="2" t="s">
        <v>1554</v>
      </c>
      <c r="J311" s="2" t="s">
        <v>2830</v>
      </c>
    </row>
    <row r="312" spans="2:10" outlineLevel="1" x14ac:dyDescent="0.2">
      <c r="B312" s="6">
        <v>45021</v>
      </c>
      <c r="C312" s="2" t="s">
        <v>3663</v>
      </c>
      <c r="D312" s="2" t="s">
        <v>3389</v>
      </c>
      <c r="E312" s="2" t="s">
        <v>3664</v>
      </c>
      <c r="F312" s="1">
        <v>-146862</v>
      </c>
      <c r="G312" s="8" t="s">
        <v>620</v>
      </c>
      <c r="H312" s="1">
        <v>-14686</v>
      </c>
      <c r="I312" s="2" t="s">
        <v>1900</v>
      </c>
      <c r="J312" s="2" t="s">
        <v>441</v>
      </c>
    </row>
    <row r="313" spans="2:10" outlineLevel="1" x14ac:dyDescent="0.2">
      <c r="B313" s="6">
        <v>45021</v>
      </c>
      <c r="C313" s="2" t="s">
        <v>3665</v>
      </c>
      <c r="D313" s="2" t="s">
        <v>3389</v>
      </c>
      <c r="E313" s="2" t="s">
        <v>3666</v>
      </c>
      <c r="F313" s="1">
        <v>-2300913</v>
      </c>
      <c r="G313" s="8" t="s">
        <v>620</v>
      </c>
      <c r="H313" s="1">
        <v>-230091</v>
      </c>
      <c r="I313" s="2" t="s">
        <v>1900</v>
      </c>
      <c r="J313" s="2" t="s">
        <v>441</v>
      </c>
    </row>
    <row r="314" spans="2:10" outlineLevel="1" x14ac:dyDescent="0.2">
      <c r="B314" s="6">
        <v>45022</v>
      </c>
      <c r="C314" s="2" t="s">
        <v>3667</v>
      </c>
      <c r="D314" s="2" t="s">
        <v>2162</v>
      </c>
      <c r="E314" s="2" t="s">
        <v>3668</v>
      </c>
      <c r="F314" s="1">
        <v>1110580</v>
      </c>
      <c r="G314" s="8" t="s">
        <v>620</v>
      </c>
      <c r="H314" s="1">
        <v>111058</v>
      </c>
      <c r="I314" s="2" t="s">
        <v>1222</v>
      </c>
      <c r="J314" s="2" t="s">
        <v>915</v>
      </c>
    </row>
    <row r="315" spans="2:10" outlineLevel="1" x14ac:dyDescent="0.2">
      <c r="B315" s="6">
        <v>45022</v>
      </c>
      <c r="C315" s="2" t="s">
        <v>3669</v>
      </c>
      <c r="D315" s="2" t="s">
        <v>2162</v>
      </c>
      <c r="E315" s="2" t="s">
        <v>3670</v>
      </c>
      <c r="F315" s="1">
        <v>1780745</v>
      </c>
      <c r="G315" s="8" t="s">
        <v>620</v>
      </c>
      <c r="H315" s="1">
        <v>178075</v>
      </c>
      <c r="I315" s="2" t="s">
        <v>1900</v>
      </c>
      <c r="J315" s="2" t="s">
        <v>441</v>
      </c>
    </row>
    <row r="316" spans="2:10" outlineLevel="1" x14ac:dyDescent="0.2">
      <c r="B316" s="6">
        <v>45022</v>
      </c>
      <c r="C316" s="2" t="s">
        <v>3671</v>
      </c>
      <c r="D316" s="2" t="s">
        <v>2162</v>
      </c>
      <c r="E316" s="2" t="s">
        <v>3672</v>
      </c>
      <c r="F316" s="1">
        <v>3644690</v>
      </c>
      <c r="G316" s="8" t="s">
        <v>620</v>
      </c>
      <c r="H316" s="1">
        <v>364469</v>
      </c>
      <c r="I316" s="2" t="s">
        <v>1554</v>
      </c>
      <c r="J316" s="2" t="s">
        <v>2830</v>
      </c>
    </row>
    <row r="317" spans="2:10" outlineLevel="1" x14ac:dyDescent="0.2">
      <c r="B317" s="6">
        <v>45022</v>
      </c>
      <c r="C317" s="2" t="s">
        <v>3673</v>
      </c>
      <c r="D317" s="2" t="s">
        <v>2162</v>
      </c>
      <c r="E317" s="2" t="s">
        <v>3674</v>
      </c>
      <c r="F317" s="1">
        <v>3330501</v>
      </c>
      <c r="G317" s="8" t="s">
        <v>620</v>
      </c>
      <c r="H317" s="1">
        <v>333050</v>
      </c>
      <c r="I317" s="2" t="s">
        <v>2339</v>
      </c>
      <c r="J317" s="2" t="s">
        <v>1408</v>
      </c>
    </row>
    <row r="318" spans="2:10" outlineLevel="1" x14ac:dyDescent="0.2">
      <c r="B318" s="6">
        <v>45022</v>
      </c>
      <c r="C318" s="2" t="s">
        <v>3675</v>
      </c>
      <c r="D318" s="2" t="s">
        <v>2162</v>
      </c>
      <c r="E318" s="2" t="s">
        <v>3676</v>
      </c>
      <c r="F318" s="1">
        <v>3849940</v>
      </c>
      <c r="G318" s="8" t="s">
        <v>620</v>
      </c>
      <c r="H318" s="1">
        <v>384994</v>
      </c>
      <c r="I318" s="2" t="s">
        <v>2355</v>
      </c>
      <c r="J318" s="2" t="s">
        <v>2013</v>
      </c>
    </row>
    <row r="319" spans="2:10" outlineLevel="1" x14ac:dyDescent="0.2">
      <c r="B319" s="6">
        <v>45022</v>
      </c>
      <c r="C319" s="2" t="s">
        <v>3677</v>
      </c>
      <c r="D319" s="2" t="s">
        <v>2162</v>
      </c>
      <c r="E319" s="2" t="s">
        <v>3678</v>
      </c>
      <c r="F319" s="1">
        <v>1776920</v>
      </c>
      <c r="G319" s="8" t="s">
        <v>620</v>
      </c>
      <c r="H319" s="1">
        <v>177692</v>
      </c>
      <c r="I319" s="2" t="s">
        <v>2355</v>
      </c>
      <c r="J319" s="2" t="s">
        <v>2013</v>
      </c>
    </row>
    <row r="320" spans="2:10" outlineLevel="1" x14ac:dyDescent="0.2">
      <c r="B320" s="6">
        <v>45022</v>
      </c>
      <c r="C320" s="2" t="s">
        <v>3679</v>
      </c>
      <c r="D320" s="2" t="s">
        <v>2162</v>
      </c>
      <c r="E320" s="2" t="s">
        <v>3680</v>
      </c>
      <c r="F320" s="1">
        <v>5822074</v>
      </c>
      <c r="G320" s="8" t="s">
        <v>620</v>
      </c>
      <c r="H320" s="1">
        <v>582207</v>
      </c>
      <c r="I320" s="2" t="s">
        <v>2355</v>
      </c>
      <c r="J320" s="2" t="s">
        <v>2013</v>
      </c>
    </row>
    <row r="321" spans="2:10" outlineLevel="1" x14ac:dyDescent="0.2">
      <c r="B321" s="6">
        <v>45022</v>
      </c>
      <c r="C321" s="2" t="s">
        <v>3681</v>
      </c>
      <c r="D321" s="2" t="s">
        <v>2162</v>
      </c>
      <c r="E321" s="2" t="s">
        <v>3682</v>
      </c>
      <c r="F321" s="1">
        <v>3534770</v>
      </c>
      <c r="G321" s="8" t="s">
        <v>620</v>
      </c>
      <c r="H321" s="1">
        <v>353477</v>
      </c>
      <c r="I321" s="2" t="s">
        <v>1893</v>
      </c>
      <c r="J321" s="2" t="s">
        <v>375</v>
      </c>
    </row>
    <row r="322" spans="2:10" outlineLevel="1" x14ac:dyDescent="0.2">
      <c r="B322" s="6">
        <v>45022</v>
      </c>
      <c r="C322" s="2" t="s">
        <v>3683</v>
      </c>
      <c r="D322" s="2" t="s">
        <v>2162</v>
      </c>
      <c r="E322" s="2" t="s">
        <v>3684</v>
      </c>
      <c r="F322" s="1">
        <v>3491900</v>
      </c>
      <c r="G322" s="8" t="s">
        <v>620</v>
      </c>
      <c r="H322" s="1">
        <v>349190</v>
      </c>
      <c r="I322" s="2" t="s">
        <v>1893</v>
      </c>
      <c r="J322" s="2" t="s">
        <v>375</v>
      </c>
    </row>
    <row r="323" spans="2:10" outlineLevel="1" x14ac:dyDescent="0.2">
      <c r="B323" s="6">
        <v>45022</v>
      </c>
      <c r="C323" s="2" t="s">
        <v>3685</v>
      </c>
      <c r="D323" s="2" t="s">
        <v>2162</v>
      </c>
      <c r="E323" s="2" t="s">
        <v>3686</v>
      </c>
      <c r="F323" s="1">
        <v>3742810</v>
      </c>
      <c r="G323" s="8" t="s">
        <v>620</v>
      </c>
      <c r="H323" s="1">
        <v>374281</v>
      </c>
      <c r="I323" s="2" t="s">
        <v>1893</v>
      </c>
      <c r="J323" s="2" t="s">
        <v>375</v>
      </c>
    </row>
    <row r="324" spans="2:10" outlineLevel="1" x14ac:dyDescent="0.2">
      <c r="B324" s="6">
        <v>45024</v>
      </c>
      <c r="C324" s="2" t="s">
        <v>3687</v>
      </c>
      <c r="D324" s="2" t="s">
        <v>2162</v>
      </c>
      <c r="E324" s="2" t="s">
        <v>3688</v>
      </c>
      <c r="F324" s="1">
        <v>888460</v>
      </c>
      <c r="G324" s="8" t="s">
        <v>620</v>
      </c>
      <c r="H324" s="1">
        <v>88846</v>
      </c>
      <c r="I324" s="2" t="s">
        <v>2355</v>
      </c>
      <c r="J324" s="2" t="s">
        <v>2013</v>
      </c>
    </row>
    <row r="325" spans="2:10" outlineLevel="1" x14ac:dyDescent="0.2">
      <c r="B325" s="6">
        <v>45024</v>
      </c>
      <c r="C325" s="2" t="s">
        <v>3689</v>
      </c>
      <c r="D325" s="2" t="s">
        <v>2162</v>
      </c>
      <c r="E325" s="2" t="s">
        <v>3690</v>
      </c>
      <c r="F325" s="1">
        <v>0</v>
      </c>
      <c r="G325" s="8" t="s">
        <v>620</v>
      </c>
      <c r="H325" s="1">
        <v>0</v>
      </c>
      <c r="I325" s="2" t="s">
        <v>944</v>
      </c>
      <c r="J325" s="2" t="s">
        <v>319</v>
      </c>
    </row>
    <row r="326" spans="2:10" outlineLevel="1" x14ac:dyDescent="0.2">
      <c r="B326" s="6">
        <v>45024</v>
      </c>
      <c r="C326" s="2" t="s">
        <v>3691</v>
      </c>
      <c r="D326" s="2" t="s">
        <v>2162</v>
      </c>
      <c r="E326" s="2" t="s">
        <v>3692</v>
      </c>
      <c r="F326" s="1">
        <v>888460</v>
      </c>
      <c r="G326" s="8" t="s">
        <v>620</v>
      </c>
      <c r="H326" s="1">
        <v>88846</v>
      </c>
      <c r="I326" s="2" t="s">
        <v>2445</v>
      </c>
      <c r="J326" s="2" t="s">
        <v>1098</v>
      </c>
    </row>
    <row r="327" spans="2:10" outlineLevel="1" x14ac:dyDescent="0.2">
      <c r="B327" s="6">
        <v>45024</v>
      </c>
      <c r="C327" s="2" t="s">
        <v>3693</v>
      </c>
      <c r="D327" s="2" t="s">
        <v>2162</v>
      </c>
      <c r="E327" s="2" t="s">
        <v>3694</v>
      </c>
      <c r="F327" s="1">
        <v>1342210</v>
      </c>
      <c r="G327" s="8" t="s">
        <v>620</v>
      </c>
      <c r="H327" s="1">
        <v>134221</v>
      </c>
      <c r="I327" s="2" t="s">
        <v>124</v>
      </c>
      <c r="J327" s="2" t="s">
        <v>1197</v>
      </c>
    </row>
    <row r="328" spans="2:10" outlineLevel="1" x14ac:dyDescent="0.2">
      <c r="B328" s="6">
        <v>45024</v>
      </c>
      <c r="C328" s="2" t="s">
        <v>3695</v>
      </c>
      <c r="D328" s="2" t="s">
        <v>2162</v>
      </c>
      <c r="E328" s="2" t="s">
        <v>3696</v>
      </c>
      <c r="F328" s="1">
        <v>888460</v>
      </c>
      <c r="G328" s="8" t="s">
        <v>620</v>
      </c>
      <c r="H328" s="1">
        <v>88846</v>
      </c>
      <c r="I328" s="2" t="s">
        <v>1796</v>
      </c>
      <c r="J328" s="2" t="s">
        <v>913</v>
      </c>
    </row>
    <row r="329" spans="2:10" outlineLevel="1" x14ac:dyDescent="0.2">
      <c r="B329" s="6">
        <v>45024</v>
      </c>
      <c r="C329" s="2" t="s">
        <v>3697</v>
      </c>
      <c r="D329" s="2" t="s">
        <v>2162</v>
      </c>
      <c r="E329" s="2" t="s">
        <v>3698</v>
      </c>
      <c r="F329" s="1">
        <v>2750550</v>
      </c>
      <c r="G329" s="8" t="s">
        <v>620</v>
      </c>
      <c r="H329" s="1">
        <v>275055</v>
      </c>
      <c r="I329" s="2" t="s">
        <v>1554</v>
      </c>
      <c r="J329" s="2" t="s">
        <v>2830</v>
      </c>
    </row>
    <row r="330" spans="2:10" outlineLevel="1" x14ac:dyDescent="0.2">
      <c r="B330" s="6">
        <v>45024</v>
      </c>
      <c r="C330" s="2" t="s">
        <v>3699</v>
      </c>
      <c r="D330" s="2" t="s">
        <v>2162</v>
      </c>
      <c r="E330" s="2" t="s">
        <v>3700</v>
      </c>
      <c r="F330" s="1">
        <v>4960820</v>
      </c>
      <c r="G330" s="8" t="s">
        <v>620</v>
      </c>
      <c r="H330" s="1">
        <v>496082</v>
      </c>
      <c r="I330" s="2" t="s">
        <v>2355</v>
      </c>
      <c r="J330" s="2" t="s">
        <v>2013</v>
      </c>
    </row>
    <row r="331" spans="2:10" outlineLevel="1" x14ac:dyDescent="0.2">
      <c r="B331" s="6">
        <v>45024</v>
      </c>
      <c r="C331" s="2" t="s">
        <v>3701</v>
      </c>
      <c r="D331" s="2" t="s">
        <v>2162</v>
      </c>
      <c r="E331" s="2" t="s">
        <v>3702</v>
      </c>
      <c r="F331" s="1">
        <v>453750</v>
      </c>
      <c r="G331" s="8" t="s">
        <v>620</v>
      </c>
      <c r="H331" s="1">
        <v>45375</v>
      </c>
      <c r="I331" s="2" t="s">
        <v>2355</v>
      </c>
      <c r="J331" s="2" t="s">
        <v>2013</v>
      </c>
    </row>
    <row r="332" spans="2:10" outlineLevel="1" x14ac:dyDescent="0.2">
      <c r="B332" s="6">
        <v>45027</v>
      </c>
      <c r="C332" s="2" t="s">
        <v>3703</v>
      </c>
      <c r="D332" s="2" t="s">
        <v>3440</v>
      </c>
      <c r="E332" s="2" t="s">
        <v>2141</v>
      </c>
      <c r="F332" s="1">
        <v>-879812</v>
      </c>
      <c r="G332" s="8" t="s">
        <v>620</v>
      </c>
      <c r="H332" s="1">
        <v>-87981</v>
      </c>
      <c r="I332" s="2" t="s">
        <v>1554</v>
      </c>
      <c r="J332" s="2" t="s">
        <v>2830</v>
      </c>
    </row>
    <row r="333" spans="2:10" outlineLevel="1" x14ac:dyDescent="0.2">
      <c r="B333" s="6">
        <v>45027</v>
      </c>
      <c r="C333" s="2" t="s">
        <v>3704</v>
      </c>
      <c r="D333" s="2" t="s">
        <v>2162</v>
      </c>
      <c r="E333" s="2" t="s">
        <v>1889</v>
      </c>
      <c r="F333" s="1">
        <v>-832950</v>
      </c>
      <c r="G333" s="8" t="s">
        <v>620</v>
      </c>
      <c r="H333" s="1">
        <v>-83295</v>
      </c>
      <c r="I333" s="2" t="s">
        <v>1900</v>
      </c>
      <c r="J333" s="2" t="s">
        <v>441</v>
      </c>
    </row>
    <row r="334" spans="2:10" outlineLevel="1" x14ac:dyDescent="0.2">
      <c r="B334" s="6">
        <v>45027</v>
      </c>
      <c r="C334" s="2" t="s">
        <v>3705</v>
      </c>
      <c r="D334" s="2" t="s">
        <v>2162</v>
      </c>
      <c r="E334" s="2" t="s">
        <v>1889</v>
      </c>
      <c r="F334" s="1">
        <v>-499770</v>
      </c>
      <c r="G334" s="8" t="s">
        <v>620</v>
      </c>
      <c r="H334" s="1">
        <v>-49977</v>
      </c>
      <c r="I334" s="2" t="s">
        <v>2119</v>
      </c>
      <c r="J334" s="2" t="s">
        <v>1150</v>
      </c>
    </row>
    <row r="335" spans="2:10" outlineLevel="1" x14ac:dyDescent="0.2">
      <c r="B335" s="6">
        <v>45027</v>
      </c>
      <c r="C335" s="2" t="s">
        <v>3706</v>
      </c>
      <c r="D335" s="2" t="s">
        <v>2162</v>
      </c>
      <c r="E335" s="2" t="s">
        <v>1889</v>
      </c>
      <c r="F335" s="1">
        <v>-333180</v>
      </c>
      <c r="G335" s="8" t="s">
        <v>620</v>
      </c>
      <c r="H335" s="1">
        <v>-33318</v>
      </c>
      <c r="I335" s="2" t="s">
        <v>2445</v>
      </c>
      <c r="J335" s="2" t="s">
        <v>1098</v>
      </c>
    </row>
    <row r="336" spans="2:10" outlineLevel="1" x14ac:dyDescent="0.2">
      <c r="B336" s="6">
        <v>45027</v>
      </c>
      <c r="C336" s="2" t="s">
        <v>3707</v>
      </c>
      <c r="D336" s="2" t="s">
        <v>2162</v>
      </c>
      <c r="E336" s="2" t="s">
        <v>1889</v>
      </c>
      <c r="F336" s="1">
        <v>-333180</v>
      </c>
      <c r="G336" s="8" t="s">
        <v>620</v>
      </c>
      <c r="H336" s="1">
        <v>-33318</v>
      </c>
      <c r="I336" s="2" t="s">
        <v>1893</v>
      </c>
      <c r="J336" s="2" t="s">
        <v>375</v>
      </c>
    </row>
    <row r="337" spans="2:10" outlineLevel="1" x14ac:dyDescent="0.2">
      <c r="B337" s="6">
        <v>45029</v>
      </c>
      <c r="C337" s="2" t="s">
        <v>2904</v>
      </c>
      <c r="D337" s="2" t="s">
        <v>2162</v>
      </c>
      <c r="E337" s="2" t="s">
        <v>3690</v>
      </c>
      <c r="F337" s="1">
        <v>4844598</v>
      </c>
      <c r="G337" s="8" t="s">
        <v>620</v>
      </c>
      <c r="H337" s="1">
        <v>484460</v>
      </c>
      <c r="I337" s="2" t="s">
        <v>944</v>
      </c>
      <c r="J337" s="2" t="s">
        <v>319</v>
      </c>
    </row>
    <row r="338" spans="2:10" outlineLevel="1" x14ac:dyDescent="0.2">
      <c r="B338" s="6">
        <v>45029</v>
      </c>
      <c r="C338" s="2" t="s">
        <v>3708</v>
      </c>
      <c r="D338" s="2" t="s">
        <v>2162</v>
      </c>
      <c r="E338" s="2" t="s">
        <v>3709</v>
      </c>
      <c r="F338" s="1">
        <v>7107680</v>
      </c>
      <c r="G338" s="8" t="s">
        <v>620</v>
      </c>
      <c r="H338" s="1">
        <v>710768</v>
      </c>
      <c r="I338" s="2" t="s">
        <v>2355</v>
      </c>
      <c r="J338" s="2" t="s">
        <v>2013</v>
      </c>
    </row>
    <row r="339" spans="2:10" outlineLevel="1" x14ac:dyDescent="0.2">
      <c r="B339" s="6">
        <v>45029</v>
      </c>
      <c r="C339" s="2" t="s">
        <v>112</v>
      </c>
      <c r="D339" s="2" t="s">
        <v>2162</v>
      </c>
      <c r="E339" s="2" t="s">
        <v>3710</v>
      </c>
      <c r="F339" s="1">
        <v>2665380</v>
      </c>
      <c r="G339" s="8" t="s">
        <v>620</v>
      </c>
      <c r="H339" s="1">
        <v>266538</v>
      </c>
      <c r="I339" s="2" t="s">
        <v>2119</v>
      </c>
      <c r="J339" s="2" t="s">
        <v>1150</v>
      </c>
    </row>
    <row r="340" spans="2:10" outlineLevel="1" x14ac:dyDescent="0.2">
      <c r="B340" s="6">
        <v>45029</v>
      </c>
      <c r="C340" s="2" t="s">
        <v>1073</v>
      </c>
      <c r="D340" s="2" t="s">
        <v>2162</v>
      </c>
      <c r="E340" s="2" t="s">
        <v>3711</v>
      </c>
      <c r="F340" s="1">
        <v>0</v>
      </c>
      <c r="G340" s="8" t="s">
        <v>620</v>
      </c>
      <c r="H340" s="1">
        <v>0</v>
      </c>
      <c r="I340" s="2" t="s">
        <v>944</v>
      </c>
      <c r="J340" s="2" t="s">
        <v>319</v>
      </c>
    </row>
    <row r="341" spans="2:10" outlineLevel="1" x14ac:dyDescent="0.2">
      <c r="B341" s="6">
        <v>45029</v>
      </c>
      <c r="C341" s="2" t="s">
        <v>2680</v>
      </c>
      <c r="D341" s="2" t="s">
        <v>2162</v>
      </c>
      <c r="E341" s="2" t="s">
        <v>3712</v>
      </c>
      <c r="F341" s="1">
        <v>1039009</v>
      </c>
      <c r="G341" s="8" t="s">
        <v>620</v>
      </c>
      <c r="H341" s="1">
        <v>103901</v>
      </c>
      <c r="I341" s="2" t="s">
        <v>944</v>
      </c>
      <c r="J341" s="2" t="s">
        <v>319</v>
      </c>
    </row>
    <row r="342" spans="2:10" outlineLevel="1" x14ac:dyDescent="0.2">
      <c r="B342" s="6">
        <v>45029</v>
      </c>
      <c r="C342" s="2" t="s">
        <v>246</v>
      </c>
      <c r="D342" s="2" t="s">
        <v>2162</v>
      </c>
      <c r="E342" s="2" t="s">
        <v>3713</v>
      </c>
      <c r="F342" s="1">
        <v>2835070</v>
      </c>
      <c r="G342" s="8" t="s">
        <v>620</v>
      </c>
      <c r="H342" s="1">
        <v>283507</v>
      </c>
      <c r="I342" s="2" t="s">
        <v>1796</v>
      </c>
      <c r="J342" s="2" t="s">
        <v>913</v>
      </c>
    </row>
    <row r="343" spans="2:10" outlineLevel="1" x14ac:dyDescent="0.2">
      <c r="B343" s="6">
        <v>45029</v>
      </c>
      <c r="C343" s="2" t="s">
        <v>2237</v>
      </c>
      <c r="D343" s="2" t="s">
        <v>2162</v>
      </c>
      <c r="E343" s="2" t="s">
        <v>3714</v>
      </c>
      <c r="F343" s="1">
        <v>544500</v>
      </c>
      <c r="G343" s="8" t="s">
        <v>620</v>
      </c>
      <c r="H343" s="1">
        <v>54450</v>
      </c>
      <c r="I343" s="2" t="s">
        <v>1554</v>
      </c>
      <c r="J343" s="2" t="s">
        <v>2830</v>
      </c>
    </row>
    <row r="344" spans="2:10" outlineLevel="1" x14ac:dyDescent="0.2">
      <c r="B344" s="6">
        <v>45029</v>
      </c>
      <c r="C344" s="2" t="s">
        <v>147</v>
      </c>
      <c r="D344" s="2" t="s">
        <v>2162</v>
      </c>
      <c r="E344" s="2" t="s">
        <v>3715</v>
      </c>
      <c r="F344" s="1">
        <v>1468620</v>
      </c>
      <c r="G344" s="8" t="s">
        <v>620</v>
      </c>
      <c r="H344" s="1">
        <v>146862</v>
      </c>
      <c r="I344" s="2" t="s">
        <v>2445</v>
      </c>
      <c r="J344" s="2" t="s">
        <v>1098</v>
      </c>
    </row>
    <row r="345" spans="2:10" outlineLevel="1" x14ac:dyDescent="0.2">
      <c r="B345" s="6">
        <v>45029</v>
      </c>
      <c r="C345" s="2" t="s">
        <v>2281</v>
      </c>
      <c r="D345" s="2" t="s">
        <v>2162</v>
      </c>
      <c r="E345" s="2" t="s">
        <v>3716</v>
      </c>
      <c r="F345" s="1">
        <v>2665380</v>
      </c>
      <c r="G345" s="8" t="s">
        <v>620</v>
      </c>
      <c r="H345" s="1">
        <v>266538</v>
      </c>
      <c r="I345" s="2" t="s">
        <v>2355</v>
      </c>
      <c r="J345" s="2" t="s">
        <v>2013</v>
      </c>
    </row>
    <row r="346" spans="2:10" outlineLevel="1" x14ac:dyDescent="0.2">
      <c r="B346" s="6">
        <v>45029</v>
      </c>
      <c r="C346" s="2" t="s">
        <v>2123</v>
      </c>
      <c r="D346" s="2" t="s">
        <v>2162</v>
      </c>
      <c r="E346" s="2" t="s">
        <v>3717</v>
      </c>
      <c r="F346" s="1">
        <v>4762540</v>
      </c>
      <c r="G346" s="8" t="s">
        <v>620</v>
      </c>
      <c r="H346" s="1">
        <v>476254</v>
      </c>
      <c r="I346" s="2" t="s">
        <v>2355</v>
      </c>
      <c r="J346" s="2" t="s">
        <v>2013</v>
      </c>
    </row>
    <row r="347" spans="2:10" outlineLevel="1" x14ac:dyDescent="0.2">
      <c r="B347" s="6">
        <v>45029</v>
      </c>
      <c r="C347" s="2" t="s">
        <v>22</v>
      </c>
      <c r="D347" s="2" t="s">
        <v>2162</v>
      </c>
      <c r="E347" s="2" t="s">
        <v>3718</v>
      </c>
      <c r="F347" s="1">
        <v>19280586</v>
      </c>
      <c r="G347" s="8" t="s">
        <v>620</v>
      </c>
      <c r="H347" s="1">
        <v>1928059</v>
      </c>
      <c r="I347" s="2" t="s">
        <v>2355</v>
      </c>
      <c r="J347" s="2" t="s">
        <v>2013</v>
      </c>
    </row>
    <row r="348" spans="2:10" outlineLevel="1" x14ac:dyDescent="0.2">
      <c r="B348" s="6">
        <v>45029</v>
      </c>
      <c r="C348" s="2" t="s">
        <v>1649</v>
      </c>
      <c r="D348" s="2" t="s">
        <v>2162</v>
      </c>
      <c r="E348" s="2" t="s">
        <v>3719</v>
      </c>
      <c r="F348" s="1">
        <v>4369985</v>
      </c>
      <c r="G348" s="8" t="s">
        <v>620</v>
      </c>
      <c r="H348" s="1">
        <v>436999</v>
      </c>
      <c r="I348" s="2" t="s">
        <v>1893</v>
      </c>
      <c r="J348" s="2" t="s">
        <v>375</v>
      </c>
    </row>
    <row r="349" spans="2:10" outlineLevel="1" x14ac:dyDescent="0.2">
      <c r="B349" s="6">
        <v>45029</v>
      </c>
      <c r="C349" s="2" t="s">
        <v>1079</v>
      </c>
      <c r="D349" s="2" t="s">
        <v>2162</v>
      </c>
      <c r="E349" s="2" t="s">
        <v>3720</v>
      </c>
      <c r="F349" s="1">
        <v>3432104</v>
      </c>
      <c r="G349" s="8" t="s">
        <v>620</v>
      </c>
      <c r="H349" s="1">
        <v>343210</v>
      </c>
      <c r="I349" s="2" t="s">
        <v>1893</v>
      </c>
      <c r="J349" s="2" t="s">
        <v>375</v>
      </c>
    </row>
    <row r="350" spans="2:10" outlineLevel="1" x14ac:dyDescent="0.2">
      <c r="B350" s="6">
        <v>45030</v>
      </c>
      <c r="C350" s="2" t="s">
        <v>3721</v>
      </c>
      <c r="D350" s="2" t="s">
        <v>3458</v>
      </c>
      <c r="E350" s="2" t="s">
        <v>3722</v>
      </c>
      <c r="F350" s="1">
        <v>-2545791</v>
      </c>
      <c r="G350" s="8" t="s">
        <v>620</v>
      </c>
      <c r="H350" s="1">
        <v>-254579</v>
      </c>
      <c r="I350" s="2" t="s">
        <v>124</v>
      </c>
      <c r="J350" s="2" t="s">
        <v>1197</v>
      </c>
    </row>
    <row r="351" spans="2:10" outlineLevel="1" x14ac:dyDescent="0.2">
      <c r="B351" s="6">
        <v>45030</v>
      </c>
      <c r="C351" s="2" t="s">
        <v>3723</v>
      </c>
      <c r="D351" s="2" t="s">
        <v>2162</v>
      </c>
      <c r="E351" s="2" t="s">
        <v>3724</v>
      </c>
      <c r="F351" s="1">
        <v>888460</v>
      </c>
      <c r="G351" s="8" t="s">
        <v>620</v>
      </c>
      <c r="H351" s="1">
        <v>88846</v>
      </c>
      <c r="I351" s="2" t="s">
        <v>1900</v>
      </c>
      <c r="J351" s="2" t="s">
        <v>441</v>
      </c>
    </row>
    <row r="352" spans="2:10" outlineLevel="1" x14ac:dyDescent="0.2">
      <c r="B352" s="6">
        <v>45030</v>
      </c>
      <c r="C352" s="2" t="s">
        <v>3725</v>
      </c>
      <c r="D352" s="2" t="s">
        <v>2162</v>
      </c>
      <c r="E352" s="2" t="s">
        <v>3726</v>
      </c>
      <c r="F352" s="1">
        <v>4223930</v>
      </c>
      <c r="G352" s="8" t="s">
        <v>620</v>
      </c>
      <c r="H352" s="1">
        <v>422393</v>
      </c>
      <c r="I352" s="2" t="s">
        <v>2339</v>
      </c>
      <c r="J352" s="2" t="s">
        <v>1408</v>
      </c>
    </row>
    <row r="353" spans="2:10" outlineLevel="1" x14ac:dyDescent="0.2">
      <c r="B353" s="6">
        <v>45030</v>
      </c>
      <c r="C353" s="2" t="s">
        <v>3727</v>
      </c>
      <c r="D353" s="2" t="s">
        <v>2162</v>
      </c>
      <c r="E353" s="2" t="s">
        <v>3728</v>
      </c>
      <c r="F353" s="1">
        <v>1189558</v>
      </c>
      <c r="G353" s="8" t="s">
        <v>620</v>
      </c>
      <c r="H353" s="1">
        <v>118956</v>
      </c>
      <c r="I353" s="2" t="s">
        <v>1554</v>
      </c>
      <c r="J353" s="2" t="s">
        <v>2830</v>
      </c>
    </row>
    <row r="354" spans="2:10" outlineLevel="1" x14ac:dyDescent="0.2">
      <c r="B354" s="6">
        <v>45030</v>
      </c>
      <c r="C354" s="2" t="s">
        <v>3729</v>
      </c>
      <c r="D354" s="2" t="s">
        <v>2162</v>
      </c>
      <c r="E354" s="2" t="s">
        <v>3730</v>
      </c>
      <c r="F354" s="1">
        <v>888460</v>
      </c>
      <c r="G354" s="8" t="s">
        <v>620</v>
      </c>
      <c r="H354" s="1">
        <v>88846</v>
      </c>
      <c r="I354" s="2" t="s">
        <v>1554</v>
      </c>
      <c r="J354" s="2" t="s">
        <v>2830</v>
      </c>
    </row>
    <row r="355" spans="2:10" outlineLevel="1" x14ac:dyDescent="0.2">
      <c r="B355" s="6">
        <v>45030</v>
      </c>
      <c r="C355" s="2" t="s">
        <v>3731</v>
      </c>
      <c r="D355" s="2" t="s">
        <v>2162</v>
      </c>
      <c r="E355" s="2" t="s">
        <v>3732</v>
      </c>
      <c r="F355" s="1">
        <v>1780750</v>
      </c>
      <c r="G355" s="8" t="s">
        <v>620</v>
      </c>
      <c r="H355" s="1">
        <v>178075</v>
      </c>
      <c r="I355" s="2" t="s">
        <v>2445</v>
      </c>
      <c r="J355" s="2" t="s">
        <v>1098</v>
      </c>
    </row>
    <row r="356" spans="2:10" outlineLevel="1" x14ac:dyDescent="0.2">
      <c r="B356" s="6">
        <v>45030</v>
      </c>
      <c r="C356" s="2" t="s">
        <v>3733</v>
      </c>
      <c r="D356" s="2" t="s">
        <v>2162</v>
      </c>
      <c r="E356" s="2" t="s">
        <v>3734</v>
      </c>
      <c r="F356" s="1">
        <v>2632235</v>
      </c>
      <c r="G356" s="8" t="s">
        <v>620</v>
      </c>
      <c r="H356" s="1">
        <v>263224</v>
      </c>
      <c r="I356" s="2" t="s">
        <v>2818</v>
      </c>
      <c r="J356" s="2" t="s">
        <v>364</v>
      </c>
    </row>
    <row r="357" spans="2:10" outlineLevel="1" x14ac:dyDescent="0.2">
      <c r="B357" s="6">
        <v>45030</v>
      </c>
      <c r="C357" s="2" t="s">
        <v>3735</v>
      </c>
      <c r="D357" s="2" t="s">
        <v>2162</v>
      </c>
      <c r="E357" s="2" t="s">
        <v>3736</v>
      </c>
      <c r="F357" s="1">
        <v>501830</v>
      </c>
      <c r="G357" s="8" t="s">
        <v>620</v>
      </c>
      <c r="H357" s="1">
        <v>50183</v>
      </c>
      <c r="I357" s="2" t="s">
        <v>124</v>
      </c>
      <c r="J357" s="2" t="s">
        <v>1197</v>
      </c>
    </row>
    <row r="358" spans="2:10" outlineLevel="1" x14ac:dyDescent="0.2">
      <c r="B358" s="6">
        <v>45030</v>
      </c>
      <c r="C358" s="2" t="s">
        <v>3737</v>
      </c>
      <c r="D358" s="2" t="s">
        <v>2162</v>
      </c>
      <c r="E358" s="2" t="s">
        <v>3738</v>
      </c>
      <c r="F358" s="1">
        <v>3245540</v>
      </c>
      <c r="G358" s="8" t="s">
        <v>620</v>
      </c>
      <c r="H358" s="1">
        <v>324554</v>
      </c>
      <c r="I358" s="2" t="s">
        <v>24</v>
      </c>
      <c r="J358" s="2" t="s">
        <v>349</v>
      </c>
    </row>
    <row r="359" spans="2:10" outlineLevel="1" x14ac:dyDescent="0.2">
      <c r="B359" s="6">
        <v>45035</v>
      </c>
      <c r="C359" s="2" t="s">
        <v>3739</v>
      </c>
      <c r="D359" s="2" t="s">
        <v>3296</v>
      </c>
      <c r="E359" s="2" t="s">
        <v>3740</v>
      </c>
      <c r="F359" s="1">
        <v>-3266472</v>
      </c>
      <c r="G359" s="8" t="s">
        <v>620</v>
      </c>
      <c r="H359" s="1">
        <v>-326647</v>
      </c>
      <c r="I359" s="2" t="s">
        <v>1796</v>
      </c>
      <c r="J359" s="2" t="s">
        <v>913</v>
      </c>
    </row>
    <row r="360" spans="2:10" outlineLevel="1" x14ac:dyDescent="0.2">
      <c r="B360" s="6">
        <v>45035</v>
      </c>
      <c r="C360" s="2" t="s">
        <v>3741</v>
      </c>
      <c r="D360" s="2" t="s">
        <v>3458</v>
      </c>
      <c r="E360" s="2" t="s">
        <v>3742</v>
      </c>
      <c r="F360" s="1">
        <v>-750435</v>
      </c>
      <c r="G360" s="8" t="s">
        <v>620</v>
      </c>
      <c r="H360" s="1">
        <v>-75044</v>
      </c>
      <c r="I360" s="2" t="s">
        <v>124</v>
      </c>
      <c r="J360" s="2" t="s">
        <v>1197</v>
      </c>
    </row>
    <row r="361" spans="2:10" outlineLevel="1" x14ac:dyDescent="0.2">
      <c r="B361" s="6">
        <v>45035</v>
      </c>
      <c r="C361" s="2" t="s">
        <v>3743</v>
      </c>
      <c r="D361" s="2" t="s">
        <v>3467</v>
      </c>
      <c r="E361" s="2" t="s">
        <v>3744</v>
      </c>
      <c r="F361" s="1">
        <v>-2246015</v>
      </c>
      <c r="G361" s="8" t="s">
        <v>620</v>
      </c>
      <c r="H361" s="1">
        <v>-224601</v>
      </c>
      <c r="I361" s="2" t="s">
        <v>1893</v>
      </c>
      <c r="J361" s="2" t="s">
        <v>375</v>
      </c>
    </row>
    <row r="362" spans="2:10" outlineLevel="1" x14ac:dyDescent="0.2">
      <c r="B362" s="6">
        <v>45035</v>
      </c>
      <c r="C362" s="2" t="s">
        <v>3745</v>
      </c>
      <c r="D362" s="2" t="s">
        <v>3389</v>
      </c>
      <c r="E362" s="2" t="s">
        <v>3664</v>
      </c>
      <c r="F362" s="1">
        <v>-418768</v>
      </c>
      <c r="G362" s="8" t="s">
        <v>620</v>
      </c>
      <c r="H362" s="1">
        <v>-41877</v>
      </c>
      <c r="I362" s="2" t="s">
        <v>1900</v>
      </c>
      <c r="J362" s="2" t="s">
        <v>441</v>
      </c>
    </row>
    <row r="363" spans="2:10" outlineLevel="1" x14ac:dyDescent="0.2">
      <c r="B363" s="6">
        <v>45036</v>
      </c>
      <c r="C363" s="2" t="s">
        <v>3746</v>
      </c>
      <c r="D363" s="2" t="s">
        <v>2162</v>
      </c>
      <c r="E363" s="2" t="s">
        <v>3711</v>
      </c>
      <c r="F363" s="1">
        <v>1629516</v>
      </c>
      <c r="G363" s="8" t="s">
        <v>620</v>
      </c>
      <c r="H363" s="1">
        <v>162952</v>
      </c>
      <c r="I363" s="2" t="s">
        <v>944</v>
      </c>
      <c r="J363" s="2" t="s">
        <v>319</v>
      </c>
    </row>
    <row r="364" spans="2:10" outlineLevel="1" x14ac:dyDescent="0.2">
      <c r="B364" s="6">
        <v>45036</v>
      </c>
      <c r="C364" s="2" t="s">
        <v>3747</v>
      </c>
      <c r="D364" s="2" t="s">
        <v>2162</v>
      </c>
      <c r="E364" s="2" t="s">
        <v>3748</v>
      </c>
      <c r="F364" s="1">
        <v>5179235</v>
      </c>
      <c r="G364" s="8" t="s">
        <v>620</v>
      </c>
      <c r="H364" s="1">
        <v>517924</v>
      </c>
      <c r="I364" s="2" t="s">
        <v>1222</v>
      </c>
      <c r="J364" s="2" t="s">
        <v>915</v>
      </c>
    </row>
    <row r="365" spans="2:10" outlineLevel="1" x14ac:dyDescent="0.2">
      <c r="B365" s="6">
        <v>45036</v>
      </c>
      <c r="C365" s="2" t="s">
        <v>3749</v>
      </c>
      <c r="D365" s="2" t="s">
        <v>2162</v>
      </c>
      <c r="E365" s="2" t="s">
        <v>3750</v>
      </c>
      <c r="F365" s="1">
        <v>1776920</v>
      </c>
      <c r="G365" s="8" t="s">
        <v>620</v>
      </c>
      <c r="H365" s="1">
        <v>177692</v>
      </c>
      <c r="I365" s="2" t="s">
        <v>2355</v>
      </c>
      <c r="J365" s="2" t="s">
        <v>2013</v>
      </c>
    </row>
    <row r="366" spans="2:10" outlineLevel="1" x14ac:dyDescent="0.2">
      <c r="B366" s="6">
        <v>45036</v>
      </c>
      <c r="C366" s="2" t="s">
        <v>3751</v>
      </c>
      <c r="D366" s="2" t="s">
        <v>2162</v>
      </c>
      <c r="E366" s="2" t="s">
        <v>3752</v>
      </c>
      <c r="F366" s="1">
        <v>2858910</v>
      </c>
      <c r="G366" s="8" t="s">
        <v>620</v>
      </c>
      <c r="H366" s="1">
        <v>285891</v>
      </c>
      <c r="I366" s="2" t="s">
        <v>2355</v>
      </c>
      <c r="J366" s="2" t="s">
        <v>2013</v>
      </c>
    </row>
    <row r="367" spans="2:10" outlineLevel="1" x14ac:dyDescent="0.2">
      <c r="B367" s="6">
        <v>45036</v>
      </c>
      <c r="C367" s="2" t="s">
        <v>3753</v>
      </c>
      <c r="D367" s="2" t="s">
        <v>2162</v>
      </c>
      <c r="E367" s="2" t="s">
        <v>3754</v>
      </c>
      <c r="F367" s="1">
        <v>2654045</v>
      </c>
      <c r="G367" s="8" t="s">
        <v>620</v>
      </c>
      <c r="H367" s="1">
        <v>265405</v>
      </c>
      <c r="I367" s="2" t="s">
        <v>1222</v>
      </c>
      <c r="J367" s="2" t="s">
        <v>915</v>
      </c>
    </row>
    <row r="368" spans="2:10" outlineLevel="1" x14ac:dyDescent="0.2">
      <c r="B368" s="6">
        <v>45036</v>
      </c>
      <c r="C368" s="2" t="s">
        <v>3755</v>
      </c>
      <c r="D368" s="2" t="s">
        <v>2162</v>
      </c>
      <c r="E368" s="2" t="s">
        <v>3756</v>
      </c>
      <c r="F368" s="1">
        <v>5022915</v>
      </c>
      <c r="G368" s="8" t="s">
        <v>620</v>
      </c>
      <c r="H368" s="1">
        <v>502292</v>
      </c>
      <c r="I368" s="2" t="s">
        <v>2119</v>
      </c>
      <c r="J368" s="2" t="s">
        <v>1150</v>
      </c>
    </row>
    <row r="369" spans="2:10" outlineLevel="1" x14ac:dyDescent="0.2">
      <c r="B369" s="6">
        <v>45036</v>
      </c>
      <c r="C369" s="2" t="s">
        <v>3757</v>
      </c>
      <c r="D369" s="2" t="s">
        <v>2162</v>
      </c>
      <c r="E369" s="2" t="s">
        <v>3758</v>
      </c>
      <c r="F369" s="1">
        <v>708000</v>
      </c>
      <c r="G369" s="8" t="s">
        <v>620</v>
      </c>
      <c r="H369" s="1">
        <v>70800</v>
      </c>
      <c r="I369" s="2" t="s">
        <v>2355</v>
      </c>
      <c r="J369" s="2" t="s">
        <v>2013</v>
      </c>
    </row>
    <row r="370" spans="2:10" outlineLevel="1" x14ac:dyDescent="0.2">
      <c r="B370" s="6">
        <v>45036</v>
      </c>
      <c r="C370" s="2" t="s">
        <v>3759</v>
      </c>
      <c r="D370" s="2" t="s">
        <v>2162</v>
      </c>
      <c r="E370" s="2" t="s">
        <v>3760</v>
      </c>
      <c r="F370" s="1">
        <v>708000</v>
      </c>
      <c r="G370" s="8" t="s">
        <v>620</v>
      </c>
      <c r="H370" s="1">
        <v>70800</v>
      </c>
      <c r="I370" s="2" t="s">
        <v>2355</v>
      </c>
      <c r="J370" s="2" t="s">
        <v>2013</v>
      </c>
    </row>
    <row r="371" spans="2:10" outlineLevel="1" x14ac:dyDescent="0.2">
      <c r="B371" s="6">
        <v>45036</v>
      </c>
      <c r="C371" s="2" t="s">
        <v>3761</v>
      </c>
      <c r="D371" s="2" t="s">
        <v>2162</v>
      </c>
      <c r="E371" s="2" t="s">
        <v>3762</v>
      </c>
      <c r="F371" s="1">
        <v>3696825</v>
      </c>
      <c r="G371" s="8" t="s">
        <v>620</v>
      </c>
      <c r="H371" s="1">
        <v>369683</v>
      </c>
      <c r="I371" s="2" t="s">
        <v>124</v>
      </c>
      <c r="J371" s="2" t="s">
        <v>1197</v>
      </c>
    </row>
    <row r="372" spans="2:10" outlineLevel="1" x14ac:dyDescent="0.2">
      <c r="B372" s="6">
        <v>45036</v>
      </c>
      <c r="C372" s="2" t="s">
        <v>3763</v>
      </c>
      <c r="D372" s="2" t="s">
        <v>2162</v>
      </c>
      <c r="E372" s="2" t="s">
        <v>3764</v>
      </c>
      <c r="F372" s="1">
        <v>1468620</v>
      </c>
      <c r="G372" s="8" t="s">
        <v>620</v>
      </c>
      <c r="H372" s="1">
        <v>146862</v>
      </c>
      <c r="I372" s="2" t="s">
        <v>2354</v>
      </c>
      <c r="J372" s="2" t="s">
        <v>442</v>
      </c>
    </row>
    <row r="373" spans="2:10" outlineLevel="1" x14ac:dyDescent="0.2">
      <c r="B373" s="6">
        <v>45036</v>
      </c>
      <c r="C373" s="2" t="s">
        <v>3765</v>
      </c>
      <c r="D373" s="2" t="s">
        <v>2162</v>
      </c>
      <c r="E373" s="2" t="s">
        <v>3766</v>
      </c>
      <c r="F373" s="1">
        <v>5207386</v>
      </c>
      <c r="G373" s="8" t="s">
        <v>620</v>
      </c>
      <c r="H373" s="1">
        <v>520739</v>
      </c>
      <c r="I373" s="2" t="s">
        <v>1796</v>
      </c>
      <c r="J373" s="2" t="s">
        <v>913</v>
      </c>
    </row>
    <row r="374" spans="2:10" outlineLevel="1" x14ac:dyDescent="0.2">
      <c r="B374" s="6">
        <v>45036</v>
      </c>
      <c r="C374" s="2" t="s">
        <v>3767</v>
      </c>
      <c r="D374" s="2" t="s">
        <v>2162</v>
      </c>
      <c r="E374" s="2" t="s">
        <v>3768</v>
      </c>
      <c r="F374" s="1">
        <v>3450832</v>
      </c>
      <c r="G374" s="8" t="s">
        <v>620</v>
      </c>
      <c r="H374" s="1">
        <v>345083</v>
      </c>
      <c r="I374" s="2" t="s">
        <v>944</v>
      </c>
      <c r="J374" s="2" t="s">
        <v>319</v>
      </c>
    </row>
    <row r="375" spans="2:10" outlineLevel="1" x14ac:dyDescent="0.2">
      <c r="B375" s="6">
        <v>45036</v>
      </c>
      <c r="C375" s="2" t="s">
        <v>3769</v>
      </c>
      <c r="D375" s="2" t="s">
        <v>2162</v>
      </c>
      <c r="E375" s="2" t="s">
        <v>3770</v>
      </c>
      <c r="F375" s="1">
        <v>888460</v>
      </c>
      <c r="G375" s="8" t="s">
        <v>620</v>
      </c>
      <c r="H375" s="1">
        <v>88846</v>
      </c>
      <c r="I375" s="2" t="s">
        <v>1900</v>
      </c>
      <c r="J375" s="2" t="s">
        <v>441</v>
      </c>
    </row>
    <row r="376" spans="2:10" outlineLevel="1" x14ac:dyDescent="0.2">
      <c r="B376" s="6">
        <v>45036</v>
      </c>
      <c r="C376" s="2" t="s">
        <v>3771</v>
      </c>
      <c r="D376" s="2" t="s">
        <v>2162</v>
      </c>
      <c r="E376" s="2" t="s">
        <v>3772</v>
      </c>
      <c r="F376" s="1">
        <v>2124000</v>
      </c>
      <c r="G376" s="8" t="s">
        <v>620</v>
      </c>
      <c r="H376" s="1">
        <v>212400</v>
      </c>
      <c r="I376" s="2" t="s">
        <v>1554</v>
      </c>
      <c r="J376" s="2" t="s">
        <v>2830</v>
      </c>
    </row>
    <row r="377" spans="2:10" outlineLevel="1" x14ac:dyDescent="0.2">
      <c r="B377" s="6">
        <v>45036</v>
      </c>
      <c r="C377" s="2" t="s">
        <v>3773</v>
      </c>
      <c r="D377" s="2" t="s">
        <v>2162</v>
      </c>
      <c r="E377" s="2" t="s">
        <v>3774</v>
      </c>
      <c r="F377" s="1">
        <v>734310</v>
      </c>
      <c r="G377" s="8" t="s">
        <v>620</v>
      </c>
      <c r="H377" s="1">
        <v>73431</v>
      </c>
      <c r="I377" s="2" t="s">
        <v>1893</v>
      </c>
      <c r="J377" s="2" t="s">
        <v>375</v>
      </c>
    </row>
    <row r="378" spans="2:10" outlineLevel="1" x14ac:dyDescent="0.2">
      <c r="B378" s="6">
        <v>45036</v>
      </c>
      <c r="C378" s="2" t="s">
        <v>3775</v>
      </c>
      <c r="D378" s="2" t="s">
        <v>2162</v>
      </c>
      <c r="E378" s="2" t="s">
        <v>3776</v>
      </c>
      <c r="F378" s="1">
        <v>2351190</v>
      </c>
      <c r="G378" s="8" t="s">
        <v>620</v>
      </c>
      <c r="H378" s="1">
        <v>235119</v>
      </c>
      <c r="I378" s="2" t="s">
        <v>1893</v>
      </c>
      <c r="J378" s="2" t="s">
        <v>375</v>
      </c>
    </row>
    <row r="379" spans="2:10" outlineLevel="1" x14ac:dyDescent="0.2">
      <c r="B379" s="6">
        <v>45036</v>
      </c>
      <c r="C379" s="2" t="s">
        <v>3777</v>
      </c>
      <c r="D379" s="2" t="s">
        <v>2162</v>
      </c>
      <c r="E379" s="2" t="s">
        <v>3778</v>
      </c>
      <c r="F379" s="1">
        <v>3073224</v>
      </c>
      <c r="G379" s="8" t="s">
        <v>620</v>
      </c>
      <c r="H379" s="1">
        <v>307322</v>
      </c>
      <c r="I379" s="2" t="s">
        <v>1893</v>
      </c>
      <c r="J379" s="2" t="s">
        <v>375</v>
      </c>
    </row>
    <row r="380" spans="2:10" outlineLevel="1" x14ac:dyDescent="0.2">
      <c r="B380" s="6">
        <v>45036</v>
      </c>
      <c r="C380" s="2" t="s">
        <v>3779</v>
      </c>
      <c r="D380" s="2" t="s">
        <v>2162</v>
      </c>
      <c r="E380" s="2" t="s">
        <v>3780</v>
      </c>
      <c r="F380" s="1">
        <v>3032535</v>
      </c>
      <c r="G380" s="8" t="s">
        <v>620</v>
      </c>
      <c r="H380" s="1">
        <v>303254</v>
      </c>
      <c r="I380" s="2" t="s">
        <v>1893</v>
      </c>
      <c r="J380" s="2" t="s">
        <v>375</v>
      </c>
    </row>
    <row r="381" spans="2:10" outlineLevel="1" x14ac:dyDescent="0.2">
      <c r="B381" s="6">
        <v>45036</v>
      </c>
      <c r="C381" s="2" t="s">
        <v>3781</v>
      </c>
      <c r="D381" s="2" t="s">
        <v>2162</v>
      </c>
      <c r="E381" s="2" t="s">
        <v>3782</v>
      </c>
      <c r="F381" s="1">
        <v>3553840</v>
      </c>
      <c r="G381" s="8" t="s">
        <v>620</v>
      </c>
      <c r="H381" s="1">
        <v>355384</v>
      </c>
      <c r="I381" s="2" t="s">
        <v>1893</v>
      </c>
      <c r="J381" s="2" t="s">
        <v>375</v>
      </c>
    </row>
    <row r="382" spans="2:10" outlineLevel="1" x14ac:dyDescent="0.2">
      <c r="B382" s="6">
        <v>45036</v>
      </c>
      <c r="C382" s="2" t="s">
        <v>3783</v>
      </c>
      <c r="D382" s="2" t="s">
        <v>2162</v>
      </c>
      <c r="E382" s="2" t="s">
        <v>3784</v>
      </c>
      <c r="F382" s="1">
        <v>888460</v>
      </c>
      <c r="G382" s="8" t="s">
        <v>620</v>
      </c>
      <c r="H382" s="1">
        <v>88846</v>
      </c>
      <c r="I382" s="2" t="s">
        <v>1893</v>
      </c>
      <c r="J382" s="2" t="s">
        <v>375</v>
      </c>
    </row>
    <row r="383" spans="2:10" outlineLevel="1" x14ac:dyDescent="0.2">
      <c r="B383" s="6">
        <v>45037</v>
      </c>
      <c r="C383" s="2" t="s">
        <v>3663</v>
      </c>
      <c r="D383" s="2" t="s">
        <v>3445</v>
      </c>
      <c r="E383" s="2" t="s">
        <v>3785</v>
      </c>
      <c r="F383" s="1">
        <v>-1134880</v>
      </c>
      <c r="G383" s="8" t="s">
        <v>620</v>
      </c>
      <c r="H383" s="1">
        <v>-113488</v>
      </c>
      <c r="I383" s="2" t="s">
        <v>24</v>
      </c>
      <c r="J383" s="2" t="s">
        <v>349</v>
      </c>
    </row>
    <row r="384" spans="2:10" outlineLevel="1" x14ac:dyDescent="0.2">
      <c r="B384" s="6">
        <v>45037</v>
      </c>
      <c r="C384" s="2" t="s">
        <v>3786</v>
      </c>
      <c r="D384" s="2" t="s">
        <v>2162</v>
      </c>
      <c r="E384" s="2" t="s">
        <v>1889</v>
      </c>
      <c r="F384" s="1">
        <v>-12020645</v>
      </c>
      <c r="G384" s="8" t="s">
        <v>620</v>
      </c>
      <c r="H384" s="1">
        <v>-1202065</v>
      </c>
      <c r="I384" s="2" t="s">
        <v>1893</v>
      </c>
      <c r="J384" s="2" t="s">
        <v>375</v>
      </c>
    </row>
    <row r="385" spans="2:10" outlineLevel="1" x14ac:dyDescent="0.2">
      <c r="B385" s="6">
        <v>45037</v>
      </c>
      <c r="C385" s="2" t="s">
        <v>3787</v>
      </c>
      <c r="D385" s="2" t="s">
        <v>2162</v>
      </c>
      <c r="E385" s="2" t="s">
        <v>1889</v>
      </c>
      <c r="F385" s="1">
        <v>-1449575</v>
      </c>
      <c r="G385" s="8" t="s">
        <v>620</v>
      </c>
      <c r="H385" s="1">
        <v>-144958</v>
      </c>
      <c r="I385" s="2" t="s">
        <v>944</v>
      </c>
      <c r="J385" s="2" t="s">
        <v>319</v>
      </c>
    </row>
    <row r="386" spans="2:10" outlineLevel="1" x14ac:dyDescent="0.2">
      <c r="B386" s="6">
        <v>45037</v>
      </c>
      <c r="C386" s="2" t="s">
        <v>3788</v>
      </c>
      <c r="D386" s="2" t="s">
        <v>2162</v>
      </c>
      <c r="E386" s="2" t="s">
        <v>1889</v>
      </c>
      <c r="F386" s="1">
        <v>-3333790</v>
      </c>
      <c r="G386" s="8" t="s">
        <v>620</v>
      </c>
      <c r="H386" s="1">
        <v>-333379</v>
      </c>
      <c r="I386" s="2" t="s">
        <v>2119</v>
      </c>
      <c r="J386" s="2" t="s">
        <v>1150</v>
      </c>
    </row>
    <row r="387" spans="2:10" outlineLevel="1" x14ac:dyDescent="0.2">
      <c r="B387" s="6">
        <v>45037</v>
      </c>
      <c r="C387" s="2" t="s">
        <v>3789</v>
      </c>
      <c r="D387" s="2" t="s">
        <v>2162</v>
      </c>
      <c r="E387" s="2" t="s">
        <v>1889</v>
      </c>
      <c r="F387" s="1">
        <v>-10038510</v>
      </c>
      <c r="G387" s="8" t="s">
        <v>620</v>
      </c>
      <c r="H387" s="1">
        <v>-1003851</v>
      </c>
      <c r="I387" s="2" t="s">
        <v>1900</v>
      </c>
      <c r="J387" s="2" t="s">
        <v>441</v>
      </c>
    </row>
    <row r="388" spans="2:10" outlineLevel="1" x14ac:dyDescent="0.2">
      <c r="B388" s="6">
        <v>45037</v>
      </c>
      <c r="C388" s="2" t="s">
        <v>3790</v>
      </c>
      <c r="D388" s="2" t="s">
        <v>2162</v>
      </c>
      <c r="E388" s="2" t="s">
        <v>1889</v>
      </c>
      <c r="F388" s="1">
        <v>-7468482</v>
      </c>
      <c r="G388" s="8" t="s">
        <v>620</v>
      </c>
      <c r="H388" s="1">
        <v>-746849</v>
      </c>
      <c r="I388" s="2" t="s">
        <v>2445</v>
      </c>
      <c r="J388" s="2" t="s">
        <v>1098</v>
      </c>
    </row>
    <row r="389" spans="2:10" outlineLevel="1" x14ac:dyDescent="0.2">
      <c r="B389" s="6">
        <v>45040</v>
      </c>
      <c r="C389" s="2" t="s">
        <v>3791</v>
      </c>
      <c r="D389" s="2" t="s">
        <v>3467</v>
      </c>
      <c r="E389" s="2" t="s">
        <v>3792</v>
      </c>
      <c r="F389" s="1">
        <v>-493993</v>
      </c>
      <c r="G389" s="8" t="s">
        <v>620</v>
      </c>
      <c r="H389" s="1">
        <v>-49400</v>
      </c>
      <c r="I389" s="2" t="s">
        <v>1893</v>
      </c>
      <c r="J389" s="2" t="s">
        <v>375</v>
      </c>
    </row>
    <row r="390" spans="2:10" outlineLevel="1" x14ac:dyDescent="0.2">
      <c r="B390" s="6">
        <v>45040</v>
      </c>
      <c r="C390" s="2" t="s">
        <v>3793</v>
      </c>
      <c r="D390" s="2" t="s">
        <v>3389</v>
      </c>
      <c r="E390" s="2" t="s">
        <v>3664</v>
      </c>
      <c r="F390" s="1">
        <v>-119066</v>
      </c>
      <c r="G390" s="8" t="s">
        <v>620</v>
      </c>
      <c r="H390" s="1">
        <v>-11907</v>
      </c>
      <c r="I390" s="2" t="s">
        <v>1900</v>
      </c>
      <c r="J390" s="2" t="s">
        <v>441</v>
      </c>
    </row>
    <row r="391" spans="2:10" outlineLevel="1" x14ac:dyDescent="0.2">
      <c r="B391" s="6">
        <v>45040</v>
      </c>
      <c r="C391" s="2" t="s">
        <v>3794</v>
      </c>
      <c r="D391" s="2" t="s">
        <v>2162</v>
      </c>
      <c r="E391" s="2" t="s">
        <v>3795</v>
      </c>
      <c r="F391" s="1">
        <v>2221160</v>
      </c>
      <c r="G391" s="8" t="s">
        <v>620</v>
      </c>
      <c r="H391" s="1">
        <v>222116</v>
      </c>
      <c r="I391" s="2" t="s">
        <v>2355</v>
      </c>
      <c r="J391" s="2" t="s">
        <v>2013</v>
      </c>
    </row>
    <row r="392" spans="2:10" outlineLevel="1" x14ac:dyDescent="0.2">
      <c r="B392" s="6">
        <v>45040</v>
      </c>
      <c r="C392" s="2" t="s">
        <v>3796</v>
      </c>
      <c r="D392" s="2" t="s">
        <v>2162</v>
      </c>
      <c r="E392" s="2" t="s">
        <v>3797</v>
      </c>
      <c r="F392" s="1">
        <v>8749565</v>
      </c>
      <c r="G392" s="8" t="s">
        <v>620</v>
      </c>
      <c r="H392" s="1">
        <v>874957</v>
      </c>
      <c r="I392" s="2" t="s">
        <v>2355</v>
      </c>
      <c r="J392" s="2" t="s">
        <v>2013</v>
      </c>
    </row>
    <row r="393" spans="2:10" outlineLevel="1" x14ac:dyDescent="0.2">
      <c r="B393" s="6">
        <v>45040</v>
      </c>
      <c r="C393" s="2" t="s">
        <v>3798</v>
      </c>
      <c r="D393" s="2" t="s">
        <v>2162</v>
      </c>
      <c r="E393" s="2" t="s">
        <v>3799</v>
      </c>
      <c r="F393" s="1">
        <v>7123964</v>
      </c>
      <c r="G393" s="8" t="s">
        <v>620</v>
      </c>
      <c r="H393" s="1">
        <v>712396</v>
      </c>
      <c r="I393" s="2" t="s">
        <v>2355</v>
      </c>
      <c r="J393" s="2" t="s">
        <v>2013</v>
      </c>
    </row>
    <row r="394" spans="2:10" outlineLevel="1" x14ac:dyDescent="0.2">
      <c r="B394" s="6">
        <v>45040</v>
      </c>
      <c r="C394" s="2" t="s">
        <v>3800</v>
      </c>
      <c r="D394" s="2" t="s">
        <v>2162</v>
      </c>
      <c r="E394" s="2" t="s">
        <v>3801</v>
      </c>
      <c r="F394" s="1">
        <v>1110580</v>
      </c>
      <c r="G394" s="8" t="s">
        <v>620</v>
      </c>
      <c r="H394" s="1">
        <v>111058</v>
      </c>
      <c r="I394" s="2" t="s">
        <v>2355</v>
      </c>
      <c r="J394" s="2" t="s">
        <v>2013</v>
      </c>
    </row>
    <row r="395" spans="2:10" outlineLevel="1" x14ac:dyDescent="0.2">
      <c r="B395" s="6">
        <v>45040</v>
      </c>
      <c r="C395" s="2" t="s">
        <v>3802</v>
      </c>
      <c r="D395" s="2" t="s">
        <v>2162</v>
      </c>
      <c r="E395" s="2" t="s">
        <v>3803</v>
      </c>
      <c r="F395" s="1">
        <v>3540000</v>
      </c>
      <c r="G395" s="8" t="s">
        <v>620</v>
      </c>
      <c r="H395" s="1">
        <v>354000</v>
      </c>
      <c r="I395" s="2" t="s">
        <v>2355</v>
      </c>
      <c r="J395" s="2" t="s">
        <v>2013</v>
      </c>
    </row>
    <row r="396" spans="2:10" outlineLevel="1" x14ac:dyDescent="0.2">
      <c r="B396" s="6">
        <v>45040</v>
      </c>
      <c r="C396" s="2" t="s">
        <v>3804</v>
      </c>
      <c r="D396" s="2" t="s">
        <v>2162</v>
      </c>
      <c r="E396" s="2" t="s">
        <v>3805</v>
      </c>
      <c r="F396" s="1">
        <v>2832000</v>
      </c>
      <c r="G396" s="8" t="s">
        <v>620</v>
      </c>
      <c r="H396" s="1">
        <v>283200</v>
      </c>
      <c r="I396" s="2" t="s">
        <v>2355</v>
      </c>
      <c r="J396" s="2" t="s">
        <v>2013</v>
      </c>
    </row>
    <row r="397" spans="2:10" outlineLevel="1" x14ac:dyDescent="0.2">
      <c r="B397" s="6">
        <v>45040</v>
      </c>
      <c r="C397" s="2" t="s">
        <v>3806</v>
      </c>
      <c r="D397" s="2" t="s">
        <v>2162</v>
      </c>
      <c r="E397" s="2" t="s">
        <v>3807</v>
      </c>
      <c r="F397" s="1">
        <v>815912</v>
      </c>
      <c r="G397" s="8" t="s">
        <v>620</v>
      </c>
      <c r="H397" s="1">
        <v>81591</v>
      </c>
      <c r="I397" s="2" t="s">
        <v>1222</v>
      </c>
      <c r="J397" s="2" t="s">
        <v>915</v>
      </c>
    </row>
    <row r="398" spans="2:10" outlineLevel="1" x14ac:dyDescent="0.2">
      <c r="B398" s="6">
        <v>45040</v>
      </c>
      <c r="C398" s="2" t="s">
        <v>3808</v>
      </c>
      <c r="D398" s="2" t="s">
        <v>2162</v>
      </c>
      <c r="E398" s="2" t="s">
        <v>3809</v>
      </c>
      <c r="F398" s="1">
        <v>888460</v>
      </c>
      <c r="G398" s="8" t="s">
        <v>620</v>
      </c>
      <c r="H398" s="1">
        <v>88846</v>
      </c>
      <c r="I398" s="2" t="s">
        <v>1222</v>
      </c>
      <c r="J398" s="2" t="s">
        <v>915</v>
      </c>
    </row>
    <row r="399" spans="2:10" outlineLevel="1" x14ac:dyDescent="0.2">
      <c r="B399" s="6">
        <v>45040</v>
      </c>
      <c r="C399" s="2" t="s">
        <v>3810</v>
      </c>
      <c r="D399" s="2" t="s">
        <v>2162</v>
      </c>
      <c r="E399" s="2" t="s">
        <v>3811</v>
      </c>
      <c r="F399" s="1">
        <v>453750</v>
      </c>
      <c r="G399" s="8" t="s">
        <v>620</v>
      </c>
      <c r="H399" s="1">
        <v>45375</v>
      </c>
      <c r="I399" s="2" t="s">
        <v>1222</v>
      </c>
      <c r="J399" s="2" t="s">
        <v>915</v>
      </c>
    </row>
    <row r="400" spans="2:10" outlineLevel="1" x14ac:dyDescent="0.2">
      <c r="B400" s="6">
        <v>45040</v>
      </c>
      <c r="C400" s="2" t="s">
        <v>3812</v>
      </c>
      <c r="D400" s="2" t="s">
        <v>2162</v>
      </c>
      <c r="E400" s="2" t="s">
        <v>3813</v>
      </c>
      <c r="F400" s="1">
        <v>7767705</v>
      </c>
      <c r="G400" s="8" t="s">
        <v>620</v>
      </c>
      <c r="H400" s="1">
        <v>776771</v>
      </c>
      <c r="I400" s="2" t="s">
        <v>1222</v>
      </c>
      <c r="J400" s="2" t="s">
        <v>915</v>
      </c>
    </row>
    <row r="401" spans="2:10" outlineLevel="1" x14ac:dyDescent="0.2">
      <c r="B401" s="6">
        <v>45040</v>
      </c>
      <c r="C401" s="2" t="s">
        <v>3814</v>
      </c>
      <c r="D401" s="2" t="s">
        <v>2162</v>
      </c>
      <c r="E401" s="2" t="s">
        <v>3815</v>
      </c>
      <c r="F401" s="1">
        <v>470065</v>
      </c>
      <c r="G401" s="8" t="s">
        <v>620</v>
      </c>
      <c r="H401" s="1">
        <v>47007</v>
      </c>
      <c r="I401" s="2" t="s">
        <v>1222</v>
      </c>
      <c r="J401" s="2" t="s">
        <v>915</v>
      </c>
    </row>
    <row r="402" spans="2:10" outlineLevel="1" x14ac:dyDescent="0.2">
      <c r="B402" s="6">
        <v>45040</v>
      </c>
      <c r="C402" s="2" t="s">
        <v>3816</v>
      </c>
      <c r="D402" s="2" t="s">
        <v>2162</v>
      </c>
      <c r="E402" s="2" t="s">
        <v>3817</v>
      </c>
      <c r="F402" s="1">
        <v>4950909</v>
      </c>
      <c r="G402" s="8" t="s">
        <v>620</v>
      </c>
      <c r="H402" s="1">
        <v>495091</v>
      </c>
      <c r="I402" s="2" t="s">
        <v>944</v>
      </c>
      <c r="J402" s="2" t="s">
        <v>319</v>
      </c>
    </row>
    <row r="403" spans="2:10" outlineLevel="1" x14ac:dyDescent="0.2">
      <c r="B403" s="6">
        <v>45040</v>
      </c>
      <c r="C403" s="2" t="s">
        <v>3818</v>
      </c>
      <c r="D403" s="2" t="s">
        <v>2162</v>
      </c>
      <c r="E403" s="2" t="s">
        <v>3819</v>
      </c>
      <c r="F403" s="1">
        <v>2579200</v>
      </c>
      <c r="G403" s="8" t="s">
        <v>620</v>
      </c>
      <c r="H403" s="1">
        <v>257920</v>
      </c>
      <c r="I403" s="2" t="s">
        <v>2339</v>
      </c>
      <c r="J403" s="2" t="s">
        <v>1408</v>
      </c>
    </row>
    <row r="404" spans="2:10" outlineLevel="1" x14ac:dyDescent="0.2">
      <c r="B404" s="6">
        <v>45040</v>
      </c>
      <c r="C404" s="2" t="s">
        <v>3820</v>
      </c>
      <c r="D404" s="2" t="s">
        <v>2162</v>
      </c>
      <c r="E404" s="2" t="s">
        <v>3821</v>
      </c>
      <c r="F404" s="1">
        <v>3689780</v>
      </c>
      <c r="G404" s="8" t="s">
        <v>620</v>
      </c>
      <c r="H404" s="1">
        <v>368978</v>
      </c>
      <c r="I404" s="2" t="s">
        <v>1796</v>
      </c>
      <c r="J404" s="2" t="s">
        <v>913</v>
      </c>
    </row>
    <row r="405" spans="2:10" outlineLevel="1" x14ac:dyDescent="0.2">
      <c r="B405" s="6">
        <v>45040</v>
      </c>
      <c r="C405" s="2" t="s">
        <v>3822</v>
      </c>
      <c r="D405" s="2" t="s">
        <v>2162</v>
      </c>
      <c r="E405" s="2" t="s">
        <v>3823</v>
      </c>
      <c r="F405" s="1">
        <v>1416000</v>
      </c>
      <c r="G405" s="8" t="s">
        <v>620</v>
      </c>
      <c r="H405" s="1">
        <v>141600</v>
      </c>
      <c r="I405" s="2" t="s">
        <v>1796</v>
      </c>
      <c r="J405" s="2" t="s">
        <v>913</v>
      </c>
    </row>
    <row r="406" spans="2:10" outlineLevel="1" x14ac:dyDescent="0.2">
      <c r="B406" s="6">
        <v>45040</v>
      </c>
      <c r="C406" s="2" t="s">
        <v>3824</v>
      </c>
      <c r="D406" s="2" t="s">
        <v>2162</v>
      </c>
      <c r="E406" s="2" t="s">
        <v>3825</v>
      </c>
      <c r="F406" s="1">
        <v>2579200</v>
      </c>
      <c r="G406" s="8" t="s">
        <v>620</v>
      </c>
      <c r="H406" s="1">
        <v>257920</v>
      </c>
      <c r="I406" s="2" t="s">
        <v>1554</v>
      </c>
      <c r="J406" s="2" t="s">
        <v>2830</v>
      </c>
    </row>
    <row r="407" spans="2:10" outlineLevel="1" x14ac:dyDescent="0.2">
      <c r="B407" s="6">
        <v>45040</v>
      </c>
      <c r="C407" s="2" t="s">
        <v>3826</v>
      </c>
      <c r="D407" s="2" t="s">
        <v>2162</v>
      </c>
      <c r="E407" s="2" t="s">
        <v>3827</v>
      </c>
      <c r="F407" s="1">
        <v>1213650</v>
      </c>
      <c r="G407" s="8" t="s">
        <v>620</v>
      </c>
      <c r="H407" s="1">
        <v>121365</v>
      </c>
      <c r="I407" s="2" t="s">
        <v>124</v>
      </c>
      <c r="J407" s="2" t="s">
        <v>1197</v>
      </c>
    </row>
    <row r="408" spans="2:10" outlineLevel="1" x14ac:dyDescent="0.2">
      <c r="B408" s="6">
        <v>45040</v>
      </c>
      <c r="C408" s="2" t="s">
        <v>3828</v>
      </c>
      <c r="D408" s="2" t="s">
        <v>2162</v>
      </c>
      <c r="E408" s="2" t="s">
        <v>3829</v>
      </c>
      <c r="F408" s="1">
        <v>2996645</v>
      </c>
      <c r="G408" s="8" t="s">
        <v>620</v>
      </c>
      <c r="H408" s="1">
        <v>299665</v>
      </c>
      <c r="I408" s="2" t="s">
        <v>2818</v>
      </c>
      <c r="J408" s="2" t="s">
        <v>364</v>
      </c>
    </row>
    <row r="409" spans="2:10" outlineLevel="1" x14ac:dyDescent="0.2">
      <c r="B409" s="6">
        <v>45040</v>
      </c>
      <c r="C409" s="2" t="s">
        <v>3830</v>
      </c>
      <c r="D409" s="2" t="s">
        <v>2162</v>
      </c>
      <c r="E409" s="2" t="s">
        <v>3831</v>
      </c>
      <c r="F409" s="1">
        <v>5664000</v>
      </c>
      <c r="G409" s="8" t="s">
        <v>620</v>
      </c>
      <c r="H409" s="1">
        <v>566400</v>
      </c>
      <c r="I409" s="2" t="s">
        <v>2339</v>
      </c>
      <c r="J409" s="2" t="s">
        <v>1408</v>
      </c>
    </row>
    <row r="410" spans="2:10" outlineLevel="1" x14ac:dyDescent="0.2">
      <c r="B410" s="6">
        <v>45040</v>
      </c>
      <c r="C410" s="2" t="s">
        <v>3832</v>
      </c>
      <c r="D410" s="2" t="s">
        <v>2162</v>
      </c>
      <c r="E410" s="2" t="s">
        <v>3833</v>
      </c>
      <c r="F410" s="1">
        <v>1416000</v>
      </c>
      <c r="G410" s="8" t="s">
        <v>620</v>
      </c>
      <c r="H410" s="1">
        <v>141600</v>
      </c>
      <c r="I410" s="2" t="s">
        <v>24</v>
      </c>
      <c r="J410" s="2" t="s">
        <v>349</v>
      </c>
    </row>
    <row r="411" spans="2:10" outlineLevel="1" x14ac:dyDescent="0.2">
      <c r="B411" s="6">
        <v>45043</v>
      </c>
      <c r="C411" s="2" t="s">
        <v>3834</v>
      </c>
      <c r="D411" s="2" t="s">
        <v>2162</v>
      </c>
      <c r="E411" s="2" t="s">
        <v>3835</v>
      </c>
      <c r="F411" s="1">
        <v>4932204</v>
      </c>
      <c r="G411" s="8" t="s">
        <v>620</v>
      </c>
      <c r="H411" s="1">
        <v>493220</v>
      </c>
      <c r="I411" s="2" t="s">
        <v>1796</v>
      </c>
      <c r="J411" s="2" t="s">
        <v>913</v>
      </c>
    </row>
    <row r="412" spans="2:10" outlineLevel="1" x14ac:dyDescent="0.2">
      <c r="B412" s="6">
        <v>45043</v>
      </c>
      <c r="C412" s="2" t="s">
        <v>3836</v>
      </c>
      <c r="D412" s="2" t="s">
        <v>2162</v>
      </c>
      <c r="E412" s="2" t="s">
        <v>3837</v>
      </c>
      <c r="F412" s="1">
        <v>911240</v>
      </c>
      <c r="G412" s="8" t="s">
        <v>620</v>
      </c>
      <c r="H412" s="1">
        <v>91124</v>
      </c>
      <c r="I412" s="2" t="s">
        <v>1893</v>
      </c>
      <c r="J412" s="2" t="s">
        <v>375</v>
      </c>
    </row>
    <row r="413" spans="2:10" outlineLevel="1" x14ac:dyDescent="0.2">
      <c r="B413" s="6">
        <v>45043</v>
      </c>
      <c r="C413" s="2" t="s">
        <v>3838</v>
      </c>
      <c r="D413" s="2" t="s">
        <v>2162</v>
      </c>
      <c r="E413" s="2" t="s">
        <v>3839</v>
      </c>
      <c r="F413" s="1">
        <v>2356600</v>
      </c>
      <c r="G413" s="8" t="s">
        <v>620</v>
      </c>
      <c r="H413" s="1">
        <v>235660</v>
      </c>
      <c r="I413" s="2" t="s">
        <v>1893</v>
      </c>
      <c r="J413" s="2" t="s">
        <v>375</v>
      </c>
    </row>
    <row r="414" spans="2:10" outlineLevel="1" x14ac:dyDescent="0.2">
      <c r="B414" s="6">
        <v>45043</v>
      </c>
      <c r="C414" s="2" t="s">
        <v>3840</v>
      </c>
      <c r="D414" s="2" t="s">
        <v>2162</v>
      </c>
      <c r="E414" s="2" t="s">
        <v>3841</v>
      </c>
      <c r="F414" s="1">
        <v>7769660</v>
      </c>
      <c r="G414" s="8" t="s">
        <v>620</v>
      </c>
      <c r="H414" s="1">
        <v>776966</v>
      </c>
      <c r="I414" s="2" t="s">
        <v>1893</v>
      </c>
      <c r="J414" s="2" t="s">
        <v>375</v>
      </c>
    </row>
    <row r="415" spans="2:10" outlineLevel="1" x14ac:dyDescent="0.2">
      <c r="B415" s="6">
        <v>45043</v>
      </c>
      <c r="C415" s="2" t="s">
        <v>3842</v>
      </c>
      <c r="D415" s="2" t="s">
        <v>2162</v>
      </c>
      <c r="E415" s="2" t="s">
        <v>3843</v>
      </c>
      <c r="F415" s="1">
        <v>5355860</v>
      </c>
      <c r="G415" s="8" t="s">
        <v>620</v>
      </c>
      <c r="H415" s="1">
        <v>535586</v>
      </c>
      <c r="I415" s="2" t="s">
        <v>2339</v>
      </c>
      <c r="J415" s="2" t="s">
        <v>1408</v>
      </c>
    </row>
    <row r="416" spans="2:10" outlineLevel="1" x14ac:dyDescent="0.2">
      <c r="B416" s="6">
        <v>45043</v>
      </c>
      <c r="C416" s="2" t="s">
        <v>3844</v>
      </c>
      <c r="D416" s="2" t="s">
        <v>2162</v>
      </c>
      <c r="E416" s="2" t="s">
        <v>3845</v>
      </c>
      <c r="F416" s="1">
        <v>1178300</v>
      </c>
      <c r="G416" s="8" t="s">
        <v>620</v>
      </c>
      <c r="H416" s="1">
        <v>117830</v>
      </c>
      <c r="I416" s="2" t="s">
        <v>1893</v>
      </c>
      <c r="J416" s="2" t="s">
        <v>375</v>
      </c>
    </row>
    <row r="417" spans="2:10" outlineLevel="1" x14ac:dyDescent="0.2">
      <c r="B417" s="6">
        <v>45043</v>
      </c>
      <c r="C417" s="2" t="s">
        <v>3846</v>
      </c>
      <c r="D417" s="2" t="s">
        <v>2162</v>
      </c>
      <c r="E417" s="2" t="s">
        <v>3847</v>
      </c>
      <c r="F417" s="1">
        <v>1012060</v>
      </c>
      <c r="G417" s="8" t="s">
        <v>620</v>
      </c>
      <c r="H417" s="1">
        <v>101206</v>
      </c>
      <c r="I417" s="2" t="s">
        <v>1893</v>
      </c>
      <c r="J417" s="2" t="s">
        <v>375</v>
      </c>
    </row>
    <row r="418" spans="2:10" outlineLevel="1" x14ac:dyDescent="0.2">
      <c r="B418" s="6">
        <v>45043</v>
      </c>
      <c r="C418" s="2" t="s">
        <v>3848</v>
      </c>
      <c r="D418" s="2" t="s">
        <v>2162</v>
      </c>
      <c r="E418" s="2" t="s">
        <v>3849</v>
      </c>
      <c r="F418" s="1">
        <v>4343800</v>
      </c>
      <c r="G418" s="8" t="s">
        <v>620</v>
      </c>
      <c r="H418" s="1">
        <v>434380</v>
      </c>
      <c r="I418" s="2" t="s">
        <v>1893</v>
      </c>
      <c r="J418" s="2" t="s">
        <v>375</v>
      </c>
    </row>
    <row r="419" spans="2:10" outlineLevel="1" x14ac:dyDescent="0.2">
      <c r="B419" s="6">
        <v>45043</v>
      </c>
      <c r="C419" s="2" t="s">
        <v>3850</v>
      </c>
      <c r="D419" s="2" t="s">
        <v>2162</v>
      </c>
      <c r="E419" s="2" t="s">
        <v>3851</v>
      </c>
      <c r="F419" s="1">
        <v>4631968</v>
      </c>
      <c r="G419" s="8" t="s">
        <v>620</v>
      </c>
      <c r="H419" s="1">
        <v>463197</v>
      </c>
      <c r="I419" s="2" t="s">
        <v>1893</v>
      </c>
      <c r="J419" s="2" t="s">
        <v>375</v>
      </c>
    </row>
    <row r="420" spans="2:10" outlineLevel="1" x14ac:dyDescent="0.2">
      <c r="B420" s="6">
        <v>45043</v>
      </c>
      <c r="C420" s="2" t="s">
        <v>3852</v>
      </c>
      <c r="D420" s="2" t="s">
        <v>2162</v>
      </c>
      <c r="E420" s="2" t="s">
        <v>3853</v>
      </c>
      <c r="F420" s="1">
        <v>1110580</v>
      </c>
      <c r="G420" s="8" t="s">
        <v>620</v>
      </c>
      <c r="H420" s="1">
        <v>111058</v>
      </c>
      <c r="I420" s="2" t="s">
        <v>1554</v>
      </c>
      <c r="J420" s="2" t="s">
        <v>2830</v>
      </c>
    </row>
    <row r="421" spans="2:10" outlineLevel="1" x14ac:dyDescent="0.2">
      <c r="B421" s="6">
        <v>45043</v>
      </c>
      <c r="C421" s="2" t="s">
        <v>3854</v>
      </c>
      <c r="D421" s="2" t="s">
        <v>2162</v>
      </c>
      <c r="E421" s="2" t="s">
        <v>3855</v>
      </c>
      <c r="F421" s="1">
        <v>7496678</v>
      </c>
      <c r="G421" s="8" t="s">
        <v>620</v>
      </c>
      <c r="H421" s="1">
        <v>749668</v>
      </c>
      <c r="I421" s="2" t="s">
        <v>2355</v>
      </c>
      <c r="J421" s="2" t="s">
        <v>2013</v>
      </c>
    </row>
    <row r="422" spans="2:10" outlineLevel="1" x14ac:dyDescent="0.2">
      <c r="B422" s="6">
        <v>45043</v>
      </c>
      <c r="C422" s="2" t="s">
        <v>3856</v>
      </c>
      <c r="D422" s="2" t="s">
        <v>2162</v>
      </c>
      <c r="E422" s="2" t="s">
        <v>3857</v>
      </c>
      <c r="F422" s="1">
        <v>225825</v>
      </c>
      <c r="G422" s="8" t="s">
        <v>620</v>
      </c>
      <c r="H422" s="1">
        <v>22583</v>
      </c>
      <c r="I422" s="2" t="s">
        <v>1796</v>
      </c>
      <c r="J422" s="2" t="s">
        <v>913</v>
      </c>
    </row>
    <row r="423" spans="2:10" outlineLevel="1" x14ac:dyDescent="0.2">
      <c r="B423" s="6">
        <v>45043</v>
      </c>
      <c r="C423" s="2" t="s">
        <v>3858</v>
      </c>
      <c r="D423" s="2" t="s">
        <v>2162</v>
      </c>
      <c r="E423" s="2" t="s">
        <v>3859</v>
      </c>
      <c r="F423" s="1">
        <v>4048240</v>
      </c>
      <c r="G423" s="8" t="s">
        <v>620</v>
      </c>
      <c r="H423" s="1">
        <v>404824</v>
      </c>
      <c r="I423" s="2" t="s">
        <v>2818</v>
      </c>
      <c r="J423" s="2" t="s">
        <v>364</v>
      </c>
    </row>
    <row r="424" spans="2:10" outlineLevel="1" x14ac:dyDescent="0.2">
      <c r="B424" s="6">
        <v>45043</v>
      </c>
      <c r="C424" s="2" t="s">
        <v>3860</v>
      </c>
      <c r="D424" s="2" t="s">
        <v>2162</v>
      </c>
      <c r="E424" s="2" t="s">
        <v>3861</v>
      </c>
      <c r="F424" s="1">
        <v>135495</v>
      </c>
      <c r="G424" s="8" t="s">
        <v>620</v>
      </c>
      <c r="H424" s="1">
        <v>13550</v>
      </c>
      <c r="I424" s="2" t="s">
        <v>2818</v>
      </c>
      <c r="J424" s="2" t="s">
        <v>364</v>
      </c>
    </row>
    <row r="425" spans="2:10" outlineLevel="1" x14ac:dyDescent="0.2">
      <c r="B425" s="6">
        <v>45043</v>
      </c>
      <c r="C425" s="2" t="s">
        <v>3862</v>
      </c>
      <c r="D425" s="2" t="s">
        <v>2162</v>
      </c>
      <c r="E425" s="2" t="s">
        <v>3863</v>
      </c>
      <c r="F425" s="1">
        <v>1336405</v>
      </c>
      <c r="G425" s="8" t="s">
        <v>620</v>
      </c>
      <c r="H425" s="1">
        <v>133641</v>
      </c>
      <c r="I425" s="2" t="s">
        <v>2339</v>
      </c>
      <c r="J425" s="2" t="s">
        <v>1408</v>
      </c>
    </row>
    <row r="426" spans="2:10" outlineLevel="1" x14ac:dyDescent="0.2">
      <c r="B426" s="6">
        <v>45043</v>
      </c>
      <c r="C426" s="2" t="s">
        <v>3864</v>
      </c>
      <c r="D426" s="2" t="s">
        <v>2162</v>
      </c>
      <c r="E426" s="2" t="s">
        <v>3865</v>
      </c>
      <c r="F426" s="1">
        <v>3280410</v>
      </c>
      <c r="G426" s="8" t="s">
        <v>620</v>
      </c>
      <c r="H426" s="1">
        <v>328041</v>
      </c>
      <c r="I426" s="2" t="s">
        <v>2818</v>
      </c>
      <c r="J426" s="2" t="s">
        <v>364</v>
      </c>
    </row>
    <row r="427" spans="2:10" outlineLevel="1" x14ac:dyDescent="0.2">
      <c r="B427" s="6">
        <v>45043</v>
      </c>
      <c r="C427" s="2" t="s">
        <v>3866</v>
      </c>
      <c r="D427" s="2" t="s">
        <v>2162</v>
      </c>
      <c r="E427" s="2" t="s">
        <v>3867</v>
      </c>
      <c r="F427" s="1">
        <v>1110580</v>
      </c>
      <c r="G427" s="8" t="s">
        <v>620</v>
      </c>
      <c r="H427" s="1">
        <v>111058</v>
      </c>
      <c r="I427" s="2" t="s">
        <v>24</v>
      </c>
      <c r="J427" s="2" t="s">
        <v>349</v>
      </c>
    </row>
    <row r="428" spans="2:10" outlineLevel="1" x14ac:dyDescent="0.2">
      <c r="B428" s="6">
        <v>45043</v>
      </c>
      <c r="C428" s="2" t="s">
        <v>3868</v>
      </c>
      <c r="D428" s="2" t="s">
        <v>2162</v>
      </c>
      <c r="E428" s="2" t="s">
        <v>3869</v>
      </c>
      <c r="F428" s="1">
        <v>8869205</v>
      </c>
      <c r="G428" s="8" t="s">
        <v>620</v>
      </c>
      <c r="H428" s="1">
        <v>886921</v>
      </c>
      <c r="I428" s="2" t="s">
        <v>2355</v>
      </c>
      <c r="J428" s="2" t="s">
        <v>2013</v>
      </c>
    </row>
    <row r="429" spans="2:10" outlineLevel="1" x14ac:dyDescent="0.2">
      <c r="B429" s="6">
        <v>45043</v>
      </c>
      <c r="C429" s="2" t="s">
        <v>3870</v>
      </c>
      <c r="D429" s="2" t="s">
        <v>2162</v>
      </c>
      <c r="E429" s="2" t="s">
        <v>3871</v>
      </c>
      <c r="F429" s="1">
        <v>2667285</v>
      </c>
      <c r="G429" s="8" t="s">
        <v>620</v>
      </c>
      <c r="H429" s="1">
        <v>266729</v>
      </c>
      <c r="I429" s="2" t="s">
        <v>431</v>
      </c>
      <c r="J429" s="2" t="s">
        <v>2857</v>
      </c>
    </row>
    <row r="430" spans="2:10" outlineLevel="1" x14ac:dyDescent="0.2">
      <c r="B430" s="6">
        <v>45043</v>
      </c>
      <c r="C430" s="2" t="s">
        <v>3872</v>
      </c>
      <c r="D430" s="2" t="s">
        <v>2162</v>
      </c>
      <c r="E430" s="2" t="s">
        <v>3873</v>
      </c>
      <c r="F430" s="1">
        <v>12980990</v>
      </c>
      <c r="G430" s="8" t="s">
        <v>620</v>
      </c>
      <c r="H430" s="1">
        <v>1298099</v>
      </c>
      <c r="I430" s="2" t="s">
        <v>2818</v>
      </c>
      <c r="J430" s="2" t="s">
        <v>364</v>
      </c>
    </row>
    <row r="431" spans="2:10" outlineLevel="1" x14ac:dyDescent="0.2">
      <c r="B431" s="6">
        <v>45043</v>
      </c>
      <c r="C431" s="2" t="s">
        <v>3874</v>
      </c>
      <c r="D431" s="2" t="s">
        <v>2162</v>
      </c>
      <c r="E431" s="2" t="s">
        <v>3875</v>
      </c>
      <c r="F431" s="1">
        <v>1449580</v>
      </c>
      <c r="G431" s="8" t="s">
        <v>620</v>
      </c>
      <c r="H431" s="1">
        <v>144958</v>
      </c>
      <c r="I431" s="2" t="s">
        <v>944</v>
      </c>
      <c r="J431" s="2" t="s">
        <v>319</v>
      </c>
    </row>
    <row r="432" spans="2:10" outlineLevel="1" x14ac:dyDescent="0.2">
      <c r="B432" s="6">
        <v>45043</v>
      </c>
      <c r="C432" s="2" t="s">
        <v>3876</v>
      </c>
      <c r="D432" s="2" t="s">
        <v>2162</v>
      </c>
      <c r="E432" s="2" t="s">
        <v>3877</v>
      </c>
      <c r="F432" s="1">
        <v>0</v>
      </c>
      <c r="G432" s="8" t="s">
        <v>620</v>
      </c>
      <c r="H432" s="1">
        <v>0</v>
      </c>
      <c r="I432" s="2" t="s">
        <v>1893</v>
      </c>
      <c r="J432" s="2" t="s">
        <v>375</v>
      </c>
    </row>
    <row r="433" spans="2:10" outlineLevel="1" x14ac:dyDescent="0.2">
      <c r="B433" s="6">
        <v>45043</v>
      </c>
      <c r="C433" s="2" t="s">
        <v>3878</v>
      </c>
      <c r="D433" s="2" t="s">
        <v>2162</v>
      </c>
      <c r="E433" s="2" t="s">
        <v>3879</v>
      </c>
      <c r="F433" s="1">
        <v>3333790</v>
      </c>
      <c r="G433" s="8" t="s">
        <v>620</v>
      </c>
      <c r="H433" s="1">
        <v>333379</v>
      </c>
      <c r="I433" s="2" t="s">
        <v>2119</v>
      </c>
      <c r="J433" s="2" t="s">
        <v>1150</v>
      </c>
    </row>
    <row r="434" spans="2:10" outlineLevel="1" x14ac:dyDescent="0.2">
      <c r="B434" s="6">
        <v>45043</v>
      </c>
      <c r="C434" s="2" t="s">
        <v>3880</v>
      </c>
      <c r="D434" s="2" t="s">
        <v>2162</v>
      </c>
      <c r="E434" s="2" t="s">
        <v>3881</v>
      </c>
      <c r="F434" s="1">
        <v>7468483</v>
      </c>
      <c r="G434" s="8" t="s">
        <v>620</v>
      </c>
      <c r="H434" s="1">
        <v>746848</v>
      </c>
      <c r="I434" s="2" t="s">
        <v>2445</v>
      </c>
      <c r="J434" s="2" t="s">
        <v>1098</v>
      </c>
    </row>
    <row r="435" spans="2:10" outlineLevel="1" x14ac:dyDescent="0.2">
      <c r="B435" s="6">
        <v>45043</v>
      </c>
      <c r="C435" s="2" t="s">
        <v>3882</v>
      </c>
      <c r="D435" s="2" t="s">
        <v>2162</v>
      </c>
      <c r="E435" s="2" t="s">
        <v>3883</v>
      </c>
      <c r="F435" s="1">
        <v>10038510</v>
      </c>
      <c r="G435" s="8" t="s">
        <v>620</v>
      </c>
      <c r="H435" s="1">
        <v>1003851</v>
      </c>
      <c r="I435" s="2" t="s">
        <v>1900</v>
      </c>
      <c r="J435" s="2" t="s">
        <v>441</v>
      </c>
    </row>
    <row r="436" spans="2:10" outlineLevel="1" x14ac:dyDescent="0.2">
      <c r="B436" s="6">
        <v>45043</v>
      </c>
      <c r="C436" s="2" t="s">
        <v>3884</v>
      </c>
      <c r="D436" s="2" t="s">
        <v>2162</v>
      </c>
      <c r="E436" s="2" t="s">
        <v>3885</v>
      </c>
      <c r="F436" s="1">
        <v>5339173</v>
      </c>
      <c r="G436" s="8" t="s">
        <v>620</v>
      </c>
      <c r="H436" s="1">
        <v>533917</v>
      </c>
      <c r="I436" s="2" t="s">
        <v>1893</v>
      </c>
      <c r="J436" s="2" t="s">
        <v>375</v>
      </c>
    </row>
    <row r="437" spans="2:10" outlineLevel="1" x14ac:dyDescent="0.2">
      <c r="B437" s="6">
        <v>45043</v>
      </c>
      <c r="C437" s="2" t="s">
        <v>3886</v>
      </c>
      <c r="D437" s="2" t="s">
        <v>2162</v>
      </c>
      <c r="E437" s="2" t="s">
        <v>3887</v>
      </c>
      <c r="F437" s="1">
        <v>3566780</v>
      </c>
      <c r="G437" s="8" t="s">
        <v>620</v>
      </c>
      <c r="H437" s="1">
        <v>356678</v>
      </c>
      <c r="I437" s="2" t="s">
        <v>1893</v>
      </c>
      <c r="J437" s="2" t="s">
        <v>375</v>
      </c>
    </row>
    <row r="438" spans="2:10" outlineLevel="1" x14ac:dyDescent="0.2">
      <c r="B438" s="6">
        <v>45043</v>
      </c>
      <c r="C438" s="2" t="s">
        <v>3888</v>
      </c>
      <c r="D438" s="2" t="s">
        <v>2162</v>
      </c>
      <c r="E438" s="2" t="s">
        <v>3889</v>
      </c>
      <c r="F438" s="1">
        <v>4483870</v>
      </c>
      <c r="G438" s="8" t="s">
        <v>620</v>
      </c>
      <c r="H438" s="1">
        <v>448387</v>
      </c>
      <c r="I438" s="2" t="s">
        <v>1893</v>
      </c>
      <c r="J438" s="2" t="s">
        <v>375</v>
      </c>
    </row>
    <row r="439" spans="2:10" outlineLevel="1" x14ac:dyDescent="0.2">
      <c r="B439" s="6">
        <v>45043</v>
      </c>
      <c r="C439" s="2" t="s">
        <v>3890</v>
      </c>
      <c r="D439" s="2" t="s">
        <v>2162</v>
      </c>
      <c r="E439" s="2" t="s">
        <v>3891</v>
      </c>
      <c r="F439" s="1">
        <v>1178300</v>
      </c>
      <c r="G439" s="8" t="s">
        <v>620</v>
      </c>
      <c r="H439" s="1">
        <v>117830</v>
      </c>
      <c r="I439" s="2" t="s">
        <v>1893</v>
      </c>
      <c r="J439" s="2" t="s">
        <v>375</v>
      </c>
    </row>
    <row r="440" spans="2:10" outlineLevel="1" x14ac:dyDescent="0.2">
      <c r="B440" s="6">
        <v>45043</v>
      </c>
      <c r="C440" s="2" t="s">
        <v>3892</v>
      </c>
      <c r="D440" s="2" t="s">
        <v>2162</v>
      </c>
      <c r="E440" s="2" t="s">
        <v>3893</v>
      </c>
      <c r="F440" s="1">
        <v>2024120</v>
      </c>
      <c r="G440" s="8" t="s">
        <v>620</v>
      </c>
      <c r="H440" s="1">
        <v>202412</v>
      </c>
      <c r="I440" s="2" t="s">
        <v>2119</v>
      </c>
      <c r="J440" s="2" t="s">
        <v>1150</v>
      </c>
    </row>
    <row r="441" spans="2:10" outlineLevel="1" x14ac:dyDescent="0.2">
      <c r="B441" s="6">
        <v>45044</v>
      </c>
      <c r="C441" s="2" t="s">
        <v>3894</v>
      </c>
      <c r="D441" s="2" t="s">
        <v>2162</v>
      </c>
      <c r="E441" s="2" t="s">
        <v>3895</v>
      </c>
      <c r="F441" s="1">
        <v>7080000</v>
      </c>
      <c r="G441" s="8" t="s">
        <v>620</v>
      </c>
      <c r="H441" s="1">
        <v>708000</v>
      </c>
      <c r="I441" s="2" t="s">
        <v>2355</v>
      </c>
      <c r="J441" s="2" t="s">
        <v>2013</v>
      </c>
    </row>
    <row r="442" spans="2:10" outlineLevel="1" x14ac:dyDescent="0.2">
      <c r="B442" s="6">
        <v>45044</v>
      </c>
      <c r="C442" s="2" t="s">
        <v>3896</v>
      </c>
      <c r="D442" s="2" t="s">
        <v>2162</v>
      </c>
      <c r="E442" s="2" t="s">
        <v>3897</v>
      </c>
      <c r="F442" s="1">
        <v>2124000</v>
      </c>
      <c r="G442" s="8" t="s">
        <v>620</v>
      </c>
      <c r="H442" s="1">
        <v>212400</v>
      </c>
      <c r="I442" s="2" t="s">
        <v>2119</v>
      </c>
      <c r="J442" s="2" t="s">
        <v>1150</v>
      </c>
    </row>
    <row r="443" spans="2:10" outlineLevel="1" x14ac:dyDescent="0.2">
      <c r="B443" s="6">
        <v>45044</v>
      </c>
      <c r="C443" s="2" t="s">
        <v>3898</v>
      </c>
      <c r="D443" s="2" t="s">
        <v>2162</v>
      </c>
      <c r="E443" s="2" t="s">
        <v>3899</v>
      </c>
      <c r="F443" s="1">
        <v>2124000</v>
      </c>
      <c r="G443" s="8" t="s">
        <v>620</v>
      </c>
      <c r="H443" s="1">
        <v>212400</v>
      </c>
      <c r="I443" s="2" t="s">
        <v>944</v>
      </c>
      <c r="J443" s="2" t="s">
        <v>319</v>
      </c>
    </row>
    <row r="444" spans="2:10" outlineLevel="1" x14ac:dyDescent="0.2">
      <c r="B444" s="6">
        <v>45044</v>
      </c>
      <c r="C444" s="2" t="s">
        <v>3900</v>
      </c>
      <c r="D444" s="2" t="s">
        <v>2162</v>
      </c>
      <c r="E444" s="2" t="s">
        <v>3901</v>
      </c>
      <c r="F444" s="1">
        <v>1905040</v>
      </c>
      <c r="G444" s="8" t="s">
        <v>620</v>
      </c>
      <c r="H444" s="1">
        <v>190504</v>
      </c>
      <c r="I444" s="2" t="s">
        <v>944</v>
      </c>
      <c r="J444" s="2" t="s">
        <v>319</v>
      </c>
    </row>
    <row r="445" spans="2:10" outlineLevel="1" x14ac:dyDescent="0.2">
      <c r="B445" s="6">
        <v>45044</v>
      </c>
      <c r="C445" s="2" t="s">
        <v>3902</v>
      </c>
      <c r="D445" s="2" t="s">
        <v>2162</v>
      </c>
      <c r="E445" s="2" t="s">
        <v>3903</v>
      </c>
      <c r="F445" s="1">
        <v>2244466</v>
      </c>
      <c r="G445" s="8" t="s">
        <v>620</v>
      </c>
      <c r="H445" s="1">
        <v>224447</v>
      </c>
      <c r="I445" s="2" t="s">
        <v>2339</v>
      </c>
      <c r="J445" s="2" t="s">
        <v>1408</v>
      </c>
    </row>
    <row r="446" spans="2:10" outlineLevel="1" x14ac:dyDescent="0.2">
      <c r="B446" s="6">
        <v>45044</v>
      </c>
      <c r="C446" s="2" t="s">
        <v>3904</v>
      </c>
      <c r="D446" s="2" t="s">
        <v>2162</v>
      </c>
      <c r="E446" s="2" t="s">
        <v>3905</v>
      </c>
      <c r="F446" s="1">
        <v>4313540</v>
      </c>
      <c r="G446" s="8" t="s">
        <v>620</v>
      </c>
      <c r="H446" s="1">
        <v>431354</v>
      </c>
      <c r="I446" s="2" t="s">
        <v>1796</v>
      </c>
      <c r="J446" s="2" t="s">
        <v>913</v>
      </c>
    </row>
    <row r="447" spans="2:10" outlineLevel="1" x14ac:dyDescent="0.2">
      <c r="B447" s="6">
        <v>45044</v>
      </c>
      <c r="C447" s="2" t="s">
        <v>3906</v>
      </c>
      <c r="D447" s="2" t="s">
        <v>2162</v>
      </c>
      <c r="E447" s="2" t="s">
        <v>3907</v>
      </c>
      <c r="F447" s="1">
        <v>1416000</v>
      </c>
      <c r="G447" s="8" t="s">
        <v>620</v>
      </c>
      <c r="H447" s="1">
        <v>141600</v>
      </c>
      <c r="I447" s="2" t="s">
        <v>2445</v>
      </c>
      <c r="J447" s="2" t="s">
        <v>1098</v>
      </c>
    </row>
    <row r="448" spans="2:10" outlineLevel="1" x14ac:dyDescent="0.2">
      <c r="B448" s="6">
        <v>45044</v>
      </c>
      <c r="C448" s="2" t="s">
        <v>3908</v>
      </c>
      <c r="D448" s="2" t="s">
        <v>2162</v>
      </c>
      <c r="E448" s="2" t="s">
        <v>3909</v>
      </c>
      <c r="F448" s="1">
        <v>1780750</v>
      </c>
      <c r="G448" s="8" t="s">
        <v>620</v>
      </c>
      <c r="H448" s="1">
        <v>178075</v>
      </c>
      <c r="I448" s="2" t="s">
        <v>24</v>
      </c>
      <c r="J448" s="2" t="s">
        <v>349</v>
      </c>
    </row>
    <row r="449" spans="2:10" outlineLevel="1" x14ac:dyDescent="0.2">
      <c r="B449" s="6">
        <v>45044</v>
      </c>
      <c r="C449" s="2" t="s">
        <v>3910</v>
      </c>
      <c r="D449" s="2" t="s">
        <v>2162</v>
      </c>
      <c r="E449" s="2" t="s">
        <v>3911</v>
      </c>
      <c r="F449" s="1">
        <v>8213260</v>
      </c>
      <c r="G449" s="8" t="s">
        <v>620</v>
      </c>
      <c r="H449" s="1">
        <v>821326</v>
      </c>
      <c r="I449" s="2" t="s">
        <v>24</v>
      </c>
      <c r="J449" s="2" t="s">
        <v>349</v>
      </c>
    </row>
    <row r="450" spans="2:10" outlineLevel="1" x14ac:dyDescent="0.2">
      <c r="B450" s="6">
        <v>45044</v>
      </c>
      <c r="C450" s="2" t="s">
        <v>3912</v>
      </c>
      <c r="D450" s="2" t="s">
        <v>2162</v>
      </c>
      <c r="E450" s="2" t="s">
        <v>3913</v>
      </c>
      <c r="F450" s="1">
        <v>3940900</v>
      </c>
      <c r="G450" s="8" t="s">
        <v>620</v>
      </c>
      <c r="H450" s="1">
        <v>394090</v>
      </c>
      <c r="I450" s="2" t="s">
        <v>2355</v>
      </c>
      <c r="J450" s="2" t="s">
        <v>2013</v>
      </c>
    </row>
    <row r="451" spans="2:10" outlineLevel="1" x14ac:dyDescent="0.2">
      <c r="B451" s="6">
        <v>45044</v>
      </c>
      <c r="C451" s="2" t="s">
        <v>3914</v>
      </c>
      <c r="D451" s="2" t="s">
        <v>2162</v>
      </c>
      <c r="E451" s="2" t="s">
        <v>3915</v>
      </c>
      <c r="F451" s="1">
        <v>2665380</v>
      </c>
      <c r="G451" s="8" t="s">
        <v>620</v>
      </c>
      <c r="H451" s="1">
        <v>266538</v>
      </c>
      <c r="I451" s="2" t="s">
        <v>1893</v>
      </c>
      <c r="J451" s="2" t="s">
        <v>375</v>
      </c>
    </row>
    <row r="452" spans="2:10" outlineLevel="1" x14ac:dyDescent="0.2">
      <c r="B452" s="6">
        <v>45044</v>
      </c>
      <c r="C452" s="2" t="s">
        <v>3916</v>
      </c>
      <c r="D452" s="2" t="s">
        <v>2162</v>
      </c>
      <c r="E452" s="2" t="s">
        <v>1889</v>
      </c>
      <c r="F452" s="1">
        <v>-2144100</v>
      </c>
      <c r="G452" s="8" t="s">
        <v>620</v>
      </c>
      <c r="H452" s="1">
        <v>-214410</v>
      </c>
      <c r="I452" s="2" t="s">
        <v>1900</v>
      </c>
      <c r="J452" s="2" t="s">
        <v>441</v>
      </c>
    </row>
    <row r="453" spans="2:10" outlineLevel="1" x14ac:dyDescent="0.2">
      <c r="B453" s="6">
        <v>45044</v>
      </c>
      <c r="C453" s="2" t="s">
        <v>3917</v>
      </c>
      <c r="D453" s="2" t="s">
        <v>2162</v>
      </c>
      <c r="E453" s="2" t="s">
        <v>3918</v>
      </c>
      <c r="F453" s="1">
        <v>1822480</v>
      </c>
      <c r="G453" s="8" t="s">
        <v>620</v>
      </c>
      <c r="H453" s="1">
        <v>182248</v>
      </c>
      <c r="I453" s="2" t="s">
        <v>1900</v>
      </c>
      <c r="J453" s="2" t="s">
        <v>441</v>
      </c>
    </row>
    <row r="454" spans="2:10" outlineLevel="1" x14ac:dyDescent="0.2">
      <c r="B454" s="6">
        <v>45044</v>
      </c>
      <c r="C454" s="2" t="s">
        <v>3919</v>
      </c>
      <c r="D454" s="2" t="s">
        <v>2162</v>
      </c>
      <c r="E454" s="2" t="s">
        <v>3920</v>
      </c>
      <c r="F454" s="1">
        <v>4087060</v>
      </c>
      <c r="G454" s="8" t="s">
        <v>620</v>
      </c>
      <c r="H454" s="1">
        <v>408706</v>
      </c>
      <c r="I454" s="2" t="s">
        <v>944</v>
      </c>
      <c r="J454" s="2" t="s">
        <v>319</v>
      </c>
    </row>
    <row r="455" spans="2:10" outlineLevel="1" x14ac:dyDescent="0.2">
      <c r="B455" s="6">
        <v>45044</v>
      </c>
      <c r="C455" s="2" t="s">
        <v>3921</v>
      </c>
      <c r="D455" s="2" t="s">
        <v>2162</v>
      </c>
      <c r="E455" s="2" t="s">
        <v>3922</v>
      </c>
      <c r="F455" s="1">
        <v>1905040</v>
      </c>
      <c r="G455" s="8" t="s">
        <v>620</v>
      </c>
      <c r="H455" s="1">
        <v>190504</v>
      </c>
      <c r="I455" s="2" t="s">
        <v>2445</v>
      </c>
      <c r="J455" s="2" t="s">
        <v>1098</v>
      </c>
    </row>
    <row r="456" spans="2:10" outlineLevel="1" x14ac:dyDescent="0.2">
      <c r="B456" s="6">
        <v>45044</v>
      </c>
      <c r="C456" s="2" t="s">
        <v>3923</v>
      </c>
      <c r="D456" s="2" t="s">
        <v>2162</v>
      </c>
      <c r="E456" s="2" t="s">
        <v>3924</v>
      </c>
      <c r="F456" s="1">
        <v>2579200</v>
      </c>
      <c r="G456" s="8" t="s">
        <v>620</v>
      </c>
      <c r="H456" s="1">
        <v>257920</v>
      </c>
      <c r="I456" s="2" t="s">
        <v>2445</v>
      </c>
      <c r="J456" s="2" t="s">
        <v>1098</v>
      </c>
    </row>
    <row r="457" spans="2:10" outlineLevel="1" x14ac:dyDescent="0.2">
      <c r="B457" s="6">
        <v>45044</v>
      </c>
      <c r="C457" s="2" t="s">
        <v>3925</v>
      </c>
      <c r="D457" s="2" t="s">
        <v>2162</v>
      </c>
      <c r="E457" s="2" t="s">
        <v>3926</v>
      </c>
      <c r="F457" s="1">
        <v>1110580</v>
      </c>
      <c r="G457" s="8" t="s">
        <v>620</v>
      </c>
      <c r="H457" s="1">
        <v>111058</v>
      </c>
      <c r="I457" s="2" t="s">
        <v>1554</v>
      </c>
      <c r="J457" s="2" t="s">
        <v>2830</v>
      </c>
    </row>
    <row r="458" spans="2:10" outlineLevel="1" x14ac:dyDescent="0.2">
      <c r="B458" s="6">
        <v>45044</v>
      </c>
      <c r="C458" s="2" t="s">
        <v>3927</v>
      </c>
      <c r="D458" s="2" t="s">
        <v>2162</v>
      </c>
      <c r="E458" s="2" t="s">
        <v>3928</v>
      </c>
      <c r="F458" s="1">
        <v>1289600</v>
      </c>
      <c r="G458" s="8" t="s">
        <v>620</v>
      </c>
      <c r="H458" s="1">
        <v>128960</v>
      </c>
      <c r="I458" s="2" t="s">
        <v>124</v>
      </c>
      <c r="J458" s="2" t="s">
        <v>1197</v>
      </c>
    </row>
    <row r="459" spans="2:10" outlineLevel="1" x14ac:dyDescent="0.2">
      <c r="B459" s="6">
        <v>45044</v>
      </c>
      <c r="C459" s="2" t="s">
        <v>3929</v>
      </c>
      <c r="D459" s="2" t="s">
        <v>2162</v>
      </c>
      <c r="E459" s="2" t="s">
        <v>3930</v>
      </c>
      <c r="F459" s="1">
        <v>2221160</v>
      </c>
      <c r="G459" s="8" t="s">
        <v>620</v>
      </c>
      <c r="H459" s="1">
        <v>222116</v>
      </c>
      <c r="I459" s="2" t="s">
        <v>1900</v>
      </c>
      <c r="J459" s="2" t="s">
        <v>441</v>
      </c>
    </row>
    <row r="460" spans="2:10" outlineLevel="1" x14ac:dyDescent="0.2">
      <c r="B460" s="6">
        <v>45044</v>
      </c>
      <c r="C460" s="2" t="s">
        <v>3931</v>
      </c>
      <c r="D460" s="2" t="s">
        <v>2162</v>
      </c>
      <c r="E460" s="2" t="s">
        <v>3932</v>
      </c>
      <c r="F460" s="1">
        <v>1905040</v>
      </c>
      <c r="G460" s="8" t="s">
        <v>620</v>
      </c>
      <c r="H460" s="1">
        <v>190504</v>
      </c>
      <c r="I460" s="2" t="s">
        <v>2818</v>
      </c>
      <c r="J460" s="2" t="s">
        <v>364</v>
      </c>
    </row>
    <row r="461" spans="2:10" outlineLevel="1" x14ac:dyDescent="0.2">
      <c r="B461" s="6">
        <v>45044</v>
      </c>
      <c r="C461" s="2" t="s">
        <v>3933</v>
      </c>
      <c r="D461" s="2" t="s">
        <v>2162</v>
      </c>
      <c r="E461" s="2" t="s">
        <v>3934</v>
      </c>
      <c r="F461" s="1">
        <v>1410195</v>
      </c>
      <c r="G461" s="8" t="s">
        <v>620</v>
      </c>
      <c r="H461" s="1">
        <v>141020</v>
      </c>
      <c r="I461" s="2" t="s">
        <v>431</v>
      </c>
      <c r="J461" s="2" t="s">
        <v>2857</v>
      </c>
    </row>
    <row r="462" spans="2:10" outlineLevel="1" x14ac:dyDescent="0.2">
      <c r="B462" s="6">
        <v>45044</v>
      </c>
      <c r="C462" s="2" t="s">
        <v>3935</v>
      </c>
      <c r="D462" s="2" t="s">
        <v>2162</v>
      </c>
      <c r="E462" s="2" t="s">
        <v>3936</v>
      </c>
      <c r="F462" s="1">
        <v>1204375</v>
      </c>
      <c r="G462" s="8" t="s">
        <v>620</v>
      </c>
      <c r="H462" s="1">
        <v>120438</v>
      </c>
      <c r="I462" s="2" t="s">
        <v>1893</v>
      </c>
      <c r="J462" s="2" t="s">
        <v>375</v>
      </c>
    </row>
    <row r="463" spans="2:10" outlineLevel="1" x14ac:dyDescent="0.2">
      <c r="B463" s="6">
        <v>45044</v>
      </c>
      <c r="C463" s="2" t="s">
        <v>3937</v>
      </c>
      <c r="D463" s="2" t="s">
        <v>2162</v>
      </c>
      <c r="E463" s="2" t="s">
        <v>3938</v>
      </c>
      <c r="F463" s="1">
        <v>1416000</v>
      </c>
      <c r="G463" s="8" t="s">
        <v>620</v>
      </c>
      <c r="H463" s="1">
        <v>141600</v>
      </c>
      <c r="I463" s="2" t="s">
        <v>1893</v>
      </c>
      <c r="J463" s="2" t="s">
        <v>375</v>
      </c>
    </row>
    <row r="464" spans="2:10" outlineLevel="1" x14ac:dyDescent="0.2">
      <c r="B464" s="6">
        <v>45044</v>
      </c>
      <c r="C464" s="2" t="s">
        <v>3939</v>
      </c>
      <c r="D464" s="2" t="s">
        <v>2162</v>
      </c>
      <c r="E464" s="2" t="s">
        <v>3940</v>
      </c>
      <c r="F464" s="1">
        <v>1765190</v>
      </c>
      <c r="G464" s="8" t="s">
        <v>620</v>
      </c>
      <c r="H464" s="1">
        <v>176519</v>
      </c>
      <c r="I464" s="2" t="s">
        <v>1893</v>
      </c>
      <c r="J464" s="2" t="s">
        <v>375</v>
      </c>
    </row>
    <row r="465" spans="2:10" outlineLevel="1" x14ac:dyDescent="0.2">
      <c r="B465" s="6">
        <v>45044</v>
      </c>
      <c r="C465" s="2" t="s">
        <v>3941</v>
      </c>
      <c r="D465" s="2" t="s">
        <v>2162</v>
      </c>
      <c r="E465" s="2" t="s">
        <v>3942</v>
      </c>
      <c r="F465" s="1">
        <v>2425138</v>
      </c>
      <c r="G465" s="8" t="s">
        <v>620</v>
      </c>
      <c r="H465" s="1">
        <v>242514</v>
      </c>
      <c r="I465" s="2" t="s">
        <v>1893</v>
      </c>
      <c r="J465" s="2" t="s">
        <v>375</v>
      </c>
    </row>
    <row r="466" spans="2:10" outlineLevel="1" x14ac:dyDescent="0.2">
      <c r="B466" s="6">
        <v>45044</v>
      </c>
      <c r="C466" s="2" t="s">
        <v>3943</v>
      </c>
      <c r="D466" s="2" t="s">
        <v>2162</v>
      </c>
      <c r="E466" s="2" t="s">
        <v>3944</v>
      </c>
      <c r="F466" s="1">
        <v>708000</v>
      </c>
      <c r="G466" s="8" t="s">
        <v>620</v>
      </c>
      <c r="H466" s="1">
        <v>70800</v>
      </c>
      <c r="I466" s="2" t="s">
        <v>1893</v>
      </c>
      <c r="J466" s="2" t="s">
        <v>375</v>
      </c>
    </row>
    <row r="467" spans="2:10" outlineLevel="1" x14ac:dyDescent="0.2">
      <c r="B467" s="6">
        <v>45044</v>
      </c>
      <c r="C467" s="2" t="s">
        <v>3945</v>
      </c>
      <c r="D467" s="2" t="s">
        <v>2162</v>
      </c>
      <c r="E467" s="2" t="s">
        <v>3946</v>
      </c>
      <c r="F467" s="1">
        <v>6310280</v>
      </c>
      <c r="G467" s="8" t="s">
        <v>620</v>
      </c>
      <c r="H467" s="1">
        <v>631028</v>
      </c>
      <c r="I467" s="2" t="s">
        <v>1893</v>
      </c>
      <c r="J467" s="2" t="s">
        <v>375</v>
      </c>
    </row>
    <row r="468" spans="2:10" outlineLevel="1" x14ac:dyDescent="0.2">
      <c r="B468" s="6">
        <v>45044</v>
      </c>
      <c r="C468" s="2" t="s">
        <v>3947</v>
      </c>
      <c r="D468" s="2" t="s">
        <v>2162</v>
      </c>
      <c r="E468" s="2" t="s">
        <v>3948</v>
      </c>
      <c r="F468" s="1">
        <v>2929160</v>
      </c>
      <c r="G468" s="8" t="s">
        <v>620</v>
      </c>
      <c r="H468" s="1">
        <v>292916</v>
      </c>
      <c r="I468" s="2" t="s">
        <v>1893</v>
      </c>
      <c r="J468" s="2" t="s">
        <v>375</v>
      </c>
    </row>
    <row r="469" spans="2:10" outlineLevel="1" x14ac:dyDescent="0.2">
      <c r="B469" s="6">
        <v>45044</v>
      </c>
      <c r="C469" s="2" t="s">
        <v>3949</v>
      </c>
      <c r="D469" s="2" t="s">
        <v>2162</v>
      </c>
      <c r="E469" s="2" t="s">
        <v>3950</v>
      </c>
      <c r="F469" s="1">
        <v>3233810</v>
      </c>
      <c r="G469" s="8" t="s">
        <v>620</v>
      </c>
      <c r="H469" s="1">
        <v>323381</v>
      </c>
      <c r="I469" s="2" t="s">
        <v>1893</v>
      </c>
      <c r="J469" s="2" t="s">
        <v>375</v>
      </c>
    </row>
    <row r="470" spans="2:10" outlineLevel="1" x14ac:dyDescent="0.2">
      <c r="B470" s="6">
        <v>45044</v>
      </c>
      <c r="C470" s="2" t="s">
        <v>3951</v>
      </c>
      <c r="D470" s="2" t="s">
        <v>2162</v>
      </c>
      <c r="E470" s="2" t="s">
        <v>3952</v>
      </c>
      <c r="F470" s="1">
        <v>1110580</v>
      </c>
      <c r="G470" s="8" t="s">
        <v>620</v>
      </c>
      <c r="H470" s="1">
        <v>111058</v>
      </c>
      <c r="I470" s="2" t="s">
        <v>1893</v>
      </c>
      <c r="J470" s="2" t="s">
        <v>375</v>
      </c>
    </row>
    <row r="471" spans="2:10" outlineLevel="1" x14ac:dyDescent="0.2">
      <c r="B471" s="6">
        <v>45044</v>
      </c>
      <c r="C471" s="2" t="s">
        <v>3953</v>
      </c>
      <c r="D471" s="2" t="s">
        <v>2162</v>
      </c>
      <c r="E471" s="2" t="s">
        <v>3954</v>
      </c>
      <c r="F471" s="1">
        <v>6372000</v>
      </c>
      <c r="G471" s="8" t="s">
        <v>620</v>
      </c>
      <c r="H471" s="1">
        <v>637200</v>
      </c>
      <c r="I471" s="2" t="s">
        <v>1893</v>
      </c>
      <c r="J471" s="2" t="s">
        <v>375</v>
      </c>
    </row>
    <row r="472" spans="2:10" outlineLevel="1" x14ac:dyDescent="0.2">
      <c r="B472" s="6">
        <v>45044</v>
      </c>
      <c r="C472" s="2" t="s">
        <v>3955</v>
      </c>
      <c r="D472" s="2" t="s">
        <v>2162</v>
      </c>
      <c r="E472" s="2" t="s">
        <v>3956</v>
      </c>
      <c r="F472" s="1">
        <v>1924970</v>
      </c>
      <c r="G472" s="8" t="s">
        <v>620</v>
      </c>
      <c r="H472" s="1">
        <v>192497</v>
      </c>
      <c r="I472" s="2" t="s">
        <v>1893</v>
      </c>
      <c r="J472" s="2" t="s">
        <v>375</v>
      </c>
    </row>
    <row r="473" spans="2:10" outlineLevel="1" x14ac:dyDescent="0.2">
      <c r="B473" s="6">
        <v>45050</v>
      </c>
      <c r="C473" s="2" t="s">
        <v>3957</v>
      </c>
      <c r="D473" s="2" t="s">
        <v>3436</v>
      </c>
      <c r="E473" s="2" t="s">
        <v>3958</v>
      </c>
      <c r="F473" s="1">
        <v>-1034143</v>
      </c>
      <c r="G473" s="8" t="s">
        <v>620</v>
      </c>
      <c r="H473" s="1">
        <v>-103414</v>
      </c>
      <c r="I473" s="2" t="s">
        <v>431</v>
      </c>
      <c r="J473" s="2" t="s">
        <v>2857</v>
      </c>
    </row>
    <row r="474" spans="2:10" outlineLevel="1" x14ac:dyDescent="0.2">
      <c r="B474" s="6">
        <v>45050</v>
      </c>
      <c r="C474" s="2" t="s">
        <v>3959</v>
      </c>
      <c r="D474" s="2" t="s">
        <v>3960</v>
      </c>
      <c r="E474" s="2" t="s">
        <v>3961</v>
      </c>
      <c r="F474" s="1">
        <v>-696890</v>
      </c>
      <c r="G474" s="8" t="s">
        <v>620</v>
      </c>
      <c r="H474" s="1">
        <v>-69689</v>
      </c>
      <c r="I474" s="2" t="s">
        <v>944</v>
      </c>
      <c r="J474" s="2" t="s">
        <v>319</v>
      </c>
    </row>
    <row r="475" spans="2:10" outlineLevel="1" x14ac:dyDescent="0.2">
      <c r="B475" s="6">
        <v>45050</v>
      </c>
      <c r="C475" s="2" t="s">
        <v>3962</v>
      </c>
      <c r="D475" s="2" t="s">
        <v>2162</v>
      </c>
      <c r="E475" s="2" t="s">
        <v>3963</v>
      </c>
      <c r="F475" s="1">
        <v>12020645</v>
      </c>
      <c r="G475" s="8" t="s">
        <v>620</v>
      </c>
      <c r="H475" s="1">
        <v>1202065</v>
      </c>
      <c r="I475" s="2" t="s">
        <v>1893</v>
      </c>
      <c r="J475" s="2" t="s">
        <v>375</v>
      </c>
    </row>
    <row r="476" spans="2:10" outlineLevel="1" x14ac:dyDescent="0.2">
      <c r="B476" s="6">
        <v>45052</v>
      </c>
      <c r="C476" s="2" t="s">
        <v>3964</v>
      </c>
      <c r="D476" s="2" t="s">
        <v>2162</v>
      </c>
      <c r="E476" s="2" t="s">
        <v>1889</v>
      </c>
      <c r="F476" s="1">
        <v>-24009460</v>
      </c>
      <c r="G476" s="8" t="s">
        <v>620</v>
      </c>
      <c r="H476" s="1">
        <v>-2400946</v>
      </c>
      <c r="I476" s="2" t="s">
        <v>2339</v>
      </c>
      <c r="J476" s="2" t="s">
        <v>1408</v>
      </c>
    </row>
    <row r="477" spans="2:10" outlineLevel="1" x14ac:dyDescent="0.2">
      <c r="B477" s="6">
        <v>45052</v>
      </c>
      <c r="C477" s="2" t="s">
        <v>3965</v>
      </c>
      <c r="D477" s="2" t="s">
        <v>2162</v>
      </c>
      <c r="E477" s="2" t="s">
        <v>1889</v>
      </c>
      <c r="F477" s="1">
        <v>-1110580</v>
      </c>
      <c r="G477" s="8" t="s">
        <v>620</v>
      </c>
      <c r="H477" s="1">
        <v>-111058</v>
      </c>
      <c r="I477" s="2" t="s">
        <v>1222</v>
      </c>
      <c r="J477" s="2" t="s">
        <v>915</v>
      </c>
    </row>
    <row r="478" spans="2:10" outlineLevel="1" x14ac:dyDescent="0.2">
      <c r="B478" s="6">
        <v>45052</v>
      </c>
      <c r="C478" s="2" t="s">
        <v>3966</v>
      </c>
      <c r="D478" s="2" t="s">
        <v>2162</v>
      </c>
      <c r="E478" s="2" t="s">
        <v>1889</v>
      </c>
      <c r="F478" s="1">
        <v>-4800360</v>
      </c>
      <c r="G478" s="8" t="s">
        <v>620</v>
      </c>
      <c r="H478" s="1">
        <v>-480036</v>
      </c>
      <c r="I478" s="2" t="s">
        <v>2355</v>
      </c>
      <c r="J478" s="2" t="s">
        <v>2013</v>
      </c>
    </row>
    <row r="479" spans="2:10" outlineLevel="1" x14ac:dyDescent="0.2">
      <c r="B479" s="6">
        <v>45052</v>
      </c>
      <c r="C479" s="2" t="s">
        <v>3967</v>
      </c>
      <c r="D479" s="2" t="s">
        <v>2162</v>
      </c>
      <c r="E479" s="2" t="s">
        <v>1889</v>
      </c>
      <c r="F479" s="1">
        <v>-12283040</v>
      </c>
      <c r="G479" s="8" t="s">
        <v>620</v>
      </c>
      <c r="H479" s="1">
        <v>-1228304</v>
      </c>
      <c r="I479" s="2" t="s">
        <v>2355</v>
      </c>
      <c r="J479" s="2" t="s">
        <v>2013</v>
      </c>
    </row>
    <row r="480" spans="2:10" outlineLevel="1" x14ac:dyDescent="0.2">
      <c r="B480" s="6">
        <v>45052</v>
      </c>
      <c r="C480" s="2" t="s">
        <v>3968</v>
      </c>
      <c r="D480" s="2" t="s">
        <v>2162</v>
      </c>
      <c r="E480" s="2" t="s">
        <v>1889</v>
      </c>
      <c r="F480" s="1">
        <v>-4594658</v>
      </c>
      <c r="G480" s="8" t="s">
        <v>620</v>
      </c>
      <c r="H480" s="1">
        <v>-459466</v>
      </c>
      <c r="I480" s="2" t="s">
        <v>2355</v>
      </c>
      <c r="J480" s="2" t="s">
        <v>2013</v>
      </c>
    </row>
    <row r="481" spans="2:10" outlineLevel="1" x14ac:dyDescent="0.2">
      <c r="B481" s="6">
        <v>45052</v>
      </c>
      <c r="C481" s="2" t="s">
        <v>3969</v>
      </c>
      <c r="D481" s="2" t="s">
        <v>2162</v>
      </c>
      <c r="E481" s="2" t="s">
        <v>1889</v>
      </c>
      <c r="F481" s="1">
        <v>-11105800</v>
      </c>
      <c r="G481" s="8" t="s">
        <v>620</v>
      </c>
      <c r="H481" s="1">
        <v>-1110580</v>
      </c>
      <c r="I481" s="2" t="s">
        <v>2355</v>
      </c>
      <c r="J481" s="2" t="s">
        <v>2013</v>
      </c>
    </row>
    <row r="482" spans="2:10" outlineLevel="1" x14ac:dyDescent="0.2">
      <c r="B482" s="6">
        <v>45052</v>
      </c>
      <c r="C482" s="2" t="s">
        <v>3970</v>
      </c>
      <c r="D482" s="2" t="s">
        <v>2162</v>
      </c>
      <c r="E482" s="2" t="s">
        <v>1889</v>
      </c>
      <c r="F482" s="1">
        <v>-7884170</v>
      </c>
      <c r="G482" s="8" t="s">
        <v>620</v>
      </c>
      <c r="H482" s="1">
        <v>-788417</v>
      </c>
      <c r="I482" s="2" t="s">
        <v>1796</v>
      </c>
      <c r="J482" s="2" t="s">
        <v>913</v>
      </c>
    </row>
    <row r="483" spans="2:10" outlineLevel="1" x14ac:dyDescent="0.2">
      <c r="B483" s="6">
        <v>45052</v>
      </c>
      <c r="C483" s="2" t="s">
        <v>3971</v>
      </c>
      <c r="D483" s="2" t="s">
        <v>2162</v>
      </c>
      <c r="E483" s="2" t="s">
        <v>1889</v>
      </c>
      <c r="F483" s="1">
        <v>-17295580</v>
      </c>
      <c r="G483" s="8" t="s">
        <v>620</v>
      </c>
      <c r="H483" s="1">
        <v>-1729558</v>
      </c>
      <c r="I483" s="2" t="s">
        <v>1554</v>
      </c>
      <c r="J483" s="2" t="s">
        <v>2830</v>
      </c>
    </row>
    <row r="484" spans="2:10" outlineLevel="1" x14ac:dyDescent="0.2">
      <c r="B484" s="6">
        <v>45052</v>
      </c>
      <c r="C484" s="2" t="s">
        <v>3972</v>
      </c>
      <c r="D484" s="2" t="s">
        <v>2162</v>
      </c>
      <c r="E484" s="2" t="s">
        <v>1889</v>
      </c>
      <c r="F484" s="1">
        <v>-5552900</v>
      </c>
      <c r="G484" s="8" t="s">
        <v>620</v>
      </c>
      <c r="H484" s="1">
        <v>-555290</v>
      </c>
      <c r="I484" s="2" t="s">
        <v>944</v>
      </c>
      <c r="J484" s="2" t="s">
        <v>319</v>
      </c>
    </row>
    <row r="485" spans="2:10" outlineLevel="1" x14ac:dyDescent="0.2">
      <c r="B485" s="6">
        <v>45052</v>
      </c>
      <c r="C485" s="2" t="s">
        <v>3973</v>
      </c>
      <c r="D485" s="2" t="s">
        <v>2162</v>
      </c>
      <c r="E485" s="2" t="s">
        <v>1889</v>
      </c>
      <c r="F485" s="1">
        <v>-9872010</v>
      </c>
      <c r="G485" s="8" t="s">
        <v>620</v>
      </c>
      <c r="H485" s="1">
        <v>-987201</v>
      </c>
      <c r="I485" s="2" t="s">
        <v>944</v>
      </c>
      <c r="J485" s="2" t="s">
        <v>319</v>
      </c>
    </row>
    <row r="486" spans="2:10" outlineLevel="1" x14ac:dyDescent="0.2">
      <c r="B486" s="6">
        <v>45052</v>
      </c>
      <c r="C486" s="2" t="s">
        <v>3974</v>
      </c>
      <c r="D486" s="2" t="s">
        <v>2162</v>
      </c>
      <c r="E486" s="2" t="s">
        <v>1889</v>
      </c>
      <c r="F486" s="1">
        <v>-10983255</v>
      </c>
      <c r="G486" s="8" t="s">
        <v>620</v>
      </c>
      <c r="H486" s="1">
        <v>-1098326</v>
      </c>
      <c r="I486" s="2" t="s">
        <v>2119</v>
      </c>
      <c r="J486" s="2" t="s">
        <v>1150</v>
      </c>
    </row>
    <row r="487" spans="2:10" outlineLevel="1" x14ac:dyDescent="0.2">
      <c r="B487" s="6">
        <v>45052</v>
      </c>
      <c r="C487" s="2" t="s">
        <v>3975</v>
      </c>
      <c r="D487" s="2" t="s">
        <v>2162</v>
      </c>
      <c r="E487" s="2" t="s">
        <v>1889</v>
      </c>
      <c r="F487" s="1">
        <v>-7181680</v>
      </c>
      <c r="G487" s="8" t="s">
        <v>620</v>
      </c>
      <c r="H487" s="1">
        <v>-718168</v>
      </c>
      <c r="I487" s="2" t="s">
        <v>1900</v>
      </c>
      <c r="J487" s="2" t="s">
        <v>441</v>
      </c>
    </row>
    <row r="488" spans="2:10" outlineLevel="1" x14ac:dyDescent="0.2">
      <c r="B488" s="6">
        <v>45052</v>
      </c>
      <c r="C488" s="2" t="s">
        <v>3976</v>
      </c>
      <c r="D488" s="2" t="s">
        <v>2162</v>
      </c>
      <c r="E488" s="2" t="s">
        <v>1889</v>
      </c>
      <c r="F488" s="1">
        <v>-33968626</v>
      </c>
      <c r="G488" s="8" t="s">
        <v>620</v>
      </c>
      <c r="H488" s="1">
        <v>-3396863</v>
      </c>
      <c r="I488" s="2" t="s">
        <v>2355</v>
      </c>
      <c r="J488" s="2" t="s">
        <v>2013</v>
      </c>
    </row>
    <row r="489" spans="2:10" outlineLevel="1" x14ac:dyDescent="0.2">
      <c r="B489" s="6">
        <v>45052</v>
      </c>
      <c r="C489" s="2" t="s">
        <v>3977</v>
      </c>
      <c r="D489" s="2" t="s">
        <v>2162</v>
      </c>
      <c r="E489" s="2" t="s">
        <v>1889</v>
      </c>
      <c r="F489" s="1">
        <v>-5475840</v>
      </c>
      <c r="G489" s="8" t="s">
        <v>620</v>
      </c>
      <c r="H489" s="1">
        <v>-547584</v>
      </c>
      <c r="I489" s="2" t="s">
        <v>2119</v>
      </c>
      <c r="J489" s="2" t="s">
        <v>1150</v>
      </c>
    </row>
    <row r="490" spans="2:10" outlineLevel="1" x14ac:dyDescent="0.2">
      <c r="B490" s="6">
        <v>45052</v>
      </c>
      <c r="C490" s="2" t="s">
        <v>3978</v>
      </c>
      <c r="D490" s="2" t="s">
        <v>2162</v>
      </c>
      <c r="E490" s="2" t="s">
        <v>1889</v>
      </c>
      <c r="F490" s="1">
        <v>-5552900</v>
      </c>
      <c r="G490" s="8" t="s">
        <v>620</v>
      </c>
      <c r="H490" s="1">
        <v>-555290</v>
      </c>
      <c r="I490" s="2" t="s">
        <v>1893</v>
      </c>
      <c r="J490" s="2" t="s">
        <v>375</v>
      </c>
    </row>
    <row r="491" spans="2:10" outlineLevel="1" x14ac:dyDescent="0.2">
      <c r="B491" s="6">
        <v>45052</v>
      </c>
      <c r="C491" s="2" t="s">
        <v>3979</v>
      </c>
      <c r="D491" s="2" t="s">
        <v>2162</v>
      </c>
      <c r="E491" s="2" t="s">
        <v>1889</v>
      </c>
      <c r="F491" s="1">
        <v>-1186749</v>
      </c>
      <c r="G491" s="8" t="s">
        <v>620</v>
      </c>
      <c r="H491" s="1">
        <v>-118675</v>
      </c>
      <c r="I491" s="2" t="s">
        <v>2355</v>
      </c>
      <c r="J491" s="2" t="s">
        <v>2013</v>
      </c>
    </row>
    <row r="492" spans="2:10" outlineLevel="1" x14ac:dyDescent="0.2">
      <c r="B492" s="6">
        <v>45052</v>
      </c>
      <c r="C492" s="2" t="s">
        <v>3980</v>
      </c>
      <c r="D492" s="2" t="s">
        <v>2162</v>
      </c>
      <c r="E492" s="2" t="s">
        <v>1889</v>
      </c>
      <c r="F492" s="1">
        <v>-30777956</v>
      </c>
      <c r="G492" s="8" t="s">
        <v>620</v>
      </c>
      <c r="H492" s="1">
        <v>-3077796</v>
      </c>
      <c r="I492" s="2" t="s">
        <v>1893</v>
      </c>
      <c r="J492" s="2" t="s">
        <v>375</v>
      </c>
    </row>
    <row r="493" spans="2:10" outlineLevel="1" x14ac:dyDescent="0.2">
      <c r="B493" s="6">
        <v>45052</v>
      </c>
      <c r="C493" s="2" t="s">
        <v>3981</v>
      </c>
      <c r="D493" s="2" t="s">
        <v>2162</v>
      </c>
      <c r="E493" s="2" t="s">
        <v>1889</v>
      </c>
      <c r="F493" s="1">
        <v>-11097928</v>
      </c>
      <c r="G493" s="8" t="s">
        <v>620</v>
      </c>
      <c r="H493" s="1">
        <v>-1109793</v>
      </c>
      <c r="I493" s="2" t="s">
        <v>1893</v>
      </c>
      <c r="J493" s="2" t="s">
        <v>375</v>
      </c>
    </row>
    <row r="494" spans="2:10" outlineLevel="1" x14ac:dyDescent="0.2">
      <c r="B494" s="6">
        <v>45052</v>
      </c>
      <c r="C494" s="2" t="s">
        <v>3982</v>
      </c>
      <c r="D494" s="2" t="s">
        <v>2162</v>
      </c>
      <c r="E494" s="2" t="s">
        <v>1889</v>
      </c>
      <c r="F494" s="1">
        <v>-13050020</v>
      </c>
      <c r="G494" s="8" t="s">
        <v>620</v>
      </c>
      <c r="H494" s="1">
        <v>-1305002</v>
      </c>
      <c r="I494" s="2" t="s">
        <v>1893</v>
      </c>
      <c r="J494" s="2" t="s">
        <v>375</v>
      </c>
    </row>
    <row r="495" spans="2:10" outlineLevel="1" x14ac:dyDescent="0.2">
      <c r="B495" s="6">
        <v>45052</v>
      </c>
      <c r="C495" s="2" t="s">
        <v>3983</v>
      </c>
      <c r="D495" s="2" t="s">
        <v>2162</v>
      </c>
      <c r="E495" s="2" t="s">
        <v>1889</v>
      </c>
      <c r="F495" s="1">
        <v>-59692440</v>
      </c>
      <c r="G495" s="8" t="s">
        <v>620</v>
      </c>
      <c r="H495" s="1">
        <v>-5969244</v>
      </c>
      <c r="I495" s="2" t="s">
        <v>1893</v>
      </c>
      <c r="J495" s="2" t="s">
        <v>375</v>
      </c>
    </row>
    <row r="496" spans="2:10" outlineLevel="1" x14ac:dyDescent="0.2">
      <c r="B496" s="6">
        <v>45052</v>
      </c>
      <c r="C496" s="2" t="s">
        <v>3984</v>
      </c>
      <c r="D496" s="2" t="s">
        <v>2162</v>
      </c>
      <c r="E496" s="2" t="s">
        <v>1889</v>
      </c>
      <c r="F496" s="1">
        <v>-12326900</v>
      </c>
      <c r="G496" s="8" t="s">
        <v>620</v>
      </c>
      <c r="H496" s="1">
        <v>-1232690</v>
      </c>
      <c r="I496" s="2" t="s">
        <v>1893</v>
      </c>
      <c r="J496" s="2" t="s">
        <v>375</v>
      </c>
    </row>
    <row r="497" spans="2:10" outlineLevel="1" x14ac:dyDescent="0.2">
      <c r="B497" s="6">
        <v>45052</v>
      </c>
      <c r="C497" s="2" t="s">
        <v>3985</v>
      </c>
      <c r="D497" s="2" t="s">
        <v>2162</v>
      </c>
      <c r="E497" s="2" t="s">
        <v>1889</v>
      </c>
      <c r="F497" s="1">
        <v>-11426020</v>
      </c>
      <c r="G497" s="8" t="s">
        <v>620</v>
      </c>
      <c r="H497" s="1">
        <v>-1142602</v>
      </c>
      <c r="I497" s="2" t="s">
        <v>1893</v>
      </c>
      <c r="J497" s="2" t="s">
        <v>375</v>
      </c>
    </row>
    <row r="498" spans="2:10" outlineLevel="1" x14ac:dyDescent="0.2">
      <c r="B498" s="6">
        <v>45052</v>
      </c>
      <c r="C498" s="2" t="s">
        <v>3986</v>
      </c>
      <c r="D498" s="2" t="s">
        <v>2162</v>
      </c>
      <c r="E498" s="2" t="s">
        <v>1889</v>
      </c>
      <c r="F498" s="1">
        <v>-8198760</v>
      </c>
      <c r="G498" s="8" t="s">
        <v>620</v>
      </c>
      <c r="H498" s="1">
        <v>-819876</v>
      </c>
      <c r="I498" s="2" t="s">
        <v>944</v>
      </c>
      <c r="J498" s="2" t="s">
        <v>319</v>
      </c>
    </row>
    <row r="499" spans="2:10" outlineLevel="1" x14ac:dyDescent="0.2">
      <c r="B499" s="6">
        <v>45052</v>
      </c>
      <c r="C499" s="2" t="s">
        <v>3987</v>
      </c>
      <c r="D499" s="2" t="s">
        <v>2162</v>
      </c>
      <c r="E499" s="2" t="s">
        <v>1889</v>
      </c>
      <c r="F499" s="1">
        <v>-2637220</v>
      </c>
      <c r="G499" s="8" t="s">
        <v>620</v>
      </c>
      <c r="H499" s="1">
        <v>-263722</v>
      </c>
      <c r="I499" s="2" t="s">
        <v>1893</v>
      </c>
      <c r="J499" s="2" t="s">
        <v>375</v>
      </c>
    </row>
    <row r="500" spans="2:10" outlineLevel="1" x14ac:dyDescent="0.2">
      <c r="B500" s="6">
        <v>45052</v>
      </c>
      <c r="C500" s="2" t="s">
        <v>3988</v>
      </c>
      <c r="D500" s="2" t="s">
        <v>2162</v>
      </c>
      <c r="E500" s="2" t="s">
        <v>1889</v>
      </c>
      <c r="F500" s="1">
        <v>-1354610</v>
      </c>
      <c r="G500" s="8" t="s">
        <v>620</v>
      </c>
      <c r="H500" s="1">
        <v>-135461</v>
      </c>
      <c r="I500" s="2" t="s">
        <v>1893</v>
      </c>
      <c r="J500" s="2" t="s">
        <v>375</v>
      </c>
    </row>
    <row r="501" spans="2:10" outlineLevel="1" x14ac:dyDescent="0.2">
      <c r="B501" s="6">
        <v>45054</v>
      </c>
      <c r="C501" s="2" t="s">
        <v>3989</v>
      </c>
      <c r="D501" s="2" t="s">
        <v>3458</v>
      </c>
      <c r="E501" s="2" t="s">
        <v>3742</v>
      </c>
      <c r="F501" s="1">
        <v>-1964491</v>
      </c>
      <c r="G501" s="8" t="s">
        <v>620</v>
      </c>
      <c r="H501" s="1">
        <v>-196449</v>
      </c>
      <c r="I501" s="2" t="s">
        <v>124</v>
      </c>
      <c r="J501" s="2" t="s">
        <v>1197</v>
      </c>
    </row>
    <row r="502" spans="2:10" outlineLevel="1" x14ac:dyDescent="0.2">
      <c r="B502" s="6">
        <v>45054</v>
      </c>
      <c r="C502" s="2" t="s">
        <v>3990</v>
      </c>
      <c r="D502" s="2" t="s">
        <v>3443</v>
      </c>
      <c r="E502" s="2" t="s">
        <v>3991</v>
      </c>
      <c r="F502" s="1">
        <v>-372789</v>
      </c>
      <c r="G502" s="8" t="s">
        <v>620</v>
      </c>
      <c r="H502" s="1">
        <v>-37279</v>
      </c>
      <c r="I502" s="2" t="s">
        <v>1893</v>
      </c>
      <c r="J502" s="2" t="s">
        <v>375</v>
      </c>
    </row>
    <row r="503" spans="2:10" outlineLevel="1" x14ac:dyDescent="0.2">
      <c r="B503" s="6">
        <v>45054</v>
      </c>
      <c r="C503" s="2" t="s">
        <v>3992</v>
      </c>
      <c r="D503" s="2" t="s">
        <v>3464</v>
      </c>
      <c r="E503" s="2" t="s">
        <v>3993</v>
      </c>
      <c r="F503" s="1">
        <v>-2318307</v>
      </c>
      <c r="G503" s="8" t="s">
        <v>620</v>
      </c>
      <c r="H503" s="1">
        <v>-231831</v>
      </c>
      <c r="I503" s="2" t="s">
        <v>1222</v>
      </c>
      <c r="J503" s="2" t="s">
        <v>915</v>
      </c>
    </row>
    <row r="504" spans="2:10" outlineLevel="1" x14ac:dyDescent="0.2">
      <c r="B504" s="6">
        <v>45054</v>
      </c>
      <c r="C504" s="2" t="s">
        <v>3992</v>
      </c>
      <c r="D504" s="2" t="s">
        <v>3462</v>
      </c>
      <c r="E504" s="2" t="s">
        <v>3994</v>
      </c>
      <c r="F504" s="1">
        <v>-3286581</v>
      </c>
      <c r="G504" s="8" t="s">
        <v>620</v>
      </c>
      <c r="H504" s="1">
        <v>-328658</v>
      </c>
      <c r="I504" s="2" t="s">
        <v>2818</v>
      </c>
      <c r="J504" s="2" t="s">
        <v>364</v>
      </c>
    </row>
    <row r="505" spans="2:10" outlineLevel="1" x14ac:dyDescent="0.2">
      <c r="B505" s="6">
        <v>45054</v>
      </c>
      <c r="C505" s="2" t="s">
        <v>3992</v>
      </c>
      <c r="D505" s="2" t="s">
        <v>3440</v>
      </c>
      <c r="E505" s="2" t="s">
        <v>3660</v>
      </c>
      <c r="F505" s="1">
        <v>-282039</v>
      </c>
      <c r="G505" s="8" t="s">
        <v>620</v>
      </c>
      <c r="H505" s="1">
        <v>-28204</v>
      </c>
      <c r="I505" s="2" t="s">
        <v>1554</v>
      </c>
      <c r="J505" s="2" t="s">
        <v>2830</v>
      </c>
    </row>
    <row r="506" spans="2:10" outlineLevel="1" x14ac:dyDescent="0.2">
      <c r="B506" s="6">
        <v>45054</v>
      </c>
      <c r="C506" s="2" t="s">
        <v>3995</v>
      </c>
      <c r="D506" s="2" t="s">
        <v>3445</v>
      </c>
      <c r="E506" s="2" t="s">
        <v>3996</v>
      </c>
      <c r="F506" s="1">
        <v>-4865504</v>
      </c>
      <c r="G506" s="8" t="s">
        <v>620</v>
      </c>
      <c r="H506" s="1">
        <v>-486552</v>
      </c>
      <c r="I506" s="2" t="s">
        <v>24</v>
      </c>
      <c r="J506" s="2" t="s">
        <v>349</v>
      </c>
    </row>
    <row r="507" spans="2:10" outlineLevel="1" x14ac:dyDescent="0.2">
      <c r="B507" s="6">
        <v>45054</v>
      </c>
      <c r="C507" s="2" t="s">
        <v>3997</v>
      </c>
      <c r="D507" s="2" t="s">
        <v>3462</v>
      </c>
      <c r="E507" s="2" t="s">
        <v>3998</v>
      </c>
      <c r="F507" s="1">
        <v>-5118039</v>
      </c>
      <c r="G507" s="8" t="s">
        <v>620</v>
      </c>
      <c r="H507" s="1">
        <v>-511805</v>
      </c>
      <c r="I507" s="2" t="s">
        <v>2818</v>
      </c>
      <c r="J507" s="2" t="s">
        <v>364</v>
      </c>
    </row>
    <row r="508" spans="2:10" outlineLevel="1" x14ac:dyDescent="0.2">
      <c r="B508" s="6">
        <v>45054</v>
      </c>
      <c r="C508" s="2" t="s">
        <v>3999</v>
      </c>
      <c r="D508" s="2" t="s">
        <v>3389</v>
      </c>
      <c r="E508" s="2" t="s">
        <v>4000</v>
      </c>
      <c r="F508" s="1">
        <v>-73431</v>
      </c>
      <c r="G508" s="8" t="s">
        <v>620</v>
      </c>
      <c r="H508" s="1">
        <v>-7343</v>
      </c>
      <c r="I508" s="2" t="s">
        <v>1900</v>
      </c>
      <c r="J508" s="2" t="s">
        <v>441</v>
      </c>
    </row>
    <row r="509" spans="2:10" outlineLevel="1" x14ac:dyDescent="0.2">
      <c r="B509" s="6">
        <v>45054</v>
      </c>
      <c r="C509" s="2" t="s">
        <v>4001</v>
      </c>
      <c r="D509" s="2" t="s">
        <v>2162</v>
      </c>
      <c r="E509" s="2" t="s">
        <v>4002</v>
      </c>
      <c r="F509" s="1">
        <v>17533435</v>
      </c>
      <c r="G509" s="8" t="s">
        <v>620</v>
      </c>
      <c r="H509" s="1">
        <v>1753344</v>
      </c>
      <c r="I509" s="2" t="s">
        <v>2355</v>
      </c>
      <c r="J509" s="2" t="s">
        <v>2013</v>
      </c>
    </row>
    <row r="510" spans="2:10" outlineLevel="1" x14ac:dyDescent="0.2">
      <c r="B510" s="6">
        <v>45054</v>
      </c>
      <c r="C510" s="2" t="s">
        <v>4003</v>
      </c>
      <c r="D510" s="2" t="s">
        <v>2162</v>
      </c>
      <c r="E510" s="2" t="s">
        <v>4004</v>
      </c>
      <c r="F510" s="1">
        <v>1887980</v>
      </c>
      <c r="G510" s="8" t="s">
        <v>620</v>
      </c>
      <c r="H510" s="1">
        <v>188798</v>
      </c>
      <c r="I510" s="2" t="s">
        <v>24</v>
      </c>
      <c r="J510" s="2" t="s">
        <v>349</v>
      </c>
    </row>
    <row r="511" spans="2:10" outlineLevel="1" x14ac:dyDescent="0.2">
      <c r="B511" s="6">
        <v>45054</v>
      </c>
      <c r="C511" s="2" t="s">
        <v>4005</v>
      </c>
      <c r="D511" s="2" t="s">
        <v>2162</v>
      </c>
      <c r="E511" s="2" t="s">
        <v>4006</v>
      </c>
      <c r="F511" s="1">
        <v>2024120</v>
      </c>
      <c r="G511" s="8" t="s">
        <v>620</v>
      </c>
      <c r="H511" s="1">
        <v>202412</v>
      </c>
      <c r="I511" s="2" t="s">
        <v>944</v>
      </c>
      <c r="J511" s="2" t="s">
        <v>319</v>
      </c>
    </row>
    <row r="512" spans="2:10" outlineLevel="1" x14ac:dyDescent="0.2">
      <c r="B512" s="6">
        <v>45054</v>
      </c>
      <c r="C512" s="2" t="s">
        <v>4007</v>
      </c>
      <c r="D512" s="2" t="s">
        <v>2162</v>
      </c>
      <c r="E512" s="2" t="s">
        <v>4008</v>
      </c>
      <c r="F512" s="1">
        <v>2024120</v>
      </c>
      <c r="G512" s="8" t="s">
        <v>620</v>
      </c>
      <c r="H512" s="1">
        <v>202412</v>
      </c>
      <c r="I512" s="2" t="s">
        <v>1554</v>
      </c>
      <c r="J512" s="2" t="s">
        <v>2830</v>
      </c>
    </row>
    <row r="513" spans="2:10" outlineLevel="1" x14ac:dyDescent="0.2">
      <c r="B513" s="6">
        <v>45054</v>
      </c>
      <c r="C513" s="2" t="s">
        <v>4009</v>
      </c>
      <c r="D513" s="2" t="s">
        <v>2162</v>
      </c>
      <c r="E513" s="2" t="s">
        <v>4010</v>
      </c>
      <c r="F513" s="1">
        <v>943990</v>
      </c>
      <c r="G513" s="8" t="s">
        <v>620</v>
      </c>
      <c r="H513" s="1">
        <v>94399</v>
      </c>
      <c r="I513" s="2" t="s">
        <v>2119</v>
      </c>
      <c r="J513" s="2" t="s">
        <v>1150</v>
      </c>
    </row>
    <row r="514" spans="2:10" outlineLevel="1" x14ac:dyDescent="0.2">
      <c r="B514" s="6">
        <v>45054</v>
      </c>
      <c r="C514" s="2" t="s">
        <v>4011</v>
      </c>
      <c r="D514" s="2" t="s">
        <v>2162</v>
      </c>
      <c r="E514" s="2" t="s">
        <v>4012</v>
      </c>
      <c r="F514" s="1">
        <v>2024120</v>
      </c>
      <c r="G514" s="8" t="s">
        <v>620</v>
      </c>
      <c r="H514" s="1">
        <v>202412</v>
      </c>
      <c r="I514" s="2" t="s">
        <v>1893</v>
      </c>
      <c r="J514" s="2" t="s">
        <v>375</v>
      </c>
    </row>
    <row r="515" spans="2:10" outlineLevel="1" x14ac:dyDescent="0.2">
      <c r="B515" s="6">
        <v>45054</v>
      </c>
      <c r="C515" s="2" t="s">
        <v>4013</v>
      </c>
      <c r="D515" s="2" t="s">
        <v>2162</v>
      </c>
      <c r="E515" s="2" t="s">
        <v>4014</v>
      </c>
      <c r="F515" s="1">
        <v>3023910</v>
      </c>
      <c r="G515" s="8" t="s">
        <v>620</v>
      </c>
      <c r="H515" s="1">
        <v>302391</v>
      </c>
      <c r="I515" s="2" t="s">
        <v>1893</v>
      </c>
      <c r="J515" s="2" t="s">
        <v>375</v>
      </c>
    </row>
    <row r="516" spans="2:10" outlineLevel="1" x14ac:dyDescent="0.2">
      <c r="B516" s="6">
        <v>45054</v>
      </c>
      <c r="C516" s="2" t="s">
        <v>4015</v>
      </c>
      <c r="D516" s="2" t="s">
        <v>2162</v>
      </c>
      <c r="E516" s="2" t="s">
        <v>4016</v>
      </c>
      <c r="F516" s="1">
        <v>4236820</v>
      </c>
      <c r="G516" s="8" t="s">
        <v>620</v>
      </c>
      <c r="H516" s="1">
        <v>423682</v>
      </c>
      <c r="I516" s="2" t="s">
        <v>1893</v>
      </c>
      <c r="J516" s="2" t="s">
        <v>375</v>
      </c>
    </row>
    <row r="517" spans="2:10" outlineLevel="1" x14ac:dyDescent="0.2">
      <c r="B517" s="6">
        <v>45054</v>
      </c>
      <c r="C517" s="2" t="s">
        <v>4017</v>
      </c>
      <c r="D517" s="2" t="s">
        <v>2162</v>
      </c>
      <c r="E517" s="2" t="s">
        <v>4018</v>
      </c>
      <c r="F517" s="1">
        <v>4294225</v>
      </c>
      <c r="G517" s="8" t="s">
        <v>620</v>
      </c>
      <c r="H517" s="1">
        <v>429423</v>
      </c>
      <c r="I517" s="2" t="s">
        <v>1893</v>
      </c>
      <c r="J517" s="2" t="s">
        <v>375</v>
      </c>
    </row>
    <row r="518" spans="2:10" outlineLevel="1" x14ac:dyDescent="0.2">
      <c r="B518" s="6">
        <v>45054</v>
      </c>
      <c r="C518" s="2" t="s">
        <v>4019</v>
      </c>
      <c r="D518" s="2" t="s">
        <v>2162</v>
      </c>
      <c r="E518" s="2" t="s">
        <v>4020</v>
      </c>
      <c r="F518" s="1">
        <v>5241628</v>
      </c>
      <c r="G518" s="8" t="s">
        <v>620</v>
      </c>
      <c r="H518" s="1">
        <v>524163</v>
      </c>
      <c r="I518" s="2" t="s">
        <v>1893</v>
      </c>
      <c r="J518" s="2" t="s">
        <v>375</v>
      </c>
    </row>
    <row r="519" spans="2:10" outlineLevel="1" x14ac:dyDescent="0.2">
      <c r="B519" s="6">
        <v>45054</v>
      </c>
      <c r="C519" s="2" t="s">
        <v>4021</v>
      </c>
      <c r="D519" s="2" t="s">
        <v>2162</v>
      </c>
      <c r="E519" s="2" t="s">
        <v>4022</v>
      </c>
      <c r="F519" s="1">
        <v>3927070</v>
      </c>
      <c r="G519" s="8" t="s">
        <v>620</v>
      </c>
      <c r="H519" s="1">
        <v>392707</v>
      </c>
      <c r="I519" s="2" t="s">
        <v>1893</v>
      </c>
      <c r="J519" s="2" t="s">
        <v>375</v>
      </c>
    </row>
    <row r="520" spans="2:10" outlineLevel="1" x14ac:dyDescent="0.2">
      <c r="B520" s="6">
        <v>45054</v>
      </c>
      <c r="C520" s="2" t="s">
        <v>4023</v>
      </c>
      <c r="D520" s="2" t="s">
        <v>2162</v>
      </c>
      <c r="E520" s="2" t="s">
        <v>4024</v>
      </c>
      <c r="F520" s="1">
        <v>3019185</v>
      </c>
      <c r="G520" s="8" t="s">
        <v>620</v>
      </c>
      <c r="H520" s="1">
        <v>301919</v>
      </c>
      <c r="I520" s="2" t="s">
        <v>1893</v>
      </c>
      <c r="J520" s="2" t="s">
        <v>375</v>
      </c>
    </row>
    <row r="521" spans="2:10" outlineLevel="1" x14ac:dyDescent="0.2">
      <c r="B521" s="6">
        <v>45054</v>
      </c>
      <c r="C521" s="2" t="s">
        <v>4025</v>
      </c>
      <c r="D521" s="2" t="s">
        <v>2162</v>
      </c>
      <c r="E521" s="2" t="s">
        <v>4026</v>
      </c>
      <c r="F521" s="1">
        <v>506030</v>
      </c>
      <c r="G521" s="8" t="s">
        <v>620</v>
      </c>
      <c r="H521" s="1">
        <v>50603</v>
      </c>
      <c r="I521" s="2" t="s">
        <v>1893</v>
      </c>
      <c r="J521" s="2" t="s">
        <v>375</v>
      </c>
    </row>
    <row r="522" spans="2:10" outlineLevel="1" x14ac:dyDescent="0.2">
      <c r="B522" s="6">
        <v>45054</v>
      </c>
      <c r="C522" s="2" t="s">
        <v>4027</v>
      </c>
      <c r="D522" s="2" t="s">
        <v>2162</v>
      </c>
      <c r="E522" s="2" t="s">
        <v>4028</v>
      </c>
      <c r="F522" s="1">
        <v>23176510</v>
      </c>
      <c r="G522" s="8" t="s">
        <v>620</v>
      </c>
      <c r="H522" s="1">
        <v>2317651</v>
      </c>
      <c r="I522" s="2" t="s">
        <v>2339</v>
      </c>
      <c r="J522" s="2" t="s">
        <v>1408</v>
      </c>
    </row>
    <row r="523" spans="2:10" outlineLevel="1" x14ac:dyDescent="0.2">
      <c r="B523" s="6">
        <v>45054</v>
      </c>
      <c r="C523" s="2" t="s">
        <v>4029</v>
      </c>
      <c r="D523" s="2" t="s">
        <v>2162</v>
      </c>
      <c r="E523" s="2" t="s">
        <v>4030</v>
      </c>
      <c r="F523" s="1">
        <v>943990</v>
      </c>
      <c r="G523" s="8" t="s">
        <v>620</v>
      </c>
      <c r="H523" s="1">
        <v>94399</v>
      </c>
      <c r="I523" s="2" t="s">
        <v>1222</v>
      </c>
      <c r="J523" s="2" t="s">
        <v>915</v>
      </c>
    </row>
    <row r="524" spans="2:10" outlineLevel="1" x14ac:dyDescent="0.2">
      <c r="B524" s="6">
        <v>45054</v>
      </c>
      <c r="C524" s="2" t="s">
        <v>4031</v>
      </c>
      <c r="D524" s="2" t="s">
        <v>2162</v>
      </c>
      <c r="E524" s="2" t="s">
        <v>4032</v>
      </c>
      <c r="F524" s="1">
        <v>4300590</v>
      </c>
      <c r="G524" s="8" t="s">
        <v>620</v>
      </c>
      <c r="H524" s="1">
        <v>430059</v>
      </c>
      <c r="I524" s="2" t="s">
        <v>2355</v>
      </c>
      <c r="J524" s="2" t="s">
        <v>2013</v>
      </c>
    </row>
    <row r="525" spans="2:10" outlineLevel="1" x14ac:dyDescent="0.2">
      <c r="B525" s="6">
        <v>45054</v>
      </c>
      <c r="C525" s="2" t="s">
        <v>4033</v>
      </c>
      <c r="D525" s="2" t="s">
        <v>2162</v>
      </c>
      <c r="E525" s="2" t="s">
        <v>4034</v>
      </c>
      <c r="F525" s="1">
        <v>13132640</v>
      </c>
      <c r="G525" s="8" t="s">
        <v>620</v>
      </c>
      <c r="H525" s="1">
        <v>1313264</v>
      </c>
      <c r="I525" s="2" t="s">
        <v>2355</v>
      </c>
      <c r="J525" s="2" t="s">
        <v>2013</v>
      </c>
    </row>
    <row r="526" spans="2:10" outlineLevel="1" x14ac:dyDescent="0.2">
      <c r="B526" s="6">
        <v>45054</v>
      </c>
      <c r="C526" s="2" t="s">
        <v>4035</v>
      </c>
      <c r="D526" s="2" t="s">
        <v>2162</v>
      </c>
      <c r="E526" s="2" t="s">
        <v>4036</v>
      </c>
      <c r="F526" s="1">
        <v>4298480</v>
      </c>
      <c r="G526" s="8" t="s">
        <v>620</v>
      </c>
      <c r="H526" s="1">
        <v>429848</v>
      </c>
      <c r="I526" s="2" t="s">
        <v>2355</v>
      </c>
      <c r="J526" s="2" t="s">
        <v>2013</v>
      </c>
    </row>
    <row r="527" spans="2:10" outlineLevel="1" x14ac:dyDescent="0.2">
      <c r="B527" s="6">
        <v>45054</v>
      </c>
      <c r="C527" s="2" t="s">
        <v>4037</v>
      </c>
      <c r="D527" s="2" t="s">
        <v>2162</v>
      </c>
      <c r="E527" s="2" t="s">
        <v>4038</v>
      </c>
      <c r="F527" s="1">
        <v>9439900</v>
      </c>
      <c r="G527" s="8" t="s">
        <v>620</v>
      </c>
      <c r="H527" s="1">
        <v>943990</v>
      </c>
      <c r="I527" s="2" t="s">
        <v>2355</v>
      </c>
      <c r="J527" s="2" t="s">
        <v>2013</v>
      </c>
    </row>
    <row r="528" spans="2:10" outlineLevel="1" x14ac:dyDescent="0.2">
      <c r="B528" s="6">
        <v>45054</v>
      </c>
      <c r="C528" s="2" t="s">
        <v>4039</v>
      </c>
      <c r="D528" s="2" t="s">
        <v>2162</v>
      </c>
      <c r="E528" s="2" t="s">
        <v>4040</v>
      </c>
      <c r="F528" s="1">
        <v>7550995</v>
      </c>
      <c r="G528" s="8" t="s">
        <v>620</v>
      </c>
      <c r="H528" s="1">
        <v>755100</v>
      </c>
      <c r="I528" s="2" t="s">
        <v>1796</v>
      </c>
      <c r="J528" s="2" t="s">
        <v>913</v>
      </c>
    </row>
    <row r="529" spans="2:10" outlineLevel="1" x14ac:dyDescent="0.2">
      <c r="B529" s="6">
        <v>45054</v>
      </c>
      <c r="C529" s="2" t="s">
        <v>4041</v>
      </c>
      <c r="D529" s="2" t="s">
        <v>2162</v>
      </c>
      <c r="E529" s="2" t="s">
        <v>4042</v>
      </c>
      <c r="F529" s="1">
        <v>16962400</v>
      </c>
      <c r="G529" s="8" t="s">
        <v>620</v>
      </c>
      <c r="H529" s="1">
        <v>1696240</v>
      </c>
      <c r="I529" s="2" t="s">
        <v>1554</v>
      </c>
      <c r="J529" s="2" t="s">
        <v>2830</v>
      </c>
    </row>
    <row r="530" spans="2:10" outlineLevel="1" x14ac:dyDescent="0.2">
      <c r="B530" s="6">
        <v>45054</v>
      </c>
      <c r="C530" s="2" t="s">
        <v>4043</v>
      </c>
      <c r="D530" s="2" t="s">
        <v>2162</v>
      </c>
      <c r="E530" s="2" t="s">
        <v>4044</v>
      </c>
      <c r="F530" s="1">
        <v>4719950</v>
      </c>
      <c r="G530" s="8" t="s">
        <v>620</v>
      </c>
      <c r="H530" s="1">
        <v>471995</v>
      </c>
      <c r="I530" s="2" t="s">
        <v>944</v>
      </c>
      <c r="J530" s="2" t="s">
        <v>319</v>
      </c>
    </row>
    <row r="531" spans="2:10" outlineLevel="1" x14ac:dyDescent="0.2">
      <c r="B531" s="6">
        <v>45054</v>
      </c>
      <c r="C531" s="2" t="s">
        <v>4045</v>
      </c>
      <c r="D531" s="2" t="s">
        <v>2162</v>
      </c>
      <c r="E531" s="2" t="s">
        <v>4046</v>
      </c>
      <c r="F531" s="1">
        <v>9610150</v>
      </c>
      <c r="G531" s="8" t="s">
        <v>620</v>
      </c>
      <c r="H531" s="1">
        <v>961015</v>
      </c>
      <c r="I531" s="2" t="s">
        <v>944</v>
      </c>
      <c r="J531" s="2" t="s">
        <v>319</v>
      </c>
    </row>
    <row r="532" spans="2:10" outlineLevel="1" x14ac:dyDescent="0.2">
      <c r="B532" s="6">
        <v>45054</v>
      </c>
      <c r="C532" s="2" t="s">
        <v>4047</v>
      </c>
      <c r="D532" s="2" t="s">
        <v>2162</v>
      </c>
      <c r="E532" s="2" t="s">
        <v>4048</v>
      </c>
      <c r="F532" s="1">
        <v>10150345</v>
      </c>
      <c r="G532" s="8" t="s">
        <v>620</v>
      </c>
      <c r="H532" s="1">
        <v>1015035</v>
      </c>
      <c r="I532" s="2" t="s">
        <v>2119</v>
      </c>
      <c r="J532" s="2" t="s">
        <v>1150</v>
      </c>
    </row>
    <row r="533" spans="2:10" outlineLevel="1" x14ac:dyDescent="0.2">
      <c r="B533" s="6">
        <v>45054</v>
      </c>
      <c r="C533" s="2" t="s">
        <v>4049</v>
      </c>
      <c r="D533" s="2" t="s">
        <v>2162</v>
      </c>
      <c r="E533" s="2" t="s">
        <v>4050</v>
      </c>
      <c r="F533" s="1">
        <v>6681910</v>
      </c>
      <c r="G533" s="8" t="s">
        <v>620</v>
      </c>
      <c r="H533" s="1">
        <v>668191</v>
      </c>
      <c r="I533" s="2" t="s">
        <v>1900</v>
      </c>
      <c r="J533" s="2" t="s">
        <v>441</v>
      </c>
    </row>
    <row r="534" spans="2:10" outlineLevel="1" x14ac:dyDescent="0.2">
      <c r="B534" s="6">
        <v>45054</v>
      </c>
      <c r="C534" s="2" t="s">
        <v>4051</v>
      </c>
      <c r="D534" s="2" t="s">
        <v>2162</v>
      </c>
      <c r="E534" s="2" t="s">
        <v>4052</v>
      </c>
      <c r="F534" s="1">
        <v>0</v>
      </c>
      <c r="G534" s="8" t="s">
        <v>620</v>
      </c>
      <c r="H534" s="1">
        <v>0</v>
      </c>
      <c r="I534" s="2" t="s">
        <v>2355</v>
      </c>
      <c r="J534" s="2" t="s">
        <v>2013</v>
      </c>
    </row>
    <row r="535" spans="2:10" outlineLevel="1" x14ac:dyDescent="0.2">
      <c r="B535" s="6">
        <v>45054</v>
      </c>
      <c r="C535" s="2" t="s">
        <v>4053</v>
      </c>
      <c r="D535" s="2" t="s">
        <v>2162</v>
      </c>
      <c r="E535" s="2" t="s">
        <v>4054</v>
      </c>
      <c r="F535" s="1">
        <v>4976070</v>
      </c>
      <c r="G535" s="8" t="s">
        <v>620</v>
      </c>
      <c r="H535" s="1">
        <v>497607</v>
      </c>
      <c r="I535" s="2" t="s">
        <v>2119</v>
      </c>
      <c r="J535" s="2" t="s">
        <v>1150</v>
      </c>
    </row>
    <row r="536" spans="2:10" outlineLevel="1" x14ac:dyDescent="0.2">
      <c r="B536" s="6">
        <v>45054</v>
      </c>
      <c r="C536" s="2" t="s">
        <v>4055</v>
      </c>
      <c r="D536" s="2" t="s">
        <v>2162</v>
      </c>
      <c r="E536" s="2" t="s">
        <v>4056</v>
      </c>
      <c r="F536" s="1">
        <v>4719950</v>
      </c>
      <c r="G536" s="8" t="s">
        <v>620</v>
      </c>
      <c r="H536" s="1">
        <v>471995</v>
      </c>
      <c r="I536" s="2" t="s">
        <v>1893</v>
      </c>
      <c r="J536" s="2" t="s">
        <v>375</v>
      </c>
    </row>
    <row r="537" spans="2:10" outlineLevel="1" x14ac:dyDescent="0.2">
      <c r="B537" s="6">
        <v>45054</v>
      </c>
      <c r="C537" s="2" t="s">
        <v>4057</v>
      </c>
      <c r="D537" s="2" t="s">
        <v>2162</v>
      </c>
      <c r="E537" s="2" t="s">
        <v>4058</v>
      </c>
      <c r="F537" s="1">
        <v>1205250</v>
      </c>
      <c r="G537" s="8" t="s">
        <v>620</v>
      </c>
      <c r="H537" s="1">
        <v>120525</v>
      </c>
      <c r="I537" s="2" t="s">
        <v>1893</v>
      </c>
      <c r="J537" s="2" t="s">
        <v>375</v>
      </c>
    </row>
    <row r="538" spans="2:10" outlineLevel="1" x14ac:dyDescent="0.2">
      <c r="B538" s="6">
        <v>45054</v>
      </c>
      <c r="C538" s="2" t="s">
        <v>4059</v>
      </c>
      <c r="D538" s="2" t="s">
        <v>2162</v>
      </c>
      <c r="E538" s="2" t="s">
        <v>4060</v>
      </c>
      <c r="F538" s="1">
        <v>30159656</v>
      </c>
      <c r="G538" s="8" t="s">
        <v>620</v>
      </c>
      <c r="H538" s="1">
        <v>3015966</v>
      </c>
      <c r="I538" s="2" t="s">
        <v>1893</v>
      </c>
      <c r="J538" s="2" t="s">
        <v>375</v>
      </c>
    </row>
    <row r="539" spans="2:10" outlineLevel="1" x14ac:dyDescent="0.2">
      <c r="B539" s="6">
        <v>45054</v>
      </c>
      <c r="C539" s="2" t="s">
        <v>4061</v>
      </c>
      <c r="D539" s="2" t="s">
        <v>2162</v>
      </c>
      <c r="E539" s="2" t="s">
        <v>4062</v>
      </c>
      <c r="F539" s="1">
        <v>10943658</v>
      </c>
      <c r="G539" s="8" t="s">
        <v>620</v>
      </c>
      <c r="H539" s="1">
        <v>1094366</v>
      </c>
      <c r="I539" s="2" t="s">
        <v>1893</v>
      </c>
      <c r="J539" s="2" t="s">
        <v>375</v>
      </c>
    </row>
    <row r="540" spans="2:10" outlineLevel="1" x14ac:dyDescent="0.2">
      <c r="B540" s="6">
        <v>45054</v>
      </c>
      <c r="C540" s="2" t="s">
        <v>4063</v>
      </c>
      <c r="D540" s="2" t="s">
        <v>2162</v>
      </c>
      <c r="E540" s="2" t="s">
        <v>4064</v>
      </c>
      <c r="F540" s="1">
        <v>13264650</v>
      </c>
      <c r="G540" s="8" t="s">
        <v>620</v>
      </c>
      <c r="H540" s="1">
        <v>1326465</v>
      </c>
      <c r="I540" s="2" t="s">
        <v>1893</v>
      </c>
      <c r="J540" s="2" t="s">
        <v>375</v>
      </c>
    </row>
    <row r="541" spans="2:10" outlineLevel="1" x14ac:dyDescent="0.2">
      <c r="B541" s="6">
        <v>45054</v>
      </c>
      <c r="C541" s="2" t="s">
        <v>4065</v>
      </c>
      <c r="D541" s="2" t="s">
        <v>2162</v>
      </c>
      <c r="E541" s="2" t="s">
        <v>4066</v>
      </c>
      <c r="F541" s="1">
        <v>0</v>
      </c>
      <c r="G541" s="8" t="s">
        <v>620</v>
      </c>
      <c r="H541" s="1">
        <v>0</v>
      </c>
      <c r="I541" s="2" t="s">
        <v>1893</v>
      </c>
      <c r="J541" s="2" t="s">
        <v>375</v>
      </c>
    </row>
    <row r="542" spans="2:10" outlineLevel="1" x14ac:dyDescent="0.2">
      <c r="B542" s="6">
        <v>45054</v>
      </c>
      <c r="C542" s="2" t="s">
        <v>4067</v>
      </c>
      <c r="D542" s="2" t="s">
        <v>2162</v>
      </c>
      <c r="E542" s="2" t="s">
        <v>4068</v>
      </c>
      <c r="F542" s="1">
        <v>12446270</v>
      </c>
      <c r="G542" s="8" t="s">
        <v>620</v>
      </c>
      <c r="H542" s="1">
        <v>1244627</v>
      </c>
      <c r="I542" s="2" t="s">
        <v>1893</v>
      </c>
      <c r="J542" s="2" t="s">
        <v>375</v>
      </c>
    </row>
    <row r="543" spans="2:10" outlineLevel="1" x14ac:dyDescent="0.2">
      <c r="B543" s="6">
        <v>45054</v>
      </c>
      <c r="C543" s="2" t="s">
        <v>4069</v>
      </c>
      <c r="D543" s="2" t="s">
        <v>2162</v>
      </c>
      <c r="E543" s="2" t="s">
        <v>4070</v>
      </c>
      <c r="F543" s="1">
        <v>10164620</v>
      </c>
      <c r="G543" s="8" t="s">
        <v>620</v>
      </c>
      <c r="H543" s="1">
        <v>1016462</v>
      </c>
      <c r="I543" s="2" t="s">
        <v>1893</v>
      </c>
      <c r="J543" s="2" t="s">
        <v>375</v>
      </c>
    </row>
    <row r="544" spans="2:10" outlineLevel="1" x14ac:dyDescent="0.2">
      <c r="B544" s="6">
        <v>45054</v>
      </c>
      <c r="C544" s="2" t="s">
        <v>4071</v>
      </c>
      <c r="D544" s="2" t="s">
        <v>2162</v>
      </c>
      <c r="E544" s="2" t="s">
        <v>4072</v>
      </c>
      <c r="F544" s="1">
        <v>7698990</v>
      </c>
      <c r="G544" s="8" t="s">
        <v>620</v>
      </c>
      <c r="H544" s="1">
        <v>769899</v>
      </c>
      <c r="I544" s="2" t="s">
        <v>944</v>
      </c>
      <c r="J544" s="2" t="s">
        <v>319</v>
      </c>
    </row>
    <row r="545" spans="2:10" outlineLevel="1" x14ac:dyDescent="0.2">
      <c r="B545" s="6">
        <v>45054</v>
      </c>
      <c r="C545" s="2" t="s">
        <v>4073</v>
      </c>
      <c r="D545" s="2" t="s">
        <v>2162</v>
      </c>
      <c r="E545" s="2" t="s">
        <v>4074</v>
      </c>
      <c r="F545" s="1">
        <v>2373490</v>
      </c>
      <c r="G545" s="8" t="s">
        <v>620</v>
      </c>
      <c r="H545" s="1">
        <v>237349</v>
      </c>
      <c r="I545" s="2" t="s">
        <v>1893</v>
      </c>
      <c r="J545" s="2" t="s">
        <v>375</v>
      </c>
    </row>
    <row r="546" spans="2:10" outlineLevel="1" x14ac:dyDescent="0.2">
      <c r="B546" s="6">
        <v>45054</v>
      </c>
      <c r="C546" s="2" t="s">
        <v>4075</v>
      </c>
      <c r="D546" s="2" t="s">
        <v>2162</v>
      </c>
      <c r="E546" s="2" t="s">
        <v>4076</v>
      </c>
      <c r="F546" s="1">
        <v>1249940</v>
      </c>
      <c r="G546" s="8" t="s">
        <v>620</v>
      </c>
      <c r="H546" s="1">
        <v>124994</v>
      </c>
      <c r="I546" s="2" t="s">
        <v>1893</v>
      </c>
      <c r="J546" s="2" t="s">
        <v>375</v>
      </c>
    </row>
    <row r="547" spans="2:10" outlineLevel="1" x14ac:dyDescent="0.2">
      <c r="B547" s="6">
        <v>45058</v>
      </c>
      <c r="C547" s="2" t="s">
        <v>3466</v>
      </c>
      <c r="D547" s="2" t="s">
        <v>4077</v>
      </c>
      <c r="E547" s="2" t="s">
        <v>4078</v>
      </c>
      <c r="F547" s="1">
        <v>-2156770</v>
      </c>
      <c r="G547" s="8" t="s">
        <v>620</v>
      </c>
      <c r="H547" s="1">
        <v>-215677</v>
      </c>
      <c r="I547" s="2" t="s">
        <v>2354</v>
      </c>
      <c r="J547" s="2" t="s">
        <v>442</v>
      </c>
    </row>
    <row r="548" spans="2:10" outlineLevel="1" x14ac:dyDescent="0.2">
      <c r="B548" s="6">
        <v>45058</v>
      </c>
      <c r="C548" s="2" t="s">
        <v>4079</v>
      </c>
      <c r="D548" s="2" t="s">
        <v>3438</v>
      </c>
      <c r="E548" s="2" t="s">
        <v>3744</v>
      </c>
      <c r="F548" s="1">
        <v>-238127</v>
      </c>
      <c r="G548" s="8" t="s">
        <v>620</v>
      </c>
      <c r="H548" s="1">
        <v>-23813</v>
      </c>
      <c r="I548" s="2" t="s">
        <v>1893</v>
      </c>
      <c r="J548" s="2" t="s">
        <v>375</v>
      </c>
    </row>
    <row r="549" spans="2:10" outlineLevel="1" x14ac:dyDescent="0.2">
      <c r="B549" s="6">
        <v>45058</v>
      </c>
      <c r="C549" s="2" t="s">
        <v>4080</v>
      </c>
      <c r="D549" s="2" t="s">
        <v>3960</v>
      </c>
      <c r="E549" s="2" t="s">
        <v>3961</v>
      </c>
      <c r="F549" s="1">
        <v>-438660</v>
      </c>
      <c r="G549" s="8" t="s">
        <v>620</v>
      </c>
      <c r="H549" s="1">
        <v>-43866</v>
      </c>
      <c r="I549" s="2" t="s">
        <v>944</v>
      </c>
      <c r="J549" s="2" t="s">
        <v>319</v>
      </c>
    </row>
    <row r="550" spans="2:10" outlineLevel="1" x14ac:dyDescent="0.2">
      <c r="B550" s="6">
        <v>45058</v>
      </c>
      <c r="C550" s="2" t="s">
        <v>4081</v>
      </c>
      <c r="D550" s="2" t="s">
        <v>3389</v>
      </c>
      <c r="E550" s="2" t="s">
        <v>4082</v>
      </c>
      <c r="F550" s="1">
        <v>-793434</v>
      </c>
      <c r="G550" s="8" t="s">
        <v>620</v>
      </c>
      <c r="H550" s="1">
        <v>-79343</v>
      </c>
      <c r="I550" s="2" t="s">
        <v>1900</v>
      </c>
      <c r="J550" s="2" t="s">
        <v>441</v>
      </c>
    </row>
    <row r="551" spans="2:10" outlineLevel="1" x14ac:dyDescent="0.2">
      <c r="B551" s="6">
        <v>45058</v>
      </c>
      <c r="C551" s="2" t="s">
        <v>4083</v>
      </c>
      <c r="D551" s="2" t="s">
        <v>3389</v>
      </c>
      <c r="E551" s="2" t="s">
        <v>3664</v>
      </c>
      <c r="F551" s="1">
        <v>-846117</v>
      </c>
      <c r="G551" s="8" t="s">
        <v>620</v>
      </c>
      <c r="H551" s="1">
        <v>-84612</v>
      </c>
      <c r="I551" s="2" t="s">
        <v>1900</v>
      </c>
      <c r="J551" s="2" t="s">
        <v>441</v>
      </c>
    </row>
    <row r="552" spans="2:10" outlineLevel="1" x14ac:dyDescent="0.2">
      <c r="B552" s="6">
        <v>45058</v>
      </c>
      <c r="C552" s="2" t="s">
        <v>4084</v>
      </c>
      <c r="D552" s="2" t="s">
        <v>3389</v>
      </c>
      <c r="E552" s="2" t="s">
        <v>3664</v>
      </c>
      <c r="F552" s="1">
        <v>-357198</v>
      </c>
      <c r="G552" s="8" t="s">
        <v>620</v>
      </c>
      <c r="H552" s="1">
        <v>-35720</v>
      </c>
      <c r="I552" s="2" t="s">
        <v>1900</v>
      </c>
      <c r="J552" s="2" t="s">
        <v>441</v>
      </c>
    </row>
    <row r="553" spans="2:10" outlineLevel="1" x14ac:dyDescent="0.2">
      <c r="B553" s="6">
        <v>45058</v>
      </c>
      <c r="C553" s="2" t="s">
        <v>4085</v>
      </c>
      <c r="D553" s="2" t="s">
        <v>2162</v>
      </c>
      <c r="E553" s="2" t="s">
        <v>4086</v>
      </c>
      <c r="F553" s="1">
        <v>63690930</v>
      </c>
      <c r="G553" s="8" t="s">
        <v>620</v>
      </c>
      <c r="H553" s="1">
        <v>6369093</v>
      </c>
      <c r="I553" s="2" t="s">
        <v>1893</v>
      </c>
      <c r="J553" s="2" t="s">
        <v>375</v>
      </c>
    </row>
    <row r="554" spans="2:10" outlineLevel="1" x14ac:dyDescent="0.2">
      <c r="B554" s="6">
        <v>45058</v>
      </c>
      <c r="C554" s="2" t="s">
        <v>4087</v>
      </c>
      <c r="D554" s="2" t="s">
        <v>2162</v>
      </c>
      <c r="E554" s="2" t="s">
        <v>4088</v>
      </c>
      <c r="F554" s="1">
        <v>33135726</v>
      </c>
      <c r="G554" s="8" t="s">
        <v>620</v>
      </c>
      <c r="H554" s="1">
        <v>3313573</v>
      </c>
      <c r="I554" s="2" t="s">
        <v>2355</v>
      </c>
      <c r="J554" s="2" t="s">
        <v>2013</v>
      </c>
    </row>
    <row r="555" spans="2:10" outlineLevel="1" x14ac:dyDescent="0.2">
      <c r="B555" s="6">
        <v>45059</v>
      </c>
      <c r="C555" s="2" t="s">
        <v>4089</v>
      </c>
      <c r="D555" s="2" t="s">
        <v>2162</v>
      </c>
      <c r="E555" s="2" t="s">
        <v>4090</v>
      </c>
      <c r="F555" s="1">
        <v>0</v>
      </c>
      <c r="G555" s="8" t="s">
        <v>620</v>
      </c>
      <c r="H555" s="1">
        <v>0</v>
      </c>
      <c r="I555" s="2" t="s">
        <v>2355</v>
      </c>
      <c r="J555" s="2" t="s">
        <v>2013</v>
      </c>
    </row>
    <row r="556" spans="2:10" outlineLevel="1" x14ac:dyDescent="0.2">
      <c r="B556" s="6">
        <v>45059</v>
      </c>
      <c r="C556" s="2" t="s">
        <v>4091</v>
      </c>
      <c r="D556" s="2" t="s">
        <v>2162</v>
      </c>
      <c r="E556" s="2" t="s">
        <v>4092</v>
      </c>
      <c r="F556" s="1">
        <v>250915</v>
      </c>
      <c r="G556" s="8" t="s">
        <v>620</v>
      </c>
      <c r="H556" s="1">
        <v>25092</v>
      </c>
      <c r="I556" s="2" t="s">
        <v>2355</v>
      </c>
      <c r="J556" s="2" t="s">
        <v>2013</v>
      </c>
    </row>
    <row r="557" spans="2:10" outlineLevel="1" x14ac:dyDescent="0.2">
      <c r="B557" s="6">
        <v>45059</v>
      </c>
      <c r="C557" s="2" t="s">
        <v>4093</v>
      </c>
      <c r="D557" s="2" t="s">
        <v>2162</v>
      </c>
      <c r="E557" s="2" t="s">
        <v>4094</v>
      </c>
      <c r="F557" s="1">
        <v>2940030</v>
      </c>
      <c r="G557" s="8" t="s">
        <v>620</v>
      </c>
      <c r="H557" s="1">
        <v>294003</v>
      </c>
      <c r="I557" s="2" t="s">
        <v>1222</v>
      </c>
      <c r="J557" s="2" t="s">
        <v>915</v>
      </c>
    </row>
    <row r="558" spans="2:10" outlineLevel="1" x14ac:dyDescent="0.2">
      <c r="B558" s="6">
        <v>45059</v>
      </c>
      <c r="C558" s="2" t="s">
        <v>4095</v>
      </c>
      <c r="D558" s="2" t="s">
        <v>2162</v>
      </c>
      <c r="E558" s="2" t="s">
        <v>4096</v>
      </c>
      <c r="F558" s="1">
        <v>566400</v>
      </c>
      <c r="G558" s="8" t="s">
        <v>620</v>
      </c>
      <c r="H558" s="1">
        <v>56640</v>
      </c>
      <c r="I558" s="2" t="s">
        <v>1222</v>
      </c>
      <c r="J558" s="2" t="s">
        <v>915</v>
      </c>
    </row>
    <row r="559" spans="2:10" outlineLevel="1" x14ac:dyDescent="0.2">
      <c r="B559" s="6">
        <v>45059</v>
      </c>
      <c r="C559" s="2" t="s">
        <v>4097</v>
      </c>
      <c r="D559" s="2" t="s">
        <v>2162</v>
      </c>
      <c r="E559" s="2" t="s">
        <v>4098</v>
      </c>
      <c r="F559" s="1">
        <v>2667265</v>
      </c>
      <c r="G559" s="8" t="s">
        <v>620</v>
      </c>
      <c r="H559" s="1">
        <v>266727</v>
      </c>
      <c r="I559" s="2" t="s">
        <v>944</v>
      </c>
      <c r="J559" s="2" t="s">
        <v>319</v>
      </c>
    </row>
    <row r="560" spans="2:10" outlineLevel="1" x14ac:dyDescent="0.2">
      <c r="B560" s="6">
        <v>45059</v>
      </c>
      <c r="C560" s="2" t="s">
        <v>4099</v>
      </c>
      <c r="D560" s="2" t="s">
        <v>2162</v>
      </c>
      <c r="E560" s="2" t="s">
        <v>4100</v>
      </c>
      <c r="F560" s="1">
        <v>3082743</v>
      </c>
      <c r="G560" s="8" t="s">
        <v>620</v>
      </c>
      <c r="H560" s="1">
        <v>308274</v>
      </c>
      <c r="I560" s="2" t="s">
        <v>1796</v>
      </c>
      <c r="J560" s="2" t="s">
        <v>913</v>
      </c>
    </row>
    <row r="561" spans="2:10" outlineLevel="1" x14ac:dyDescent="0.2">
      <c r="B561" s="6">
        <v>45059</v>
      </c>
      <c r="C561" s="2" t="s">
        <v>4101</v>
      </c>
      <c r="D561" s="2" t="s">
        <v>2162</v>
      </c>
      <c r="E561" s="2" t="s">
        <v>4102</v>
      </c>
      <c r="F561" s="1">
        <v>1139375</v>
      </c>
      <c r="G561" s="8" t="s">
        <v>620</v>
      </c>
      <c r="H561" s="1">
        <v>113938</v>
      </c>
      <c r="I561" s="2" t="s">
        <v>1796</v>
      </c>
      <c r="J561" s="2" t="s">
        <v>913</v>
      </c>
    </row>
    <row r="562" spans="2:10" outlineLevel="1" x14ac:dyDescent="0.2">
      <c r="B562" s="6">
        <v>45059</v>
      </c>
      <c r="C562" s="2" t="s">
        <v>4103</v>
      </c>
      <c r="D562" s="2" t="s">
        <v>2162</v>
      </c>
      <c r="E562" s="2" t="s">
        <v>4104</v>
      </c>
      <c r="F562" s="1">
        <v>1139375</v>
      </c>
      <c r="G562" s="8" t="s">
        <v>620</v>
      </c>
      <c r="H562" s="1">
        <v>113938</v>
      </c>
      <c r="I562" s="2" t="s">
        <v>1900</v>
      </c>
      <c r="J562" s="2" t="s">
        <v>441</v>
      </c>
    </row>
    <row r="563" spans="2:10" outlineLevel="1" x14ac:dyDescent="0.2">
      <c r="B563" s="6">
        <v>45059</v>
      </c>
      <c r="C563" s="2" t="s">
        <v>4105</v>
      </c>
      <c r="D563" s="2" t="s">
        <v>2162</v>
      </c>
      <c r="E563" s="2" t="s">
        <v>4106</v>
      </c>
      <c r="F563" s="1">
        <v>2005406</v>
      </c>
      <c r="G563" s="8" t="s">
        <v>620</v>
      </c>
      <c r="H563" s="1">
        <v>200541</v>
      </c>
      <c r="I563" s="2" t="s">
        <v>2339</v>
      </c>
      <c r="J563" s="2" t="s">
        <v>1408</v>
      </c>
    </row>
    <row r="564" spans="2:10" outlineLevel="1" x14ac:dyDescent="0.2">
      <c r="B564" s="6">
        <v>45059</v>
      </c>
      <c r="C564" s="2" t="s">
        <v>4107</v>
      </c>
      <c r="D564" s="2" t="s">
        <v>2162</v>
      </c>
      <c r="E564" s="2" t="s">
        <v>4108</v>
      </c>
      <c r="F564" s="1">
        <v>5678550</v>
      </c>
      <c r="G564" s="8" t="s">
        <v>620</v>
      </c>
      <c r="H564" s="1">
        <v>567855</v>
      </c>
      <c r="I564" s="2" t="s">
        <v>2818</v>
      </c>
      <c r="J564" s="2" t="s">
        <v>364</v>
      </c>
    </row>
    <row r="565" spans="2:10" outlineLevel="1" x14ac:dyDescent="0.2">
      <c r="B565" s="6">
        <v>45059</v>
      </c>
      <c r="C565" s="2" t="s">
        <v>4109</v>
      </c>
      <c r="D565" s="2" t="s">
        <v>2162</v>
      </c>
      <c r="E565" s="2" t="s">
        <v>4110</v>
      </c>
      <c r="F565" s="1">
        <v>1905040</v>
      </c>
      <c r="G565" s="8" t="s">
        <v>620</v>
      </c>
      <c r="H565" s="1">
        <v>190504</v>
      </c>
      <c r="I565" s="2" t="s">
        <v>2355</v>
      </c>
      <c r="J565" s="2" t="s">
        <v>2013</v>
      </c>
    </row>
    <row r="566" spans="2:10" outlineLevel="1" x14ac:dyDescent="0.2">
      <c r="B566" s="6">
        <v>45059</v>
      </c>
      <c r="C566" s="2" t="s">
        <v>4111</v>
      </c>
      <c r="D566" s="2" t="s">
        <v>2162</v>
      </c>
      <c r="E566" s="2" t="s">
        <v>4112</v>
      </c>
      <c r="F566" s="1">
        <v>7011135</v>
      </c>
      <c r="G566" s="8" t="s">
        <v>620</v>
      </c>
      <c r="H566" s="1">
        <v>701114</v>
      </c>
      <c r="I566" s="2" t="s">
        <v>2355</v>
      </c>
      <c r="J566" s="2" t="s">
        <v>2013</v>
      </c>
    </row>
    <row r="567" spans="2:10" outlineLevel="1" x14ac:dyDescent="0.2">
      <c r="B567" s="6">
        <v>45059</v>
      </c>
      <c r="C567" s="2" t="s">
        <v>4113</v>
      </c>
      <c r="D567" s="2" t="s">
        <v>2162</v>
      </c>
      <c r="E567" s="2" t="s">
        <v>4114</v>
      </c>
      <c r="F567" s="1">
        <v>8496000</v>
      </c>
      <c r="G567" s="8" t="s">
        <v>620</v>
      </c>
      <c r="H567" s="1">
        <v>849600</v>
      </c>
      <c r="I567" s="2" t="s">
        <v>2355</v>
      </c>
      <c r="J567" s="2" t="s">
        <v>2013</v>
      </c>
    </row>
    <row r="568" spans="2:10" outlineLevel="1" x14ac:dyDescent="0.2">
      <c r="B568" s="6">
        <v>45059</v>
      </c>
      <c r="C568" s="2" t="s">
        <v>4115</v>
      </c>
      <c r="D568" s="2" t="s">
        <v>2162</v>
      </c>
      <c r="E568" s="2" t="s">
        <v>4116</v>
      </c>
      <c r="F568" s="1">
        <v>2381320</v>
      </c>
      <c r="G568" s="8" t="s">
        <v>620</v>
      </c>
      <c r="H568" s="1">
        <v>238132</v>
      </c>
      <c r="I568" s="2" t="s">
        <v>2355</v>
      </c>
      <c r="J568" s="2" t="s">
        <v>2013</v>
      </c>
    </row>
    <row r="569" spans="2:10" outlineLevel="1" x14ac:dyDescent="0.2">
      <c r="B569" s="6">
        <v>45059</v>
      </c>
      <c r="C569" s="2" t="s">
        <v>4117</v>
      </c>
      <c r="D569" s="2" t="s">
        <v>2162</v>
      </c>
      <c r="E569" s="2" t="s">
        <v>4118</v>
      </c>
      <c r="F569" s="1">
        <v>1905040</v>
      </c>
      <c r="G569" s="8" t="s">
        <v>620</v>
      </c>
      <c r="H569" s="1">
        <v>190504</v>
      </c>
      <c r="I569" s="2" t="s">
        <v>2355</v>
      </c>
      <c r="J569" s="2" t="s">
        <v>2013</v>
      </c>
    </row>
    <row r="570" spans="2:10" outlineLevel="1" x14ac:dyDescent="0.2">
      <c r="B570" s="6">
        <v>45059</v>
      </c>
      <c r="C570" s="2" t="s">
        <v>4119</v>
      </c>
      <c r="D570" s="2" t="s">
        <v>2162</v>
      </c>
      <c r="E570" s="2" t="s">
        <v>4120</v>
      </c>
      <c r="F570" s="1">
        <v>4249200</v>
      </c>
      <c r="G570" s="8" t="s">
        <v>620</v>
      </c>
      <c r="H570" s="1">
        <v>424920</v>
      </c>
      <c r="I570" s="2" t="s">
        <v>2355</v>
      </c>
      <c r="J570" s="2" t="s">
        <v>2013</v>
      </c>
    </row>
    <row r="571" spans="2:10" outlineLevel="1" x14ac:dyDescent="0.2">
      <c r="B571" s="6">
        <v>45059</v>
      </c>
      <c r="C571" s="2" t="s">
        <v>4121</v>
      </c>
      <c r="D571" s="2" t="s">
        <v>2162</v>
      </c>
      <c r="E571" s="2" t="s">
        <v>4122</v>
      </c>
      <c r="F571" s="1">
        <v>3553840</v>
      </c>
      <c r="G571" s="8" t="s">
        <v>620</v>
      </c>
      <c r="H571" s="1">
        <v>355384</v>
      </c>
      <c r="I571" s="2" t="s">
        <v>2355</v>
      </c>
      <c r="J571" s="2" t="s">
        <v>2013</v>
      </c>
    </row>
    <row r="572" spans="2:10" outlineLevel="1" x14ac:dyDescent="0.2">
      <c r="B572" s="6">
        <v>45059</v>
      </c>
      <c r="C572" s="2" t="s">
        <v>4123</v>
      </c>
      <c r="D572" s="2" t="s">
        <v>2162</v>
      </c>
      <c r="E572" s="2" t="s">
        <v>4124</v>
      </c>
      <c r="F572" s="1">
        <v>1905040</v>
      </c>
      <c r="G572" s="8" t="s">
        <v>620</v>
      </c>
      <c r="H572" s="1">
        <v>190504</v>
      </c>
      <c r="I572" s="2" t="s">
        <v>2355</v>
      </c>
      <c r="J572" s="2" t="s">
        <v>2013</v>
      </c>
    </row>
    <row r="573" spans="2:10" outlineLevel="1" x14ac:dyDescent="0.2">
      <c r="B573" s="6">
        <v>45059</v>
      </c>
      <c r="C573" s="2" t="s">
        <v>4125</v>
      </c>
      <c r="D573" s="2" t="s">
        <v>2162</v>
      </c>
      <c r="E573" s="2" t="s">
        <v>4126</v>
      </c>
      <c r="F573" s="1">
        <v>3892820</v>
      </c>
      <c r="G573" s="8" t="s">
        <v>620</v>
      </c>
      <c r="H573" s="1">
        <v>389282</v>
      </c>
      <c r="I573" s="2" t="s">
        <v>2355</v>
      </c>
      <c r="J573" s="2" t="s">
        <v>2013</v>
      </c>
    </row>
    <row r="574" spans="2:10" outlineLevel="1" x14ac:dyDescent="0.2">
      <c r="B574" s="6">
        <v>45059</v>
      </c>
      <c r="C574" s="2" t="s">
        <v>4127</v>
      </c>
      <c r="D574" s="2" t="s">
        <v>2162</v>
      </c>
      <c r="E574" s="2" t="s">
        <v>4128</v>
      </c>
      <c r="F574" s="1">
        <v>888460</v>
      </c>
      <c r="G574" s="8" t="s">
        <v>620</v>
      </c>
      <c r="H574" s="1">
        <v>88846</v>
      </c>
      <c r="I574" s="2" t="s">
        <v>1222</v>
      </c>
      <c r="J574" s="2" t="s">
        <v>915</v>
      </c>
    </row>
    <row r="575" spans="2:10" outlineLevel="1" x14ac:dyDescent="0.2">
      <c r="B575" s="6">
        <v>45059</v>
      </c>
      <c r="C575" s="2" t="s">
        <v>4129</v>
      </c>
      <c r="D575" s="2" t="s">
        <v>2162</v>
      </c>
      <c r="E575" s="2" t="s">
        <v>4130</v>
      </c>
      <c r="F575" s="1">
        <v>1410195</v>
      </c>
      <c r="G575" s="8" t="s">
        <v>620</v>
      </c>
      <c r="H575" s="1">
        <v>141020</v>
      </c>
      <c r="I575" s="2" t="s">
        <v>2354</v>
      </c>
      <c r="J575" s="2" t="s">
        <v>442</v>
      </c>
    </row>
    <row r="576" spans="2:10" outlineLevel="1" x14ac:dyDescent="0.2">
      <c r="B576" s="6">
        <v>45059</v>
      </c>
      <c r="C576" s="2" t="s">
        <v>4131</v>
      </c>
      <c r="D576" s="2" t="s">
        <v>2162</v>
      </c>
      <c r="E576" s="2" t="s">
        <v>4132</v>
      </c>
      <c r="F576" s="1">
        <v>2793500</v>
      </c>
      <c r="G576" s="8" t="s">
        <v>620</v>
      </c>
      <c r="H576" s="1">
        <v>279350</v>
      </c>
      <c r="I576" s="2" t="s">
        <v>944</v>
      </c>
      <c r="J576" s="2" t="s">
        <v>319</v>
      </c>
    </row>
    <row r="577" spans="2:10" outlineLevel="1" x14ac:dyDescent="0.2">
      <c r="B577" s="6">
        <v>45059</v>
      </c>
      <c r="C577" s="2" t="s">
        <v>4133</v>
      </c>
      <c r="D577" s="2" t="s">
        <v>2162</v>
      </c>
      <c r="E577" s="2" t="s">
        <v>4134</v>
      </c>
      <c r="F577" s="1">
        <v>4313540</v>
      </c>
      <c r="G577" s="8" t="s">
        <v>620</v>
      </c>
      <c r="H577" s="1">
        <v>431354</v>
      </c>
      <c r="I577" s="2" t="s">
        <v>944</v>
      </c>
      <c r="J577" s="2" t="s">
        <v>319</v>
      </c>
    </row>
    <row r="578" spans="2:10" outlineLevel="1" x14ac:dyDescent="0.2">
      <c r="B578" s="6">
        <v>45059</v>
      </c>
      <c r="C578" s="2" t="s">
        <v>4135</v>
      </c>
      <c r="D578" s="2" t="s">
        <v>2162</v>
      </c>
      <c r="E578" s="2" t="s">
        <v>4136</v>
      </c>
      <c r="F578" s="1">
        <v>2682418</v>
      </c>
      <c r="G578" s="8" t="s">
        <v>620</v>
      </c>
      <c r="H578" s="1">
        <v>268242</v>
      </c>
      <c r="I578" s="2" t="s">
        <v>1554</v>
      </c>
      <c r="J578" s="2" t="s">
        <v>2830</v>
      </c>
    </row>
    <row r="579" spans="2:10" outlineLevel="1" x14ac:dyDescent="0.2">
      <c r="B579" s="6">
        <v>45059</v>
      </c>
      <c r="C579" s="2" t="s">
        <v>4137</v>
      </c>
      <c r="D579" s="2" t="s">
        <v>2162</v>
      </c>
      <c r="E579" s="2" t="s">
        <v>4138</v>
      </c>
      <c r="F579" s="1">
        <v>2457446</v>
      </c>
      <c r="G579" s="8" t="s">
        <v>620</v>
      </c>
      <c r="H579" s="1">
        <v>245745</v>
      </c>
      <c r="I579" s="2" t="s">
        <v>2339</v>
      </c>
      <c r="J579" s="2" t="s">
        <v>1408</v>
      </c>
    </row>
    <row r="580" spans="2:10" outlineLevel="1" x14ac:dyDescent="0.2">
      <c r="B580" s="6">
        <v>45059</v>
      </c>
      <c r="C580" s="2" t="s">
        <v>4139</v>
      </c>
      <c r="D580" s="2" t="s">
        <v>2162</v>
      </c>
      <c r="E580" s="2" t="s">
        <v>4140</v>
      </c>
      <c r="F580" s="1">
        <v>5539070</v>
      </c>
      <c r="G580" s="8" t="s">
        <v>620</v>
      </c>
      <c r="H580" s="1">
        <v>553907</v>
      </c>
      <c r="I580" s="2" t="s">
        <v>2818</v>
      </c>
      <c r="J580" s="2" t="s">
        <v>364</v>
      </c>
    </row>
    <row r="581" spans="2:10" outlineLevel="1" x14ac:dyDescent="0.2">
      <c r="B581" s="6">
        <v>45059</v>
      </c>
      <c r="C581" s="2" t="s">
        <v>4141</v>
      </c>
      <c r="D581" s="2" t="s">
        <v>2162</v>
      </c>
      <c r="E581" s="2" t="s">
        <v>4142</v>
      </c>
      <c r="F581" s="1">
        <v>4442300</v>
      </c>
      <c r="G581" s="8" t="s">
        <v>620</v>
      </c>
      <c r="H581" s="1">
        <v>444230</v>
      </c>
      <c r="I581" s="2" t="s">
        <v>2355</v>
      </c>
      <c r="J581" s="2" t="s">
        <v>2013</v>
      </c>
    </row>
    <row r="582" spans="2:10" outlineLevel="1" x14ac:dyDescent="0.2">
      <c r="B582" s="6">
        <v>45059</v>
      </c>
      <c r="C582" s="2" t="s">
        <v>4143</v>
      </c>
      <c r="D582" s="2" t="s">
        <v>2162</v>
      </c>
      <c r="E582" s="2" t="s">
        <v>4144</v>
      </c>
      <c r="F582" s="1">
        <v>907500</v>
      </c>
      <c r="G582" s="8" t="s">
        <v>620</v>
      </c>
      <c r="H582" s="1">
        <v>90750</v>
      </c>
      <c r="I582" s="2" t="s">
        <v>2355</v>
      </c>
      <c r="J582" s="2" t="s">
        <v>2013</v>
      </c>
    </row>
    <row r="583" spans="2:10" outlineLevel="1" x14ac:dyDescent="0.2">
      <c r="B583" s="6">
        <v>45059</v>
      </c>
      <c r="C583" s="2" t="s">
        <v>4145</v>
      </c>
      <c r="D583" s="2" t="s">
        <v>2162</v>
      </c>
      <c r="E583" s="2" t="s">
        <v>4146</v>
      </c>
      <c r="F583" s="1">
        <v>1776920</v>
      </c>
      <c r="G583" s="8" t="s">
        <v>620</v>
      </c>
      <c r="H583" s="1">
        <v>177692</v>
      </c>
      <c r="I583" s="2" t="s">
        <v>944</v>
      </c>
      <c r="J583" s="2" t="s">
        <v>319</v>
      </c>
    </row>
    <row r="584" spans="2:10" outlineLevel="1" x14ac:dyDescent="0.2">
      <c r="B584" s="6">
        <v>45059</v>
      </c>
      <c r="C584" s="2" t="s">
        <v>4147</v>
      </c>
      <c r="D584" s="2" t="s">
        <v>2162</v>
      </c>
      <c r="E584" s="2" t="s">
        <v>4148</v>
      </c>
      <c r="F584" s="1">
        <v>1468620</v>
      </c>
      <c r="G584" s="8" t="s">
        <v>620</v>
      </c>
      <c r="H584" s="1">
        <v>146862</v>
      </c>
      <c r="I584" s="2" t="s">
        <v>944</v>
      </c>
      <c r="J584" s="2" t="s">
        <v>319</v>
      </c>
    </row>
    <row r="585" spans="2:10" outlineLevel="1" x14ac:dyDescent="0.2">
      <c r="B585" s="6">
        <v>45059</v>
      </c>
      <c r="C585" s="2" t="s">
        <v>4149</v>
      </c>
      <c r="D585" s="2" t="s">
        <v>2162</v>
      </c>
      <c r="E585" s="2" t="s">
        <v>4150</v>
      </c>
      <c r="F585" s="1">
        <v>1905040</v>
      </c>
      <c r="G585" s="8" t="s">
        <v>620</v>
      </c>
      <c r="H585" s="1">
        <v>190504</v>
      </c>
      <c r="I585" s="2" t="s">
        <v>1796</v>
      </c>
      <c r="J585" s="2" t="s">
        <v>913</v>
      </c>
    </row>
    <row r="586" spans="2:10" outlineLevel="1" x14ac:dyDescent="0.2">
      <c r="B586" s="6">
        <v>45059</v>
      </c>
      <c r="C586" s="2" t="s">
        <v>4151</v>
      </c>
      <c r="D586" s="2" t="s">
        <v>2162</v>
      </c>
      <c r="E586" s="2" t="s">
        <v>4152</v>
      </c>
      <c r="F586" s="1">
        <v>2124000</v>
      </c>
      <c r="G586" s="8" t="s">
        <v>620</v>
      </c>
      <c r="H586" s="1">
        <v>212400</v>
      </c>
      <c r="I586" s="2" t="s">
        <v>1554</v>
      </c>
      <c r="J586" s="2" t="s">
        <v>2830</v>
      </c>
    </row>
    <row r="587" spans="2:10" outlineLevel="1" x14ac:dyDescent="0.2">
      <c r="B587" s="6">
        <v>45059</v>
      </c>
      <c r="C587" s="2" t="s">
        <v>4153</v>
      </c>
      <c r="D587" s="2" t="s">
        <v>2162</v>
      </c>
      <c r="E587" s="2" t="s">
        <v>4154</v>
      </c>
      <c r="F587" s="1">
        <v>1776920</v>
      </c>
      <c r="G587" s="8" t="s">
        <v>620</v>
      </c>
      <c r="H587" s="1">
        <v>177692</v>
      </c>
      <c r="I587" s="2" t="s">
        <v>1900</v>
      </c>
      <c r="J587" s="2" t="s">
        <v>441</v>
      </c>
    </row>
    <row r="588" spans="2:10" outlineLevel="1" x14ac:dyDescent="0.2">
      <c r="B588" s="6">
        <v>45059</v>
      </c>
      <c r="C588" s="2" t="s">
        <v>4155</v>
      </c>
      <c r="D588" s="2" t="s">
        <v>2162</v>
      </c>
      <c r="E588" s="2" t="s">
        <v>4156</v>
      </c>
      <c r="F588" s="1">
        <v>2940030</v>
      </c>
      <c r="G588" s="8" t="s">
        <v>620</v>
      </c>
      <c r="H588" s="1">
        <v>294003</v>
      </c>
      <c r="I588" s="2" t="s">
        <v>1900</v>
      </c>
      <c r="J588" s="2" t="s">
        <v>441</v>
      </c>
    </row>
    <row r="589" spans="2:10" outlineLevel="1" x14ac:dyDescent="0.2">
      <c r="B589" s="6">
        <v>45059</v>
      </c>
      <c r="C589" s="2" t="s">
        <v>4157</v>
      </c>
      <c r="D589" s="2" t="s">
        <v>2162</v>
      </c>
      <c r="E589" s="2" t="s">
        <v>4158</v>
      </c>
      <c r="F589" s="1">
        <v>7019830</v>
      </c>
      <c r="G589" s="8" t="s">
        <v>620</v>
      </c>
      <c r="H589" s="1">
        <v>701983</v>
      </c>
      <c r="I589" s="2" t="s">
        <v>2119</v>
      </c>
      <c r="J589" s="2" t="s">
        <v>1150</v>
      </c>
    </row>
    <row r="590" spans="2:10" outlineLevel="1" x14ac:dyDescent="0.2">
      <c r="B590" s="6">
        <v>45059</v>
      </c>
      <c r="C590" s="2" t="s">
        <v>4159</v>
      </c>
      <c r="D590" s="2" t="s">
        <v>2162</v>
      </c>
      <c r="E590" s="2" t="s">
        <v>4160</v>
      </c>
      <c r="F590" s="1">
        <v>2665380</v>
      </c>
      <c r="G590" s="8" t="s">
        <v>620</v>
      </c>
      <c r="H590" s="1">
        <v>266538</v>
      </c>
      <c r="I590" s="2" t="s">
        <v>1893</v>
      </c>
      <c r="J590" s="2" t="s">
        <v>375</v>
      </c>
    </row>
    <row r="591" spans="2:10" outlineLevel="1" x14ac:dyDescent="0.2">
      <c r="B591" s="6">
        <v>45059</v>
      </c>
      <c r="C591" s="2" t="s">
        <v>4161</v>
      </c>
      <c r="D591" s="2" t="s">
        <v>2162</v>
      </c>
      <c r="E591" s="2" t="s">
        <v>4162</v>
      </c>
      <c r="F591" s="1">
        <v>1776920</v>
      </c>
      <c r="G591" s="8" t="s">
        <v>620</v>
      </c>
      <c r="H591" s="1">
        <v>177692</v>
      </c>
      <c r="I591" s="2" t="s">
        <v>1893</v>
      </c>
      <c r="J591" s="2" t="s">
        <v>375</v>
      </c>
    </row>
    <row r="592" spans="2:10" outlineLevel="1" x14ac:dyDescent="0.2">
      <c r="B592" s="6">
        <v>45059</v>
      </c>
      <c r="C592" s="2" t="s">
        <v>4163</v>
      </c>
      <c r="D592" s="2" t="s">
        <v>2162</v>
      </c>
      <c r="E592" s="2" t="s">
        <v>4164</v>
      </c>
      <c r="F592" s="1">
        <v>1110580</v>
      </c>
      <c r="G592" s="8" t="s">
        <v>620</v>
      </c>
      <c r="H592" s="1">
        <v>111058</v>
      </c>
      <c r="I592" s="2" t="s">
        <v>1893</v>
      </c>
      <c r="J592" s="2" t="s">
        <v>375</v>
      </c>
    </row>
    <row r="593" spans="2:10" outlineLevel="1" x14ac:dyDescent="0.2">
      <c r="B593" s="6">
        <v>45061</v>
      </c>
      <c r="C593" s="2" t="s">
        <v>4165</v>
      </c>
      <c r="D593" s="2" t="s">
        <v>3436</v>
      </c>
      <c r="E593" s="2" t="s">
        <v>4166</v>
      </c>
      <c r="F593" s="1">
        <v>-3882186</v>
      </c>
      <c r="G593" s="8" t="s">
        <v>620</v>
      </c>
      <c r="H593" s="1">
        <v>-388219</v>
      </c>
      <c r="I593" s="2" t="s">
        <v>431</v>
      </c>
      <c r="J593" s="2" t="s">
        <v>2857</v>
      </c>
    </row>
    <row r="594" spans="2:10" outlineLevel="1" x14ac:dyDescent="0.2">
      <c r="B594" s="6">
        <v>45061</v>
      </c>
      <c r="C594" s="2" t="s">
        <v>4167</v>
      </c>
      <c r="D594" s="2" t="s">
        <v>3445</v>
      </c>
      <c r="E594" s="2" t="s">
        <v>4168</v>
      </c>
      <c r="F594" s="1">
        <v>-658091</v>
      </c>
      <c r="G594" s="8" t="s">
        <v>620</v>
      </c>
      <c r="H594" s="1">
        <v>-65809</v>
      </c>
      <c r="I594" s="2" t="s">
        <v>24</v>
      </c>
      <c r="J594" s="2" t="s">
        <v>349</v>
      </c>
    </row>
    <row r="595" spans="2:10" outlineLevel="1" x14ac:dyDescent="0.2">
      <c r="B595" s="6">
        <v>45063</v>
      </c>
      <c r="C595" s="2" t="s">
        <v>4169</v>
      </c>
      <c r="D595" s="2" t="s">
        <v>3462</v>
      </c>
      <c r="E595" s="2" t="s">
        <v>4170</v>
      </c>
      <c r="F595" s="1">
        <v>-1803289</v>
      </c>
      <c r="G595" s="8" t="s">
        <v>620</v>
      </c>
      <c r="H595" s="1">
        <v>-180329</v>
      </c>
      <c r="I595" s="2" t="s">
        <v>2818</v>
      </c>
      <c r="J595" s="2" t="s">
        <v>364</v>
      </c>
    </row>
    <row r="596" spans="2:10" outlineLevel="1" x14ac:dyDescent="0.2">
      <c r="B596" s="6">
        <v>45063</v>
      </c>
      <c r="C596" s="2" t="s">
        <v>4171</v>
      </c>
      <c r="D596" s="2" t="s">
        <v>2162</v>
      </c>
      <c r="E596" s="2" t="s">
        <v>4090</v>
      </c>
      <c r="F596" s="1">
        <v>5488510</v>
      </c>
      <c r="G596" s="8" t="s">
        <v>620</v>
      </c>
      <c r="H596" s="1">
        <v>548851</v>
      </c>
      <c r="I596" s="2" t="s">
        <v>2355</v>
      </c>
      <c r="J596" s="2" t="s">
        <v>2013</v>
      </c>
    </row>
    <row r="597" spans="2:10" outlineLevel="1" x14ac:dyDescent="0.2">
      <c r="B597" s="6">
        <v>45065</v>
      </c>
      <c r="C597" s="2" t="s">
        <v>4172</v>
      </c>
      <c r="D597" s="2" t="s">
        <v>2162</v>
      </c>
      <c r="E597" s="2" t="s">
        <v>4173</v>
      </c>
      <c r="F597" s="1">
        <v>6272595</v>
      </c>
      <c r="G597" s="8" t="s">
        <v>620</v>
      </c>
      <c r="H597" s="1">
        <v>627260</v>
      </c>
      <c r="I597" s="2" t="s">
        <v>2355</v>
      </c>
      <c r="J597" s="2" t="s">
        <v>2013</v>
      </c>
    </row>
    <row r="598" spans="2:10" outlineLevel="1" x14ac:dyDescent="0.2">
      <c r="B598" s="6">
        <v>45065</v>
      </c>
      <c r="C598" s="2" t="s">
        <v>4174</v>
      </c>
      <c r="D598" s="2" t="s">
        <v>2162</v>
      </c>
      <c r="E598" s="2" t="s">
        <v>4175</v>
      </c>
      <c r="F598" s="1">
        <v>4570420</v>
      </c>
      <c r="G598" s="8" t="s">
        <v>620</v>
      </c>
      <c r="H598" s="1">
        <v>457042</v>
      </c>
      <c r="I598" s="2" t="s">
        <v>2355</v>
      </c>
      <c r="J598" s="2" t="s">
        <v>2013</v>
      </c>
    </row>
    <row r="599" spans="2:10" outlineLevel="1" x14ac:dyDescent="0.2">
      <c r="B599" s="6">
        <v>45065</v>
      </c>
      <c r="C599" s="2" t="s">
        <v>4176</v>
      </c>
      <c r="D599" s="2" t="s">
        <v>2162</v>
      </c>
      <c r="E599" s="2" t="s">
        <v>4177</v>
      </c>
      <c r="F599" s="1">
        <v>2832000</v>
      </c>
      <c r="G599" s="8" t="s">
        <v>620</v>
      </c>
      <c r="H599" s="1">
        <v>283200</v>
      </c>
      <c r="I599" s="2" t="s">
        <v>2355</v>
      </c>
      <c r="J599" s="2" t="s">
        <v>2013</v>
      </c>
    </row>
    <row r="600" spans="2:10" outlineLevel="1" x14ac:dyDescent="0.2">
      <c r="B600" s="6">
        <v>45065</v>
      </c>
      <c r="C600" s="2" t="s">
        <v>4178</v>
      </c>
      <c r="D600" s="2" t="s">
        <v>2162</v>
      </c>
      <c r="E600" s="2" t="s">
        <v>4179</v>
      </c>
      <c r="F600" s="1">
        <v>708000</v>
      </c>
      <c r="G600" s="8" t="s">
        <v>620</v>
      </c>
      <c r="H600" s="1">
        <v>70800</v>
      </c>
      <c r="I600" s="2" t="s">
        <v>1222</v>
      </c>
      <c r="J600" s="2" t="s">
        <v>915</v>
      </c>
    </row>
    <row r="601" spans="2:10" outlineLevel="1" x14ac:dyDescent="0.2">
      <c r="B601" s="6">
        <v>45065</v>
      </c>
      <c r="C601" s="2" t="s">
        <v>4180</v>
      </c>
      <c r="D601" s="2" t="s">
        <v>2162</v>
      </c>
      <c r="E601" s="2" t="s">
        <v>4181</v>
      </c>
      <c r="F601" s="1">
        <v>1416000</v>
      </c>
      <c r="G601" s="8" t="s">
        <v>620</v>
      </c>
      <c r="H601" s="1">
        <v>141600</v>
      </c>
      <c r="I601" s="2" t="s">
        <v>1222</v>
      </c>
      <c r="J601" s="2" t="s">
        <v>915</v>
      </c>
    </row>
    <row r="602" spans="2:10" outlineLevel="1" x14ac:dyDescent="0.2">
      <c r="B602" s="6">
        <v>45065</v>
      </c>
      <c r="C602" s="2" t="s">
        <v>4182</v>
      </c>
      <c r="D602" s="2" t="s">
        <v>2162</v>
      </c>
      <c r="E602" s="2" t="s">
        <v>4183</v>
      </c>
      <c r="F602" s="1">
        <v>2940030</v>
      </c>
      <c r="G602" s="8" t="s">
        <v>620</v>
      </c>
      <c r="H602" s="1">
        <v>294003</v>
      </c>
      <c r="I602" s="2" t="s">
        <v>124</v>
      </c>
      <c r="J602" s="2" t="s">
        <v>1197</v>
      </c>
    </row>
    <row r="603" spans="2:10" outlineLevel="1" x14ac:dyDescent="0.2">
      <c r="B603" s="6">
        <v>45065</v>
      </c>
      <c r="C603" s="2" t="s">
        <v>4184</v>
      </c>
      <c r="D603" s="2" t="s">
        <v>2162</v>
      </c>
      <c r="E603" s="2" t="s">
        <v>4185</v>
      </c>
      <c r="F603" s="1">
        <v>2144100</v>
      </c>
      <c r="G603" s="8" t="s">
        <v>620</v>
      </c>
      <c r="H603" s="1">
        <v>214410</v>
      </c>
      <c r="I603" s="2" t="s">
        <v>2354</v>
      </c>
      <c r="J603" s="2" t="s">
        <v>442</v>
      </c>
    </row>
    <row r="604" spans="2:10" outlineLevel="1" x14ac:dyDescent="0.2">
      <c r="B604" s="6">
        <v>45065</v>
      </c>
      <c r="C604" s="2" t="s">
        <v>4186</v>
      </c>
      <c r="D604" s="2" t="s">
        <v>2162</v>
      </c>
      <c r="E604" s="2" t="s">
        <v>4187</v>
      </c>
      <c r="F604" s="1">
        <v>1416000</v>
      </c>
      <c r="G604" s="8" t="s">
        <v>620</v>
      </c>
      <c r="H604" s="1">
        <v>141600</v>
      </c>
      <c r="I604" s="2" t="s">
        <v>2445</v>
      </c>
      <c r="J604" s="2" t="s">
        <v>1098</v>
      </c>
    </row>
    <row r="605" spans="2:10" outlineLevel="1" x14ac:dyDescent="0.2">
      <c r="B605" s="6">
        <v>45065</v>
      </c>
      <c r="C605" s="2" t="s">
        <v>4188</v>
      </c>
      <c r="D605" s="2" t="s">
        <v>2162</v>
      </c>
      <c r="E605" s="2" t="s">
        <v>4189</v>
      </c>
      <c r="F605" s="1">
        <v>708000</v>
      </c>
      <c r="G605" s="8" t="s">
        <v>620</v>
      </c>
      <c r="H605" s="1">
        <v>70800</v>
      </c>
      <c r="I605" s="2" t="s">
        <v>2818</v>
      </c>
      <c r="J605" s="2" t="s">
        <v>364</v>
      </c>
    </row>
    <row r="606" spans="2:10" outlineLevel="1" x14ac:dyDescent="0.2">
      <c r="B606" s="6">
        <v>45065</v>
      </c>
      <c r="C606" s="2" t="s">
        <v>4190</v>
      </c>
      <c r="D606" s="2" t="s">
        <v>2162</v>
      </c>
      <c r="E606" s="2" t="s">
        <v>4191</v>
      </c>
      <c r="F606" s="1">
        <v>1416000</v>
      </c>
      <c r="G606" s="8" t="s">
        <v>620</v>
      </c>
      <c r="H606" s="1">
        <v>141600</v>
      </c>
      <c r="I606" s="2" t="s">
        <v>124</v>
      </c>
      <c r="J606" s="2" t="s">
        <v>1197</v>
      </c>
    </row>
    <row r="607" spans="2:10" outlineLevel="1" x14ac:dyDescent="0.2">
      <c r="B607" s="6">
        <v>45065</v>
      </c>
      <c r="C607" s="2" t="s">
        <v>4192</v>
      </c>
      <c r="D607" s="2" t="s">
        <v>2162</v>
      </c>
      <c r="E607" s="2" t="s">
        <v>4193</v>
      </c>
      <c r="F607" s="1">
        <v>1416000</v>
      </c>
      <c r="G607" s="8" t="s">
        <v>620</v>
      </c>
      <c r="H607" s="1">
        <v>141600</v>
      </c>
      <c r="I607" s="2" t="s">
        <v>1796</v>
      </c>
      <c r="J607" s="2" t="s">
        <v>913</v>
      </c>
    </row>
    <row r="608" spans="2:10" outlineLevel="1" x14ac:dyDescent="0.2">
      <c r="B608" s="6">
        <v>45065</v>
      </c>
      <c r="C608" s="2" t="s">
        <v>4194</v>
      </c>
      <c r="D608" s="2" t="s">
        <v>2162</v>
      </c>
      <c r="E608" s="2" t="s">
        <v>4195</v>
      </c>
      <c r="F608" s="1">
        <v>1977652</v>
      </c>
      <c r="G608" s="8" t="s">
        <v>620</v>
      </c>
      <c r="H608" s="1">
        <v>197765</v>
      </c>
      <c r="I608" s="2" t="s">
        <v>2339</v>
      </c>
      <c r="J608" s="2" t="s">
        <v>1408</v>
      </c>
    </row>
    <row r="609" spans="2:10" outlineLevel="1" x14ac:dyDescent="0.2">
      <c r="B609" s="6">
        <v>45065</v>
      </c>
      <c r="C609" s="2" t="s">
        <v>4196</v>
      </c>
      <c r="D609" s="2" t="s">
        <v>2162</v>
      </c>
      <c r="E609" s="2" t="s">
        <v>4197</v>
      </c>
      <c r="F609" s="1">
        <v>3269780</v>
      </c>
      <c r="G609" s="8" t="s">
        <v>620</v>
      </c>
      <c r="H609" s="1">
        <v>326978</v>
      </c>
      <c r="I609" s="2" t="s">
        <v>2339</v>
      </c>
      <c r="J609" s="2" t="s">
        <v>1408</v>
      </c>
    </row>
    <row r="610" spans="2:10" outlineLevel="1" x14ac:dyDescent="0.2">
      <c r="B610" s="6">
        <v>45065</v>
      </c>
      <c r="C610" s="2" t="s">
        <v>4198</v>
      </c>
      <c r="D610" s="2" t="s">
        <v>2162</v>
      </c>
      <c r="E610" s="2" t="s">
        <v>4199</v>
      </c>
      <c r="F610" s="1">
        <v>1776920</v>
      </c>
      <c r="G610" s="8" t="s">
        <v>620</v>
      </c>
      <c r="H610" s="1">
        <v>177692</v>
      </c>
      <c r="I610" s="2" t="s">
        <v>1900</v>
      </c>
      <c r="J610" s="2" t="s">
        <v>441</v>
      </c>
    </row>
    <row r="611" spans="2:10" outlineLevel="1" x14ac:dyDescent="0.2">
      <c r="B611" s="6">
        <v>45065</v>
      </c>
      <c r="C611" s="2" t="s">
        <v>4200</v>
      </c>
      <c r="D611" s="2" t="s">
        <v>2162</v>
      </c>
      <c r="E611" s="2" t="s">
        <v>4201</v>
      </c>
      <c r="F611" s="1">
        <v>1416000</v>
      </c>
      <c r="G611" s="8" t="s">
        <v>620</v>
      </c>
      <c r="H611" s="1">
        <v>141600</v>
      </c>
      <c r="I611" s="2" t="s">
        <v>944</v>
      </c>
      <c r="J611" s="2" t="s">
        <v>319</v>
      </c>
    </row>
    <row r="612" spans="2:10" outlineLevel="1" x14ac:dyDescent="0.2">
      <c r="B612" s="6">
        <v>45065</v>
      </c>
      <c r="C612" s="2" t="s">
        <v>4202</v>
      </c>
      <c r="D612" s="2" t="s">
        <v>2162</v>
      </c>
      <c r="E612" s="2" t="s">
        <v>4203</v>
      </c>
      <c r="F612" s="1">
        <v>1416000</v>
      </c>
      <c r="G612" s="8" t="s">
        <v>620</v>
      </c>
      <c r="H612" s="1">
        <v>141600</v>
      </c>
      <c r="I612" s="2" t="s">
        <v>1554</v>
      </c>
      <c r="J612" s="2" t="s">
        <v>2830</v>
      </c>
    </row>
    <row r="613" spans="2:10" outlineLevel="1" x14ac:dyDescent="0.2">
      <c r="B613" s="6">
        <v>45065</v>
      </c>
      <c r="C613" s="2" t="s">
        <v>4204</v>
      </c>
      <c r="D613" s="2" t="s">
        <v>2162</v>
      </c>
      <c r="E613" s="2" t="s">
        <v>4205</v>
      </c>
      <c r="F613" s="1">
        <v>1416000</v>
      </c>
      <c r="G613" s="8" t="s">
        <v>620</v>
      </c>
      <c r="H613" s="1">
        <v>141600</v>
      </c>
      <c r="I613" s="2" t="s">
        <v>24</v>
      </c>
      <c r="J613" s="2" t="s">
        <v>349</v>
      </c>
    </row>
    <row r="614" spans="2:10" outlineLevel="1" x14ac:dyDescent="0.2">
      <c r="B614" s="6">
        <v>45065</v>
      </c>
      <c r="C614" s="2" t="s">
        <v>4206</v>
      </c>
      <c r="D614" s="2" t="s">
        <v>2162</v>
      </c>
      <c r="E614" s="2" t="s">
        <v>4207</v>
      </c>
      <c r="F614" s="1">
        <v>1468620</v>
      </c>
      <c r="G614" s="8" t="s">
        <v>620</v>
      </c>
      <c r="H614" s="1">
        <v>146862</v>
      </c>
      <c r="I614" s="2" t="s">
        <v>2355</v>
      </c>
      <c r="J614" s="2" t="s">
        <v>2013</v>
      </c>
    </row>
    <row r="615" spans="2:10" outlineLevel="1" x14ac:dyDescent="0.2">
      <c r="B615" s="6">
        <v>45065</v>
      </c>
      <c r="C615" s="2" t="s">
        <v>4208</v>
      </c>
      <c r="D615" s="2" t="s">
        <v>2162</v>
      </c>
      <c r="E615" s="2" t="s">
        <v>4209</v>
      </c>
      <c r="F615" s="1">
        <v>4879333</v>
      </c>
      <c r="G615" s="8" t="s">
        <v>620</v>
      </c>
      <c r="H615" s="1">
        <v>487933</v>
      </c>
      <c r="I615" s="2" t="s">
        <v>24</v>
      </c>
      <c r="J615" s="2" t="s">
        <v>349</v>
      </c>
    </row>
    <row r="616" spans="2:10" outlineLevel="1" x14ac:dyDescent="0.2">
      <c r="B616" s="6">
        <v>45065</v>
      </c>
      <c r="C616" s="2" t="s">
        <v>4210</v>
      </c>
      <c r="D616" s="2" t="s">
        <v>2162</v>
      </c>
      <c r="E616" s="2" t="s">
        <v>4211</v>
      </c>
      <c r="F616" s="1">
        <v>1410195</v>
      </c>
      <c r="G616" s="8" t="s">
        <v>620</v>
      </c>
      <c r="H616" s="1">
        <v>141020</v>
      </c>
      <c r="I616" s="2" t="s">
        <v>24</v>
      </c>
      <c r="J616" s="2" t="s">
        <v>349</v>
      </c>
    </row>
    <row r="617" spans="2:10" outlineLevel="1" x14ac:dyDescent="0.2">
      <c r="B617" s="6">
        <v>45065</v>
      </c>
      <c r="C617" s="2" t="s">
        <v>4212</v>
      </c>
      <c r="D617" s="2" t="s">
        <v>2162</v>
      </c>
      <c r="E617" s="2" t="s">
        <v>4213</v>
      </c>
      <c r="F617" s="1">
        <v>2618440</v>
      </c>
      <c r="G617" s="8" t="s">
        <v>620</v>
      </c>
      <c r="H617" s="1">
        <v>261844</v>
      </c>
      <c r="I617" s="2" t="s">
        <v>2818</v>
      </c>
      <c r="J617" s="2" t="s">
        <v>364</v>
      </c>
    </row>
    <row r="618" spans="2:10" outlineLevel="1" x14ac:dyDescent="0.2">
      <c r="B618" s="6">
        <v>45065</v>
      </c>
      <c r="C618" s="2" t="s">
        <v>4214</v>
      </c>
      <c r="D618" s="2" t="s">
        <v>2162</v>
      </c>
      <c r="E618" s="2" t="s">
        <v>4215</v>
      </c>
      <c r="F618" s="1">
        <v>1769718</v>
      </c>
      <c r="G618" s="8" t="s">
        <v>620</v>
      </c>
      <c r="H618" s="1">
        <v>176972</v>
      </c>
      <c r="I618" s="2" t="s">
        <v>2445</v>
      </c>
      <c r="J618" s="2" t="s">
        <v>1098</v>
      </c>
    </row>
    <row r="619" spans="2:10" outlineLevel="1" x14ac:dyDescent="0.2">
      <c r="B619" s="6">
        <v>45065</v>
      </c>
      <c r="C619" s="2" t="s">
        <v>4216</v>
      </c>
      <c r="D619" s="2" t="s">
        <v>2162</v>
      </c>
      <c r="E619" s="2" t="s">
        <v>4217</v>
      </c>
      <c r="F619" s="1">
        <v>544500</v>
      </c>
      <c r="G619" s="8" t="s">
        <v>620</v>
      </c>
      <c r="H619" s="1">
        <v>54450</v>
      </c>
      <c r="I619" s="2" t="s">
        <v>2445</v>
      </c>
      <c r="J619" s="2" t="s">
        <v>1098</v>
      </c>
    </row>
    <row r="620" spans="2:10" outlineLevel="1" x14ac:dyDescent="0.2">
      <c r="B620" s="6">
        <v>45065</v>
      </c>
      <c r="C620" s="2" t="s">
        <v>4218</v>
      </c>
      <c r="D620" s="2" t="s">
        <v>2162</v>
      </c>
      <c r="E620" s="2" t="s">
        <v>4219</v>
      </c>
      <c r="F620" s="1">
        <v>888460</v>
      </c>
      <c r="G620" s="8" t="s">
        <v>620</v>
      </c>
      <c r="H620" s="1">
        <v>88846</v>
      </c>
      <c r="I620" s="2" t="s">
        <v>1796</v>
      </c>
      <c r="J620" s="2" t="s">
        <v>913</v>
      </c>
    </row>
    <row r="621" spans="2:10" outlineLevel="1" x14ac:dyDescent="0.2">
      <c r="B621" s="6">
        <v>45065</v>
      </c>
      <c r="C621" s="2" t="s">
        <v>4220</v>
      </c>
      <c r="D621" s="2" t="s">
        <v>2162</v>
      </c>
      <c r="E621" s="2" t="s">
        <v>4221</v>
      </c>
      <c r="F621" s="1">
        <v>2904485</v>
      </c>
      <c r="G621" s="8" t="s">
        <v>620</v>
      </c>
      <c r="H621" s="1">
        <v>290449</v>
      </c>
      <c r="I621" s="2" t="s">
        <v>944</v>
      </c>
      <c r="J621" s="2" t="s">
        <v>319</v>
      </c>
    </row>
    <row r="622" spans="2:10" outlineLevel="1" x14ac:dyDescent="0.2">
      <c r="B622" s="6">
        <v>45065</v>
      </c>
      <c r="C622" s="2" t="s">
        <v>4222</v>
      </c>
      <c r="D622" s="2" t="s">
        <v>2162</v>
      </c>
      <c r="E622" s="2" t="s">
        <v>4223</v>
      </c>
      <c r="F622" s="1">
        <v>888460</v>
      </c>
      <c r="G622" s="8" t="s">
        <v>620</v>
      </c>
      <c r="H622" s="1">
        <v>88846</v>
      </c>
      <c r="I622" s="2" t="s">
        <v>944</v>
      </c>
      <c r="J622" s="2" t="s">
        <v>319</v>
      </c>
    </row>
    <row r="623" spans="2:10" outlineLevel="1" x14ac:dyDescent="0.2">
      <c r="B623" s="6">
        <v>45065</v>
      </c>
      <c r="C623" s="2" t="s">
        <v>4224</v>
      </c>
      <c r="D623" s="2" t="s">
        <v>2162</v>
      </c>
      <c r="E623" s="2" t="s">
        <v>4225</v>
      </c>
      <c r="F623" s="1">
        <v>3451280</v>
      </c>
      <c r="G623" s="8" t="s">
        <v>620</v>
      </c>
      <c r="H623" s="1">
        <v>345128</v>
      </c>
      <c r="I623" s="2" t="s">
        <v>1900</v>
      </c>
      <c r="J623" s="2" t="s">
        <v>441</v>
      </c>
    </row>
    <row r="624" spans="2:10" outlineLevel="1" x14ac:dyDescent="0.2">
      <c r="B624" s="6">
        <v>45065</v>
      </c>
      <c r="C624" s="2" t="s">
        <v>4226</v>
      </c>
      <c r="D624" s="2" t="s">
        <v>2162</v>
      </c>
      <c r="E624" s="2" t="s">
        <v>4227</v>
      </c>
      <c r="F624" s="1">
        <v>5213320</v>
      </c>
      <c r="G624" s="8" t="s">
        <v>620</v>
      </c>
      <c r="H624" s="1">
        <v>521332</v>
      </c>
      <c r="I624" s="2" t="s">
        <v>2119</v>
      </c>
      <c r="J624" s="2" t="s">
        <v>1150</v>
      </c>
    </row>
    <row r="625" spans="2:10" outlineLevel="1" x14ac:dyDescent="0.2">
      <c r="B625" s="6">
        <v>45065</v>
      </c>
      <c r="C625" s="2" t="s">
        <v>4228</v>
      </c>
      <c r="D625" s="2" t="s">
        <v>2162</v>
      </c>
      <c r="E625" s="2" t="s">
        <v>4229</v>
      </c>
      <c r="F625" s="1">
        <v>4442300</v>
      </c>
      <c r="G625" s="8" t="s">
        <v>620</v>
      </c>
      <c r="H625" s="1">
        <v>444230</v>
      </c>
      <c r="I625" s="2" t="s">
        <v>1893</v>
      </c>
      <c r="J625" s="2" t="s">
        <v>375</v>
      </c>
    </row>
    <row r="626" spans="2:10" outlineLevel="1" x14ac:dyDescent="0.2">
      <c r="B626" s="6">
        <v>45065</v>
      </c>
      <c r="C626" s="2" t="s">
        <v>4230</v>
      </c>
      <c r="D626" s="2" t="s">
        <v>2162</v>
      </c>
      <c r="E626" s="2" t="s">
        <v>4231</v>
      </c>
      <c r="F626" s="1">
        <v>708000</v>
      </c>
      <c r="G626" s="8" t="s">
        <v>620</v>
      </c>
      <c r="H626" s="1">
        <v>70800</v>
      </c>
      <c r="I626" s="2" t="s">
        <v>1893</v>
      </c>
      <c r="J626" s="2" t="s">
        <v>375</v>
      </c>
    </row>
    <row r="627" spans="2:10" outlineLevel="1" x14ac:dyDescent="0.2">
      <c r="B627" s="6">
        <v>45065</v>
      </c>
      <c r="C627" s="2" t="s">
        <v>4232</v>
      </c>
      <c r="D627" s="2" t="s">
        <v>2162</v>
      </c>
      <c r="E627" s="2" t="s">
        <v>4233</v>
      </c>
      <c r="F627" s="1">
        <v>1468620</v>
      </c>
      <c r="G627" s="8" t="s">
        <v>620</v>
      </c>
      <c r="H627" s="1">
        <v>146862</v>
      </c>
      <c r="I627" s="2" t="s">
        <v>1893</v>
      </c>
      <c r="J627" s="2" t="s">
        <v>375</v>
      </c>
    </row>
    <row r="628" spans="2:10" outlineLevel="1" x14ac:dyDescent="0.2">
      <c r="B628" s="6">
        <v>45065</v>
      </c>
      <c r="C628" s="2" t="s">
        <v>4234</v>
      </c>
      <c r="D628" s="2" t="s">
        <v>2162</v>
      </c>
      <c r="E628" s="2" t="s">
        <v>4235</v>
      </c>
      <c r="F628" s="1">
        <v>3681960</v>
      </c>
      <c r="G628" s="8" t="s">
        <v>620</v>
      </c>
      <c r="H628" s="1">
        <v>368196</v>
      </c>
      <c r="I628" s="2" t="s">
        <v>1893</v>
      </c>
      <c r="J628" s="2" t="s">
        <v>375</v>
      </c>
    </row>
    <row r="629" spans="2:10" outlineLevel="1" x14ac:dyDescent="0.2">
      <c r="B629" s="6">
        <v>45065</v>
      </c>
      <c r="C629" s="2" t="s">
        <v>4236</v>
      </c>
      <c r="D629" s="2" t="s">
        <v>2162</v>
      </c>
      <c r="E629" s="2" t="s">
        <v>4237</v>
      </c>
      <c r="F629" s="1">
        <v>184763</v>
      </c>
      <c r="G629" s="8" t="s">
        <v>620</v>
      </c>
      <c r="H629" s="1">
        <v>18476</v>
      </c>
      <c r="I629" s="2" t="s">
        <v>1893</v>
      </c>
      <c r="J629" s="2" t="s">
        <v>375</v>
      </c>
    </row>
    <row r="630" spans="2:10" outlineLevel="1" x14ac:dyDescent="0.2">
      <c r="B630" s="6">
        <v>45068</v>
      </c>
      <c r="C630" s="2" t="s">
        <v>4238</v>
      </c>
      <c r="D630" s="2" t="s">
        <v>3389</v>
      </c>
      <c r="E630" s="2" t="s">
        <v>4239</v>
      </c>
      <c r="F630" s="1">
        <v>-1579413</v>
      </c>
      <c r="G630" s="8" t="s">
        <v>620</v>
      </c>
      <c r="H630" s="1">
        <v>-157942</v>
      </c>
      <c r="I630" s="2" t="s">
        <v>1900</v>
      </c>
      <c r="J630" s="2" t="s">
        <v>441</v>
      </c>
    </row>
    <row r="631" spans="2:10" outlineLevel="1" x14ac:dyDescent="0.2">
      <c r="B631" s="6">
        <v>45068</v>
      </c>
      <c r="C631" s="2" t="s">
        <v>4240</v>
      </c>
      <c r="D631" s="2" t="s">
        <v>3389</v>
      </c>
      <c r="E631" s="2" t="s">
        <v>4241</v>
      </c>
      <c r="F631" s="1">
        <v>-2141522</v>
      </c>
      <c r="G631" s="8" t="s">
        <v>620</v>
      </c>
      <c r="H631" s="1">
        <v>-214152</v>
      </c>
      <c r="I631" s="2" t="s">
        <v>1900</v>
      </c>
      <c r="J631" s="2" t="s">
        <v>441</v>
      </c>
    </row>
    <row r="632" spans="2:10" outlineLevel="1" x14ac:dyDescent="0.2">
      <c r="B632" s="6">
        <v>45069</v>
      </c>
      <c r="C632" s="2" t="s">
        <v>4242</v>
      </c>
      <c r="D632" s="2" t="s">
        <v>2162</v>
      </c>
      <c r="E632" s="2" t="s">
        <v>1889</v>
      </c>
      <c r="F632" s="1">
        <v>12353825</v>
      </c>
      <c r="G632" s="8" t="s">
        <v>620</v>
      </c>
      <c r="H632" s="1">
        <v>1235383</v>
      </c>
      <c r="I632" s="2" t="s">
        <v>1893</v>
      </c>
      <c r="J632" s="2" t="s">
        <v>375</v>
      </c>
    </row>
    <row r="633" spans="2:10" outlineLevel="1" x14ac:dyDescent="0.2">
      <c r="B633" s="6">
        <v>45069</v>
      </c>
      <c r="C633" s="2" t="s">
        <v>4243</v>
      </c>
      <c r="D633" s="2" t="s">
        <v>2162</v>
      </c>
      <c r="E633" s="2" t="s">
        <v>1889</v>
      </c>
      <c r="F633" s="1">
        <v>-12353825</v>
      </c>
      <c r="G633" s="8" t="s">
        <v>620</v>
      </c>
      <c r="H633" s="1">
        <v>-1235383</v>
      </c>
      <c r="I633" s="2" t="s">
        <v>1893</v>
      </c>
      <c r="J633" s="2" t="s">
        <v>375</v>
      </c>
    </row>
    <row r="634" spans="2:10" outlineLevel="1" x14ac:dyDescent="0.2">
      <c r="B634" s="6">
        <v>45069</v>
      </c>
      <c r="C634" s="2" t="s">
        <v>4244</v>
      </c>
      <c r="D634" s="2" t="s">
        <v>2162</v>
      </c>
      <c r="E634" s="2" t="s">
        <v>1889</v>
      </c>
      <c r="F634" s="1">
        <v>1661105</v>
      </c>
      <c r="G634" s="8" t="s">
        <v>620</v>
      </c>
      <c r="H634" s="1">
        <v>166111</v>
      </c>
      <c r="I634" s="2" t="s">
        <v>944</v>
      </c>
      <c r="J634" s="2" t="s">
        <v>319</v>
      </c>
    </row>
    <row r="635" spans="2:10" outlineLevel="1" x14ac:dyDescent="0.2">
      <c r="B635" s="6">
        <v>45069</v>
      </c>
      <c r="C635" s="2" t="s">
        <v>4245</v>
      </c>
      <c r="D635" s="2" t="s">
        <v>2162</v>
      </c>
      <c r="E635" s="2" t="s">
        <v>1889</v>
      </c>
      <c r="F635" s="1">
        <v>3833560</v>
      </c>
      <c r="G635" s="8" t="s">
        <v>620</v>
      </c>
      <c r="H635" s="1">
        <v>383356</v>
      </c>
      <c r="I635" s="2" t="s">
        <v>2119</v>
      </c>
      <c r="J635" s="2" t="s">
        <v>1150</v>
      </c>
    </row>
    <row r="636" spans="2:10" outlineLevel="1" x14ac:dyDescent="0.2">
      <c r="B636" s="6">
        <v>45069</v>
      </c>
      <c r="C636" s="2" t="s">
        <v>4246</v>
      </c>
      <c r="D636" s="2" t="s">
        <v>2162</v>
      </c>
      <c r="E636" s="2" t="s">
        <v>1889</v>
      </c>
      <c r="F636" s="1">
        <v>7801663</v>
      </c>
      <c r="G636" s="8" t="s">
        <v>620</v>
      </c>
      <c r="H636" s="1">
        <v>780166</v>
      </c>
      <c r="I636" s="2" t="s">
        <v>2445</v>
      </c>
      <c r="J636" s="2" t="s">
        <v>1098</v>
      </c>
    </row>
    <row r="637" spans="2:10" outlineLevel="1" x14ac:dyDescent="0.2">
      <c r="B637" s="6">
        <v>45069</v>
      </c>
      <c r="C637" s="2" t="s">
        <v>4247</v>
      </c>
      <c r="D637" s="2" t="s">
        <v>2162</v>
      </c>
      <c r="E637" s="2" t="s">
        <v>1889</v>
      </c>
      <c r="F637" s="1">
        <v>10871460</v>
      </c>
      <c r="G637" s="8" t="s">
        <v>620</v>
      </c>
      <c r="H637" s="1">
        <v>1087146</v>
      </c>
      <c r="I637" s="2" t="s">
        <v>1900</v>
      </c>
      <c r="J637" s="2" t="s">
        <v>441</v>
      </c>
    </row>
    <row r="638" spans="2:10" outlineLevel="1" x14ac:dyDescent="0.2">
      <c r="B638" s="6">
        <v>45069</v>
      </c>
      <c r="C638" s="2" t="s">
        <v>4248</v>
      </c>
      <c r="D638" s="2" t="s">
        <v>2162</v>
      </c>
      <c r="E638" s="2" t="s">
        <v>1889</v>
      </c>
      <c r="F638" s="1">
        <v>-1661105</v>
      </c>
      <c r="G638" s="8" t="s">
        <v>620</v>
      </c>
      <c r="H638" s="1">
        <v>-166111</v>
      </c>
      <c r="I638" s="2" t="s">
        <v>944</v>
      </c>
      <c r="J638" s="2" t="s">
        <v>319</v>
      </c>
    </row>
    <row r="639" spans="2:10" outlineLevel="1" x14ac:dyDescent="0.2">
      <c r="B639" s="6">
        <v>45069</v>
      </c>
      <c r="C639" s="2" t="s">
        <v>4249</v>
      </c>
      <c r="D639" s="2" t="s">
        <v>2162</v>
      </c>
      <c r="E639" s="2" t="s">
        <v>1889</v>
      </c>
      <c r="F639" s="1">
        <v>-3833560</v>
      </c>
      <c r="G639" s="8" t="s">
        <v>620</v>
      </c>
      <c r="H639" s="1">
        <v>-383356</v>
      </c>
      <c r="I639" s="2" t="s">
        <v>2119</v>
      </c>
      <c r="J639" s="2" t="s">
        <v>1150</v>
      </c>
    </row>
    <row r="640" spans="2:10" outlineLevel="1" x14ac:dyDescent="0.2">
      <c r="B640" s="6">
        <v>45069</v>
      </c>
      <c r="C640" s="2" t="s">
        <v>4250</v>
      </c>
      <c r="D640" s="2" t="s">
        <v>2162</v>
      </c>
      <c r="E640" s="2" t="s">
        <v>1889</v>
      </c>
      <c r="F640" s="1">
        <v>-10871460</v>
      </c>
      <c r="G640" s="8" t="s">
        <v>620</v>
      </c>
      <c r="H640" s="1">
        <v>-1087146</v>
      </c>
      <c r="I640" s="2" t="s">
        <v>1900</v>
      </c>
      <c r="J640" s="2" t="s">
        <v>441</v>
      </c>
    </row>
    <row r="641" spans="2:10" outlineLevel="1" x14ac:dyDescent="0.2">
      <c r="B641" s="6">
        <v>45069</v>
      </c>
      <c r="C641" s="2" t="s">
        <v>4251</v>
      </c>
      <c r="D641" s="2" t="s">
        <v>2162</v>
      </c>
      <c r="E641" s="2" t="s">
        <v>1889</v>
      </c>
      <c r="F641" s="1">
        <v>-7801663</v>
      </c>
      <c r="G641" s="8" t="s">
        <v>620</v>
      </c>
      <c r="H641" s="1">
        <v>-780166</v>
      </c>
      <c r="I641" s="2" t="s">
        <v>2445</v>
      </c>
      <c r="J641" s="2" t="s">
        <v>1098</v>
      </c>
    </row>
    <row r="642" spans="2:10" outlineLevel="1" x14ac:dyDescent="0.2">
      <c r="B642" s="6">
        <v>45069</v>
      </c>
      <c r="C642" s="2" t="s">
        <v>4252</v>
      </c>
      <c r="D642" s="2" t="s">
        <v>2162</v>
      </c>
      <c r="E642" s="2" t="s">
        <v>4253</v>
      </c>
      <c r="F642" s="1">
        <v>694233</v>
      </c>
      <c r="G642" s="8" t="s">
        <v>620</v>
      </c>
      <c r="H642" s="1">
        <v>69423</v>
      </c>
      <c r="I642" s="2" t="s">
        <v>2355</v>
      </c>
      <c r="J642" s="2" t="s">
        <v>2013</v>
      </c>
    </row>
    <row r="643" spans="2:10" outlineLevel="1" x14ac:dyDescent="0.2">
      <c r="B643" s="6">
        <v>45069</v>
      </c>
      <c r="C643" s="2" t="s">
        <v>4254</v>
      </c>
      <c r="D643" s="2" t="s">
        <v>2162</v>
      </c>
      <c r="E643" s="2" t="s">
        <v>4255</v>
      </c>
      <c r="F643" s="1">
        <v>21441891</v>
      </c>
      <c r="G643" s="8" t="s">
        <v>620</v>
      </c>
      <c r="H643" s="1">
        <v>2144189</v>
      </c>
      <c r="I643" s="2" t="s">
        <v>2355</v>
      </c>
      <c r="J643" s="2" t="s">
        <v>2013</v>
      </c>
    </row>
    <row r="644" spans="2:10" outlineLevel="1" x14ac:dyDescent="0.2">
      <c r="B644" s="6">
        <v>45069</v>
      </c>
      <c r="C644" s="2" t="s">
        <v>4256</v>
      </c>
      <c r="D644" s="2" t="s">
        <v>2162</v>
      </c>
      <c r="E644" s="2" t="s">
        <v>4257</v>
      </c>
      <c r="F644" s="1">
        <v>4193205</v>
      </c>
      <c r="G644" s="8" t="s">
        <v>620</v>
      </c>
      <c r="H644" s="1">
        <v>419321</v>
      </c>
      <c r="I644" s="2" t="s">
        <v>1893</v>
      </c>
      <c r="J644" s="2" t="s">
        <v>375</v>
      </c>
    </row>
    <row r="645" spans="2:10" outlineLevel="1" x14ac:dyDescent="0.2">
      <c r="B645" s="6">
        <v>45069</v>
      </c>
      <c r="C645" s="2" t="s">
        <v>4258</v>
      </c>
      <c r="D645" s="2" t="s">
        <v>2162</v>
      </c>
      <c r="E645" s="2" t="s">
        <v>4259</v>
      </c>
      <c r="F645" s="1">
        <v>845754</v>
      </c>
      <c r="G645" s="8" t="s">
        <v>620</v>
      </c>
      <c r="H645" s="1">
        <v>84575</v>
      </c>
      <c r="I645" s="2" t="s">
        <v>1893</v>
      </c>
      <c r="J645" s="2" t="s">
        <v>375</v>
      </c>
    </row>
    <row r="646" spans="2:10" outlineLevel="1" x14ac:dyDescent="0.2">
      <c r="B646" s="6">
        <v>45070</v>
      </c>
      <c r="C646" s="2" t="s">
        <v>4260</v>
      </c>
      <c r="D646" s="2" t="s">
        <v>3443</v>
      </c>
      <c r="E646" s="2" t="s">
        <v>4261</v>
      </c>
      <c r="F646" s="1">
        <v>-562276</v>
      </c>
      <c r="G646" s="8" t="s">
        <v>620</v>
      </c>
      <c r="H646" s="1">
        <v>-56227</v>
      </c>
      <c r="I646" s="2" t="s">
        <v>1893</v>
      </c>
      <c r="J646" s="2" t="s">
        <v>375</v>
      </c>
    </row>
    <row r="647" spans="2:10" outlineLevel="1" x14ac:dyDescent="0.2">
      <c r="B647" s="6">
        <v>45070</v>
      </c>
      <c r="C647" s="2" t="s">
        <v>4262</v>
      </c>
      <c r="D647" s="2" t="s">
        <v>2162</v>
      </c>
      <c r="E647" s="2" t="s">
        <v>4263</v>
      </c>
      <c r="F647" s="1">
        <v>2262254</v>
      </c>
      <c r="G647" s="8" t="s">
        <v>620</v>
      </c>
      <c r="H647" s="1">
        <v>226225</v>
      </c>
      <c r="I647" s="2" t="s">
        <v>1796</v>
      </c>
      <c r="J647" s="2" t="s">
        <v>913</v>
      </c>
    </row>
    <row r="648" spans="2:10" outlineLevel="1" x14ac:dyDescent="0.2">
      <c r="B648" s="6">
        <v>45073</v>
      </c>
      <c r="C648" s="2" t="s">
        <v>4264</v>
      </c>
      <c r="D648" s="2" t="s">
        <v>2162</v>
      </c>
      <c r="E648" s="2" t="s">
        <v>4265</v>
      </c>
      <c r="F648" s="1">
        <v>3553840</v>
      </c>
      <c r="G648" s="8" t="s">
        <v>620</v>
      </c>
      <c r="H648" s="1">
        <v>355384</v>
      </c>
      <c r="I648" s="2" t="s">
        <v>2355</v>
      </c>
      <c r="J648" s="2" t="s">
        <v>2013</v>
      </c>
    </row>
    <row r="649" spans="2:10" outlineLevel="1" x14ac:dyDescent="0.2">
      <c r="B649" s="6">
        <v>45073</v>
      </c>
      <c r="C649" s="2" t="s">
        <v>4266</v>
      </c>
      <c r="D649" s="2" t="s">
        <v>2162</v>
      </c>
      <c r="E649" s="2" t="s">
        <v>4267</v>
      </c>
      <c r="F649" s="1">
        <v>10832095</v>
      </c>
      <c r="G649" s="8" t="s">
        <v>620</v>
      </c>
      <c r="H649" s="1">
        <v>1083210</v>
      </c>
      <c r="I649" s="2" t="s">
        <v>2355</v>
      </c>
      <c r="J649" s="2" t="s">
        <v>2013</v>
      </c>
    </row>
    <row r="650" spans="2:10" outlineLevel="1" x14ac:dyDescent="0.2">
      <c r="B650" s="6">
        <v>45073</v>
      </c>
      <c r="C650" s="2" t="s">
        <v>4268</v>
      </c>
      <c r="D650" s="2" t="s">
        <v>2162</v>
      </c>
      <c r="E650" s="2" t="s">
        <v>4269</v>
      </c>
      <c r="F650" s="1">
        <v>2381320</v>
      </c>
      <c r="G650" s="8" t="s">
        <v>620</v>
      </c>
      <c r="H650" s="1">
        <v>238132</v>
      </c>
      <c r="I650" s="2" t="s">
        <v>1222</v>
      </c>
      <c r="J650" s="2" t="s">
        <v>915</v>
      </c>
    </row>
    <row r="651" spans="2:10" outlineLevel="1" x14ac:dyDescent="0.2">
      <c r="B651" s="6">
        <v>45073</v>
      </c>
      <c r="C651" s="2" t="s">
        <v>4270</v>
      </c>
      <c r="D651" s="2" t="s">
        <v>2162</v>
      </c>
      <c r="E651" s="2" t="s">
        <v>4271</v>
      </c>
      <c r="F651" s="1">
        <v>888460</v>
      </c>
      <c r="G651" s="8" t="s">
        <v>620</v>
      </c>
      <c r="H651" s="1">
        <v>88846</v>
      </c>
      <c r="I651" s="2" t="s">
        <v>1796</v>
      </c>
      <c r="J651" s="2" t="s">
        <v>913</v>
      </c>
    </row>
    <row r="652" spans="2:10" outlineLevel="1" x14ac:dyDescent="0.2">
      <c r="B652" s="6">
        <v>45073</v>
      </c>
      <c r="C652" s="2" t="s">
        <v>4272</v>
      </c>
      <c r="D652" s="2" t="s">
        <v>2162</v>
      </c>
      <c r="E652" s="2" t="s">
        <v>4273</v>
      </c>
      <c r="F652" s="1">
        <v>1468620</v>
      </c>
      <c r="G652" s="8" t="s">
        <v>620</v>
      </c>
      <c r="H652" s="1">
        <v>146862</v>
      </c>
      <c r="I652" s="2" t="s">
        <v>1796</v>
      </c>
      <c r="J652" s="2" t="s">
        <v>913</v>
      </c>
    </row>
    <row r="653" spans="2:10" outlineLevel="1" x14ac:dyDescent="0.2">
      <c r="B653" s="6">
        <v>45073</v>
      </c>
      <c r="C653" s="2" t="s">
        <v>4274</v>
      </c>
      <c r="D653" s="2" t="s">
        <v>2162</v>
      </c>
      <c r="E653" s="2" t="s">
        <v>4275</v>
      </c>
      <c r="F653" s="1">
        <v>888460</v>
      </c>
      <c r="G653" s="8" t="s">
        <v>620</v>
      </c>
      <c r="H653" s="1">
        <v>88846</v>
      </c>
      <c r="I653" s="2" t="s">
        <v>124</v>
      </c>
      <c r="J653" s="2" t="s">
        <v>1197</v>
      </c>
    </row>
    <row r="654" spans="2:10" outlineLevel="1" x14ac:dyDescent="0.2">
      <c r="B654" s="6">
        <v>45073</v>
      </c>
      <c r="C654" s="2" t="s">
        <v>4276</v>
      </c>
      <c r="D654" s="2" t="s">
        <v>2162</v>
      </c>
      <c r="E654" s="2" t="s">
        <v>4277</v>
      </c>
      <c r="F654" s="1">
        <v>2507629</v>
      </c>
      <c r="G654" s="8" t="s">
        <v>620</v>
      </c>
      <c r="H654" s="1">
        <v>250763</v>
      </c>
      <c r="I654" s="2" t="s">
        <v>2339</v>
      </c>
      <c r="J654" s="2" t="s">
        <v>1408</v>
      </c>
    </row>
    <row r="655" spans="2:10" outlineLevel="1" x14ac:dyDescent="0.2">
      <c r="B655" s="6">
        <v>45073</v>
      </c>
      <c r="C655" s="2" t="s">
        <v>4278</v>
      </c>
      <c r="D655" s="2" t="s">
        <v>2162</v>
      </c>
      <c r="E655" s="2" t="s">
        <v>4279</v>
      </c>
      <c r="F655" s="1">
        <v>888460</v>
      </c>
      <c r="G655" s="8" t="s">
        <v>620</v>
      </c>
      <c r="H655" s="1">
        <v>88846</v>
      </c>
      <c r="I655" s="2" t="s">
        <v>2818</v>
      </c>
      <c r="J655" s="2" t="s">
        <v>364</v>
      </c>
    </row>
    <row r="656" spans="2:10" outlineLevel="1" x14ac:dyDescent="0.2">
      <c r="B656" s="6">
        <v>45073</v>
      </c>
      <c r="C656" s="2" t="s">
        <v>4280</v>
      </c>
      <c r="D656" s="2" t="s">
        <v>2162</v>
      </c>
      <c r="E656" s="2" t="s">
        <v>4281</v>
      </c>
      <c r="F656" s="1">
        <v>8004455</v>
      </c>
      <c r="G656" s="8" t="s">
        <v>620</v>
      </c>
      <c r="H656" s="1">
        <v>800446</v>
      </c>
      <c r="I656" s="2" t="s">
        <v>2818</v>
      </c>
      <c r="J656" s="2" t="s">
        <v>364</v>
      </c>
    </row>
    <row r="657" spans="2:10" outlineLevel="1" x14ac:dyDescent="0.2">
      <c r="B657" s="6">
        <v>45073</v>
      </c>
      <c r="C657" s="2" t="s">
        <v>4282</v>
      </c>
      <c r="D657" s="2" t="s">
        <v>2162</v>
      </c>
      <c r="E657" s="2" t="s">
        <v>4283</v>
      </c>
      <c r="F657" s="1">
        <v>907500</v>
      </c>
      <c r="G657" s="8" t="s">
        <v>620</v>
      </c>
      <c r="H657" s="1">
        <v>90750</v>
      </c>
      <c r="I657" s="2" t="s">
        <v>2119</v>
      </c>
      <c r="J657" s="2" t="s">
        <v>1150</v>
      </c>
    </row>
    <row r="658" spans="2:10" outlineLevel="1" x14ac:dyDescent="0.2">
      <c r="B658" s="6">
        <v>45073</v>
      </c>
      <c r="C658" s="2" t="s">
        <v>4284</v>
      </c>
      <c r="D658" s="2" t="s">
        <v>2162</v>
      </c>
      <c r="E658" s="2" t="s">
        <v>4285</v>
      </c>
      <c r="F658" s="1">
        <v>1416000</v>
      </c>
      <c r="G658" s="8" t="s">
        <v>620</v>
      </c>
      <c r="H658" s="1">
        <v>141600</v>
      </c>
      <c r="I658" s="2" t="s">
        <v>1900</v>
      </c>
      <c r="J658" s="2" t="s">
        <v>441</v>
      </c>
    </row>
    <row r="659" spans="2:10" outlineLevel="1" x14ac:dyDescent="0.2">
      <c r="B659" s="6">
        <v>45073</v>
      </c>
      <c r="C659" s="2" t="s">
        <v>4286</v>
      </c>
      <c r="D659" s="2" t="s">
        <v>2162</v>
      </c>
      <c r="E659" s="2" t="s">
        <v>4287</v>
      </c>
      <c r="F659" s="1">
        <v>1416000</v>
      </c>
      <c r="G659" s="8" t="s">
        <v>620</v>
      </c>
      <c r="H659" s="1">
        <v>141600</v>
      </c>
      <c r="I659" s="2" t="s">
        <v>1900</v>
      </c>
      <c r="J659" s="2" t="s">
        <v>441</v>
      </c>
    </row>
    <row r="660" spans="2:10" outlineLevel="1" x14ac:dyDescent="0.2">
      <c r="B660" s="6">
        <v>45073</v>
      </c>
      <c r="C660" s="2" t="s">
        <v>4288</v>
      </c>
      <c r="D660" s="2" t="s">
        <v>2162</v>
      </c>
      <c r="E660" s="2" t="s">
        <v>4289</v>
      </c>
      <c r="F660" s="1">
        <v>1132800</v>
      </c>
      <c r="G660" s="8" t="s">
        <v>620</v>
      </c>
      <c r="H660" s="1">
        <v>113280</v>
      </c>
      <c r="I660" s="2" t="s">
        <v>944</v>
      </c>
      <c r="J660" s="2" t="s">
        <v>319</v>
      </c>
    </row>
    <row r="661" spans="2:10" outlineLevel="1" x14ac:dyDescent="0.2">
      <c r="B661" s="6">
        <v>45073</v>
      </c>
      <c r="C661" s="2" t="s">
        <v>4290</v>
      </c>
      <c r="D661" s="2" t="s">
        <v>2162</v>
      </c>
      <c r="E661" s="2" t="s">
        <v>4291</v>
      </c>
      <c r="F661" s="1">
        <v>888460</v>
      </c>
      <c r="G661" s="8" t="s">
        <v>620</v>
      </c>
      <c r="H661" s="1">
        <v>88846</v>
      </c>
      <c r="I661" s="2" t="s">
        <v>944</v>
      </c>
      <c r="J661" s="2" t="s">
        <v>319</v>
      </c>
    </row>
    <row r="662" spans="2:10" outlineLevel="1" x14ac:dyDescent="0.2">
      <c r="B662" s="6">
        <v>45073</v>
      </c>
      <c r="C662" s="2" t="s">
        <v>4292</v>
      </c>
      <c r="D662" s="2" t="s">
        <v>2162</v>
      </c>
      <c r="E662" s="2" t="s">
        <v>4293</v>
      </c>
      <c r="F662" s="1">
        <v>0</v>
      </c>
      <c r="G662" s="8" t="s">
        <v>620</v>
      </c>
      <c r="H662" s="1">
        <v>0</v>
      </c>
      <c r="I662" s="2" t="s">
        <v>944</v>
      </c>
      <c r="J662" s="2" t="s">
        <v>319</v>
      </c>
    </row>
    <row r="663" spans="2:10" outlineLevel="1" x14ac:dyDescent="0.2">
      <c r="B663" s="6">
        <v>45073</v>
      </c>
      <c r="C663" s="2" t="s">
        <v>4294</v>
      </c>
      <c r="D663" s="2" t="s">
        <v>2162</v>
      </c>
      <c r="E663" s="2" t="s">
        <v>4295</v>
      </c>
      <c r="F663" s="1">
        <v>1416000</v>
      </c>
      <c r="G663" s="8" t="s">
        <v>620</v>
      </c>
      <c r="H663" s="1">
        <v>141600</v>
      </c>
      <c r="I663" s="2" t="s">
        <v>2339</v>
      </c>
      <c r="J663" s="2" t="s">
        <v>1408</v>
      </c>
    </row>
    <row r="664" spans="2:10" outlineLevel="1" x14ac:dyDescent="0.2">
      <c r="B664" s="6">
        <v>45073</v>
      </c>
      <c r="C664" s="2" t="s">
        <v>4296</v>
      </c>
      <c r="D664" s="2" t="s">
        <v>2162</v>
      </c>
      <c r="E664" s="2" t="s">
        <v>4297</v>
      </c>
      <c r="F664" s="1">
        <v>1863945</v>
      </c>
      <c r="G664" s="8" t="s">
        <v>620</v>
      </c>
      <c r="H664" s="1">
        <v>186395</v>
      </c>
      <c r="I664" s="2" t="s">
        <v>2339</v>
      </c>
      <c r="J664" s="2" t="s">
        <v>1408</v>
      </c>
    </row>
    <row r="665" spans="2:10" outlineLevel="1" x14ac:dyDescent="0.2">
      <c r="B665" s="6">
        <v>45073</v>
      </c>
      <c r="C665" s="2" t="s">
        <v>4298</v>
      </c>
      <c r="D665" s="2" t="s">
        <v>2162</v>
      </c>
      <c r="E665" s="2" t="s">
        <v>4299</v>
      </c>
      <c r="F665" s="1">
        <v>2531869</v>
      </c>
      <c r="G665" s="8" t="s">
        <v>620</v>
      </c>
      <c r="H665" s="1">
        <v>253187</v>
      </c>
      <c r="I665" s="2" t="s">
        <v>2339</v>
      </c>
      <c r="J665" s="2" t="s">
        <v>1408</v>
      </c>
    </row>
    <row r="666" spans="2:10" outlineLevel="1" x14ac:dyDescent="0.2">
      <c r="B666" s="6">
        <v>45073</v>
      </c>
      <c r="C666" s="2" t="s">
        <v>4300</v>
      </c>
      <c r="D666" s="2" t="s">
        <v>2162</v>
      </c>
      <c r="E666" s="2" t="s">
        <v>4301</v>
      </c>
      <c r="F666" s="1">
        <v>888460</v>
      </c>
      <c r="G666" s="8" t="s">
        <v>620</v>
      </c>
      <c r="H666" s="1">
        <v>88846</v>
      </c>
      <c r="I666" s="2" t="s">
        <v>1796</v>
      </c>
      <c r="J666" s="2" t="s">
        <v>913</v>
      </c>
    </row>
    <row r="667" spans="2:10" outlineLevel="1" x14ac:dyDescent="0.2">
      <c r="B667" s="6">
        <v>45073</v>
      </c>
      <c r="C667" s="2" t="s">
        <v>4302</v>
      </c>
      <c r="D667" s="2" t="s">
        <v>2162</v>
      </c>
      <c r="E667" s="2" t="s">
        <v>4303</v>
      </c>
      <c r="F667" s="1">
        <v>2937240</v>
      </c>
      <c r="G667" s="8" t="s">
        <v>620</v>
      </c>
      <c r="H667" s="1">
        <v>293724</v>
      </c>
      <c r="I667" s="2" t="s">
        <v>431</v>
      </c>
      <c r="J667" s="2" t="s">
        <v>2857</v>
      </c>
    </row>
    <row r="668" spans="2:10" outlineLevel="1" x14ac:dyDescent="0.2">
      <c r="B668" s="6">
        <v>45073</v>
      </c>
      <c r="C668" s="2" t="s">
        <v>4304</v>
      </c>
      <c r="D668" s="2" t="s">
        <v>2162</v>
      </c>
      <c r="E668" s="2" t="s">
        <v>4305</v>
      </c>
      <c r="F668" s="1">
        <v>2381320</v>
      </c>
      <c r="G668" s="8" t="s">
        <v>620</v>
      </c>
      <c r="H668" s="1">
        <v>238132</v>
      </c>
      <c r="I668" s="2" t="s">
        <v>2445</v>
      </c>
      <c r="J668" s="2" t="s">
        <v>1098</v>
      </c>
    </row>
    <row r="669" spans="2:10" outlineLevel="1" x14ac:dyDescent="0.2">
      <c r="B669" s="6">
        <v>45073</v>
      </c>
      <c r="C669" s="2" t="s">
        <v>4306</v>
      </c>
      <c r="D669" s="2" t="s">
        <v>2162</v>
      </c>
      <c r="E669" s="2" t="s">
        <v>4307</v>
      </c>
      <c r="F669" s="1">
        <v>888460</v>
      </c>
      <c r="G669" s="8" t="s">
        <v>620</v>
      </c>
      <c r="H669" s="1">
        <v>88846</v>
      </c>
      <c r="I669" s="2" t="s">
        <v>2445</v>
      </c>
      <c r="J669" s="2" t="s">
        <v>1098</v>
      </c>
    </row>
    <row r="670" spans="2:10" outlineLevel="1" x14ac:dyDescent="0.2">
      <c r="B670" s="6">
        <v>45073</v>
      </c>
      <c r="C670" s="2" t="s">
        <v>4308</v>
      </c>
      <c r="D670" s="2" t="s">
        <v>2162</v>
      </c>
      <c r="E670" s="2" t="s">
        <v>4309</v>
      </c>
      <c r="F670" s="1">
        <v>2481686</v>
      </c>
      <c r="G670" s="8" t="s">
        <v>620</v>
      </c>
      <c r="H670" s="1">
        <v>248169</v>
      </c>
      <c r="I670" s="2" t="s">
        <v>2818</v>
      </c>
      <c r="J670" s="2" t="s">
        <v>364</v>
      </c>
    </row>
    <row r="671" spans="2:10" outlineLevel="1" x14ac:dyDescent="0.2">
      <c r="B671" s="6">
        <v>45073</v>
      </c>
      <c r="C671" s="2" t="s">
        <v>4310</v>
      </c>
      <c r="D671" s="2" t="s">
        <v>2162</v>
      </c>
      <c r="E671" s="2" t="s">
        <v>4311</v>
      </c>
      <c r="F671" s="1">
        <v>509945</v>
      </c>
      <c r="G671" s="8" t="s">
        <v>620</v>
      </c>
      <c r="H671" s="1">
        <v>50995</v>
      </c>
      <c r="I671" s="2" t="s">
        <v>1893</v>
      </c>
      <c r="J671" s="2" t="s">
        <v>375</v>
      </c>
    </row>
    <row r="672" spans="2:10" outlineLevel="1" x14ac:dyDescent="0.2">
      <c r="B672" s="6">
        <v>45073</v>
      </c>
      <c r="C672" s="2" t="s">
        <v>4312</v>
      </c>
      <c r="D672" s="2" t="s">
        <v>2162</v>
      </c>
      <c r="E672" s="2" t="s">
        <v>4313</v>
      </c>
      <c r="F672" s="1">
        <v>2665380</v>
      </c>
      <c r="G672" s="8" t="s">
        <v>620</v>
      </c>
      <c r="H672" s="1">
        <v>266538</v>
      </c>
      <c r="I672" s="2" t="s">
        <v>1893</v>
      </c>
      <c r="J672" s="2" t="s">
        <v>375</v>
      </c>
    </row>
    <row r="673" spans="2:10" outlineLevel="1" x14ac:dyDescent="0.2">
      <c r="B673" s="6">
        <v>45073</v>
      </c>
      <c r="C673" s="2" t="s">
        <v>4314</v>
      </c>
      <c r="D673" s="2" t="s">
        <v>2162</v>
      </c>
      <c r="E673" s="2" t="s">
        <v>4315</v>
      </c>
      <c r="F673" s="1">
        <v>708000</v>
      </c>
      <c r="G673" s="8" t="s">
        <v>620</v>
      </c>
      <c r="H673" s="1">
        <v>70800</v>
      </c>
      <c r="I673" s="2" t="s">
        <v>1893</v>
      </c>
      <c r="J673" s="2" t="s">
        <v>375</v>
      </c>
    </row>
    <row r="674" spans="2:10" outlineLevel="1" x14ac:dyDescent="0.2">
      <c r="B674" s="6">
        <v>45073</v>
      </c>
      <c r="C674" s="2" t="s">
        <v>4316</v>
      </c>
      <c r="D674" s="2" t="s">
        <v>2162</v>
      </c>
      <c r="E674" s="2" t="s">
        <v>4317</v>
      </c>
      <c r="F674" s="1">
        <v>1416000</v>
      </c>
      <c r="G674" s="8" t="s">
        <v>620</v>
      </c>
      <c r="H674" s="1">
        <v>141600</v>
      </c>
      <c r="I674" s="2" t="s">
        <v>1893</v>
      </c>
      <c r="J674" s="2" t="s">
        <v>375</v>
      </c>
    </row>
    <row r="675" spans="2:10" outlineLevel="1" x14ac:dyDescent="0.2">
      <c r="B675" s="6">
        <v>45073</v>
      </c>
      <c r="C675" s="2" t="s">
        <v>4318</v>
      </c>
      <c r="D675" s="2" t="s">
        <v>2162</v>
      </c>
      <c r="E675" s="2" t="s">
        <v>4319</v>
      </c>
      <c r="F675" s="1">
        <v>3440665</v>
      </c>
      <c r="G675" s="8" t="s">
        <v>620</v>
      </c>
      <c r="H675" s="1">
        <v>344067</v>
      </c>
      <c r="I675" s="2" t="s">
        <v>1893</v>
      </c>
      <c r="J675" s="2" t="s">
        <v>375</v>
      </c>
    </row>
    <row r="676" spans="2:10" outlineLevel="1" x14ac:dyDescent="0.2">
      <c r="B676" s="6">
        <v>45073</v>
      </c>
      <c r="C676" s="2" t="s">
        <v>4320</v>
      </c>
      <c r="D676" s="2" t="s">
        <v>2162</v>
      </c>
      <c r="E676" s="2" t="s">
        <v>4321</v>
      </c>
      <c r="F676" s="1">
        <v>888460</v>
      </c>
      <c r="G676" s="8" t="s">
        <v>620</v>
      </c>
      <c r="H676" s="1">
        <v>88846</v>
      </c>
      <c r="I676" s="2" t="s">
        <v>1893</v>
      </c>
      <c r="J676" s="2" t="s">
        <v>375</v>
      </c>
    </row>
    <row r="677" spans="2:10" outlineLevel="1" x14ac:dyDescent="0.2">
      <c r="B677" s="6">
        <v>45073</v>
      </c>
      <c r="C677" s="2" t="s">
        <v>4322</v>
      </c>
      <c r="D677" s="2" t="s">
        <v>2162</v>
      </c>
      <c r="E677" s="2" t="s">
        <v>4323</v>
      </c>
      <c r="F677" s="1">
        <v>3862791</v>
      </c>
      <c r="G677" s="8" t="s">
        <v>620</v>
      </c>
      <c r="H677" s="1">
        <v>386279</v>
      </c>
      <c r="I677" s="2" t="s">
        <v>1893</v>
      </c>
      <c r="J677" s="2" t="s">
        <v>375</v>
      </c>
    </row>
    <row r="678" spans="2:10" outlineLevel="1" x14ac:dyDescent="0.2">
      <c r="B678" s="6">
        <v>45073</v>
      </c>
      <c r="C678" s="2" t="s">
        <v>4324</v>
      </c>
      <c r="D678" s="2" t="s">
        <v>2162</v>
      </c>
      <c r="E678" s="2" t="s">
        <v>4325</v>
      </c>
      <c r="F678" s="1">
        <v>1776920</v>
      </c>
      <c r="G678" s="8" t="s">
        <v>620</v>
      </c>
      <c r="H678" s="1">
        <v>177692</v>
      </c>
      <c r="I678" s="2" t="s">
        <v>1893</v>
      </c>
      <c r="J678" s="2" t="s">
        <v>375</v>
      </c>
    </row>
    <row r="679" spans="2:10" outlineLevel="1" x14ac:dyDescent="0.2">
      <c r="B679" s="6">
        <v>45073</v>
      </c>
      <c r="C679" s="2" t="s">
        <v>4326</v>
      </c>
      <c r="D679" s="2" t="s">
        <v>2162</v>
      </c>
      <c r="E679" s="2" t="s">
        <v>4327</v>
      </c>
      <c r="F679" s="1">
        <v>1468620</v>
      </c>
      <c r="G679" s="8" t="s">
        <v>620</v>
      </c>
      <c r="H679" s="1">
        <v>146862</v>
      </c>
      <c r="I679" s="2" t="s">
        <v>1893</v>
      </c>
      <c r="J679" s="2" t="s">
        <v>375</v>
      </c>
    </row>
    <row r="680" spans="2:10" outlineLevel="1" x14ac:dyDescent="0.2">
      <c r="B680" s="6">
        <v>45073</v>
      </c>
      <c r="C680" s="2" t="s">
        <v>4328</v>
      </c>
      <c r="D680" s="2" t="s">
        <v>2162</v>
      </c>
      <c r="E680" s="2" t="s">
        <v>4329</v>
      </c>
      <c r="F680" s="1">
        <v>5664000</v>
      </c>
      <c r="G680" s="8" t="s">
        <v>620</v>
      </c>
      <c r="H680" s="1">
        <v>566400</v>
      </c>
      <c r="I680" s="2" t="s">
        <v>1893</v>
      </c>
      <c r="J680" s="2" t="s">
        <v>375</v>
      </c>
    </row>
    <row r="681" spans="2:10" outlineLevel="1" x14ac:dyDescent="0.2">
      <c r="B681" s="6">
        <v>45073</v>
      </c>
      <c r="C681" s="2" t="s">
        <v>4330</v>
      </c>
      <c r="D681" s="2" t="s">
        <v>2162</v>
      </c>
      <c r="E681" s="2" t="s">
        <v>4331</v>
      </c>
      <c r="F681" s="1">
        <v>1072050</v>
      </c>
      <c r="G681" s="8" t="s">
        <v>620</v>
      </c>
      <c r="H681" s="1">
        <v>107205</v>
      </c>
      <c r="I681" s="2" t="s">
        <v>2355</v>
      </c>
      <c r="J681" s="2" t="s">
        <v>2013</v>
      </c>
    </row>
    <row r="682" spans="2:10" outlineLevel="1" x14ac:dyDescent="0.2">
      <c r="B682" s="6">
        <v>45073</v>
      </c>
      <c r="C682" s="2" t="s">
        <v>4332</v>
      </c>
      <c r="D682" s="2" t="s">
        <v>2162</v>
      </c>
      <c r="E682" s="2" t="s">
        <v>4333</v>
      </c>
      <c r="F682" s="1">
        <v>1776920</v>
      </c>
      <c r="G682" s="8" t="s">
        <v>620</v>
      </c>
      <c r="H682" s="1">
        <v>177692</v>
      </c>
      <c r="I682" s="2" t="s">
        <v>2355</v>
      </c>
      <c r="J682" s="2" t="s">
        <v>2013</v>
      </c>
    </row>
    <row r="683" spans="2:10" outlineLevel="1" x14ac:dyDescent="0.2">
      <c r="B683" s="6">
        <v>45073</v>
      </c>
      <c r="C683" s="2" t="s">
        <v>4334</v>
      </c>
      <c r="D683" s="2" t="s">
        <v>2162</v>
      </c>
      <c r="E683" s="2" t="s">
        <v>4335</v>
      </c>
      <c r="F683" s="1">
        <v>12614595</v>
      </c>
      <c r="G683" s="8" t="s">
        <v>620</v>
      </c>
      <c r="H683" s="1">
        <v>1261460</v>
      </c>
      <c r="I683" s="2" t="s">
        <v>2355</v>
      </c>
      <c r="J683" s="2" t="s">
        <v>2013</v>
      </c>
    </row>
    <row r="684" spans="2:10" outlineLevel="1" x14ac:dyDescent="0.2">
      <c r="B684" s="6">
        <v>45076</v>
      </c>
      <c r="C684" s="2" t="s">
        <v>4336</v>
      </c>
      <c r="D684" s="2" t="s">
        <v>2162</v>
      </c>
      <c r="E684" s="2" t="s">
        <v>4293</v>
      </c>
      <c r="F684" s="1">
        <v>1395189</v>
      </c>
      <c r="G684" s="8" t="s">
        <v>620</v>
      </c>
      <c r="H684" s="1">
        <v>139519</v>
      </c>
      <c r="I684" s="2" t="s">
        <v>944</v>
      </c>
      <c r="J684" s="2" t="s">
        <v>319</v>
      </c>
    </row>
    <row r="685" spans="2:10" outlineLevel="1" x14ac:dyDescent="0.2">
      <c r="B685" s="6">
        <v>45077</v>
      </c>
      <c r="C685" s="2" t="s">
        <v>4337</v>
      </c>
      <c r="D685" s="2" t="s">
        <v>2162</v>
      </c>
      <c r="E685" s="2" t="s">
        <v>1889</v>
      </c>
      <c r="F685" s="1">
        <v>-2618440</v>
      </c>
      <c r="G685" s="8" t="s">
        <v>620</v>
      </c>
      <c r="H685" s="1">
        <v>-261844</v>
      </c>
      <c r="I685" s="2" t="s">
        <v>1893</v>
      </c>
      <c r="J685" s="2" t="s">
        <v>375</v>
      </c>
    </row>
    <row r="686" spans="2:10" outlineLevel="1" x14ac:dyDescent="0.2">
      <c r="B686" s="6">
        <v>45077</v>
      </c>
      <c r="C686" s="2" t="s">
        <v>4338</v>
      </c>
      <c r="D686" s="2" t="s">
        <v>2162</v>
      </c>
      <c r="E686" s="2" t="s">
        <v>1889</v>
      </c>
      <c r="F686" s="1">
        <v>-6305630</v>
      </c>
      <c r="G686" s="8" t="s">
        <v>620</v>
      </c>
      <c r="H686" s="1">
        <v>-630563</v>
      </c>
      <c r="I686" s="2" t="s">
        <v>2339</v>
      </c>
      <c r="J686" s="2" t="s">
        <v>1408</v>
      </c>
    </row>
    <row r="687" spans="2:10" outlineLevel="1" x14ac:dyDescent="0.2">
      <c r="B687" s="6">
        <v>45077</v>
      </c>
      <c r="C687" s="2" t="s">
        <v>4339</v>
      </c>
      <c r="D687" s="2" t="s">
        <v>2162</v>
      </c>
      <c r="E687" s="2" t="s">
        <v>1889</v>
      </c>
      <c r="F687" s="1">
        <v>-5540700</v>
      </c>
      <c r="G687" s="8" t="s">
        <v>620</v>
      </c>
      <c r="H687" s="1">
        <v>-554070</v>
      </c>
      <c r="I687" s="2" t="s">
        <v>944</v>
      </c>
      <c r="J687" s="2" t="s">
        <v>319</v>
      </c>
    </row>
    <row r="688" spans="2:10" outlineLevel="1" x14ac:dyDescent="0.2">
      <c r="B688" s="6">
        <v>45077</v>
      </c>
      <c r="C688" s="2" t="s">
        <v>4340</v>
      </c>
      <c r="D688" s="2" t="s">
        <v>2162</v>
      </c>
      <c r="E688" s="2" t="s">
        <v>1889</v>
      </c>
      <c r="F688" s="1">
        <v>-10151030</v>
      </c>
      <c r="G688" s="8" t="s">
        <v>620</v>
      </c>
      <c r="H688" s="1">
        <v>-1015103</v>
      </c>
      <c r="I688" s="2" t="s">
        <v>2355</v>
      </c>
      <c r="J688" s="2" t="s">
        <v>2013</v>
      </c>
    </row>
    <row r="689" spans="2:10" outlineLevel="1" x14ac:dyDescent="0.2">
      <c r="B689" s="6">
        <v>45077</v>
      </c>
      <c r="C689" s="2" t="s">
        <v>4341</v>
      </c>
      <c r="D689" s="2" t="s">
        <v>2162</v>
      </c>
      <c r="E689" s="2" t="s">
        <v>1889</v>
      </c>
      <c r="F689" s="1">
        <v>-501820</v>
      </c>
      <c r="G689" s="8" t="s">
        <v>620</v>
      </c>
      <c r="H689" s="1">
        <v>-50182</v>
      </c>
      <c r="I689" s="2" t="s">
        <v>1900</v>
      </c>
      <c r="J689" s="2" t="s">
        <v>441</v>
      </c>
    </row>
    <row r="690" spans="2:10" outlineLevel="1" x14ac:dyDescent="0.2">
      <c r="B690" s="6">
        <v>45077</v>
      </c>
      <c r="C690" s="2" t="s">
        <v>4342</v>
      </c>
      <c r="D690" s="2" t="s">
        <v>2162</v>
      </c>
      <c r="E690" s="2" t="s">
        <v>1889</v>
      </c>
      <c r="F690" s="1">
        <v>-8621938</v>
      </c>
      <c r="G690" s="8" t="s">
        <v>620</v>
      </c>
      <c r="H690" s="1">
        <v>-862194</v>
      </c>
      <c r="I690" s="2" t="s">
        <v>24</v>
      </c>
      <c r="J690" s="2" t="s">
        <v>349</v>
      </c>
    </row>
    <row r="691" spans="2:10" outlineLevel="1" x14ac:dyDescent="0.2">
      <c r="B691" s="6">
        <v>45077</v>
      </c>
      <c r="C691" s="2" t="s">
        <v>4343</v>
      </c>
      <c r="D691" s="2" t="s">
        <v>2162</v>
      </c>
      <c r="E691" s="2" t="s">
        <v>4344</v>
      </c>
      <c r="F691" s="1">
        <v>5099975</v>
      </c>
      <c r="G691" s="8" t="s">
        <v>620</v>
      </c>
      <c r="H691" s="1">
        <v>509998</v>
      </c>
      <c r="I691" s="2" t="s">
        <v>2119</v>
      </c>
      <c r="J691" s="2" t="s">
        <v>1150</v>
      </c>
    </row>
    <row r="692" spans="2:10" outlineLevel="1" x14ac:dyDescent="0.2">
      <c r="B692" s="6">
        <v>45077</v>
      </c>
      <c r="C692" s="2" t="s">
        <v>4345</v>
      </c>
      <c r="D692" s="2" t="s">
        <v>2162</v>
      </c>
      <c r="E692" s="2" t="s">
        <v>4346</v>
      </c>
      <c r="F692" s="1">
        <v>3849940</v>
      </c>
      <c r="G692" s="8" t="s">
        <v>620</v>
      </c>
      <c r="H692" s="1">
        <v>384994</v>
      </c>
      <c r="I692" s="2" t="s">
        <v>2818</v>
      </c>
      <c r="J692" s="2" t="s">
        <v>364</v>
      </c>
    </row>
    <row r="693" spans="2:10" outlineLevel="1" x14ac:dyDescent="0.2">
      <c r="B693" s="6">
        <v>45077</v>
      </c>
      <c r="C693" s="2" t="s">
        <v>4347</v>
      </c>
      <c r="D693" s="2" t="s">
        <v>2162</v>
      </c>
      <c r="E693" s="2" t="s">
        <v>4348</v>
      </c>
      <c r="F693" s="1">
        <v>3945650</v>
      </c>
      <c r="G693" s="8" t="s">
        <v>620</v>
      </c>
      <c r="H693" s="1">
        <v>394565</v>
      </c>
      <c r="I693" s="2" t="s">
        <v>1554</v>
      </c>
      <c r="J693" s="2" t="s">
        <v>2830</v>
      </c>
    </row>
    <row r="694" spans="2:10" outlineLevel="1" x14ac:dyDescent="0.2">
      <c r="B694" s="6">
        <v>45077</v>
      </c>
      <c r="C694" s="2" t="s">
        <v>4349</v>
      </c>
      <c r="D694" s="2" t="s">
        <v>2162</v>
      </c>
      <c r="E694" s="2" t="s">
        <v>4350</v>
      </c>
      <c r="F694" s="1">
        <v>1715280</v>
      </c>
      <c r="G694" s="8" t="s">
        <v>620</v>
      </c>
      <c r="H694" s="1">
        <v>171528</v>
      </c>
      <c r="I694" s="2" t="s">
        <v>944</v>
      </c>
      <c r="J694" s="2" t="s">
        <v>319</v>
      </c>
    </row>
    <row r="695" spans="2:10" outlineLevel="1" x14ac:dyDescent="0.2">
      <c r="B695" s="6">
        <v>45077</v>
      </c>
      <c r="C695" s="2" t="s">
        <v>4351</v>
      </c>
      <c r="D695" s="2" t="s">
        <v>2162</v>
      </c>
      <c r="E695" s="2" t="s">
        <v>4352</v>
      </c>
      <c r="F695" s="1">
        <v>3331740</v>
      </c>
      <c r="G695" s="8" t="s">
        <v>620</v>
      </c>
      <c r="H695" s="1">
        <v>333174</v>
      </c>
      <c r="I695" s="2" t="s">
        <v>2355</v>
      </c>
      <c r="J695" s="2" t="s">
        <v>2013</v>
      </c>
    </row>
    <row r="696" spans="2:10" outlineLevel="1" x14ac:dyDescent="0.2">
      <c r="B696" s="6">
        <v>45077</v>
      </c>
      <c r="C696" s="2" t="s">
        <v>4353</v>
      </c>
      <c r="D696" s="2" t="s">
        <v>2162</v>
      </c>
      <c r="E696" s="2" t="s">
        <v>4354</v>
      </c>
      <c r="F696" s="1">
        <v>1715280</v>
      </c>
      <c r="G696" s="8" t="s">
        <v>620</v>
      </c>
      <c r="H696" s="1">
        <v>171528</v>
      </c>
      <c r="I696" s="2" t="s">
        <v>2355</v>
      </c>
      <c r="J696" s="2" t="s">
        <v>2013</v>
      </c>
    </row>
    <row r="697" spans="2:10" outlineLevel="1" x14ac:dyDescent="0.2">
      <c r="B697" s="6">
        <v>45077</v>
      </c>
      <c r="C697" s="2" t="s">
        <v>4355</v>
      </c>
      <c r="D697" s="2" t="s">
        <v>2162</v>
      </c>
      <c r="E697" s="2" t="s">
        <v>4356</v>
      </c>
      <c r="F697" s="1">
        <v>1003660</v>
      </c>
      <c r="G697" s="8" t="s">
        <v>620</v>
      </c>
      <c r="H697" s="1">
        <v>100366</v>
      </c>
      <c r="I697" s="2" t="s">
        <v>2355</v>
      </c>
      <c r="J697" s="2" t="s">
        <v>2013</v>
      </c>
    </row>
    <row r="698" spans="2:10" outlineLevel="1" x14ac:dyDescent="0.2">
      <c r="B698" s="6">
        <v>45077</v>
      </c>
      <c r="C698" s="2" t="s">
        <v>4357</v>
      </c>
      <c r="D698" s="2" t="s">
        <v>2162</v>
      </c>
      <c r="E698" s="2" t="s">
        <v>4358</v>
      </c>
      <c r="F698" s="1">
        <v>1776920</v>
      </c>
      <c r="G698" s="8" t="s">
        <v>620</v>
      </c>
      <c r="H698" s="1">
        <v>177692</v>
      </c>
      <c r="I698" s="2" t="s">
        <v>2355</v>
      </c>
      <c r="J698" s="2" t="s">
        <v>2013</v>
      </c>
    </row>
    <row r="699" spans="2:10" outlineLevel="1" x14ac:dyDescent="0.2">
      <c r="B699" s="6">
        <v>45077</v>
      </c>
      <c r="C699" s="2" t="s">
        <v>4359</v>
      </c>
      <c r="D699" s="2" t="s">
        <v>2162</v>
      </c>
      <c r="E699" s="2" t="s">
        <v>4360</v>
      </c>
      <c r="F699" s="1">
        <v>501830</v>
      </c>
      <c r="G699" s="8" t="s">
        <v>620</v>
      </c>
      <c r="H699" s="1">
        <v>50183</v>
      </c>
      <c r="I699" s="2" t="s">
        <v>2355</v>
      </c>
      <c r="J699" s="2" t="s">
        <v>2013</v>
      </c>
    </row>
    <row r="700" spans="2:10" outlineLevel="1" x14ac:dyDescent="0.2">
      <c r="B700" s="6">
        <v>45077</v>
      </c>
      <c r="C700" s="2" t="s">
        <v>4361</v>
      </c>
      <c r="D700" s="2" t="s">
        <v>2162</v>
      </c>
      <c r="E700" s="2" t="s">
        <v>4362</v>
      </c>
      <c r="F700" s="1">
        <v>2665380</v>
      </c>
      <c r="G700" s="8" t="s">
        <v>620</v>
      </c>
      <c r="H700" s="1">
        <v>266538</v>
      </c>
      <c r="I700" s="2" t="s">
        <v>1893</v>
      </c>
      <c r="J700" s="2" t="s">
        <v>375</v>
      </c>
    </row>
    <row r="701" spans="2:10" outlineLevel="1" x14ac:dyDescent="0.2">
      <c r="B701" s="6">
        <v>45077</v>
      </c>
      <c r="C701" s="2" t="s">
        <v>4363</v>
      </c>
      <c r="D701" s="2" t="s">
        <v>2162</v>
      </c>
      <c r="E701" s="2" t="s">
        <v>4364</v>
      </c>
      <c r="F701" s="1">
        <v>1416000</v>
      </c>
      <c r="G701" s="8" t="s">
        <v>620</v>
      </c>
      <c r="H701" s="1">
        <v>141600</v>
      </c>
      <c r="I701" s="2" t="s">
        <v>1893</v>
      </c>
      <c r="J701" s="2" t="s">
        <v>375</v>
      </c>
    </row>
    <row r="702" spans="2:10" outlineLevel="1" x14ac:dyDescent="0.2">
      <c r="B702" s="6">
        <v>45077</v>
      </c>
      <c r="C702" s="2" t="s">
        <v>4365</v>
      </c>
      <c r="D702" s="2" t="s">
        <v>2162</v>
      </c>
      <c r="E702" s="2" t="s">
        <v>4366</v>
      </c>
      <c r="F702" s="1">
        <v>1190660</v>
      </c>
      <c r="G702" s="8" t="s">
        <v>620</v>
      </c>
      <c r="H702" s="1">
        <v>119066</v>
      </c>
      <c r="I702" s="2" t="s">
        <v>1893</v>
      </c>
      <c r="J702" s="2" t="s">
        <v>375</v>
      </c>
    </row>
    <row r="703" spans="2:10" outlineLevel="1" x14ac:dyDescent="0.2">
      <c r="B703" s="6">
        <v>45077</v>
      </c>
      <c r="C703" s="2" t="s">
        <v>4367</v>
      </c>
      <c r="D703" s="2" t="s">
        <v>2162</v>
      </c>
      <c r="E703" s="2" t="s">
        <v>4368</v>
      </c>
      <c r="F703" s="1">
        <v>4991831</v>
      </c>
      <c r="G703" s="8" t="s">
        <v>620</v>
      </c>
      <c r="H703" s="1">
        <v>499183</v>
      </c>
      <c r="I703" s="2" t="s">
        <v>1893</v>
      </c>
      <c r="J703" s="2" t="s">
        <v>375</v>
      </c>
    </row>
    <row r="704" spans="2:10" outlineLevel="1" x14ac:dyDescent="0.2">
      <c r="B704" s="6">
        <v>45077</v>
      </c>
      <c r="C704" s="2" t="s">
        <v>4369</v>
      </c>
      <c r="D704" s="2" t="s">
        <v>2162</v>
      </c>
      <c r="E704" s="2" t="s">
        <v>4370</v>
      </c>
      <c r="F704" s="1">
        <v>888460</v>
      </c>
      <c r="G704" s="8" t="s">
        <v>620</v>
      </c>
      <c r="H704" s="1">
        <v>88846</v>
      </c>
      <c r="I704" s="2" t="s">
        <v>1893</v>
      </c>
      <c r="J704" s="2" t="s">
        <v>375</v>
      </c>
    </row>
    <row r="705" spans="2:10" outlineLevel="1" x14ac:dyDescent="0.2">
      <c r="B705" s="6">
        <v>45077</v>
      </c>
      <c r="C705" s="2" t="s">
        <v>4371</v>
      </c>
      <c r="D705" s="2" t="s">
        <v>2162</v>
      </c>
      <c r="E705" s="2" t="s">
        <v>4372</v>
      </c>
      <c r="F705" s="1">
        <v>250915</v>
      </c>
      <c r="G705" s="8" t="s">
        <v>620</v>
      </c>
      <c r="H705" s="1">
        <v>25092</v>
      </c>
      <c r="I705" s="2" t="s">
        <v>1893</v>
      </c>
      <c r="J705" s="2" t="s">
        <v>375</v>
      </c>
    </row>
    <row r="706" spans="2:10" outlineLevel="1" x14ac:dyDescent="0.2">
      <c r="B706" s="6">
        <v>45077</v>
      </c>
      <c r="C706" s="2" t="s">
        <v>4373</v>
      </c>
      <c r="D706" s="2" t="s">
        <v>2162</v>
      </c>
      <c r="E706" s="2" t="s">
        <v>4374</v>
      </c>
      <c r="F706" s="1">
        <v>1776920</v>
      </c>
      <c r="G706" s="8" t="s">
        <v>620</v>
      </c>
      <c r="H706" s="1">
        <v>177692</v>
      </c>
      <c r="I706" s="2" t="s">
        <v>1893</v>
      </c>
      <c r="J706" s="2" t="s">
        <v>375</v>
      </c>
    </row>
    <row r="707" spans="2:10" outlineLevel="1" x14ac:dyDescent="0.2">
      <c r="B707" s="6">
        <v>45077</v>
      </c>
      <c r="C707" s="2" t="s">
        <v>4375</v>
      </c>
      <c r="D707" s="2" t="s">
        <v>2162</v>
      </c>
      <c r="E707" s="2" t="s">
        <v>4376</v>
      </c>
      <c r="F707" s="1">
        <v>3849940</v>
      </c>
      <c r="G707" s="8" t="s">
        <v>620</v>
      </c>
      <c r="H707" s="1">
        <v>384994</v>
      </c>
      <c r="I707" s="2" t="s">
        <v>1893</v>
      </c>
      <c r="J707" s="2" t="s">
        <v>375</v>
      </c>
    </row>
    <row r="708" spans="2:10" outlineLevel="1" x14ac:dyDescent="0.2">
      <c r="B708" s="6">
        <v>45077</v>
      </c>
      <c r="C708" s="2" t="s">
        <v>4377</v>
      </c>
      <c r="D708" s="2" t="s">
        <v>2162</v>
      </c>
      <c r="E708" s="2" t="s">
        <v>4378</v>
      </c>
      <c r="F708" s="1">
        <v>3135272</v>
      </c>
      <c r="G708" s="8" t="s">
        <v>620</v>
      </c>
      <c r="H708" s="1">
        <v>313527</v>
      </c>
      <c r="I708" s="2" t="s">
        <v>1893</v>
      </c>
      <c r="J708" s="2" t="s">
        <v>375</v>
      </c>
    </row>
    <row r="709" spans="2:10" outlineLevel="1" x14ac:dyDescent="0.2">
      <c r="B709" s="6">
        <v>45077</v>
      </c>
      <c r="C709" s="2" t="s">
        <v>4379</v>
      </c>
      <c r="D709" s="2" t="s">
        <v>2162</v>
      </c>
      <c r="E709" s="2" t="s">
        <v>4380</v>
      </c>
      <c r="F709" s="1">
        <v>3099084</v>
      </c>
      <c r="G709" s="8" t="s">
        <v>620</v>
      </c>
      <c r="H709" s="1">
        <v>309908</v>
      </c>
      <c r="I709" s="2" t="s">
        <v>1893</v>
      </c>
      <c r="J709" s="2" t="s">
        <v>375</v>
      </c>
    </row>
    <row r="710" spans="2:10" outlineLevel="1" x14ac:dyDescent="0.2">
      <c r="B710" s="6">
        <v>45077</v>
      </c>
      <c r="C710" s="2" t="s">
        <v>4381</v>
      </c>
      <c r="D710" s="2" t="s">
        <v>2162</v>
      </c>
      <c r="E710" s="2" t="s">
        <v>4382</v>
      </c>
      <c r="F710" s="1">
        <v>2124000</v>
      </c>
      <c r="G710" s="8" t="s">
        <v>620</v>
      </c>
      <c r="H710" s="1">
        <v>212400</v>
      </c>
      <c r="I710" s="2" t="s">
        <v>1893</v>
      </c>
      <c r="J710" s="2" t="s">
        <v>375</v>
      </c>
    </row>
    <row r="711" spans="2:10" outlineLevel="1" x14ac:dyDescent="0.2">
      <c r="B711" s="6">
        <v>45077</v>
      </c>
      <c r="C711" s="2" t="s">
        <v>4383</v>
      </c>
      <c r="D711" s="2" t="s">
        <v>2162</v>
      </c>
      <c r="E711" s="2" t="s">
        <v>4384</v>
      </c>
      <c r="F711" s="1">
        <v>1416000</v>
      </c>
      <c r="G711" s="8" t="s">
        <v>620</v>
      </c>
      <c r="H711" s="1">
        <v>141600</v>
      </c>
      <c r="I711" s="2" t="s">
        <v>1893</v>
      </c>
      <c r="J711" s="2" t="s">
        <v>375</v>
      </c>
    </row>
    <row r="712" spans="2:10" outlineLevel="1" x14ac:dyDescent="0.2">
      <c r="B712" s="6">
        <v>45077</v>
      </c>
      <c r="C712" s="2" t="s">
        <v>4385</v>
      </c>
      <c r="D712" s="2" t="s">
        <v>2162</v>
      </c>
      <c r="E712" s="2" t="s">
        <v>4386</v>
      </c>
      <c r="F712" s="1">
        <v>2831970</v>
      </c>
      <c r="G712" s="8" t="s">
        <v>620</v>
      </c>
      <c r="H712" s="1">
        <v>283197</v>
      </c>
      <c r="I712" s="2" t="s">
        <v>1893</v>
      </c>
      <c r="J712" s="2" t="s">
        <v>375</v>
      </c>
    </row>
    <row r="713" spans="2:10" outlineLevel="1" x14ac:dyDescent="0.2">
      <c r="B713" s="6">
        <v>45077</v>
      </c>
      <c r="C713" s="2" t="s">
        <v>4387</v>
      </c>
      <c r="D713" s="2" t="s">
        <v>2162</v>
      </c>
      <c r="E713" s="2" t="s">
        <v>4388</v>
      </c>
      <c r="F713" s="1">
        <v>771370</v>
      </c>
      <c r="G713" s="8" t="s">
        <v>620</v>
      </c>
      <c r="H713" s="1">
        <v>77137</v>
      </c>
      <c r="I713" s="2" t="s">
        <v>2119</v>
      </c>
      <c r="J713" s="2" t="s">
        <v>1150</v>
      </c>
    </row>
    <row r="714" spans="2:10" outlineLevel="1" x14ac:dyDescent="0.2">
      <c r="B714" s="6">
        <v>45077</v>
      </c>
      <c r="C714" s="2" t="s">
        <v>4389</v>
      </c>
      <c r="D714" s="2" t="s">
        <v>2162</v>
      </c>
      <c r="E714" s="2" t="s">
        <v>4390</v>
      </c>
      <c r="F714" s="1">
        <v>154274</v>
      </c>
      <c r="G714" s="8" t="s">
        <v>620</v>
      </c>
      <c r="H714" s="1">
        <v>15427</v>
      </c>
      <c r="I714" s="2" t="s">
        <v>1900</v>
      </c>
      <c r="J714" s="2" t="s">
        <v>441</v>
      </c>
    </row>
    <row r="715" spans="2:10" outlineLevel="1" x14ac:dyDescent="0.2">
      <c r="B715" s="6">
        <v>45077</v>
      </c>
      <c r="C715" s="2" t="s">
        <v>4391</v>
      </c>
      <c r="D715" s="2" t="s">
        <v>2162</v>
      </c>
      <c r="E715" s="2" t="s">
        <v>4392</v>
      </c>
      <c r="F715" s="1">
        <v>2356580</v>
      </c>
      <c r="G715" s="8" t="s">
        <v>620</v>
      </c>
      <c r="H715" s="1">
        <v>235658</v>
      </c>
      <c r="I715" s="2" t="s">
        <v>1893</v>
      </c>
      <c r="J715" s="2" t="s">
        <v>375</v>
      </c>
    </row>
    <row r="716" spans="2:10" outlineLevel="1" x14ac:dyDescent="0.2">
      <c r="B716" s="6">
        <v>45077</v>
      </c>
      <c r="C716" s="2" t="s">
        <v>4393</v>
      </c>
      <c r="D716" s="2" t="s">
        <v>2162</v>
      </c>
      <c r="E716" s="2" t="s">
        <v>4394</v>
      </c>
      <c r="F716" s="1">
        <v>5472695</v>
      </c>
      <c r="G716" s="8" t="s">
        <v>620</v>
      </c>
      <c r="H716" s="1">
        <v>547270</v>
      </c>
      <c r="I716" s="2" t="s">
        <v>2339</v>
      </c>
      <c r="J716" s="2" t="s">
        <v>1408</v>
      </c>
    </row>
    <row r="717" spans="2:10" outlineLevel="1" x14ac:dyDescent="0.2">
      <c r="B717" s="6">
        <v>45077</v>
      </c>
      <c r="C717" s="2" t="s">
        <v>4395</v>
      </c>
      <c r="D717" s="2" t="s">
        <v>2162</v>
      </c>
      <c r="E717" s="2" t="s">
        <v>4396</v>
      </c>
      <c r="F717" s="1">
        <v>5040930</v>
      </c>
      <c r="G717" s="8" t="s">
        <v>620</v>
      </c>
      <c r="H717" s="1">
        <v>504093</v>
      </c>
      <c r="I717" s="2" t="s">
        <v>944</v>
      </c>
      <c r="J717" s="2" t="s">
        <v>319</v>
      </c>
    </row>
    <row r="718" spans="2:10" outlineLevel="1" x14ac:dyDescent="0.2">
      <c r="B718" s="6">
        <v>45077</v>
      </c>
      <c r="C718" s="2" t="s">
        <v>4397</v>
      </c>
      <c r="D718" s="2" t="s">
        <v>2162</v>
      </c>
      <c r="E718" s="2" t="s">
        <v>4398</v>
      </c>
      <c r="F718" s="1">
        <v>9651280</v>
      </c>
      <c r="G718" s="8" t="s">
        <v>620</v>
      </c>
      <c r="H718" s="1">
        <v>965128</v>
      </c>
      <c r="I718" s="2" t="s">
        <v>2355</v>
      </c>
      <c r="J718" s="2" t="s">
        <v>2013</v>
      </c>
    </row>
    <row r="719" spans="2:10" outlineLevel="1" x14ac:dyDescent="0.2">
      <c r="B719" s="6">
        <v>45077</v>
      </c>
      <c r="C719" s="2" t="s">
        <v>4399</v>
      </c>
      <c r="D719" s="2" t="s">
        <v>2162</v>
      </c>
      <c r="E719" s="2" t="s">
        <v>4400</v>
      </c>
      <c r="F719" s="1">
        <v>451650</v>
      </c>
      <c r="G719" s="8" t="s">
        <v>620</v>
      </c>
      <c r="H719" s="1">
        <v>45165</v>
      </c>
      <c r="I719" s="2" t="s">
        <v>1900</v>
      </c>
      <c r="J719" s="2" t="s">
        <v>441</v>
      </c>
    </row>
    <row r="720" spans="2:10" outlineLevel="1" x14ac:dyDescent="0.2">
      <c r="B720" s="6">
        <v>45077</v>
      </c>
      <c r="C720" s="2" t="s">
        <v>4401</v>
      </c>
      <c r="D720" s="2" t="s">
        <v>2162</v>
      </c>
      <c r="E720" s="2" t="s">
        <v>4402</v>
      </c>
      <c r="F720" s="1">
        <v>8455348</v>
      </c>
      <c r="G720" s="8" t="s">
        <v>620</v>
      </c>
      <c r="H720" s="1">
        <v>845535</v>
      </c>
      <c r="I720" s="2" t="s">
        <v>24</v>
      </c>
      <c r="J720" s="2" t="s">
        <v>349</v>
      </c>
    </row>
    <row r="721" spans="2:8" x14ac:dyDescent="0.2">
      <c r="B721" s="9" t="s">
        <v>4403</v>
      </c>
      <c r="F721" s="5">
        <v>1937176121</v>
      </c>
      <c r="H721" s="5">
        <v>193955098</v>
      </c>
    </row>
  </sheetData>
  <mergeCells count="2">
    <mergeCell ref="A1:I1"/>
    <mergeCell ref="A2:I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outlinePr summaryBelow="0"/>
  </sheetPr>
  <dimension ref="A1:R6842"/>
  <sheetViews>
    <sheetView tabSelected="1" zoomScaleNormal="100" workbookViewId="0"/>
  </sheetViews>
  <sheetFormatPr defaultColWidth="9.125" defaultRowHeight="14.25" outlineLevelRow="1" x14ac:dyDescent="0.2"/>
  <cols>
    <col min="1" max="1" width="14.25" style="4" customWidth="1"/>
    <col min="2" max="3" width="11.375" customWidth="1"/>
    <col min="4" max="4" width="57.125" customWidth="1"/>
    <col min="5" max="5" width="17.125" style="7" customWidth="1"/>
    <col min="6" max="6" width="14.25" bestFit="1" customWidth="1"/>
    <col min="7" max="8" width="15.75" style="7" customWidth="1"/>
    <col min="9" max="9" width="60.125" bestFit="1" customWidth="1"/>
    <col min="10" max="10" width="21.375" customWidth="1"/>
    <col min="11" max="11" width="13.25" style="15" customWidth="1"/>
    <col min="12" max="12" width="13.75" style="15" bestFit="1" customWidth="1"/>
    <col min="13" max="13" width="13.875" bestFit="1" customWidth="1"/>
    <col min="15" max="15" width="14.875" style="15" bestFit="1" customWidth="1"/>
    <col min="16" max="16" width="10.625" style="15" bestFit="1" customWidth="1"/>
    <col min="18" max="18" width="10.75" bestFit="1" customWidth="1"/>
  </cols>
  <sheetData>
    <row r="1" spans="1:16" ht="24.75" customHeight="1" collapsed="1" x14ac:dyDescent="0.2">
      <c r="A1" s="3" t="s">
        <v>2412</v>
      </c>
      <c r="B1" s="10" t="s">
        <v>2491</v>
      </c>
      <c r="C1" s="10" t="s">
        <v>81</v>
      </c>
      <c r="D1" s="10" t="s">
        <v>2866</v>
      </c>
      <c r="E1" s="12" t="s">
        <v>369</v>
      </c>
      <c r="F1" s="10" t="s">
        <v>199</v>
      </c>
      <c r="G1" s="12" t="s">
        <v>1304</v>
      </c>
      <c r="H1" s="12" t="s">
        <v>3015</v>
      </c>
      <c r="I1" s="10" t="s">
        <v>803</v>
      </c>
      <c r="J1" s="10" t="s">
        <v>886</v>
      </c>
      <c r="K1" s="14" t="s">
        <v>3016</v>
      </c>
      <c r="L1" s="14" t="s">
        <v>3017</v>
      </c>
      <c r="M1" s="13" t="s">
        <v>4419</v>
      </c>
      <c r="N1" s="13" t="s">
        <v>3018</v>
      </c>
    </row>
    <row r="2" spans="1:16" hidden="1" outlineLevel="1" x14ac:dyDescent="0.2">
      <c r="A2" s="6">
        <v>44568</v>
      </c>
      <c r="B2" s="2">
        <v>385</v>
      </c>
      <c r="C2" s="2" t="s">
        <v>1847</v>
      </c>
      <c r="D2" s="2" t="s">
        <v>2522</v>
      </c>
      <c r="E2" s="1">
        <v>-215677</v>
      </c>
      <c r="F2" s="8" t="s">
        <v>620</v>
      </c>
      <c r="G2" s="1">
        <v>-21568</v>
      </c>
      <c r="H2" s="1">
        <f t="shared" ref="H2:H65" si="0">+E2+G2</f>
        <v>-237245</v>
      </c>
      <c r="I2" s="2" t="s">
        <v>944</v>
      </c>
      <c r="J2" s="2" t="s">
        <v>319</v>
      </c>
      <c r="K2" s="1">
        <f>+VLOOKUP(B2,[1]Sheet1!A$2:H$18,6,0)</f>
        <v>-215677</v>
      </c>
      <c r="L2" s="1">
        <f>+K2-E2</f>
        <v>0</v>
      </c>
      <c r="M2" s="6">
        <f>+VLOOKUP(B2,[1]Sheet1!A$2:H$18,8,0)</f>
        <v>44602</v>
      </c>
      <c r="N2" t="s">
        <v>4418</v>
      </c>
      <c r="O2"/>
      <c r="P2"/>
    </row>
    <row r="3" spans="1:16" hidden="1" outlineLevel="1" x14ac:dyDescent="0.2">
      <c r="A3" s="6">
        <v>44568</v>
      </c>
      <c r="B3" s="2">
        <v>350</v>
      </c>
      <c r="C3" s="16" t="s">
        <v>2502</v>
      </c>
      <c r="D3" s="2" t="s">
        <v>2141</v>
      </c>
      <c r="E3" s="1">
        <v>-654610</v>
      </c>
      <c r="F3" s="8" t="s">
        <v>620</v>
      </c>
      <c r="G3" s="1">
        <v>-65461</v>
      </c>
      <c r="H3" s="1">
        <f t="shared" si="0"/>
        <v>-720071</v>
      </c>
      <c r="I3" s="2" t="s">
        <v>431</v>
      </c>
      <c r="J3" s="2" t="s">
        <v>2857</v>
      </c>
      <c r="K3" s="1">
        <f>+VLOOKUP(B3,[1]Sheet1!A$2:H$18,6,0)</f>
        <v>-654610</v>
      </c>
      <c r="L3" s="1">
        <f t="shared" ref="L3:L66" si="1">+K3-E3</f>
        <v>0</v>
      </c>
      <c r="M3" s="6">
        <f>+VLOOKUP(B3,[1]Sheet1!A$2:H$18,8,0)</f>
        <v>44602</v>
      </c>
      <c r="N3" t="s">
        <v>4418</v>
      </c>
      <c r="O3"/>
      <c r="P3"/>
    </row>
    <row r="4" spans="1:16" hidden="1" outlineLevel="1" x14ac:dyDescent="0.2">
      <c r="A4" s="6">
        <v>44573</v>
      </c>
      <c r="B4" s="2">
        <v>43715</v>
      </c>
      <c r="D4" s="2" t="s">
        <v>3019</v>
      </c>
      <c r="E4" s="1">
        <v>-10946313</v>
      </c>
      <c r="F4" s="8" t="s">
        <v>3060</v>
      </c>
      <c r="G4" s="1">
        <v>-1094631</v>
      </c>
      <c r="H4" s="1">
        <f t="shared" si="0"/>
        <v>-12040944</v>
      </c>
      <c r="I4" s="2" t="s">
        <v>2355</v>
      </c>
      <c r="J4" s="2" t="s">
        <v>2013</v>
      </c>
      <c r="K4" s="1" t="e">
        <f>+VLOOKUP(B4,[2]Sheet1!A$2:H$93,6,0)</f>
        <v>#N/A</v>
      </c>
      <c r="L4" s="1" t="e">
        <f t="shared" si="1"/>
        <v>#N/A</v>
      </c>
      <c r="M4" s="6" t="e">
        <f>+VLOOKUP(B4,[2]Sheet1!A$2:H$93,8,0)</f>
        <v>#N/A</v>
      </c>
      <c r="N4" t="s">
        <v>4426</v>
      </c>
      <c r="O4"/>
      <c r="P4"/>
    </row>
    <row r="5" spans="1:16" hidden="1" outlineLevel="1" x14ac:dyDescent="0.2">
      <c r="A5" s="6">
        <v>44573</v>
      </c>
      <c r="B5" s="2">
        <v>43716</v>
      </c>
      <c r="D5" s="2" t="s">
        <v>3020</v>
      </c>
      <c r="E5" s="1">
        <v>-58015460</v>
      </c>
      <c r="F5" s="8" t="s">
        <v>3060</v>
      </c>
      <c r="G5" s="1">
        <v>-5801546</v>
      </c>
      <c r="H5" s="1">
        <f t="shared" si="0"/>
        <v>-63817006</v>
      </c>
      <c r="I5" s="2" t="s">
        <v>2355</v>
      </c>
      <c r="J5" s="2" t="s">
        <v>2013</v>
      </c>
      <c r="K5" s="1" t="e">
        <f>+VLOOKUP(B5,[2]Sheet1!A$2:H$93,6,0)</f>
        <v>#N/A</v>
      </c>
      <c r="L5" s="1" t="e">
        <f t="shared" si="1"/>
        <v>#N/A</v>
      </c>
      <c r="M5" s="6" t="e">
        <f>+VLOOKUP(B5,[2]Sheet1!A$2:H$93,8,0)</f>
        <v>#N/A</v>
      </c>
      <c r="N5" t="s">
        <v>4426</v>
      </c>
      <c r="O5"/>
      <c r="P5"/>
    </row>
    <row r="6" spans="1:16" hidden="1" outlineLevel="1" x14ac:dyDescent="0.2">
      <c r="A6" s="6">
        <v>44573</v>
      </c>
      <c r="B6" s="2">
        <v>43717</v>
      </c>
      <c r="D6" s="2" t="s">
        <v>3021</v>
      </c>
      <c r="E6" s="1">
        <v>-24629205</v>
      </c>
      <c r="F6" s="8" t="s">
        <v>3060</v>
      </c>
      <c r="G6" s="1">
        <v>-2462921</v>
      </c>
      <c r="H6" s="1">
        <f t="shared" si="0"/>
        <v>-27092126</v>
      </c>
      <c r="I6" s="2" t="s">
        <v>2355</v>
      </c>
      <c r="J6" s="2" t="s">
        <v>2013</v>
      </c>
      <c r="K6" s="1" t="e">
        <f>+VLOOKUP(B6,[2]Sheet1!A$2:H$93,6,0)</f>
        <v>#N/A</v>
      </c>
      <c r="L6" s="1" t="e">
        <f t="shared" si="1"/>
        <v>#N/A</v>
      </c>
      <c r="M6" s="6" t="e">
        <f>+VLOOKUP(B6,[2]Sheet1!A$2:H$93,8,0)</f>
        <v>#N/A</v>
      </c>
      <c r="N6" t="s">
        <v>4426</v>
      </c>
      <c r="O6"/>
      <c r="P6"/>
    </row>
    <row r="7" spans="1:16" hidden="1" outlineLevel="1" x14ac:dyDescent="0.2">
      <c r="A7" s="6">
        <v>44573</v>
      </c>
      <c r="B7" s="2">
        <v>43718</v>
      </c>
      <c r="D7" s="2" t="s">
        <v>3022</v>
      </c>
      <c r="E7" s="1">
        <v>-38312096</v>
      </c>
      <c r="F7" s="8" t="s">
        <v>3060</v>
      </c>
      <c r="G7" s="1">
        <v>-3831210</v>
      </c>
      <c r="H7" s="1">
        <f t="shared" si="0"/>
        <v>-42143306</v>
      </c>
      <c r="I7" s="2" t="s">
        <v>2355</v>
      </c>
      <c r="J7" s="2" t="s">
        <v>2013</v>
      </c>
      <c r="K7" s="1" t="e">
        <f>+VLOOKUP(B7,[2]Sheet1!A$2:H$93,6,0)</f>
        <v>#N/A</v>
      </c>
      <c r="L7" s="1" t="e">
        <f t="shared" si="1"/>
        <v>#N/A</v>
      </c>
      <c r="M7" s="6" t="e">
        <f>+VLOOKUP(B7,[2]Sheet1!A$2:H$93,8,0)</f>
        <v>#N/A</v>
      </c>
      <c r="N7" t="s">
        <v>4426</v>
      </c>
      <c r="O7"/>
      <c r="P7"/>
    </row>
    <row r="8" spans="1:16" hidden="1" outlineLevel="1" x14ac:dyDescent="0.2">
      <c r="A8" s="6">
        <v>44573</v>
      </c>
      <c r="B8" s="2">
        <v>43719</v>
      </c>
      <c r="D8" s="2" t="s">
        <v>3023</v>
      </c>
      <c r="E8" s="1">
        <v>-21892626</v>
      </c>
      <c r="F8" s="8" t="s">
        <v>3060</v>
      </c>
      <c r="G8" s="1">
        <v>-2189263</v>
      </c>
      <c r="H8" s="1">
        <f t="shared" si="0"/>
        <v>-24081889</v>
      </c>
      <c r="I8" s="2" t="s">
        <v>2355</v>
      </c>
      <c r="J8" s="2" t="s">
        <v>2013</v>
      </c>
      <c r="K8" s="1" t="e">
        <f>+VLOOKUP(B8,[2]Sheet1!A$2:H$93,6,0)</f>
        <v>#N/A</v>
      </c>
      <c r="L8" s="1" t="e">
        <f t="shared" si="1"/>
        <v>#N/A</v>
      </c>
      <c r="M8" s="6" t="e">
        <f>+VLOOKUP(B8,[2]Sheet1!A$2:H$93,8,0)</f>
        <v>#N/A</v>
      </c>
      <c r="N8" t="s">
        <v>4426</v>
      </c>
      <c r="O8"/>
      <c r="P8"/>
    </row>
    <row r="9" spans="1:16" hidden="1" outlineLevel="1" x14ac:dyDescent="0.2">
      <c r="A9" s="6">
        <v>44574</v>
      </c>
      <c r="B9" s="2">
        <v>176</v>
      </c>
      <c r="C9" s="16" t="s">
        <v>2112</v>
      </c>
      <c r="D9" s="2" t="s">
        <v>2141</v>
      </c>
      <c r="E9" s="1">
        <v>-785532</v>
      </c>
      <c r="F9" s="8" t="s">
        <v>620</v>
      </c>
      <c r="G9" s="1">
        <v>-78553</v>
      </c>
      <c r="H9" s="1">
        <f t="shared" si="0"/>
        <v>-864085</v>
      </c>
      <c r="I9" s="2" t="s">
        <v>2445</v>
      </c>
      <c r="J9" s="2" t="s">
        <v>1098</v>
      </c>
      <c r="K9" s="1">
        <f>+VLOOKUP(B9,[1]Sheet1!A$2:H$18,6,0)</f>
        <v>-785532</v>
      </c>
      <c r="L9" s="1">
        <f t="shared" si="1"/>
        <v>0</v>
      </c>
      <c r="M9" s="6">
        <f>+VLOOKUP(B9,[1]Sheet1!A$2:H$18,8,0)</f>
        <v>44602</v>
      </c>
      <c r="N9" t="s">
        <v>4418</v>
      </c>
      <c r="O9"/>
      <c r="P9"/>
    </row>
    <row r="10" spans="1:16" hidden="1" outlineLevel="1" x14ac:dyDescent="0.2">
      <c r="A10" s="6">
        <v>44574</v>
      </c>
      <c r="B10" s="2">
        <v>335</v>
      </c>
      <c r="C10" s="16" t="s">
        <v>917</v>
      </c>
      <c r="D10" s="2" t="s">
        <v>2141</v>
      </c>
      <c r="E10" s="1">
        <v>-2588124</v>
      </c>
      <c r="F10" s="8" t="s">
        <v>620</v>
      </c>
      <c r="G10" s="1">
        <v>-258812</v>
      </c>
      <c r="H10" s="1">
        <f t="shared" si="0"/>
        <v>-2846936</v>
      </c>
      <c r="I10" s="2" t="s">
        <v>431</v>
      </c>
      <c r="J10" s="2" t="s">
        <v>2857</v>
      </c>
      <c r="K10" s="1">
        <f>+VLOOKUP(B10,[1]Sheet1!A$2:H$18,6,0)</f>
        <v>-2588124</v>
      </c>
      <c r="L10" s="1">
        <f t="shared" si="1"/>
        <v>0</v>
      </c>
      <c r="M10" s="6">
        <f>+VLOOKUP(B10,[1]Sheet1!A$2:H$18,8,0)</f>
        <v>44602</v>
      </c>
      <c r="N10" t="s">
        <v>4418</v>
      </c>
      <c r="O10"/>
      <c r="P10"/>
    </row>
    <row r="11" spans="1:16" hidden="1" outlineLevel="1" x14ac:dyDescent="0.2">
      <c r="A11" s="6">
        <v>44574</v>
      </c>
      <c r="B11" s="2">
        <v>351</v>
      </c>
      <c r="C11" s="16" t="s">
        <v>1573</v>
      </c>
      <c r="D11" s="2" t="s">
        <v>2141</v>
      </c>
      <c r="E11" s="1">
        <v>-3004501</v>
      </c>
      <c r="F11" s="8" t="s">
        <v>620</v>
      </c>
      <c r="G11" s="1">
        <v>-300450</v>
      </c>
      <c r="H11" s="1">
        <f t="shared" si="0"/>
        <v>-3304951</v>
      </c>
      <c r="I11" s="2" t="s">
        <v>1893</v>
      </c>
      <c r="J11" s="2" t="s">
        <v>375</v>
      </c>
      <c r="K11" s="1">
        <f>+VLOOKUP(B11,[1]Sheet1!A$2:H$18,6,0)</f>
        <v>-3004501</v>
      </c>
      <c r="L11" s="1">
        <f t="shared" si="1"/>
        <v>0</v>
      </c>
      <c r="M11" s="6">
        <f>+VLOOKUP(B11,[1]Sheet1!A$2:H$18,8,0)</f>
        <v>44602</v>
      </c>
      <c r="N11" t="s">
        <v>4418</v>
      </c>
      <c r="O11"/>
      <c r="P11"/>
    </row>
    <row r="12" spans="1:16" hidden="1" outlineLevel="1" x14ac:dyDescent="0.2">
      <c r="A12" s="6">
        <v>44576</v>
      </c>
      <c r="B12" s="2">
        <v>7724</v>
      </c>
      <c r="C12" s="16" t="s">
        <v>1507</v>
      </c>
      <c r="D12" s="2" t="s">
        <v>1422</v>
      </c>
      <c r="E12" s="1">
        <v>4165890</v>
      </c>
      <c r="F12" s="8" t="s">
        <v>620</v>
      </c>
      <c r="G12" s="1">
        <v>416589</v>
      </c>
      <c r="H12" s="1">
        <f t="shared" si="0"/>
        <v>4582479</v>
      </c>
      <c r="I12" s="2" t="s">
        <v>2503</v>
      </c>
      <c r="J12" s="2" t="s">
        <v>441</v>
      </c>
      <c r="K12" s="1" t="e">
        <f>+VLOOKUP(B12,[3]Sheet1!$A:$H,6,0)</f>
        <v>#N/A</v>
      </c>
      <c r="L12" s="1" t="e">
        <f t="shared" si="1"/>
        <v>#N/A</v>
      </c>
      <c r="M12" s="6" t="e">
        <f>+VLOOKUP(B12,[3]Sheet1!$A:$H,8,0)</f>
        <v>#N/A</v>
      </c>
      <c r="N12" t="s">
        <v>4946</v>
      </c>
      <c r="O12"/>
      <c r="P12"/>
    </row>
    <row r="13" spans="1:16" hidden="1" outlineLevel="1" x14ac:dyDescent="0.2">
      <c r="A13" s="6">
        <v>44576</v>
      </c>
      <c r="B13" s="2">
        <v>7725</v>
      </c>
      <c r="C13" s="16" t="s">
        <v>1507</v>
      </c>
      <c r="D13" s="2" t="s">
        <v>1323</v>
      </c>
      <c r="E13" s="1">
        <v>1518802</v>
      </c>
      <c r="F13" s="8" t="s">
        <v>620</v>
      </c>
      <c r="G13" s="1">
        <v>151880</v>
      </c>
      <c r="H13" s="1">
        <f t="shared" si="0"/>
        <v>1670682</v>
      </c>
      <c r="I13" s="2" t="s">
        <v>1977</v>
      </c>
      <c r="J13" s="2" t="s">
        <v>1098</v>
      </c>
      <c r="K13" s="1" t="e">
        <f>+VLOOKUP(B13,[3]Sheet1!$A:$H,6,0)</f>
        <v>#N/A</v>
      </c>
      <c r="L13" s="1" t="e">
        <f t="shared" si="1"/>
        <v>#N/A</v>
      </c>
      <c r="M13" s="6" t="e">
        <f>+VLOOKUP(B13,[3]Sheet1!$A:$H,8,0)</f>
        <v>#N/A</v>
      </c>
      <c r="N13" t="s">
        <v>4946</v>
      </c>
      <c r="O13"/>
      <c r="P13"/>
    </row>
    <row r="14" spans="1:16" hidden="1" outlineLevel="1" x14ac:dyDescent="0.2">
      <c r="A14" s="6">
        <v>44576</v>
      </c>
      <c r="B14" s="2">
        <v>7726</v>
      </c>
      <c r="C14" s="16" t="s">
        <v>1507</v>
      </c>
      <c r="D14" s="2" t="s">
        <v>1999</v>
      </c>
      <c r="E14" s="1">
        <v>2697270</v>
      </c>
      <c r="F14" s="8" t="s">
        <v>620</v>
      </c>
      <c r="G14" s="1">
        <v>269727</v>
      </c>
      <c r="H14" s="1">
        <f t="shared" si="0"/>
        <v>2966997</v>
      </c>
      <c r="I14" s="2" t="s">
        <v>1977</v>
      </c>
      <c r="J14" s="2" t="s">
        <v>1098</v>
      </c>
      <c r="K14" s="1" t="e">
        <f>+VLOOKUP(B14,[3]Sheet1!$A:$H,6,0)</f>
        <v>#N/A</v>
      </c>
      <c r="L14" s="1" t="e">
        <f t="shared" si="1"/>
        <v>#N/A</v>
      </c>
      <c r="M14" s="6" t="e">
        <f>+VLOOKUP(B14,[3]Sheet1!$A:$H,8,0)</f>
        <v>#N/A</v>
      </c>
      <c r="N14" t="s">
        <v>4946</v>
      </c>
      <c r="O14"/>
      <c r="P14"/>
    </row>
    <row r="15" spans="1:16" hidden="1" outlineLevel="1" x14ac:dyDescent="0.2">
      <c r="A15" s="6">
        <v>44576</v>
      </c>
      <c r="B15" s="2">
        <v>7727</v>
      </c>
      <c r="C15" s="16" t="s">
        <v>1507</v>
      </c>
      <c r="D15" s="2" t="s">
        <v>644</v>
      </c>
      <c r="E15" s="1">
        <v>1293750</v>
      </c>
      <c r="F15" s="8" t="s">
        <v>620</v>
      </c>
      <c r="G15" s="1">
        <v>129375</v>
      </c>
      <c r="H15" s="1">
        <f t="shared" si="0"/>
        <v>1423125</v>
      </c>
      <c r="I15" s="2" t="s">
        <v>3001</v>
      </c>
      <c r="J15" s="2" t="s">
        <v>1150</v>
      </c>
      <c r="K15" s="1" t="e">
        <f>+VLOOKUP(B15,[3]Sheet1!$A:$H,6,0)</f>
        <v>#N/A</v>
      </c>
      <c r="L15" s="1" t="e">
        <f t="shared" si="1"/>
        <v>#N/A</v>
      </c>
      <c r="M15" s="6" t="e">
        <f>+VLOOKUP(B15,[3]Sheet1!$A:$H,8,0)</f>
        <v>#N/A</v>
      </c>
      <c r="N15" t="s">
        <v>4946</v>
      </c>
      <c r="O15"/>
      <c r="P15"/>
    </row>
    <row r="16" spans="1:16" hidden="1" outlineLevel="1" x14ac:dyDescent="0.2">
      <c r="A16" s="6">
        <v>44576</v>
      </c>
      <c r="B16" s="2">
        <v>7728</v>
      </c>
      <c r="C16" s="16" t="s">
        <v>1507</v>
      </c>
      <c r="D16" s="2" t="s">
        <v>160</v>
      </c>
      <c r="E16" s="1">
        <v>4923950</v>
      </c>
      <c r="F16" s="8" t="s">
        <v>620</v>
      </c>
      <c r="G16" s="1">
        <v>492395</v>
      </c>
      <c r="H16" s="1">
        <f t="shared" si="0"/>
        <v>5416345</v>
      </c>
      <c r="I16" s="2" t="s">
        <v>2355</v>
      </c>
      <c r="J16" s="2" t="s">
        <v>2013</v>
      </c>
      <c r="K16" s="1" t="e">
        <f>+VLOOKUP(B16,[3]Sheet1!$A:$H,6,0)</f>
        <v>#N/A</v>
      </c>
      <c r="L16" s="1" t="e">
        <f t="shared" si="1"/>
        <v>#N/A</v>
      </c>
      <c r="M16" s="6" t="e">
        <f>+VLOOKUP(B16,[3]Sheet1!$A:$H,8,0)</f>
        <v>#N/A</v>
      </c>
      <c r="N16" t="s">
        <v>4946</v>
      </c>
      <c r="O16"/>
      <c r="P16"/>
    </row>
    <row r="17" spans="1:14" customFormat="1" hidden="1" outlineLevel="1" x14ac:dyDescent="0.2">
      <c r="A17" s="6">
        <v>44576</v>
      </c>
      <c r="B17" s="2">
        <v>7729</v>
      </c>
      <c r="C17" s="16" t="s">
        <v>1507</v>
      </c>
      <c r="D17" s="2" t="s">
        <v>1124</v>
      </c>
      <c r="E17" s="1">
        <v>431250</v>
      </c>
      <c r="F17" s="8" t="s">
        <v>620</v>
      </c>
      <c r="G17" s="1">
        <v>43125</v>
      </c>
      <c r="H17" s="1">
        <f t="shared" si="0"/>
        <v>474375</v>
      </c>
      <c r="I17" s="2" t="s">
        <v>1893</v>
      </c>
      <c r="J17" s="2" t="s">
        <v>375</v>
      </c>
      <c r="K17" s="1" t="e">
        <f>+VLOOKUP(B17,[3]Sheet1!$A:$H,6,0)</f>
        <v>#N/A</v>
      </c>
      <c r="L17" s="1" t="e">
        <f t="shared" si="1"/>
        <v>#N/A</v>
      </c>
      <c r="M17" s="6" t="e">
        <f>+VLOOKUP(B17,[3]Sheet1!$A:$H,8,0)</f>
        <v>#N/A</v>
      </c>
      <c r="N17" t="s">
        <v>4946</v>
      </c>
    </row>
    <row r="18" spans="1:14" customFormat="1" hidden="1" outlineLevel="1" x14ac:dyDescent="0.2">
      <c r="A18" s="6">
        <v>44576</v>
      </c>
      <c r="B18" s="2">
        <v>7730</v>
      </c>
      <c r="C18" s="16" t="s">
        <v>1507</v>
      </c>
      <c r="D18" s="2" t="s">
        <v>1333</v>
      </c>
      <c r="E18" s="1">
        <v>943990</v>
      </c>
      <c r="F18" s="8" t="s">
        <v>620</v>
      </c>
      <c r="G18" s="1">
        <v>94399</v>
      </c>
      <c r="H18" s="1">
        <f t="shared" si="0"/>
        <v>1038389</v>
      </c>
      <c r="I18" s="2" t="s">
        <v>1893</v>
      </c>
      <c r="J18" s="2" t="s">
        <v>375</v>
      </c>
      <c r="K18" s="1" t="e">
        <f>+VLOOKUP(B18,[3]Sheet1!$A:$H,6,0)</f>
        <v>#N/A</v>
      </c>
      <c r="L18" s="1" t="e">
        <f t="shared" si="1"/>
        <v>#N/A</v>
      </c>
      <c r="M18" s="6" t="e">
        <f>+VLOOKUP(B18,[3]Sheet1!$A:$H,8,0)</f>
        <v>#N/A</v>
      </c>
      <c r="N18" t="s">
        <v>4946</v>
      </c>
    </row>
    <row r="19" spans="1:14" customFormat="1" hidden="1" outlineLevel="1" x14ac:dyDescent="0.2">
      <c r="A19" s="6">
        <v>44576</v>
      </c>
      <c r="B19" s="2">
        <v>7731</v>
      </c>
      <c r="C19" s="16" t="s">
        <v>1507</v>
      </c>
      <c r="D19" s="2" t="s">
        <v>1678</v>
      </c>
      <c r="E19" s="1">
        <v>943990</v>
      </c>
      <c r="F19" s="8" t="s">
        <v>620</v>
      </c>
      <c r="G19" s="1">
        <v>94399</v>
      </c>
      <c r="H19" s="1">
        <f t="shared" si="0"/>
        <v>1038389</v>
      </c>
      <c r="I19" s="2" t="s">
        <v>1893</v>
      </c>
      <c r="J19" s="2" t="s">
        <v>375</v>
      </c>
      <c r="K19" s="1" t="e">
        <f>+VLOOKUP(B19,[3]Sheet1!$A:$H,6,0)</f>
        <v>#N/A</v>
      </c>
      <c r="L19" s="1" t="e">
        <f t="shared" si="1"/>
        <v>#N/A</v>
      </c>
      <c r="M19" s="6" t="e">
        <f>+VLOOKUP(B19,[3]Sheet1!$A:$H,8,0)</f>
        <v>#N/A</v>
      </c>
      <c r="N19" t="s">
        <v>4946</v>
      </c>
    </row>
    <row r="20" spans="1:14" customFormat="1" hidden="1" outlineLevel="1" x14ac:dyDescent="0.2">
      <c r="A20" s="6">
        <v>44576</v>
      </c>
      <c r="B20" s="2">
        <v>7732</v>
      </c>
      <c r="C20" s="16" t="s">
        <v>1507</v>
      </c>
      <c r="D20" s="2" t="s">
        <v>2942</v>
      </c>
      <c r="E20" s="1">
        <v>943990</v>
      </c>
      <c r="F20" s="8" t="s">
        <v>620</v>
      </c>
      <c r="G20" s="1">
        <v>94399</v>
      </c>
      <c r="H20" s="1">
        <f t="shared" si="0"/>
        <v>1038389</v>
      </c>
      <c r="I20" s="2" t="s">
        <v>1893</v>
      </c>
      <c r="J20" s="2" t="s">
        <v>375</v>
      </c>
      <c r="K20" s="1" t="e">
        <f>+VLOOKUP(B20,[3]Sheet1!$A:$H,6,0)</f>
        <v>#N/A</v>
      </c>
      <c r="L20" s="1" t="e">
        <f t="shared" si="1"/>
        <v>#N/A</v>
      </c>
      <c r="M20" s="6" t="e">
        <f>+VLOOKUP(B20,[3]Sheet1!$A:$H,8,0)</f>
        <v>#N/A</v>
      </c>
      <c r="N20" t="s">
        <v>4946</v>
      </c>
    </row>
    <row r="21" spans="1:14" customFormat="1" hidden="1" outlineLevel="1" x14ac:dyDescent="0.2">
      <c r="A21" s="6">
        <v>44576</v>
      </c>
      <c r="B21" s="2">
        <v>7733</v>
      </c>
      <c r="C21" s="16" t="s">
        <v>1507</v>
      </c>
      <c r="D21" s="2" t="s">
        <v>1936</v>
      </c>
      <c r="E21" s="1">
        <v>943990</v>
      </c>
      <c r="F21" s="8" t="s">
        <v>620</v>
      </c>
      <c r="G21" s="1">
        <v>94399</v>
      </c>
      <c r="H21" s="1">
        <f t="shared" si="0"/>
        <v>1038389</v>
      </c>
      <c r="I21" s="2" t="s">
        <v>1893</v>
      </c>
      <c r="J21" s="2" t="s">
        <v>375</v>
      </c>
      <c r="K21" s="1" t="e">
        <f>+VLOOKUP(B21,[3]Sheet1!$A:$H,6,0)</f>
        <v>#N/A</v>
      </c>
      <c r="L21" s="1" t="e">
        <f t="shared" si="1"/>
        <v>#N/A</v>
      </c>
      <c r="M21" s="6" t="e">
        <f>+VLOOKUP(B21,[3]Sheet1!$A:$H,8,0)</f>
        <v>#N/A</v>
      </c>
      <c r="N21" t="s">
        <v>4946</v>
      </c>
    </row>
    <row r="22" spans="1:14" customFormat="1" hidden="1" outlineLevel="1" x14ac:dyDescent="0.2">
      <c r="A22" s="6">
        <v>44576</v>
      </c>
      <c r="B22" s="2">
        <v>7734</v>
      </c>
      <c r="C22" s="16" t="s">
        <v>1507</v>
      </c>
      <c r="D22" s="2" t="s">
        <v>2961</v>
      </c>
      <c r="E22" s="1">
        <v>4923950</v>
      </c>
      <c r="F22" s="8" t="s">
        <v>620</v>
      </c>
      <c r="G22" s="1">
        <v>492395</v>
      </c>
      <c r="H22" s="1">
        <f t="shared" si="0"/>
        <v>5416345</v>
      </c>
      <c r="I22" s="2" t="s">
        <v>1893</v>
      </c>
      <c r="J22" s="2" t="s">
        <v>375</v>
      </c>
      <c r="K22" s="1" t="e">
        <f>+VLOOKUP(B22,[3]Sheet1!$A:$H,6,0)</f>
        <v>#N/A</v>
      </c>
      <c r="L22" s="1" t="e">
        <f t="shared" si="1"/>
        <v>#N/A</v>
      </c>
      <c r="M22" s="6" t="e">
        <f>+VLOOKUP(B22,[3]Sheet1!$A:$H,8,0)</f>
        <v>#N/A</v>
      </c>
      <c r="N22" t="s">
        <v>4946</v>
      </c>
    </row>
    <row r="23" spans="1:14" customFormat="1" hidden="1" outlineLevel="1" x14ac:dyDescent="0.2">
      <c r="A23" s="6">
        <v>44576</v>
      </c>
      <c r="B23" s="2">
        <v>7735</v>
      </c>
      <c r="C23" s="16" t="s">
        <v>1507</v>
      </c>
      <c r="D23" s="2" t="s">
        <v>2324</v>
      </c>
      <c r="E23" s="1">
        <v>4923950</v>
      </c>
      <c r="F23" s="8" t="s">
        <v>620</v>
      </c>
      <c r="G23" s="1">
        <v>492395</v>
      </c>
      <c r="H23" s="1">
        <f t="shared" si="0"/>
        <v>5416345</v>
      </c>
      <c r="I23" s="2" t="s">
        <v>1893</v>
      </c>
      <c r="J23" s="2" t="s">
        <v>375</v>
      </c>
      <c r="K23" s="1" t="e">
        <f>+VLOOKUP(B23,[3]Sheet1!$A:$H,6,0)</f>
        <v>#N/A</v>
      </c>
      <c r="L23" s="1" t="e">
        <f t="shared" si="1"/>
        <v>#N/A</v>
      </c>
      <c r="M23" s="6" t="e">
        <f>+VLOOKUP(B23,[3]Sheet1!$A:$H,8,0)</f>
        <v>#N/A</v>
      </c>
      <c r="N23" t="s">
        <v>4946</v>
      </c>
    </row>
    <row r="24" spans="1:14" customFormat="1" hidden="1" outlineLevel="1" x14ac:dyDescent="0.2">
      <c r="A24" s="6">
        <v>44576</v>
      </c>
      <c r="B24" s="2">
        <v>7736</v>
      </c>
      <c r="C24" s="16" t="s">
        <v>1507</v>
      </c>
      <c r="D24" s="2" t="s">
        <v>2232</v>
      </c>
      <c r="E24" s="1">
        <v>4923950</v>
      </c>
      <c r="F24" s="8" t="s">
        <v>620</v>
      </c>
      <c r="G24" s="1">
        <v>492395</v>
      </c>
      <c r="H24" s="1">
        <f t="shared" si="0"/>
        <v>5416345</v>
      </c>
      <c r="I24" s="2" t="s">
        <v>1893</v>
      </c>
      <c r="J24" s="2" t="s">
        <v>375</v>
      </c>
      <c r="K24" s="1" t="e">
        <f>+VLOOKUP(B24,[3]Sheet1!$A:$H,6,0)</f>
        <v>#N/A</v>
      </c>
      <c r="L24" s="1" t="e">
        <f t="shared" si="1"/>
        <v>#N/A</v>
      </c>
      <c r="M24" s="6" t="e">
        <f>+VLOOKUP(B24,[3]Sheet1!$A:$H,8,0)</f>
        <v>#N/A</v>
      </c>
      <c r="N24" t="s">
        <v>4946</v>
      </c>
    </row>
    <row r="25" spans="1:14" customFormat="1" hidden="1" outlineLevel="1" x14ac:dyDescent="0.2">
      <c r="A25" s="6">
        <v>44576</v>
      </c>
      <c r="B25" s="2">
        <v>7737</v>
      </c>
      <c r="C25" s="16" t="s">
        <v>1507</v>
      </c>
      <c r="D25" s="2" t="s">
        <v>1636</v>
      </c>
      <c r="E25" s="1">
        <v>943990</v>
      </c>
      <c r="F25" s="8" t="s">
        <v>620</v>
      </c>
      <c r="G25" s="1">
        <v>94399</v>
      </c>
      <c r="H25" s="1">
        <f t="shared" si="0"/>
        <v>1038389</v>
      </c>
      <c r="I25" s="2" t="s">
        <v>1893</v>
      </c>
      <c r="J25" s="2" t="s">
        <v>375</v>
      </c>
      <c r="K25" s="1" t="e">
        <f>+VLOOKUP(B25,[3]Sheet1!$A:$H,6,0)</f>
        <v>#N/A</v>
      </c>
      <c r="L25" s="1" t="e">
        <f t="shared" si="1"/>
        <v>#N/A</v>
      </c>
      <c r="M25" s="6" t="e">
        <f>+VLOOKUP(B25,[3]Sheet1!$A:$H,8,0)</f>
        <v>#N/A</v>
      </c>
      <c r="N25" t="s">
        <v>4946</v>
      </c>
    </row>
    <row r="26" spans="1:14" customFormat="1" hidden="1" outlineLevel="1" x14ac:dyDescent="0.2">
      <c r="A26" s="6">
        <v>44576</v>
      </c>
      <c r="B26" s="2">
        <v>7738</v>
      </c>
      <c r="C26" s="16" t="s">
        <v>1507</v>
      </c>
      <c r="D26" s="2" t="s">
        <v>695</v>
      </c>
      <c r="E26" s="1">
        <v>943990</v>
      </c>
      <c r="F26" s="8" t="s">
        <v>620</v>
      </c>
      <c r="G26" s="1">
        <v>94399</v>
      </c>
      <c r="H26" s="1">
        <f t="shared" si="0"/>
        <v>1038389</v>
      </c>
      <c r="I26" s="2" t="s">
        <v>1893</v>
      </c>
      <c r="J26" s="2" t="s">
        <v>375</v>
      </c>
      <c r="K26" s="1" t="e">
        <f>+VLOOKUP(B26,[3]Sheet1!$A:$H,6,0)</f>
        <v>#N/A</v>
      </c>
      <c r="L26" s="1" t="e">
        <f t="shared" si="1"/>
        <v>#N/A</v>
      </c>
      <c r="M26" s="6" t="e">
        <f>+VLOOKUP(B26,[3]Sheet1!$A:$H,8,0)</f>
        <v>#N/A</v>
      </c>
      <c r="N26" t="s">
        <v>4946</v>
      </c>
    </row>
    <row r="27" spans="1:14" customFormat="1" hidden="1" outlineLevel="1" x14ac:dyDescent="0.2">
      <c r="A27" s="6">
        <v>44576</v>
      </c>
      <c r="B27" s="2">
        <v>7739</v>
      </c>
      <c r="C27" s="16" t="s">
        <v>1507</v>
      </c>
      <c r="D27" s="2" t="s">
        <v>235</v>
      </c>
      <c r="E27" s="1">
        <v>943990</v>
      </c>
      <c r="F27" s="8" t="s">
        <v>620</v>
      </c>
      <c r="G27" s="1">
        <v>94399</v>
      </c>
      <c r="H27" s="1">
        <f t="shared" si="0"/>
        <v>1038389</v>
      </c>
      <c r="I27" s="2" t="s">
        <v>1893</v>
      </c>
      <c r="J27" s="2" t="s">
        <v>375</v>
      </c>
      <c r="K27" s="1" t="e">
        <f>+VLOOKUP(B27,[3]Sheet1!$A:$H,6,0)</f>
        <v>#N/A</v>
      </c>
      <c r="L27" s="1" t="e">
        <f t="shared" si="1"/>
        <v>#N/A</v>
      </c>
      <c r="M27" s="6" t="e">
        <f>+VLOOKUP(B27,[3]Sheet1!$A:$H,8,0)</f>
        <v>#N/A</v>
      </c>
      <c r="N27" t="s">
        <v>4946</v>
      </c>
    </row>
    <row r="28" spans="1:14" customFormat="1" hidden="1" outlineLevel="1" x14ac:dyDescent="0.2">
      <c r="A28" s="6">
        <v>44576</v>
      </c>
      <c r="B28" s="2">
        <v>7740</v>
      </c>
      <c r="C28" s="16" t="s">
        <v>1507</v>
      </c>
      <c r="D28" s="2" t="s">
        <v>2735</v>
      </c>
      <c r="E28" s="1">
        <v>250910</v>
      </c>
      <c r="F28" s="8" t="s">
        <v>620</v>
      </c>
      <c r="G28" s="1">
        <v>25091</v>
      </c>
      <c r="H28" s="1">
        <f t="shared" si="0"/>
        <v>276001</v>
      </c>
      <c r="I28" s="2" t="s">
        <v>1893</v>
      </c>
      <c r="J28" s="2" t="s">
        <v>375</v>
      </c>
      <c r="K28" s="1" t="e">
        <f>+VLOOKUP(B28,[3]Sheet1!$A:$H,6,0)</f>
        <v>#N/A</v>
      </c>
      <c r="L28" s="1" t="e">
        <f t="shared" si="1"/>
        <v>#N/A</v>
      </c>
      <c r="M28" s="6" t="e">
        <f>+VLOOKUP(B28,[3]Sheet1!$A:$H,8,0)</f>
        <v>#N/A</v>
      </c>
      <c r="N28" t="s">
        <v>4946</v>
      </c>
    </row>
    <row r="29" spans="1:14" customFormat="1" hidden="1" outlineLevel="1" x14ac:dyDescent="0.2">
      <c r="A29" s="6">
        <v>44576</v>
      </c>
      <c r="B29" s="2">
        <v>7741</v>
      </c>
      <c r="C29" s="16" t="s">
        <v>1507</v>
      </c>
      <c r="D29" s="2" t="s">
        <v>2343</v>
      </c>
      <c r="E29" s="1">
        <v>943990</v>
      </c>
      <c r="F29" s="8" t="s">
        <v>620</v>
      </c>
      <c r="G29" s="1">
        <v>94399</v>
      </c>
      <c r="H29" s="1">
        <f t="shared" si="0"/>
        <v>1038389</v>
      </c>
      <c r="I29" s="2" t="s">
        <v>1893</v>
      </c>
      <c r="J29" s="2" t="s">
        <v>375</v>
      </c>
      <c r="K29" s="1" t="e">
        <f>+VLOOKUP(B29,[3]Sheet1!$A:$H,6,0)</f>
        <v>#N/A</v>
      </c>
      <c r="L29" s="1" t="e">
        <f t="shared" si="1"/>
        <v>#N/A</v>
      </c>
      <c r="M29" s="6" t="e">
        <f>+VLOOKUP(B29,[3]Sheet1!$A:$H,8,0)</f>
        <v>#N/A</v>
      </c>
      <c r="N29" t="s">
        <v>4946</v>
      </c>
    </row>
    <row r="30" spans="1:14" customFormat="1" hidden="1" outlineLevel="1" x14ac:dyDescent="0.2">
      <c r="A30" s="6">
        <v>44576</v>
      </c>
      <c r="B30" s="2">
        <v>7742</v>
      </c>
      <c r="C30" s="16" t="s">
        <v>1507</v>
      </c>
      <c r="D30" s="2" t="s">
        <v>2229</v>
      </c>
      <c r="E30" s="1">
        <v>2024120</v>
      </c>
      <c r="F30" s="8" t="s">
        <v>620</v>
      </c>
      <c r="G30" s="1">
        <v>202412</v>
      </c>
      <c r="H30" s="1">
        <f t="shared" si="0"/>
        <v>2226532</v>
      </c>
      <c r="I30" s="2" t="s">
        <v>1893</v>
      </c>
      <c r="J30" s="2" t="s">
        <v>375</v>
      </c>
      <c r="K30" s="1" t="e">
        <f>+VLOOKUP(B30,[3]Sheet1!$A:$H,6,0)</f>
        <v>#N/A</v>
      </c>
      <c r="L30" s="1" t="e">
        <f t="shared" si="1"/>
        <v>#N/A</v>
      </c>
      <c r="M30" s="6" t="e">
        <f>+VLOOKUP(B30,[3]Sheet1!$A:$H,8,0)</f>
        <v>#N/A</v>
      </c>
      <c r="N30" t="s">
        <v>4946</v>
      </c>
    </row>
    <row r="31" spans="1:14" customFormat="1" hidden="1" outlineLevel="1" x14ac:dyDescent="0.2">
      <c r="A31" s="6">
        <v>44576</v>
      </c>
      <c r="B31" s="2">
        <v>7743</v>
      </c>
      <c r="C31" s="16" t="s">
        <v>1507</v>
      </c>
      <c r="D31" s="2" t="s">
        <v>2571</v>
      </c>
      <c r="E31" s="1">
        <v>1923310</v>
      </c>
      <c r="F31" s="8" t="s">
        <v>620</v>
      </c>
      <c r="G31" s="1">
        <v>192331</v>
      </c>
      <c r="H31" s="1">
        <f t="shared" si="0"/>
        <v>2115641</v>
      </c>
      <c r="I31" s="2" t="s">
        <v>1893</v>
      </c>
      <c r="J31" s="2" t="s">
        <v>375</v>
      </c>
      <c r="K31" s="1" t="e">
        <f>+VLOOKUP(B31,[3]Sheet1!$A:$H,6,0)</f>
        <v>#N/A</v>
      </c>
      <c r="L31" s="1" t="e">
        <f t="shared" si="1"/>
        <v>#N/A</v>
      </c>
      <c r="M31" s="6" t="e">
        <f>+VLOOKUP(B31,[3]Sheet1!$A:$H,8,0)</f>
        <v>#N/A</v>
      </c>
      <c r="N31" t="s">
        <v>4946</v>
      </c>
    </row>
    <row r="32" spans="1:14" customFormat="1" hidden="1" outlineLevel="1" x14ac:dyDescent="0.2">
      <c r="A32" s="6">
        <v>44576</v>
      </c>
      <c r="B32" s="2">
        <v>7744</v>
      </c>
      <c r="C32" s="16" t="s">
        <v>1507</v>
      </c>
      <c r="D32" s="2" t="s">
        <v>2732</v>
      </c>
      <c r="E32" s="1">
        <v>4348440</v>
      </c>
      <c r="F32" s="8" t="s">
        <v>620</v>
      </c>
      <c r="G32" s="1">
        <v>434844</v>
      </c>
      <c r="H32" s="1">
        <f t="shared" si="0"/>
        <v>4783284</v>
      </c>
      <c r="I32" s="2" t="s">
        <v>1893</v>
      </c>
      <c r="J32" s="2" t="s">
        <v>375</v>
      </c>
      <c r="K32" s="1" t="e">
        <f>+VLOOKUP(B32,[3]Sheet1!$A:$H,6,0)</f>
        <v>#N/A</v>
      </c>
      <c r="L32" s="1" t="e">
        <f t="shared" si="1"/>
        <v>#N/A</v>
      </c>
      <c r="M32" s="6" t="e">
        <f>+VLOOKUP(B32,[3]Sheet1!$A:$H,8,0)</f>
        <v>#N/A</v>
      </c>
      <c r="N32" t="s">
        <v>4946</v>
      </c>
    </row>
    <row r="33" spans="1:14" customFormat="1" hidden="1" outlineLevel="1" x14ac:dyDescent="0.2">
      <c r="A33" s="6">
        <v>44576</v>
      </c>
      <c r="B33" s="2">
        <v>7745</v>
      </c>
      <c r="C33" s="16" t="s">
        <v>1507</v>
      </c>
      <c r="D33" s="2" t="s">
        <v>1821</v>
      </c>
      <c r="E33" s="1">
        <v>3849940</v>
      </c>
      <c r="F33" s="8" t="s">
        <v>620</v>
      </c>
      <c r="G33" s="1">
        <v>384994</v>
      </c>
      <c r="H33" s="1">
        <f t="shared" si="0"/>
        <v>4234934</v>
      </c>
      <c r="I33" s="2" t="s">
        <v>1893</v>
      </c>
      <c r="J33" s="2" t="s">
        <v>375</v>
      </c>
      <c r="K33" s="1" t="e">
        <f>+VLOOKUP(B33,[3]Sheet1!$A:$H,6,0)</f>
        <v>#N/A</v>
      </c>
      <c r="L33" s="1" t="e">
        <f t="shared" si="1"/>
        <v>#N/A</v>
      </c>
      <c r="M33" s="6" t="e">
        <f>+VLOOKUP(B33,[3]Sheet1!$A:$H,8,0)</f>
        <v>#N/A</v>
      </c>
      <c r="N33" t="s">
        <v>4946</v>
      </c>
    </row>
    <row r="34" spans="1:14" customFormat="1" hidden="1" outlineLevel="1" x14ac:dyDescent="0.2">
      <c r="A34" s="6">
        <v>44576</v>
      </c>
      <c r="B34" s="2">
        <v>7746</v>
      </c>
      <c r="C34" s="16" t="s">
        <v>1507</v>
      </c>
      <c r="D34" s="2" t="s">
        <v>2087</v>
      </c>
      <c r="E34" s="1">
        <v>5412140</v>
      </c>
      <c r="F34" s="8" t="s">
        <v>620</v>
      </c>
      <c r="G34" s="1">
        <v>541214</v>
      </c>
      <c r="H34" s="1">
        <f t="shared" si="0"/>
        <v>5953354</v>
      </c>
      <c r="I34" s="2" t="s">
        <v>1893</v>
      </c>
      <c r="J34" s="2" t="s">
        <v>375</v>
      </c>
      <c r="K34" s="1" t="e">
        <f>+VLOOKUP(B34,[3]Sheet1!$A:$H,6,0)</f>
        <v>#N/A</v>
      </c>
      <c r="L34" s="1" t="e">
        <f t="shared" si="1"/>
        <v>#N/A</v>
      </c>
      <c r="M34" s="6" t="e">
        <f>+VLOOKUP(B34,[3]Sheet1!$A:$H,8,0)</f>
        <v>#N/A</v>
      </c>
      <c r="N34" t="s">
        <v>4946</v>
      </c>
    </row>
    <row r="35" spans="1:14" customFormat="1" hidden="1" outlineLevel="1" x14ac:dyDescent="0.2">
      <c r="A35" s="6">
        <v>44576</v>
      </c>
      <c r="B35" s="2">
        <v>7747</v>
      </c>
      <c r="C35" s="16" t="s">
        <v>1507</v>
      </c>
      <c r="D35" s="2" t="s">
        <v>2176</v>
      </c>
      <c r="E35" s="1">
        <v>4692650</v>
      </c>
      <c r="F35" s="8" t="s">
        <v>620</v>
      </c>
      <c r="G35" s="1">
        <v>469265</v>
      </c>
      <c r="H35" s="1">
        <f t="shared" si="0"/>
        <v>5161915</v>
      </c>
      <c r="I35" s="2" t="s">
        <v>1893</v>
      </c>
      <c r="J35" s="2" t="s">
        <v>375</v>
      </c>
      <c r="K35" s="1" t="e">
        <f>+VLOOKUP(B35,[3]Sheet1!$A:$H,6,0)</f>
        <v>#N/A</v>
      </c>
      <c r="L35" s="1" t="e">
        <f t="shared" si="1"/>
        <v>#N/A</v>
      </c>
      <c r="M35" s="6" t="e">
        <f>+VLOOKUP(B35,[3]Sheet1!$A:$H,8,0)</f>
        <v>#N/A</v>
      </c>
      <c r="N35" t="s">
        <v>4946</v>
      </c>
    </row>
    <row r="36" spans="1:14" customFormat="1" hidden="1" outlineLevel="1" x14ac:dyDescent="0.2">
      <c r="A36" s="6">
        <v>44576</v>
      </c>
      <c r="B36" s="2">
        <v>7748</v>
      </c>
      <c r="C36" s="16" t="s">
        <v>1507</v>
      </c>
      <c r="D36" s="2" t="s">
        <v>1874</v>
      </c>
      <c r="E36" s="1">
        <v>4319482</v>
      </c>
      <c r="F36" s="8" t="s">
        <v>620</v>
      </c>
      <c r="G36" s="1">
        <v>431948</v>
      </c>
      <c r="H36" s="1">
        <f t="shared" si="0"/>
        <v>4751430</v>
      </c>
      <c r="I36" s="2" t="s">
        <v>263</v>
      </c>
      <c r="J36" s="2" t="s">
        <v>1408</v>
      </c>
      <c r="K36" s="1" t="e">
        <f>+VLOOKUP(B36,[3]Sheet1!$A:$H,6,0)</f>
        <v>#N/A</v>
      </c>
      <c r="L36" s="1" t="e">
        <f t="shared" si="1"/>
        <v>#N/A</v>
      </c>
      <c r="M36" s="6" t="e">
        <f>+VLOOKUP(B36,[3]Sheet1!$A:$H,8,0)</f>
        <v>#N/A</v>
      </c>
      <c r="N36" t="s">
        <v>4946</v>
      </c>
    </row>
    <row r="37" spans="1:14" customFormat="1" hidden="1" outlineLevel="1" x14ac:dyDescent="0.2">
      <c r="A37" s="6">
        <v>44580</v>
      </c>
      <c r="B37" s="2">
        <v>12270</v>
      </c>
      <c r="D37" s="2" t="s">
        <v>3024</v>
      </c>
      <c r="E37" s="1">
        <v>-5284287</v>
      </c>
      <c r="F37" s="8" t="s">
        <v>3060</v>
      </c>
      <c r="G37" s="1">
        <v>-528429</v>
      </c>
      <c r="H37" s="1">
        <f t="shared" si="0"/>
        <v>-5812716</v>
      </c>
      <c r="I37" s="2" t="s">
        <v>2355</v>
      </c>
      <c r="J37" s="2" t="s">
        <v>2013</v>
      </c>
      <c r="K37" s="1" t="e">
        <f>+VLOOKUP(B37,[2]Sheet1!A$2:H$93,6,0)</f>
        <v>#N/A</v>
      </c>
      <c r="L37" s="1" t="e">
        <f t="shared" si="1"/>
        <v>#N/A</v>
      </c>
      <c r="M37" s="6" t="e">
        <f>+VLOOKUP(B37,[2]Sheet1!A$2:H$93,8,0)</f>
        <v>#N/A</v>
      </c>
      <c r="N37" t="s">
        <v>4426</v>
      </c>
    </row>
    <row r="38" spans="1:14" customFormat="1" hidden="1" outlineLevel="1" x14ac:dyDescent="0.2">
      <c r="A38" s="6">
        <v>44589</v>
      </c>
      <c r="B38" s="2">
        <v>261</v>
      </c>
      <c r="C38" s="16" t="s">
        <v>641</v>
      </c>
      <c r="D38" s="2" t="s">
        <v>2141</v>
      </c>
      <c r="E38" s="1">
        <v>-214410</v>
      </c>
      <c r="F38" s="8" t="s">
        <v>620</v>
      </c>
      <c r="G38" s="1">
        <v>-21441</v>
      </c>
      <c r="H38" s="1">
        <f t="shared" si="0"/>
        <v>-235851</v>
      </c>
      <c r="I38" s="2" t="s">
        <v>431</v>
      </c>
      <c r="J38" s="2" t="s">
        <v>2857</v>
      </c>
      <c r="K38" s="1">
        <f>+VLOOKUP(B38,[1]Sheet1!A$2:H$18,6,0)</f>
        <v>-214410</v>
      </c>
      <c r="L38" s="1">
        <f t="shared" si="1"/>
        <v>0</v>
      </c>
      <c r="M38" s="6">
        <f>+VLOOKUP(B38,[1]Sheet1!A$2:H$18,8,0)</f>
        <v>44602</v>
      </c>
      <c r="N38" t="s">
        <v>4418</v>
      </c>
    </row>
    <row r="39" spans="1:14" customFormat="1" hidden="1" outlineLevel="1" x14ac:dyDescent="0.2">
      <c r="A39" s="6">
        <v>44589</v>
      </c>
      <c r="B39" s="2">
        <v>262</v>
      </c>
      <c r="C39" s="16" t="s">
        <v>641</v>
      </c>
      <c r="D39" s="2" t="s">
        <v>2141</v>
      </c>
      <c r="E39" s="1">
        <v>-862708</v>
      </c>
      <c r="F39" s="8" t="s">
        <v>620</v>
      </c>
      <c r="G39" s="1">
        <v>-86271</v>
      </c>
      <c r="H39" s="1">
        <f t="shared" si="0"/>
        <v>-948979</v>
      </c>
      <c r="I39" s="2" t="s">
        <v>431</v>
      </c>
      <c r="J39" s="2" t="s">
        <v>2857</v>
      </c>
      <c r="K39" s="1">
        <f>+VLOOKUP(B39,[1]Sheet1!A$2:H$18,6,0)</f>
        <v>-862708</v>
      </c>
      <c r="L39" s="1">
        <f t="shared" si="1"/>
        <v>0</v>
      </c>
      <c r="M39" s="6">
        <f>+VLOOKUP(B39,[1]Sheet1!A$2:H$18,8,0)</f>
        <v>44602</v>
      </c>
      <c r="N39" t="s">
        <v>4418</v>
      </c>
    </row>
    <row r="40" spans="1:14" customFormat="1" hidden="1" outlineLevel="1" x14ac:dyDescent="0.2">
      <c r="A40" s="6">
        <v>44589</v>
      </c>
      <c r="B40" s="2">
        <v>358</v>
      </c>
      <c r="C40" s="16" t="s">
        <v>917</v>
      </c>
      <c r="D40" s="2" t="s">
        <v>2141</v>
      </c>
      <c r="E40" s="1">
        <v>-2376076</v>
      </c>
      <c r="F40" s="8" t="s">
        <v>620</v>
      </c>
      <c r="G40" s="1">
        <v>-237608</v>
      </c>
      <c r="H40" s="1">
        <f t="shared" si="0"/>
        <v>-2613684</v>
      </c>
      <c r="I40" s="2" t="s">
        <v>1900</v>
      </c>
      <c r="J40" s="2" t="s">
        <v>441</v>
      </c>
      <c r="K40" s="1">
        <f>+VLOOKUP(B40,[1]Sheet1!A$2:H$18,6,0)</f>
        <v>-2376076</v>
      </c>
      <c r="L40" s="1">
        <f t="shared" si="1"/>
        <v>0</v>
      </c>
      <c r="M40" s="6">
        <f>+VLOOKUP(B40,[1]Sheet1!A$2:H$18,8,0)</f>
        <v>44602</v>
      </c>
      <c r="N40" t="s">
        <v>4418</v>
      </c>
    </row>
    <row r="41" spans="1:14" customFormat="1" hidden="1" outlineLevel="1" x14ac:dyDescent="0.2">
      <c r="A41" s="6">
        <v>44590</v>
      </c>
      <c r="B41" s="2">
        <v>10503</v>
      </c>
      <c r="C41" s="16" t="s">
        <v>1507</v>
      </c>
      <c r="D41" s="2" t="s">
        <v>2188</v>
      </c>
      <c r="E41" s="1">
        <v>2024120</v>
      </c>
      <c r="F41" s="8" t="s">
        <v>620</v>
      </c>
      <c r="G41" s="1">
        <v>202412</v>
      </c>
      <c r="H41" s="1">
        <f t="shared" si="0"/>
        <v>2226532</v>
      </c>
      <c r="I41" s="2" t="s">
        <v>2503</v>
      </c>
      <c r="J41" s="2" t="s">
        <v>441</v>
      </c>
      <c r="K41" s="1">
        <f>+VLOOKUP(B41,[4]Sheet1!A$2:H$127,6,0)</f>
        <v>2024120</v>
      </c>
      <c r="L41" s="1">
        <f t="shared" si="1"/>
        <v>0</v>
      </c>
      <c r="M41" s="6">
        <f>+VLOOKUP(B41,[4]Sheet1!A$2:H$127,8,0)</f>
        <v>44650</v>
      </c>
      <c r="N41" t="s">
        <v>4417</v>
      </c>
    </row>
    <row r="42" spans="1:14" customFormat="1" hidden="1" outlineLevel="1" x14ac:dyDescent="0.2">
      <c r="A42" s="6">
        <v>44590</v>
      </c>
      <c r="B42" s="2">
        <v>10504</v>
      </c>
      <c r="C42" s="16" t="s">
        <v>1507</v>
      </c>
      <c r="D42" s="2" t="s">
        <v>1814</v>
      </c>
      <c r="E42" s="1">
        <v>3846620</v>
      </c>
      <c r="F42" s="8" t="s">
        <v>620</v>
      </c>
      <c r="G42" s="1">
        <v>384662</v>
      </c>
      <c r="H42" s="1">
        <f t="shared" si="0"/>
        <v>4231282</v>
      </c>
      <c r="I42" s="2" t="s">
        <v>263</v>
      </c>
      <c r="J42" s="2" t="s">
        <v>1408</v>
      </c>
      <c r="K42" s="1">
        <f>+VLOOKUP(B42,[4]Sheet1!A$2:H$127,6,0)</f>
        <v>3846620</v>
      </c>
      <c r="L42" s="1">
        <f t="shared" si="1"/>
        <v>0</v>
      </c>
      <c r="M42" s="6">
        <f>+VLOOKUP(B42,[4]Sheet1!A$2:H$127,8,0)</f>
        <v>44650</v>
      </c>
      <c r="N42" t="s">
        <v>4417</v>
      </c>
    </row>
    <row r="43" spans="1:14" customFormat="1" hidden="1" outlineLevel="1" x14ac:dyDescent="0.2">
      <c r="A43" s="6">
        <v>44590</v>
      </c>
      <c r="B43" s="2">
        <v>10505</v>
      </c>
      <c r="C43" s="16" t="s">
        <v>1507</v>
      </c>
      <c r="D43" s="2" t="s">
        <v>2570</v>
      </c>
      <c r="E43" s="1">
        <v>3181730</v>
      </c>
      <c r="F43" s="8" t="s">
        <v>620</v>
      </c>
      <c r="G43" s="1">
        <v>318173</v>
      </c>
      <c r="H43" s="1">
        <f t="shared" si="0"/>
        <v>3499903</v>
      </c>
      <c r="I43" s="2" t="s">
        <v>497</v>
      </c>
      <c r="J43" s="2" t="s">
        <v>349</v>
      </c>
      <c r="K43" s="1">
        <f>+VLOOKUP(B43,[4]Sheet1!A$2:H$127,6,0)</f>
        <v>3181730</v>
      </c>
      <c r="L43" s="1">
        <f t="shared" si="1"/>
        <v>0</v>
      </c>
      <c r="M43" s="6">
        <f>+VLOOKUP(B43,[4]Sheet1!A$2:H$127,8,0)</f>
        <v>44650</v>
      </c>
      <c r="N43" t="s">
        <v>4417</v>
      </c>
    </row>
    <row r="44" spans="1:14" customFormat="1" hidden="1" outlineLevel="1" x14ac:dyDescent="0.2">
      <c r="A44" s="6">
        <v>44590</v>
      </c>
      <c r="B44" s="2">
        <v>10506</v>
      </c>
      <c r="C44" s="16" t="s">
        <v>1507</v>
      </c>
      <c r="D44" s="2" t="s">
        <v>2368</v>
      </c>
      <c r="E44" s="1">
        <v>1887980</v>
      </c>
      <c r="F44" s="8" t="s">
        <v>620</v>
      </c>
      <c r="G44" s="1">
        <v>188798</v>
      </c>
      <c r="H44" s="1">
        <f t="shared" si="0"/>
        <v>2076778</v>
      </c>
      <c r="I44" s="2" t="s">
        <v>769</v>
      </c>
      <c r="J44" s="2" t="s">
        <v>319</v>
      </c>
      <c r="K44" s="1">
        <f>+VLOOKUP(B44,[4]Sheet1!A$2:H$127,6,0)</f>
        <v>1887980</v>
      </c>
      <c r="L44" s="1">
        <f t="shared" si="1"/>
        <v>0</v>
      </c>
      <c r="M44" s="6">
        <f>+VLOOKUP(B44,[4]Sheet1!A$2:H$127,8,0)</f>
        <v>44650</v>
      </c>
      <c r="N44" t="s">
        <v>4417</v>
      </c>
    </row>
    <row r="45" spans="1:14" customFormat="1" hidden="1" outlineLevel="1" x14ac:dyDescent="0.2">
      <c r="A45" s="6">
        <v>44590</v>
      </c>
      <c r="B45" s="2">
        <v>10507</v>
      </c>
      <c r="C45" s="16" t="s">
        <v>1507</v>
      </c>
      <c r="D45" s="2" t="s">
        <v>2384</v>
      </c>
      <c r="E45" s="1">
        <v>1206200</v>
      </c>
      <c r="F45" s="8" t="s">
        <v>620</v>
      </c>
      <c r="G45" s="1">
        <v>120620</v>
      </c>
      <c r="H45" s="1">
        <f t="shared" si="0"/>
        <v>1326820</v>
      </c>
      <c r="I45" s="2" t="s">
        <v>1851</v>
      </c>
      <c r="J45" s="2" t="s">
        <v>913</v>
      </c>
      <c r="K45" s="1">
        <f>+VLOOKUP(B45,[4]Sheet1!A$2:H$127,6,0)</f>
        <v>1206200</v>
      </c>
      <c r="L45" s="1">
        <f t="shared" si="1"/>
        <v>0</v>
      </c>
      <c r="M45" s="6">
        <f>+VLOOKUP(B45,[4]Sheet1!A$2:H$127,8,0)</f>
        <v>44650</v>
      </c>
      <c r="N45" t="s">
        <v>4417</v>
      </c>
    </row>
    <row r="46" spans="1:14" customFormat="1" hidden="1" outlineLevel="1" x14ac:dyDescent="0.2">
      <c r="A46" s="6">
        <v>44590</v>
      </c>
      <c r="B46" s="2">
        <v>10508</v>
      </c>
      <c r="C46" s="16" t="s">
        <v>1507</v>
      </c>
      <c r="D46" s="2" t="s">
        <v>2677</v>
      </c>
      <c r="E46" s="1">
        <v>1518802</v>
      </c>
      <c r="F46" s="8" t="s">
        <v>620</v>
      </c>
      <c r="G46" s="1">
        <v>151880</v>
      </c>
      <c r="H46" s="1">
        <f t="shared" si="0"/>
        <v>1670682</v>
      </c>
      <c r="I46" s="2" t="s">
        <v>1851</v>
      </c>
      <c r="J46" s="2" t="s">
        <v>913</v>
      </c>
      <c r="K46" s="1">
        <f>+VLOOKUP(B46,[4]Sheet1!A$2:H$127,6,0)</f>
        <v>1518802</v>
      </c>
      <c r="L46" s="1">
        <f t="shared" si="1"/>
        <v>0</v>
      </c>
      <c r="M46" s="6">
        <f>+VLOOKUP(B46,[4]Sheet1!A$2:H$127,8,0)</f>
        <v>44650</v>
      </c>
      <c r="N46" t="s">
        <v>4417</v>
      </c>
    </row>
    <row r="47" spans="1:14" customFormat="1" hidden="1" outlineLevel="1" x14ac:dyDescent="0.2">
      <c r="A47" s="6">
        <v>44590</v>
      </c>
      <c r="B47" s="2">
        <v>10509</v>
      </c>
      <c r="C47" s="16" t="s">
        <v>1507</v>
      </c>
      <c r="D47" s="2" t="s">
        <v>1282</v>
      </c>
      <c r="E47" s="1">
        <v>1970440</v>
      </c>
      <c r="F47" s="8" t="s">
        <v>620</v>
      </c>
      <c r="G47" s="1">
        <v>197044</v>
      </c>
      <c r="H47" s="1">
        <f t="shared" si="0"/>
        <v>2167484</v>
      </c>
      <c r="I47" s="2" t="s">
        <v>1474</v>
      </c>
      <c r="J47" s="2" t="s">
        <v>2830</v>
      </c>
      <c r="K47" s="1">
        <f>+VLOOKUP(B47,[4]Sheet1!A$2:H$127,6,0)</f>
        <v>1970440</v>
      </c>
      <c r="L47" s="1">
        <f t="shared" si="1"/>
        <v>0</v>
      </c>
      <c r="M47" s="6">
        <f>+VLOOKUP(B47,[4]Sheet1!A$2:H$127,8,0)</f>
        <v>44650</v>
      </c>
      <c r="N47" t="s">
        <v>4417</v>
      </c>
    </row>
    <row r="48" spans="1:14" customFormat="1" hidden="1" outlineLevel="1" x14ac:dyDescent="0.2">
      <c r="A48" s="6">
        <v>44590</v>
      </c>
      <c r="B48" s="2">
        <v>10510</v>
      </c>
      <c r="C48" s="16" t="s">
        <v>1507</v>
      </c>
      <c r="D48" s="2" t="s">
        <v>429</v>
      </c>
      <c r="E48" s="1">
        <v>1293750</v>
      </c>
      <c r="F48" s="8" t="s">
        <v>620</v>
      </c>
      <c r="G48" s="1">
        <v>129375</v>
      </c>
      <c r="H48" s="1">
        <f t="shared" si="0"/>
        <v>1423125</v>
      </c>
      <c r="I48" s="2" t="s">
        <v>2093</v>
      </c>
      <c r="J48" s="2" t="s">
        <v>442</v>
      </c>
      <c r="K48" s="1">
        <f>+VLOOKUP(B48,[4]Sheet1!A$2:H$127,6,0)</f>
        <v>1293750</v>
      </c>
      <c r="L48" s="1">
        <f t="shared" si="1"/>
        <v>0</v>
      </c>
      <c r="M48" s="6">
        <f>+VLOOKUP(B48,[4]Sheet1!A$2:H$127,8,0)</f>
        <v>44650</v>
      </c>
      <c r="N48" t="s">
        <v>4417</v>
      </c>
    </row>
    <row r="49" spans="1:14" customFormat="1" hidden="1" outlineLevel="1" x14ac:dyDescent="0.2">
      <c r="A49" s="6">
        <v>44590</v>
      </c>
      <c r="B49" s="2">
        <v>10511</v>
      </c>
      <c r="C49" s="16" t="s">
        <v>1507</v>
      </c>
      <c r="D49" s="2" t="s">
        <v>29</v>
      </c>
      <c r="E49" s="1">
        <v>1468620</v>
      </c>
      <c r="F49" s="8" t="s">
        <v>620</v>
      </c>
      <c r="G49" s="1">
        <v>146862</v>
      </c>
      <c r="H49" s="1">
        <f t="shared" si="0"/>
        <v>1615482</v>
      </c>
      <c r="I49" s="2" t="s">
        <v>1977</v>
      </c>
      <c r="J49" s="2" t="s">
        <v>1098</v>
      </c>
      <c r="K49" s="1">
        <f>+VLOOKUP(B49,[4]Sheet1!A$2:H$127,6,0)</f>
        <v>1468620</v>
      </c>
      <c r="L49" s="1">
        <f t="shared" si="1"/>
        <v>0</v>
      </c>
      <c r="M49" s="6">
        <f>+VLOOKUP(B49,[4]Sheet1!A$2:H$127,8,0)</f>
        <v>44650</v>
      </c>
      <c r="N49" t="s">
        <v>4417</v>
      </c>
    </row>
    <row r="50" spans="1:14" customFormat="1" hidden="1" outlineLevel="1" x14ac:dyDescent="0.2">
      <c r="A50" s="6">
        <v>44590</v>
      </c>
      <c r="B50" s="2">
        <v>10512</v>
      </c>
      <c r="C50" s="16" t="s">
        <v>1507</v>
      </c>
      <c r="D50" s="2" t="s">
        <v>1860</v>
      </c>
      <c r="E50" s="1">
        <v>5734600</v>
      </c>
      <c r="F50" s="8" t="s">
        <v>620</v>
      </c>
      <c r="G50" s="1">
        <v>573460</v>
      </c>
      <c r="H50" s="1">
        <f t="shared" si="0"/>
        <v>6308060</v>
      </c>
      <c r="I50" s="2" t="s">
        <v>513</v>
      </c>
      <c r="J50" s="2" t="s">
        <v>364</v>
      </c>
      <c r="K50" s="1">
        <f>+VLOOKUP(B50,[4]Sheet1!A$2:H$127,6,0)</f>
        <v>5734600</v>
      </c>
      <c r="L50" s="1">
        <f t="shared" si="1"/>
        <v>0</v>
      </c>
      <c r="M50" s="6">
        <f>+VLOOKUP(B50,[4]Sheet1!A$2:H$127,8,0)</f>
        <v>44650</v>
      </c>
      <c r="N50" t="s">
        <v>4417</v>
      </c>
    </row>
    <row r="51" spans="1:14" customFormat="1" hidden="1" outlineLevel="1" x14ac:dyDescent="0.2">
      <c r="A51" s="6">
        <v>44590</v>
      </c>
      <c r="B51" s="2">
        <v>10513</v>
      </c>
      <c r="C51" s="16" t="s">
        <v>1507</v>
      </c>
      <c r="D51" s="2" t="s">
        <v>1345</v>
      </c>
      <c r="E51" s="1">
        <v>1568984</v>
      </c>
      <c r="F51" s="8" t="s">
        <v>620</v>
      </c>
      <c r="G51" s="1">
        <v>156898</v>
      </c>
      <c r="H51" s="1">
        <f t="shared" si="0"/>
        <v>1725882</v>
      </c>
      <c r="I51" s="2" t="s">
        <v>513</v>
      </c>
      <c r="J51" s="2" t="s">
        <v>364</v>
      </c>
      <c r="K51" s="1">
        <f>+VLOOKUP(B51,[4]Sheet1!A$2:H$127,6,0)</f>
        <v>1568980</v>
      </c>
      <c r="L51" s="1">
        <f t="shared" si="1"/>
        <v>-4</v>
      </c>
      <c r="M51" s="6">
        <f>+VLOOKUP(B51,[4]Sheet1!A$2:H$127,8,0)</f>
        <v>44650</v>
      </c>
      <c r="N51" t="s">
        <v>4417</v>
      </c>
    </row>
    <row r="52" spans="1:14" customFormat="1" hidden="1" outlineLevel="1" x14ac:dyDescent="0.2">
      <c r="A52" s="6">
        <v>44590</v>
      </c>
      <c r="B52" s="2">
        <v>10514</v>
      </c>
      <c r="C52" s="16" t="s">
        <v>1507</v>
      </c>
      <c r="D52" s="2" t="s">
        <v>1588</v>
      </c>
      <c r="E52" s="1">
        <v>9131190</v>
      </c>
      <c r="F52" s="8" t="s">
        <v>620</v>
      </c>
      <c r="G52" s="1">
        <v>913119</v>
      </c>
      <c r="H52" s="1">
        <f t="shared" si="0"/>
        <v>10044309</v>
      </c>
      <c r="I52" s="2" t="s">
        <v>2897</v>
      </c>
      <c r="J52" s="2" t="s">
        <v>1197</v>
      </c>
      <c r="K52" s="1">
        <f>+VLOOKUP(B52,[4]Sheet1!A$2:H$127,6,0)</f>
        <v>9131190</v>
      </c>
      <c r="L52" s="1">
        <f t="shared" si="1"/>
        <v>0</v>
      </c>
      <c r="M52" s="6">
        <f>+VLOOKUP(B52,[4]Sheet1!A$2:H$127,8,0)</f>
        <v>44650</v>
      </c>
      <c r="N52" t="s">
        <v>4417</v>
      </c>
    </row>
    <row r="53" spans="1:14" customFormat="1" hidden="1" outlineLevel="1" x14ac:dyDescent="0.2">
      <c r="A53" s="6">
        <v>44590</v>
      </c>
      <c r="B53" s="2">
        <v>10515</v>
      </c>
      <c r="C53" s="16" t="s">
        <v>1507</v>
      </c>
      <c r="D53" s="2" t="s">
        <v>62</v>
      </c>
      <c r="E53" s="1">
        <v>943990</v>
      </c>
      <c r="F53" s="8" t="s">
        <v>620</v>
      </c>
      <c r="G53" s="1">
        <v>94399</v>
      </c>
      <c r="H53" s="1">
        <f t="shared" si="0"/>
        <v>1038389</v>
      </c>
      <c r="I53" s="2" t="s">
        <v>3001</v>
      </c>
      <c r="J53" s="2" t="s">
        <v>1150</v>
      </c>
      <c r="K53" s="1">
        <f>+VLOOKUP(B53,[4]Sheet1!A$2:H$127,6,0)</f>
        <v>943990</v>
      </c>
      <c r="L53" s="1">
        <f t="shared" si="1"/>
        <v>0</v>
      </c>
      <c r="M53" s="6">
        <f>+VLOOKUP(B53,[4]Sheet1!A$2:H$127,8,0)</f>
        <v>44650</v>
      </c>
      <c r="N53" t="s">
        <v>4417</v>
      </c>
    </row>
    <row r="54" spans="1:14" customFormat="1" hidden="1" outlineLevel="1" x14ac:dyDescent="0.2">
      <c r="A54" s="6">
        <v>44590</v>
      </c>
      <c r="B54" s="2">
        <v>10516</v>
      </c>
      <c r="C54" s="16" t="s">
        <v>1507</v>
      </c>
      <c r="D54" s="2" t="s">
        <v>1232</v>
      </c>
      <c r="E54" s="1">
        <v>9439900</v>
      </c>
      <c r="F54" s="8" t="s">
        <v>620</v>
      </c>
      <c r="G54" s="1">
        <v>943990</v>
      </c>
      <c r="H54" s="1">
        <f t="shared" si="0"/>
        <v>10383890</v>
      </c>
      <c r="I54" s="2" t="s">
        <v>2355</v>
      </c>
      <c r="J54" s="2" t="s">
        <v>2013</v>
      </c>
      <c r="K54" s="1">
        <f>+VLOOKUP(B54,[4]Sheet1!A$2:H$127,6,0)</f>
        <v>9439900</v>
      </c>
      <c r="L54" s="1">
        <f t="shared" si="1"/>
        <v>0</v>
      </c>
      <c r="M54" s="6">
        <f>+VLOOKUP(B54,[4]Sheet1!A$2:H$127,8,0)</f>
        <v>44650</v>
      </c>
      <c r="N54" t="s">
        <v>4417</v>
      </c>
    </row>
    <row r="55" spans="1:14" customFormat="1" hidden="1" outlineLevel="1" x14ac:dyDescent="0.2">
      <c r="A55" s="6">
        <v>44590</v>
      </c>
      <c r="B55" s="2">
        <v>10517</v>
      </c>
      <c r="C55" s="16" t="s">
        <v>1507</v>
      </c>
      <c r="D55" s="2" t="s">
        <v>2943</v>
      </c>
      <c r="E55" s="1">
        <v>3562090</v>
      </c>
      <c r="F55" s="8" t="s">
        <v>620</v>
      </c>
      <c r="G55" s="1">
        <v>356209</v>
      </c>
      <c r="H55" s="1">
        <f t="shared" si="0"/>
        <v>3918299</v>
      </c>
      <c r="I55" s="2" t="s">
        <v>2355</v>
      </c>
      <c r="J55" s="2" t="s">
        <v>2013</v>
      </c>
      <c r="K55" s="1">
        <f>+VLOOKUP(B55,[4]Sheet1!A$2:H$127,6,0)</f>
        <v>3562090</v>
      </c>
      <c r="L55" s="1">
        <f t="shared" si="1"/>
        <v>0</v>
      </c>
      <c r="M55" s="6">
        <f>+VLOOKUP(B55,[4]Sheet1!A$2:H$127,8,0)</f>
        <v>44650</v>
      </c>
      <c r="N55" t="s">
        <v>4417</v>
      </c>
    </row>
    <row r="56" spans="1:14" customFormat="1" hidden="1" outlineLevel="1" x14ac:dyDescent="0.2">
      <c r="A56" s="6">
        <v>44590</v>
      </c>
      <c r="B56" s="2">
        <v>10518</v>
      </c>
      <c r="C56" s="16" t="s">
        <v>1507</v>
      </c>
      <c r="D56" s="2" t="s">
        <v>1159</v>
      </c>
      <c r="E56" s="1">
        <v>2024120</v>
      </c>
      <c r="F56" s="8" t="s">
        <v>620</v>
      </c>
      <c r="G56" s="1">
        <v>202412</v>
      </c>
      <c r="H56" s="1">
        <f t="shared" si="0"/>
        <v>2226532</v>
      </c>
      <c r="I56" s="2" t="s">
        <v>2355</v>
      </c>
      <c r="J56" s="2" t="s">
        <v>2013</v>
      </c>
      <c r="K56" s="1">
        <f>+VLOOKUP(B56,[4]Sheet1!A$2:H$127,6,0)</f>
        <v>2024120</v>
      </c>
      <c r="L56" s="1">
        <f t="shared" si="1"/>
        <v>0</v>
      </c>
      <c r="M56" s="6">
        <f>+VLOOKUP(B56,[4]Sheet1!A$2:H$127,8,0)</f>
        <v>44650</v>
      </c>
      <c r="N56" t="s">
        <v>4417</v>
      </c>
    </row>
    <row r="57" spans="1:14" customFormat="1" hidden="1" outlineLevel="1" x14ac:dyDescent="0.2">
      <c r="A57" s="6">
        <v>44590</v>
      </c>
      <c r="B57" s="2">
        <v>10519</v>
      </c>
      <c r="C57" s="16" t="s">
        <v>1507</v>
      </c>
      <c r="D57" s="2" t="s">
        <v>257</v>
      </c>
      <c r="E57" s="1">
        <v>3846620</v>
      </c>
      <c r="F57" s="8" t="s">
        <v>620</v>
      </c>
      <c r="G57" s="1">
        <v>384662</v>
      </c>
      <c r="H57" s="1">
        <f t="shared" si="0"/>
        <v>4231282</v>
      </c>
      <c r="I57" s="2" t="s">
        <v>2355</v>
      </c>
      <c r="J57" s="2" t="s">
        <v>2013</v>
      </c>
      <c r="K57" s="1">
        <f>+VLOOKUP(B57,[4]Sheet1!A$2:H$127,6,0)</f>
        <v>3846620</v>
      </c>
      <c r="L57" s="1">
        <f t="shared" si="1"/>
        <v>0</v>
      </c>
      <c r="M57" s="6">
        <f>+VLOOKUP(B57,[4]Sheet1!A$2:H$127,8,0)</f>
        <v>44650</v>
      </c>
      <c r="N57" t="s">
        <v>4417</v>
      </c>
    </row>
    <row r="58" spans="1:14" customFormat="1" hidden="1" outlineLevel="1" x14ac:dyDescent="0.2">
      <c r="A58" s="6">
        <v>44590</v>
      </c>
      <c r="B58" s="2">
        <v>10520</v>
      </c>
      <c r="C58" s="16" t="s">
        <v>1507</v>
      </c>
      <c r="D58" s="2" t="s">
        <v>607</v>
      </c>
      <c r="E58" s="1">
        <v>12417520</v>
      </c>
      <c r="F58" s="8" t="s">
        <v>620</v>
      </c>
      <c r="G58" s="1">
        <v>1241752</v>
      </c>
      <c r="H58" s="1">
        <f t="shared" si="0"/>
        <v>13659272</v>
      </c>
      <c r="I58" s="2" t="s">
        <v>2355</v>
      </c>
      <c r="J58" s="2" t="s">
        <v>2013</v>
      </c>
      <c r="K58" s="1">
        <f>+VLOOKUP(B58,[4]Sheet1!A$2:H$127,6,0)</f>
        <v>12417520</v>
      </c>
      <c r="L58" s="1">
        <f t="shared" si="1"/>
        <v>0</v>
      </c>
      <c r="M58" s="6">
        <f>+VLOOKUP(B58,[4]Sheet1!A$2:H$127,8,0)</f>
        <v>44650</v>
      </c>
      <c r="N58" t="s">
        <v>4417</v>
      </c>
    </row>
    <row r="59" spans="1:14" customFormat="1" hidden="1" outlineLevel="1" x14ac:dyDescent="0.2">
      <c r="A59" s="6">
        <v>44590</v>
      </c>
      <c r="B59" s="2">
        <v>10521</v>
      </c>
      <c r="C59" s="16" t="s">
        <v>1507</v>
      </c>
      <c r="D59" s="2" t="s">
        <v>2931</v>
      </c>
      <c r="E59" s="1">
        <v>4923950</v>
      </c>
      <c r="F59" s="8" t="s">
        <v>620</v>
      </c>
      <c r="G59" s="1">
        <v>492395</v>
      </c>
      <c r="H59" s="1">
        <f t="shared" si="0"/>
        <v>5416345</v>
      </c>
      <c r="I59" s="2" t="s">
        <v>2355</v>
      </c>
      <c r="J59" s="2" t="s">
        <v>2013</v>
      </c>
      <c r="K59" s="1">
        <f>+VLOOKUP(B59,[4]Sheet1!A$2:H$127,6,0)</f>
        <v>4923950</v>
      </c>
      <c r="L59" s="1">
        <f t="shared" si="1"/>
        <v>0</v>
      </c>
      <c r="M59" s="6">
        <f>+VLOOKUP(B59,[4]Sheet1!A$2:H$127,8,0)</f>
        <v>44650</v>
      </c>
      <c r="N59" t="s">
        <v>4417</v>
      </c>
    </row>
    <row r="60" spans="1:14" customFormat="1" hidden="1" outlineLevel="1" x14ac:dyDescent="0.2">
      <c r="A60" s="6">
        <v>44590</v>
      </c>
      <c r="B60" s="2">
        <v>10522</v>
      </c>
      <c r="C60" s="16" t="s">
        <v>1507</v>
      </c>
      <c r="D60" s="2" t="s">
        <v>486</v>
      </c>
      <c r="E60" s="1">
        <v>2618440</v>
      </c>
      <c r="F60" s="8" t="s">
        <v>620</v>
      </c>
      <c r="G60" s="1">
        <v>261844</v>
      </c>
      <c r="H60" s="1">
        <f t="shared" si="0"/>
        <v>2880284</v>
      </c>
      <c r="I60" s="2" t="s">
        <v>1893</v>
      </c>
      <c r="J60" s="2" t="s">
        <v>375</v>
      </c>
      <c r="K60" s="1">
        <f>+VLOOKUP(B60,[4]Sheet1!A$2:H$127,6,0)</f>
        <v>2618440</v>
      </c>
      <c r="L60" s="1">
        <f t="shared" si="1"/>
        <v>0</v>
      </c>
      <c r="M60" s="6">
        <f>+VLOOKUP(B60,[4]Sheet1!A$2:H$127,8,0)</f>
        <v>44650</v>
      </c>
      <c r="N60" t="s">
        <v>4417</v>
      </c>
    </row>
    <row r="61" spans="1:14" customFormat="1" hidden="1" outlineLevel="1" x14ac:dyDescent="0.2">
      <c r="A61" s="6">
        <v>44590</v>
      </c>
      <c r="B61" s="2">
        <v>10523</v>
      </c>
      <c r="C61" s="16" t="s">
        <v>1507</v>
      </c>
      <c r="D61" s="2" t="s">
        <v>2078</v>
      </c>
      <c r="E61" s="1">
        <v>2024120</v>
      </c>
      <c r="F61" s="8" t="s">
        <v>620</v>
      </c>
      <c r="G61" s="1">
        <v>202412</v>
      </c>
      <c r="H61" s="1">
        <f t="shared" si="0"/>
        <v>2226532</v>
      </c>
      <c r="I61" s="2" t="s">
        <v>1893</v>
      </c>
      <c r="J61" s="2" t="s">
        <v>375</v>
      </c>
      <c r="K61" s="1">
        <f>+VLOOKUP(B61,[4]Sheet1!A$2:H$127,6,0)</f>
        <v>2024120</v>
      </c>
      <c r="L61" s="1">
        <f t="shared" si="1"/>
        <v>0</v>
      </c>
      <c r="M61" s="6">
        <f>+VLOOKUP(B61,[4]Sheet1!A$2:H$127,8,0)</f>
        <v>44650</v>
      </c>
      <c r="N61" t="s">
        <v>4417</v>
      </c>
    </row>
    <row r="62" spans="1:14" customFormat="1" hidden="1" outlineLevel="1" x14ac:dyDescent="0.2">
      <c r="A62" s="6">
        <v>44590</v>
      </c>
      <c r="B62" s="2">
        <v>10524</v>
      </c>
      <c r="C62" s="16" t="s">
        <v>1507</v>
      </c>
      <c r="D62" s="2" t="s">
        <v>670</v>
      </c>
      <c r="E62" s="1">
        <v>1822500</v>
      </c>
      <c r="F62" s="8" t="s">
        <v>620</v>
      </c>
      <c r="G62" s="1">
        <v>182250</v>
      </c>
      <c r="H62" s="1">
        <f t="shared" si="0"/>
        <v>2004750</v>
      </c>
      <c r="I62" s="2" t="s">
        <v>1893</v>
      </c>
      <c r="J62" s="2" t="s">
        <v>375</v>
      </c>
      <c r="K62" s="1">
        <f>+VLOOKUP(B62,[4]Sheet1!A$2:H$127,6,0)</f>
        <v>1822500</v>
      </c>
      <c r="L62" s="1">
        <f t="shared" si="1"/>
        <v>0</v>
      </c>
      <c r="M62" s="6">
        <f>+VLOOKUP(B62,[4]Sheet1!A$2:H$127,8,0)</f>
        <v>44650</v>
      </c>
      <c r="N62" t="s">
        <v>4417</v>
      </c>
    </row>
    <row r="63" spans="1:14" customFormat="1" hidden="1" outlineLevel="1" x14ac:dyDescent="0.2">
      <c r="A63" s="6">
        <v>44590</v>
      </c>
      <c r="B63" s="2">
        <v>10525</v>
      </c>
      <c r="C63" s="16" t="s">
        <v>1507</v>
      </c>
      <c r="D63" s="2" t="s">
        <v>2486</v>
      </c>
      <c r="E63" s="1">
        <v>3129490</v>
      </c>
      <c r="F63" s="8" t="s">
        <v>620</v>
      </c>
      <c r="G63" s="1">
        <v>312949</v>
      </c>
      <c r="H63" s="1">
        <f t="shared" si="0"/>
        <v>3442439</v>
      </c>
      <c r="I63" s="2" t="s">
        <v>1893</v>
      </c>
      <c r="J63" s="2" t="s">
        <v>375</v>
      </c>
      <c r="K63" s="1">
        <f>+VLOOKUP(B63,[4]Sheet1!A$2:H$127,6,0)</f>
        <v>3129490</v>
      </c>
      <c r="L63" s="1">
        <f t="shared" si="1"/>
        <v>0</v>
      </c>
      <c r="M63" s="6">
        <f>+VLOOKUP(B63,[4]Sheet1!A$2:H$127,8,0)</f>
        <v>44650</v>
      </c>
      <c r="N63" t="s">
        <v>4417</v>
      </c>
    </row>
    <row r="64" spans="1:14" customFormat="1" hidden="1" outlineLevel="1" x14ac:dyDescent="0.2">
      <c r="A64" s="6">
        <v>44590</v>
      </c>
      <c r="B64" s="2">
        <v>10526</v>
      </c>
      <c r="C64" s="16" t="s">
        <v>1507</v>
      </c>
      <c r="D64" s="2" t="s">
        <v>2775</v>
      </c>
      <c r="E64" s="1">
        <v>14966036</v>
      </c>
      <c r="F64" s="8" t="s">
        <v>620</v>
      </c>
      <c r="G64" s="1">
        <v>1496604</v>
      </c>
      <c r="H64" s="1">
        <f t="shared" si="0"/>
        <v>16462640</v>
      </c>
      <c r="I64" s="2" t="s">
        <v>2503</v>
      </c>
      <c r="J64" s="2" t="s">
        <v>441</v>
      </c>
      <c r="K64" s="1">
        <f>+VLOOKUP(B64,[4]Sheet1!A$2:H$127,6,0)</f>
        <v>14966036</v>
      </c>
      <c r="L64" s="1">
        <f t="shared" si="1"/>
        <v>0</v>
      </c>
      <c r="M64" s="6">
        <f>+VLOOKUP(B64,[4]Sheet1!A$2:H$127,8,0)</f>
        <v>44650</v>
      </c>
      <c r="N64" t="s">
        <v>4417</v>
      </c>
    </row>
    <row r="65" spans="1:14" customFormat="1" hidden="1" outlineLevel="1" x14ac:dyDescent="0.2">
      <c r="A65" s="6">
        <v>44590</v>
      </c>
      <c r="B65" s="2">
        <v>10527</v>
      </c>
      <c r="C65" s="16" t="s">
        <v>1507</v>
      </c>
      <c r="D65" s="2" t="s">
        <v>470</v>
      </c>
      <c r="E65" s="1">
        <v>23114375</v>
      </c>
      <c r="F65" s="8" t="s">
        <v>620</v>
      </c>
      <c r="G65" s="1">
        <v>2311438</v>
      </c>
      <c r="H65" s="1">
        <f t="shared" si="0"/>
        <v>25425813</v>
      </c>
      <c r="I65" s="2" t="s">
        <v>2503</v>
      </c>
      <c r="J65" s="2" t="s">
        <v>441</v>
      </c>
      <c r="K65" s="1">
        <f>+VLOOKUP(B65,[4]Sheet1!A$2:H$127,6,0)</f>
        <v>23114375</v>
      </c>
      <c r="L65" s="1">
        <f t="shared" si="1"/>
        <v>0</v>
      </c>
      <c r="M65" s="6">
        <f>+VLOOKUP(B65,[4]Sheet1!A$2:H$127,8,0)</f>
        <v>44650</v>
      </c>
      <c r="N65" t="s">
        <v>4417</v>
      </c>
    </row>
    <row r="66" spans="1:14" customFormat="1" hidden="1" outlineLevel="1" x14ac:dyDescent="0.2">
      <c r="A66" s="6">
        <v>44590</v>
      </c>
      <c r="B66" s="2">
        <v>10528</v>
      </c>
      <c r="C66" s="16" t="s">
        <v>1507</v>
      </c>
      <c r="D66" s="2" t="s">
        <v>2755</v>
      </c>
      <c r="E66" s="1">
        <v>17403088</v>
      </c>
      <c r="F66" s="8" t="s">
        <v>620</v>
      </c>
      <c r="G66" s="1">
        <v>1740309</v>
      </c>
      <c r="H66" s="1">
        <f t="shared" ref="H66:H129" si="2">+E66+G66</f>
        <v>19143397</v>
      </c>
      <c r="I66" s="2" t="s">
        <v>263</v>
      </c>
      <c r="J66" s="2" t="s">
        <v>1408</v>
      </c>
      <c r="K66" s="1">
        <f>+VLOOKUP(B66,[5]Sheet1!A$2:H$109,6,0)</f>
        <v>17403088</v>
      </c>
      <c r="L66" s="1">
        <f t="shared" si="1"/>
        <v>0</v>
      </c>
      <c r="M66" s="6" t="str">
        <f>+VLOOKUP(B66,[5]Sheet1!A$2:H$109,8,0)</f>
        <v>05 &amp; 06/05/2022</v>
      </c>
      <c r="N66" t="s">
        <v>4427</v>
      </c>
    </row>
    <row r="67" spans="1:14" customFormat="1" hidden="1" outlineLevel="1" x14ac:dyDescent="0.2">
      <c r="A67" s="6">
        <v>44590</v>
      </c>
      <c r="B67" s="2">
        <v>10529</v>
      </c>
      <c r="C67" s="16" t="s">
        <v>1507</v>
      </c>
      <c r="D67" s="2" t="s">
        <v>732</v>
      </c>
      <c r="E67" s="1">
        <v>1003640</v>
      </c>
      <c r="F67" s="8" t="s">
        <v>620</v>
      </c>
      <c r="G67" s="1">
        <v>100364</v>
      </c>
      <c r="H67" s="1">
        <f t="shared" si="2"/>
        <v>1104004</v>
      </c>
      <c r="I67" s="2" t="s">
        <v>3001</v>
      </c>
      <c r="J67" s="2" t="s">
        <v>1150</v>
      </c>
      <c r="K67" s="1">
        <f>+VLOOKUP(B67,[4]Sheet1!A$2:H$127,6,0)</f>
        <v>1003640</v>
      </c>
      <c r="L67" s="1">
        <f t="shared" ref="L67:L130" si="3">+K67-E67</f>
        <v>0</v>
      </c>
      <c r="M67" s="6">
        <f>+VLOOKUP(B67,[4]Sheet1!A$2:H$127,8,0)</f>
        <v>44650</v>
      </c>
      <c r="N67" t="s">
        <v>4417</v>
      </c>
    </row>
    <row r="68" spans="1:14" customFormat="1" hidden="1" outlineLevel="1" x14ac:dyDescent="0.2">
      <c r="A68" s="6">
        <v>44590</v>
      </c>
      <c r="B68" s="2">
        <v>10530</v>
      </c>
      <c r="C68" s="16" t="s">
        <v>1507</v>
      </c>
      <c r="D68" s="2" t="s">
        <v>1203</v>
      </c>
      <c r="E68" s="1">
        <v>1147600</v>
      </c>
      <c r="F68" s="8" t="s">
        <v>620</v>
      </c>
      <c r="G68" s="1">
        <v>114760</v>
      </c>
      <c r="H68" s="1">
        <f t="shared" si="2"/>
        <v>1262360</v>
      </c>
      <c r="I68" s="2" t="s">
        <v>3001</v>
      </c>
      <c r="J68" s="2" t="s">
        <v>1150</v>
      </c>
      <c r="K68" s="1">
        <f>+VLOOKUP(B68,[4]Sheet1!A$2:H$127,6,0)</f>
        <v>1147600</v>
      </c>
      <c r="L68" s="1">
        <f t="shared" si="3"/>
        <v>0</v>
      </c>
      <c r="M68" s="6">
        <f>+VLOOKUP(B68,[4]Sheet1!A$2:H$127,8,0)</f>
        <v>44650</v>
      </c>
      <c r="N68" t="s">
        <v>4417</v>
      </c>
    </row>
    <row r="69" spans="1:14" customFormat="1" hidden="1" outlineLevel="1" x14ac:dyDescent="0.2">
      <c r="A69" s="6">
        <v>44590</v>
      </c>
      <c r="B69" s="2">
        <v>10531</v>
      </c>
      <c r="C69" s="16" t="s">
        <v>1507</v>
      </c>
      <c r="D69" s="2" t="s">
        <v>1214</v>
      </c>
      <c r="E69" s="1">
        <v>1822500</v>
      </c>
      <c r="F69" s="8" t="s">
        <v>620</v>
      </c>
      <c r="G69" s="1">
        <v>182250</v>
      </c>
      <c r="H69" s="1">
        <f t="shared" si="2"/>
        <v>2004750</v>
      </c>
      <c r="I69" s="2" t="s">
        <v>3001</v>
      </c>
      <c r="J69" s="2" t="s">
        <v>1150</v>
      </c>
      <c r="K69" s="1">
        <f>+VLOOKUP(B69,[4]Sheet1!A$2:H$127,6,0)</f>
        <v>1822500</v>
      </c>
      <c r="L69" s="1">
        <f t="shared" si="3"/>
        <v>0</v>
      </c>
      <c r="M69" s="6">
        <f>+VLOOKUP(B69,[4]Sheet1!A$2:H$127,8,0)</f>
        <v>44650</v>
      </c>
      <c r="N69" t="s">
        <v>4417</v>
      </c>
    </row>
    <row r="70" spans="1:14" customFormat="1" hidden="1" outlineLevel="1" x14ac:dyDescent="0.2">
      <c r="A70" s="6">
        <v>44590</v>
      </c>
      <c r="B70" s="2">
        <v>10532</v>
      </c>
      <c r="C70" s="16" t="s">
        <v>1507</v>
      </c>
      <c r="D70" s="2" t="s">
        <v>1393</v>
      </c>
      <c r="E70" s="1">
        <v>1468620</v>
      </c>
      <c r="F70" s="8" t="s">
        <v>620</v>
      </c>
      <c r="G70" s="1">
        <v>146862</v>
      </c>
      <c r="H70" s="1">
        <f t="shared" si="2"/>
        <v>1615482</v>
      </c>
      <c r="I70" s="2" t="s">
        <v>975</v>
      </c>
      <c r="J70" s="2" t="s">
        <v>915</v>
      </c>
      <c r="K70" s="1">
        <f>+VLOOKUP(B70,[4]Sheet1!A$2:H$127,6,0)</f>
        <v>1468620</v>
      </c>
      <c r="L70" s="1">
        <f t="shared" si="3"/>
        <v>0</v>
      </c>
      <c r="M70" s="6">
        <f>+VLOOKUP(B70,[4]Sheet1!A$2:H$127,8,0)</f>
        <v>44650</v>
      </c>
      <c r="N70" t="s">
        <v>4417</v>
      </c>
    </row>
    <row r="71" spans="1:14" customFormat="1" hidden="1" outlineLevel="1" x14ac:dyDescent="0.2">
      <c r="A71" s="6">
        <v>44590</v>
      </c>
      <c r="B71" s="2">
        <v>10533</v>
      </c>
      <c r="C71" s="16" t="s">
        <v>1507</v>
      </c>
      <c r="D71" s="2" t="s">
        <v>2769</v>
      </c>
      <c r="E71" s="1">
        <v>3389710</v>
      </c>
      <c r="F71" s="8" t="s">
        <v>620</v>
      </c>
      <c r="G71" s="1">
        <v>338971</v>
      </c>
      <c r="H71" s="1">
        <f t="shared" si="2"/>
        <v>3728681</v>
      </c>
      <c r="I71" s="2" t="s">
        <v>975</v>
      </c>
      <c r="J71" s="2" t="s">
        <v>915</v>
      </c>
      <c r="K71" s="1">
        <f>+VLOOKUP(B71,[4]Sheet1!A$2:H$127,6,0)</f>
        <v>3389710</v>
      </c>
      <c r="L71" s="1">
        <f t="shared" si="3"/>
        <v>0</v>
      </c>
      <c r="M71" s="6">
        <f>+VLOOKUP(B71,[4]Sheet1!A$2:H$127,8,0)</f>
        <v>44650</v>
      </c>
      <c r="N71" t="s">
        <v>4417</v>
      </c>
    </row>
    <row r="72" spans="1:14" customFormat="1" hidden="1" outlineLevel="1" x14ac:dyDescent="0.2">
      <c r="A72" s="6">
        <v>44590</v>
      </c>
      <c r="B72" s="2">
        <v>10534</v>
      </c>
      <c r="C72" s="16" t="s">
        <v>1507</v>
      </c>
      <c r="D72" s="2" t="s">
        <v>565</v>
      </c>
      <c r="E72" s="1">
        <v>1306990</v>
      </c>
      <c r="F72" s="8" t="s">
        <v>620</v>
      </c>
      <c r="G72" s="1">
        <v>130699</v>
      </c>
      <c r="H72" s="1">
        <f t="shared" si="2"/>
        <v>1437689</v>
      </c>
      <c r="I72" s="2" t="s">
        <v>975</v>
      </c>
      <c r="J72" s="2" t="s">
        <v>915</v>
      </c>
      <c r="K72" s="1">
        <f>+VLOOKUP(B72,[4]Sheet1!A$2:H$127,6,0)</f>
        <v>1306990</v>
      </c>
      <c r="L72" s="1">
        <f t="shared" si="3"/>
        <v>0</v>
      </c>
      <c r="M72" s="6">
        <f>+VLOOKUP(B72,[4]Sheet1!A$2:H$127,8,0)</f>
        <v>44650</v>
      </c>
      <c r="N72" t="s">
        <v>4417</v>
      </c>
    </row>
    <row r="73" spans="1:14" customFormat="1" hidden="1" outlineLevel="1" x14ac:dyDescent="0.2">
      <c r="A73" s="6">
        <v>44590</v>
      </c>
      <c r="B73" s="2">
        <v>10535</v>
      </c>
      <c r="C73" s="16" t="s">
        <v>1507</v>
      </c>
      <c r="D73" s="2" t="s">
        <v>2263</v>
      </c>
      <c r="E73" s="1">
        <v>943990</v>
      </c>
      <c r="F73" s="8" t="s">
        <v>620</v>
      </c>
      <c r="G73" s="1">
        <v>94399</v>
      </c>
      <c r="H73" s="1">
        <f t="shared" si="2"/>
        <v>1038389</v>
      </c>
      <c r="I73" s="2" t="s">
        <v>1893</v>
      </c>
      <c r="J73" s="2" t="s">
        <v>375</v>
      </c>
      <c r="K73" s="1">
        <f>+VLOOKUP(B73,[4]Sheet1!A$2:H$127,6,0)</f>
        <v>943990</v>
      </c>
      <c r="L73" s="1">
        <f t="shared" si="3"/>
        <v>0</v>
      </c>
      <c r="M73" s="6">
        <f>+VLOOKUP(B73,[4]Sheet1!A$2:H$127,8,0)</f>
        <v>44650</v>
      </c>
      <c r="N73" t="s">
        <v>4417</v>
      </c>
    </row>
    <row r="74" spans="1:14" customFormat="1" hidden="1" outlineLevel="1" x14ac:dyDescent="0.2">
      <c r="A74" s="6">
        <v>44590</v>
      </c>
      <c r="B74" s="2">
        <v>10536</v>
      </c>
      <c r="C74" s="16" t="s">
        <v>1507</v>
      </c>
      <c r="D74" s="2" t="s">
        <v>525</v>
      </c>
      <c r="E74" s="1">
        <v>1403520</v>
      </c>
      <c r="F74" s="8" t="s">
        <v>620</v>
      </c>
      <c r="G74" s="1">
        <v>140352</v>
      </c>
      <c r="H74" s="1">
        <f t="shared" si="2"/>
        <v>1543872</v>
      </c>
      <c r="I74" s="2" t="s">
        <v>1893</v>
      </c>
      <c r="J74" s="2" t="s">
        <v>375</v>
      </c>
      <c r="K74" s="1">
        <f>+VLOOKUP(B74,[4]Sheet1!A$2:H$127,6,0)</f>
        <v>1403520</v>
      </c>
      <c r="L74" s="1">
        <f t="shared" si="3"/>
        <v>0</v>
      </c>
      <c r="M74" s="6">
        <f>+VLOOKUP(B74,[4]Sheet1!A$2:H$127,8,0)</f>
        <v>44650</v>
      </c>
      <c r="N74" t="s">
        <v>4417</v>
      </c>
    </row>
    <row r="75" spans="1:14" customFormat="1" hidden="1" outlineLevel="1" x14ac:dyDescent="0.2">
      <c r="A75" s="6">
        <v>44590</v>
      </c>
      <c r="B75" s="2">
        <v>10537</v>
      </c>
      <c r="C75" s="16" t="s">
        <v>1507</v>
      </c>
      <c r="D75" s="2" t="s">
        <v>1219</v>
      </c>
      <c r="E75" s="1">
        <v>2968110</v>
      </c>
      <c r="F75" s="8" t="s">
        <v>620</v>
      </c>
      <c r="G75" s="1">
        <v>296811</v>
      </c>
      <c r="H75" s="1">
        <f t="shared" si="2"/>
        <v>3264921</v>
      </c>
      <c r="I75" s="2" t="s">
        <v>2355</v>
      </c>
      <c r="J75" s="2" t="s">
        <v>2013</v>
      </c>
      <c r="K75" s="1">
        <f>+VLOOKUP(B75,[4]Sheet1!A$2:H$127,6,0)</f>
        <v>2968110</v>
      </c>
      <c r="L75" s="1">
        <f t="shared" si="3"/>
        <v>0</v>
      </c>
      <c r="M75" s="6">
        <f>+VLOOKUP(B75,[4]Sheet1!A$2:H$127,8,0)</f>
        <v>44650</v>
      </c>
      <c r="N75" t="s">
        <v>4417</v>
      </c>
    </row>
    <row r="76" spans="1:14" customFormat="1" hidden="1" outlineLevel="1" x14ac:dyDescent="0.2">
      <c r="A76" s="6">
        <v>44590</v>
      </c>
      <c r="B76" s="2">
        <v>10538</v>
      </c>
      <c r="C76" s="16" t="s">
        <v>1507</v>
      </c>
      <c r="D76" s="2" t="s">
        <v>710</v>
      </c>
      <c r="E76" s="1">
        <v>18620470</v>
      </c>
      <c r="F76" s="8" t="s">
        <v>620</v>
      </c>
      <c r="G76" s="1">
        <v>1862047</v>
      </c>
      <c r="H76" s="1">
        <f t="shared" si="2"/>
        <v>20482517</v>
      </c>
      <c r="I76" s="2" t="s">
        <v>2355</v>
      </c>
      <c r="J76" s="2" t="s">
        <v>2013</v>
      </c>
      <c r="K76" s="1">
        <f>+VLOOKUP(B76,[4]Sheet1!A$2:H$127,6,0)</f>
        <v>18620470</v>
      </c>
      <c r="L76" s="1">
        <f t="shared" si="3"/>
        <v>0</v>
      </c>
      <c r="M76" s="6">
        <f>+VLOOKUP(B76,[4]Sheet1!A$2:H$127,8,0)</f>
        <v>44650</v>
      </c>
      <c r="N76" t="s">
        <v>4417</v>
      </c>
    </row>
    <row r="77" spans="1:14" customFormat="1" hidden="1" outlineLevel="1" x14ac:dyDescent="0.2">
      <c r="A77" s="6">
        <v>44590</v>
      </c>
      <c r="B77" s="2">
        <v>10539</v>
      </c>
      <c r="C77" s="16" t="s">
        <v>1507</v>
      </c>
      <c r="D77" s="2" t="s">
        <v>2409</v>
      </c>
      <c r="E77" s="1">
        <v>7794050</v>
      </c>
      <c r="F77" s="8" t="s">
        <v>620</v>
      </c>
      <c r="G77" s="1">
        <v>779405</v>
      </c>
      <c r="H77" s="1">
        <f t="shared" si="2"/>
        <v>8573455</v>
      </c>
      <c r="I77" s="2" t="s">
        <v>2355</v>
      </c>
      <c r="J77" s="2" t="s">
        <v>2013</v>
      </c>
      <c r="K77" s="1">
        <f>+VLOOKUP(B77,[4]Sheet1!A$2:H$127,6,0)</f>
        <v>7794050</v>
      </c>
      <c r="L77" s="1">
        <f t="shared" si="3"/>
        <v>0</v>
      </c>
      <c r="M77" s="6">
        <f>+VLOOKUP(B77,[4]Sheet1!A$2:H$127,8,0)</f>
        <v>44650</v>
      </c>
      <c r="N77" t="s">
        <v>4417</v>
      </c>
    </row>
    <row r="78" spans="1:14" customFormat="1" hidden="1" outlineLevel="1" x14ac:dyDescent="0.2">
      <c r="A78" s="6">
        <v>44590</v>
      </c>
      <c r="B78" s="2">
        <v>10540</v>
      </c>
      <c r="C78" s="16" t="s">
        <v>1507</v>
      </c>
      <c r="D78" s="2" t="s">
        <v>2043</v>
      </c>
      <c r="E78" s="1">
        <v>4719950</v>
      </c>
      <c r="F78" s="8" t="s">
        <v>620</v>
      </c>
      <c r="G78" s="1">
        <v>471995</v>
      </c>
      <c r="H78" s="1">
        <f t="shared" si="2"/>
        <v>5191945</v>
      </c>
      <c r="I78" s="2" t="s">
        <v>2355</v>
      </c>
      <c r="J78" s="2" t="s">
        <v>2013</v>
      </c>
      <c r="K78" s="1">
        <f>+VLOOKUP(B78,[4]Sheet1!A$2:H$127,6,0)</f>
        <v>4719950</v>
      </c>
      <c r="L78" s="1">
        <f t="shared" si="3"/>
        <v>0</v>
      </c>
      <c r="M78" s="6">
        <f>+VLOOKUP(B78,[4]Sheet1!A$2:H$127,8,0)</f>
        <v>44650</v>
      </c>
      <c r="N78" t="s">
        <v>4417</v>
      </c>
    </row>
    <row r="79" spans="1:14" customFormat="1" hidden="1" outlineLevel="1" x14ac:dyDescent="0.2">
      <c r="A79" s="6">
        <v>44590</v>
      </c>
      <c r="B79" s="2">
        <v>10541</v>
      </c>
      <c r="C79" s="16" t="s">
        <v>1507</v>
      </c>
      <c r="D79" s="2" t="s">
        <v>835</v>
      </c>
      <c r="E79" s="1">
        <v>1970440</v>
      </c>
      <c r="F79" s="8" t="s">
        <v>620</v>
      </c>
      <c r="G79" s="1">
        <v>197044</v>
      </c>
      <c r="H79" s="1">
        <f t="shared" si="2"/>
        <v>2167484</v>
      </c>
      <c r="I79" s="2" t="s">
        <v>2355</v>
      </c>
      <c r="J79" s="2" t="s">
        <v>2013</v>
      </c>
      <c r="K79" s="1">
        <f>+VLOOKUP(B79,[4]Sheet1!A$2:H$127,6,0)</f>
        <v>1970440</v>
      </c>
      <c r="L79" s="1">
        <f t="shared" si="3"/>
        <v>0</v>
      </c>
      <c r="M79" s="6">
        <f>+VLOOKUP(B79,[4]Sheet1!A$2:H$127,8,0)</f>
        <v>44650</v>
      </c>
      <c r="N79" t="s">
        <v>4417</v>
      </c>
    </row>
    <row r="80" spans="1:14" customFormat="1" hidden="1" outlineLevel="1" x14ac:dyDescent="0.2">
      <c r="A80" s="6">
        <v>44590</v>
      </c>
      <c r="B80" s="2">
        <v>10542</v>
      </c>
      <c r="C80" s="16" t="s">
        <v>1507</v>
      </c>
      <c r="D80" s="2" t="s">
        <v>1380</v>
      </c>
      <c r="E80" s="1">
        <v>1822500</v>
      </c>
      <c r="F80" s="8" t="s">
        <v>620</v>
      </c>
      <c r="G80" s="1">
        <v>182250</v>
      </c>
      <c r="H80" s="1">
        <f t="shared" si="2"/>
        <v>2004750</v>
      </c>
      <c r="I80" s="2" t="s">
        <v>2355</v>
      </c>
      <c r="J80" s="2" t="s">
        <v>2013</v>
      </c>
      <c r="K80" s="1">
        <f>+VLOOKUP(B80,[4]Sheet1!A$2:H$127,6,0)</f>
        <v>1822500</v>
      </c>
      <c r="L80" s="1">
        <f t="shared" si="3"/>
        <v>0</v>
      </c>
      <c r="M80" s="6">
        <f>+VLOOKUP(B80,[4]Sheet1!A$2:H$127,8,0)</f>
        <v>44650</v>
      </c>
      <c r="N80" t="s">
        <v>4417</v>
      </c>
    </row>
    <row r="81" spans="1:14" customFormat="1" hidden="1" outlineLevel="1" x14ac:dyDescent="0.2">
      <c r="A81" s="6">
        <v>44590</v>
      </c>
      <c r="B81" s="2">
        <v>10543</v>
      </c>
      <c r="C81" s="16" t="s">
        <v>1507</v>
      </c>
      <c r="D81" s="2" t="s">
        <v>2136</v>
      </c>
      <c r="E81" s="1">
        <v>3291120</v>
      </c>
      <c r="F81" s="8" t="s">
        <v>620</v>
      </c>
      <c r="G81" s="1">
        <v>329112</v>
      </c>
      <c r="H81" s="1">
        <f t="shared" si="2"/>
        <v>3620232</v>
      </c>
      <c r="I81" s="2" t="s">
        <v>2093</v>
      </c>
      <c r="J81" s="2" t="s">
        <v>442</v>
      </c>
      <c r="K81" s="1">
        <f>+VLOOKUP(B81,[4]Sheet1!A$2:H$127,6,0)</f>
        <v>3291120</v>
      </c>
      <c r="L81" s="1">
        <f t="shared" si="3"/>
        <v>0</v>
      </c>
      <c r="M81" s="6">
        <f>+VLOOKUP(B81,[4]Sheet1!A$2:H$127,8,0)</f>
        <v>44650</v>
      </c>
      <c r="N81" t="s">
        <v>4417</v>
      </c>
    </row>
    <row r="82" spans="1:14" customFormat="1" hidden="1" outlineLevel="1" x14ac:dyDescent="0.2">
      <c r="A82" s="6">
        <v>44590</v>
      </c>
      <c r="B82" s="2">
        <v>10544</v>
      </c>
      <c r="C82" s="16" t="s">
        <v>1507</v>
      </c>
      <c r="D82" s="2" t="s">
        <v>575</v>
      </c>
      <c r="E82" s="1">
        <v>14275080</v>
      </c>
      <c r="F82" s="8" t="s">
        <v>620</v>
      </c>
      <c r="G82" s="1">
        <v>1427508</v>
      </c>
      <c r="H82" s="1">
        <f t="shared" si="2"/>
        <v>15702588</v>
      </c>
      <c r="I82" s="2" t="s">
        <v>2355</v>
      </c>
      <c r="J82" s="2" t="s">
        <v>2013</v>
      </c>
      <c r="K82" s="1">
        <f>+VLOOKUP(B82,[4]Sheet1!A$2:H$127,6,0)</f>
        <v>14275080</v>
      </c>
      <c r="L82" s="1">
        <f t="shared" si="3"/>
        <v>0</v>
      </c>
      <c r="M82" s="6">
        <f>+VLOOKUP(B82,[4]Sheet1!A$2:H$127,8,0)</f>
        <v>44650</v>
      </c>
      <c r="N82" t="s">
        <v>4417</v>
      </c>
    </row>
    <row r="83" spans="1:14" customFormat="1" hidden="1" outlineLevel="1" x14ac:dyDescent="0.2">
      <c r="A83" s="6">
        <v>44590</v>
      </c>
      <c r="B83" s="2">
        <v>10545</v>
      </c>
      <c r="C83" s="16" t="s">
        <v>1507</v>
      </c>
      <c r="D83" s="2" t="s">
        <v>2071</v>
      </c>
      <c r="E83" s="1">
        <v>1468620</v>
      </c>
      <c r="F83" s="8" t="s">
        <v>620</v>
      </c>
      <c r="G83" s="1">
        <v>146862</v>
      </c>
      <c r="H83" s="1">
        <f t="shared" si="2"/>
        <v>1615482</v>
      </c>
      <c r="I83" s="2" t="s">
        <v>1893</v>
      </c>
      <c r="J83" s="2" t="s">
        <v>375</v>
      </c>
      <c r="K83" s="1">
        <f>+VLOOKUP(B83,[4]Sheet1!A$2:H$127,6,0)</f>
        <v>1468620</v>
      </c>
      <c r="L83" s="1">
        <f t="shared" si="3"/>
        <v>0</v>
      </c>
      <c r="M83" s="6">
        <f>+VLOOKUP(B83,[4]Sheet1!A$2:H$127,8,0)</f>
        <v>44650</v>
      </c>
      <c r="N83" t="s">
        <v>4417</v>
      </c>
    </row>
    <row r="84" spans="1:14" customFormat="1" hidden="1" outlineLevel="1" x14ac:dyDescent="0.2">
      <c r="A84" s="6">
        <v>44590</v>
      </c>
      <c r="B84" s="2">
        <v>10546</v>
      </c>
      <c r="C84" s="16" t="s">
        <v>1507</v>
      </c>
      <c r="D84" s="2" t="s">
        <v>2811</v>
      </c>
      <c r="E84" s="1">
        <v>4759740</v>
      </c>
      <c r="F84" s="8" t="s">
        <v>620</v>
      </c>
      <c r="G84" s="1">
        <v>475974</v>
      </c>
      <c r="H84" s="1">
        <f t="shared" si="2"/>
        <v>5235714</v>
      </c>
      <c r="I84" s="2" t="s">
        <v>2093</v>
      </c>
      <c r="J84" s="2" t="s">
        <v>442</v>
      </c>
      <c r="K84" s="1">
        <f>+VLOOKUP(B84,[4]Sheet1!A$2:H$127,6,0)</f>
        <v>4759740</v>
      </c>
      <c r="L84" s="1">
        <f t="shared" si="3"/>
        <v>0</v>
      </c>
      <c r="M84" s="6">
        <f>+VLOOKUP(B84,[4]Sheet1!A$2:H$127,8,0)</f>
        <v>44650</v>
      </c>
      <c r="N84" t="s">
        <v>4417</v>
      </c>
    </row>
    <row r="85" spans="1:14" customFormat="1" hidden="1" outlineLevel="1" x14ac:dyDescent="0.2">
      <c r="A85" s="6">
        <v>44590</v>
      </c>
      <c r="B85" s="2">
        <v>10547</v>
      </c>
      <c r="C85" s="16" t="s">
        <v>1507</v>
      </c>
      <c r="D85" s="2" t="s">
        <v>1331</v>
      </c>
      <c r="E85" s="1">
        <v>1569200</v>
      </c>
      <c r="F85" s="8" t="s">
        <v>620</v>
      </c>
      <c r="G85" s="1">
        <v>156920</v>
      </c>
      <c r="H85" s="1">
        <f t="shared" si="2"/>
        <v>1726120</v>
      </c>
      <c r="I85" s="2" t="s">
        <v>769</v>
      </c>
      <c r="J85" s="2" t="s">
        <v>319</v>
      </c>
      <c r="K85" s="1">
        <f>+VLOOKUP(B85,[4]Sheet1!A$2:H$127,6,0)</f>
        <v>1569200</v>
      </c>
      <c r="L85" s="1">
        <f t="shared" si="3"/>
        <v>0</v>
      </c>
      <c r="M85" s="6">
        <f>+VLOOKUP(B85,[4]Sheet1!A$2:H$127,8,0)</f>
        <v>44650</v>
      </c>
      <c r="N85" t="s">
        <v>4417</v>
      </c>
    </row>
    <row r="86" spans="1:14" customFormat="1" hidden="1" outlineLevel="1" x14ac:dyDescent="0.2">
      <c r="A86" s="6">
        <v>44590</v>
      </c>
      <c r="B86" s="2">
        <v>10548</v>
      </c>
      <c r="C86" s="16" t="s">
        <v>1507</v>
      </c>
      <c r="D86" s="2" t="s">
        <v>503</v>
      </c>
      <c r="E86" s="1">
        <v>4291964</v>
      </c>
      <c r="F86" s="8" t="s">
        <v>620</v>
      </c>
      <c r="G86" s="1">
        <v>429196</v>
      </c>
      <c r="H86" s="1">
        <f t="shared" si="2"/>
        <v>4721160</v>
      </c>
      <c r="I86" s="2" t="s">
        <v>769</v>
      </c>
      <c r="J86" s="2" t="s">
        <v>319</v>
      </c>
      <c r="K86" s="1">
        <f>+VLOOKUP(B86,[4]Sheet1!A$2:H$127,6,0)</f>
        <v>4291964</v>
      </c>
      <c r="L86" s="1">
        <f t="shared" si="3"/>
        <v>0</v>
      </c>
      <c r="M86" s="6">
        <f>+VLOOKUP(B86,[4]Sheet1!A$2:H$127,8,0)</f>
        <v>44650</v>
      </c>
      <c r="N86" t="s">
        <v>4417</v>
      </c>
    </row>
    <row r="87" spans="1:14" customFormat="1" hidden="1" outlineLevel="1" x14ac:dyDescent="0.2">
      <c r="A87" s="6">
        <v>44590</v>
      </c>
      <c r="B87" s="2">
        <v>10549</v>
      </c>
      <c r="C87" s="16" t="s">
        <v>1507</v>
      </c>
      <c r="D87" s="2" t="s">
        <v>1619</v>
      </c>
      <c r="E87" s="1">
        <v>1110580</v>
      </c>
      <c r="F87" s="8" t="s">
        <v>620</v>
      </c>
      <c r="G87" s="1">
        <v>111058</v>
      </c>
      <c r="H87" s="1">
        <f t="shared" si="2"/>
        <v>1221638</v>
      </c>
      <c r="I87" s="2" t="s">
        <v>1851</v>
      </c>
      <c r="J87" s="2" t="s">
        <v>913</v>
      </c>
      <c r="K87" s="1">
        <f>+VLOOKUP(B87,[4]Sheet1!A$2:H$127,6,0)</f>
        <v>1110580</v>
      </c>
      <c r="L87" s="1">
        <f t="shared" si="3"/>
        <v>0</v>
      </c>
      <c r="M87" s="6">
        <f>+VLOOKUP(B87,[4]Sheet1!A$2:H$127,8,0)</f>
        <v>44650</v>
      </c>
      <c r="N87" t="s">
        <v>4417</v>
      </c>
    </row>
    <row r="88" spans="1:14" customFormat="1" hidden="1" outlineLevel="1" x14ac:dyDescent="0.2">
      <c r="A88" s="6">
        <v>44590</v>
      </c>
      <c r="B88" s="2">
        <v>10550</v>
      </c>
      <c r="C88" s="16" t="s">
        <v>1507</v>
      </c>
      <c r="D88" s="2" t="s">
        <v>1834</v>
      </c>
      <c r="E88" s="1">
        <v>8580115</v>
      </c>
      <c r="F88" s="8" t="s">
        <v>620</v>
      </c>
      <c r="G88" s="1">
        <v>858012</v>
      </c>
      <c r="H88" s="1">
        <f t="shared" si="2"/>
        <v>9438127</v>
      </c>
      <c r="I88" s="2" t="s">
        <v>497</v>
      </c>
      <c r="J88" s="2" t="s">
        <v>349</v>
      </c>
      <c r="K88" s="1">
        <f>+VLOOKUP(B88,[4]Sheet1!A$2:H$127,6,0)</f>
        <v>8580115</v>
      </c>
      <c r="L88" s="1">
        <f t="shared" si="3"/>
        <v>0</v>
      </c>
      <c r="M88" s="6">
        <f>+VLOOKUP(B88,[4]Sheet1!A$2:H$127,8,0)</f>
        <v>44650</v>
      </c>
      <c r="N88" t="s">
        <v>4417</v>
      </c>
    </row>
    <row r="89" spans="1:14" customFormat="1" hidden="1" outlineLevel="1" x14ac:dyDescent="0.2">
      <c r="A89" s="6">
        <v>44590</v>
      </c>
      <c r="B89" s="2">
        <v>10551</v>
      </c>
      <c r="C89" s="16" t="s">
        <v>1507</v>
      </c>
      <c r="D89" s="2" t="s">
        <v>1349</v>
      </c>
      <c r="E89" s="1">
        <v>2514100</v>
      </c>
      <c r="F89" s="8" t="s">
        <v>620</v>
      </c>
      <c r="G89" s="1">
        <v>251410</v>
      </c>
      <c r="H89" s="1">
        <f t="shared" si="2"/>
        <v>2765510</v>
      </c>
      <c r="I89" s="2" t="s">
        <v>1977</v>
      </c>
      <c r="J89" s="2" t="s">
        <v>1098</v>
      </c>
      <c r="K89" s="1">
        <f>+VLOOKUP(B89,[4]Sheet1!A$2:H$127,6,0)</f>
        <v>2514100</v>
      </c>
      <c r="L89" s="1">
        <f t="shared" si="3"/>
        <v>0</v>
      </c>
      <c r="M89" s="6">
        <f>+VLOOKUP(B89,[4]Sheet1!A$2:H$127,8,0)</f>
        <v>44650</v>
      </c>
      <c r="N89" t="s">
        <v>4417</v>
      </c>
    </row>
    <row r="90" spans="1:14" customFormat="1" hidden="1" outlineLevel="1" x14ac:dyDescent="0.2">
      <c r="A90" s="6">
        <v>44590</v>
      </c>
      <c r="B90" s="2">
        <v>10552</v>
      </c>
      <c r="C90" s="16" t="s">
        <v>1507</v>
      </c>
      <c r="D90" s="2" t="s">
        <v>1168</v>
      </c>
      <c r="E90" s="1">
        <v>2024120</v>
      </c>
      <c r="F90" s="8" t="s">
        <v>620</v>
      </c>
      <c r="G90" s="1">
        <v>202412</v>
      </c>
      <c r="H90" s="1">
        <f t="shared" si="2"/>
        <v>2226532</v>
      </c>
      <c r="I90" s="2" t="s">
        <v>1977</v>
      </c>
      <c r="J90" s="2" t="s">
        <v>1098</v>
      </c>
      <c r="K90" s="1">
        <f>+VLOOKUP(B90,[4]Sheet1!A$2:H$127,6,0)</f>
        <v>2024120</v>
      </c>
      <c r="L90" s="1">
        <f t="shared" si="3"/>
        <v>0</v>
      </c>
      <c r="M90" s="6">
        <f>+VLOOKUP(B90,[4]Sheet1!A$2:H$127,8,0)</f>
        <v>44650</v>
      </c>
      <c r="N90" t="s">
        <v>4417</v>
      </c>
    </row>
    <row r="91" spans="1:14" customFormat="1" hidden="1" outlineLevel="1" x14ac:dyDescent="0.2">
      <c r="A91" s="6">
        <v>44590</v>
      </c>
      <c r="B91" s="2">
        <v>10553</v>
      </c>
      <c r="C91" s="16" t="s">
        <v>1507</v>
      </c>
      <c r="D91" s="2" t="s">
        <v>721</v>
      </c>
      <c r="E91" s="1">
        <v>2024120</v>
      </c>
      <c r="F91" s="8" t="s">
        <v>620</v>
      </c>
      <c r="G91" s="1">
        <v>202412</v>
      </c>
      <c r="H91" s="1">
        <f t="shared" si="2"/>
        <v>2226532</v>
      </c>
      <c r="I91" s="2" t="s">
        <v>1893</v>
      </c>
      <c r="J91" s="2" t="s">
        <v>375</v>
      </c>
      <c r="K91" s="1">
        <f>+VLOOKUP(B91,[4]Sheet1!A$2:H$127,6,0)</f>
        <v>2024120</v>
      </c>
      <c r="L91" s="1">
        <f t="shared" si="3"/>
        <v>0</v>
      </c>
      <c r="M91" s="6">
        <f>+VLOOKUP(B91,[4]Sheet1!A$2:H$127,8,0)</f>
        <v>44650</v>
      </c>
      <c r="N91" t="s">
        <v>4417</v>
      </c>
    </row>
    <row r="92" spans="1:14" customFormat="1" hidden="1" outlineLevel="1" x14ac:dyDescent="0.2">
      <c r="A92" s="6">
        <v>44590</v>
      </c>
      <c r="B92" s="2">
        <v>10554</v>
      </c>
      <c r="C92" s="16" t="s">
        <v>1507</v>
      </c>
      <c r="D92" s="2" t="s">
        <v>2917</v>
      </c>
      <c r="E92" s="1">
        <v>6827640</v>
      </c>
      <c r="F92" s="8" t="s">
        <v>620</v>
      </c>
      <c r="G92" s="1">
        <v>682764</v>
      </c>
      <c r="H92" s="1">
        <f t="shared" si="2"/>
        <v>7510404</v>
      </c>
      <c r="I92" s="2" t="s">
        <v>1893</v>
      </c>
      <c r="J92" s="2" t="s">
        <v>375</v>
      </c>
      <c r="K92" s="1">
        <f>+VLOOKUP(B92,[4]Sheet1!A$2:H$127,6,0)</f>
        <v>6827640</v>
      </c>
      <c r="L92" s="1">
        <f t="shared" si="3"/>
        <v>0</v>
      </c>
      <c r="M92" s="6">
        <f>+VLOOKUP(B92,[4]Sheet1!A$2:H$127,8,0)</f>
        <v>44650</v>
      </c>
      <c r="N92" t="s">
        <v>4417</v>
      </c>
    </row>
    <row r="93" spans="1:14" customFormat="1" hidden="1" outlineLevel="1" x14ac:dyDescent="0.2">
      <c r="A93" s="6">
        <v>44590</v>
      </c>
      <c r="B93" s="2">
        <v>10555</v>
      </c>
      <c r="C93" s="16" t="s">
        <v>1507</v>
      </c>
      <c r="D93" s="2" t="s">
        <v>204</v>
      </c>
      <c r="E93" s="1">
        <v>17777063</v>
      </c>
      <c r="F93" s="8" t="s">
        <v>620</v>
      </c>
      <c r="G93" s="1">
        <v>1777706</v>
      </c>
      <c r="H93" s="1">
        <f t="shared" si="2"/>
        <v>19554769</v>
      </c>
      <c r="I93" s="2" t="s">
        <v>1893</v>
      </c>
      <c r="J93" s="2" t="s">
        <v>375</v>
      </c>
      <c r="K93" s="1">
        <f>+VLOOKUP(B93,[6]Sheet1!A$1:H$336,6,0)</f>
        <v>17777063</v>
      </c>
      <c r="L93" s="1">
        <f t="shared" si="3"/>
        <v>0</v>
      </c>
      <c r="M93" s="6">
        <f>+VLOOKUP(B93,[6]Sheet1!A$1:H$336,8,0)</f>
        <v>44869</v>
      </c>
      <c r="N93" t="s">
        <v>4436</v>
      </c>
    </row>
    <row r="94" spans="1:14" customFormat="1" hidden="1" outlineLevel="1" x14ac:dyDescent="0.2">
      <c r="A94" s="6">
        <v>44590</v>
      </c>
      <c r="B94" s="2">
        <v>10556</v>
      </c>
      <c r="C94" s="2" t="s">
        <v>1507</v>
      </c>
      <c r="D94" s="2" t="s">
        <v>1206</v>
      </c>
      <c r="E94" s="1">
        <v>13362360</v>
      </c>
      <c r="F94" s="8" t="s">
        <v>620</v>
      </c>
      <c r="G94" s="1">
        <v>1336236</v>
      </c>
      <c r="H94" s="1">
        <f t="shared" si="2"/>
        <v>14698596</v>
      </c>
      <c r="I94" s="2" t="s">
        <v>2355</v>
      </c>
      <c r="J94" s="2" t="s">
        <v>2013</v>
      </c>
      <c r="K94" s="1">
        <f>+VLOOKUP(B94,[4]Sheet1!A$2:H$127,6,0)</f>
        <v>13362360</v>
      </c>
      <c r="L94" s="1">
        <f t="shared" si="3"/>
        <v>0</v>
      </c>
      <c r="M94" s="6">
        <f>+VLOOKUP(B94,[4]Sheet1!A$2:H$127,8,0)</f>
        <v>44650</v>
      </c>
      <c r="N94" t="s">
        <v>4417</v>
      </c>
    </row>
    <row r="95" spans="1:14" customFormat="1" hidden="1" outlineLevel="1" x14ac:dyDescent="0.2">
      <c r="A95" s="6">
        <v>44590</v>
      </c>
      <c r="B95" s="2">
        <v>10557</v>
      </c>
      <c r="C95" s="2" t="s">
        <v>1507</v>
      </c>
      <c r="D95" s="2" t="s">
        <v>1729</v>
      </c>
      <c r="E95" s="1">
        <v>2937240</v>
      </c>
      <c r="F95" s="8" t="s">
        <v>620</v>
      </c>
      <c r="G95" s="1">
        <v>293724</v>
      </c>
      <c r="H95" s="1">
        <f t="shared" si="2"/>
        <v>3230964</v>
      </c>
      <c r="I95" s="2" t="s">
        <v>2355</v>
      </c>
      <c r="J95" s="2" t="s">
        <v>2013</v>
      </c>
      <c r="K95" s="1">
        <f>+VLOOKUP(B95,[4]Sheet1!A$2:H$127,6,0)</f>
        <v>2937240</v>
      </c>
      <c r="L95" s="1">
        <f t="shared" si="3"/>
        <v>0</v>
      </c>
      <c r="M95" s="6">
        <f>+VLOOKUP(B95,[4]Sheet1!A$2:H$127,8,0)</f>
        <v>44650</v>
      </c>
      <c r="N95" t="s">
        <v>4417</v>
      </c>
    </row>
    <row r="96" spans="1:14" customFormat="1" hidden="1" outlineLevel="1" x14ac:dyDescent="0.2">
      <c r="A96" s="6">
        <v>44590</v>
      </c>
      <c r="B96" s="2">
        <v>10558</v>
      </c>
      <c r="C96" s="2" t="s">
        <v>1507</v>
      </c>
      <c r="D96" s="2" t="s">
        <v>325</v>
      </c>
      <c r="E96" s="1">
        <v>4087060</v>
      </c>
      <c r="F96" s="8" t="s">
        <v>620</v>
      </c>
      <c r="G96" s="1">
        <v>408706</v>
      </c>
      <c r="H96" s="1">
        <f t="shared" si="2"/>
        <v>4495766</v>
      </c>
      <c r="I96" s="2" t="s">
        <v>2355</v>
      </c>
      <c r="J96" s="2" t="s">
        <v>2013</v>
      </c>
      <c r="K96" s="1">
        <f>+VLOOKUP(B96,[4]Sheet1!A$2:H$127,6,0)</f>
        <v>4087060</v>
      </c>
      <c r="L96" s="1">
        <f t="shared" si="3"/>
        <v>0</v>
      </c>
      <c r="M96" s="6">
        <f>+VLOOKUP(B96,[4]Sheet1!A$2:H$127,8,0)</f>
        <v>44650</v>
      </c>
      <c r="N96" t="s">
        <v>4417</v>
      </c>
    </row>
    <row r="97" spans="1:14" customFormat="1" hidden="1" outlineLevel="1" x14ac:dyDescent="0.2">
      <c r="A97" s="6">
        <v>44590</v>
      </c>
      <c r="B97" s="2">
        <v>10559</v>
      </c>
      <c r="C97" s="2" t="s">
        <v>1507</v>
      </c>
      <c r="D97" s="2" t="s">
        <v>2038</v>
      </c>
      <c r="E97" s="1">
        <v>7338568</v>
      </c>
      <c r="F97" s="8" t="s">
        <v>620</v>
      </c>
      <c r="G97" s="1">
        <v>733857</v>
      </c>
      <c r="H97" s="1">
        <f t="shared" si="2"/>
        <v>8072425</v>
      </c>
      <c r="I97" s="2" t="s">
        <v>1893</v>
      </c>
      <c r="J97" s="2" t="s">
        <v>375</v>
      </c>
      <c r="K97" s="1">
        <f>+VLOOKUP(B97,[4]Sheet1!A$2:H$127,6,0)</f>
        <v>7338568</v>
      </c>
      <c r="L97" s="1">
        <f t="shared" si="3"/>
        <v>0</v>
      </c>
      <c r="M97" s="6">
        <f>+VLOOKUP(B97,[4]Sheet1!A$2:H$127,8,0)</f>
        <v>44650</v>
      </c>
      <c r="N97" t="s">
        <v>4417</v>
      </c>
    </row>
    <row r="98" spans="1:14" customFormat="1" hidden="1" outlineLevel="1" x14ac:dyDescent="0.2">
      <c r="A98" s="6">
        <v>44590</v>
      </c>
      <c r="B98" s="2">
        <v>10560</v>
      </c>
      <c r="C98" s="2" t="s">
        <v>1507</v>
      </c>
      <c r="D98" s="2" t="s">
        <v>2723</v>
      </c>
      <c r="E98" s="1">
        <v>2024120</v>
      </c>
      <c r="F98" s="8" t="s">
        <v>620</v>
      </c>
      <c r="G98" s="1">
        <v>202412</v>
      </c>
      <c r="H98" s="1">
        <f t="shared" si="2"/>
        <v>2226532</v>
      </c>
      <c r="I98" s="2" t="s">
        <v>975</v>
      </c>
      <c r="J98" s="2" t="s">
        <v>915</v>
      </c>
      <c r="K98" s="1">
        <f>+VLOOKUP(B98,[4]Sheet1!A$2:H$127,6,0)</f>
        <v>2024120</v>
      </c>
      <c r="L98" s="1">
        <f t="shared" si="3"/>
        <v>0</v>
      </c>
      <c r="M98" s="6">
        <f>+VLOOKUP(B98,[4]Sheet1!A$2:H$127,8,0)</f>
        <v>44650</v>
      </c>
      <c r="N98" t="s">
        <v>4417</v>
      </c>
    </row>
    <row r="99" spans="1:14" customFormat="1" hidden="1" outlineLevel="1" x14ac:dyDescent="0.2">
      <c r="A99" s="6">
        <v>44590</v>
      </c>
      <c r="B99" s="2">
        <v>10561</v>
      </c>
      <c r="C99" s="2" t="s">
        <v>1507</v>
      </c>
      <c r="D99" s="2" t="s">
        <v>1680</v>
      </c>
      <c r="E99" s="1">
        <v>2221160</v>
      </c>
      <c r="F99" s="8" t="s">
        <v>620</v>
      </c>
      <c r="G99" s="1">
        <v>222116</v>
      </c>
      <c r="H99" s="1">
        <f t="shared" si="2"/>
        <v>2443276</v>
      </c>
      <c r="I99" s="2" t="s">
        <v>3001</v>
      </c>
      <c r="J99" s="2" t="s">
        <v>1150</v>
      </c>
      <c r="K99" s="1">
        <f>+VLOOKUP(B99,[4]Sheet1!A$2:H$127,6,0)</f>
        <v>2221160</v>
      </c>
      <c r="L99" s="1">
        <f t="shared" si="3"/>
        <v>0</v>
      </c>
      <c r="M99" s="6">
        <f>+VLOOKUP(B99,[4]Sheet1!A$2:H$127,8,0)</f>
        <v>44650</v>
      </c>
      <c r="N99" t="s">
        <v>4417</v>
      </c>
    </row>
    <row r="100" spans="1:14" customFormat="1" hidden="1" outlineLevel="1" x14ac:dyDescent="0.2">
      <c r="A100" s="6">
        <v>44590</v>
      </c>
      <c r="B100" s="2">
        <v>10562</v>
      </c>
      <c r="C100" s="2" t="s">
        <v>1507</v>
      </c>
      <c r="D100" s="2" t="s">
        <v>547</v>
      </c>
      <c r="E100" s="1">
        <v>4603320</v>
      </c>
      <c r="F100" s="8" t="s">
        <v>620</v>
      </c>
      <c r="G100" s="1">
        <v>460332</v>
      </c>
      <c r="H100" s="1">
        <f t="shared" si="2"/>
        <v>5063652</v>
      </c>
      <c r="I100" s="2" t="s">
        <v>1474</v>
      </c>
      <c r="J100" s="2" t="s">
        <v>2830</v>
      </c>
      <c r="K100" s="1">
        <f>+VLOOKUP(B100,[4]Sheet1!A$2:H$127,6,0)</f>
        <v>4603320</v>
      </c>
      <c r="L100" s="1">
        <f t="shared" si="3"/>
        <v>0</v>
      </c>
      <c r="M100" s="6">
        <f>+VLOOKUP(B100,[4]Sheet1!A$2:H$127,8,0)</f>
        <v>44650</v>
      </c>
      <c r="N100" t="s">
        <v>4417</v>
      </c>
    </row>
    <row r="101" spans="1:14" customFormat="1" hidden="1" outlineLevel="1" x14ac:dyDescent="0.2">
      <c r="A101" s="6">
        <v>44590</v>
      </c>
      <c r="B101" s="2">
        <v>10563</v>
      </c>
      <c r="C101" s="2" t="s">
        <v>1507</v>
      </c>
      <c r="D101" s="2" t="s">
        <v>437</v>
      </c>
      <c r="E101" s="1">
        <v>13803144</v>
      </c>
      <c r="F101" s="8" t="s">
        <v>620</v>
      </c>
      <c r="G101" s="1">
        <v>1380314</v>
      </c>
      <c r="H101" s="1">
        <f t="shared" si="2"/>
        <v>15183458</v>
      </c>
      <c r="I101" s="2" t="s">
        <v>769</v>
      </c>
      <c r="J101" s="2" t="s">
        <v>319</v>
      </c>
      <c r="K101" s="1">
        <f>+VLOOKUP(B101,[4]Sheet1!A$2:H$127,6,0)</f>
        <v>13803144</v>
      </c>
      <c r="L101" s="1">
        <f t="shared" si="3"/>
        <v>0</v>
      </c>
      <c r="M101" s="6">
        <f>+VLOOKUP(B101,[4]Sheet1!A$2:H$127,8,0)</f>
        <v>44650</v>
      </c>
      <c r="N101" t="s">
        <v>4417</v>
      </c>
    </row>
    <row r="102" spans="1:14" customFormat="1" hidden="1" outlineLevel="1" x14ac:dyDescent="0.2">
      <c r="A102" s="6">
        <v>44590</v>
      </c>
      <c r="B102" s="2">
        <v>10564</v>
      </c>
      <c r="C102" s="2" t="s">
        <v>1507</v>
      </c>
      <c r="D102" s="2" t="s">
        <v>1239</v>
      </c>
      <c r="E102" s="1">
        <v>6970435</v>
      </c>
      <c r="F102" s="8" t="s">
        <v>620</v>
      </c>
      <c r="G102" s="1">
        <v>697044</v>
      </c>
      <c r="H102" s="1">
        <f t="shared" si="2"/>
        <v>7667479</v>
      </c>
      <c r="I102" s="2" t="s">
        <v>769</v>
      </c>
      <c r="J102" s="2" t="s">
        <v>319</v>
      </c>
      <c r="K102" s="1">
        <f>+VLOOKUP(B102,[6]Sheet1!A$1:H$336,6,0)</f>
        <v>6970435</v>
      </c>
      <c r="L102" s="1">
        <f t="shared" si="3"/>
        <v>0</v>
      </c>
      <c r="M102" s="6">
        <f>+VLOOKUP(B102,[6]Sheet1!A$1:H$336,8,0)</f>
        <v>44869</v>
      </c>
      <c r="N102" t="s">
        <v>4436</v>
      </c>
    </row>
    <row r="103" spans="1:14" customFormat="1" hidden="1" outlineLevel="1" x14ac:dyDescent="0.2">
      <c r="A103" s="6">
        <v>44590</v>
      </c>
      <c r="B103" s="2">
        <v>10565</v>
      </c>
      <c r="C103" s="2" t="s">
        <v>1507</v>
      </c>
      <c r="D103" s="2" t="s">
        <v>1435</v>
      </c>
      <c r="E103" s="1">
        <v>11298860</v>
      </c>
      <c r="F103" s="8" t="s">
        <v>620</v>
      </c>
      <c r="G103" s="1">
        <v>1129886</v>
      </c>
      <c r="H103" s="1">
        <f t="shared" si="2"/>
        <v>12428746</v>
      </c>
      <c r="I103" s="2" t="s">
        <v>2897</v>
      </c>
      <c r="J103" s="2" t="s">
        <v>1197</v>
      </c>
      <c r="K103" s="1">
        <f>+VLOOKUP(B103,[4]Sheet1!A$2:H$127,6,0)</f>
        <v>11298860</v>
      </c>
      <c r="L103" s="1">
        <f t="shared" si="3"/>
        <v>0</v>
      </c>
      <c r="M103" s="6">
        <f>+VLOOKUP(B103,[4]Sheet1!A$2:H$127,8,0)</f>
        <v>44650</v>
      </c>
      <c r="N103" t="s">
        <v>4417</v>
      </c>
    </row>
    <row r="104" spans="1:14" customFormat="1" hidden="1" outlineLevel="1" x14ac:dyDescent="0.2">
      <c r="A104" s="6">
        <v>44590</v>
      </c>
      <c r="B104" s="2">
        <v>10566</v>
      </c>
      <c r="C104" s="2" t="s">
        <v>1507</v>
      </c>
      <c r="D104" s="2" t="s">
        <v>46</v>
      </c>
      <c r="E104" s="1">
        <v>1099695</v>
      </c>
      <c r="F104" s="8" t="s">
        <v>620</v>
      </c>
      <c r="G104" s="1">
        <v>109970</v>
      </c>
      <c r="H104" s="1">
        <f t="shared" si="2"/>
        <v>1209665</v>
      </c>
      <c r="I104" s="2" t="s">
        <v>1851</v>
      </c>
      <c r="J104" s="2" t="s">
        <v>913</v>
      </c>
      <c r="K104" s="1">
        <f>+VLOOKUP(B104,[7]Sheet1!A$1:H$105,6,0)</f>
        <v>1099695</v>
      </c>
      <c r="L104" s="1">
        <f t="shared" si="3"/>
        <v>0</v>
      </c>
      <c r="M104" s="6">
        <f>+VLOOKUP(B104,[7]Sheet1!A$1:H$105,8,0)</f>
        <v>44900</v>
      </c>
      <c r="N104" t="s">
        <v>4437</v>
      </c>
    </row>
    <row r="105" spans="1:14" customFormat="1" hidden="1" outlineLevel="1" x14ac:dyDescent="0.2">
      <c r="A105" s="6">
        <v>44590</v>
      </c>
      <c r="B105" s="2">
        <v>10567</v>
      </c>
      <c r="C105" s="2" t="s">
        <v>1507</v>
      </c>
      <c r="D105" s="2" t="s">
        <v>756</v>
      </c>
      <c r="E105" s="1">
        <v>62309070</v>
      </c>
      <c r="F105" s="8" t="s">
        <v>620</v>
      </c>
      <c r="G105" s="1">
        <v>6230907</v>
      </c>
      <c r="H105" s="1">
        <f t="shared" si="2"/>
        <v>68539977</v>
      </c>
      <c r="I105" s="2" t="s">
        <v>263</v>
      </c>
      <c r="J105" s="2" t="s">
        <v>1408</v>
      </c>
      <c r="K105" s="1">
        <f>+VLOOKUP(B105,[6]Sheet1!A$1:H$336,6,0)</f>
        <v>62309070</v>
      </c>
      <c r="L105" s="1">
        <f t="shared" si="3"/>
        <v>0</v>
      </c>
      <c r="M105" s="6">
        <f>+VLOOKUP(B105,[6]Sheet1!A$1:H$336,8,0)</f>
        <v>44869</v>
      </c>
      <c r="N105" t="s">
        <v>4436</v>
      </c>
    </row>
    <row r="106" spans="1:14" customFormat="1" hidden="1" outlineLevel="1" x14ac:dyDescent="0.2">
      <c r="A106" s="6">
        <v>44590</v>
      </c>
      <c r="B106" s="2">
        <v>10568</v>
      </c>
      <c r="C106" s="2" t="s">
        <v>1507</v>
      </c>
      <c r="D106" s="2" t="s">
        <v>270</v>
      </c>
      <c r="E106" s="1">
        <v>34896220</v>
      </c>
      <c r="F106" s="8" t="s">
        <v>620</v>
      </c>
      <c r="G106" s="1">
        <v>3489622</v>
      </c>
      <c r="H106" s="1">
        <f t="shared" si="2"/>
        <v>38385842</v>
      </c>
      <c r="I106" s="2" t="s">
        <v>2355</v>
      </c>
      <c r="J106" s="2" t="s">
        <v>2013</v>
      </c>
      <c r="K106" s="1">
        <f>+VLOOKUP(B106,[6]Sheet1!A$1:H$336,6,0)</f>
        <v>34896220</v>
      </c>
      <c r="L106" s="1">
        <f t="shared" si="3"/>
        <v>0</v>
      </c>
      <c r="M106" s="6">
        <f>+VLOOKUP(B106,[6]Sheet1!A$1:H$336,8,0)</f>
        <v>44869</v>
      </c>
      <c r="N106" t="s">
        <v>4436</v>
      </c>
    </row>
    <row r="107" spans="1:14" customFormat="1" hidden="1" outlineLevel="1" x14ac:dyDescent="0.2">
      <c r="A107" s="6">
        <v>44590</v>
      </c>
      <c r="B107" s="2">
        <v>10569</v>
      </c>
      <c r="C107" s="2" t="s">
        <v>1507</v>
      </c>
      <c r="D107" s="2" t="s">
        <v>578</v>
      </c>
      <c r="E107" s="1">
        <v>1110580</v>
      </c>
      <c r="F107" s="8" t="s">
        <v>620</v>
      </c>
      <c r="G107" s="1">
        <v>111058</v>
      </c>
      <c r="H107" s="1">
        <f t="shared" si="2"/>
        <v>1221638</v>
      </c>
      <c r="I107" s="2" t="s">
        <v>1851</v>
      </c>
      <c r="J107" s="2" t="s">
        <v>913</v>
      </c>
      <c r="K107" s="1">
        <f>+VLOOKUP(B107,[4]Sheet1!A$2:H$127,6,0)</f>
        <v>1110580</v>
      </c>
      <c r="L107" s="1">
        <f t="shared" si="3"/>
        <v>0</v>
      </c>
      <c r="M107" s="6">
        <f>+VLOOKUP(B107,[4]Sheet1!A$2:H$127,8,0)</f>
        <v>44650</v>
      </c>
      <c r="N107" t="s">
        <v>4417</v>
      </c>
    </row>
    <row r="108" spans="1:14" customFormat="1" hidden="1" outlineLevel="1" x14ac:dyDescent="0.2">
      <c r="A108" s="6">
        <v>44590</v>
      </c>
      <c r="B108" s="2">
        <v>10570</v>
      </c>
      <c r="C108" s="2" t="s">
        <v>1507</v>
      </c>
      <c r="D108" s="2" t="s">
        <v>103</v>
      </c>
      <c r="E108" s="1">
        <v>726000</v>
      </c>
      <c r="F108" s="8" t="s">
        <v>620</v>
      </c>
      <c r="G108" s="1">
        <v>72600</v>
      </c>
      <c r="H108" s="1">
        <f t="shared" si="2"/>
        <v>798600</v>
      </c>
      <c r="I108" s="2" t="s">
        <v>1474</v>
      </c>
      <c r="J108" s="2" t="s">
        <v>2830</v>
      </c>
      <c r="K108" s="1">
        <f>+VLOOKUP(B108,[4]Sheet1!A$2:H$127,6,0)</f>
        <v>726000</v>
      </c>
      <c r="L108" s="1">
        <f t="shared" si="3"/>
        <v>0</v>
      </c>
      <c r="M108" s="6">
        <f>+VLOOKUP(B108,[4]Sheet1!A$2:H$127,8,0)</f>
        <v>44650</v>
      </c>
      <c r="N108" t="s">
        <v>4417</v>
      </c>
    </row>
    <row r="109" spans="1:14" customFormat="1" hidden="1" outlineLevel="1" x14ac:dyDescent="0.2">
      <c r="A109" s="6">
        <v>44590</v>
      </c>
      <c r="B109" s="2">
        <v>10571</v>
      </c>
      <c r="C109" s="2" t="s">
        <v>1507</v>
      </c>
      <c r="D109" s="2" t="s">
        <v>1587</v>
      </c>
      <c r="E109" s="1">
        <v>14955200</v>
      </c>
      <c r="F109" s="8" t="s">
        <v>620</v>
      </c>
      <c r="G109" s="1">
        <v>1495520</v>
      </c>
      <c r="H109" s="1">
        <f t="shared" si="2"/>
        <v>16450720</v>
      </c>
      <c r="I109" s="2" t="s">
        <v>2355</v>
      </c>
      <c r="J109" s="2" t="s">
        <v>2013</v>
      </c>
      <c r="K109" s="1">
        <f>+VLOOKUP(B109,[4]Sheet1!A$2:H$127,6,0)</f>
        <v>14955200</v>
      </c>
      <c r="L109" s="1">
        <f t="shared" si="3"/>
        <v>0</v>
      </c>
      <c r="M109" s="6">
        <f>+VLOOKUP(B109,[4]Sheet1!A$2:H$127,8,0)</f>
        <v>44650</v>
      </c>
      <c r="N109" t="s">
        <v>4417</v>
      </c>
    </row>
    <row r="110" spans="1:14" customFormat="1" hidden="1" outlineLevel="1" x14ac:dyDescent="0.2">
      <c r="A110" s="6">
        <v>44590</v>
      </c>
      <c r="B110" s="2">
        <v>10572</v>
      </c>
      <c r="C110" s="2" t="s">
        <v>1507</v>
      </c>
      <c r="D110" s="2" t="s">
        <v>2165</v>
      </c>
      <c r="E110" s="1">
        <v>2579200</v>
      </c>
      <c r="F110" s="8" t="s">
        <v>620</v>
      </c>
      <c r="G110" s="1">
        <v>257920</v>
      </c>
      <c r="H110" s="1">
        <f t="shared" si="2"/>
        <v>2837120</v>
      </c>
      <c r="I110" s="2" t="s">
        <v>3001</v>
      </c>
      <c r="J110" s="2" t="s">
        <v>1150</v>
      </c>
      <c r="K110" s="1">
        <f>+VLOOKUP(B110,[4]Sheet1!A$2:H$127,6,0)</f>
        <v>2579200</v>
      </c>
      <c r="L110" s="1">
        <f t="shared" si="3"/>
        <v>0</v>
      </c>
      <c r="M110" s="6">
        <f>+VLOOKUP(B110,[4]Sheet1!A$2:H$127,8,0)</f>
        <v>44650</v>
      </c>
      <c r="N110" t="s">
        <v>4417</v>
      </c>
    </row>
    <row r="111" spans="1:14" customFormat="1" hidden="1" outlineLevel="1" x14ac:dyDescent="0.2">
      <c r="A111" s="6">
        <v>44590</v>
      </c>
      <c r="B111" s="2">
        <v>10573</v>
      </c>
      <c r="C111" s="2" t="s">
        <v>1507</v>
      </c>
      <c r="D111" s="2" t="s">
        <v>1528</v>
      </c>
      <c r="E111" s="1">
        <v>421600</v>
      </c>
      <c r="F111" s="8" t="s">
        <v>620</v>
      </c>
      <c r="G111" s="1">
        <v>42160</v>
      </c>
      <c r="H111" s="1">
        <f t="shared" si="2"/>
        <v>463760</v>
      </c>
      <c r="I111" s="2" t="s">
        <v>2093</v>
      </c>
      <c r="J111" s="2" t="s">
        <v>442</v>
      </c>
      <c r="K111" s="1">
        <f>+VLOOKUP(B111,[4]Sheet1!A$2:H$127,6,0)</f>
        <v>421600</v>
      </c>
      <c r="L111" s="1">
        <f t="shared" si="3"/>
        <v>0</v>
      </c>
      <c r="M111" s="6">
        <f>+VLOOKUP(B111,[4]Sheet1!A$2:H$127,8,0)</f>
        <v>44650</v>
      </c>
      <c r="N111" t="s">
        <v>4417</v>
      </c>
    </row>
    <row r="112" spans="1:14" customFormat="1" hidden="1" outlineLevel="1" x14ac:dyDescent="0.2">
      <c r="A112" s="6">
        <v>44590</v>
      </c>
      <c r="B112" s="2">
        <v>10574</v>
      </c>
      <c r="C112" s="2" t="s">
        <v>1507</v>
      </c>
      <c r="D112" s="2" t="s">
        <v>514</v>
      </c>
      <c r="E112" s="1">
        <v>1719530</v>
      </c>
      <c r="F112" s="8" t="s">
        <v>620</v>
      </c>
      <c r="G112" s="1">
        <v>171953</v>
      </c>
      <c r="H112" s="1">
        <f t="shared" si="2"/>
        <v>1891483</v>
      </c>
      <c r="I112" s="2" t="s">
        <v>975</v>
      </c>
      <c r="J112" s="2" t="s">
        <v>915</v>
      </c>
      <c r="K112" s="1">
        <f>+VLOOKUP(B112,[4]Sheet1!A$2:H$127,6,0)</f>
        <v>1719530</v>
      </c>
      <c r="L112" s="1">
        <f t="shared" si="3"/>
        <v>0</v>
      </c>
      <c r="M112" s="6">
        <f>+VLOOKUP(B112,[4]Sheet1!A$2:H$127,8,0)</f>
        <v>44650</v>
      </c>
      <c r="N112" t="s">
        <v>4417</v>
      </c>
    </row>
    <row r="113" spans="1:14" customFormat="1" hidden="1" outlineLevel="1" x14ac:dyDescent="0.2">
      <c r="A113" s="6">
        <v>44590</v>
      </c>
      <c r="B113" s="2">
        <v>10575</v>
      </c>
      <c r="C113" s="2" t="s">
        <v>1507</v>
      </c>
      <c r="D113" s="2" t="s">
        <v>1423</v>
      </c>
      <c r="E113" s="1">
        <v>4891870</v>
      </c>
      <c r="F113" s="8" t="s">
        <v>620</v>
      </c>
      <c r="G113" s="1">
        <v>489187</v>
      </c>
      <c r="H113" s="1">
        <f t="shared" si="2"/>
        <v>5381057</v>
      </c>
      <c r="I113" s="2" t="s">
        <v>1893</v>
      </c>
      <c r="J113" s="2" t="s">
        <v>375</v>
      </c>
      <c r="K113" s="1">
        <f>+VLOOKUP(B113,[4]Sheet1!A$2:H$127,6,0)</f>
        <v>4891870</v>
      </c>
      <c r="L113" s="1">
        <f t="shared" si="3"/>
        <v>0</v>
      </c>
      <c r="M113" s="6">
        <f>+VLOOKUP(B113,[4]Sheet1!A$2:H$127,8,0)</f>
        <v>44650</v>
      </c>
      <c r="N113" t="s">
        <v>4417</v>
      </c>
    </row>
    <row r="114" spans="1:14" customFormat="1" hidden="1" outlineLevel="1" x14ac:dyDescent="0.2">
      <c r="A114" s="6">
        <v>44590</v>
      </c>
      <c r="B114" s="2">
        <v>10576</v>
      </c>
      <c r="C114" s="2" t="s">
        <v>1507</v>
      </c>
      <c r="D114" s="2" t="s">
        <v>2548</v>
      </c>
      <c r="E114" s="1">
        <v>1003640</v>
      </c>
      <c r="F114" s="8" t="s">
        <v>620</v>
      </c>
      <c r="G114" s="1">
        <v>100364</v>
      </c>
      <c r="H114" s="1">
        <f t="shared" si="2"/>
        <v>1104004</v>
      </c>
      <c r="I114" s="2" t="s">
        <v>2355</v>
      </c>
      <c r="J114" s="2" t="s">
        <v>2013</v>
      </c>
      <c r="K114" s="1">
        <f>+VLOOKUP(B114,[4]Sheet1!A$2:H$127,6,0)</f>
        <v>1003640</v>
      </c>
      <c r="L114" s="1">
        <f t="shared" si="3"/>
        <v>0</v>
      </c>
      <c r="M114" s="6">
        <f>+VLOOKUP(B114,[4]Sheet1!A$2:H$127,8,0)</f>
        <v>44650</v>
      </c>
      <c r="N114" t="s">
        <v>4417</v>
      </c>
    </row>
    <row r="115" spans="1:14" customFormat="1" hidden="1" outlineLevel="1" x14ac:dyDescent="0.2">
      <c r="A115" s="6">
        <v>44590</v>
      </c>
      <c r="B115" s="2">
        <v>10577</v>
      </c>
      <c r="C115" s="2" t="s">
        <v>1507</v>
      </c>
      <c r="D115" s="2" t="s">
        <v>1867</v>
      </c>
      <c r="E115" s="1">
        <v>4313540</v>
      </c>
      <c r="F115" s="8" t="s">
        <v>620</v>
      </c>
      <c r="G115" s="1">
        <v>431354</v>
      </c>
      <c r="H115" s="1">
        <f t="shared" si="2"/>
        <v>4744894</v>
      </c>
      <c r="I115" s="2" t="s">
        <v>2355</v>
      </c>
      <c r="J115" s="2" t="s">
        <v>2013</v>
      </c>
      <c r="K115" s="1">
        <f>+VLOOKUP(B115,[4]Sheet1!A$2:H$127,6,0)</f>
        <v>4313540</v>
      </c>
      <c r="L115" s="1">
        <f t="shared" si="3"/>
        <v>0</v>
      </c>
      <c r="M115" s="6">
        <f>+VLOOKUP(B115,[4]Sheet1!A$2:H$127,8,0)</f>
        <v>44650</v>
      </c>
      <c r="N115" t="s">
        <v>4417</v>
      </c>
    </row>
    <row r="116" spans="1:14" customFormat="1" hidden="1" outlineLevel="1" x14ac:dyDescent="0.2">
      <c r="A116" s="6">
        <v>44590</v>
      </c>
      <c r="B116" s="2">
        <v>10578</v>
      </c>
      <c r="C116" s="2" t="s">
        <v>1507</v>
      </c>
      <c r="D116" s="2" t="s">
        <v>1771</v>
      </c>
      <c r="E116" s="1">
        <v>2295200</v>
      </c>
      <c r="F116" s="8" t="s">
        <v>620</v>
      </c>
      <c r="G116" s="1">
        <v>229520</v>
      </c>
      <c r="H116" s="1">
        <f t="shared" si="2"/>
        <v>2524720</v>
      </c>
      <c r="I116" s="2" t="s">
        <v>1893</v>
      </c>
      <c r="J116" s="2" t="s">
        <v>375</v>
      </c>
      <c r="K116" s="1">
        <f>+VLOOKUP(B116,[4]Sheet1!A$2:H$127,6,0)</f>
        <v>2295200</v>
      </c>
      <c r="L116" s="1">
        <f t="shared" si="3"/>
        <v>0</v>
      </c>
      <c r="M116" s="6">
        <f>+VLOOKUP(B116,[4]Sheet1!A$2:H$127,8,0)</f>
        <v>44650</v>
      </c>
      <c r="N116" t="s">
        <v>4417</v>
      </c>
    </row>
    <row r="117" spans="1:14" customFormat="1" hidden="1" outlineLevel="1" x14ac:dyDescent="0.2">
      <c r="A117" s="6">
        <v>44590</v>
      </c>
      <c r="B117" s="2">
        <v>10579</v>
      </c>
      <c r="C117" s="2" t="s">
        <v>1507</v>
      </c>
      <c r="D117" s="2" t="s">
        <v>2849</v>
      </c>
      <c r="E117" s="1">
        <v>35963670</v>
      </c>
      <c r="F117" s="8" t="s">
        <v>620</v>
      </c>
      <c r="G117" s="1">
        <v>3596367</v>
      </c>
      <c r="H117" s="1">
        <f t="shared" si="2"/>
        <v>39560037</v>
      </c>
      <c r="I117" s="2" t="s">
        <v>2355</v>
      </c>
      <c r="J117" s="2" t="s">
        <v>2013</v>
      </c>
      <c r="K117" s="1">
        <f>+VLOOKUP(B117,[6]Sheet1!A$1:H$336,6,0)</f>
        <v>35963670</v>
      </c>
      <c r="L117" s="1">
        <f t="shared" si="3"/>
        <v>0</v>
      </c>
      <c r="M117" s="6">
        <f>+VLOOKUP(B117,[6]Sheet1!A$1:H$336,8,0)</f>
        <v>44869</v>
      </c>
      <c r="N117" t="s">
        <v>4436</v>
      </c>
    </row>
    <row r="118" spans="1:14" customFormat="1" hidden="1" outlineLevel="1" x14ac:dyDescent="0.2">
      <c r="A118" s="6">
        <v>44590</v>
      </c>
      <c r="B118" s="2">
        <v>10580</v>
      </c>
      <c r="C118" s="2" t="s">
        <v>1507</v>
      </c>
      <c r="D118" s="2" t="s">
        <v>2072</v>
      </c>
      <c r="E118" s="1">
        <v>62499635</v>
      </c>
      <c r="F118" s="8" t="s">
        <v>620</v>
      </c>
      <c r="G118" s="1">
        <v>6249964</v>
      </c>
      <c r="H118" s="1">
        <f t="shared" si="2"/>
        <v>68749599</v>
      </c>
      <c r="I118" s="2" t="s">
        <v>2355</v>
      </c>
      <c r="J118" s="2" t="s">
        <v>2013</v>
      </c>
      <c r="K118" s="1">
        <f>+VLOOKUP(B118,[4]Sheet1!A$2:H$127,6,0)</f>
        <v>62499635</v>
      </c>
      <c r="L118" s="1">
        <f t="shared" si="3"/>
        <v>0</v>
      </c>
      <c r="M118" s="6">
        <f>+VLOOKUP(B118,[4]Sheet1!A$2:H$127,8,0)</f>
        <v>44650</v>
      </c>
      <c r="N118" t="s">
        <v>4417</v>
      </c>
    </row>
    <row r="119" spans="1:14" customFormat="1" hidden="1" outlineLevel="1" x14ac:dyDescent="0.2">
      <c r="A119" s="6">
        <v>44590</v>
      </c>
      <c r="B119" s="2">
        <v>10581</v>
      </c>
      <c r="C119" s="2" t="s">
        <v>1507</v>
      </c>
      <c r="D119" s="2" t="s">
        <v>1182</v>
      </c>
      <c r="E119" s="1">
        <v>1403520</v>
      </c>
      <c r="F119" s="8" t="s">
        <v>620</v>
      </c>
      <c r="G119" s="1">
        <v>140352</v>
      </c>
      <c r="H119" s="1">
        <f t="shared" si="2"/>
        <v>1543872</v>
      </c>
      <c r="I119" s="2" t="s">
        <v>513</v>
      </c>
      <c r="J119" s="2" t="s">
        <v>364</v>
      </c>
      <c r="K119" s="1">
        <f>+VLOOKUP(B119,[4]Sheet1!A$2:H$127,6,0)</f>
        <v>1403520</v>
      </c>
      <c r="L119" s="1">
        <f t="shared" si="3"/>
        <v>0</v>
      </c>
      <c r="M119" s="6">
        <f>+VLOOKUP(B119,[4]Sheet1!A$2:H$127,8,0)</f>
        <v>44650</v>
      </c>
      <c r="N119" t="s">
        <v>4417</v>
      </c>
    </row>
    <row r="120" spans="1:14" customFormat="1" hidden="1" outlineLevel="1" x14ac:dyDescent="0.2">
      <c r="A120" s="6">
        <v>44590</v>
      </c>
      <c r="B120" s="2">
        <v>10582</v>
      </c>
      <c r="C120" s="2" t="s">
        <v>1507</v>
      </c>
      <c r="D120" s="2" t="s">
        <v>1157</v>
      </c>
      <c r="E120" s="1">
        <v>1099695</v>
      </c>
      <c r="F120" s="8" t="s">
        <v>620</v>
      </c>
      <c r="G120" s="1">
        <v>109970</v>
      </c>
      <c r="H120" s="1">
        <f t="shared" si="2"/>
        <v>1209665</v>
      </c>
      <c r="I120" s="2" t="s">
        <v>513</v>
      </c>
      <c r="J120" s="2" t="s">
        <v>364</v>
      </c>
      <c r="K120" s="1">
        <f>+VLOOKUP(B120,[6]Sheet1!A$1:H$336,6,0)</f>
        <v>1099700</v>
      </c>
      <c r="L120" s="1">
        <f t="shared" si="3"/>
        <v>5</v>
      </c>
      <c r="M120" s="6">
        <f>+VLOOKUP(B120,[6]Sheet1!A$1:H$336,8,0)</f>
        <v>44869</v>
      </c>
      <c r="N120" t="s">
        <v>4436</v>
      </c>
    </row>
    <row r="121" spans="1:14" customFormat="1" hidden="1" outlineLevel="1" x14ac:dyDescent="0.2">
      <c r="A121" s="6">
        <v>44590</v>
      </c>
      <c r="B121" s="2">
        <v>10583</v>
      </c>
      <c r="C121" s="2" t="s">
        <v>1507</v>
      </c>
      <c r="D121" s="2" t="s">
        <v>2168</v>
      </c>
      <c r="E121" s="1">
        <v>2024120</v>
      </c>
      <c r="F121" s="8" t="s">
        <v>620</v>
      </c>
      <c r="G121" s="1">
        <v>202412</v>
      </c>
      <c r="H121" s="1">
        <f t="shared" si="2"/>
        <v>2226532</v>
      </c>
      <c r="I121" s="2" t="s">
        <v>1474</v>
      </c>
      <c r="J121" s="2" t="s">
        <v>2830</v>
      </c>
      <c r="K121" s="1">
        <f>+VLOOKUP(B121,[4]Sheet1!A$2:H$127,6,0)</f>
        <v>2024120</v>
      </c>
      <c r="L121" s="1">
        <f t="shared" si="3"/>
        <v>0</v>
      </c>
      <c r="M121" s="6">
        <f>+VLOOKUP(B121,[4]Sheet1!A$2:H$127,8,0)</f>
        <v>44650</v>
      </c>
      <c r="N121" t="s">
        <v>4417</v>
      </c>
    </row>
    <row r="122" spans="1:14" customFormat="1" hidden="1" outlineLevel="1" x14ac:dyDescent="0.2">
      <c r="A122" s="6">
        <v>44590</v>
      </c>
      <c r="B122" s="2">
        <v>10584</v>
      </c>
      <c r="C122" s="2" t="s">
        <v>1507</v>
      </c>
      <c r="D122" s="2" t="s">
        <v>632</v>
      </c>
      <c r="E122" s="1">
        <v>12269424</v>
      </c>
      <c r="F122" s="8" t="s">
        <v>620</v>
      </c>
      <c r="G122" s="1">
        <v>1226942</v>
      </c>
      <c r="H122" s="1">
        <f t="shared" si="2"/>
        <v>13496366</v>
      </c>
      <c r="I122" s="2" t="s">
        <v>769</v>
      </c>
      <c r="J122" s="2" t="s">
        <v>319</v>
      </c>
      <c r="K122" s="1">
        <f>+VLOOKUP(B122,[4]Sheet1!A$2:H$127,6,0)</f>
        <v>12269424</v>
      </c>
      <c r="L122" s="1">
        <f t="shared" si="3"/>
        <v>0</v>
      </c>
      <c r="M122" s="6">
        <f>+VLOOKUP(B122,[4]Sheet1!A$2:H$127,8,0)</f>
        <v>44650</v>
      </c>
      <c r="N122" t="s">
        <v>4417</v>
      </c>
    </row>
    <row r="123" spans="1:14" customFormat="1" hidden="1" outlineLevel="1" x14ac:dyDescent="0.2">
      <c r="A123" s="6">
        <v>44590</v>
      </c>
      <c r="B123" s="2">
        <v>10585</v>
      </c>
      <c r="C123" s="2" t="s">
        <v>1507</v>
      </c>
      <c r="D123" s="2" t="s">
        <v>1627</v>
      </c>
      <c r="E123" s="1">
        <v>5672315</v>
      </c>
      <c r="F123" s="8" t="s">
        <v>620</v>
      </c>
      <c r="G123" s="1">
        <v>567232</v>
      </c>
      <c r="H123" s="1">
        <f t="shared" si="2"/>
        <v>6239547</v>
      </c>
      <c r="I123" s="2" t="s">
        <v>769</v>
      </c>
      <c r="J123" s="2" t="s">
        <v>319</v>
      </c>
      <c r="K123" s="1">
        <f>+VLOOKUP(B123,[6]Sheet1!A$1:H$336,6,0)</f>
        <v>5672315</v>
      </c>
      <c r="L123" s="1">
        <f t="shared" si="3"/>
        <v>0</v>
      </c>
      <c r="M123" s="6">
        <f>+VLOOKUP(B123,[6]Sheet1!A$1:H$336,8,0)</f>
        <v>44869</v>
      </c>
      <c r="N123" t="s">
        <v>4436</v>
      </c>
    </row>
    <row r="124" spans="1:14" customFormat="1" hidden="1" outlineLevel="1" x14ac:dyDescent="0.2">
      <c r="A124" s="6">
        <v>44590</v>
      </c>
      <c r="B124" s="2">
        <v>10586</v>
      </c>
      <c r="C124" s="2" t="s">
        <v>1507</v>
      </c>
      <c r="D124" s="2" t="s">
        <v>586</v>
      </c>
      <c r="E124" s="1">
        <v>1468620</v>
      </c>
      <c r="F124" s="8" t="s">
        <v>620</v>
      </c>
      <c r="G124" s="1">
        <v>146862</v>
      </c>
      <c r="H124" s="1">
        <f t="shared" si="2"/>
        <v>1615482</v>
      </c>
      <c r="I124" s="2" t="s">
        <v>975</v>
      </c>
      <c r="J124" s="2" t="s">
        <v>915</v>
      </c>
      <c r="K124" s="1">
        <f>+VLOOKUP(B124,[4]Sheet1!A$2:H$127,6,0)</f>
        <v>1468620</v>
      </c>
      <c r="L124" s="1">
        <f t="shared" si="3"/>
        <v>0</v>
      </c>
      <c r="M124" s="6">
        <f>+VLOOKUP(B124,[4]Sheet1!A$2:H$127,8,0)</f>
        <v>44650</v>
      </c>
      <c r="N124" t="s">
        <v>4417</v>
      </c>
    </row>
    <row r="125" spans="1:14" customFormat="1" hidden="1" outlineLevel="1" x14ac:dyDescent="0.2">
      <c r="A125" s="6">
        <v>44590</v>
      </c>
      <c r="B125" s="2">
        <v>10587</v>
      </c>
      <c r="C125" s="2" t="s">
        <v>1507</v>
      </c>
      <c r="D125" s="2" t="s">
        <v>866</v>
      </c>
      <c r="E125" s="1">
        <v>8433130</v>
      </c>
      <c r="F125" s="8" t="s">
        <v>620</v>
      </c>
      <c r="G125" s="1">
        <v>843313</v>
      </c>
      <c r="H125" s="1">
        <f t="shared" si="2"/>
        <v>9276443</v>
      </c>
      <c r="I125" s="2" t="s">
        <v>2503</v>
      </c>
      <c r="J125" s="2" t="s">
        <v>441</v>
      </c>
      <c r="K125" s="1">
        <f>+VLOOKUP(B125,[6]Sheet1!A$1:H$336,6,0)</f>
        <v>8433130</v>
      </c>
      <c r="L125" s="1">
        <f t="shared" si="3"/>
        <v>0</v>
      </c>
      <c r="M125" s="6">
        <f>+VLOOKUP(B125,[6]Sheet1!A$1:H$336,8,0)</f>
        <v>44869</v>
      </c>
      <c r="N125" t="s">
        <v>4436</v>
      </c>
    </row>
    <row r="126" spans="1:14" customFormat="1" hidden="1" outlineLevel="1" x14ac:dyDescent="0.2">
      <c r="A126" s="6">
        <v>44590</v>
      </c>
      <c r="B126" s="2">
        <v>10588</v>
      </c>
      <c r="C126" s="2" t="s">
        <v>1507</v>
      </c>
      <c r="D126" s="2" t="s">
        <v>1557</v>
      </c>
      <c r="E126" s="1">
        <v>19734620</v>
      </c>
      <c r="F126" s="8" t="s">
        <v>620</v>
      </c>
      <c r="G126" s="1">
        <v>1973462</v>
      </c>
      <c r="H126" s="1">
        <f t="shared" si="2"/>
        <v>21708082</v>
      </c>
      <c r="I126" s="2" t="s">
        <v>2503</v>
      </c>
      <c r="J126" s="2" t="s">
        <v>441</v>
      </c>
      <c r="K126" s="1">
        <f>+VLOOKUP(B126,[4]Sheet1!A$2:H$127,6,0)</f>
        <v>19734620</v>
      </c>
      <c r="L126" s="1">
        <f t="shared" si="3"/>
        <v>0</v>
      </c>
      <c r="M126" s="6">
        <f>+VLOOKUP(B126,[4]Sheet1!A$2:H$127,8,0)</f>
        <v>44650</v>
      </c>
      <c r="N126" t="s">
        <v>4417</v>
      </c>
    </row>
    <row r="127" spans="1:14" customFormat="1" hidden="1" outlineLevel="1" x14ac:dyDescent="0.2">
      <c r="A127" s="6">
        <v>44590</v>
      </c>
      <c r="B127" s="2">
        <v>10589</v>
      </c>
      <c r="C127" s="2" t="s">
        <v>1507</v>
      </c>
      <c r="D127" s="2" t="s">
        <v>1264</v>
      </c>
      <c r="E127" s="1">
        <v>11069760</v>
      </c>
      <c r="F127" s="8" t="s">
        <v>620</v>
      </c>
      <c r="G127" s="1">
        <v>1106976</v>
      </c>
      <c r="H127" s="1">
        <f t="shared" si="2"/>
        <v>12176736</v>
      </c>
      <c r="I127" s="2" t="s">
        <v>1893</v>
      </c>
      <c r="J127" s="2" t="s">
        <v>375</v>
      </c>
      <c r="K127" s="1">
        <f>+VLOOKUP(B127,[4]Sheet1!A$2:H$127,6,0)</f>
        <v>11069760</v>
      </c>
      <c r="L127" s="1">
        <f t="shared" si="3"/>
        <v>0</v>
      </c>
      <c r="M127" s="6">
        <f>+VLOOKUP(B127,[4]Sheet1!A$2:H$127,8,0)</f>
        <v>44650</v>
      </c>
      <c r="N127" t="s">
        <v>4417</v>
      </c>
    </row>
    <row r="128" spans="1:14" customFormat="1" hidden="1" outlineLevel="1" x14ac:dyDescent="0.2">
      <c r="A128" s="6">
        <v>44590</v>
      </c>
      <c r="B128" s="2">
        <v>10590</v>
      </c>
      <c r="C128" s="2" t="s">
        <v>1507</v>
      </c>
      <c r="D128" s="2" t="s">
        <v>264</v>
      </c>
      <c r="E128" s="1">
        <v>4800360</v>
      </c>
      <c r="F128" s="8" t="s">
        <v>620</v>
      </c>
      <c r="G128" s="1">
        <v>480036</v>
      </c>
      <c r="H128" s="1">
        <f t="shared" si="2"/>
        <v>5280396</v>
      </c>
      <c r="I128" s="2" t="s">
        <v>769</v>
      </c>
      <c r="J128" s="2" t="s">
        <v>319</v>
      </c>
      <c r="K128" s="1">
        <f>+VLOOKUP(B128,[4]Sheet1!A$2:H$127,6,0)</f>
        <v>4800360</v>
      </c>
      <c r="L128" s="1">
        <f t="shared" si="3"/>
        <v>0</v>
      </c>
      <c r="M128" s="6">
        <f>+VLOOKUP(B128,[4]Sheet1!A$2:H$127,8,0)</f>
        <v>44650</v>
      </c>
      <c r="N128" t="s">
        <v>4417</v>
      </c>
    </row>
    <row r="129" spans="1:14" customFormat="1" hidden="1" outlineLevel="1" x14ac:dyDescent="0.2">
      <c r="A129" s="6">
        <v>44590</v>
      </c>
      <c r="B129" s="2">
        <v>10591</v>
      </c>
      <c r="C129" s="2" t="s">
        <v>1507</v>
      </c>
      <c r="D129" s="2" t="s">
        <v>2420</v>
      </c>
      <c r="E129" s="1">
        <v>8321000</v>
      </c>
      <c r="F129" s="8" t="s">
        <v>620</v>
      </c>
      <c r="G129" s="1">
        <v>832100</v>
      </c>
      <c r="H129" s="1">
        <f t="shared" si="2"/>
        <v>9153100</v>
      </c>
      <c r="I129" s="2" t="s">
        <v>497</v>
      </c>
      <c r="J129" s="2" t="s">
        <v>349</v>
      </c>
      <c r="K129" s="1">
        <f>+VLOOKUP(B129,[4]Sheet1!A$2:H$127,6,0)</f>
        <v>8321000</v>
      </c>
      <c r="L129" s="1">
        <f t="shared" si="3"/>
        <v>0</v>
      </c>
      <c r="M129" s="6">
        <f>+VLOOKUP(B129,[4]Sheet1!A$2:H$127,8,0)</f>
        <v>44650</v>
      </c>
      <c r="N129" t="s">
        <v>4417</v>
      </c>
    </row>
    <row r="130" spans="1:14" customFormat="1" hidden="1" outlineLevel="1" x14ac:dyDescent="0.2">
      <c r="A130" s="6">
        <v>44590</v>
      </c>
      <c r="B130" s="2">
        <v>10592</v>
      </c>
      <c r="C130" s="2" t="s">
        <v>1507</v>
      </c>
      <c r="D130" s="2" t="s">
        <v>2696</v>
      </c>
      <c r="E130" s="1">
        <v>2455600</v>
      </c>
      <c r="F130" s="8" t="s">
        <v>620</v>
      </c>
      <c r="G130" s="1">
        <v>245560</v>
      </c>
      <c r="H130" s="1">
        <f t="shared" ref="H130:H193" si="4">+E130+G130</f>
        <v>2701160</v>
      </c>
      <c r="I130" s="2" t="s">
        <v>1474</v>
      </c>
      <c r="J130" s="2" t="s">
        <v>2830</v>
      </c>
      <c r="K130" s="1">
        <f>+VLOOKUP(B130,[4]Sheet1!A$2:H$127,6,0)</f>
        <v>2455600</v>
      </c>
      <c r="L130" s="1">
        <f t="shared" si="3"/>
        <v>0</v>
      </c>
      <c r="M130" s="6">
        <f>+VLOOKUP(B130,[4]Sheet1!A$2:H$127,8,0)</f>
        <v>44650</v>
      </c>
      <c r="N130" t="s">
        <v>4417</v>
      </c>
    </row>
    <row r="131" spans="1:14" customFormat="1" hidden="1" outlineLevel="1" x14ac:dyDescent="0.2">
      <c r="A131" s="6">
        <v>44590</v>
      </c>
      <c r="B131" s="2">
        <v>10593</v>
      </c>
      <c r="C131" s="2" t="s">
        <v>1507</v>
      </c>
      <c r="D131" s="2" t="s">
        <v>2842</v>
      </c>
      <c r="E131" s="1">
        <v>4209620</v>
      </c>
      <c r="F131" s="8" t="s">
        <v>620</v>
      </c>
      <c r="G131" s="1">
        <v>420962</v>
      </c>
      <c r="H131" s="1">
        <f t="shared" si="4"/>
        <v>4630582</v>
      </c>
      <c r="I131" s="2" t="s">
        <v>1851</v>
      </c>
      <c r="J131" s="2" t="s">
        <v>913</v>
      </c>
      <c r="K131" s="1">
        <f>+VLOOKUP(B131,[4]Sheet1!A$2:H$127,6,0)</f>
        <v>4209620</v>
      </c>
      <c r="L131" s="1">
        <f t="shared" ref="L131:L194" si="5">+K131-E131</f>
        <v>0</v>
      </c>
      <c r="M131" s="6">
        <f>+VLOOKUP(B131,[4]Sheet1!A$2:H$127,8,0)</f>
        <v>44650</v>
      </c>
      <c r="N131" t="s">
        <v>4417</v>
      </c>
    </row>
    <row r="132" spans="1:14" customFormat="1" hidden="1" outlineLevel="1" x14ac:dyDescent="0.2">
      <c r="A132" s="6">
        <v>44590</v>
      </c>
      <c r="B132" s="2">
        <v>10594</v>
      </c>
      <c r="C132" s="2" t="s">
        <v>1507</v>
      </c>
      <c r="D132" s="2" t="s">
        <v>1481</v>
      </c>
      <c r="E132" s="1">
        <v>3081020</v>
      </c>
      <c r="F132" s="8" t="s">
        <v>620</v>
      </c>
      <c r="G132" s="1">
        <v>308102</v>
      </c>
      <c r="H132" s="1">
        <f t="shared" si="4"/>
        <v>3389122</v>
      </c>
      <c r="I132" s="2" t="s">
        <v>1851</v>
      </c>
      <c r="J132" s="2" t="s">
        <v>913</v>
      </c>
      <c r="K132" s="1">
        <f>+VLOOKUP(B132,[4]Sheet1!A$2:H$127,6,0)</f>
        <v>3081020</v>
      </c>
      <c r="L132" s="1">
        <f t="shared" si="5"/>
        <v>0</v>
      </c>
      <c r="M132" s="6">
        <f>+VLOOKUP(B132,[4]Sheet1!A$2:H$127,8,0)</f>
        <v>44650</v>
      </c>
      <c r="N132" t="s">
        <v>4417</v>
      </c>
    </row>
    <row r="133" spans="1:14" customFormat="1" hidden="1" outlineLevel="1" x14ac:dyDescent="0.2">
      <c r="A133" s="6">
        <v>44590</v>
      </c>
      <c r="B133" s="2">
        <v>10595</v>
      </c>
      <c r="C133" s="2" t="s">
        <v>1507</v>
      </c>
      <c r="D133" s="2" t="s">
        <v>2335</v>
      </c>
      <c r="E133" s="1">
        <v>8545086</v>
      </c>
      <c r="F133" s="8" t="s">
        <v>620</v>
      </c>
      <c r="G133" s="1">
        <v>854509</v>
      </c>
      <c r="H133" s="1">
        <f t="shared" si="4"/>
        <v>9399595</v>
      </c>
      <c r="I133" s="2" t="s">
        <v>2355</v>
      </c>
      <c r="J133" s="2" t="s">
        <v>2013</v>
      </c>
      <c r="K133" s="1">
        <f>+VLOOKUP(B133,[4]Sheet1!A$2:H$127,6,0)</f>
        <v>8545086</v>
      </c>
      <c r="L133" s="1">
        <f t="shared" si="5"/>
        <v>0</v>
      </c>
      <c r="M133" s="6">
        <f>+VLOOKUP(B133,[4]Sheet1!A$2:H$127,8,0)</f>
        <v>44650</v>
      </c>
      <c r="N133" t="s">
        <v>4417</v>
      </c>
    </row>
    <row r="134" spans="1:14" customFormat="1" hidden="1" outlineLevel="1" x14ac:dyDescent="0.2">
      <c r="A134" s="6">
        <v>44590</v>
      </c>
      <c r="B134" s="2">
        <v>10596</v>
      </c>
      <c r="C134" s="2" t="s">
        <v>1507</v>
      </c>
      <c r="D134" s="2" t="s">
        <v>2567</v>
      </c>
      <c r="E134" s="1">
        <v>29733930</v>
      </c>
      <c r="F134" s="8" t="s">
        <v>620</v>
      </c>
      <c r="G134" s="1">
        <v>2973393</v>
      </c>
      <c r="H134" s="1">
        <f t="shared" si="4"/>
        <v>32707323</v>
      </c>
      <c r="I134" s="2" t="s">
        <v>3001</v>
      </c>
      <c r="J134" s="2" t="s">
        <v>1150</v>
      </c>
      <c r="K134" s="1">
        <f>+VLOOKUP(B134,[4]Sheet1!A$2:H$127,6,0)</f>
        <v>29733930</v>
      </c>
      <c r="L134" s="1">
        <f t="shared" si="5"/>
        <v>0</v>
      </c>
      <c r="M134" s="6">
        <f>+VLOOKUP(B134,[4]Sheet1!A$2:H$127,8,0)</f>
        <v>44650</v>
      </c>
      <c r="N134" t="s">
        <v>4417</v>
      </c>
    </row>
    <row r="135" spans="1:14" customFormat="1" hidden="1" outlineLevel="1" x14ac:dyDescent="0.2">
      <c r="A135" s="6">
        <v>44590</v>
      </c>
      <c r="B135" s="2">
        <v>10597</v>
      </c>
      <c r="C135" s="2" t="s">
        <v>1507</v>
      </c>
      <c r="D135" s="2" t="s">
        <v>1818</v>
      </c>
      <c r="E135" s="1">
        <v>8991960</v>
      </c>
      <c r="F135" s="8" t="s">
        <v>620</v>
      </c>
      <c r="G135" s="1">
        <v>899196</v>
      </c>
      <c r="H135" s="1">
        <f t="shared" si="4"/>
        <v>9891156</v>
      </c>
      <c r="I135" s="2" t="s">
        <v>3001</v>
      </c>
      <c r="J135" s="2" t="s">
        <v>1150</v>
      </c>
      <c r="K135" s="1">
        <f>+VLOOKUP(B135,[4]Sheet1!A$2:H$127,6,0)</f>
        <v>8991960</v>
      </c>
      <c r="L135" s="1">
        <f t="shared" si="5"/>
        <v>0</v>
      </c>
      <c r="M135" s="6">
        <f>+VLOOKUP(B135,[4]Sheet1!A$2:H$127,8,0)</f>
        <v>44650</v>
      </c>
      <c r="N135" t="s">
        <v>4417</v>
      </c>
    </row>
    <row r="136" spans="1:14" customFormat="1" hidden="1" outlineLevel="1" x14ac:dyDescent="0.2">
      <c r="A136" s="6">
        <v>44590</v>
      </c>
      <c r="B136" s="2">
        <v>10598</v>
      </c>
      <c r="C136" s="2" t="s">
        <v>1507</v>
      </c>
      <c r="D136" s="2" t="s">
        <v>616</v>
      </c>
      <c r="E136" s="1">
        <v>12639555</v>
      </c>
      <c r="F136" s="8" t="s">
        <v>620</v>
      </c>
      <c r="G136" s="1">
        <v>1263956</v>
      </c>
      <c r="H136" s="1">
        <f t="shared" si="4"/>
        <v>13903511</v>
      </c>
      <c r="I136" s="2" t="s">
        <v>3001</v>
      </c>
      <c r="J136" s="2" t="s">
        <v>1150</v>
      </c>
      <c r="K136" s="1">
        <f>+VLOOKUP(B136,[6]Sheet1!A$1:H$336,6,0)</f>
        <v>12639555</v>
      </c>
      <c r="L136" s="1">
        <f t="shared" si="5"/>
        <v>0</v>
      </c>
      <c r="M136" s="6">
        <f>+VLOOKUP(B136,[6]Sheet1!A$1:H$336,8,0)</f>
        <v>44869</v>
      </c>
      <c r="N136" t="s">
        <v>4436</v>
      </c>
    </row>
    <row r="137" spans="1:14" customFormat="1" hidden="1" outlineLevel="1" x14ac:dyDescent="0.2">
      <c r="A137" s="6">
        <v>44590</v>
      </c>
      <c r="B137" s="2">
        <v>10599</v>
      </c>
      <c r="C137" s="2" t="s">
        <v>1507</v>
      </c>
      <c r="D137" s="2" t="s">
        <v>1127</v>
      </c>
      <c r="E137" s="1">
        <v>23049980</v>
      </c>
      <c r="F137" s="8" t="s">
        <v>620</v>
      </c>
      <c r="G137" s="1">
        <v>2304998</v>
      </c>
      <c r="H137" s="1">
        <f t="shared" si="4"/>
        <v>25354978</v>
      </c>
      <c r="I137" s="2" t="s">
        <v>2897</v>
      </c>
      <c r="J137" s="2" t="s">
        <v>1197</v>
      </c>
      <c r="K137" s="1">
        <f>+VLOOKUP(B137,[4]Sheet1!A$2:H$127,6,0)</f>
        <v>23049980</v>
      </c>
      <c r="L137" s="1">
        <f t="shared" si="5"/>
        <v>0</v>
      </c>
      <c r="M137" s="6">
        <f>+VLOOKUP(B137,[4]Sheet1!A$2:H$127,8,0)</f>
        <v>44650</v>
      </c>
      <c r="N137" t="s">
        <v>4417</v>
      </c>
    </row>
    <row r="138" spans="1:14" customFormat="1" hidden="1" outlineLevel="1" x14ac:dyDescent="0.2">
      <c r="A138" s="6">
        <v>44590</v>
      </c>
      <c r="B138" s="2">
        <v>10600</v>
      </c>
      <c r="C138" s="2" t="s">
        <v>1507</v>
      </c>
      <c r="D138" s="2" t="s">
        <v>2315</v>
      </c>
      <c r="E138" s="1">
        <v>1468620</v>
      </c>
      <c r="F138" s="8" t="s">
        <v>620</v>
      </c>
      <c r="G138" s="1">
        <v>146862</v>
      </c>
      <c r="H138" s="1">
        <f t="shared" si="4"/>
        <v>1615482</v>
      </c>
      <c r="I138" s="2" t="s">
        <v>2908</v>
      </c>
      <c r="J138" s="2" t="s">
        <v>2857</v>
      </c>
      <c r="K138" s="1">
        <f>+VLOOKUP(B138,[4]Sheet1!A$2:H$127,6,0)</f>
        <v>1468620</v>
      </c>
      <c r="L138" s="1">
        <f t="shared" si="5"/>
        <v>0</v>
      </c>
      <c r="M138" s="6">
        <f>+VLOOKUP(B138,[4]Sheet1!A$2:H$127,8,0)</f>
        <v>44650</v>
      </c>
      <c r="N138" t="s">
        <v>4417</v>
      </c>
    </row>
    <row r="139" spans="1:14" customFormat="1" hidden="1" outlineLevel="1" x14ac:dyDescent="0.2">
      <c r="A139" s="6">
        <v>44590</v>
      </c>
      <c r="B139" s="2">
        <v>10601</v>
      </c>
      <c r="C139" s="2" t="s">
        <v>1507</v>
      </c>
      <c r="D139" s="2" t="s">
        <v>192</v>
      </c>
      <c r="E139" s="1">
        <v>13968804</v>
      </c>
      <c r="F139" s="8" t="s">
        <v>620</v>
      </c>
      <c r="G139" s="1">
        <v>1396880</v>
      </c>
      <c r="H139" s="1">
        <f t="shared" si="4"/>
        <v>15365684</v>
      </c>
      <c r="I139" s="2" t="s">
        <v>2355</v>
      </c>
      <c r="J139" s="2" t="s">
        <v>2013</v>
      </c>
      <c r="K139" s="1">
        <f>+VLOOKUP(B139,[4]Sheet1!A$2:H$127,6,0)</f>
        <v>13968800</v>
      </c>
      <c r="L139" s="1">
        <f t="shared" si="5"/>
        <v>-4</v>
      </c>
      <c r="M139" s="6">
        <f>+VLOOKUP(B139,[4]Sheet1!A$2:H$127,8,0)</f>
        <v>44650</v>
      </c>
      <c r="N139" t="s">
        <v>4417</v>
      </c>
    </row>
    <row r="140" spans="1:14" customFormat="1" hidden="1" outlineLevel="1" x14ac:dyDescent="0.2">
      <c r="A140" s="6">
        <v>44590</v>
      </c>
      <c r="B140" s="2">
        <v>10602</v>
      </c>
      <c r="C140" s="2" t="s">
        <v>1507</v>
      </c>
      <c r="D140" s="2" t="s">
        <v>1494</v>
      </c>
      <c r="E140" s="1">
        <v>29733660</v>
      </c>
      <c r="F140" s="8" t="s">
        <v>620</v>
      </c>
      <c r="G140" s="1">
        <v>2973366</v>
      </c>
      <c r="H140" s="1">
        <f t="shared" si="4"/>
        <v>32707026</v>
      </c>
      <c r="I140" s="2" t="s">
        <v>2355</v>
      </c>
      <c r="J140" s="2" t="s">
        <v>2013</v>
      </c>
      <c r="K140" s="1">
        <f>+VLOOKUP(B140,[4]Sheet1!A$2:H$127,6,0)</f>
        <v>29733660</v>
      </c>
      <c r="L140" s="1">
        <f t="shared" si="5"/>
        <v>0</v>
      </c>
      <c r="M140" s="6">
        <f>+VLOOKUP(B140,[4]Sheet1!A$2:H$127,8,0)</f>
        <v>44650</v>
      </c>
      <c r="N140" t="s">
        <v>4417</v>
      </c>
    </row>
    <row r="141" spans="1:14" customFormat="1" hidden="1" outlineLevel="1" x14ac:dyDescent="0.2">
      <c r="A141" s="6">
        <v>44590</v>
      </c>
      <c r="B141" s="2">
        <v>10603</v>
      </c>
      <c r="C141" s="2" t="s">
        <v>1507</v>
      </c>
      <c r="D141" s="2" t="s">
        <v>1961</v>
      </c>
      <c r="E141" s="1">
        <v>16658700</v>
      </c>
      <c r="F141" s="8" t="s">
        <v>620</v>
      </c>
      <c r="G141" s="1">
        <v>1665870</v>
      </c>
      <c r="H141" s="1">
        <f t="shared" si="4"/>
        <v>18324570</v>
      </c>
      <c r="I141" s="2" t="s">
        <v>2355</v>
      </c>
      <c r="J141" s="2" t="s">
        <v>2013</v>
      </c>
      <c r="K141" s="1">
        <f>+VLOOKUP(B141,[4]Sheet1!A$2:H$127,6,0)</f>
        <v>16658700</v>
      </c>
      <c r="L141" s="1">
        <f t="shared" si="5"/>
        <v>0</v>
      </c>
      <c r="M141" s="6">
        <f>+VLOOKUP(B141,[4]Sheet1!A$2:H$127,8,0)</f>
        <v>44650</v>
      </c>
      <c r="N141" t="s">
        <v>4417</v>
      </c>
    </row>
    <row r="142" spans="1:14" customFormat="1" hidden="1" outlineLevel="1" x14ac:dyDescent="0.2">
      <c r="A142" s="6">
        <v>44590</v>
      </c>
      <c r="B142" s="2">
        <v>10604</v>
      </c>
      <c r="C142" s="2" t="s">
        <v>1507</v>
      </c>
      <c r="D142" s="2" t="s">
        <v>456</v>
      </c>
      <c r="E142" s="1">
        <v>10120600</v>
      </c>
      <c r="F142" s="8" t="s">
        <v>620</v>
      </c>
      <c r="G142" s="1">
        <v>1012060</v>
      </c>
      <c r="H142" s="1">
        <f t="shared" si="4"/>
        <v>11132660</v>
      </c>
      <c r="I142" s="2" t="s">
        <v>2355</v>
      </c>
      <c r="J142" s="2" t="s">
        <v>2013</v>
      </c>
      <c r="K142" s="1">
        <f>+VLOOKUP(B142,[4]Sheet1!A$2:H$127,6,0)</f>
        <v>10120600</v>
      </c>
      <c r="L142" s="1">
        <f t="shared" si="5"/>
        <v>0</v>
      </c>
      <c r="M142" s="6">
        <f>+VLOOKUP(B142,[4]Sheet1!A$2:H$127,8,0)</f>
        <v>44650</v>
      </c>
      <c r="N142" t="s">
        <v>4417</v>
      </c>
    </row>
    <row r="143" spans="1:14" customFormat="1" hidden="1" outlineLevel="1" x14ac:dyDescent="0.2">
      <c r="A143" s="6">
        <v>44590</v>
      </c>
      <c r="B143" s="2">
        <v>10605</v>
      </c>
      <c r="C143" s="2" t="s">
        <v>1507</v>
      </c>
      <c r="D143" s="2" t="s">
        <v>132</v>
      </c>
      <c r="E143" s="1">
        <v>4048240</v>
      </c>
      <c r="F143" s="8" t="s">
        <v>620</v>
      </c>
      <c r="G143" s="1">
        <v>404824</v>
      </c>
      <c r="H143" s="1">
        <f t="shared" si="4"/>
        <v>4453064</v>
      </c>
      <c r="I143" s="2" t="s">
        <v>3001</v>
      </c>
      <c r="J143" s="2" t="s">
        <v>1150</v>
      </c>
      <c r="K143" s="1">
        <f>+VLOOKUP(B143,[4]Sheet1!A$2:H$127,6,0)</f>
        <v>4048240</v>
      </c>
      <c r="L143" s="1">
        <f t="shared" si="5"/>
        <v>0</v>
      </c>
      <c r="M143" s="6">
        <f>+VLOOKUP(B143,[4]Sheet1!A$2:H$127,8,0)</f>
        <v>44650</v>
      </c>
      <c r="N143" t="s">
        <v>4417</v>
      </c>
    </row>
    <row r="144" spans="1:14" customFormat="1" hidden="1" outlineLevel="1" x14ac:dyDescent="0.2">
      <c r="A144" s="6">
        <v>44590</v>
      </c>
      <c r="B144" s="2">
        <v>10606</v>
      </c>
      <c r="C144" s="2" t="s">
        <v>1507</v>
      </c>
      <c r="D144" s="2" t="s">
        <v>56</v>
      </c>
      <c r="E144" s="1">
        <v>6627020</v>
      </c>
      <c r="F144" s="8" t="s">
        <v>620</v>
      </c>
      <c r="G144" s="1">
        <v>662702</v>
      </c>
      <c r="H144" s="1">
        <f t="shared" si="4"/>
        <v>7289722</v>
      </c>
      <c r="I144" s="2" t="s">
        <v>3001</v>
      </c>
      <c r="J144" s="2" t="s">
        <v>1150</v>
      </c>
      <c r="K144" s="1">
        <f>+VLOOKUP(B144,[4]Sheet1!A$2:H$127,6,0)</f>
        <v>6627020</v>
      </c>
      <c r="L144" s="1">
        <f t="shared" si="5"/>
        <v>0</v>
      </c>
      <c r="M144" s="6">
        <f>+VLOOKUP(B144,[4]Sheet1!A$2:H$127,8,0)</f>
        <v>44650</v>
      </c>
      <c r="N144" t="s">
        <v>4417</v>
      </c>
    </row>
    <row r="145" spans="1:14" customFormat="1" hidden="1" outlineLevel="1" x14ac:dyDescent="0.2">
      <c r="A145" s="6">
        <v>44590</v>
      </c>
      <c r="B145" s="2">
        <v>10607</v>
      </c>
      <c r="C145" s="2" t="s">
        <v>1507</v>
      </c>
      <c r="D145" s="2" t="s">
        <v>605</v>
      </c>
      <c r="E145" s="1">
        <v>16719880</v>
      </c>
      <c r="F145" s="8" t="s">
        <v>620</v>
      </c>
      <c r="G145" s="1">
        <v>1671988</v>
      </c>
      <c r="H145" s="1">
        <f t="shared" si="4"/>
        <v>18391868</v>
      </c>
      <c r="I145" s="2" t="s">
        <v>2355</v>
      </c>
      <c r="J145" s="2" t="s">
        <v>2013</v>
      </c>
      <c r="K145" s="1">
        <f>+VLOOKUP(B145,[4]Sheet1!A$2:H$127,6,0)</f>
        <v>16719880</v>
      </c>
      <c r="L145" s="1">
        <f t="shared" si="5"/>
        <v>0</v>
      </c>
      <c r="M145" s="6">
        <f>+VLOOKUP(B145,[4]Sheet1!A$2:H$127,8,0)</f>
        <v>44650</v>
      </c>
      <c r="N145" t="s">
        <v>4417</v>
      </c>
    </row>
    <row r="146" spans="1:14" customFormat="1" hidden="1" outlineLevel="1" x14ac:dyDescent="0.2">
      <c r="A146" s="6">
        <v>44590</v>
      </c>
      <c r="B146" s="2">
        <v>10608</v>
      </c>
      <c r="C146" s="2" t="s">
        <v>1507</v>
      </c>
      <c r="D146" s="2" t="s">
        <v>1482</v>
      </c>
      <c r="E146" s="1">
        <v>7711740</v>
      </c>
      <c r="F146" s="8" t="s">
        <v>620</v>
      </c>
      <c r="G146" s="1">
        <v>771174</v>
      </c>
      <c r="H146" s="1">
        <f t="shared" si="4"/>
        <v>8482914</v>
      </c>
      <c r="I146" s="2" t="s">
        <v>1977</v>
      </c>
      <c r="J146" s="2" t="s">
        <v>1098</v>
      </c>
      <c r="K146" s="1">
        <f>+VLOOKUP(B146,[4]Sheet1!A$2:H$127,6,0)</f>
        <v>7711740</v>
      </c>
      <c r="L146" s="1">
        <f t="shared" si="5"/>
        <v>0</v>
      </c>
      <c r="M146" s="6">
        <f>+VLOOKUP(B146,[4]Sheet1!A$2:H$127,8,0)</f>
        <v>44650</v>
      </c>
      <c r="N146" t="s">
        <v>4417</v>
      </c>
    </row>
    <row r="147" spans="1:14" customFormat="1" hidden="1" outlineLevel="1" x14ac:dyDescent="0.2">
      <c r="A147" s="6">
        <v>44590</v>
      </c>
      <c r="B147" s="2">
        <v>10609</v>
      </c>
      <c r="C147" s="2" t="s">
        <v>1507</v>
      </c>
      <c r="D147" s="2" t="s">
        <v>402</v>
      </c>
      <c r="E147" s="1">
        <v>25158280</v>
      </c>
      <c r="F147" s="8" t="s">
        <v>620</v>
      </c>
      <c r="G147" s="1">
        <v>2515828</v>
      </c>
      <c r="H147" s="1">
        <f t="shared" si="4"/>
        <v>27674108</v>
      </c>
      <c r="I147" s="2" t="s">
        <v>1474</v>
      </c>
      <c r="J147" s="2" t="s">
        <v>2830</v>
      </c>
      <c r="K147" s="1">
        <f>+VLOOKUP(B147,[4]Sheet1!A$2:H$127,6,0)</f>
        <v>25158280</v>
      </c>
      <c r="L147" s="1">
        <f t="shared" si="5"/>
        <v>0</v>
      </c>
      <c r="M147" s="6">
        <f>+VLOOKUP(B147,[4]Sheet1!A$2:H$127,8,0)</f>
        <v>44650</v>
      </c>
      <c r="N147" t="s">
        <v>4417</v>
      </c>
    </row>
    <row r="148" spans="1:14" customFormat="1" hidden="1" outlineLevel="1" x14ac:dyDescent="0.2">
      <c r="A148" s="6">
        <v>44590</v>
      </c>
      <c r="B148" s="2">
        <v>10610</v>
      </c>
      <c r="C148" s="2" t="s">
        <v>1507</v>
      </c>
      <c r="D148" s="2" t="s">
        <v>1974</v>
      </c>
      <c r="E148" s="1">
        <v>48565380</v>
      </c>
      <c r="F148" s="8" t="s">
        <v>620</v>
      </c>
      <c r="G148" s="1">
        <v>4856538</v>
      </c>
      <c r="H148" s="1">
        <f t="shared" si="4"/>
        <v>53421918</v>
      </c>
      <c r="I148" s="2" t="s">
        <v>263</v>
      </c>
      <c r="J148" s="2" t="s">
        <v>1408</v>
      </c>
      <c r="K148" s="1">
        <f>+VLOOKUP(B148,[4]Sheet1!A$2:H$127,6,0)</f>
        <v>48565380</v>
      </c>
      <c r="L148" s="1">
        <f t="shared" si="5"/>
        <v>0</v>
      </c>
      <c r="M148" s="6">
        <f>+VLOOKUP(B148,[4]Sheet1!A$2:H$127,8,0)</f>
        <v>44650</v>
      </c>
      <c r="N148" t="s">
        <v>4417</v>
      </c>
    </row>
    <row r="149" spans="1:14" customFormat="1" hidden="1" outlineLevel="1" x14ac:dyDescent="0.2">
      <c r="A149" s="6">
        <v>44590</v>
      </c>
      <c r="B149" s="2">
        <v>10611</v>
      </c>
      <c r="C149" s="2" t="s">
        <v>1507</v>
      </c>
      <c r="D149" s="2" t="s">
        <v>1024</v>
      </c>
      <c r="E149" s="1">
        <v>6787180</v>
      </c>
      <c r="F149" s="8" t="s">
        <v>620</v>
      </c>
      <c r="G149" s="1">
        <v>678718</v>
      </c>
      <c r="H149" s="1">
        <f t="shared" si="4"/>
        <v>7465898</v>
      </c>
      <c r="I149" s="2" t="s">
        <v>769</v>
      </c>
      <c r="J149" s="2" t="s">
        <v>319</v>
      </c>
      <c r="K149" s="1">
        <f>+VLOOKUP(B149,[4]Sheet1!A$2:H$127,6,0)</f>
        <v>6787180</v>
      </c>
      <c r="L149" s="1">
        <f t="shared" si="5"/>
        <v>0</v>
      </c>
      <c r="M149" s="6">
        <f>+VLOOKUP(B149,[4]Sheet1!A$2:H$127,8,0)</f>
        <v>44650</v>
      </c>
      <c r="N149" t="s">
        <v>4417</v>
      </c>
    </row>
    <row r="150" spans="1:14" customFormat="1" hidden="1" outlineLevel="1" x14ac:dyDescent="0.2">
      <c r="A150" s="6">
        <v>44590</v>
      </c>
      <c r="B150" s="2">
        <v>10612</v>
      </c>
      <c r="C150" s="2" t="s">
        <v>1507</v>
      </c>
      <c r="D150" s="2"/>
      <c r="E150" s="1">
        <v>0</v>
      </c>
      <c r="F150" s="8" t="s">
        <v>620</v>
      </c>
      <c r="G150" s="1">
        <v>0</v>
      </c>
      <c r="H150" s="1">
        <f t="shared" si="4"/>
        <v>0</v>
      </c>
      <c r="I150" s="2" t="s">
        <v>769</v>
      </c>
      <c r="J150" s="2" t="s">
        <v>319</v>
      </c>
      <c r="K150" s="1" t="e">
        <f>+VLOOKUP(B150,[1]Sheet1!A$2:H$18,6,0)</f>
        <v>#N/A</v>
      </c>
      <c r="L150" s="1" t="e">
        <f t="shared" si="5"/>
        <v>#N/A</v>
      </c>
      <c r="M150" s="6" t="e">
        <f>+VLOOKUP(B150,[1]Sheet1!A$2:H$18,8,0)</f>
        <v>#N/A</v>
      </c>
      <c r="N150" t="s">
        <v>3062</v>
      </c>
    </row>
    <row r="151" spans="1:14" customFormat="1" hidden="1" outlineLevel="1" x14ac:dyDescent="0.2">
      <c r="A151" s="6">
        <v>44590</v>
      </c>
      <c r="B151" s="2">
        <v>10613</v>
      </c>
      <c r="C151" s="2" t="s">
        <v>1507</v>
      </c>
      <c r="D151" s="2" t="s">
        <v>0</v>
      </c>
      <c r="E151" s="1">
        <v>1054000</v>
      </c>
      <c r="F151" s="8" t="s">
        <v>620</v>
      </c>
      <c r="G151" s="1">
        <v>105400</v>
      </c>
      <c r="H151" s="1">
        <f t="shared" si="4"/>
        <v>1159400</v>
      </c>
      <c r="I151" s="2" t="s">
        <v>2355</v>
      </c>
      <c r="J151" s="2" t="s">
        <v>2013</v>
      </c>
      <c r="K151" s="1">
        <f>+VLOOKUP(B151,[4]Sheet1!A$2:H$127,6,0)</f>
        <v>1054000</v>
      </c>
      <c r="L151" s="1">
        <f t="shared" si="5"/>
        <v>0</v>
      </c>
      <c r="M151" s="6">
        <f>+VLOOKUP(B151,[4]Sheet1!A$2:H$127,8,0)</f>
        <v>44650</v>
      </c>
      <c r="N151" t="s">
        <v>4417</v>
      </c>
    </row>
    <row r="152" spans="1:14" customFormat="1" hidden="1" outlineLevel="1" x14ac:dyDescent="0.2">
      <c r="A152" s="6">
        <v>44590</v>
      </c>
      <c r="B152" s="2">
        <v>10614</v>
      </c>
      <c r="C152" s="2" t="s">
        <v>1507</v>
      </c>
      <c r="D152" s="2" t="s">
        <v>1924</v>
      </c>
      <c r="E152" s="1">
        <v>907500</v>
      </c>
      <c r="F152" s="8" t="s">
        <v>620</v>
      </c>
      <c r="G152" s="1">
        <v>90750</v>
      </c>
      <c r="H152" s="1">
        <f t="shared" si="4"/>
        <v>998250</v>
      </c>
      <c r="I152" s="2" t="s">
        <v>2355</v>
      </c>
      <c r="J152" s="2" t="s">
        <v>2013</v>
      </c>
      <c r="K152" s="1">
        <f>+VLOOKUP(B152,[4]Sheet1!A$2:H$127,6,0)</f>
        <v>907500</v>
      </c>
      <c r="L152" s="1">
        <f t="shared" si="5"/>
        <v>0</v>
      </c>
      <c r="M152" s="6">
        <f>+VLOOKUP(B152,[4]Sheet1!A$2:H$127,8,0)</f>
        <v>44650</v>
      </c>
      <c r="N152" t="s">
        <v>4417</v>
      </c>
    </row>
    <row r="153" spans="1:14" customFormat="1" hidden="1" outlineLevel="1" x14ac:dyDescent="0.2">
      <c r="A153" s="6">
        <v>44590</v>
      </c>
      <c r="B153" s="2">
        <v>10615</v>
      </c>
      <c r="C153" s="2" t="s">
        <v>1507</v>
      </c>
      <c r="D153" s="2" t="s">
        <v>1525</v>
      </c>
      <c r="E153" s="1">
        <v>5606120</v>
      </c>
      <c r="F153" s="8" t="s">
        <v>620</v>
      </c>
      <c r="G153" s="1">
        <v>560612</v>
      </c>
      <c r="H153" s="1">
        <f t="shared" si="4"/>
        <v>6166732</v>
      </c>
      <c r="I153" s="2" t="s">
        <v>3001</v>
      </c>
      <c r="J153" s="2" t="s">
        <v>1150</v>
      </c>
      <c r="K153" s="1">
        <f>+VLOOKUP(B153,[4]Sheet1!A$2:H$127,6,0)</f>
        <v>5606120</v>
      </c>
      <c r="L153" s="1">
        <f t="shared" si="5"/>
        <v>0</v>
      </c>
      <c r="M153" s="6">
        <f>+VLOOKUP(B153,[4]Sheet1!A$2:H$127,8,0)</f>
        <v>44650</v>
      </c>
      <c r="N153" t="s">
        <v>4417</v>
      </c>
    </row>
    <row r="154" spans="1:14" customFormat="1" hidden="1" outlineLevel="1" x14ac:dyDescent="0.2">
      <c r="A154" s="6">
        <v>44590</v>
      </c>
      <c r="B154" s="2">
        <v>10616</v>
      </c>
      <c r="C154" s="2" t="s">
        <v>1507</v>
      </c>
      <c r="D154" s="2" t="s">
        <v>540</v>
      </c>
      <c r="E154" s="1">
        <v>10448040</v>
      </c>
      <c r="F154" s="8" t="s">
        <v>620</v>
      </c>
      <c r="G154" s="1">
        <v>1044804</v>
      </c>
      <c r="H154" s="1">
        <f t="shared" si="4"/>
        <v>11492844</v>
      </c>
      <c r="I154" s="2" t="s">
        <v>975</v>
      </c>
      <c r="J154" s="2" t="s">
        <v>915</v>
      </c>
      <c r="K154" s="1">
        <f>+VLOOKUP(B154,[4]Sheet1!A$2:H$127,6,0)</f>
        <v>10448040</v>
      </c>
      <c r="L154" s="1">
        <f t="shared" si="5"/>
        <v>0</v>
      </c>
      <c r="M154" s="6">
        <f>+VLOOKUP(B154,[4]Sheet1!A$2:H$127,8,0)</f>
        <v>44650</v>
      </c>
      <c r="N154" t="s">
        <v>4417</v>
      </c>
    </row>
    <row r="155" spans="1:14" customFormat="1" hidden="1" outlineLevel="1" x14ac:dyDescent="0.2">
      <c r="A155" s="6">
        <v>44590</v>
      </c>
      <c r="B155" s="2">
        <v>10617</v>
      </c>
      <c r="C155" s="2" t="s">
        <v>1507</v>
      </c>
      <c r="D155" s="2" t="s">
        <v>268</v>
      </c>
      <c r="E155" s="1">
        <v>5323642</v>
      </c>
      <c r="F155" s="8" t="s">
        <v>620</v>
      </c>
      <c r="G155" s="1">
        <v>532364</v>
      </c>
      <c r="H155" s="1">
        <f t="shared" si="4"/>
        <v>5856006</v>
      </c>
      <c r="I155" s="2" t="s">
        <v>263</v>
      </c>
      <c r="J155" s="2" t="s">
        <v>1408</v>
      </c>
      <c r="K155" s="1">
        <f>+VLOOKUP(B155,[4]Sheet1!A$2:H$127,6,0)</f>
        <v>5323642</v>
      </c>
      <c r="L155" s="1">
        <f t="shared" si="5"/>
        <v>0</v>
      </c>
      <c r="M155" s="6">
        <f>+VLOOKUP(B155,[4]Sheet1!A$2:H$127,8,0)</f>
        <v>44650</v>
      </c>
      <c r="N155" t="s">
        <v>4417</v>
      </c>
    </row>
    <row r="156" spans="1:14" customFormat="1" hidden="1" outlineLevel="1" x14ac:dyDescent="0.2">
      <c r="A156" s="6">
        <v>44590</v>
      </c>
      <c r="B156" s="2">
        <v>10618</v>
      </c>
      <c r="C156" s="2" t="s">
        <v>1507</v>
      </c>
      <c r="D156" s="2" t="s">
        <v>1773</v>
      </c>
      <c r="E156" s="1">
        <v>6556540</v>
      </c>
      <c r="F156" s="8" t="s">
        <v>620</v>
      </c>
      <c r="G156" s="1">
        <v>655654</v>
      </c>
      <c r="H156" s="1">
        <f t="shared" si="4"/>
        <v>7212194</v>
      </c>
      <c r="I156" s="2" t="s">
        <v>2355</v>
      </c>
      <c r="J156" s="2" t="s">
        <v>2013</v>
      </c>
      <c r="K156" s="1">
        <f>+VLOOKUP(B156,[4]Sheet1!A$2:H$127,6,0)</f>
        <v>6556540</v>
      </c>
      <c r="L156" s="1">
        <f t="shared" si="5"/>
        <v>0</v>
      </c>
      <c r="M156" s="6">
        <f>+VLOOKUP(B156,[4]Sheet1!A$2:H$127,8,0)</f>
        <v>44650</v>
      </c>
      <c r="N156" t="s">
        <v>4417</v>
      </c>
    </row>
    <row r="157" spans="1:14" customFormat="1" hidden="1" outlineLevel="1" x14ac:dyDescent="0.2">
      <c r="A157" s="6">
        <v>44590</v>
      </c>
      <c r="B157" s="2">
        <v>10619</v>
      </c>
      <c r="C157" s="2" t="s">
        <v>1507</v>
      </c>
      <c r="D157" s="2" t="s">
        <v>436</v>
      </c>
      <c r="E157" s="1">
        <v>9619370</v>
      </c>
      <c r="F157" s="8" t="s">
        <v>620</v>
      </c>
      <c r="G157" s="1">
        <v>961937</v>
      </c>
      <c r="H157" s="1">
        <f t="shared" si="4"/>
        <v>10581307</v>
      </c>
      <c r="I157" s="2" t="s">
        <v>2503</v>
      </c>
      <c r="J157" s="2" t="s">
        <v>441</v>
      </c>
      <c r="K157" s="1">
        <f>+VLOOKUP(B157,[4]Sheet1!A$2:H$127,6,0)</f>
        <v>9619370</v>
      </c>
      <c r="L157" s="1">
        <f t="shared" si="5"/>
        <v>0</v>
      </c>
      <c r="M157" s="6">
        <f>+VLOOKUP(B157,[4]Sheet1!A$2:H$127,8,0)</f>
        <v>44650</v>
      </c>
      <c r="N157" t="s">
        <v>4417</v>
      </c>
    </row>
    <row r="158" spans="1:14" customFormat="1" hidden="1" outlineLevel="1" x14ac:dyDescent="0.2">
      <c r="A158" s="6">
        <v>44590</v>
      </c>
      <c r="B158" s="2">
        <v>10620</v>
      </c>
      <c r="C158" s="2" t="s">
        <v>1507</v>
      </c>
      <c r="D158" s="2" t="s">
        <v>1512</v>
      </c>
      <c r="E158" s="1">
        <v>2381320</v>
      </c>
      <c r="F158" s="8" t="s">
        <v>620</v>
      </c>
      <c r="G158" s="1">
        <v>238132</v>
      </c>
      <c r="H158" s="1">
        <f t="shared" si="4"/>
        <v>2619452</v>
      </c>
      <c r="I158" s="2" t="s">
        <v>1851</v>
      </c>
      <c r="J158" s="2" t="s">
        <v>913</v>
      </c>
      <c r="K158" s="1">
        <f>+VLOOKUP(B158,[4]Sheet1!A$2:H$127,6,0)</f>
        <v>2381320</v>
      </c>
      <c r="L158" s="1">
        <f t="shared" si="5"/>
        <v>0</v>
      </c>
      <c r="M158" s="6">
        <f>+VLOOKUP(B158,[4]Sheet1!A$2:H$127,8,0)</f>
        <v>44650</v>
      </c>
      <c r="N158" t="s">
        <v>4417</v>
      </c>
    </row>
    <row r="159" spans="1:14" customFormat="1" hidden="1" outlineLevel="1" x14ac:dyDescent="0.2">
      <c r="A159" s="6">
        <v>44590</v>
      </c>
      <c r="B159" s="2">
        <v>10621</v>
      </c>
      <c r="C159" s="2" t="s">
        <v>1507</v>
      </c>
      <c r="D159" s="2" t="s">
        <v>119</v>
      </c>
      <c r="E159" s="1">
        <v>4351760</v>
      </c>
      <c r="F159" s="8" t="s">
        <v>620</v>
      </c>
      <c r="G159" s="1">
        <v>435176</v>
      </c>
      <c r="H159" s="1">
        <f t="shared" si="4"/>
        <v>4786936</v>
      </c>
      <c r="I159" s="2" t="s">
        <v>513</v>
      </c>
      <c r="J159" s="2" t="s">
        <v>364</v>
      </c>
      <c r="K159" s="1">
        <f>+VLOOKUP(B159,[4]Sheet1!A$2:H$127,6,0)</f>
        <v>4351760</v>
      </c>
      <c r="L159" s="1">
        <f t="shared" si="5"/>
        <v>0</v>
      </c>
      <c r="M159" s="6">
        <f>+VLOOKUP(B159,[4]Sheet1!A$2:H$127,8,0)</f>
        <v>44650</v>
      </c>
      <c r="N159" t="s">
        <v>4417</v>
      </c>
    </row>
    <row r="160" spans="1:14" customFormat="1" hidden="1" outlineLevel="1" x14ac:dyDescent="0.2">
      <c r="A160" s="6">
        <v>44590</v>
      </c>
      <c r="B160" s="2">
        <v>10622</v>
      </c>
      <c r="C160" s="2" t="s">
        <v>1507</v>
      </c>
      <c r="D160" s="2" t="s">
        <v>409</v>
      </c>
      <c r="E160" s="1">
        <v>15733852</v>
      </c>
      <c r="F160" s="8" t="s">
        <v>620</v>
      </c>
      <c r="G160" s="1">
        <v>1573385</v>
      </c>
      <c r="H160" s="1">
        <f t="shared" si="4"/>
        <v>17307237</v>
      </c>
      <c r="I160" s="2" t="s">
        <v>2355</v>
      </c>
      <c r="J160" s="2" t="s">
        <v>2013</v>
      </c>
      <c r="K160" s="1">
        <f>+VLOOKUP(B160,[4]Sheet1!A$2:H$127,6,0)</f>
        <v>15733852</v>
      </c>
      <c r="L160" s="1">
        <f t="shared" si="5"/>
        <v>0</v>
      </c>
      <c r="M160" s="6">
        <f>+VLOOKUP(B160,[4]Sheet1!A$2:H$127,8,0)</f>
        <v>44650</v>
      </c>
      <c r="N160" t="s">
        <v>4417</v>
      </c>
    </row>
    <row r="161" spans="1:14" customFormat="1" hidden="1" outlineLevel="1" x14ac:dyDescent="0.2">
      <c r="A161" s="6">
        <v>44590</v>
      </c>
      <c r="B161" s="2">
        <v>10623</v>
      </c>
      <c r="C161" s="2" t="s">
        <v>1507</v>
      </c>
      <c r="D161" s="2" t="s">
        <v>2549</v>
      </c>
      <c r="E161" s="1">
        <v>1612400</v>
      </c>
      <c r="F161" s="8" t="s">
        <v>620</v>
      </c>
      <c r="G161" s="1">
        <v>161240</v>
      </c>
      <c r="H161" s="1">
        <f t="shared" si="4"/>
        <v>1773640</v>
      </c>
      <c r="I161" s="2" t="s">
        <v>975</v>
      </c>
      <c r="J161" s="2" t="s">
        <v>915</v>
      </c>
      <c r="K161" s="1">
        <f>+VLOOKUP(B161,[4]Sheet1!A$2:H$127,6,0)</f>
        <v>1612400</v>
      </c>
      <c r="L161" s="1">
        <f t="shared" si="5"/>
        <v>0</v>
      </c>
      <c r="M161" s="6">
        <f>+VLOOKUP(B161,[4]Sheet1!A$2:H$127,8,0)</f>
        <v>44650</v>
      </c>
      <c r="N161" t="s">
        <v>4417</v>
      </c>
    </row>
    <row r="162" spans="1:14" customFormat="1" hidden="1" outlineLevel="1" x14ac:dyDescent="0.2">
      <c r="A162" s="6">
        <v>44590</v>
      </c>
      <c r="B162" s="2">
        <v>10624</v>
      </c>
      <c r="C162" s="2" t="s">
        <v>1507</v>
      </c>
      <c r="D162" s="2" t="s">
        <v>2671</v>
      </c>
      <c r="E162" s="1">
        <v>2387120</v>
      </c>
      <c r="F162" s="8" t="s">
        <v>620</v>
      </c>
      <c r="G162" s="1">
        <v>238712</v>
      </c>
      <c r="H162" s="1">
        <f t="shared" si="4"/>
        <v>2625832</v>
      </c>
      <c r="I162" s="2" t="s">
        <v>975</v>
      </c>
      <c r="J162" s="2" t="s">
        <v>915</v>
      </c>
      <c r="K162" s="1">
        <f>+VLOOKUP(B162,[4]Sheet1!A$2:H$127,6,0)</f>
        <v>2387120</v>
      </c>
      <c r="L162" s="1">
        <f t="shared" si="5"/>
        <v>0</v>
      </c>
      <c r="M162" s="6">
        <f>+VLOOKUP(B162,[4]Sheet1!A$2:H$127,8,0)</f>
        <v>44650</v>
      </c>
      <c r="N162" t="s">
        <v>4417</v>
      </c>
    </row>
    <row r="163" spans="1:14" customFormat="1" hidden="1" outlineLevel="1" x14ac:dyDescent="0.2">
      <c r="A163" s="6">
        <v>44590</v>
      </c>
      <c r="B163" s="2">
        <v>10625</v>
      </c>
      <c r="C163" s="2" t="s">
        <v>1507</v>
      </c>
      <c r="D163" s="2" t="s">
        <v>410</v>
      </c>
      <c r="E163" s="1">
        <v>60866376</v>
      </c>
      <c r="F163" s="8" t="s">
        <v>620</v>
      </c>
      <c r="G163" s="1">
        <v>6086638</v>
      </c>
      <c r="H163" s="1">
        <f t="shared" si="4"/>
        <v>66953014</v>
      </c>
      <c r="I163" s="2" t="s">
        <v>2355</v>
      </c>
      <c r="J163" s="2" t="s">
        <v>2013</v>
      </c>
      <c r="K163" s="1">
        <f>+VLOOKUP(B163,[4]Sheet1!A$2:H$127,6,0)</f>
        <v>60866376</v>
      </c>
      <c r="L163" s="1">
        <f t="shared" si="5"/>
        <v>0</v>
      </c>
      <c r="M163" s="6">
        <f>+VLOOKUP(B163,[4]Sheet1!A$2:H$127,8,0)</f>
        <v>44650</v>
      </c>
      <c r="N163" t="s">
        <v>4417</v>
      </c>
    </row>
    <row r="164" spans="1:14" customFormat="1" hidden="1" outlineLevel="1" x14ac:dyDescent="0.2">
      <c r="A164" s="6">
        <v>44590</v>
      </c>
      <c r="B164" s="2">
        <v>10626</v>
      </c>
      <c r="C164" s="2" t="s">
        <v>1507</v>
      </c>
      <c r="D164" s="2" t="s">
        <v>2846</v>
      </c>
      <c r="E164" s="1">
        <v>2024120</v>
      </c>
      <c r="F164" s="8" t="s">
        <v>620</v>
      </c>
      <c r="G164" s="1">
        <v>202412</v>
      </c>
      <c r="H164" s="1">
        <f t="shared" si="4"/>
        <v>2226532</v>
      </c>
      <c r="I164" s="2" t="s">
        <v>513</v>
      </c>
      <c r="J164" s="2" t="s">
        <v>364</v>
      </c>
      <c r="K164" s="1">
        <f>+VLOOKUP(B164,[4]Sheet1!A$2:H$127,6,0)</f>
        <v>2024120</v>
      </c>
      <c r="L164" s="1">
        <f t="shared" si="5"/>
        <v>0</v>
      </c>
      <c r="M164" s="6">
        <f>+VLOOKUP(B164,[4]Sheet1!A$2:H$127,8,0)</f>
        <v>44650</v>
      </c>
      <c r="N164" t="s">
        <v>4417</v>
      </c>
    </row>
    <row r="165" spans="1:14" customFormat="1" hidden="1" outlineLevel="1" x14ac:dyDescent="0.2">
      <c r="A165" s="6">
        <v>44590</v>
      </c>
      <c r="B165" s="2">
        <v>10627</v>
      </c>
      <c r="C165" s="2" t="s">
        <v>1507</v>
      </c>
      <c r="D165" s="2" t="s">
        <v>463</v>
      </c>
      <c r="E165" s="1">
        <v>16351938</v>
      </c>
      <c r="F165" s="8" t="s">
        <v>620</v>
      </c>
      <c r="G165" s="1">
        <v>1635194</v>
      </c>
      <c r="H165" s="1">
        <f t="shared" si="4"/>
        <v>17987132</v>
      </c>
      <c r="I165" s="2" t="s">
        <v>1893</v>
      </c>
      <c r="J165" s="2" t="s">
        <v>375</v>
      </c>
      <c r="K165" s="1">
        <f>+VLOOKUP(B165,[4]Sheet1!A$2:H$127,6,0)</f>
        <v>16351938</v>
      </c>
      <c r="L165" s="1">
        <f t="shared" si="5"/>
        <v>0</v>
      </c>
      <c r="M165" s="6">
        <f>+VLOOKUP(B165,[4]Sheet1!A$2:H$127,8,0)</f>
        <v>44650</v>
      </c>
      <c r="N165" t="s">
        <v>4417</v>
      </c>
    </row>
    <row r="166" spans="1:14" customFormat="1" hidden="1" outlineLevel="1" x14ac:dyDescent="0.2">
      <c r="A166" s="6">
        <v>44590</v>
      </c>
      <c r="B166" s="2">
        <v>10628</v>
      </c>
      <c r="C166" s="2" t="s">
        <v>1507</v>
      </c>
      <c r="D166" s="2" t="s">
        <v>786</v>
      </c>
      <c r="E166" s="1">
        <v>10866032</v>
      </c>
      <c r="F166" s="8" t="s">
        <v>620</v>
      </c>
      <c r="G166" s="1">
        <v>1086603</v>
      </c>
      <c r="H166" s="1">
        <f t="shared" si="4"/>
        <v>11952635</v>
      </c>
      <c r="I166" s="2" t="s">
        <v>1893</v>
      </c>
      <c r="J166" s="2" t="s">
        <v>375</v>
      </c>
      <c r="K166" s="1">
        <f>+VLOOKUP(B166,[6]Sheet1!A$1:H$336,6,0)</f>
        <v>10866032</v>
      </c>
      <c r="L166" s="1">
        <f t="shared" si="5"/>
        <v>0</v>
      </c>
      <c r="M166" s="6">
        <f>+VLOOKUP(B166,[6]Sheet1!A$1:H$336,8,0)</f>
        <v>44869</v>
      </c>
      <c r="N166" t="s">
        <v>4436</v>
      </c>
    </row>
    <row r="167" spans="1:14" customFormat="1" hidden="1" outlineLevel="1" x14ac:dyDescent="0.2">
      <c r="A167" s="6">
        <v>44590</v>
      </c>
      <c r="B167" s="2">
        <v>10629</v>
      </c>
      <c r="C167" s="2" t="s">
        <v>1507</v>
      </c>
      <c r="D167" s="2" t="s">
        <v>2480</v>
      </c>
      <c r="E167" s="1">
        <v>5461610</v>
      </c>
      <c r="F167" s="8" t="s">
        <v>620</v>
      </c>
      <c r="G167" s="1">
        <v>546161</v>
      </c>
      <c r="H167" s="1">
        <f t="shared" si="4"/>
        <v>6007771</v>
      </c>
      <c r="I167" s="2" t="s">
        <v>1893</v>
      </c>
      <c r="J167" s="2" t="s">
        <v>375</v>
      </c>
      <c r="K167" s="1">
        <f>+VLOOKUP(B167,[4]Sheet1!A$2:H$127,6,0)</f>
        <v>5461610</v>
      </c>
      <c r="L167" s="1">
        <f t="shared" si="5"/>
        <v>0</v>
      </c>
      <c r="M167" s="6">
        <f>+VLOOKUP(B167,[4]Sheet1!A$2:H$127,8,0)</f>
        <v>44650</v>
      </c>
      <c r="N167" t="s">
        <v>4417</v>
      </c>
    </row>
    <row r="168" spans="1:14" customFormat="1" hidden="1" outlineLevel="1" x14ac:dyDescent="0.2">
      <c r="A168" s="6">
        <v>44590</v>
      </c>
      <c r="B168" s="2">
        <v>10630</v>
      </c>
      <c r="C168" s="2" t="s">
        <v>1507</v>
      </c>
      <c r="D168" s="2" t="s">
        <v>2504</v>
      </c>
      <c r="E168" s="1">
        <v>453750</v>
      </c>
      <c r="F168" s="8" t="s">
        <v>620</v>
      </c>
      <c r="G168" s="1">
        <v>45375</v>
      </c>
      <c r="H168" s="1">
        <f t="shared" si="4"/>
        <v>499125</v>
      </c>
      <c r="I168" s="2" t="s">
        <v>1893</v>
      </c>
      <c r="J168" s="2" t="s">
        <v>375</v>
      </c>
      <c r="K168" s="1">
        <f>+VLOOKUP(B168,[5]Sheet1!A$2:H$109,6,0)</f>
        <v>453750</v>
      </c>
      <c r="L168" s="1">
        <f t="shared" si="5"/>
        <v>0</v>
      </c>
      <c r="M168" s="6" t="str">
        <f>+VLOOKUP(B168,[5]Sheet1!A$2:H$109,8,0)</f>
        <v>05 &amp; 06/05/2022</v>
      </c>
      <c r="N168" t="s">
        <v>4427</v>
      </c>
    </row>
    <row r="169" spans="1:14" customFormat="1" hidden="1" outlineLevel="1" x14ac:dyDescent="0.2">
      <c r="A169" s="6">
        <v>44590</v>
      </c>
      <c r="B169" s="2">
        <v>10631</v>
      </c>
      <c r="C169" s="2" t="s">
        <v>1507</v>
      </c>
      <c r="D169" s="2" t="s">
        <v>1803</v>
      </c>
      <c r="E169" s="1">
        <v>10691430</v>
      </c>
      <c r="F169" s="8" t="s">
        <v>620</v>
      </c>
      <c r="G169" s="1">
        <v>1069143</v>
      </c>
      <c r="H169" s="1">
        <f t="shared" si="4"/>
        <v>11760573</v>
      </c>
      <c r="I169" s="2" t="s">
        <v>1893</v>
      </c>
      <c r="J169" s="2" t="s">
        <v>375</v>
      </c>
      <c r="K169" s="1">
        <f>+VLOOKUP(B169,[4]Sheet1!A$2:H$127,6,0)</f>
        <v>10691430</v>
      </c>
      <c r="L169" s="1">
        <f t="shared" si="5"/>
        <v>0</v>
      </c>
      <c r="M169" s="6">
        <f>+VLOOKUP(B169,[4]Sheet1!A$2:H$127,8,0)</f>
        <v>44650</v>
      </c>
      <c r="N169" t="s">
        <v>4417</v>
      </c>
    </row>
    <row r="170" spans="1:14" customFormat="1" hidden="1" outlineLevel="1" x14ac:dyDescent="0.2">
      <c r="A170" s="6">
        <v>44590</v>
      </c>
      <c r="B170" s="2">
        <v>10632</v>
      </c>
      <c r="C170" s="2" t="s">
        <v>1507</v>
      </c>
      <c r="D170" s="2" t="s">
        <v>2604</v>
      </c>
      <c r="E170" s="1">
        <v>8501304</v>
      </c>
      <c r="F170" s="8" t="s">
        <v>620</v>
      </c>
      <c r="G170" s="1">
        <v>850130</v>
      </c>
      <c r="H170" s="1">
        <f t="shared" si="4"/>
        <v>9351434</v>
      </c>
      <c r="I170" s="2" t="s">
        <v>1893</v>
      </c>
      <c r="J170" s="2" t="s">
        <v>375</v>
      </c>
      <c r="K170" s="1">
        <f>+VLOOKUP(B170,[4]Sheet1!A$2:H$127,6,0)</f>
        <v>8501304</v>
      </c>
      <c r="L170" s="1">
        <f t="shared" si="5"/>
        <v>0</v>
      </c>
      <c r="M170" s="6">
        <f>+VLOOKUP(B170,[4]Sheet1!A$2:H$127,8,0)</f>
        <v>44650</v>
      </c>
      <c r="N170" t="s">
        <v>4417</v>
      </c>
    </row>
    <row r="171" spans="1:14" customFormat="1" hidden="1" outlineLevel="1" x14ac:dyDescent="0.2">
      <c r="A171" s="6">
        <v>44590</v>
      </c>
      <c r="B171" s="2">
        <v>10633</v>
      </c>
      <c r="C171" s="2" t="s">
        <v>1507</v>
      </c>
      <c r="D171" s="2" t="s">
        <v>1813</v>
      </c>
      <c r="E171" s="1">
        <v>3846620</v>
      </c>
      <c r="F171" s="8" t="s">
        <v>620</v>
      </c>
      <c r="G171" s="1">
        <v>384662</v>
      </c>
      <c r="H171" s="1">
        <f t="shared" si="4"/>
        <v>4231282</v>
      </c>
      <c r="I171" s="2" t="s">
        <v>1893</v>
      </c>
      <c r="J171" s="2" t="s">
        <v>375</v>
      </c>
      <c r="K171" s="1">
        <f>+VLOOKUP(B171,[4]Sheet1!A$2:H$127,6,0)</f>
        <v>3846620</v>
      </c>
      <c r="L171" s="1">
        <f t="shared" si="5"/>
        <v>0</v>
      </c>
      <c r="M171" s="6">
        <f>+VLOOKUP(B171,[4]Sheet1!A$2:H$127,8,0)</f>
        <v>44650</v>
      </c>
      <c r="N171" t="s">
        <v>4417</v>
      </c>
    </row>
    <row r="172" spans="1:14" customFormat="1" hidden="1" outlineLevel="1" x14ac:dyDescent="0.2">
      <c r="A172" s="6">
        <v>44590</v>
      </c>
      <c r="B172" s="2">
        <v>10634</v>
      </c>
      <c r="C172" s="2" t="s">
        <v>1507</v>
      </c>
      <c r="D172" s="2" t="s">
        <v>1928</v>
      </c>
      <c r="E172" s="1">
        <v>8926660</v>
      </c>
      <c r="F172" s="8" t="s">
        <v>620</v>
      </c>
      <c r="G172" s="1">
        <v>892666</v>
      </c>
      <c r="H172" s="1">
        <f t="shared" si="4"/>
        <v>9819326</v>
      </c>
      <c r="I172" s="2" t="s">
        <v>1893</v>
      </c>
      <c r="J172" s="2" t="s">
        <v>375</v>
      </c>
      <c r="K172" s="1">
        <f>+VLOOKUP(B172,[4]Sheet1!A$2:H$127,6,0)</f>
        <v>8926660</v>
      </c>
      <c r="L172" s="1">
        <f t="shared" si="5"/>
        <v>0</v>
      </c>
      <c r="M172" s="6">
        <f>+VLOOKUP(B172,[4]Sheet1!A$2:H$127,8,0)</f>
        <v>44650</v>
      </c>
      <c r="N172" t="s">
        <v>4417</v>
      </c>
    </row>
    <row r="173" spans="1:14" customFormat="1" hidden="1" outlineLevel="1" x14ac:dyDescent="0.2">
      <c r="A173" s="6">
        <v>44590</v>
      </c>
      <c r="B173" s="2">
        <v>10635</v>
      </c>
      <c r="C173" s="2" t="s">
        <v>1507</v>
      </c>
      <c r="D173" s="2" t="s">
        <v>1723</v>
      </c>
      <c r="E173" s="1">
        <v>20919830</v>
      </c>
      <c r="F173" s="8" t="s">
        <v>620</v>
      </c>
      <c r="G173" s="1">
        <v>2091983</v>
      </c>
      <c r="H173" s="1">
        <f t="shared" si="4"/>
        <v>23011813</v>
      </c>
      <c r="I173" s="2" t="s">
        <v>1893</v>
      </c>
      <c r="J173" s="2" t="s">
        <v>375</v>
      </c>
      <c r="K173" s="1">
        <f>+VLOOKUP(B173,[4]Sheet1!A$2:H$127,6,0)</f>
        <v>20919830</v>
      </c>
      <c r="L173" s="1">
        <f t="shared" si="5"/>
        <v>0</v>
      </c>
      <c r="M173" s="6">
        <f>+VLOOKUP(B173,[4]Sheet1!A$2:H$127,8,0)</f>
        <v>44650</v>
      </c>
      <c r="N173" t="s">
        <v>4417</v>
      </c>
    </row>
    <row r="174" spans="1:14" customFormat="1" hidden="1" outlineLevel="1" x14ac:dyDescent="0.2">
      <c r="A174" s="6">
        <v>44590</v>
      </c>
      <c r="B174" s="2">
        <v>10636</v>
      </c>
      <c r="C174" s="2" t="s">
        <v>1507</v>
      </c>
      <c r="D174" s="2" t="s">
        <v>2312</v>
      </c>
      <c r="E174" s="1">
        <v>6746580</v>
      </c>
      <c r="F174" s="8" t="s">
        <v>620</v>
      </c>
      <c r="G174" s="1">
        <v>674658</v>
      </c>
      <c r="H174" s="1">
        <f t="shared" si="4"/>
        <v>7421238</v>
      </c>
      <c r="I174" s="2" t="s">
        <v>1893</v>
      </c>
      <c r="J174" s="2" t="s">
        <v>375</v>
      </c>
      <c r="K174" s="1">
        <f>+VLOOKUP(B174,[4]Sheet1!A$2:H$127,6,0)</f>
        <v>6746580</v>
      </c>
      <c r="L174" s="1">
        <f t="shared" si="5"/>
        <v>0</v>
      </c>
      <c r="M174" s="6">
        <f>+VLOOKUP(B174,[4]Sheet1!A$2:H$127,8,0)</f>
        <v>44650</v>
      </c>
      <c r="N174" t="s">
        <v>4417</v>
      </c>
    </row>
    <row r="175" spans="1:14" customFormat="1" hidden="1" outlineLevel="1" x14ac:dyDescent="0.2">
      <c r="A175" s="6">
        <v>44590</v>
      </c>
      <c r="B175" s="2">
        <v>10637</v>
      </c>
      <c r="C175" s="2" t="s">
        <v>1507</v>
      </c>
      <c r="D175" s="2" t="s">
        <v>1567</v>
      </c>
      <c r="E175" s="1">
        <v>29987205</v>
      </c>
      <c r="F175" s="8" t="s">
        <v>620</v>
      </c>
      <c r="G175" s="1">
        <v>2998721</v>
      </c>
      <c r="H175" s="1">
        <f t="shared" si="4"/>
        <v>32985926</v>
      </c>
      <c r="I175" s="2" t="s">
        <v>2355</v>
      </c>
      <c r="J175" s="2" t="s">
        <v>2013</v>
      </c>
      <c r="K175" s="1">
        <f>+VLOOKUP(B175,[4]Sheet1!A$2:H$127,6,0)</f>
        <v>29987210</v>
      </c>
      <c r="L175" s="1">
        <f t="shared" si="5"/>
        <v>5</v>
      </c>
      <c r="M175" s="6">
        <f>+VLOOKUP(B175,[4]Sheet1!A$2:H$127,8,0)</f>
        <v>44650</v>
      </c>
      <c r="N175" t="s">
        <v>4417</v>
      </c>
    </row>
    <row r="176" spans="1:14" customFormat="1" hidden="1" outlineLevel="1" x14ac:dyDescent="0.2">
      <c r="A176" s="6">
        <v>44590</v>
      </c>
      <c r="B176" s="2">
        <v>10638</v>
      </c>
      <c r="C176" s="2" t="s">
        <v>1507</v>
      </c>
      <c r="D176" s="2" t="s">
        <v>1035</v>
      </c>
      <c r="E176" s="1">
        <v>6601524</v>
      </c>
      <c r="F176" s="8" t="s">
        <v>620</v>
      </c>
      <c r="G176" s="1">
        <v>660152</v>
      </c>
      <c r="H176" s="1">
        <f t="shared" si="4"/>
        <v>7261676</v>
      </c>
      <c r="I176" s="2" t="s">
        <v>769</v>
      </c>
      <c r="J176" s="2" t="s">
        <v>319</v>
      </c>
      <c r="K176" s="1">
        <f>+VLOOKUP(B176,[4]Sheet1!A$2:H$127,6,0)</f>
        <v>6601524</v>
      </c>
      <c r="L176" s="1">
        <f t="shared" si="5"/>
        <v>0</v>
      </c>
      <c r="M176" s="6">
        <f>+VLOOKUP(B176,[4]Sheet1!A$2:H$127,8,0)</f>
        <v>44650</v>
      </c>
      <c r="N176" t="s">
        <v>4417</v>
      </c>
    </row>
    <row r="177" spans="1:14" customFormat="1" hidden="1" outlineLevel="1" x14ac:dyDescent="0.2">
      <c r="A177" s="6">
        <v>44590</v>
      </c>
      <c r="B177" s="2">
        <v>10639</v>
      </c>
      <c r="C177" s="2" t="s">
        <v>1507</v>
      </c>
      <c r="D177" s="2" t="s">
        <v>1932</v>
      </c>
      <c r="E177" s="1">
        <v>11798040</v>
      </c>
      <c r="F177" s="8" t="s">
        <v>620</v>
      </c>
      <c r="G177" s="1">
        <v>1179804</v>
      </c>
      <c r="H177" s="1">
        <f t="shared" si="4"/>
        <v>12977844</v>
      </c>
      <c r="I177" s="2" t="s">
        <v>1893</v>
      </c>
      <c r="J177" s="2" t="s">
        <v>375</v>
      </c>
      <c r="K177" s="1">
        <f>+VLOOKUP(B177,[4]Sheet1!A$2:H$127,6,0)</f>
        <v>11798040</v>
      </c>
      <c r="L177" s="1">
        <f t="shared" si="5"/>
        <v>0</v>
      </c>
      <c r="M177" s="6">
        <f>+VLOOKUP(B177,[4]Sheet1!A$2:H$127,8,0)</f>
        <v>44650</v>
      </c>
      <c r="N177" t="s">
        <v>4417</v>
      </c>
    </row>
    <row r="178" spans="1:14" customFormat="1" hidden="1" outlineLevel="1" x14ac:dyDescent="0.2">
      <c r="A178" s="6">
        <v>44590</v>
      </c>
      <c r="B178" s="2">
        <v>10640</v>
      </c>
      <c r="C178" s="2" t="s">
        <v>1507</v>
      </c>
      <c r="D178" s="2" t="s">
        <v>704</v>
      </c>
      <c r="E178" s="1">
        <v>13296400</v>
      </c>
      <c r="F178" s="8" t="s">
        <v>620</v>
      </c>
      <c r="G178" s="1">
        <v>1329640</v>
      </c>
      <c r="H178" s="1">
        <f t="shared" si="4"/>
        <v>14626040</v>
      </c>
      <c r="I178" s="2" t="s">
        <v>2355</v>
      </c>
      <c r="J178" s="2" t="s">
        <v>2013</v>
      </c>
      <c r="K178" s="1">
        <f>+VLOOKUP(B178,[4]Sheet1!A$2:H$127,6,0)</f>
        <v>13296400</v>
      </c>
      <c r="L178" s="1">
        <f t="shared" si="5"/>
        <v>0</v>
      </c>
      <c r="M178" s="6">
        <f>+VLOOKUP(B178,[4]Sheet1!A$2:H$127,8,0)</f>
        <v>44650</v>
      </c>
      <c r="N178" t="s">
        <v>4417</v>
      </c>
    </row>
    <row r="179" spans="1:14" customFormat="1" hidden="1" outlineLevel="1" x14ac:dyDescent="0.2">
      <c r="A179" s="6">
        <v>44590</v>
      </c>
      <c r="B179" s="2">
        <v>10641</v>
      </c>
      <c r="C179" s="2" t="s">
        <v>1507</v>
      </c>
      <c r="D179" s="2" t="s">
        <v>2583</v>
      </c>
      <c r="E179" s="1">
        <v>11105800</v>
      </c>
      <c r="F179" s="8" t="s">
        <v>620</v>
      </c>
      <c r="G179" s="1">
        <v>1110580</v>
      </c>
      <c r="H179" s="1">
        <f t="shared" si="4"/>
        <v>12216380</v>
      </c>
      <c r="I179" s="2" t="s">
        <v>2355</v>
      </c>
      <c r="J179" s="2" t="s">
        <v>2013</v>
      </c>
      <c r="K179" s="1">
        <f>+VLOOKUP(B179,[4]Sheet1!A$2:H$127,6,0)</f>
        <v>11105800</v>
      </c>
      <c r="L179" s="1">
        <f t="shared" si="5"/>
        <v>0</v>
      </c>
      <c r="M179" s="6">
        <f>+VLOOKUP(B179,[4]Sheet1!A$2:H$127,8,0)</f>
        <v>44650</v>
      </c>
      <c r="N179" t="s">
        <v>4417</v>
      </c>
    </row>
    <row r="180" spans="1:14" customFormat="1" hidden="1" outlineLevel="1" x14ac:dyDescent="0.2">
      <c r="A180" s="6">
        <v>44590</v>
      </c>
      <c r="B180" s="2">
        <v>10642</v>
      </c>
      <c r="C180" s="2" t="s">
        <v>1507</v>
      </c>
      <c r="D180" s="2" t="s">
        <v>1910</v>
      </c>
      <c r="E180" s="1">
        <v>2937240</v>
      </c>
      <c r="F180" s="8" t="s">
        <v>620</v>
      </c>
      <c r="G180" s="1">
        <v>293724</v>
      </c>
      <c r="H180" s="1">
        <f t="shared" si="4"/>
        <v>3230964</v>
      </c>
      <c r="I180" s="2" t="s">
        <v>2355</v>
      </c>
      <c r="J180" s="2" t="s">
        <v>2013</v>
      </c>
      <c r="K180" s="1">
        <f>+VLOOKUP(B180,[4]Sheet1!A$2:H$127,6,0)</f>
        <v>2937240</v>
      </c>
      <c r="L180" s="1">
        <f t="shared" si="5"/>
        <v>0</v>
      </c>
      <c r="M180" s="6">
        <f>+VLOOKUP(B180,[4]Sheet1!A$2:H$127,8,0)</f>
        <v>44650</v>
      </c>
      <c r="N180" t="s">
        <v>4417</v>
      </c>
    </row>
    <row r="181" spans="1:14" customFormat="1" hidden="1" outlineLevel="1" x14ac:dyDescent="0.2">
      <c r="A181" s="6">
        <v>44602</v>
      </c>
      <c r="B181" s="2">
        <v>47286</v>
      </c>
      <c r="C181" s="17"/>
      <c r="D181" s="2" t="s">
        <v>3025</v>
      </c>
      <c r="E181" s="1">
        <v>-134205</v>
      </c>
      <c r="F181" s="8" t="s">
        <v>3060</v>
      </c>
      <c r="G181" s="1">
        <v>-13421</v>
      </c>
      <c r="H181" s="1">
        <f t="shared" si="4"/>
        <v>-147626</v>
      </c>
      <c r="I181" s="2" t="s">
        <v>2355</v>
      </c>
      <c r="J181" s="2" t="s">
        <v>2013</v>
      </c>
      <c r="K181" s="1" t="e">
        <f>+VLOOKUP(B181,[2]Sheet1!A$2:H$93,6,0)</f>
        <v>#N/A</v>
      </c>
      <c r="L181" s="1" t="e">
        <f t="shared" si="5"/>
        <v>#N/A</v>
      </c>
      <c r="M181" s="6" t="e">
        <f>+VLOOKUP(B181,[2]Sheet1!A$2:H$93,8,0)</f>
        <v>#N/A</v>
      </c>
      <c r="N181" t="s">
        <v>4426</v>
      </c>
    </row>
    <row r="182" spans="1:14" customFormat="1" hidden="1" outlineLevel="1" x14ac:dyDescent="0.2">
      <c r="A182" s="6">
        <v>44602</v>
      </c>
      <c r="B182" s="2">
        <v>47288</v>
      </c>
      <c r="C182" s="17"/>
      <c r="D182" s="2" t="s">
        <v>3026</v>
      </c>
      <c r="E182" s="1">
        <v>-301961</v>
      </c>
      <c r="F182" s="8" t="s">
        <v>3060</v>
      </c>
      <c r="G182" s="1">
        <v>-30196</v>
      </c>
      <c r="H182" s="1">
        <f t="shared" si="4"/>
        <v>-332157</v>
      </c>
      <c r="I182" s="2" t="s">
        <v>2355</v>
      </c>
      <c r="J182" s="2" t="s">
        <v>2013</v>
      </c>
      <c r="K182" s="1" t="e">
        <f>+VLOOKUP(B182,[2]Sheet1!A$2:H$93,6,0)</f>
        <v>#N/A</v>
      </c>
      <c r="L182" s="1" t="e">
        <f t="shared" si="5"/>
        <v>#N/A</v>
      </c>
      <c r="M182" s="6" t="e">
        <f>+VLOOKUP(B182,[2]Sheet1!A$2:H$93,8,0)</f>
        <v>#N/A</v>
      </c>
      <c r="N182" t="s">
        <v>4426</v>
      </c>
    </row>
    <row r="183" spans="1:14" customFormat="1" hidden="1" outlineLevel="1" x14ac:dyDescent="0.2">
      <c r="A183" s="6">
        <v>44602</v>
      </c>
      <c r="B183" s="2">
        <v>47289</v>
      </c>
      <c r="C183" s="17"/>
      <c r="D183" s="2" t="s">
        <v>3027</v>
      </c>
      <c r="E183" s="1">
        <v>-469717</v>
      </c>
      <c r="F183" s="8" t="s">
        <v>3060</v>
      </c>
      <c r="G183" s="1">
        <v>-46972</v>
      </c>
      <c r="H183" s="1">
        <f t="shared" si="4"/>
        <v>-516689</v>
      </c>
      <c r="I183" s="2" t="s">
        <v>2355</v>
      </c>
      <c r="J183" s="2" t="s">
        <v>2013</v>
      </c>
      <c r="K183" s="1" t="e">
        <f>+VLOOKUP(B183,[2]Sheet1!A$2:H$93,6,0)</f>
        <v>#N/A</v>
      </c>
      <c r="L183" s="1" t="e">
        <f t="shared" si="5"/>
        <v>#N/A</v>
      </c>
      <c r="M183" s="6" t="e">
        <f>+VLOOKUP(B183,[2]Sheet1!A$2:H$93,8,0)</f>
        <v>#N/A</v>
      </c>
      <c r="N183" t="s">
        <v>4426</v>
      </c>
    </row>
    <row r="184" spans="1:14" customFormat="1" hidden="1" outlineLevel="1" x14ac:dyDescent="0.2">
      <c r="A184" s="6">
        <v>44602</v>
      </c>
      <c r="B184" s="2">
        <v>47290</v>
      </c>
      <c r="C184" s="17"/>
      <c r="D184" s="2" t="s">
        <v>3028</v>
      </c>
      <c r="E184" s="1">
        <v>-268410</v>
      </c>
      <c r="F184" s="8" t="s">
        <v>3060</v>
      </c>
      <c r="G184" s="1">
        <v>-26841</v>
      </c>
      <c r="H184" s="1">
        <f t="shared" si="4"/>
        <v>-295251</v>
      </c>
      <c r="I184" s="2" t="s">
        <v>2355</v>
      </c>
      <c r="J184" s="2" t="s">
        <v>2013</v>
      </c>
      <c r="K184" s="1" t="e">
        <f>+VLOOKUP(B184,[2]Sheet1!A$2:H$93,6,0)</f>
        <v>#N/A</v>
      </c>
      <c r="L184" s="1" t="e">
        <f t="shared" si="5"/>
        <v>#N/A</v>
      </c>
      <c r="M184" s="6" t="e">
        <f>+VLOOKUP(B184,[2]Sheet1!A$2:H$93,8,0)</f>
        <v>#N/A</v>
      </c>
      <c r="N184" t="s">
        <v>4426</v>
      </c>
    </row>
    <row r="185" spans="1:14" customFormat="1" hidden="1" outlineLevel="1" x14ac:dyDescent="0.2">
      <c r="A185" s="6">
        <v>44602</v>
      </c>
      <c r="B185" s="2">
        <v>47287</v>
      </c>
      <c r="C185" s="17"/>
      <c r="D185" s="2" t="s">
        <v>3025</v>
      </c>
      <c r="E185" s="1">
        <v>-711286</v>
      </c>
      <c r="F185" s="8" t="s">
        <v>3060</v>
      </c>
      <c r="G185" s="1">
        <v>-71129</v>
      </c>
      <c r="H185" s="1">
        <f t="shared" si="4"/>
        <v>-782415</v>
      </c>
      <c r="I185" s="2" t="s">
        <v>2355</v>
      </c>
      <c r="J185" s="2" t="s">
        <v>2013</v>
      </c>
      <c r="K185" s="1" t="e">
        <f>+VLOOKUP(B185,[2]Sheet1!A$2:H$93,6,0)</f>
        <v>#N/A</v>
      </c>
      <c r="L185" s="1" t="e">
        <f t="shared" si="5"/>
        <v>#N/A</v>
      </c>
      <c r="M185" s="6" t="e">
        <f>+VLOOKUP(B185,[2]Sheet1!A$2:H$93,8,0)</f>
        <v>#N/A</v>
      </c>
      <c r="N185" t="s">
        <v>4426</v>
      </c>
    </row>
    <row r="186" spans="1:14" customFormat="1" hidden="1" outlineLevel="1" x14ac:dyDescent="0.2">
      <c r="A186" s="6">
        <v>44613</v>
      </c>
      <c r="B186" s="2">
        <v>13245</v>
      </c>
      <c r="C186" s="17"/>
      <c r="D186" s="2" t="s">
        <v>3029</v>
      </c>
      <c r="E186" s="1">
        <v>-11129390</v>
      </c>
      <c r="F186" s="8" t="s">
        <v>3060</v>
      </c>
      <c r="G186" s="1">
        <v>-1112939</v>
      </c>
      <c r="H186" s="1">
        <f t="shared" si="4"/>
        <v>-12242329</v>
      </c>
      <c r="I186" s="2" t="s">
        <v>2355</v>
      </c>
      <c r="J186" s="2" t="s">
        <v>2013</v>
      </c>
      <c r="K186" s="1" t="e">
        <f>+VLOOKUP(B186,[2]Sheet1!A$2:H$93,6,0)</f>
        <v>#N/A</v>
      </c>
      <c r="L186" s="1" t="e">
        <f t="shared" si="5"/>
        <v>#N/A</v>
      </c>
      <c r="M186" s="6" t="e">
        <f>+VLOOKUP(B186,[2]Sheet1!A$2:H$93,8,0)</f>
        <v>#N/A</v>
      </c>
      <c r="N186" t="s">
        <v>4426</v>
      </c>
    </row>
    <row r="187" spans="1:14" customFormat="1" hidden="1" outlineLevel="1" x14ac:dyDescent="0.2">
      <c r="A187" s="6">
        <v>44621</v>
      </c>
      <c r="B187" s="2">
        <v>14959</v>
      </c>
      <c r="C187" s="2" t="s">
        <v>1507</v>
      </c>
      <c r="D187" s="2"/>
      <c r="E187" s="1">
        <v>0</v>
      </c>
      <c r="F187" s="8" t="s">
        <v>316</v>
      </c>
      <c r="G187" s="1">
        <v>0</v>
      </c>
      <c r="H187" s="1">
        <f t="shared" si="4"/>
        <v>0</v>
      </c>
      <c r="I187" s="2" t="s">
        <v>1474</v>
      </c>
      <c r="J187" s="2" t="s">
        <v>2830</v>
      </c>
      <c r="K187" s="1" t="e">
        <f>+VLOOKUP(B187,[1]Sheet1!A$2:H$18,6,0)</f>
        <v>#N/A</v>
      </c>
      <c r="L187" s="1" t="e">
        <f t="shared" si="5"/>
        <v>#N/A</v>
      </c>
      <c r="M187" s="6" t="e">
        <f>+VLOOKUP(B187,[1]Sheet1!A$2:H$18,8,0)</f>
        <v>#N/A</v>
      </c>
      <c r="N187" t="s">
        <v>3062</v>
      </c>
    </row>
    <row r="188" spans="1:14" customFormat="1" hidden="1" outlineLevel="1" x14ac:dyDescent="0.2">
      <c r="A188" s="6">
        <v>44621</v>
      </c>
      <c r="B188" s="2">
        <v>14960</v>
      </c>
      <c r="C188" s="2" t="s">
        <v>1507</v>
      </c>
      <c r="D188" s="2" t="s">
        <v>30</v>
      </c>
      <c r="E188" s="1">
        <v>7074740</v>
      </c>
      <c r="F188" s="8" t="s">
        <v>316</v>
      </c>
      <c r="G188" s="1">
        <v>565979</v>
      </c>
      <c r="H188" s="1">
        <f t="shared" si="4"/>
        <v>7640719</v>
      </c>
      <c r="I188" s="2" t="s">
        <v>2355</v>
      </c>
      <c r="J188" s="2" t="s">
        <v>2013</v>
      </c>
      <c r="K188" s="1">
        <f>+VLOOKUP(B188,[2]Sheet1!A$2:H$93,6,0)</f>
        <v>7074740</v>
      </c>
      <c r="L188" s="1">
        <f t="shared" si="5"/>
        <v>0</v>
      </c>
      <c r="M188" s="6">
        <f>+VLOOKUP(B188,[2]Sheet1!A$2:H$93,8,0)</f>
        <v>44657</v>
      </c>
      <c r="N188" t="s">
        <v>4425</v>
      </c>
    </row>
    <row r="189" spans="1:14" customFormat="1" hidden="1" outlineLevel="1" x14ac:dyDescent="0.2">
      <c r="A189" s="6">
        <v>44621</v>
      </c>
      <c r="B189" s="2">
        <v>14961</v>
      </c>
      <c r="C189" s="2" t="s">
        <v>1507</v>
      </c>
      <c r="D189" s="2" t="s">
        <v>1176</v>
      </c>
      <c r="E189" s="1">
        <v>4127058</v>
      </c>
      <c r="F189" s="8" t="s">
        <v>316</v>
      </c>
      <c r="G189" s="1">
        <v>330165</v>
      </c>
      <c r="H189" s="1">
        <f t="shared" si="4"/>
        <v>4457223</v>
      </c>
      <c r="I189" s="2" t="s">
        <v>2355</v>
      </c>
      <c r="J189" s="2" t="s">
        <v>2013</v>
      </c>
      <c r="K189" s="1">
        <f>+VLOOKUP(B189,[2]Sheet1!A$2:H$93,6,0)</f>
        <v>4127058</v>
      </c>
      <c r="L189" s="1">
        <f t="shared" si="5"/>
        <v>0</v>
      </c>
      <c r="M189" s="6">
        <f>+VLOOKUP(B189,[2]Sheet1!A$2:H$93,8,0)</f>
        <v>44657</v>
      </c>
      <c r="N189" t="s">
        <v>4425</v>
      </c>
    </row>
    <row r="190" spans="1:14" customFormat="1" hidden="1" outlineLevel="1" x14ac:dyDescent="0.2">
      <c r="A190" s="6">
        <v>44621</v>
      </c>
      <c r="B190" s="2">
        <v>14962</v>
      </c>
      <c r="C190" s="2" t="s">
        <v>1507</v>
      </c>
      <c r="D190" s="2" t="s">
        <v>2153</v>
      </c>
      <c r="E190" s="1">
        <v>14406600</v>
      </c>
      <c r="F190" s="8" t="s">
        <v>316</v>
      </c>
      <c r="G190" s="1">
        <v>1152528</v>
      </c>
      <c r="H190" s="1">
        <f t="shared" si="4"/>
        <v>15559128</v>
      </c>
      <c r="I190" s="2" t="s">
        <v>263</v>
      </c>
      <c r="J190" s="2" t="s">
        <v>1408</v>
      </c>
      <c r="K190" s="1">
        <f>+VLOOKUP(B190,[2]Sheet1!A$2:H$93,6,0)</f>
        <v>14406600</v>
      </c>
      <c r="L190" s="1">
        <f t="shared" si="5"/>
        <v>0</v>
      </c>
      <c r="M190" s="6">
        <f>+VLOOKUP(B190,[2]Sheet1!A$2:H$93,8,0)</f>
        <v>44657</v>
      </c>
      <c r="N190" t="s">
        <v>4425</v>
      </c>
    </row>
    <row r="191" spans="1:14" customFormat="1" hidden="1" outlineLevel="1" x14ac:dyDescent="0.2">
      <c r="A191" s="6">
        <v>44621</v>
      </c>
      <c r="B191" s="2">
        <v>14963</v>
      </c>
      <c r="C191" s="2" t="s">
        <v>1507</v>
      </c>
      <c r="D191" s="2" t="s">
        <v>2534</v>
      </c>
      <c r="E191" s="1">
        <v>3849940</v>
      </c>
      <c r="F191" s="8" t="s">
        <v>316</v>
      </c>
      <c r="G191" s="1">
        <v>307995</v>
      </c>
      <c r="H191" s="1">
        <f t="shared" si="4"/>
        <v>4157935</v>
      </c>
      <c r="I191" s="2" t="s">
        <v>513</v>
      </c>
      <c r="J191" s="2" t="s">
        <v>364</v>
      </c>
      <c r="K191" s="1">
        <f>+VLOOKUP(B191,[2]Sheet1!A$2:H$93,6,0)</f>
        <v>3849940</v>
      </c>
      <c r="L191" s="1">
        <f t="shared" si="5"/>
        <v>0</v>
      </c>
      <c r="M191" s="6">
        <f>+VLOOKUP(B191,[2]Sheet1!A$2:H$93,8,0)</f>
        <v>44657</v>
      </c>
      <c r="N191" t="s">
        <v>4425</v>
      </c>
    </row>
    <row r="192" spans="1:14" customFormat="1" hidden="1" outlineLevel="1" x14ac:dyDescent="0.2">
      <c r="A192" s="6">
        <v>44621</v>
      </c>
      <c r="B192" s="2">
        <v>14964</v>
      </c>
      <c r="C192" s="2" t="s">
        <v>1507</v>
      </c>
      <c r="D192" s="2" t="s">
        <v>1913</v>
      </c>
      <c r="E192" s="1">
        <v>2579200</v>
      </c>
      <c r="F192" s="8" t="s">
        <v>316</v>
      </c>
      <c r="G192" s="1">
        <v>206336</v>
      </c>
      <c r="H192" s="1">
        <f t="shared" si="4"/>
        <v>2785536</v>
      </c>
      <c r="I192" s="2" t="s">
        <v>1977</v>
      </c>
      <c r="J192" s="2" t="s">
        <v>1098</v>
      </c>
      <c r="K192" s="1">
        <f>+VLOOKUP(B192,[2]Sheet1!A$2:H$93,6,0)</f>
        <v>2579200</v>
      </c>
      <c r="L192" s="1">
        <f t="shared" si="5"/>
        <v>0</v>
      </c>
      <c r="M192" s="6">
        <f>+VLOOKUP(B192,[2]Sheet1!A$2:H$93,8,0)</f>
        <v>44657</v>
      </c>
      <c r="N192" t="s">
        <v>4425</v>
      </c>
    </row>
    <row r="193" spans="1:14" customFormat="1" hidden="1" outlineLevel="1" x14ac:dyDescent="0.2">
      <c r="A193" s="6">
        <v>44621</v>
      </c>
      <c r="B193" s="2">
        <v>14965</v>
      </c>
      <c r="C193" s="2" t="s">
        <v>1507</v>
      </c>
      <c r="D193" s="2" t="s">
        <v>2196</v>
      </c>
      <c r="E193" s="1">
        <v>3288820</v>
      </c>
      <c r="F193" s="8" t="s">
        <v>316</v>
      </c>
      <c r="G193" s="1">
        <v>263106</v>
      </c>
      <c r="H193" s="1">
        <f t="shared" si="4"/>
        <v>3551926</v>
      </c>
      <c r="I193" s="2" t="s">
        <v>1474</v>
      </c>
      <c r="J193" s="2" t="s">
        <v>2830</v>
      </c>
      <c r="K193" s="1">
        <f>+VLOOKUP(B193,[2]Sheet1!A$2:H$93,6,0)</f>
        <v>3288820</v>
      </c>
      <c r="L193" s="1">
        <f t="shared" si="5"/>
        <v>0</v>
      </c>
      <c r="M193" s="6">
        <f>+VLOOKUP(B193,[2]Sheet1!A$2:H$93,8,0)</f>
        <v>44657</v>
      </c>
      <c r="N193" t="s">
        <v>4425</v>
      </c>
    </row>
    <row r="194" spans="1:14" customFormat="1" hidden="1" outlineLevel="1" x14ac:dyDescent="0.2">
      <c r="A194" s="6">
        <v>44621</v>
      </c>
      <c r="B194" s="2">
        <v>14966</v>
      </c>
      <c r="C194" s="2" t="s">
        <v>1507</v>
      </c>
      <c r="D194" s="2" t="s">
        <v>2425</v>
      </c>
      <c r="E194" s="1">
        <v>1403520</v>
      </c>
      <c r="F194" s="8" t="s">
        <v>316</v>
      </c>
      <c r="G194" s="1">
        <v>112282</v>
      </c>
      <c r="H194" s="1">
        <f t="shared" ref="H194:H257" si="6">+E194+G194</f>
        <v>1515802</v>
      </c>
      <c r="I194" s="2" t="s">
        <v>769</v>
      </c>
      <c r="J194" s="2" t="s">
        <v>319</v>
      </c>
      <c r="K194" s="1">
        <f>+VLOOKUP(B194,[2]Sheet1!A$2:H$93,6,0)</f>
        <v>1403520</v>
      </c>
      <c r="L194" s="1">
        <f t="shared" si="5"/>
        <v>0</v>
      </c>
      <c r="M194" s="6">
        <f>+VLOOKUP(B194,[2]Sheet1!A$2:H$93,8,0)</f>
        <v>44657</v>
      </c>
      <c r="N194" t="s">
        <v>4425</v>
      </c>
    </row>
    <row r="195" spans="1:14" customFormat="1" hidden="1" outlineLevel="1" x14ac:dyDescent="0.2">
      <c r="A195" s="6">
        <v>44621</v>
      </c>
      <c r="B195" s="2">
        <v>14967</v>
      </c>
      <c r="C195" s="2" t="s">
        <v>1507</v>
      </c>
      <c r="D195" s="2" t="s">
        <v>2568</v>
      </c>
      <c r="E195" s="1">
        <v>14563600</v>
      </c>
      <c r="F195" s="8" t="s">
        <v>316</v>
      </c>
      <c r="G195" s="1">
        <v>1165088</v>
      </c>
      <c r="H195" s="1">
        <f t="shared" si="6"/>
        <v>15728688</v>
      </c>
      <c r="I195" s="2" t="s">
        <v>769</v>
      </c>
      <c r="J195" s="2" t="s">
        <v>319</v>
      </c>
      <c r="K195" s="1">
        <f>+VLOOKUP(B195,[2]Sheet1!A$2:H$93,6,0)</f>
        <v>14563600</v>
      </c>
      <c r="L195" s="1">
        <f t="shared" ref="L195:L258" si="7">+K195-E195</f>
        <v>0</v>
      </c>
      <c r="M195" s="6">
        <f>+VLOOKUP(B195,[2]Sheet1!A$2:H$93,8,0)</f>
        <v>44657</v>
      </c>
      <c r="N195" t="s">
        <v>4425</v>
      </c>
    </row>
    <row r="196" spans="1:14" customFormat="1" hidden="1" outlineLevel="1" x14ac:dyDescent="0.2">
      <c r="A196" s="6">
        <v>44621</v>
      </c>
      <c r="B196" s="2">
        <v>14968</v>
      </c>
      <c r="C196" s="2" t="s">
        <v>1507</v>
      </c>
      <c r="D196" s="2" t="s">
        <v>818</v>
      </c>
      <c r="E196" s="1">
        <v>6524850</v>
      </c>
      <c r="F196" s="8" t="s">
        <v>316</v>
      </c>
      <c r="G196" s="1">
        <v>521988</v>
      </c>
      <c r="H196" s="1">
        <f t="shared" si="6"/>
        <v>7046838</v>
      </c>
      <c r="I196" s="2" t="s">
        <v>2355</v>
      </c>
      <c r="J196" s="2" t="s">
        <v>2013</v>
      </c>
      <c r="K196" s="1">
        <f>+VLOOKUP(B196,[2]Sheet1!A$2:H$93,6,0)</f>
        <v>6524850</v>
      </c>
      <c r="L196" s="1">
        <f t="shared" si="7"/>
        <v>0</v>
      </c>
      <c r="M196" s="6">
        <f>+VLOOKUP(B196,[2]Sheet1!A$2:H$93,8,0)</f>
        <v>44657</v>
      </c>
      <c r="N196" t="s">
        <v>4425</v>
      </c>
    </row>
    <row r="197" spans="1:14" customFormat="1" hidden="1" outlineLevel="1" x14ac:dyDescent="0.2">
      <c r="A197" s="6">
        <v>44621</v>
      </c>
      <c r="B197" s="2">
        <v>14969</v>
      </c>
      <c r="C197" s="2" t="s">
        <v>1507</v>
      </c>
      <c r="D197" s="2" t="s">
        <v>1430</v>
      </c>
      <c r="E197" s="1">
        <v>3224270</v>
      </c>
      <c r="F197" s="8" t="s">
        <v>316</v>
      </c>
      <c r="G197" s="1">
        <v>257942</v>
      </c>
      <c r="H197" s="1">
        <f t="shared" si="6"/>
        <v>3482212</v>
      </c>
      <c r="I197" s="2" t="s">
        <v>2355</v>
      </c>
      <c r="J197" s="2" t="s">
        <v>2013</v>
      </c>
      <c r="K197" s="1">
        <f>+VLOOKUP(B197,[2]Sheet1!A$2:H$93,6,0)</f>
        <v>3224270</v>
      </c>
      <c r="L197" s="1">
        <f t="shared" si="7"/>
        <v>0</v>
      </c>
      <c r="M197" s="6">
        <f>+VLOOKUP(B197,[2]Sheet1!A$2:H$93,8,0)</f>
        <v>44657</v>
      </c>
      <c r="N197" t="s">
        <v>4425</v>
      </c>
    </row>
    <row r="198" spans="1:14" customFormat="1" hidden="1" outlineLevel="1" x14ac:dyDescent="0.2">
      <c r="A198" s="6">
        <v>44621</v>
      </c>
      <c r="B198" s="2">
        <v>14970</v>
      </c>
      <c r="C198" s="2" t="s">
        <v>1507</v>
      </c>
      <c r="D198" s="2" t="s">
        <v>935</v>
      </c>
      <c r="E198" s="1">
        <v>7322620</v>
      </c>
      <c r="F198" s="8" t="s">
        <v>316</v>
      </c>
      <c r="G198" s="1">
        <v>585810</v>
      </c>
      <c r="H198" s="1">
        <f t="shared" si="6"/>
        <v>7908430</v>
      </c>
      <c r="I198" s="2" t="s">
        <v>975</v>
      </c>
      <c r="J198" s="2" t="s">
        <v>915</v>
      </c>
      <c r="K198" s="1">
        <f>+VLOOKUP(B198,[2]Sheet1!A$2:H$93,6,0)</f>
        <v>7322620</v>
      </c>
      <c r="L198" s="1">
        <f t="shared" si="7"/>
        <v>0</v>
      </c>
      <c r="M198" s="6">
        <f>+VLOOKUP(B198,[2]Sheet1!A$2:H$93,8,0)</f>
        <v>44657</v>
      </c>
      <c r="N198" t="s">
        <v>4425</v>
      </c>
    </row>
    <row r="199" spans="1:14" customFormat="1" hidden="1" outlineLevel="1" x14ac:dyDescent="0.2">
      <c r="A199" s="6">
        <v>44621</v>
      </c>
      <c r="B199" s="2">
        <v>14971</v>
      </c>
      <c r="C199" s="2" t="s">
        <v>1507</v>
      </c>
      <c r="D199" s="2" t="s">
        <v>2116</v>
      </c>
      <c r="E199" s="1">
        <v>10990740</v>
      </c>
      <c r="F199" s="8" t="s">
        <v>316</v>
      </c>
      <c r="G199" s="1">
        <v>879259</v>
      </c>
      <c r="H199" s="1">
        <f t="shared" si="6"/>
        <v>11869999</v>
      </c>
      <c r="I199" s="2" t="s">
        <v>975</v>
      </c>
      <c r="J199" s="2" t="s">
        <v>915</v>
      </c>
      <c r="K199" s="1">
        <f>+VLOOKUP(B199,[2]Sheet1!A$2:H$93,6,0)</f>
        <v>10990740</v>
      </c>
      <c r="L199" s="1">
        <f t="shared" si="7"/>
        <v>0</v>
      </c>
      <c r="M199" s="6">
        <f>+VLOOKUP(B199,[2]Sheet1!A$2:H$93,8,0)</f>
        <v>44657</v>
      </c>
      <c r="N199" t="s">
        <v>4425</v>
      </c>
    </row>
    <row r="200" spans="1:14" customFormat="1" hidden="1" outlineLevel="1" x14ac:dyDescent="0.2">
      <c r="A200" s="6">
        <v>44621</v>
      </c>
      <c r="B200" s="2">
        <v>14972</v>
      </c>
      <c r="C200" s="2" t="s">
        <v>1507</v>
      </c>
      <c r="D200" s="2" t="s">
        <v>255</v>
      </c>
      <c r="E200" s="1">
        <v>1110580</v>
      </c>
      <c r="F200" s="8" t="s">
        <v>316</v>
      </c>
      <c r="G200" s="1">
        <v>88846</v>
      </c>
      <c r="H200" s="1">
        <f t="shared" si="6"/>
        <v>1199426</v>
      </c>
      <c r="I200" s="2" t="s">
        <v>2355</v>
      </c>
      <c r="J200" s="2" t="s">
        <v>2013</v>
      </c>
      <c r="K200" s="1">
        <f>+VLOOKUP(B200,[2]Sheet1!A$2:H$93,6,0)</f>
        <v>1110580</v>
      </c>
      <c r="L200" s="1">
        <f t="shared" si="7"/>
        <v>0</v>
      </c>
      <c r="M200" s="6">
        <f>+VLOOKUP(B200,[2]Sheet1!A$2:H$93,8,0)</f>
        <v>44657</v>
      </c>
      <c r="N200" t="s">
        <v>4425</v>
      </c>
    </row>
    <row r="201" spans="1:14" customFormat="1" hidden="1" outlineLevel="1" x14ac:dyDescent="0.2">
      <c r="A201" s="6">
        <v>44621</v>
      </c>
      <c r="B201" s="2">
        <v>14973</v>
      </c>
      <c r="C201" s="2" t="s">
        <v>1507</v>
      </c>
      <c r="D201" s="2" t="s">
        <v>2511</v>
      </c>
      <c r="E201" s="1">
        <v>1110580</v>
      </c>
      <c r="F201" s="8" t="s">
        <v>316</v>
      </c>
      <c r="G201" s="1">
        <v>88846</v>
      </c>
      <c r="H201" s="1">
        <f t="shared" si="6"/>
        <v>1199426</v>
      </c>
      <c r="I201" s="2" t="s">
        <v>769</v>
      </c>
      <c r="J201" s="2" t="s">
        <v>319</v>
      </c>
      <c r="K201" s="1">
        <f>+VLOOKUP(B201,[2]Sheet1!A$2:H$93,6,0)</f>
        <v>1110580</v>
      </c>
      <c r="L201" s="1">
        <f t="shared" si="7"/>
        <v>0</v>
      </c>
      <c r="M201" s="6">
        <f>+VLOOKUP(B201,[2]Sheet1!A$2:H$93,8,0)</f>
        <v>44657</v>
      </c>
      <c r="N201" t="s">
        <v>4425</v>
      </c>
    </row>
    <row r="202" spans="1:14" customFormat="1" hidden="1" outlineLevel="1" x14ac:dyDescent="0.2">
      <c r="A202" s="6">
        <v>44621</v>
      </c>
      <c r="B202" s="2">
        <v>14974</v>
      </c>
      <c r="C202" s="2" t="s">
        <v>1507</v>
      </c>
      <c r="D202" s="2" t="s">
        <v>713</v>
      </c>
      <c r="E202" s="1">
        <v>2156770</v>
      </c>
      <c r="F202" s="8" t="s">
        <v>316</v>
      </c>
      <c r="G202" s="1">
        <v>172542</v>
      </c>
      <c r="H202" s="1">
        <f t="shared" si="6"/>
        <v>2329312</v>
      </c>
      <c r="I202" s="2" t="s">
        <v>2908</v>
      </c>
      <c r="J202" s="2" t="s">
        <v>2857</v>
      </c>
      <c r="K202" s="1">
        <f>+VLOOKUP(B202,[2]Sheet1!A$2:H$93,6,0)</f>
        <v>2156770</v>
      </c>
      <c r="L202" s="1">
        <f t="shared" si="7"/>
        <v>0</v>
      </c>
      <c r="M202" s="6">
        <f>+VLOOKUP(B202,[2]Sheet1!A$2:H$93,8,0)</f>
        <v>44657</v>
      </c>
      <c r="N202" t="s">
        <v>4425</v>
      </c>
    </row>
    <row r="203" spans="1:14" customFormat="1" hidden="1" outlineLevel="1" x14ac:dyDescent="0.2">
      <c r="A203" s="6">
        <v>44621</v>
      </c>
      <c r="B203" s="2">
        <v>14975</v>
      </c>
      <c r="C203" s="2" t="s">
        <v>1507</v>
      </c>
      <c r="D203" s="2" t="s">
        <v>2607</v>
      </c>
      <c r="E203" s="1">
        <v>2381320</v>
      </c>
      <c r="F203" s="8" t="s">
        <v>316</v>
      </c>
      <c r="G203" s="1">
        <v>190506</v>
      </c>
      <c r="H203" s="1">
        <f t="shared" si="6"/>
        <v>2571826</v>
      </c>
      <c r="I203" s="2" t="s">
        <v>1474</v>
      </c>
      <c r="J203" s="2" t="s">
        <v>2830</v>
      </c>
      <c r="K203" s="1">
        <f>+VLOOKUP(B203,[2]Sheet1!A$2:H$93,6,0)</f>
        <v>2381320</v>
      </c>
      <c r="L203" s="1">
        <f t="shared" si="7"/>
        <v>0</v>
      </c>
      <c r="M203" s="6">
        <f>+VLOOKUP(B203,[2]Sheet1!A$2:H$93,8,0)</f>
        <v>44657</v>
      </c>
      <c r="N203" t="s">
        <v>4425</v>
      </c>
    </row>
    <row r="204" spans="1:14" customFormat="1" hidden="1" outlineLevel="1" x14ac:dyDescent="0.2">
      <c r="A204" s="6">
        <v>44621</v>
      </c>
      <c r="B204" s="2">
        <v>14976</v>
      </c>
      <c r="C204" s="2" t="s">
        <v>1507</v>
      </c>
      <c r="D204" s="2" t="s">
        <v>2623</v>
      </c>
      <c r="E204" s="1">
        <v>1293750</v>
      </c>
      <c r="F204" s="8" t="s">
        <v>316</v>
      </c>
      <c r="G204" s="1">
        <v>103500</v>
      </c>
      <c r="H204" s="1">
        <f t="shared" si="6"/>
        <v>1397250</v>
      </c>
      <c r="I204" s="2" t="s">
        <v>2093</v>
      </c>
      <c r="J204" s="2" t="s">
        <v>442</v>
      </c>
      <c r="K204" s="1">
        <f>+VLOOKUP(B204,[2]Sheet1!A$2:H$93,6,0)</f>
        <v>1293750</v>
      </c>
      <c r="L204" s="1">
        <f t="shared" si="7"/>
        <v>0</v>
      </c>
      <c r="M204" s="6">
        <f>+VLOOKUP(B204,[2]Sheet1!A$2:H$93,8,0)</f>
        <v>44657</v>
      </c>
      <c r="N204" t="s">
        <v>4425</v>
      </c>
    </row>
    <row r="205" spans="1:14" customFormat="1" hidden="1" outlineLevel="1" x14ac:dyDescent="0.2">
      <c r="A205" s="6">
        <v>44621</v>
      </c>
      <c r="B205" s="2">
        <v>14977</v>
      </c>
      <c r="C205" s="2" t="s">
        <v>1507</v>
      </c>
      <c r="D205" s="2" t="s">
        <v>1229</v>
      </c>
      <c r="E205" s="1">
        <v>3147740</v>
      </c>
      <c r="F205" s="8" t="s">
        <v>316</v>
      </c>
      <c r="G205" s="1">
        <v>251819</v>
      </c>
      <c r="H205" s="1">
        <f t="shared" si="6"/>
        <v>3399559</v>
      </c>
      <c r="I205" s="2" t="s">
        <v>2355</v>
      </c>
      <c r="J205" s="2" t="s">
        <v>2013</v>
      </c>
      <c r="K205" s="1">
        <f>+VLOOKUP(B205,[2]Sheet1!A$2:H$93,6,0)</f>
        <v>3147740</v>
      </c>
      <c r="L205" s="1">
        <f t="shared" si="7"/>
        <v>0</v>
      </c>
      <c r="M205" s="6">
        <f>+VLOOKUP(B205,[2]Sheet1!A$2:H$93,8,0)</f>
        <v>44657</v>
      </c>
      <c r="N205" t="s">
        <v>4425</v>
      </c>
    </row>
    <row r="206" spans="1:14" customFormat="1" hidden="1" outlineLevel="1" x14ac:dyDescent="0.2">
      <c r="A206" s="6">
        <v>44621</v>
      </c>
      <c r="B206" s="2">
        <v>14978</v>
      </c>
      <c r="C206" s="2" t="s">
        <v>1507</v>
      </c>
      <c r="D206" s="2" t="s">
        <v>861</v>
      </c>
      <c r="E206" s="1">
        <v>5850348</v>
      </c>
      <c r="F206" s="8" t="s">
        <v>316</v>
      </c>
      <c r="G206" s="1">
        <v>468028</v>
      </c>
      <c r="H206" s="1">
        <f t="shared" si="6"/>
        <v>6318376</v>
      </c>
      <c r="I206" s="2" t="s">
        <v>2355</v>
      </c>
      <c r="J206" s="2" t="s">
        <v>2013</v>
      </c>
      <c r="K206" s="1">
        <f>+VLOOKUP(B206,[2]Sheet1!A$2:H$93,6,0)</f>
        <v>5850348</v>
      </c>
      <c r="L206" s="1">
        <f t="shared" si="7"/>
        <v>0</v>
      </c>
      <c r="M206" s="6">
        <f>+VLOOKUP(B206,[2]Sheet1!A$2:H$93,8,0)</f>
        <v>44657</v>
      </c>
      <c r="N206" t="s">
        <v>4425</v>
      </c>
    </row>
    <row r="207" spans="1:14" customFormat="1" hidden="1" outlineLevel="1" x14ac:dyDescent="0.2">
      <c r="A207" s="6">
        <v>44621</v>
      </c>
      <c r="B207" s="2">
        <v>14979</v>
      </c>
      <c r="C207" s="2" t="s">
        <v>1507</v>
      </c>
      <c r="D207" s="2" t="s">
        <v>1044</v>
      </c>
      <c r="E207" s="1">
        <v>2727494</v>
      </c>
      <c r="F207" s="8" t="s">
        <v>316</v>
      </c>
      <c r="G207" s="1">
        <v>218200</v>
      </c>
      <c r="H207" s="1">
        <f t="shared" si="6"/>
        <v>2945694</v>
      </c>
      <c r="I207" s="2" t="s">
        <v>3001</v>
      </c>
      <c r="J207" s="2" t="s">
        <v>1150</v>
      </c>
      <c r="K207" s="1">
        <f>+VLOOKUP(B207,[2]Sheet1!A$2:H$93,6,0)</f>
        <v>2727494</v>
      </c>
      <c r="L207" s="1">
        <f t="shared" si="7"/>
        <v>0</v>
      </c>
      <c r="M207" s="6">
        <f>+VLOOKUP(B207,[2]Sheet1!A$2:H$93,8,0)</f>
        <v>44657</v>
      </c>
      <c r="N207" t="s">
        <v>4425</v>
      </c>
    </row>
    <row r="208" spans="1:14" customFormat="1" hidden="1" outlineLevel="1" x14ac:dyDescent="0.2">
      <c r="A208" s="6">
        <v>44621</v>
      </c>
      <c r="B208" s="2">
        <v>14980</v>
      </c>
      <c r="C208" s="2" t="s">
        <v>1507</v>
      </c>
      <c r="D208" s="2" t="s">
        <v>2587</v>
      </c>
      <c r="E208" s="1">
        <v>7446280</v>
      </c>
      <c r="F208" s="8" t="s">
        <v>316</v>
      </c>
      <c r="G208" s="1">
        <v>595702</v>
      </c>
      <c r="H208" s="1">
        <f t="shared" si="6"/>
        <v>8041982</v>
      </c>
      <c r="I208" s="2" t="s">
        <v>3001</v>
      </c>
      <c r="J208" s="2" t="s">
        <v>1150</v>
      </c>
      <c r="K208" s="1">
        <f>+VLOOKUP(B208,[2]Sheet1!A$2:H$93,6,0)</f>
        <v>7446280</v>
      </c>
      <c r="L208" s="1">
        <f t="shared" si="7"/>
        <v>0</v>
      </c>
      <c r="M208" s="6">
        <f>+VLOOKUP(B208,[2]Sheet1!A$2:H$93,8,0)</f>
        <v>44657</v>
      </c>
      <c r="N208" t="s">
        <v>4425</v>
      </c>
    </row>
    <row r="209" spans="1:14" customFormat="1" hidden="1" outlineLevel="1" x14ac:dyDescent="0.2">
      <c r="A209" s="6">
        <v>44621</v>
      </c>
      <c r="B209" s="2">
        <v>14981</v>
      </c>
      <c r="C209" s="2" t="s">
        <v>1507</v>
      </c>
      <c r="D209" s="2" t="s">
        <v>2606</v>
      </c>
      <c r="E209" s="1">
        <v>6445678</v>
      </c>
      <c r="F209" s="8" t="s">
        <v>316</v>
      </c>
      <c r="G209" s="1">
        <v>515654</v>
      </c>
      <c r="H209" s="1">
        <f t="shared" si="6"/>
        <v>6961332</v>
      </c>
      <c r="I209" s="2" t="s">
        <v>2355</v>
      </c>
      <c r="J209" s="2" t="s">
        <v>2013</v>
      </c>
      <c r="K209" s="1">
        <f>+VLOOKUP(B209,[2]Sheet1!A$2:H$93,6,0)</f>
        <v>6445678</v>
      </c>
      <c r="L209" s="1">
        <f t="shared" si="7"/>
        <v>0</v>
      </c>
      <c r="M209" s="6">
        <f>+VLOOKUP(B209,[2]Sheet1!A$2:H$93,8,0)</f>
        <v>44657</v>
      </c>
      <c r="N209" t="s">
        <v>4425</v>
      </c>
    </row>
    <row r="210" spans="1:14" customFormat="1" hidden="1" outlineLevel="1" x14ac:dyDescent="0.2">
      <c r="A210" s="6">
        <v>44621</v>
      </c>
      <c r="B210" s="2">
        <v>14982</v>
      </c>
      <c r="C210" s="2" t="s">
        <v>1507</v>
      </c>
      <c r="D210" s="2" t="s">
        <v>2429</v>
      </c>
      <c r="E210" s="1">
        <v>2381320</v>
      </c>
      <c r="F210" s="8" t="s">
        <v>316</v>
      </c>
      <c r="G210" s="1">
        <v>190506</v>
      </c>
      <c r="H210" s="1">
        <f t="shared" si="6"/>
        <v>2571826</v>
      </c>
      <c r="I210" s="2" t="s">
        <v>497</v>
      </c>
      <c r="J210" s="2" t="s">
        <v>349</v>
      </c>
      <c r="K210" s="1">
        <f>+VLOOKUP(B210,[2]Sheet1!A$2:H$93,6,0)</f>
        <v>2381320</v>
      </c>
      <c r="L210" s="1">
        <f t="shared" si="7"/>
        <v>0</v>
      </c>
      <c r="M210" s="6">
        <f>+VLOOKUP(B210,[2]Sheet1!A$2:H$93,8,0)</f>
        <v>44657</v>
      </c>
      <c r="N210" t="s">
        <v>4425</v>
      </c>
    </row>
    <row r="211" spans="1:14" customFormat="1" hidden="1" outlineLevel="1" x14ac:dyDescent="0.2">
      <c r="A211" s="6">
        <v>44621</v>
      </c>
      <c r="B211" s="2">
        <v>14983</v>
      </c>
      <c r="C211" s="2" t="s">
        <v>1507</v>
      </c>
      <c r="D211" s="2" t="s">
        <v>2742</v>
      </c>
      <c r="E211" s="1">
        <v>5845520</v>
      </c>
      <c r="F211" s="8" t="s">
        <v>316</v>
      </c>
      <c r="G211" s="1">
        <v>467642</v>
      </c>
      <c r="H211" s="1">
        <f t="shared" si="6"/>
        <v>6313162</v>
      </c>
      <c r="I211" s="2" t="s">
        <v>2897</v>
      </c>
      <c r="J211" s="2" t="s">
        <v>1197</v>
      </c>
      <c r="K211" s="1">
        <f>+VLOOKUP(B211,[2]Sheet1!A$2:H$93,6,0)</f>
        <v>5845520</v>
      </c>
      <c r="L211" s="1">
        <f t="shared" si="7"/>
        <v>0</v>
      </c>
      <c r="M211" s="6">
        <f>+VLOOKUP(B211,[2]Sheet1!A$2:H$93,8,0)</f>
        <v>44657</v>
      </c>
      <c r="N211" t="s">
        <v>4425</v>
      </c>
    </row>
    <row r="212" spans="1:14" customFormat="1" hidden="1" outlineLevel="1" x14ac:dyDescent="0.2">
      <c r="A212" s="6">
        <v>44622</v>
      </c>
      <c r="B212" s="2">
        <v>14987</v>
      </c>
      <c r="C212" s="2" t="s">
        <v>1507</v>
      </c>
      <c r="D212" s="2" t="s">
        <v>2233</v>
      </c>
      <c r="E212" s="1">
        <v>7679175</v>
      </c>
      <c r="F212" s="8" t="s">
        <v>316</v>
      </c>
      <c r="G212" s="1">
        <v>614334</v>
      </c>
      <c r="H212" s="1">
        <f t="shared" si="6"/>
        <v>8293509</v>
      </c>
      <c r="I212" s="2" t="s">
        <v>1893</v>
      </c>
      <c r="J212" s="2" t="s">
        <v>375</v>
      </c>
      <c r="K212" s="1">
        <f>+VLOOKUP(B212,[2]Sheet1!A$2:H$93,6,0)</f>
        <v>7679175</v>
      </c>
      <c r="L212" s="1">
        <f t="shared" si="7"/>
        <v>0</v>
      </c>
      <c r="M212" s="6">
        <f>+VLOOKUP(B212,[2]Sheet1!A$2:H$93,8,0)</f>
        <v>44657</v>
      </c>
      <c r="N212" t="s">
        <v>4425</v>
      </c>
    </row>
    <row r="213" spans="1:14" customFormat="1" hidden="1" outlineLevel="1" x14ac:dyDescent="0.2">
      <c r="A213" s="6">
        <v>44622</v>
      </c>
      <c r="B213" s="2">
        <v>14988</v>
      </c>
      <c r="C213" s="2" t="s">
        <v>1507</v>
      </c>
      <c r="D213" s="2" t="s">
        <v>709</v>
      </c>
      <c r="E213" s="1">
        <v>13003080</v>
      </c>
      <c r="F213" s="8" t="s">
        <v>316</v>
      </c>
      <c r="G213" s="1">
        <v>1040246</v>
      </c>
      <c r="H213" s="1">
        <f t="shared" si="6"/>
        <v>14043326</v>
      </c>
      <c r="I213" s="2" t="s">
        <v>2355</v>
      </c>
      <c r="J213" s="2" t="s">
        <v>2013</v>
      </c>
      <c r="K213" s="1">
        <f>+VLOOKUP(B213,[2]Sheet1!A$2:H$93,6,0)</f>
        <v>13003080</v>
      </c>
      <c r="L213" s="1">
        <f t="shared" si="7"/>
        <v>0</v>
      </c>
      <c r="M213" s="6">
        <f>+VLOOKUP(B213,[2]Sheet1!A$2:H$93,8,0)</f>
        <v>44657</v>
      </c>
      <c r="N213" t="s">
        <v>4425</v>
      </c>
    </row>
    <row r="214" spans="1:14" customFormat="1" hidden="1" outlineLevel="1" x14ac:dyDescent="0.2">
      <c r="A214" s="6">
        <v>44622</v>
      </c>
      <c r="B214" s="2">
        <v>14989</v>
      </c>
      <c r="C214" s="2" t="s">
        <v>1507</v>
      </c>
      <c r="D214" s="2" t="s">
        <v>1205</v>
      </c>
      <c r="E214" s="1">
        <v>12064060</v>
      </c>
      <c r="F214" s="8" t="s">
        <v>316</v>
      </c>
      <c r="G214" s="1">
        <v>965125</v>
      </c>
      <c r="H214" s="1">
        <f t="shared" si="6"/>
        <v>13029185</v>
      </c>
      <c r="I214" s="2" t="s">
        <v>2503</v>
      </c>
      <c r="J214" s="2" t="s">
        <v>441</v>
      </c>
      <c r="K214" s="1">
        <f>+VLOOKUP(B214,[2]Sheet1!A$2:H$93,6,0)</f>
        <v>12064060</v>
      </c>
      <c r="L214" s="1">
        <f t="shared" si="7"/>
        <v>0</v>
      </c>
      <c r="M214" s="6">
        <f>+VLOOKUP(B214,[2]Sheet1!A$2:H$93,8,0)</f>
        <v>44657</v>
      </c>
      <c r="N214" t="s">
        <v>4425</v>
      </c>
    </row>
    <row r="215" spans="1:14" customFormat="1" hidden="1" outlineLevel="1" x14ac:dyDescent="0.2">
      <c r="A215" s="6">
        <v>44622</v>
      </c>
      <c r="B215" s="2">
        <v>14990</v>
      </c>
      <c r="C215" s="2" t="s">
        <v>1507</v>
      </c>
      <c r="D215" s="2" t="s">
        <v>954</v>
      </c>
      <c r="E215" s="1">
        <v>2722980</v>
      </c>
      <c r="F215" s="8" t="s">
        <v>316</v>
      </c>
      <c r="G215" s="1">
        <v>217838</v>
      </c>
      <c r="H215" s="1">
        <f t="shared" si="6"/>
        <v>2940818</v>
      </c>
      <c r="I215" s="2" t="s">
        <v>769</v>
      </c>
      <c r="J215" s="2" t="s">
        <v>319</v>
      </c>
      <c r="K215" s="1">
        <f>+VLOOKUP(B215,[2]Sheet1!A$2:H$93,6,0)</f>
        <v>2722980</v>
      </c>
      <c r="L215" s="1">
        <f t="shared" si="7"/>
        <v>0</v>
      </c>
      <c r="M215" s="6">
        <f>+VLOOKUP(B215,[2]Sheet1!A$2:H$93,8,0)</f>
        <v>44657</v>
      </c>
      <c r="N215" t="s">
        <v>4425</v>
      </c>
    </row>
    <row r="216" spans="1:14" customFormat="1" hidden="1" outlineLevel="1" x14ac:dyDescent="0.2">
      <c r="A216" s="6">
        <v>44622</v>
      </c>
      <c r="B216" s="2">
        <v>14991</v>
      </c>
      <c r="C216" s="2" t="s">
        <v>1507</v>
      </c>
      <c r="D216" s="2" t="s">
        <v>2457</v>
      </c>
      <c r="E216" s="1">
        <v>2381320</v>
      </c>
      <c r="F216" s="8" t="s">
        <v>316</v>
      </c>
      <c r="G216" s="1">
        <v>190506</v>
      </c>
      <c r="H216" s="1">
        <f t="shared" si="6"/>
        <v>2571826</v>
      </c>
      <c r="I216" s="2" t="s">
        <v>263</v>
      </c>
      <c r="J216" s="2" t="s">
        <v>1408</v>
      </c>
      <c r="K216" s="1">
        <f>+VLOOKUP(B216,[2]Sheet1!A$2:H$93,6,0)</f>
        <v>2381320</v>
      </c>
      <c r="L216" s="1">
        <f t="shared" si="7"/>
        <v>0</v>
      </c>
      <c r="M216" s="6">
        <f>+VLOOKUP(B216,[2]Sheet1!A$2:H$93,8,0)</f>
        <v>44657</v>
      </c>
      <c r="N216" t="s">
        <v>4425</v>
      </c>
    </row>
    <row r="217" spans="1:14" customFormat="1" hidden="1" outlineLevel="1" x14ac:dyDescent="0.2">
      <c r="A217" s="6">
        <v>44622</v>
      </c>
      <c r="B217" s="2">
        <v>14992</v>
      </c>
      <c r="C217" s="2" t="s">
        <v>1507</v>
      </c>
      <c r="D217" s="2" t="s">
        <v>427</v>
      </c>
      <c r="E217" s="1">
        <v>2579200</v>
      </c>
      <c r="F217" s="8" t="s">
        <v>316</v>
      </c>
      <c r="G217" s="1">
        <v>206336</v>
      </c>
      <c r="H217" s="1">
        <f t="shared" si="6"/>
        <v>2785536</v>
      </c>
      <c r="I217" s="2" t="s">
        <v>1851</v>
      </c>
      <c r="J217" s="2" t="s">
        <v>913</v>
      </c>
      <c r="K217" s="1">
        <f>+VLOOKUP(B217,[2]Sheet1!A$2:H$93,6,0)</f>
        <v>2579200</v>
      </c>
      <c r="L217" s="1">
        <f t="shared" si="7"/>
        <v>0</v>
      </c>
      <c r="M217" s="6">
        <f>+VLOOKUP(B217,[2]Sheet1!A$2:H$93,8,0)</f>
        <v>44657</v>
      </c>
      <c r="N217" t="s">
        <v>4425</v>
      </c>
    </row>
    <row r="218" spans="1:14" customFormat="1" hidden="1" outlineLevel="1" x14ac:dyDescent="0.2">
      <c r="A218" s="6">
        <v>44622</v>
      </c>
      <c r="B218" s="2">
        <v>14993</v>
      </c>
      <c r="C218" s="2" t="s">
        <v>1507</v>
      </c>
      <c r="D218" s="2" t="s">
        <v>2812</v>
      </c>
      <c r="E218" s="1">
        <v>5551558</v>
      </c>
      <c r="F218" s="8" t="s">
        <v>316</v>
      </c>
      <c r="G218" s="1">
        <v>444125</v>
      </c>
      <c r="H218" s="1">
        <f t="shared" si="6"/>
        <v>5995683</v>
      </c>
      <c r="I218" s="2" t="s">
        <v>513</v>
      </c>
      <c r="J218" s="2" t="s">
        <v>364</v>
      </c>
      <c r="K218" s="1">
        <f>+VLOOKUP(B218,[2]Sheet1!A$2:H$93,6,0)</f>
        <v>5551558</v>
      </c>
      <c r="L218" s="1">
        <f t="shared" si="7"/>
        <v>0</v>
      </c>
      <c r="M218" s="6">
        <f>+VLOOKUP(B218,[2]Sheet1!A$2:H$93,8,0)</f>
        <v>44657</v>
      </c>
      <c r="N218" t="s">
        <v>4425</v>
      </c>
    </row>
    <row r="219" spans="1:14" customFormat="1" hidden="1" outlineLevel="1" x14ac:dyDescent="0.2">
      <c r="A219" s="6">
        <v>44622</v>
      </c>
      <c r="B219" s="2">
        <v>14994</v>
      </c>
      <c r="C219" s="2" t="s">
        <v>1507</v>
      </c>
      <c r="D219" s="2" t="s">
        <v>2102</v>
      </c>
      <c r="E219" s="1">
        <v>2381320</v>
      </c>
      <c r="F219" s="8" t="s">
        <v>316</v>
      </c>
      <c r="G219" s="1">
        <v>190506</v>
      </c>
      <c r="H219" s="1">
        <f t="shared" si="6"/>
        <v>2571826</v>
      </c>
      <c r="I219" s="2" t="s">
        <v>1977</v>
      </c>
      <c r="J219" s="2" t="s">
        <v>1098</v>
      </c>
      <c r="K219" s="1">
        <f>+VLOOKUP(B219,[2]Sheet1!A$2:H$93,6,0)</f>
        <v>2381320</v>
      </c>
      <c r="L219" s="1">
        <f t="shared" si="7"/>
        <v>0</v>
      </c>
      <c r="M219" s="6">
        <f>+VLOOKUP(B219,[2]Sheet1!A$2:H$93,8,0)</f>
        <v>44657</v>
      </c>
      <c r="N219" t="s">
        <v>4425</v>
      </c>
    </row>
    <row r="220" spans="1:14" customFormat="1" hidden="1" outlineLevel="1" x14ac:dyDescent="0.2">
      <c r="A220" s="6">
        <v>44622</v>
      </c>
      <c r="B220" s="2">
        <v>14995</v>
      </c>
      <c r="C220" s="2" t="s">
        <v>1507</v>
      </c>
      <c r="D220" s="2" t="s">
        <v>685</v>
      </c>
      <c r="E220" s="1">
        <v>200728</v>
      </c>
      <c r="F220" s="8" t="s">
        <v>316</v>
      </c>
      <c r="G220" s="1">
        <v>16058</v>
      </c>
      <c r="H220" s="1">
        <f t="shared" si="6"/>
        <v>216786</v>
      </c>
      <c r="I220" s="2" t="s">
        <v>1977</v>
      </c>
      <c r="J220" s="2" t="s">
        <v>1098</v>
      </c>
      <c r="K220" s="1">
        <f>+VLOOKUP(B220,[2]Sheet1!A$2:H$93,6,0)</f>
        <v>200728</v>
      </c>
      <c r="L220" s="1">
        <f t="shared" si="7"/>
        <v>0</v>
      </c>
      <c r="M220" s="6">
        <f>+VLOOKUP(B220,[2]Sheet1!A$2:H$93,8,0)</f>
        <v>44657</v>
      </c>
      <c r="N220" t="s">
        <v>4425</v>
      </c>
    </row>
    <row r="221" spans="1:14" customFormat="1" hidden="1" outlineLevel="1" x14ac:dyDescent="0.2">
      <c r="A221" s="6">
        <v>44622</v>
      </c>
      <c r="B221" s="2">
        <v>14996</v>
      </c>
      <c r="C221" s="2" t="s">
        <v>1507</v>
      </c>
      <c r="D221" s="2" t="s">
        <v>1134</v>
      </c>
      <c r="E221" s="1">
        <v>1468620</v>
      </c>
      <c r="F221" s="8" t="s">
        <v>316</v>
      </c>
      <c r="G221" s="1">
        <v>117490</v>
      </c>
      <c r="H221" s="1">
        <f t="shared" si="6"/>
        <v>1586110</v>
      </c>
      <c r="I221" s="2" t="s">
        <v>1851</v>
      </c>
      <c r="J221" s="2" t="s">
        <v>913</v>
      </c>
      <c r="K221" s="1">
        <f>+VLOOKUP(B221,[2]Sheet1!A$2:H$93,6,0)</f>
        <v>1468620</v>
      </c>
      <c r="L221" s="1">
        <f t="shared" si="7"/>
        <v>0</v>
      </c>
      <c r="M221" s="6">
        <f>+VLOOKUP(B221,[2]Sheet1!A$2:H$93,8,0)</f>
        <v>44657</v>
      </c>
      <c r="N221" t="s">
        <v>4425</v>
      </c>
    </row>
    <row r="222" spans="1:14" customFormat="1" hidden="1" outlineLevel="1" x14ac:dyDescent="0.2">
      <c r="A222" s="6">
        <v>44622</v>
      </c>
      <c r="B222" s="2">
        <v>14997</v>
      </c>
      <c r="C222" s="2" t="s">
        <v>1507</v>
      </c>
      <c r="D222" s="2" t="s">
        <v>309</v>
      </c>
      <c r="E222" s="1">
        <v>4960520</v>
      </c>
      <c r="F222" s="8" t="s">
        <v>316</v>
      </c>
      <c r="G222" s="1">
        <v>396842</v>
      </c>
      <c r="H222" s="1">
        <f t="shared" si="6"/>
        <v>5357362</v>
      </c>
      <c r="I222" s="2" t="s">
        <v>1893</v>
      </c>
      <c r="J222" s="2" t="s">
        <v>375</v>
      </c>
      <c r="K222" s="1">
        <f>+VLOOKUP(B222,[2]Sheet1!A$2:H$93,6,0)</f>
        <v>4960520</v>
      </c>
      <c r="L222" s="1">
        <f t="shared" si="7"/>
        <v>0</v>
      </c>
      <c r="M222" s="6">
        <f>+VLOOKUP(B222,[2]Sheet1!A$2:H$93,8,0)</f>
        <v>44657</v>
      </c>
      <c r="N222" t="s">
        <v>4425</v>
      </c>
    </row>
    <row r="223" spans="1:14" customFormat="1" hidden="1" outlineLevel="1" x14ac:dyDescent="0.2">
      <c r="A223" s="6">
        <v>44622</v>
      </c>
      <c r="B223" s="2">
        <v>14998</v>
      </c>
      <c r="C223" s="2" t="s">
        <v>1507</v>
      </c>
      <c r="D223" s="2" t="s">
        <v>2793</v>
      </c>
      <c r="E223" s="1">
        <v>3491900</v>
      </c>
      <c r="F223" s="8" t="s">
        <v>316</v>
      </c>
      <c r="G223" s="1">
        <v>279352</v>
      </c>
      <c r="H223" s="1">
        <f t="shared" si="6"/>
        <v>3771252</v>
      </c>
      <c r="I223" s="2" t="s">
        <v>1893</v>
      </c>
      <c r="J223" s="2" t="s">
        <v>375</v>
      </c>
      <c r="K223" s="1">
        <f>+VLOOKUP(B223,[2]Sheet1!A$2:H$93,6,0)</f>
        <v>3491900</v>
      </c>
      <c r="L223" s="1">
        <f t="shared" si="7"/>
        <v>0</v>
      </c>
      <c r="M223" s="6">
        <f>+VLOOKUP(B223,[2]Sheet1!A$2:H$93,8,0)</f>
        <v>44657</v>
      </c>
      <c r="N223" t="s">
        <v>4425</v>
      </c>
    </row>
    <row r="224" spans="1:14" customFormat="1" hidden="1" outlineLevel="1" x14ac:dyDescent="0.2">
      <c r="A224" s="6">
        <v>44622</v>
      </c>
      <c r="B224" s="2">
        <v>14999</v>
      </c>
      <c r="C224" s="2" t="s">
        <v>1507</v>
      </c>
      <c r="D224" s="2" t="s">
        <v>1432</v>
      </c>
      <c r="E224" s="1">
        <v>15583298</v>
      </c>
      <c r="F224" s="8" t="s">
        <v>316</v>
      </c>
      <c r="G224" s="1">
        <v>1246664</v>
      </c>
      <c r="H224" s="1">
        <f t="shared" si="6"/>
        <v>16829962</v>
      </c>
      <c r="I224" s="2" t="s">
        <v>1893</v>
      </c>
      <c r="J224" s="2" t="s">
        <v>375</v>
      </c>
      <c r="K224" s="1">
        <f>+VLOOKUP(B224,[2]Sheet1!A$2:H$93,6,0)</f>
        <v>15583298</v>
      </c>
      <c r="L224" s="1">
        <f t="shared" si="7"/>
        <v>0</v>
      </c>
      <c r="M224" s="6">
        <f>+VLOOKUP(B224,[2]Sheet1!A$2:H$93,8,0)</f>
        <v>44657</v>
      </c>
      <c r="N224" t="s">
        <v>4425</v>
      </c>
    </row>
    <row r="225" spans="1:14" customFormat="1" hidden="1" outlineLevel="1" x14ac:dyDescent="0.2">
      <c r="A225" s="6">
        <v>44622</v>
      </c>
      <c r="B225" s="2">
        <v>15000</v>
      </c>
      <c r="C225" s="2" t="s">
        <v>1507</v>
      </c>
      <c r="D225" s="2" t="s">
        <v>187</v>
      </c>
      <c r="E225" s="1">
        <v>6603302</v>
      </c>
      <c r="F225" s="8" t="s">
        <v>316</v>
      </c>
      <c r="G225" s="1">
        <v>528264</v>
      </c>
      <c r="H225" s="1">
        <f t="shared" si="6"/>
        <v>7131566</v>
      </c>
      <c r="I225" s="2" t="s">
        <v>1893</v>
      </c>
      <c r="J225" s="2" t="s">
        <v>375</v>
      </c>
      <c r="K225" s="1">
        <f>+VLOOKUP(B225,[2]Sheet1!A$2:H$93,6,0)</f>
        <v>6603302</v>
      </c>
      <c r="L225" s="1">
        <f t="shared" si="7"/>
        <v>0</v>
      </c>
      <c r="M225" s="6">
        <f>+VLOOKUP(B225,[2]Sheet1!A$2:H$93,8,0)</f>
        <v>44657</v>
      </c>
      <c r="N225" t="s">
        <v>4425</v>
      </c>
    </row>
    <row r="226" spans="1:14" customFormat="1" hidden="1" outlineLevel="1" x14ac:dyDescent="0.2">
      <c r="A226" s="6">
        <v>44622</v>
      </c>
      <c r="B226" s="2">
        <v>15001</v>
      </c>
      <c r="C226" s="2" t="s">
        <v>1507</v>
      </c>
      <c r="D226" s="2" t="s">
        <v>1617</v>
      </c>
      <c r="E226" s="1">
        <v>7104620</v>
      </c>
      <c r="F226" s="8" t="s">
        <v>316</v>
      </c>
      <c r="G226" s="1">
        <v>568370</v>
      </c>
      <c r="H226" s="1">
        <f t="shared" si="6"/>
        <v>7672990</v>
      </c>
      <c r="I226" s="2" t="s">
        <v>1893</v>
      </c>
      <c r="J226" s="2" t="s">
        <v>375</v>
      </c>
      <c r="K226" s="1">
        <f>+VLOOKUP(B226,[2]Sheet1!A$2:H$93,6,0)</f>
        <v>7104620</v>
      </c>
      <c r="L226" s="1">
        <f t="shared" si="7"/>
        <v>0</v>
      </c>
      <c r="M226" s="6">
        <f>+VLOOKUP(B226,[2]Sheet1!A$2:H$93,8,0)</f>
        <v>44657</v>
      </c>
      <c r="N226" t="s">
        <v>4425</v>
      </c>
    </row>
    <row r="227" spans="1:14" customFormat="1" hidden="1" outlineLevel="1" x14ac:dyDescent="0.2">
      <c r="A227" s="6">
        <v>44622</v>
      </c>
      <c r="B227" s="2">
        <v>15002</v>
      </c>
      <c r="C227" s="2" t="s">
        <v>1507</v>
      </c>
      <c r="D227" s="2" t="s">
        <v>765</v>
      </c>
      <c r="E227" s="1">
        <v>14488600</v>
      </c>
      <c r="F227" s="8" t="s">
        <v>316</v>
      </c>
      <c r="G227" s="1">
        <v>1159088</v>
      </c>
      <c r="H227" s="1">
        <f t="shared" si="6"/>
        <v>15647688</v>
      </c>
      <c r="I227" s="2" t="s">
        <v>2355</v>
      </c>
      <c r="J227" s="2" t="s">
        <v>2013</v>
      </c>
      <c r="K227" s="1">
        <f>+VLOOKUP(B227,[2]Sheet1!A$2:H$93,6,0)</f>
        <v>14488600</v>
      </c>
      <c r="L227" s="1">
        <f t="shared" si="7"/>
        <v>0</v>
      </c>
      <c r="M227" s="6">
        <f>+VLOOKUP(B227,[2]Sheet1!A$2:H$93,8,0)</f>
        <v>44657</v>
      </c>
      <c r="N227" t="s">
        <v>4425</v>
      </c>
    </row>
    <row r="228" spans="1:14" customFormat="1" hidden="1" outlineLevel="1" x14ac:dyDescent="0.2">
      <c r="A228" s="6">
        <v>44622</v>
      </c>
      <c r="B228" s="2">
        <v>15003</v>
      </c>
      <c r="C228" s="2" t="s">
        <v>1507</v>
      </c>
      <c r="D228" s="2" t="s">
        <v>967</v>
      </c>
      <c r="E228" s="1">
        <v>888464</v>
      </c>
      <c r="F228" s="8" t="s">
        <v>316</v>
      </c>
      <c r="G228" s="1">
        <v>71077</v>
      </c>
      <c r="H228" s="1">
        <f t="shared" si="6"/>
        <v>959541</v>
      </c>
      <c r="I228" s="2" t="s">
        <v>2355</v>
      </c>
      <c r="J228" s="2" t="s">
        <v>2013</v>
      </c>
      <c r="K228" s="1">
        <f>+VLOOKUP(B228,[2]Sheet1!A$2:H$93,6,0)</f>
        <v>888464</v>
      </c>
      <c r="L228" s="1">
        <f t="shared" si="7"/>
        <v>0</v>
      </c>
      <c r="M228" s="6">
        <f>+VLOOKUP(B228,[2]Sheet1!A$2:H$93,8,0)</f>
        <v>44657</v>
      </c>
      <c r="N228" t="s">
        <v>4425</v>
      </c>
    </row>
    <row r="229" spans="1:14" customFormat="1" hidden="1" outlineLevel="1" x14ac:dyDescent="0.2">
      <c r="A229" s="6">
        <v>44622</v>
      </c>
      <c r="B229" s="2">
        <v>15004</v>
      </c>
      <c r="C229" s="2" t="s">
        <v>1507</v>
      </c>
      <c r="D229" s="2" t="s">
        <v>271</v>
      </c>
      <c r="E229" s="1">
        <v>1547394</v>
      </c>
      <c r="F229" s="8" t="s">
        <v>316</v>
      </c>
      <c r="G229" s="1">
        <v>123792</v>
      </c>
      <c r="H229" s="1">
        <f t="shared" si="6"/>
        <v>1671186</v>
      </c>
      <c r="I229" s="2" t="s">
        <v>2355</v>
      </c>
      <c r="J229" s="2" t="s">
        <v>2013</v>
      </c>
      <c r="K229" s="1">
        <f>+VLOOKUP(B229,[2]Sheet1!A$2:H$93,6,0)</f>
        <v>1547394</v>
      </c>
      <c r="L229" s="1">
        <f t="shared" si="7"/>
        <v>0</v>
      </c>
      <c r="M229" s="6">
        <f>+VLOOKUP(B229,[2]Sheet1!A$2:H$93,8,0)</f>
        <v>44657</v>
      </c>
      <c r="N229" t="s">
        <v>4425</v>
      </c>
    </row>
    <row r="230" spans="1:14" customFormat="1" hidden="1" outlineLevel="1" x14ac:dyDescent="0.2">
      <c r="A230" s="6">
        <v>44622</v>
      </c>
      <c r="B230" s="2">
        <v>15005</v>
      </c>
      <c r="C230" s="2" t="s">
        <v>1507</v>
      </c>
      <c r="D230" s="2" t="s">
        <v>2424</v>
      </c>
      <c r="E230" s="1">
        <v>3026745</v>
      </c>
      <c r="F230" s="8" t="s">
        <v>316</v>
      </c>
      <c r="G230" s="1">
        <v>242140</v>
      </c>
      <c r="H230" s="1">
        <f t="shared" si="6"/>
        <v>3268885</v>
      </c>
      <c r="I230" s="2" t="s">
        <v>263</v>
      </c>
      <c r="J230" s="2" t="s">
        <v>1408</v>
      </c>
      <c r="K230" s="1">
        <f>+VLOOKUP(B230,[2]Sheet1!A$2:H$93,6,0)</f>
        <v>3026745</v>
      </c>
      <c r="L230" s="1">
        <f t="shared" si="7"/>
        <v>0</v>
      </c>
      <c r="M230" s="6">
        <f>+VLOOKUP(B230,[2]Sheet1!A$2:H$93,8,0)</f>
        <v>44657</v>
      </c>
      <c r="N230" t="s">
        <v>4425</v>
      </c>
    </row>
    <row r="231" spans="1:14" customFormat="1" hidden="1" outlineLevel="1" x14ac:dyDescent="0.2">
      <c r="A231" s="6">
        <v>44622</v>
      </c>
      <c r="B231" s="2">
        <v>15006</v>
      </c>
      <c r="C231" s="2" t="s">
        <v>1507</v>
      </c>
      <c r="D231" s="2" t="s">
        <v>966</v>
      </c>
      <c r="E231" s="1">
        <v>250910</v>
      </c>
      <c r="F231" s="8" t="s">
        <v>316</v>
      </c>
      <c r="G231" s="1">
        <v>20073</v>
      </c>
      <c r="H231" s="1">
        <f t="shared" si="6"/>
        <v>270983</v>
      </c>
      <c r="I231" s="2" t="s">
        <v>263</v>
      </c>
      <c r="J231" s="2" t="s">
        <v>1408</v>
      </c>
      <c r="K231" s="1">
        <f>+VLOOKUP(B231,[2]Sheet1!A$2:H$93,6,0)</f>
        <v>250910</v>
      </c>
      <c r="L231" s="1">
        <f t="shared" si="7"/>
        <v>0</v>
      </c>
      <c r="M231" s="6">
        <f>+VLOOKUP(B231,[2]Sheet1!A$2:H$93,8,0)</f>
        <v>44657</v>
      </c>
      <c r="N231" t="s">
        <v>4425</v>
      </c>
    </row>
    <row r="232" spans="1:14" customFormat="1" hidden="1" outlineLevel="1" x14ac:dyDescent="0.2">
      <c r="A232" s="6">
        <v>44622</v>
      </c>
      <c r="B232" s="2">
        <v>15007</v>
      </c>
      <c r="C232" s="2" t="s">
        <v>1507</v>
      </c>
      <c r="D232" s="2" t="s">
        <v>1607</v>
      </c>
      <c r="E232" s="1">
        <v>6084790</v>
      </c>
      <c r="F232" s="8" t="s">
        <v>316</v>
      </c>
      <c r="G232" s="1">
        <v>486783</v>
      </c>
      <c r="H232" s="1">
        <f t="shared" si="6"/>
        <v>6571573</v>
      </c>
      <c r="I232" s="2" t="s">
        <v>263</v>
      </c>
      <c r="J232" s="2" t="s">
        <v>1408</v>
      </c>
      <c r="K232" s="1">
        <f>+VLOOKUP(B232,[2]Sheet1!A$2:H$93,6,0)</f>
        <v>6084790</v>
      </c>
      <c r="L232" s="1">
        <f t="shared" si="7"/>
        <v>0</v>
      </c>
      <c r="M232" s="6">
        <f>+VLOOKUP(B232,[2]Sheet1!A$2:H$93,8,0)</f>
        <v>44657</v>
      </c>
      <c r="N232" t="s">
        <v>4425</v>
      </c>
    </row>
    <row r="233" spans="1:14" customFormat="1" hidden="1" outlineLevel="1" x14ac:dyDescent="0.2">
      <c r="A233" s="6">
        <v>44622</v>
      </c>
      <c r="B233" s="2">
        <v>15008</v>
      </c>
      <c r="C233" s="2" t="s">
        <v>1507</v>
      </c>
      <c r="D233" s="2" t="s">
        <v>2390</v>
      </c>
      <c r="E233" s="1">
        <v>392300</v>
      </c>
      <c r="F233" s="8" t="s">
        <v>316</v>
      </c>
      <c r="G233" s="1">
        <v>31384</v>
      </c>
      <c r="H233" s="1">
        <f t="shared" si="6"/>
        <v>423684</v>
      </c>
      <c r="I233" s="2" t="s">
        <v>2908</v>
      </c>
      <c r="J233" s="2" t="s">
        <v>2857</v>
      </c>
      <c r="K233" s="1">
        <f>+VLOOKUP(B233,[2]Sheet1!A$2:H$93,6,0)</f>
        <v>392300</v>
      </c>
      <c r="L233" s="1">
        <f t="shared" si="7"/>
        <v>0</v>
      </c>
      <c r="M233" s="6">
        <f>+VLOOKUP(B233,[2]Sheet1!A$2:H$93,8,0)</f>
        <v>44657</v>
      </c>
      <c r="N233" t="s">
        <v>4425</v>
      </c>
    </row>
    <row r="234" spans="1:14" customFormat="1" hidden="1" outlineLevel="1" x14ac:dyDescent="0.2">
      <c r="A234" s="6">
        <v>44622</v>
      </c>
      <c r="B234" s="2">
        <v>15009</v>
      </c>
      <c r="C234" s="2" t="s">
        <v>1507</v>
      </c>
      <c r="D234" s="2" t="s">
        <v>2399</v>
      </c>
      <c r="E234" s="1">
        <v>3727215</v>
      </c>
      <c r="F234" s="8" t="s">
        <v>316</v>
      </c>
      <c r="G234" s="1">
        <v>298177</v>
      </c>
      <c r="H234" s="1">
        <f t="shared" si="6"/>
        <v>4025392</v>
      </c>
      <c r="I234" s="2" t="s">
        <v>2908</v>
      </c>
      <c r="J234" s="2" t="s">
        <v>2857</v>
      </c>
      <c r="K234" s="1">
        <f>+VLOOKUP(B234,[2]Sheet1!A$2:H$93,6,0)</f>
        <v>3727215</v>
      </c>
      <c r="L234" s="1">
        <f t="shared" si="7"/>
        <v>0</v>
      </c>
      <c r="M234" s="6">
        <f>+VLOOKUP(B234,[2]Sheet1!A$2:H$93,8,0)</f>
        <v>44657</v>
      </c>
      <c r="N234" t="s">
        <v>4425</v>
      </c>
    </row>
    <row r="235" spans="1:14" customFormat="1" hidden="1" outlineLevel="1" x14ac:dyDescent="0.2">
      <c r="A235" s="6">
        <v>44622</v>
      </c>
      <c r="B235" s="2">
        <v>15010</v>
      </c>
      <c r="C235" s="2" t="s">
        <v>1507</v>
      </c>
      <c r="D235" s="2" t="s">
        <v>2280</v>
      </c>
      <c r="E235" s="1">
        <v>1970440</v>
      </c>
      <c r="F235" s="8" t="s">
        <v>316</v>
      </c>
      <c r="G235" s="1">
        <v>157635</v>
      </c>
      <c r="H235" s="1">
        <f t="shared" si="6"/>
        <v>2128075</v>
      </c>
      <c r="I235" s="2" t="s">
        <v>1474</v>
      </c>
      <c r="J235" s="2" t="s">
        <v>2830</v>
      </c>
      <c r="K235" s="1">
        <f>+VLOOKUP(B235,[2]Sheet1!A$2:H$93,6,0)</f>
        <v>1970440</v>
      </c>
      <c r="L235" s="1">
        <f t="shared" si="7"/>
        <v>0</v>
      </c>
      <c r="M235" s="6">
        <f>+VLOOKUP(B235,[2]Sheet1!A$2:H$93,8,0)</f>
        <v>44657</v>
      </c>
      <c r="N235" t="s">
        <v>4425</v>
      </c>
    </row>
    <row r="236" spans="1:14" customFormat="1" hidden="1" outlineLevel="1" x14ac:dyDescent="0.2">
      <c r="A236" s="6">
        <v>44622</v>
      </c>
      <c r="B236" s="2">
        <v>15011</v>
      </c>
      <c r="C236" s="2" t="s">
        <v>1507</v>
      </c>
      <c r="D236" s="2" t="s">
        <v>2681</v>
      </c>
      <c r="E236" s="1">
        <v>5782160</v>
      </c>
      <c r="F236" s="8" t="s">
        <v>316</v>
      </c>
      <c r="G236" s="1">
        <v>462573</v>
      </c>
      <c r="H236" s="1">
        <f t="shared" si="6"/>
        <v>6244733</v>
      </c>
      <c r="I236" s="2" t="s">
        <v>2093</v>
      </c>
      <c r="J236" s="2" t="s">
        <v>442</v>
      </c>
      <c r="K236" s="1">
        <f>+VLOOKUP(B236,[2]Sheet1!A$2:H$93,6,0)</f>
        <v>5782160</v>
      </c>
      <c r="L236" s="1">
        <f t="shared" si="7"/>
        <v>0</v>
      </c>
      <c r="M236" s="6">
        <f>+VLOOKUP(B236,[2]Sheet1!A$2:H$93,8,0)</f>
        <v>44657</v>
      </c>
      <c r="N236" t="s">
        <v>4425</v>
      </c>
    </row>
    <row r="237" spans="1:14" customFormat="1" hidden="1" outlineLevel="1" x14ac:dyDescent="0.2">
      <c r="A237" s="6">
        <v>44622</v>
      </c>
      <c r="B237" s="2">
        <v>15012</v>
      </c>
      <c r="C237" s="2" t="s">
        <v>1507</v>
      </c>
      <c r="D237" s="2" t="s">
        <v>858</v>
      </c>
      <c r="E237" s="1">
        <v>1110580</v>
      </c>
      <c r="F237" s="8" t="s">
        <v>316</v>
      </c>
      <c r="G237" s="1">
        <v>88846</v>
      </c>
      <c r="H237" s="1">
        <f t="shared" si="6"/>
        <v>1199426</v>
      </c>
      <c r="I237" s="2" t="s">
        <v>1977</v>
      </c>
      <c r="J237" s="2" t="s">
        <v>1098</v>
      </c>
      <c r="K237" s="1">
        <f>+VLOOKUP(B237,[2]Sheet1!A$2:H$93,6,0)</f>
        <v>1110580</v>
      </c>
      <c r="L237" s="1">
        <f t="shared" si="7"/>
        <v>0</v>
      </c>
      <c r="M237" s="6">
        <f>+VLOOKUP(B237,[2]Sheet1!A$2:H$93,8,0)</f>
        <v>44657</v>
      </c>
      <c r="N237" t="s">
        <v>4425</v>
      </c>
    </row>
    <row r="238" spans="1:14" customFormat="1" hidden="1" outlineLevel="1" x14ac:dyDescent="0.2">
      <c r="A238" s="6">
        <v>44622</v>
      </c>
      <c r="B238" s="2">
        <v>15013</v>
      </c>
      <c r="C238" s="2" t="s">
        <v>1507</v>
      </c>
      <c r="D238" s="2" t="s">
        <v>2018</v>
      </c>
      <c r="E238" s="1">
        <v>7326820</v>
      </c>
      <c r="F238" s="8" t="s">
        <v>316</v>
      </c>
      <c r="G238" s="1">
        <v>586146</v>
      </c>
      <c r="H238" s="1">
        <f t="shared" si="6"/>
        <v>7912966</v>
      </c>
      <c r="I238" s="2" t="s">
        <v>513</v>
      </c>
      <c r="J238" s="2" t="s">
        <v>364</v>
      </c>
      <c r="K238" s="1">
        <f>+VLOOKUP(B238,[2]Sheet1!A$2:H$93,6,0)</f>
        <v>7326820</v>
      </c>
      <c r="L238" s="1">
        <f t="shared" si="7"/>
        <v>0</v>
      </c>
      <c r="M238" s="6">
        <f>+VLOOKUP(B238,[2]Sheet1!A$2:H$93,8,0)</f>
        <v>44657</v>
      </c>
      <c r="N238" t="s">
        <v>4425</v>
      </c>
    </row>
    <row r="239" spans="1:14" customFormat="1" hidden="1" outlineLevel="1" x14ac:dyDescent="0.2">
      <c r="A239" s="6">
        <v>44622</v>
      </c>
      <c r="B239" s="2">
        <v>15014</v>
      </c>
      <c r="C239" s="2" t="s">
        <v>1507</v>
      </c>
      <c r="D239" s="2" t="s">
        <v>1990</v>
      </c>
      <c r="E239" s="1">
        <v>2629382</v>
      </c>
      <c r="F239" s="8" t="s">
        <v>316</v>
      </c>
      <c r="G239" s="1">
        <v>210351</v>
      </c>
      <c r="H239" s="1">
        <f t="shared" si="6"/>
        <v>2839733</v>
      </c>
      <c r="I239" s="2" t="s">
        <v>513</v>
      </c>
      <c r="J239" s="2" t="s">
        <v>364</v>
      </c>
      <c r="K239" s="1">
        <f>+VLOOKUP(B239,[2]Sheet1!A$2:H$93,6,0)</f>
        <v>2629382</v>
      </c>
      <c r="L239" s="1">
        <f t="shared" si="7"/>
        <v>0</v>
      </c>
      <c r="M239" s="6">
        <f>+VLOOKUP(B239,[2]Sheet1!A$2:H$93,8,0)</f>
        <v>44657</v>
      </c>
      <c r="N239" t="s">
        <v>4425</v>
      </c>
    </row>
    <row r="240" spans="1:14" customFormat="1" hidden="1" outlineLevel="1" x14ac:dyDescent="0.2">
      <c r="A240" s="6">
        <v>44622</v>
      </c>
      <c r="B240" s="2">
        <v>15015</v>
      </c>
      <c r="C240" s="2" t="s">
        <v>1507</v>
      </c>
      <c r="D240" s="2" t="s">
        <v>1081</v>
      </c>
      <c r="E240" s="1">
        <v>17926450</v>
      </c>
      <c r="F240" s="8" t="s">
        <v>316</v>
      </c>
      <c r="G240" s="1">
        <v>1434116</v>
      </c>
      <c r="H240" s="1">
        <f t="shared" si="6"/>
        <v>19360566</v>
      </c>
      <c r="I240" s="2" t="s">
        <v>497</v>
      </c>
      <c r="J240" s="2" t="s">
        <v>349</v>
      </c>
      <c r="K240" s="1">
        <f>+VLOOKUP(B240,[2]Sheet1!A$2:H$93,6,0)</f>
        <v>17926450</v>
      </c>
      <c r="L240" s="1">
        <f t="shared" si="7"/>
        <v>0</v>
      </c>
      <c r="M240" s="6">
        <f>+VLOOKUP(B240,[2]Sheet1!A$2:H$93,8,0)</f>
        <v>44657</v>
      </c>
      <c r="N240" t="s">
        <v>4425</v>
      </c>
    </row>
    <row r="241" spans="1:14" customFormat="1" hidden="1" outlineLevel="1" x14ac:dyDescent="0.2">
      <c r="A241" s="6">
        <v>44622</v>
      </c>
      <c r="B241" s="2">
        <v>15016</v>
      </c>
      <c r="C241" s="2" t="s">
        <v>1507</v>
      </c>
      <c r="D241" s="2" t="s">
        <v>393</v>
      </c>
      <c r="E241" s="1">
        <v>1293750</v>
      </c>
      <c r="F241" s="8" t="s">
        <v>316</v>
      </c>
      <c r="G241" s="1">
        <v>103500</v>
      </c>
      <c r="H241" s="1">
        <f t="shared" si="6"/>
        <v>1397250</v>
      </c>
      <c r="I241" s="2" t="s">
        <v>2355</v>
      </c>
      <c r="J241" s="2" t="s">
        <v>2013</v>
      </c>
      <c r="K241" s="1">
        <f>+VLOOKUP(B241,[2]Sheet1!A$2:H$93,6,0)</f>
        <v>1293750</v>
      </c>
      <c r="L241" s="1">
        <f t="shared" si="7"/>
        <v>0</v>
      </c>
      <c r="M241" s="6">
        <f>+VLOOKUP(B241,[2]Sheet1!A$2:H$93,8,0)</f>
        <v>44657</v>
      </c>
      <c r="N241" t="s">
        <v>4425</v>
      </c>
    </row>
    <row r="242" spans="1:14" customFormat="1" hidden="1" outlineLevel="1" x14ac:dyDescent="0.2">
      <c r="A242" s="6">
        <v>44622</v>
      </c>
      <c r="B242" s="2">
        <v>15017</v>
      </c>
      <c r="C242" s="2" t="s">
        <v>1507</v>
      </c>
      <c r="D242" s="2" t="s">
        <v>1147</v>
      </c>
      <c r="E242" s="1">
        <v>3849940</v>
      </c>
      <c r="F242" s="8" t="s">
        <v>316</v>
      </c>
      <c r="G242" s="1">
        <v>307995</v>
      </c>
      <c r="H242" s="1">
        <f t="shared" si="6"/>
        <v>4157935</v>
      </c>
      <c r="I242" s="2" t="s">
        <v>2355</v>
      </c>
      <c r="J242" s="2" t="s">
        <v>2013</v>
      </c>
      <c r="K242" s="1">
        <f>+VLOOKUP(B242,[2]Sheet1!A$2:H$93,6,0)</f>
        <v>3849938</v>
      </c>
      <c r="L242" s="1">
        <f t="shared" si="7"/>
        <v>-2</v>
      </c>
      <c r="M242" s="6">
        <f>+VLOOKUP(B242,[2]Sheet1!A$2:H$93,8,0)</f>
        <v>44657</v>
      </c>
      <c r="N242" t="s">
        <v>4425</v>
      </c>
    </row>
    <row r="243" spans="1:14" customFormat="1" hidden="1" outlineLevel="1" x14ac:dyDescent="0.2">
      <c r="A243" s="6">
        <v>44622</v>
      </c>
      <c r="B243" s="2">
        <v>15018</v>
      </c>
      <c r="C243" s="2" t="s">
        <v>1507</v>
      </c>
      <c r="D243" s="2" t="s">
        <v>1008</v>
      </c>
      <c r="E243" s="1">
        <v>527000</v>
      </c>
      <c r="F243" s="8" t="s">
        <v>316</v>
      </c>
      <c r="G243" s="1">
        <v>42160</v>
      </c>
      <c r="H243" s="1">
        <f t="shared" si="6"/>
        <v>569160</v>
      </c>
      <c r="I243" s="2" t="s">
        <v>1977</v>
      </c>
      <c r="J243" s="2" t="s">
        <v>1098</v>
      </c>
      <c r="K243" s="1">
        <f>+VLOOKUP(B243,[2]Sheet1!A$2:H$93,6,0)</f>
        <v>527000</v>
      </c>
      <c r="L243" s="1">
        <f t="shared" si="7"/>
        <v>0</v>
      </c>
      <c r="M243" s="6">
        <f>+VLOOKUP(B243,[2]Sheet1!A$2:H$93,8,0)</f>
        <v>44657</v>
      </c>
      <c r="N243" t="s">
        <v>4425</v>
      </c>
    </row>
    <row r="244" spans="1:14" customFormat="1" hidden="1" outlineLevel="1" x14ac:dyDescent="0.2">
      <c r="A244" s="6">
        <v>44622</v>
      </c>
      <c r="B244" s="2">
        <v>15019</v>
      </c>
      <c r="C244" s="2" t="s">
        <v>1507</v>
      </c>
      <c r="D244" s="2" t="s">
        <v>1427</v>
      </c>
      <c r="E244" s="1">
        <v>2404330</v>
      </c>
      <c r="F244" s="8" t="s">
        <v>316</v>
      </c>
      <c r="G244" s="1">
        <v>192346</v>
      </c>
      <c r="H244" s="1">
        <f t="shared" si="6"/>
        <v>2596676</v>
      </c>
      <c r="I244" s="2" t="s">
        <v>2503</v>
      </c>
      <c r="J244" s="2" t="s">
        <v>441</v>
      </c>
      <c r="K244" s="1">
        <f>+VLOOKUP(B244,[2]Sheet1!A$2:H$93,6,0)</f>
        <v>2404330</v>
      </c>
      <c r="L244" s="1">
        <f t="shared" si="7"/>
        <v>0</v>
      </c>
      <c r="M244" s="6">
        <f>+VLOOKUP(B244,[2]Sheet1!A$2:H$93,8,0)</f>
        <v>44657</v>
      </c>
      <c r="N244" t="s">
        <v>4425</v>
      </c>
    </row>
    <row r="245" spans="1:14" customFormat="1" hidden="1" outlineLevel="1" x14ac:dyDescent="0.2">
      <c r="A245" s="6">
        <v>44622</v>
      </c>
      <c r="B245" s="2">
        <v>15020</v>
      </c>
      <c r="C245" s="2" t="s">
        <v>1507</v>
      </c>
      <c r="D245" s="2" t="s">
        <v>594</v>
      </c>
      <c r="E245" s="1">
        <v>7184630</v>
      </c>
      <c r="F245" s="8" t="s">
        <v>316</v>
      </c>
      <c r="G245" s="1">
        <v>574770</v>
      </c>
      <c r="H245" s="1">
        <f t="shared" si="6"/>
        <v>7759400</v>
      </c>
      <c r="I245" s="2" t="s">
        <v>769</v>
      </c>
      <c r="J245" s="2" t="s">
        <v>319</v>
      </c>
      <c r="K245" s="1">
        <f>+VLOOKUP(B245,[2]Sheet1!A$2:H$93,6,0)</f>
        <v>7184630</v>
      </c>
      <c r="L245" s="1">
        <f t="shared" si="7"/>
        <v>0</v>
      </c>
      <c r="M245" s="6">
        <f>+VLOOKUP(B245,[2]Sheet1!A$2:H$93,8,0)</f>
        <v>44657</v>
      </c>
      <c r="N245" t="s">
        <v>4425</v>
      </c>
    </row>
    <row r="246" spans="1:14" customFormat="1" hidden="1" outlineLevel="1" x14ac:dyDescent="0.2">
      <c r="A246" s="6">
        <v>44622</v>
      </c>
      <c r="B246" s="2">
        <v>15021</v>
      </c>
      <c r="C246" s="2" t="s">
        <v>1507</v>
      </c>
      <c r="D246" s="2" t="s">
        <v>2806</v>
      </c>
      <c r="E246" s="1">
        <v>4066050</v>
      </c>
      <c r="F246" s="8" t="s">
        <v>316</v>
      </c>
      <c r="G246" s="1">
        <v>325284</v>
      </c>
      <c r="H246" s="1">
        <f t="shared" si="6"/>
        <v>4391334</v>
      </c>
      <c r="I246" s="2" t="s">
        <v>263</v>
      </c>
      <c r="J246" s="2" t="s">
        <v>1408</v>
      </c>
      <c r="K246" s="1">
        <f>+VLOOKUP(B246,[2]Sheet1!A$2:H$93,6,0)</f>
        <v>4066050</v>
      </c>
      <c r="L246" s="1">
        <f t="shared" si="7"/>
        <v>0</v>
      </c>
      <c r="M246" s="6">
        <f>+VLOOKUP(B246,[2]Sheet1!A$2:H$93,8,0)</f>
        <v>44657</v>
      </c>
      <c r="N246" t="s">
        <v>4425</v>
      </c>
    </row>
    <row r="247" spans="1:14" customFormat="1" hidden="1" outlineLevel="1" x14ac:dyDescent="0.2">
      <c r="A247" s="6">
        <v>44622</v>
      </c>
      <c r="B247" s="2">
        <v>15022</v>
      </c>
      <c r="C247" s="2" t="s">
        <v>1507</v>
      </c>
      <c r="D247" s="2" t="s">
        <v>2252</v>
      </c>
      <c r="E247" s="1">
        <v>453750</v>
      </c>
      <c r="F247" s="8" t="s">
        <v>316</v>
      </c>
      <c r="G247" s="1">
        <v>36300</v>
      </c>
      <c r="H247" s="1">
        <f t="shared" si="6"/>
        <v>490050</v>
      </c>
      <c r="I247" s="2" t="s">
        <v>2093</v>
      </c>
      <c r="J247" s="2" t="s">
        <v>442</v>
      </c>
      <c r="K247" s="1">
        <f>+VLOOKUP(B247,[2]Sheet1!A$2:H$93,6,0)</f>
        <v>453750</v>
      </c>
      <c r="L247" s="1">
        <f t="shared" si="7"/>
        <v>0</v>
      </c>
      <c r="M247" s="6">
        <f>+VLOOKUP(B247,[2]Sheet1!A$2:H$93,8,0)</f>
        <v>44657</v>
      </c>
      <c r="N247" t="s">
        <v>4425</v>
      </c>
    </row>
    <row r="248" spans="1:14" customFormat="1" hidden="1" outlineLevel="1" x14ac:dyDescent="0.2">
      <c r="A248" s="6">
        <v>44622</v>
      </c>
      <c r="B248" s="2">
        <v>15023</v>
      </c>
      <c r="C248" s="2" t="s">
        <v>1507</v>
      </c>
      <c r="D248" s="2" t="s">
        <v>2840</v>
      </c>
      <c r="E248" s="1">
        <v>7341740</v>
      </c>
      <c r="F248" s="8" t="s">
        <v>316</v>
      </c>
      <c r="G248" s="1">
        <v>587339</v>
      </c>
      <c r="H248" s="1">
        <f t="shared" si="6"/>
        <v>7929079</v>
      </c>
      <c r="I248" s="2" t="s">
        <v>2355</v>
      </c>
      <c r="J248" s="2" t="s">
        <v>2013</v>
      </c>
      <c r="K248" s="1">
        <f>+VLOOKUP(B248,[2]Sheet1!A$2:H$93,6,0)</f>
        <v>7341740</v>
      </c>
      <c r="L248" s="1">
        <f t="shared" si="7"/>
        <v>0</v>
      </c>
      <c r="M248" s="6">
        <f>+VLOOKUP(B248,[2]Sheet1!A$2:H$93,8,0)</f>
        <v>44657</v>
      </c>
      <c r="N248" t="s">
        <v>4425</v>
      </c>
    </row>
    <row r="249" spans="1:14" customFormat="1" hidden="1" outlineLevel="1" x14ac:dyDescent="0.2">
      <c r="A249" s="6">
        <v>44622</v>
      </c>
      <c r="B249" s="2">
        <v>15024</v>
      </c>
      <c r="C249" s="2" t="s">
        <v>1507</v>
      </c>
      <c r="D249" s="2" t="s">
        <v>1489</v>
      </c>
      <c r="E249" s="1">
        <v>14843688</v>
      </c>
      <c r="F249" s="8" t="s">
        <v>316</v>
      </c>
      <c r="G249" s="1">
        <v>1187495</v>
      </c>
      <c r="H249" s="1">
        <f t="shared" si="6"/>
        <v>16031183</v>
      </c>
      <c r="I249" s="2" t="s">
        <v>2355</v>
      </c>
      <c r="J249" s="2" t="s">
        <v>2013</v>
      </c>
      <c r="K249" s="1">
        <f>+VLOOKUP(B249,[2]Sheet1!A$2:H$93,6,0)</f>
        <v>14843688</v>
      </c>
      <c r="L249" s="1">
        <f t="shared" si="7"/>
        <v>0</v>
      </c>
      <c r="M249" s="6">
        <f>+VLOOKUP(B249,[2]Sheet1!A$2:H$93,8,0)</f>
        <v>44657</v>
      </c>
      <c r="N249" t="s">
        <v>4425</v>
      </c>
    </row>
    <row r="250" spans="1:14" customFormat="1" hidden="1" outlineLevel="1" x14ac:dyDescent="0.2">
      <c r="A250" s="6">
        <v>44622</v>
      </c>
      <c r="B250" s="2">
        <v>15025</v>
      </c>
      <c r="C250" s="2" t="s">
        <v>1507</v>
      </c>
      <c r="D250" s="2" t="s">
        <v>2583</v>
      </c>
      <c r="E250" s="1">
        <v>7606440</v>
      </c>
      <c r="F250" s="8" t="s">
        <v>316</v>
      </c>
      <c r="G250" s="1">
        <v>608515</v>
      </c>
      <c r="H250" s="1">
        <f t="shared" si="6"/>
        <v>8214955</v>
      </c>
      <c r="I250" s="2" t="s">
        <v>2355</v>
      </c>
      <c r="J250" s="2" t="s">
        <v>2013</v>
      </c>
      <c r="K250" s="1">
        <f>+VLOOKUP(B250,[2]Sheet1!A$2:H$93,6,0)</f>
        <v>7606440</v>
      </c>
      <c r="L250" s="1">
        <f t="shared" si="7"/>
        <v>0</v>
      </c>
      <c r="M250" s="6">
        <f>+VLOOKUP(B250,[2]Sheet1!A$2:H$93,8,0)</f>
        <v>44657</v>
      </c>
      <c r="N250" t="s">
        <v>4425</v>
      </c>
    </row>
    <row r="251" spans="1:14" customFormat="1" hidden="1" outlineLevel="1" x14ac:dyDescent="0.2">
      <c r="A251" s="6">
        <v>44623</v>
      </c>
      <c r="B251" s="2">
        <v>1285</v>
      </c>
      <c r="C251" s="17"/>
      <c r="D251" s="2" t="s">
        <v>3025</v>
      </c>
      <c r="E251" s="1">
        <v>-9957476</v>
      </c>
      <c r="F251" s="8" t="s">
        <v>3060</v>
      </c>
      <c r="G251" s="1">
        <v>-995748</v>
      </c>
      <c r="H251" s="1">
        <f t="shared" si="6"/>
        <v>-10953224</v>
      </c>
      <c r="I251" s="2" t="s">
        <v>2355</v>
      </c>
      <c r="J251" s="2" t="s">
        <v>2013</v>
      </c>
      <c r="K251" s="1" t="e">
        <f>+VLOOKUP(B251,[2]Sheet1!A$2:H$93,6,0)</f>
        <v>#N/A</v>
      </c>
      <c r="L251" s="1" t="e">
        <f t="shared" si="7"/>
        <v>#N/A</v>
      </c>
      <c r="M251" s="6" t="e">
        <f>+VLOOKUP(B251,[2]Sheet1!A$2:H$93,8,0)</f>
        <v>#N/A</v>
      </c>
      <c r="N251" t="s">
        <v>4426</v>
      </c>
    </row>
    <row r="252" spans="1:14" customFormat="1" hidden="1" outlineLevel="1" x14ac:dyDescent="0.2">
      <c r="A252" s="6">
        <v>44623</v>
      </c>
      <c r="B252" s="2">
        <v>1286</v>
      </c>
      <c r="C252" s="17"/>
      <c r="D252" s="2" t="s">
        <v>3030</v>
      </c>
      <c r="E252" s="1">
        <v>-52774621</v>
      </c>
      <c r="F252" s="8" t="s">
        <v>3060</v>
      </c>
      <c r="G252" s="1">
        <v>-5277462</v>
      </c>
      <c r="H252" s="1">
        <f t="shared" si="6"/>
        <v>-58052083</v>
      </c>
      <c r="I252" s="2" t="s">
        <v>2355</v>
      </c>
      <c r="J252" s="2" t="s">
        <v>2013</v>
      </c>
      <c r="K252" s="1" t="e">
        <f>+VLOOKUP(B252,[2]Sheet1!A$2:H$93,6,0)</f>
        <v>#N/A</v>
      </c>
      <c r="L252" s="1" t="e">
        <f t="shared" si="7"/>
        <v>#N/A</v>
      </c>
      <c r="M252" s="6" t="e">
        <f>+VLOOKUP(B252,[2]Sheet1!A$2:H$93,8,0)</f>
        <v>#N/A</v>
      </c>
      <c r="N252" t="s">
        <v>4426</v>
      </c>
    </row>
    <row r="253" spans="1:14" customFormat="1" hidden="1" outlineLevel="1" x14ac:dyDescent="0.2">
      <c r="A253" s="6">
        <v>44623</v>
      </c>
      <c r="B253" s="2">
        <v>1287</v>
      </c>
      <c r="C253" s="17"/>
      <c r="D253" s="2" t="s">
        <v>3031</v>
      </c>
      <c r="E253" s="1">
        <v>-22404320</v>
      </c>
      <c r="F253" s="8" t="s">
        <v>3060</v>
      </c>
      <c r="G253" s="1">
        <v>-2240432</v>
      </c>
      <c r="H253" s="1">
        <f t="shared" si="6"/>
        <v>-24644752</v>
      </c>
      <c r="I253" s="2" t="s">
        <v>2355</v>
      </c>
      <c r="J253" s="2" t="s">
        <v>2013</v>
      </c>
      <c r="K253" s="1" t="e">
        <f>+VLOOKUP(B253,[2]Sheet1!A$2:H$93,6,0)</f>
        <v>#N/A</v>
      </c>
      <c r="L253" s="1" t="e">
        <f t="shared" si="7"/>
        <v>#N/A</v>
      </c>
      <c r="M253" s="6" t="e">
        <f>+VLOOKUP(B253,[2]Sheet1!A$2:H$93,8,0)</f>
        <v>#N/A</v>
      </c>
      <c r="N253" t="s">
        <v>4426</v>
      </c>
    </row>
    <row r="254" spans="1:14" customFormat="1" hidden="1" outlineLevel="1" x14ac:dyDescent="0.2">
      <c r="A254" s="6">
        <v>44623</v>
      </c>
      <c r="B254" s="2">
        <v>1288</v>
      </c>
      <c r="C254" s="17"/>
      <c r="D254" s="2" t="s">
        <v>3022</v>
      </c>
      <c r="E254" s="1">
        <v>-34851165</v>
      </c>
      <c r="F254" s="8" t="s">
        <v>3060</v>
      </c>
      <c r="G254" s="1">
        <v>-3485117</v>
      </c>
      <c r="H254" s="1">
        <f t="shared" si="6"/>
        <v>-38336282</v>
      </c>
      <c r="I254" s="2" t="s">
        <v>2355</v>
      </c>
      <c r="J254" s="2" t="s">
        <v>2013</v>
      </c>
      <c r="K254" s="1" t="e">
        <f>+VLOOKUP(B254,[2]Sheet1!A$2:H$93,6,0)</f>
        <v>#N/A</v>
      </c>
      <c r="L254" s="1" t="e">
        <f t="shared" si="7"/>
        <v>#N/A</v>
      </c>
      <c r="M254" s="6" t="e">
        <f>+VLOOKUP(B254,[2]Sheet1!A$2:H$93,8,0)</f>
        <v>#N/A</v>
      </c>
      <c r="N254" t="s">
        <v>4426</v>
      </c>
    </row>
    <row r="255" spans="1:14" customFormat="1" hidden="1" outlineLevel="1" x14ac:dyDescent="0.2">
      <c r="A255" s="6">
        <v>44623</v>
      </c>
      <c r="B255" s="2">
        <v>1289</v>
      </c>
      <c r="C255" s="17"/>
      <c r="D255" s="2" t="s">
        <v>3032</v>
      </c>
      <c r="E255" s="1">
        <v>-19914951</v>
      </c>
      <c r="F255" s="8" t="s">
        <v>3060</v>
      </c>
      <c r="G255" s="1">
        <v>-1991495</v>
      </c>
      <c r="H255" s="1">
        <f t="shared" si="6"/>
        <v>-21906446</v>
      </c>
      <c r="I255" s="2" t="s">
        <v>2355</v>
      </c>
      <c r="J255" s="2" t="s">
        <v>2013</v>
      </c>
      <c r="K255" s="1" t="e">
        <f>+VLOOKUP(B255,[2]Sheet1!A$2:H$93,6,0)</f>
        <v>#N/A</v>
      </c>
      <c r="L255" s="1" t="e">
        <f t="shared" si="7"/>
        <v>#N/A</v>
      </c>
      <c r="M255" s="6" t="e">
        <f>+VLOOKUP(B255,[2]Sheet1!A$2:H$93,8,0)</f>
        <v>#N/A</v>
      </c>
      <c r="N255" t="s">
        <v>4426</v>
      </c>
    </row>
    <row r="256" spans="1:14" customFormat="1" hidden="1" outlineLevel="1" x14ac:dyDescent="0.2">
      <c r="A256" s="6">
        <v>44628</v>
      </c>
      <c r="B256" s="2" t="s">
        <v>4424</v>
      </c>
      <c r="C256" s="2" t="s">
        <v>2103</v>
      </c>
      <c r="D256" s="2" t="s">
        <v>1560</v>
      </c>
      <c r="E256" s="1">
        <v>-1232912</v>
      </c>
      <c r="F256" s="8" t="s">
        <v>316</v>
      </c>
      <c r="G256" s="1">
        <v>-98633</v>
      </c>
      <c r="H256" s="1">
        <f t="shared" si="6"/>
        <v>-1331545</v>
      </c>
      <c r="I256" s="2" t="s">
        <v>2355</v>
      </c>
      <c r="J256" s="2" t="s">
        <v>2013</v>
      </c>
      <c r="K256" s="1">
        <f>+VLOOKUP(B256,[2]Sheet1!A$2:H$93,6,0)</f>
        <v>-1232912</v>
      </c>
      <c r="L256" s="1">
        <f t="shared" si="7"/>
        <v>0</v>
      </c>
      <c r="M256" s="6">
        <f>+VLOOKUP(B256,[2]Sheet1!A$2:H$93,8,0)</f>
        <v>44657</v>
      </c>
      <c r="N256" t="s">
        <v>4425</v>
      </c>
    </row>
    <row r="257" spans="1:14" customFormat="1" hidden="1" outlineLevel="1" x14ac:dyDescent="0.2">
      <c r="A257" s="6">
        <v>44628</v>
      </c>
      <c r="B257" s="2">
        <v>8</v>
      </c>
      <c r="C257" s="2" t="s">
        <v>2103</v>
      </c>
      <c r="D257" s="2" t="s">
        <v>2344</v>
      </c>
      <c r="E257" s="1">
        <v>-2241085</v>
      </c>
      <c r="F257" s="8" t="s">
        <v>316</v>
      </c>
      <c r="G257" s="1">
        <v>-179286</v>
      </c>
      <c r="H257" s="1">
        <f t="shared" si="6"/>
        <v>-2420371</v>
      </c>
      <c r="I257" s="2" t="s">
        <v>2355</v>
      </c>
      <c r="J257" s="2" t="s">
        <v>2013</v>
      </c>
      <c r="K257" s="1">
        <f>+VLOOKUP(B257,[2]Sheet1!A$2:H$93,6,0)</f>
        <v>-2241085</v>
      </c>
      <c r="L257" s="1">
        <f t="shared" si="7"/>
        <v>0</v>
      </c>
      <c r="M257" s="6">
        <f>+VLOOKUP(B257,[2]Sheet1!A$2:H$93,8,0)</f>
        <v>44657</v>
      </c>
      <c r="N257" t="s">
        <v>4425</v>
      </c>
    </row>
    <row r="258" spans="1:14" customFormat="1" hidden="1" outlineLevel="1" x14ac:dyDescent="0.2">
      <c r="A258" s="6">
        <v>44628</v>
      </c>
      <c r="B258" s="2" t="s">
        <v>4423</v>
      </c>
      <c r="C258" s="2" t="s">
        <v>1441</v>
      </c>
      <c r="D258" s="2" t="s">
        <v>1183</v>
      </c>
      <c r="E258" s="1">
        <v>-1142284</v>
      </c>
      <c r="F258" s="8" t="s">
        <v>316</v>
      </c>
      <c r="G258" s="1">
        <v>-91383</v>
      </c>
      <c r="H258" s="1">
        <f t="shared" ref="H258:H321" si="8">+E258+G258</f>
        <v>-1233667</v>
      </c>
      <c r="I258" s="2" t="s">
        <v>2355</v>
      </c>
      <c r="J258" s="2" t="s">
        <v>2013</v>
      </c>
      <c r="K258" s="1">
        <f>+VLOOKUP(B258,[2]Sheet1!A$2:H$93,6,0)</f>
        <v>-1142284</v>
      </c>
      <c r="L258" s="1">
        <f t="shared" si="7"/>
        <v>0</v>
      </c>
      <c r="M258" s="6">
        <f>+VLOOKUP(B258,[2]Sheet1!A$2:H$93,8,0)</f>
        <v>44657</v>
      </c>
      <c r="N258" t="s">
        <v>4425</v>
      </c>
    </row>
    <row r="259" spans="1:14" customFormat="1" hidden="1" outlineLevel="1" x14ac:dyDescent="0.2">
      <c r="A259" s="6">
        <v>44629</v>
      </c>
      <c r="B259" s="2">
        <v>4</v>
      </c>
      <c r="C259" s="2" t="s">
        <v>760</v>
      </c>
      <c r="D259" s="2" t="s">
        <v>1063</v>
      </c>
      <c r="E259" s="1">
        <v>-3364385</v>
      </c>
      <c r="F259" s="8" t="s">
        <v>316</v>
      </c>
      <c r="G259" s="1">
        <v>-269150</v>
      </c>
      <c r="H259" s="1">
        <f t="shared" si="8"/>
        <v>-3633535</v>
      </c>
      <c r="I259" s="2" t="s">
        <v>2355</v>
      </c>
      <c r="J259" s="2" t="s">
        <v>2013</v>
      </c>
      <c r="K259" s="1">
        <f>+VLOOKUP(B259,[2]Sheet1!A$2:H$93,6,0)</f>
        <v>-3364385</v>
      </c>
      <c r="L259" s="1">
        <f t="shared" ref="L259:L285" si="9">+K259-E259</f>
        <v>0</v>
      </c>
      <c r="M259" s="6">
        <f>+VLOOKUP(B259,[2]Sheet1!A$2:H$93,8,0)</f>
        <v>44657</v>
      </c>
      <c r="N259" t="s">
        <v>4425</v>
      </c>
    </row>
    <row r="260" spans="1:14" customFormat="1" hidden="1" outlineLevel="1" x14ac:dyDescent="0.2">
      <c r="A260" s="6">
        <v>44629</v>
      </c>
      <c r="B260" s="2">
        <v>10</v>
      </c>
      <c r="C260" s="2" t="s">
        <v>2605</v>
      </c>
      <c r="D260" s="2" t="s">
        <v>795</v>
      </c>
      <c r="E260" s="1">
        <v>-2803801</v>
      </c>
      <c r="F260" s="8" t="s">
        <v>316</v>
      </c>
      <c r="G260" s="1">
        <v>-224304</v>
      </c>
      <c r="H260" s="1">
        <f t="shared" si="8"/>
        <v>-3028105</v>
      </c>
      <c r="I260" s="2" t="s">
        <v>2355</v>
      </c>
      <c r="J260" s="2" t="s">
        <v>2013</v>
      </c>
      <c r="K260" s="1">
        <f>+VLOOKUP(B260,[2]Sheet1!A$2:H$93,6,0)</f>
        <v>-2803801</v>
      </c>
      <c r="L260" s="1">
        <f t="shared" si="9"/>
        <v>0</v>
      </c>
      <c r="M260" s="6">
        <f>+VLOOKUP(B260,[2]Sheet1!A$2:H$93,8,0)</f>
        <v>44657</v>
      </c>
      <c r="N260" t="s">
        <v>4425</v>
      </c>
    </row>
    <row r="261" spans="1:14" customFormat="1" hidden="1" outlineLevel="1" x14ac:dyDescent="0.2">
      <c r="A261" s="6">
        <v>44629</v>
      </c>
      <c r="B261" s="2">
        <v>14</v>
      </c>
      <c r="C261" s="2" t="s">
        <v>760</v>
      </c>
      <c r="D261" s="2" t="s">
        <v>15</v>
      </c>
      <c r="E261" s="1">
        <v>-5433248</v>
      </c>
      <c r="F261" s="8" t="s">
        <v>316</v>
      </c>
      <c r="G261" s="1">
        <v>-434659</v>
      </c>
      <c r="H261" s="1">
        <f t="shared" si="8"/>
        <v>-5867907</v>
      </c>
      <c r="I261" s="2" t="s">
        <v>2355</v>
      </c>
      <c r="J261" s="2" t="s">
        <v>2013</v>
      </c>
      <c r="K261" s="1">
        <f>+VLOOKUP(B261,[2]Sheet1!A$2:H$93,6,0)</f>
        <v>-5433248</v>
      </c>
      <c r="L261" s="1">
        <f t="shared" si="9"/>
        <v>0</v>
      </c>
      <c r="M261" s="6">
        <f>+VLOOKUP(B261,[2]Sheet1!A$2:H$93,8,0)</f>
        <v>44657</v>
      </c>
      <c r="N261" t="s">
        <v>4425</v>
      </c>
    </row>
    <row r="262" spans="1:14" customFormat="1" hidden="1" outlineLevel="1" x14ac:dyDescent="0.2">
      <c r="A262" s="6">
        <v>44629</v>
      </c>
      <c r="B262" s="2">
        <v>15</v>
      </c>
      <c r="C262" s="2" t="s">
        <v>2689</v>
      </c>
      <c r="D262" s="2" t="s">
        <v>570</v>
      </c>
      <c r="E262" s="1">
        <v>-654976</v>
      </c>
      <c r="F262" s="8" t="s">
        <v>316</v>
      </c>
      <c r="G262" s="1">
        <v>-52398</v>
      </c>
      <c r="H262" s="1">
        <f t="shared" si="8"/>
        <v>-707374</v>
      </c>
      <c r="I262" s="2" t="s">
        <v>2355</v>
      </c>
      <c r="J262" s="2" t="s">
        <v>2013</v>
      </c>
      <c r="K262" s="1">
        <f>+VLOOKUP(B262,[2]Sheet1!A$2:H$93,6,0)</f>
        <v>-654976</v>
      </c>
      <c r="L262" s="1">
        <f t="shared" si="9"/>
        <v>0</v>
      </c>
      <c r="M262" s="6">
        <f>+VLOOKUP(B262,[2]Sheet1!A$2:H$93,8,0)</f>
        <v>44657</v>
      </c>
      <c r="N262" t="s">
        <v>4425</v>
      </c>
    </row>
    <row r="263" spans="1:14" customFormat="1" hidden="1" outlineLevel="1" x14ac:dyDescent="0.2">
      <c r="A263" s="6">
        <v>44629</v>
      </c>
      <c r="B263" s="2">
        <v>25</v>
      </c>
      <c r="C263" s="2" t="s">
        <v>2624</v>
      </c>
      <c r="D263" s="2" t="s">
        <v>1479</v>
      </c>
      <c r="E263" s="1">
        <v>-288277</v>
      </c>
      <c r="F263" s="8" t="s">
        <v>620</v>
      </c>
      <c r="G263" s="1">
        <v>-28828</v>
      </c>
      <c r="H263" s="1">
        <f t="shared" si="8"/>
        <v>-317105</v>
      </c>
      <c r="I263" s="2" t="s">
        <v>2355</v>
      </c>
      <c r="J263" s="2" t="s">
        <v>2013</v>
      </c>
      <c r="K263" s="1">
        <f>+VLOOKUP(B263,[2]Sheet1!A$2:H$93,6,0)</f>
        <v>-288277</v>
      </c>
      <c r="L263" s="1">
        <f t="shared" si="9"/>
        <v>0</v>
      </c>
      <c r="M263" s="6">
        <f>+VLOOKUP(B263,[2]Sheet1!A$2:H$93,8,0)</f>
        <v>44657</v>
      </c>
      <c r="N263" t="s">
        <v>4425</v>
      </c>
    </row>
    <row r="264" spans="1:14" customFormat="1" hidden="1" outlineLevel="1" x14ac:dyDescent="0.2">
      <c r="A264" s="6">
        <v>44629</v>
      </c>
      <c r="B264" s="2">
        <v>7</v>
      </c>
      <c r="C264" s="2" t="s">
        <v>947</v>
      </c>
      <c r="D264" s="2" t="s">
        <v>697</v>
      </c>
      <c r="E264" s="1">
        <v>-1659950</v>
      </c>
      <c r="F264" s="8" t="s">
        <v>620</v>
      </c>
      <c r="G264" s="1">
        <v>-165995</v>
      </c>
      <c r="H264" s="1">
        <f t="shared" si="8"/>
        <v>-1825945</v>
      </c>
      <c r="I264" s="2" t="s">
        <v>2355</v>
      </c>
      <c r="J264" s="2" t="s">
        <v>2013</v>
      </c>
      <c r="K264" s="1">
        <f>+VLOOKUP(B264,[2]Sheet1!A$2:H$93,6,0)</f>
        <v>-1659950</v>
      </c>
      <c r="L264" s="1">
        <f t="shared" si="9"/>
        <v>0</v>
      </c>
      <c r="M264" s="6">
        <f>+VLOOKUP(B264,[2]Sheet1!A$2:H$93,8,0)</f>
        <v>44657</v>
      </c>
      <c r="N264" t="s">
        <v>4425</v>
      </c>
    </row>
    <row r="265" spans="1:14" customFormat="1" hidden="1" outlineLevel="1" x14ac:dyDescent="0.2">
      <c r="A265" s="6">
        <v>44630</v>
      </c>
      <c r="B265" s="2">
        <v>21</v>
      </c>
      <c r="C265" s="2" t="s">
        <v>1267</v>
      </c>
      <c r="D265" s="2" t="s">
        <v>2847</v>
      </c>
      <c r="E265" s="1">
        <v>-1850262</v>
      </c>
      <c r="F265" s="8" t="s">
        <v>620</v>
      </c>
      <c r="G265" s="1">
        <v>-185026</v>
      </c>
      <c r="H265" s="1">
        <f t="shared" si="8"/>
        <v>-2035288</v>
      </c>
      <c r="I265" s="2" t="s">
        <v>2355</v>
      </c>
      <c r="J265" s="2" t="s">
        <v>2013</v>
      </c>
      <c r="K265" s="1">
        <f>+VLOOKUP(B265,[2]Sheet1!A$2:H$93,6,0)</f>
        <v>-1850262</v>
      </c>
      <c r="L265" s="1">
        <f t="shared" si="9"/>
        <v>0</v>
      </c>
      <c r="M265" s="6">
        <f>+VLOOKUP(B265,[2]Sheet1!A$2:H$93,8,0)</f>
        <v>44657</v>
      </c>
      <c r="N265" t="s">
        <v>4425</v>
      </c>
    </row>
    <row r="266" spans="1:14" customFormat="1" hidden="1" outlineLevel="1" x14ac:dyDescent="0.2">
      <c r="A266" s="6">
        <v>44630</v>
      </c>
      <c r="B266" s="2">
        <v>22</v>
      </c>
      <c r="C266" s="2" t="s">
        <v>2080</v>
      </c>
      <c r="D266" s="2" t="s">
        <v>1828</v>
      </c>
      <c r="E266" s="1">
        <v>-4671587</v>
      </c>
      <c r="F266" s="8" t="s">
        <v>316</v>
      </c>
      <c r="G266" s="1">
        <v>-373726</v>
      </c>
      <c r="H266" s="1">
        <f t="shared" si="8"/>
        <v>-5045313</v>
      </c>
      <c r="I266" s="2" t="s">
        <v>2355</v>
      </c>
      <c r="J266" s="2" t="s">
        <v>2013</v>
      </c>
      <c r="K266" s="1">
        <f>+VLOOKUP(B266,[2]Sheet1!A$2:H$93,6,0)</f>
        <v>-4671587</v>
      </c>
      <c r="L266" s="1">
        <f t="shared" si="9"/>
        <v>0</v>
      </c>
      <c r="M266" s="6">
        <f>+VLOOKUP(B266,[2]Sheet1!A$2:H$93,8,0)</f>
        <v>44657</v>
      </c>
      <c r="N266" t="s">
        <v>4425</v>
      </c>
    </row>
    <row r="267" spans="1:14" customFormat="1" hidden="1" outlineLevel="1" x14ac:dyDescent="0.2">
      <c r="A267" s="6">
        <v>44630</v>
      </c>
      <c r="B267" s="2">
        <v>30</v>
      </c>
      <c r="C267" s="2" t="s">
        <v>1316</v>
      </c>
      <c r="D267" s="2" t="s">
        <v>322</v>
      </c>
      <c r="E267" s="1">
        <v>-7441427</v>
      </c>
      <c r="F267" s="8" t="s">
        <v>316</v>
      </c>
      <c r="G267" s="1">
        <v>-595315</v>
      </c>
      <c r="H267" s="1">
        <f t="shared" si="8"/>
        <v>-8036742</v>
      </c>
      <c r="I267" s="2" t="s">
        <v>2355</v>
      </c>
      <c r="J267" s="2" t="s">
        <v>2013</v>
      </c>
      <c r="K267" s="1">
        <f>+VLOOKUP(B267,[2]Sheet1!A$2:H$93,6,0)</f>
        <v>-7441429</v>
      </c>
      <c r="L267" s="1">
        <f t="shared" si="9"/>
        <v>-2</v>
      </c>
      <c r="M267" s="6">
        <f>+VLOOKUP(B267,[2]Sheet1!A$2:H$93,8,0)</f>
        <v>44657</v>
      </c>
      <c r="N267" t="s">
        <v>4425</v>
      </c>
    </row>
    <row r="268" spans="1:14" customFormat="1" hidden="1" outlineLevel="1" x14ac:dyDescent="0.2">
      <c r="A268" s="6">
        <v>44630</v>
      </c>
      <c r="B268" s="2">
        <v>39</v>
      </c>
      <c r="C268" s="2" t="s">
        <v>1889</v>
      </c>
      <c r="D268" s="2" t="s">
        <v>194</v>
      </c>
      <c r="E268" s="1">
        <v>-17498106</v>
      </c>
      <c r="F268" s="8" t="s">
        <v>316</v>
      </c>
      <c r="G268" s="1">
        <v>-1399848</v>
      </c>
      <c r="H268" s="1">
        <f t="shared" si="8"/>
        <v>-18897954</v>
      </c>
      <c r="I268" s="2" t="s">
        <v>2355</v>
      </c>
      <c r="J268" s="2" t="s">
        <v>2013</v>
      </c>
      <c r="K268" s="1">
        <f>+VLOOKUP(B268,[2]Sheet1!A$2:H$93,6,0)</f>
        <v>-17498108</v>
      </c>
      <c r="L268" s="1">
        <f t="shared" si="9"/>
        <v>-2</v>
      </c>
      <c r="M268" s="6">
        <f>+VLOOKUP(B268,[2]Sheet1!A$2:H$93,8,0)</f>
        <v>44657</v>
      </c>
      <c r="N268" t="s">
        <v>4425</v>
      </c>
    </row>
    <row r="269" spans="1:14" customFormat="1" hidden="1" outlineLevel="1" x14ac:dyDescent="0.2">
      <c r="A269" s="6">
        <v>44630</v>
      </c>
      <c r="B269" s="2">
        <v>194</v>
      </c>
      <c r="C269" s="2" t="s">
        <v>216</v>
      </c>
      <c r="D269" s="2" t="s">
        <v>1271</v>
      </c>
      <c r="E269" s="1">
        <v>-2655710</v>
      </c>
      <c r="F269" s="8" t="s">
        <v>316</v>
      </c>
      <c r="G269" s="1">
        <v>-212456</v>
      </c>
      <c r="H269" s="1">
        <f t="shared" si="8"/>
        <v>-2868166</v>
      </c>
      <c r="I269" s="2" t="s">
        <v>2355</v>
      </c>
      <c r="J269" s="2" t="s">
        <v>2013</v>
      </c>
      <c r="K269" s="1">
        <f>+VLOOKUP(B269,[2]Sheet1!A$2:H$93,6,0)</f>
        <v>-2655710</v>
      </c>
      <c r="L269" s="1">
        <f t="shared" si="9"/>
        <v>0</v>
      </c>
      <c r="M269" s="6">
        <f>+VLOOKUP(B269,[2]Sheet1!A$2:H$93,8,0)</f>
        <v>44657</v>
      </c>
      <c r="N269" t="s">
        <v>4425</v>
      </c>
    </row>
    <row r="270" spans="1:14" customFormat="1" hidden="1" outlineLevel="1" x14ac:dyDescent="0.2">
      <c r="A270" s="6">
        <v>44630</v>
      </c>
      <c r="B270" s="2">
        <v>26</v>
      </c>
      <c r="C270" s="2" t="s">
        <v>1889</v>
      </c>
      <c r="D270" s="2" t="s">
        <v>1027</v>
      </c>
      <c r="E270" s="1">
        <v>-4261955</v>
      </c>
      <c r="F270" s="8" t="s">
        <v>316</v>
      </c>
      <c r="G270" s="1">
        <v>-340956</v>
      </c>
      <c r="H270" s="1">
        <f t="shared" si="8"/>
        <v>-4602911</v>
      </c>
      <c r="I270" s="2" t="s">
        <v>2355</v>
      </c>
      <c r="J270" s="2" t="s">
        <v>2013</v>
      </c>
      <c r="K270" s="1">
        <f>+VLOOKUP(B270,[2]Sheet1!A$2:H$93,6,0)</f>
        <v>-4261955</v>
      </c>
      <c r="L270" s="1">
        <f t="shared" si="9"/>
        <v>0</v>
      </c>
      <c r="M270" s="6">
        <f>+VLOOKUP(B270,[2]Sheet1!A$2:H$93,8,0)</f>
        <v>44657</v>
      </c>
      <c r="N270" t="s">
        <v>4425</v>
      </c>
    </row>
    <row r="271" spans="1:14" customFormat="1" hidden="1" outlineLevel="1" x14ac:dyDescent="0.2">
      <c r="A271" s="6">
        <v>44631</v>
      </c>
      <c r="B271" s="2" t="s">
        <v>4420</v>
      </c>
      <c r="C271" s="2" t="s">
        <v>447</v>
      </c>
      <c r="D271" s="2" t="s">
        <v>32</v>
      </c>
      <c r="E271" s="1">
        <v>-6711078</v>
      </c>
      <c r="F271" s="8" t="s">
        <v>316</v>
      </c>
      <c r="G271" s="1">
        <v>-536885</v>
      </c>
      <c r="H271" s="1">
        <f t="shared" si="8"/>
        <v>-7247963</v>
      </c>
      <c r="I271" s="2" t="s">
        <v>2355</v>
      </c>
      <c r="J271" s="2" t="s">
        <v>2013</v>
      </c>
      <c r="K271" s="1">
        <f>+VLOOKUP(B271,[2]Sheet1!A$2:H$93,6,0)</f>
        <v>-6711078</v>
      </c>
      <c r="L271" s="1">
        <f t="shared" si="9"/>
        <v>0</v>
      </c>
      <c r="M271" s="6">
        <f>+VLOOKUP(B271,[2]Sheet1!A$2:H$93,8,0)</f>
        <v>44657</v>
      </c>
      <c r="N271" t="s">
        <v>4425</v>
      </c>
    </row>
    <row r="272" spans="1:14" customFormat="1" hidden="1" outlineLevel="1" x14ac:dyDescent="0.2">
      <c r="A272" s="6">
        <v>44631</v>
      </c>
      <c r="B272" s="2">
        <v>27</v>
      </c>
      <c r="C272" s="2" t="s">
        <v>447</v>
      </c>
      <c r="D272" s="2" t="s">
        <v>2141</v>
      </c>
      <c r="E272" s="1">
        <v>-8823429</v>
      </c>
      <c r="F272" s="8" t="s">
        <v>316</v>
      </c>
      <c r="G272" s="1">
        <v>-705874</v>
      </c>
      <c r="H272" s="1">
        <f t="shared" si="8"/>
        <v>-9529303</v>
      </c>
      <c r="I272" s="2" t="s">
        <v>2355</v>
      </c>
      <c r="J272" s="2" t="s">
        <v>2013</v>
      </c>
      <c r="K272" s="1">
        <f>+VLOOKUP(B272,[2]Sheet1!A$2:H$93,6,0)</f>
        <v>-8823429</v>
      </c>
      <c r="L272" s="1">
        <f t="shared" si="9"/>
        <v>0</v>
      </c>
      <c r="M272" s="6">
        <f>+VLOOKUP(B272,[2]Sheet1!A$2:H$93,8,0)</f>
        <v>44657</v>
      </c>
      <c r="N272" t="s">
        <v>4425</v>
      </c>
    </row>
    <row r="273" spans="1:14" customFormat="1" hidden="1" outlineLevel="1" x14ac:dyDescent="0.2">
      <c r="A273" s="6">
        <v>44631</v>
      </c>
      <c r="B273" s="2">
        <v>47</v>
      </c>
      <c r="C273" s="2" t="s">
        <v>447</v>
      </c>
      <c r="D273" s="2" t="s">
        <v>941</v>
      </c>
      <c r="E273" s="1">
        <v>-537292</v>
      </c>
      <c r="F273" s="8" t="s">
        <v>316</v>
      </c>
      <c r="G273" s="1">
        <v>-42983</v>
      </c>
      <c r="H273" s="1">
        <f t="shared" si="8"/>
        <v>-580275</v>
      </c>
      <c r="I273" s="2" t="s">
        <v>2355</v>
      </c>
      <c r="J273" s="2" t="s">
        <v>2013</v>
      </c>
      <c r="K273" s="1">
        <f>+VLOOKUP(B273,[2]Sheet1!A$2:H$93,6,0)</f>
        <v>-537292</v>
      </c>
      <c r="L273" s="1">
        <f t="shared" si="9"/>
        <v>0</v>
      </c>
      <c r="M273" s="6">
        <f>+VLOOKUP(B273,[2]Sheet1!A$2:H$93,8,0)</f>
        <v>44657</v>
      </c>
      <c r="N273" t="s">
        <v>4425</v>
      </c>
    </row>
    <row r="274" spans="1:14" customFormat="1" hidden="1" outlineLevel="1" x14ac:dyDescent="0.2">
      <c r="A274" s="6">
        <v>44641</v>
      </c>
      <c r="B274" s="2">
        <v>718</v>
      </c>
      <c r="C274" s="17"/>
      <c r="D274" s="2" t="s">
        <v>3033</v>
      </c>
      <c r="E274" s="1">
        <v>-4061235</v>
      </c>
      <c r="F274" s="8" t="s">
        <v>3061</v>
      </c>
      <c r="G274" s="1">
        <v>-324899</v>
      </c>
      <c r="H274" s="1">
        <f t="shared" si="8"/>
        <v>-4386134</v>
      </c>
      <c r="I274" s="2" t="s">
        <v>2355</v>
      </c>
      <c r="J274" s="2" t="s">
        <v>2013</v>
      </c>
      <c r="K274" s="1" t="e">
        <f>+VLOOKUP(B274,[2]Sheet1!A$2:H$93,6,0)</f>
        <v>#N/A</v>
      </c>
      <c r="L274" s="1" t="e">
        <f t="shared" si="9"/>
        <v>#N/A</v>
      </c>
      <c r="M274" s="6" t="e">
        <f>+VLOOKUP(B274,[2]Sheet1!A$2:H$93,8,0)</f>
        <v>#N/A</v>
      </c>
      <c r="N274" t="s">
        <v>4426</v>
      </c>
    </row>
    <row r="275" spans="1:14" customFormat="1" hidden="1" outlineLevel="1" x14ac:dyDescent="0.2">
      <c r="A275" s="6">
        <v>44642</v>
      </c>
      <c r="B275" s="2">
        <v>32</v>
      </c>
      <c r="C275" s="2" t="s">
        <v>2605</v>
      </c>
      <c r="D275" s="2" t="s">
        <v>380</v>
      </c>
      <c r="E275" s="1">
        <v>-617750</v>
      </c>
      <c r="F275" s="8" t="s">
        <v>316</v>
      </c>
      <c r="G275" s="1">
        <v>-49420</v>
      </c>
      <c r="H275" s="1">
        <f t="shared" si="8"/>
        <v>-667170</v>
      </c>
      <c r="I275" s="2" t="s">
        <v>2355</v>
      </c>
      <c r="J275" s="2" t="s">
        <v>2013</v>
      </c>
      <c r="K275" s="1">
        <f>+VLOOKUP(B275,[2]Sheet1!A$2:H$93,6,0)</f>
        <v>-617750</v>
      </c>
      <c r="L275" s="1">
        <f t="shared" si="9"/>
        <v>0</v>
      </c>
      <c r="M275" s="6">
        <f>+VLOOKUP(B275,[2]Sheet1!A$2:H$93,8,0)</f>
        <v>44657</v>
      </c>
      <c r="N275" t="s">
        <v>4425</v>
      </c>
    </row>
    <row r="276" spans="1:14" customFormat="1" hidden="1" outlineLevel="1" x14ac:dyDescent="0.2">
      <c r="A276" s="6">
        <v>44642</v>
      </c>
      <c r="B276" s="2">
        <v>35</v>
      </c>
      <c r="C276" s="2" t="s">
        <v>1316</v>
      </c>
      <c r="D276" s="2" t="s">
        <v>2522</v>
      </c>
      <c r="E276" s="1">
        <v>-1025840</v>
      </c>
      <c r="F276" s="8" t="s">
        <v>316</v>
      </c>
      <c r="G276" s="1">
        <v>-82067</v>
      </c>
      <c r="H276" s="1">
        <f t="shared" si="8"/>
        <v>-1107907</v>
      </c>
      <c r="I276" s="2" t="s">
        <v>2355</v>
      </c>
      <c r="J276" s="2" t="s">
        <v>2013</v>
      </c>
      <c r="K276" s="1">
        <f>+VLOOKUP(B276,[2]Sheet1!A$2:H$93,6,0)</f>
        <v>-1025840</v>
      </c>
      <c r="L276" s="1">
        <f t="shared" si="9"/>
        <v>0</v>
      </c>
      <c r="M276" s="6">
        <f>+VLOOKUP(B276,[2]Sheet1!A$2:H$93,8,0)</f>
        <v>44657</v>
      </c>
      <c r="N276" t="s">
        <v>4425</v>
      </c>
    </row>
    <row r="277" spans="1:14" customFormat="1" hidden="1" outlineLevel="1" x14ac:dyDescent="0.2">
      <c r="A277" s="6">
        <v>44642</v>
      </c>
      <c r="B277" s="2">
        <v>38</v>
      </c>
      <c r="C277" s="2" t="s">
        <v>2442</v>
      </c>
      <c r="D277" s="2" t="s">
        <v>2663</v>
      </c>
      <c r="E277" s="1">
        <v>-1505912</v>
      </c>
      <c r="F277" s="8" t="s">
        <v>316</v>
      </c>
      <c r="G277" s="1">
        <v>-120473</v>
      </c>
      <c r="H277" s="1">
        <f t="shared" si="8"/>
        <v>-1626385</v>
      </c>
      <c r="I277" s="2" t="s">
        <v>2355</v>
      </c>
      <c r="J277" s="2" t="s">
        <v>2013</v>
      </c>
      <c r="K277" s="1">
        <f>+VLOOKUP(B277,[2]Sheet1!A$2:H$93,6,0)</f>
        <v>-1505912</v>
      </c>
      <c r="L277" s="1">
        <f t="shared" si="9"/>
        <v>0</v>
      </c>
      <c r="M277" s="6">
        <f>+VLOOKUP(B277,[2]Sheet1!A$2:H$93,8,0)</f>
        <v>44657</v>
      </c>
      <c r="N277" t="s">
        <v>4425</v>
      </c>
    </row>
    <row r="278" spans="1:14" customFormat="1" hidden="1" outlineLevel="1" x14ac:dyDescent="0.2">
      <c r="A278" s="6">
        <v>44642</v>
      </c>
      <c r="B278" s="2">
        <v>24</v>
      </c>
      <c r="C278" s="2" t="s">
        <v>2605</v>
      </c>
      <c r="D278" s="2" t="s">
        <v>2522</v>
      </c>
      <c r="E278" s="1">
        <v>-215677</v>
      </c>
      <c r="F278" s="8" t="s">
        <v>316</v>
      </c>
      <c r="G278" s="1">
        <v>-17254</v>
      </c>
      <c r="H278" s="1">
        <f t="shared" si="8"/>
        <v>-232931</v>
      </c>
      <c r="I278" s="2" t="s">
        <v>2355</v>
      </c>
      <c r="J278" s="2" t="s">
        <v>2013</v>
      </c>
      <c r="K278" s="1">
        <f>+VLOOKUP(B278,[2]Sheet1!A$2:H$93,6,0)</f>
        <v>-215677</v>
      </c>
      <c r="L278" s="1">
        <f t="shared" si="9"/>
        <v>0</v>
      </c>
      <c r="M278" s="6">
        <f>+VLOOKUP(B278,[2]Sheet1!A$2:H$93,8,0)</f>
        <v>44657</v>
      </c>
      <c r="N278" t="s">
        <v>4425</v>
      </c>
    </row>
    <row r="279" spans="1:14" customFormat="1" hidden="1" outlineLevel="1" x14ac:dyDescent="0.2">
      <c r="A279" s="6">
        <v>44642</v>
      </c>
      <c r="B279" s="2">
        <v>33</v>
      </c>
      <c r="C279" s="2" t="s">
        <v>1535</v>
      </c>
      <c r="D279" s="2" t="s">
        <v>2522</v>
      </c>
      <c r="E279" s="1">
        <v>-5097485</v>
      </c>
      <c r="F279" s="8" t="s">
        <v>316</v>
      </c>
      <c r="G279" s="1">
        <v>-407799</v>
      </c>
      <c r="H279" s="1">
        <f t="shared" si="8"/>
        <v>-5505284</v>
      </c>
      <c r="I279" s="2" t="s">
        <v>2355</v>
      </c>
      <c r="J279" s="2" t="s">
        <v>2013</v>
      </c>
      <c r="K279" s="1">
        <f>+VLOOKUP(B279,[2]Sheet1!A$2:H$93,6,0)</f>
        <v>-5097486</v>
      </c>
      <c r="L279" s="1">
        <f t="shared" si="9"/>
        <v>-1</v>
      </c>
      <c r="M279" s="6">
        <f>+VLOOKUP(B279,[2]Sheet1!A$2:H$93,8,0)</f>
        <v>44657</v>
      </c>
      <c r="N279" t="s">
        <v>4425</v>
      </c>
    </row>
    <row r="280" spans="1:14" customFormat="1" hidden="1" outlineLevel="1" x14ac:dyDescent="0.2">
      <c r="A280" s="6">
        <v>44642</v>
      </c>
      <c r="B280" s="2">
        <v>51</v>
      </c>
      <c r="C280" s="2" t="s">
        <v>2624</v>
      </c>
      <c r="D280" s="2" t="s">
        <v>2522</v>
      </c>
      <c r="E280" s="1">
        <v>-316200</v>
      </c>
      <c r="F280" s="8" t="s">
        <v>316</v>
      </c>
      <c r="G280" s="1">
        <v>-25296</v>
      </c>
      <c r="H280" s="1">
        <f t="shared" si="8"/>
        <v>-341496</v>
      </c>
      <c r="I280" s="2" t="s">
        <v>2355</v>
      </c>
      <c r="J280" s="2" t="s">
        <v>2013</v>
      </c>
      <c r="K280" s="1">
        <f>+VLOOKUP(B280,[2]Sheet1!A$2:H$93,6,0)</f>
        <v>-316200</v>
      </c>
      <c r="L280" s="1">
        <f t="shared" si="9"/>
        <v>0</v>
      </c>
      <c r="M280" s="6">
        <f>+VLOOKUP(B280,[2]Sheet1!A$2:H$93,8,0)</f>
        <v>44657</v>
      </c>
      <c r="N280" t="s">
        <v>4425</v>
      </c>
    </row>
    <row r="281" spans="1:14" customFormat="1" hidden="1" outlineLevel="1" x14ac:dyDescent="0.2">
      <c r="A281" s="6">
        <v>44642</v>
      </c>
      <c r="B281" s="2">
        <v>55</v>
      </c>
      <c r="C281" s="2" t="s">
        <v>2103</v>
      </c>
      <c r="D281" s="2" t="s">
        <v>2522</v>
      </c>
      <c r="E281" s="1">
        <v>-392766</v>
      </c>
      <c r="F281" s="8" t="s">
        <v>316</v>
      </c>
      <c r="G281" s="1">
        <v>-31421</v>
      </c>
      <c r="H281" s="1">
        <f t="shared" si="8"/>
        <v>-424187</v>
      </c>
      <c r="I281" s="2" t="s">
        <v>2355</v>
      </c>
      <c r="J281" s="2" t="s">
        <v>2013</v>
      </c>
      <c r="K281" s="1">
        <f>+VLOOKUP(B281,[2]Sheet1!A$2:H$93,6,0)</f>
        <v>-392766</v>
      </c>
      <c r="L281" s="1">
        <f t="shared" si="9"/>
        <v>0</v>
      </c>
      <c r="M281" s="6">
        <f>+VLOOKUP(B281,[2]Sheet1!A$2:H$93,8,0)</f>
        <v>44657</v>
      </c>
      <c r="N281" t="s">
        <v>4425</v>
      </c>
    </row>
    <row r="282" spans="1:14" customFormat="1" hidden="1" outlineLevel="1" x14ac:dyDescent="0.2">
      <c r="A282" s="6">
        <v>44642</v>
      </c>
      <c r="B282" s="2" t="s">
        <v>4421</v>
      </c>
      <c r="C282" s="2" t="s">
        <v>1267</v>
      </c>
      <c r="D282" s="2" t="s">
        <v>2522</v>
      </c>
      <c r="E282" s="1">
        <v>-1355973</v>
      </c>
      <c r="F282" s="8" t="s">
        <v>316</v>
      </c>
      <c r="G282" s="1">
        <v>-108478</v>
      </c>
      <c r="H282" s="1">
        <f t="shared" si="8"/>
        <v>-1464451</v>
      </c>
      <c r="I282" s="2" t="s">
        <v>2355</v>
      </c>
      <c r="J282" s="2" t="s">
        <v>2013</v>
      </c>
      <c r="K282" s="1">
        <f>+VLOOKUP(B282,[2]Sheet1!A$2:H$93,6,0)</f>
        <v>-1355973</v>
      </c>
      <c r="L282" s="1">
        <f t="shared" si="9"/>
        <v>0</v>
      </c>
      <c r="M282" s="6">
        <f>+VLOOKUP(B282,[2]Sheet1!A$2:H$93,8,0)</f>
        <v>44657</v>
      </c>
      <c r="N282" t="s">
        <v>4425</v>
      </c>
    </row>
    <row r="283" spans="1:14" customFormat="1" hidden="1" outlineLevel="1" x14ac:dyDescent="0.2">
      <c r="A283" s="6">
        <v>44650</v>
      </c>
      <c r="B283" s="2">
        <v>45</v>
      </c>
      <c r="C283" s="2" t="s">
        <v>2103</v>
      </c>
      <c r="D283" s="2" t="s">
        <v>2522</v>
      </c>
      <c r="E283" s="1">
        <v>-4094224</v>
      </c>
      <c r="F283" s="8" t="s">
        <v>316</v>
      </c>
      <c r="G283" s="1">
        <v>-327538</v>
      </c>
      <c r="H283" s="1">
        <f t="shared" si="8"/>
        <v>-4421762</v>
      </c>
      <c r="I283" s="2" t="s">
        <v>2355</v>
      </c>
      <c r="J283" s="2" t="s">
        <v>2013</v>
      </c>
      <c r="K283" s="1">
        <f>+VLOOKUP(B283,[2]Sheet1!A$2:H$93,6,0)</f>
        <v>-4094224</v>
      </c>
      <c r="L283" s="1">
        <f t="shared" si="9"/>
        <v>0</v>
      </c>
      <c r="M283" s="6">
        <f>+VLOOKUP(B283,[2]Sheet1!A$2:H$93,8,0)</f>
        <v>44657</v>
      </c>
      <c r="N283" t="s">
        <v>4425</v>
      </c>
    </row>
    <row r="284" spans="1:14" customFormat="1" hidden="1" outlineLevel="1" x14ac:dyDescent="0.2">
      <c r="A284" s="6">
        <v>44650</v>
      </c>
      <c r="B284" s="2" t="s">
        <v>4422</v>
      </c>
      <c r="C284" s="2" t="s">
        <v>1889</v>
      </c>
      <c r="D284" s="2" t="s">
        <v>2380</v>
      </c>
      <c r="E284" s="1">
        <v>-90750</v>
      </c>
      <c r="F284" s="8" t="s">
        <v>316</v>
      </c>
      <c r="G284" s="1">
        <v>-7260</v>
      </c>
      <c r="H284" s="1">
        <f t="shared" si="8"/>
        <v>-98010</v>
      </c>
      <c r="I284" s="2" t="s">
        <v>2355</v>
      </c>
      <c r="J284" s="2" t="s">
        <v>2013</v>
      </c>
      <c r="K284" s="1">
        <f>+VLOOKUP(B284,[2]Sheet1!A$2:H$93,6,0)</f>
        <v>-90750</v>
      </c>
      <c r="L284" s="1">
        <f t="shared" si="9"/>
        <v>0</v>
      </c>
      <c r="M284" s="6">
        <f>+VLOOKUP(B284,[2]Sheet1!A$2:H$93,8,0)</f>
        <v>44657</v>
      </c>
      <c r="N284" t="s">
        <v>4425</v>
      </c>
    </row>
    <row r="285" spans="1:14" customFormat="1" hidden="1" outlineLevel="1" x14ac:dyDescent="0.2">
      <c r="A285" s="6">
        <v>44650</v>
      </c>
      <c r="B285" s="2">
        <v>64</v>
      </c>
      <c r="C285" s="2" t="s">
        <v>2103</v>
      </c>
      <c r="D285" s="2" t="s">
        <v>2522</v>
      </c>
      <c r="E285" s="1">
        <v>-9471967</v>
      </c>
      <c r="F285" s="8" t="s">
        <v>316</v>
      </c>
      <c r="G285" s="1">
        <v>-757758</v>
      </c>
      <c r="H285" s="1">
        <f t="shared" si="8"/>
        <v>-10229725</v>
      </c>
      <c r="I285" s="2" t="s">
        <v>2355</v>
      </c>
      <c r="J285" s="2" t="s">
        <v>2013</v>
      </c>
      <c r="K285" s="1">
        <f>+VLOOKUP(B285,[2]Sheet1!A$2:H$93,6,0)</f>
        <v>-9471967</v>
      </c>
      <c r="L285" s="1">
        <f t="shared" si="9"/>
        <v>0</v>
      </c>
      <c r="M285" s="6">
        <f>+VLOOKUP(B285,[2]Sheet1!A$2:H$93,8,0)</f>
        <v>44657</v>
      </c>
      <c r="N285" t="s">
        <v>4425</v>
      </c>
    </row>
    <row r="286" spans="1:14" customFormat="1" hidden="1" outlineLevel="1" x14ac:dyDescent="0.2">
      <c r="A286" s="6">
        <v>44656</v>
      </c>
      <c r="B286" s="2">
        <v>5453</v>
      </c>
      <c r="C286" s="2" t="s">
        <v>2578</v>
      </c>
      <c r="D286" s="2" t="s">
        <v>1869</v>
      </c>
      <c r="E286" s="1">
        <v>1701986</v>
      </c>
      <c r="F286" s="8" t="s">
        <v>316</v>
      </c>
      <c r="G286" s="1">
        <v>136159</v>
      </c>
      <c r="H286" s="1">
        <f t="shared" si="8"/>
        <v>1838145</v>
      </c>
      <c r="I286" s="2" t="s">
        <v>1893</v>
      </c>
      <c r="J286" s="2" t="s">
        <v>375</v>
      </c>
      <c r="K286" s="1">
        <f>+VLOOKUP(B286,[5]Sheet1!A$2:H$109,6,0)</f>
        <v>1701986</v>
      </c>
      <c r="L286" s="1">
        <f t="shared" ref="L286:L349" si="10">+K286-E286</f>
        <v>0</v>
      </c>
      <c r="M286" s="6" t="str">
        <f>+VLOOKUP(B286,[5]Sheet1!A$2:H$109,8,0)</f>
        <v>05 &amp; 06/05/2022</v>
      </c>
      <c r="N286" t="s">
        <v>4427</v>
      </c>
    </row>
    <row r="287" spans="1:14" customFormat="1" hidden="1" outlineLevel="1" x14ac:dyDescent="0.2">
      <c r="A287" s="6">
        <v>44656</v>
      </c>
      <c r="B287" s="2">
        <v>5454</v>
      </c>
      <c r="C287" s="2" t="s">
        <v>2578</v>
      </c>
      <c r="D287" s="2" t="s">
        <v>1837</v>
      </c>
      <c r="E287" s="1">
        <v>4313540</v>
      </c>
      <c r="F287" s="8" t="s">
        <v>316</v>
      </c>
      <c r="G287" s="1">
        <v>345083</v>
      </c>
      <c r="H287" s="1">
        <f t="shared" si="8"/>
        <v>4658623</v>
      </c>
      <c r="I287" s="2" t="s">
        <v>1893</v>
      </c>
      <c r="J287" s="2" t="s">
        <v>375</v>
      </c>
      <c r="K287" s="1">
        <f>+VLOOKUP(B287,[5]Sheet1!A$2:H$109,6,0)</f>
        <v>4313540</v>
      </c>
      <c r="L287" s="1">
        <f t="shared" si="10"/>
        <v>0</v>
      </c>
      <c r="M287" s="6" t="str">
        <f>+VLOOKUP(B287,[5]Sheet1!A$2:H$109,8,0)</f>
        <v>05 &amp; 06/05/2022</v>
      </c>
      <c r="N287" t="s">
        <v>4427</v>
      </c>
    </row>
    <row r="288" spans="1:14" customFormat="1" hidden="1" outlineLevel="1" x14ac:dyDescent="0.2">
      <c r="A288" s="6">
        <v>44656</v>
      </c>
      <c r="B288" s="2">
        <v>5455</v>
      </c>
      <c r="C288" s="2" t="s">
        <v>2578</v>
      </c>
      <c r="D288" s="2" t="s">
        <v>739</v>
      </c>
      <c r="E288" s="1">
        <v>1110580</v>
      </c>
      <c r="F288" s="8" t="s">
        <v>316</v>
      </c>
      <c r="G288" s="1">
        <v>88846</v>
      </c>
      <c r="H288" s="1">
        <f t="shared" si="8"/>
        <v>1199426</v>
      </c>
      <c r="I288" s="2" t="s">
        <v>1893</v>
      </c>
      <c r="J288" s="2" t="s">
        <v>375</v>
      </c>
      <c r="K288" s="1">
        <f>+VLOOKUP(B288,[5]Sheet1!A$2:H$109,6,0)</f>
        <v>1110580</v>
      </c>
      <c r="L288" s="1">
        <f t="shared" si="10"/>
        <v>0</v>
      </c>
      <c r="M288" s="6" t="str">
        <f>+VLOOKUP(B288,[5]Sheet1!A$2:H$109,8,0)</f>
        <v>05 &amp; 06/05/2022</v>
      </c>
      <c r="N288" t="s">
        <v>4427</v>
      </c>
    </row>
    <row r="289" spans="1:14" customFormat="1" hidden="1" outlineLevel="1" x14ac:dyDescent="0.2">
      <c r="A289" s="6">
        <v>44656</v>
      </c>
      <c r="B289" s="2">
        <v>5456</v>
      </c>
      <c r="C289" s="2" t="s">
        <v>2578</v>
      </c>
      <c r="D289" s="2" t="s">
        <v>1211</v>
      </c>
      <c r="E289" s="1">
        <v>3530445</v>
      </c>
      <c r="F289" s="8" t="s">
        <v>316</v>
      </c>
      <c r="G289" s="1">
        <v>282436</v>
      </c>
      <c r="H289" s="1">
        <f t="shared" si="8"/>
        <v>3812881</v>
      </c>
      <c r="I289" s="2" t="s">
        <v>1893</v>
      </c>
      <c r="J289" s="2" t="s">
        <v>375</v>
      </c>
      <c r="K289" s="1">
        <f>+VLOOKUP(B289,[5]Sheet1!A$2:H$109,6,0)</f>
        <v>3530445</v>
      </c>
      <c r="L289" s="1">
        <f t="shared" si="10"/>
        <v>0</v>
      </c>
      <c r="M289" s="6" t="str">
        <f>+VLOOKUP(B289,[5]Sheet1!A$2:H$109,8,0)</f>
        <v>05 &amp; 06/05/2022</v>
      </c>
      <c r="N289" t="s">
        <v>4427</v>
      </c>
    </row>
    <row r="290" spans="1:14" customFormat="1" hidden="1" outlineLevel="1" x14ac:dyDescent="0.2">
      <c r="A290" s="6">
        <v>44656</v>
      </c>
      <c r="B290" s="2">
        <v>5457</v>
      </c>
      <c r="C290" s="2" t="s">
        <v>2578</v>
      </c>
      <c r="D290" s="2" t="s">
        <v>2602</v>
      </c>
      <c r="E290" s="1">
        <v>899090</v>
      </c>
      <c r="F290" s="8" t="s">
        <v>316</v>
      </c>
      <c r="G290" s="1">
        <v>71927</v>
      </c>
      <c r="H290" s="1">
        <f t="shared" si="8"/>
        <v>971017</v>
      </c>
      <c r="I290" s="2" t="s">
        <v>1893</v>
      </c>
      <c r="J290" s="2" t="s">
        <v>375</v>
      </c>
      <c r="K290" s="1">
        <f>+VLOOKUP(B290,[5]Sheet1!A$2:H$109,6,0)</f>
        <v>899090</v>
      </c>
      <c r="L290" s="1">
        <f t="shared" si="10"/>
        <v>0</v>
      </c>
      <c r="M290" s="6" t="str">
        <f>+VLOOKUP(B290,[5]Sheet1!A$2:H$109,8,0)</f>
        <v>05 &amp; 06/05/2022</v>
      </c>
      <c r="N290" t="s">
        <v>4427</v>
      </c>
    </row>
    <row r="291" spans="1:14" customFormat="1" hidden="1" outlineLevel="1" x14ac:dyDescent="0.2">
      <c r="A291" s="6">
        <v>44656</v>
      </c>
      <c r="B291" s="2">
        <v>5458</v>
      </c>
      <c r="C291" s="2" t="s">
        <v>2578</v>
      </c>
      <c r="D291" s="2" t="s">
        <v>2636</v>
      </c>
      <c r="E291" s="1">
        <v>4999760</v>
      </c>
      <c r="F291" s="8" t="s">
        <v>316</v>
      </c>
      <c r="G291" s="1">
        <v>399981</v>
      </c>
      <c r="H291" s="1">
        <f t="shared" si="8"/>
        <v>5399741</v>
      </c>
      <c r="I291" s="2" t="s">
        <v>1893</v>
      </c>
      <c r="J291" s="2" t="s">
        <v>375</v>
      </c>
      <c r="K291" s="1">
        <f>+VLOOKUP(B291,[5]Sheet1!A$2:H$109,6,0)</f>
        <v>4999760</v>
      </c>
      <c r="L291" s="1">
        <f t="shared" si="10"/>
        <v>0</v>
      </c>
      <c r="M291" s="6" t="str">
        <f>+VLOOKUP(B291,[5]Sheet1!A$2:H$109,8,0)</f>
        <v>05 &amp; 06/05/2022</v>
      </c>
      <c r="N291" t="s">
        <v>4427</v>
      </c>
    </row>
    <row r="292" spans="1:14" customFormat="1" hidden="1" outlineLevel="1" x14ac:dyDescent="0.2">
      <c r="A292" s="6">
        <v>44656</v>
      </c>
      <c r="B292" s="2">
        <v>5459</v>
      </c>
      <c r="C292" s="2" t="s">
        <v>2578</v>
      </c>
      <c r="D292" s="2" t="s">
        <v>89</v>
      </c>
      <c r="E292" s="1">
        <v>2727675</v>
      </c>
      <c r="F292" s="8" t="s">
        <v>316</v>
      </c>
      <c r="G292" s="1">
        <v>218214</v>
      </c>
      <c r="H292" s="1">
        <f t="shared" si="8"/>
        <v>2945889</v>
      </c>
      <c r="I292" s="2" t="s">
        <v>1893</v>
      </c>
      <c r="J292" s="2" t="s">
        <v>375</v>
      </c>
      <c r="K292" s="1">
        <f>+VLOOKUP(B292,[5]Sheet1!A$2:H$109,6,0)</f>
        <v>2727675</v>
      </c>
      <c r="L292" s="1">
        <f t="shared" si="10"/>
        <v>0</v>
      </c>
      <c r="M292" s="6" t="str">
        <f>+VLOOKUP(B292,[5]Sheet1!A$2:H$109,8,0)</f>
        <v>05 &amp; 06/05/2022</v>
      </c>
      <c r="N292" t="s">
        <v>4427</v>
      </c>
    </row>
    <row r="293" spans="1:14" customFormat="1" hidden="1" outlineLevel="1" x14ac:dyDescent="0.2">
      <c r="A293" s="6">
        <v>44656</v>
      </c>
      <c r="B293" s="2">
        <v>5460</v>
      </c>
      <c r="C293" s="2" t="s">
        <v>2578</v>
      </c>
      <c r="D293" s="2" t="s">
        <v>1000</v>
      </c>
      <c r="E293" s="1">
        <v>1361490</v>
      </c>
      <c r="F293" s="8" t="s">
        <v>316</v>
      </c>
      <c r="G293" s="1">
        <v>108919</v>
      </c>
      <c r="H293" s="1">
        <f t="shared" si="8"/>
        <v>1470409</v>
      </c>
      <c r="I293" s="2" t="s">
        <v>1893</v>
      </c>
      <c r="J293" s="2" t="s">
        <v>375</v>
      </c>
      <c r="K293" s="1">
        <f>+VLOOKUP(B293,[5]Sheet1!A$2:H$109,6,0)</f>
        <v>1361490</v>
      </c>
      <c r="L293" s="1">
        <f t="shared" si="10"/>
        <v>0</v>
      </c>
      <c r="M293" s="6" t="str">
        <f>+VLOOKUP(B293,[5]Sheet1!A$2:H$109,8,0)</f>
        <v>05 &amp; 06/05/2022</v>
      </c>
      <c r="N293" t="s">
        <v>4427</v>
      </c>
    </row>
    <row r="294" spans="1:14" customFormat="1" hidden="1" outlineLevel="1" x14ac:dyDescent="0.2">
      <c r="A294" s="6">
        <v>44656</v>
      </c>
      <c r="B294" s="2">
        <v>5461</v>
      </c>
      <c r="C294" s="2" t="s">
        <v>2578</v>
      </c>
      <c r="D294" s="2" t="s">
        <v>1278</v>
      </c>
      <c r="E294" s="1">
        <v>2188965</v>
      </c>
      <c r="F294" s="8" t="s">
        <v>316</v>
      </c>
      <c r="G294" s="1">
        <v>175117</v>
      </c>
      <c r="H294" s="1">
        <f t="shared" si="8"/>
        <v>2364082</v>
      </c>
      <c r="I294" s="2" t="s">
        <v>1893</v>
      </c>
      <c r="J294" s="2" t="s">
        <v>375</v>
      </c>
      <c r="K294" s="1">
        <f>+VLOOKUP(B294,[5]Sheet1!A$2:H$109,6,0)</f>
        <v>2188965</v>
      </c>
      <c r="L294" s="1">
        <f t="shared" si="10"/>
        <v>0</v>
      </c>
      <c r="M294" s="6" t="str">
        <f>+VLOOKUP(B294,[5]Sheet1!A$2:H$109,8,0)</f>
        <v>05 &amp; 06/05/2022</v>
      </c>
      <c r="N294" t="s">
        <v>4427</v>
      </c>
    </row>
    <row r="295" spans="1:14" customFormat="1" hidden="1" outlineLevel="1" x14ac:dyDescent="0.2">
      <c r="A295" s="6">
        <v>44656</v>
      </c>
      <c r="B295" s="2">
        <v>5462</v>
      </c>
      <c r="C295" s="2" t="s">
        <v>2578</v>
      </c>
      <c r="D295" s="2" t="s">
        <v>1843</v>
      </c>
      <c r="E295" s="1">
        <v>678640</v>
      </c>
      <c r="F295" s="8" t="s">
        <v>316</v>
      </c>
      <c r="G295" s="1">
        <v>54291</v>
      </c>
      <c r="H295" s="1">
        <f t="shared" si="8"/>
        <v>732931</v>
      </c>
      <c r="I295" s="2" t="s">
        <v>1893</v>
      </c>
      <c r="J295" s="2" t="s">
        <v>375</v>
      </c>
      <c r="K295" s="1">
        <f>+VLOOKUP(B295,[5]Sheet1!A$2:H$109,6,0)</f>
        <v>678640</v>
      </c>
      <c r="L295" s="1">
        <f t="shared" si="10"/>
        <v>0</v>
      </c>
      <c r="M295" s="6" t="str">
        <f>+VLOOKUP(B295,[5]Sheet1!A$2:H$109,8,0)</f>
        <v>05 &amp; 06/05/2022</v>
      </c>
      <c r="N295" t="s">
        <v>4427</v>
      </c>
    </row>
    <row r="296" spans="1:14" customFormat="1" hidden="1" outlineLevel="1" x14ac:dyDescent="0.2">
      <c r="A296" s="6">
        <v>44656</v>
      </c>
      <c r="B296" s="2">
        <v>5463</v>
      </c>
      <c r="C296" s="2" t="s">
        <v>2578</v>
      </c>
      <c r="D296" s="2" t="s">
        <v>1522</v>
      </c>
      <c r="E296" s="1">
        <v>3010450</v>
      </c>
      <c r="F296" s="8" t="s">
        <v>316</v>
      </c>
      <c r="G296" s="1">
        <v>240836</v>
      </c>
      <c r="H296" s="1">
        <f t="shared" si="8"/>
        <v>3251286</v>
      </c>
      <c r="I296" s="2" t="s">
        <v>1893</v>
      </c>
      <c r="J296" s="2" t="s">
        <v>375</v>
      </c>
      <c r="K296" s="1">
        <f>+VLOOKUP(B296,[5]Sheet1!A$2:H$109,6,0)</f>
        <v>3010450</v>
      </c>
      <c r="L296" s="1">
        <f t="shared" si="10"/>
        <v>0</v>
      </c>
      <c r="M296" s="6" t="str">
        <f>+VLOOKUP(B296,[5]Sheet1!A$2:H$109,8,0)</f>
        <v>05 &amp; 06/05/2022</v>
      </c>
      <c r="N296" t="s">
        <v>4427</v>
      </c>
    </row>
    <row r="297" spans="1:14" customFormat="1" hidden="1" outlineLevel="1" x14ac:dyDescent="0.2">
      <c r="A297" s="6">
        <v>44656</v>
      </c>
      <c r="B297" s="2">
        <v>5464</v>
      </c>
      <c r="C297" s="2" t="s">
        <v>2578</v>
      </c>
      <c r="D297" s="2" t="s">
        <v>2048</v>
      </c>
      <c r="E297" s="1">
        <v>3331740</v>
      </c>
      <c r="F297" s="8" t="s">
        <v>316</v>
      </c>
      <c r="G297" s="1">
        <v>266539</v>
      </c>
      <c r="H297" s="1">
        <f t="shared" si="8"/>
        <v>3598279</v>
      </c>
      <c r="I297" s="2" t="s">
        <v>1893</v>
      </c>
      <c r="J297" s="2" t="s">
        <v>375</v>
      </c>
      <c r="K297" s="1">
        <f>+VLOOKUP(B297,[5]Sheet1!A$2:H$109,6,0)</f>
        <v>3331740</v>
      </c>
      <c r="L297" s="1">
        <f t="shared" si="10"/>
        <v>0</v>
      </c>
      <c r="M297" s="6" t="str">
        <f>+VLOOKUP(B297,[5]Sheet1!A$2:H$109,8,0)</f>
        <v>05 &amp; 06/05/2022</v>
      </c>
      <c r="N297" t="s">
        <v>4427</v>
      </c>
    </row>
    <row r="298" spans="1:14" customFormat="1" hidden="1" outlineLevel="1" x14ac:dyDescent="0.2">
      <c r="A298" s="6">
        <v>44656</v>
      </c>
      <c r="B298" s="2">
        <v>5465</v>
      </c>
      <c r="C298" s="2" t="s">
        <v>2578</v>
      </c>
      <c r="D298" s="2" t="s">
        <v>1493</v>
      </c>
      <c r="E298" s="1">
        <v>392300</v>
      </c>
      <c r="F298" s="8" t="s">
        <v>316</v>
      </c>
      <c r="G298" s="1">
        <v>31384</v>
      </c>
      <c r="H298" s="1">
        <f t="shared" si="8"/>
        <v>423684</v>
      </c>
      <c r="I298" s="2" t="s">
        <v>1893</v>
      </c>
      <c r="J298" s="2" t="s">
        <v>375</v>
      </c>
      <c r="K298" s="1">
        <f>+VLOOKUP(B298,[5]Sheet1!A$2:H$109,6,0)</f>
        <v>392300</v>
      </c>
      <c r="L298" s="1">
        <f t="shared" si="10"/>
        <v>0</v>
      </c>
      <c r="M298" s="6" t="str">
        <f>+VLOOKUP(B298,[5]Sheet1!A$2:H$109,8,0)</f>
        <v>05 &amp; 06/05/2022</v>
      </c>
      <c r="N298" t="s">
        <v>4427</v>
      </c>
    </row>
    <row r="299" spans="1:14" customFormat="1" hidden="1" outlineLevel="1" x14ac:dyDescent="0.2">
      <c r="A299" s="6">
        <v>44656</v>
      </c>
      <c r="B299" s="2">
        <v>5466</v>
      </c>
      <c r="C299" s="2" t="s">
        <v>2578</v>
      </c>
      <c r="D299" s="2" t="s">
        <v>653</v>
      </c>
      <c r="E299" s="1">
        <v>2221160</v>
      </c>
      <c r="F299" s="8" t="s">
        <v>316</v>
      </c>
      <c r="G299" s="1">
        <v>177693</v>
      </c>
      <c r="H299" s="1">
        <f t="shared" si="8"/>
        <v>2398853</v>
      </c>
      <c r="I299" s="2" t="s">
        <v>1893</v>
      </c>
      <c r="J299" s="2" t="s">
        <v>375</v>
      </c>
      <c r="K299" s="1">
        <f>+VLOOKUP(B299,[5]Sheet1!A$2:H$109,6,0)</f>
        <v>2221160</v>
      </c>
      <c r="L299" s="1">
        <f t="shared" si="10"/>
        <v>0</v>
      </c>
      <c r="M299" s="6" t="str">
        <f>+VLOOKUP(B299,[5]Sheet1!A$2:H$109,8,0)</f>
        <v>05 &amp; 06/05/2022</v>
      </c>
      <c r="N299" t="s">
        <v>4427</v>
      </c>
    </row>
    <row r="300" spans="1:14" customFormat="1" hidden="1" outlineLevel="1" x14ac:dyDescent="0.2">
      <c r="A300" s="6">
        <v>44656</v>
      </c>
      <c r="B300" s="2">
        <v>5467</v>
      </c>
      <c r="C300" s="2" t="s">
        <v>2578</v>
      </c>
      <c r="D300" s="2" t="s">
        <v>2100</v>
      </c>
      <c r="E300" s="1">
        <v>683320</v>
      </c>
      <c r="F300" s="8" t="s">
        <v>316</v>
      </c>
      <c r="G300" s="1">
        <v>54666</v>
      </c>
      <c r="H300" s="1">
        <f t="shared" si="8"/>
        <v>737986</v>
      </c>
      <c r="I300" s="2" t="s">
        <v>1893</v>
      </c>
      <c r="J300" s="2" t="s">
        <v>375</v>
      </c>
      <c r="K300" s="1">
        <f>+VLOOKUP(B300,[5]Sheet1!A$2:H$109,6,0)</f>
        <v>683320</v>
      </c>
      <c r="L300" s="1">
        <f t="shared" si="10"/>
        <v>0</v>
      </c>
      <c r="M300" s="6" t="str">
        <f>+VLOOKUP(B300,[5]Sheet1!A$2:H$109,8,0)</f>
        <v>05 &amp; 06/05/2022</v>
      </c>
      <c r="N300" t="s">
        <v>4427</v>
      </c>
    </row>
    <row r="301" spans="1:14" customFormat="1" hidden="1" outlineLevel="1" x14ac:dyDescent="0.2">
      <c r="A301" s="6">
        <v>44656</v>
      </c>
      <c r="B301" s="2">
        <v>5468</v>
      </c>
      <c r="C301" s="2" t="s">
        <v>2578</v>
      </c>
      <c r="D301" s="2" t="s">
        <v>2618</v>
      </c>
      <c r="E301" s="1">
        <v>1426780</v>
      </c>
      <c r="F301" s="8" t="s">
        <v>316</v>
      </c>
      <c r="G301" s="1">
        <v>114142</v>
      </c>
      <c r="H301" s="1">
        <f t="shared" si="8"/>
        <v>1540922</v>
      </c>
      <c r="I301" s="2" t="s">
        <v>1893</v>
      </c>
      <c r="J301" s="2" t="s">
        <v>375</v>
      </c>
      <c r="K301" s="1">
        <f>+VLOOKUP(B301,[5]Sheet1!A$2:H$109,6,0)</f>
        <v>1426780</v>
      </c>
      <c r="L301" s="1">
        <f t="shared" si="10"/>
        <v>0</v>
      </c>
      <c r="M301" s="6" t="str">
        <f>+VLOOKUP(B301,[5]Sheet1!A$2:H$109,8,0)</f>
        <v>05 &amp; 06/05/2022</v>
      </c>
      <c r="N301" t="s">
        <v>4427</v>
      </c>
    </row>
    <row r="302" spans="1:14" customFormat="1" hidden="1" outlineLevel="1" x14ac:dyDescent="0.2">
      <c r="A302" s="6">
        <v>44656</v>
      </c>
      <c r="B302" s="2">
        <v>5469</v>
      </c>
      <c r="C302" s="2" t="s">
        <v>2578</v>
      </c>
      <c r="D302" s="2" t="s">
        <v>2656</v>
      </c>
      <c r="E302" s="1">
        <v>1927285</v>
      </c>
      <c r="F302" s="8" t="s">
        <v>316</v>
      </c>
      <c r="G302" s="1">
        <v>154183</v>
      </c>
      <c r="H302" s="1">
        <f t="shared" si="8"/>
        <v>2081468</v>
      </c>
      <c r="I302" s="2" t="s">
        <v>1893</v>
      </c>
      <c r="J302" s="2" t="s">
        <v>375</v>
      </c>
      <c r="K302" s="1">
        <f>+VLOOKUP(B302,[5]Sheet1!A$2:H$109,6,0)</f>
        <v>1927285</v>
      </c>
      <c r="L302" s="1">
        <f t="shared" si="10"/>
        <v>0</v>
      </c>
      <c r="M302" s="6" t="str">
        <f>+VLOOKUP(B302,[5]Sheet1!A$2:H$109,8,0)</f>
        <v>05 &amp; 06/05/2022</v>
      </c>
      <c r="N302" t="s">
        <v>4427</v>
      </c>
    </row>
    <row r="303" spans="1:14" customFormat="1" hidden="1" outlineLevel="1" x14ac:dyDescent="0.2">
      <c r="A303" s="6">
        <v>44656</v>
      </c>
      <c r="B303" s="2">
        <v>5470</v>
      </c>
      <c r="C303" s="2" t="s">
        <v>2578</v>
      </c>
      <c r="D303" s="2" t="s">
        <v>2641</v>
      </c>
      <c r="E303" s="1">
        <v>6252982</v>
      </c>
      <c r="F303" s="8" t="s">
        <v>316</v>
      </c>
      <c r="G303" s="1">
        <v>500239</v>
      </c>
      <c r="H303" s="1">
        <f t="shared" si="8"/>
        <v>6753221</v>
      </c>
      <c r="I303" s="2" t="s">
        <v>1893</v>
      </c>
      <c r="J303" s="2" t="s">
        <v>375</v>
      </c>
      <c r="K303" s="1">
        <f>+VLOOKUP(B303,[5]Sheet1!A$2:H$109,6,0)</f>
        <v>6252982</v>
      </c>
      <c r="L303" s="1">
        <f t="shared" si="10"/>
        <v>0</v>
      </c>
      <c r="M303" s="6" t="str">
        <f>+VLOOKUP(B303,[5]Sheet1!A$2:H$109,8,0)</f>
        <v>05 &amp; 06/05/2022</v>
      </c>
      <c r="N303" t="s">
        <v>4427</v>
      </c>
    </row>
    <row r="304" spans="1:14" customFormat="1" hidden="1" outlineLevel="1" x14ac:dyDescent="0.2">
      <c r="A304" s="6">
        <v>44656</v>
      </c>
      <c r="B304" s="2">
        <v>5471</v>
      </c>
      <c r="C304" s="2" t="s">
        <v>2578</v>
      </c>
      <c r="D304" s="2" t="s">
        <v>1248</v>
      </c>
      <c r="E304" s="1">
        <v>1293750</v>
      </c>
      <c r="F304" s="8" t="s">
        <v>316</v>
      </c>
      <c r="G304" s="1">
        <v>103500</v>
      </c>
      <c r="H304" s="1">
        <f t="shared" si="8"/>
        <v>1397250</v>
      </c>
      <c r="I304" s="2" t="s">
        <v>1893</v>
      </c>
      <c r="J304" s="2" t="s">
        <v>375</v>
      </c>
      <c r="K304" s="1">
        <f>+VLOOKUP(B304,[5]Sheet1!A$2:H$109,6,0)</f>
        <v>1293750</v>
      </c>
      <c r="L304" s="1">
        <f t="shared" si="10"/>
        <v>0</v>
      </c>
      <c r="M304" s="6" t="str">
        <f>+VLOOKUP(B304,[5]Sheet1!A$2:H$109,8,0)</f>
        <v>05 &amp; 06/05/2022</v>
      </c>
      <c r="N304" t="s">
        <v>4427</v>
      </c>
    </row>
    <row r="305" spans="1:14" customFormat="1" hidden="1" outlineLevel="1" x14ac:dyDescent="0.2">
      <c r="A305" s="6">
        <v>44656</v>
      </c>
      <c r="B305" s="2">
        <v>5472</v>
      </c>
      <c r="C305" s="2" t="s">
        <v>2578</v>
      </c>
      <c r="D305" s="2" t="s">
        <v>659</v>
      </c>
      <c r="E305" s="1">
        <v>4442320</v>
      </c>
      <c r="F305" s="8" t="s">
        <v>316</v>
      </c>
      <c r="G305" s="1">
        <v>355386</v>
      </c>
      <c r="H305" s="1">
        <f t="shared" si="8"/>
        <v>4797706</v>
      </c>
      <c r="I305" s="2" t="s">
        <v>513</v>
      </c>
      <c r="J305" s="2" t="s">
        <v>364</v>
      </c>
      <c r="K305" s="1">
        <f>+VLOOKUP(B305,[5]Sheet1!A$2:H$109,6,0)</f>
        <v>4442320</v>
      </c>
      <c r="L305" s="1">
        <f t="shared" si="10"/>
        <v>0</v>
      </c>
      <c r="M305" s="6" t="str">
        <f>+VLOOKUP(B305,[5]Sheet1!A$2:H$109,8,0)</f>
        <v>05 &amp; 06/05/2022</v>
      </c>
      <c r="N305" t="s">
        <v>4427</v>
      </c>
    </row>
    <row r="306" spans="1:14" customFormat="1" hidden="1" outlineLevel="1" x14ac:dyDescent="0.2">
      <c r="A306" s="6">
        <v>44656</v>
      </c>
      <c r="B306" s="2">
        <v>5473</v>
      </c>
      <c r="C306" s="2" t="s">
        <v>2578</v>
      </c>
      <c r="D306" s="2" t="s">
        <v>92</v>
      </c>
      <c r="E306" s="1">
        <v>1468620</v>
      </c>
      <c r="F306" s="8" t="s">
        <v>316</v>
      </c>
      <c r="G306" s="1">
        <v>117490</v>
      </c>
      <c r="H306" s="1">
        <f t="shared" si="8"/>
        <v>1586110</v>
      </c>
      <c r="I306" s="2" t="s">
        <v>513</v>
      </c>
      <c r="J306" s="2" t="s">
        <v>364</v>
      </c>
      <c r="K306" s="1">
        <f>+VLOOKUP(B306,[5]Sheet1!A$2:H$109,6,0)</f>
        <v>1468620</v>
      </c>
      <c r="L306" s="1">
        <f t="shared" si="10"/>
        <v>0</v>
      </c>
      <c r="M306" s="6" t="str">
        <f>+VLOOKUP(B306,[5]Sheet1!A$2:H$109,8,0)</f>
        <v>05 &amp; 06/05/2022</v>
      </c>
      <c r="N306" t="s">
        <v>4427</v>
      </c>
    </row>
    <row r="307" spans="1:14" customFormat="1" hidden="1" outlineLevel="1" x14ac:dyDescent="0.2">
      <c r="A307" s="6">
        <v>44656</v>
      </c>
      <c r="B307" s="2">
        <v>5474</v>
      </c>
      <c r="C307" s="2" t="s">
        <v>2578</v>
      </c>
      <c r="D307" s="2" t="s">
        <v>1571</v>
      </c>
      <c r="E307" s="1">
        <v>2381320</v>
      </c>
      <c r="F307" s="8" t="s">
        <v>316</v>
      </c>
      <c r="G307" s="1">
        <v>190506</v>
      </c>
      <c r="H307" s="1">
        <f t="shared" si="8"/>
        <v>2571826</v>
      </c>
      <c r="I307" s="2" t="s">
        <v>1474</v>
      </c>
      <c r="J307" s="2" t="s">
        <v>2830</v>
      </c>
      <c r="K307" s="1">
        <f>+VLOOKUP(B307,[5]Sheet1!A$2:H$109,6,0)</f>
        <v>2381320</v>
      </c>
      <c r="L307" s="1">
        <f t="shared" si="10"/>
        <v>0</v>
      </c>
      <c r="M307" s="6" t="str">
        <f>+VLOOKUP(B307,[5]Sheet1!A$2:H$109,8,0)</f>
        <v>05 &amp; 06/05/2022</v>
      </c>
      <c r="N307" t="s">
        <v>4427</v>
      </c>
    </row>
    <row r="308" spans="1:14" customFormat="1" hidden="1" outlineLevel="1" x14ac:dyDescent="0.2">
      <c r="A308" s="6">
        <v>44656</v>
      </c>
      <c r="B308" s="2">
        <v>5475</v>
      </c>
      <c r="C308" s="2" t="s">
        <v>2578</v>
      </c>
      <c r="D308" s="2" t="s">
        <v>367</v>
      </c>
      <c r="E308" s="1">
        <v>1110580</v>
      </c>
      <c r="F308" s="8" t="s">
        <v>316</v>
      </c>
      <c r="G308" s="1">
        <v>88846</v>
      </c>
      <c r="H308" s="1">
        <f t="shared" si="8"/>
        <v>1199426</v>
      </c>
      <c r="I308" s="2" t="s">
        <v>1851</v>
      </c>
      <c r="J308" s="2" t="s">
        <v>913</v>
      </c>
      <c r="K308" s="1">
        <f>+VLOOKUP(B308,[5]Sheet1!A$2:H$109,6,0)</f>
        <v>1110580</v>
      </c>
      <c r="L308" s="1">
        <f t="shared" si="10"/>
        <v>0</v>
      </c>
      <c r="M308" s="6" t="str">
        <f>+VLOOKUP(B308,[5]Sheet1!A$2:H$109,8,0)</f>
        <v>05 &amp; 06/05/2022</v>
      </c>
      <c r="N308" t="s">
        <v>4427</v>
      </c>
    </row>
    <row r="309" spans="1:14" customFormat="1" hidden="1" outlineLevel="1" x14ac:dyDescent="0.2">
      <c r="A309" s="6">
        <v>44656</v>
      </c>
      <c r="B309" s="2">
        <v>5477</v>
      </c>
      <c r="C309" s="2" t="s">
        <v>2578</v>
      </c>
      <c r="D309" s="2" t="s">
        <v>86</v>
      </c>
      <c r="E309" s="1">
        <v>1468620</v>
      </c>
      <c r="F309" s="8" t="s">
        <v>316</v>
      </c>
      <c r="G309" s="1">
        <v>117490</v>
      </c>
      <c r="H309" s="1">
        <f t="shared" si="8"/>
        <v>1586110</v>
      </c>
      <c r="I309" s="2" t="s">
        <v>2503</v>
      </c>
      <c r="J309" s="2" t="s">
        <v>441</v>
      </c>
      <c r="K309" s="1">
        <f>+VLOOKUP(B309,[5]Sheet1!A$2:H$109,6,0)</f>
        <v>1468620</v>
      </c>
      <c r="L309" s="1">
        <f t="shared" si="10"/>
        <v>0</v>
      </c>
      <c r="M309" s="6" t="str">
        <f>+VLOOKUP(B309,[5]Sheet1!A$2:H$109,8,0)</f>
        <v>05 &amp; 06/05/2022</v>
      </c>
      <c r="N309" t="s">
        <v>4427</v>
      </c>
    </row>
    <row r="310" spans="1:14" customFormat="1" hidden="1" outlineLevel="1" x14ac:dyDescent="0.2">
      <c r="A310" s="6">
        <v>44656</v>
      </c>
      <c r="B310" s="2">
        <v>5478</v>
      </c>
      <c r="C310" s="2" t="s">
        <v>2578</v>
      </c>
      <c r="D310" s="2" t="s">
        <v>117</v>
      </c>
      <c r="E310" s="1">
        <v>4515806</v>
      </c>
      <c r="F310" s="8" t="s">
        <v>316</v>
      </c>
      <c r="G310" s="1">
        <v>361264</v>
      </c>
      <c r="H310" s="1">
        <f t="shared" si="8"/>
        <v>4877070</v>
      </c>
      <c r="I310" s="2" t="s">
        <v>769</v>
      </c>
      <c r="J310" s="2" t="s">
        <v>319</v>
      </c>
      <c r="K310" s="1">
        <f>+VLOOKUP(B310,[5]Sheet1!A$2:H$109,6,0)</f>
        <v>4515806</v>
      </c>
      <c r="L310" s="1">
        <f t="shared" si="10"/>
        <v>0</v>
      </c>
      <c r="M310" s="6" t="str">
        <f>+VLOOKUP(B310,[5]Sheet1!A$2:H$109,8,0)</f>
        <v>05 &amp; 06/05/2022</v>
      </c>
      <c r="N310" t="s">
        <v>4427</v>
      </c>
    </row>
    <row r="311" spans="1:14" customFormat="1" hidden="1" outlineLevel="1" x14ac:dyDescent="0.2">
      <c r="A311" s="6">
        <v>44656</v>
      </c>
      <c r="B311" s="2">
        <v>5479</v>
      </c>
      <c r="C311" s="2" t="s">
        <v>2578</v>
      </c>
      <c r="D311" s="2" t="s">
        <v>1677</v>
      </c>
      <c r="E311" s="1">
        <v>2144100</v>
      </c>
      <c r="F311" s="8" t="s">
        <v>316</v>
      </c>
      <c r="G311" s="1">
        <v>171528</v>
      </c>
      <c r="H311" s="1">
        <f t="shared" si="8"/>
        <v>2315628</v>
      </c>
      <c r="I311" s="2" t="s">
        <v>2355</v>
      </c>
      <c r="J311" s="2" t="s">
        <v>2013</v>
      </c>
      <c r="K311" s="1">
        <f>+VLOOKUP(B311,[5]Sheet1!A$2:H$109,6,0)</f>
        <v>2144100</v>
      </c>
      <c r="L311" s="1">
        <f t="shared" si="10"/>
        <v>0</v>
      </c>
      <c r="M311" s="6" t="str">
        <f>+VLOOKUP(B311,[5]Sheet1!A$2:H$109,8,0)</f>
        <v>05 &amp; 06/05/2022</v>
      </c>
      <c r="N311" t="s">
        <v>4427</v>
      </c>
    </row>
    <row r="312" spans="1:14" customFormat="1" hidden="1" outlineLevel="1" x14ac:dyDescent="0.2">
      <c r="A312" s="6">
        <v>44656</v>
      </c>
      <c r="B312" s="2">
        <v>5480</v>
      </c>
      <c r="C312" s="2" t="s">
        <v>2578</v>
      </c>
      <c r="D312" s="2" t="s">
        <v>97</v>
      </c>
      <c r="E312" s="1">
        <v>6144586</v>
      </c>
      <c r="F312" s="8" t="s">
        <v>316</v>
      </c>
      <c r="G312" s="1">
        <v>491567</v>
      </c>
      <c r="H312" s="1">
        <f t="shared" si="8"/>
        <v>6636153</v>
      </c>
      <c r="I312" s="2" t="s">
        <v>975</v>
      </c>
      <c r="J312" s="2" t="s">
        <v>915</v>
      </c>
      <c r="K312" s="1">
        <f>+VLOOKUP(B312,[5]Sheet1!A$2:H$109,6,0)</f>
        <v>6144586</v>
      </c>
      <c r="L312" s="1">
        <f t="shared" si="10"/>
        <v>0</v>
      </c>
      <c r="M312" s="6" t="str">
        <f>+VLOOKUP(B312,[5]Sheet1!A$2:H$109,8,0)</f>
        <v>05 &amp; 06/05/2022</v>
      </c>
      <c r="N312" t="s">
        <v>4427</v>
      </c>
    </row>
    <row r="313" spans="1:14" customFormat="1" hidden="1" outlineLevel="1" x14ac:dyDescent="0.2">
      <c r="A313" s="6">
        <v>44656</v>
      </c>
      <c r="B313" s="2">
        <v>5481</v>
      </c>
      <c r="C313" s="2" t="s">
        <v>2578</v>
      </c>
      <c r="D313" s="2" t="s">
        <v>1019</v>
      </c>
      <c r="E313" s="1">
        <v>3872950</v>
      </c>
      <c r="F313" s="8" t="s">
        <v>316</v>
      </c>
      <c r="G313" s="1">
        <v>309836</v>
      </c>
      <c r="H313" s="1">
        <f t="shared" si="8"/>
        <v>4182786</v>
      </c>
      <c r="I313" s="2" t="s">
        <v>2355</v>
      </c>
      <c r="J313" s="2" t="s">
        <v>2013</v>
      </c>
      <c r="K313" s="1">
        <f>+VLOOKUP(B313,[5]Sheet1!A$2:H$109,6,0)</f>
        <v>3872950</v>
      </c>
      <c r="L313" s="1">
        <f t="shared" si="10"/>
        <v>0</v>
      </c>
      <c r="M313" s="6" t="str">
        <f>+VLOOKUP(B313,[5]Sheet1!A$2:H$109,8,0)</f>
        <v>05 &amp; 06/05/2022</v>
      </c>
      <c r="N313" t="s">
        <v>4427</v>
      </c>
    </row>
    <row r="314" spans="1:14" customFormat="1" hidden="1" outlineLevel="1" x14ac:dyDescent="0.2">
      <c r="A314" s="6">
        <v>44656</v>
      </c>
      <c r="B314" s="2">
        <v>5482</v>
      </c>
      <c r="C314" s="2" t="s">
        <v>2578</v>
      </c>
      <c r="D314" s="2" t="s">
        <v>2958</v>
      </c>
      <c r="E314" s="1">
        <v>10358410</v>
      </c>
      <c r="F314" s="8" t="s">
        <v>316</v>
      </c>
      <c r="G314" s="1">
        <v>828673</v>
      </c>
      <c r="H314" s="1">
        <f t="shared" si="8"/>
        <v>11187083</v>
      </c>
      <c r="I314" s="2" t="s">
        <v>3001</v>
      </c>
      <c r="J314" s="2" t="s">
        <v>1150</v>
      </c>
      <c r="K314" s="1">
        <f>+VLOOKUP(B314,[5]Sheet1!A$2:H$109,6,0)</f>
        <v>10358410</v>
      </c>
      <c r="L314" s="1">
        <f t="shared" si="10"/>
        <v>0</v>
      </c>
      <c r="M314" s="6" t="str">
        <f>+VLOOKUP(B314,[5]Sheet1!A$2:H$109,8,0)</f>
        <v>05 &amp; 06/05/2022</v>
      </c>
      <c r="N314" t="s">
        <v>4427</v>
      </c>
    </row>
    <row r="315" spans="1:14" customFormat="1" hidden="1" outlineLevel="1" x14ac:dyDescent="0.2">
      <c r="A315" s="6">
        <v>44656</v>
      </c>
      <c r="B315" s="2">
        <v>5483</v>
      </c>
      <c r="C315" s="2" t="s">
        <v>2578</v>
      </c>
      <c r="D315" s="2" t="s">
        <v>973</v>
      </c>
      <c r="E315" s="1">
        <v>11127690</v>
      </c>
      <c r="F315" s="8" t="s">
        <v>316</v>
      </c>
      <c r="G315" s="1">
        <v>890215</v>
      </c>
      <c r="H315" s="1">
        <f t="shared" si="8"/>
        <v>12017905</v>
      </c>
      <c r="I315" s="2" t="s">
        <v>2355</v>
      </c>
      <c r="J315" s="2" t="s">
        <v>2013</v>
      </c>
      <c r="K315" s="1">
        <f>+VLOOKUP(B315,[5]Sheet1!A$2:H$109,6,0)</f>
        <v>11127690</v>
      </c>
      <c r="L315" s="1">
        <f t="shared" si="10"/>
        <v>0</v>
      </c>
      <c r="M315" s="6" t="str">
        <f>+VLOOKUP(B315,[5]Sheet1!A$2:H$109,8,0)</f>
        <v>05 &amp; 06/05/2022</v>
      </c>
      <c r="N315" t="s">
        <v>4427</v>
      </c>
    </row>
    <row r="316" spans="1:14" customFormat="1" hidden="1" outlineLevel="1" x14ac:dyDescent="0.2">
      <c r="A316" s="6">
        <v>44656</v>
      </c>
      <c r="B316" s="2">
        <v>5484</v>
      </c>
      <c r="C316" s="2" t="s">
        <v>2578</v>
      </c>
      <c r="D316" s="2" t="s">
        <v>1895</v>
      </c>
      <c r="E316" s="1">
        <v>2242662</v>
      </c>
      <c r="F316" s="8" t="s">
        <v>316</v>
      </c>
      <c r="G316" s="1">
        <v>179413</v>
      </c>
      <c r="H316" s="1">
        <f t="shared" si="8"/>
        <v>2422075</v>
      </c>
      <c r="I316" s="2" t="s">
        <v>497</v>
      </c>
      <c r="J316" s="2" t="s">
        <v>349</v>
      </c>
      <c r="K316" s="1">
        <f>+VLOOKUP(B316,[5]Sheet1!A$2:H$109,6,0)</f>
        <v>2242662</v>
      </c>
      <c r="L316" s="1">
        <f t="shared" si="10"/>
        <v>0</v>
      </c>
      <c r="M316" s="6" t="str">
        <f>+VLOOKUP(B316,[5]Sheet1!A$2:H$109,8,0)</f>
        <v>05 &amp; 06/05/2022</v>
      </c>
      <c r="N316" t="s">
        <v>4427</v>
      </c>
    </row>
    <row r="317" spans="1:14" customFormat="1" hidden="1" outlineLevel="1" x14ac:dyDescent="0.2">
      <c r="A317" s="6">
        <v>44656</v>
      </c>
      <c r="B317" s="2">
        <v>5485</v>
      </c>
      <c r="C317" s="2" t="s">
        <v>2578</v>
      </c>
      <c r="D317" s="2" t="s">
        <v>2925</v>
      </c>
      <c r="E317" s="1">
        <v>2936610</v>
      </c>
      <c r="F317" s="8" t="s">
        <v>316</v>
      </c>
      <c r="G317" s="1">
        <v>234929</v>
      </c>
      <c r="H317" s="1">
        <f t="shared" si="8"/>
        <v>3171539</v>
      </c>
      <c r="I317" s="2" t="s">
        <v>2897</v>
      </c>
      <c r="J317" s="2" t="s">
        <v>1197</v>
      </c>
      <c r="K317" s="1">
        <f>+VLOOKUP(B317,[5]Sheet1!A$2:H$109,6,0)</f>
        <v>2936610</v>
      </c>
      <c r="L317" s="1">
        <f t="shared" si="10"/>
        <v>0</v>
      </c>
      <c r="M317" s="6" t="str">
        <f>+VLOOKUP(B317,[5]Sheet1!A$2:H$109,8,0)</f>
        <v>05 &amp; 06/05/2022</v>
      </c>
      <c r="N317" t="s">
        <v>4427</v>
      </c>
    </row>
    <row r="318" spans="1:14" customFormat="1" hidden="1" outlineLevel="1" x14ac:dyDescent="0.2">
      <c r="A318" s="6">
        <v>44656</v>
      </c>
      <c r="B318" s="2">
        <v>5486</v>
      </c>
      <c r="C318" s="2" t="s">
        <v>2578</v>
      </c>
      <c r="D318" s="2" t="s">
        <v>1029</v>
      </c>
      <c r="E318" s="1">
        <v>7528280</v>
      </c>
      <c r="F318" s="8" t="s">
        <v>316</v>
      </c>
      <c r="G318" s="1">
        <v>602262</v>
      </c>
      <c r="H318" s="1">
        <f t="shared" si="8"/>
        <v>8130542</v>
      </c>
      <c r="I318" s="2" t="s">
        <v>513</v>
      </c>
      <c r="J318" s="2" t="s">
        <v>364</v>
      </c>
      <c r="K318" s="1">
        <f>+VLOOKUP(B318,[5]Sheet1!A$2:H$109,6,0)</f>
        <v>7528280</v>
      </c>
      <c r="L318" s="1">
        <f t="shared" si="10"/>
        <v>0</v>
      </c>
      <c r="M318" s="6" t="str">
        <f>+VLOOKUP(B318,[5]Sheet1!A$2:H$109,8,0)</f>
        <v>05 &amp; 06/05/2022</v>
      </c>
      <c r="N318" t="s">
        <v>4427</v>
      </c>
    </row>
    <row r="319" spans="1:14" customFormat="1" hidden="1" outlineLevel="1" x14ac:dyDescent="0.2">
      <c r="A319" s="6">
        <v>44656</v>
      </c>
      <c r="B319" s="2">
        <v>5487</v>
      </c>
      <c r="C319" s="2" t="s">
        <v>2578</v>
      </c>
      <c r="D319" s="2" t="s">
        <v>2352</v>
      </c>
      <c r="E319" s="1">
        <v>3612720</v>
      </c>
      <c r="F319" s="8" t="s">
        <v>316</v>
      </c>
      <c r="G319" s="1">
        <v>289018</v>
      </c>
      <c r="H319" s="1">
        <f t="shared" si="8"/>
        <v>3901738</v>
      </c>
      <c r="I319" s="2" t="s">
        <v>2093</v>
      </c>
      <c r="J319" s="2" t="s">
        <v>442</v>
      </c>
      <c r="K319" s="1">
        <f>+VLOOKUP(B319,[5]Sheet1!A$2:H$109,6,0)</f>
        <v>3612720</v>
      </c>
      <c r="L319" s="1">
        <f t="shared" si="10"/>
        <v>0</v>
      </c>
      <c r="M319" s="6" t="str">
        <f>+VLOOKUP(B319,[5]Sheet1!A$2:H$109,8,0)</f>
        <v>05 &amp; 06/05/2022</v>
      </c>
      <c r="N319" t="s">
        <v>4427</v>
      </c>
    </row>
    <row r="320" spans="1:14" customFormat="1" hidden="1" outlineLevel="1" x14ac:dyDescent="0.2">
      <c r="A320" s="6">
        <v>44656</v>
      </c>
      <c r="B320" s="2">
        <v>5488</v>
      </c>
      <c r="C320" s="2" t="s">
        <v>2578</v>
      </c>
      <c r="D320" s="2" t="s">
        <v>2616</v>
      </c>
      <c r="E320" s="1">
        <v>1468620</v>
      </c>
      <c r="F320" s="8" t="s">
        <v>316</v>
      </c>
      <c r="G320" s="1">
        <v>117490</v>
      </c>
      <c r="H320" s="1">
        <f t="shared" si="8"/>
        <v>1586110</v>
      </c>
      <c r="I320" s="2" t="s">
        <v>1474</v>
      </c>
      <c r="J320" s="2" t="s">
        <v>2830</v>
      </c>
      <c r="K320" s="1">
        <f>+VLOOKUP(B320,[5]Sheet1!A$2:H$109,6,0)</f>
        <v>1468620</v>
      </c>
      <c r="L320" s="1">
        <f t="shared" si="10"/>
        <v>0</v>
      </c>
      <c r="M320" s="6" t="str">
        <f>+VLOOKUP(B320,[5]Sheet1!A$2:H$109,8,0)</f>
        <v>05 &amp; 06/05/2022</v>
      </c>
      <c r="N320" t="s">
        <v>4427</v>
      </c>
    </row>
    <row r="321" spans="1:14" customFormat="1" hidden="1" outlineLevel="1" x14ac:dyDescent="0.2">
      <c r="A321" s="6">
        <v>44656</v>
      </c>
      <c r="B321" s="2">
        <v>5489</v>
      </c>
      <c r="C321" s="2" t="s">
        <v>2578</v>
      </c>
      <c r="D321" s="2" t="s">
        <v>1355</v>
      </c>
      <c r="E321" s="1">
        <v>3465990</v>
      </c>
      <c r="F321" s="8" t="s">
        <v>316</v>
      </c>
      <c r="G321" s="1">
        <v>277279</v>
      </c>
      <c r="H321" s="1">
        <f t="shared" si="8"/>
        <v>3743269</v>
      </c>
      <c r="I321" s="2" t="s">
        <v>1851</v>
      </c>
      <c r="J321" s="2" t="s">
        <v>913</v>
      </c>
      <c r="K321" s="1">
        <f>+VLOOKUP(B321,[5]Sheet1!A$2:H$109,6,0)</f>
        <v>3465990</v>
      </c>
      <c r="L321" s="1">
        <f t="shared" si="10"/>
        <v>0</v>
      </c>
      <c r="M321" s="6" t="str">
        <f>+VLOOKUP(B321,[5]Sheet1!A$2:H$109,8,0)</f>
        <v>05 &amp; 06/05/2022</v>
      </c>
      <c r="N321" t="s">
        <v>4427</v>
      </c>
    </row>
    <row r="322" spans="1:14" customFormat="1" hidden="1" outlineLevel="1" x14ac:dyDescent="0.2">
      <c r="A322" s="6">
        <v>44656</v>
      </c>
      <c r="B322" s="2">
        <v>5490</v>
      </c>
      <c r="C322" s="2" t="s">
        <v>2578</v>
      </c>
      <c r="D322" s="2" t="s">
        <v>2147</v>
      </c>
      <c r="E322" s="1">
        <v>6269740</v>
      </c>
      <c r="F322" s="8" t="s">
        <v>316</v>
      </c>
      <c r="G322" s="1">
        <v>501579</v>
      </c>
      <c r="H322" s="1">
        <f t="shared" ref="H322:H385" si="11">+E322+G322</f>
        <v>6771319</v>
      </c>
      <c r="I322" s="2" t="s">
        <v>513</v>
      </c>
      <c r="J322" s="2" t="s">
        <v>364</v>
      </c>
      <c r="K322" s="1">
        <f>+VLOOKUP(B322,[5]Sheet1!A$2:H$109,6,0)</f>
        <v>6269740</v>
      </c>
      <c r="L322" s="1">
        <f t="shared" si="10"/>
        <v>0</v>
      </c>
      <c r="M322" s="6" t="str">
        <f>+VLOOKUP(B322,[5]Sheet1!A$2:H$109,8,0)</f>
        <v>05 &amp; 06/05/2022</v>
      </c>
      <c r="N322" t="s">
        <v>4427</v>
      </c>
    </row>
    <row r="323" spans="1:14" customFormat="1" hidden="1" outlineLevel="1" x14ac:dyDescent="0.2">
      <c r="A323" s="6">
        <v>44656</v>
      </c>
      <c r="B323" s="2">
        <v>5491</v>
      </c>
      <c r="C323" s="2" t="s">
        <v>2578</v>
      </c>
      <c r="D323" s="2" t="s">
        <v>1160</v>
      </c>
      <c r="E323" s="1">
        <v>1604248</v>
      </c>
      <c r="F323" s="8" t="s">
        <v>316</v>
      </c>
      <c r="G323" s="1">
        <v>128340</v>
      </c>
      <c r="H323" s="1">
        <f t="shared" si="11"/>
        <v>1732588</v>
      </c>
      <c r="I323" s="2" t="s">
        <v>1977</v>
      </c>
      <c r="J323" s="2" t="s">
        <v>1098</v>
      </c>
      <c r="K323" s="1">
        <f>+VLOOKUP(B323,[5]Sheet1!A$2:H$109,6,0)</f>
        <v>1604248</v>
      </c>
      <c r="L323" s="1">
        <f t="shared" si="10"/>
        <v>0</v>
      </c>
      <c r="M323" s="6" t="str">
        <f>+VLOOKUP(B323,[5]Sheet1!A$2:H$109,8,0)</f>
        <v>05 &amp; 06/05/2022</v>
      </c>
      <c r="N323" t="s">
        <v>4427</v>
      </c>
    </row>
    <row r="324" spans="1:14" customFormat="1" hidden="1" outlineLevel="1" x14ac:dyDescent="0.2">
      <c r="A324" s="6">
        <v>44656</v>
      </c>
      <c r="B324" s="2">
        <v>5494</v>
      </c>
      <c r="C324" s="2" t="s">
        <v>2578</v>
      </c>
      <c r="D324" s="2" t="s">
        <v>2524</v>
      </c>
      <c r="E324" s="1">
        <v>2381320</v>
      </c>
      <c r="F324" s="8" t="s">
        <v>316</v>
      </c>
      <c r="G324" s="1">
        <v>190506</v>
      </c>
      <c r="H324" s="1">
        <f t="shared" si="11"/>
        <v>2571826</v>
      </c>
      <c r="I324" s="2" t="s">
        <v>263</v>
      </c>
      <c r="J324" s="2" t="s">
        <v>1408</v>
      </c>
      <c r="K324" s="1">
        <f>+VLOOKUP(B324,[5]Sheet1!A$2:H$109,6,0)</f>
        <v>2381320</v>
      </c>
      <c r="L324" s="1">
        <f t="shared" si="10"/>
        <v>0</v>
      </c>
      <c r="M324" s="6" t="str">
        <f>+VLOOKUP(B324,[5]Sheet1!A$2:H$109,8,0)</f>
        <v>05 &amp; 06/05/2022</v>
      </c>
      <c r="N324" t="s">
        <v>4427</v>
      </c>
    </row>
    <row r="325" spans="1:14" customFormat="1" hidden="1" outlineLevel="1" x14ac:dyDescent="0.2">
      <c r="A325" s="6">
        <v>44656</v>
      </c>
      <c r="B325" s="2">
        <v>5495</v>
      </c>
      <c r="C325" s="2" t="s">
        <v>2578</v>
      </c>
      <c r="D325" s="2" t="s">
        <v>2851</v>
      </c>
      <c r="E325" s="1">
        <v>1612400</v>
      </c>
      <c r="F325" s="8" t="s">
        <v>316</v>
      </c>
      <c r="G325" s="1">
        <v>128992</v>
      </c>
      <c r="H325" s="1">
        <f t="shared" si="11"/>
        <v>1741392</v>
      </c>
      <c r="I325" s="2" t="s">
        <v>2503</v>
      </c>
      <c r="J325" s="2" t="s">
        <v>441</v>
      </c>
      <c r="K325" s="1">
        <f>+VLOOKUP(B325,[5]Sheet1!A$2:H$109,6,0)</f>
        <v>1612400</v>
      </c>
      <c r="L325" s="1">
        <f t="shared" si="10"/>
        <v>0</v>
      </c>
      <c r="M325" s="6" t="str">
        <f>+VLOOKUP(B325,[5]Sheet1!A$2:H$109,8,0)</f>
        <v>05 &amp; 06/05/2022</v>
      </c>
      <c r="N325" t="s">
        <v>4427</v>
      </c>
    </row>
    <row r="326" spans="1:14" customFormat="1" hidden="1" outlineLevel="1" x14ac:dyDescent="0.2">
      <c r="A326" s="6">
        <v>44656</v>
      </c>
      <c r="B326" s="2">
        <v>5496</v>
      </c>
      <c r="C326" s="2" t="s">
        <v>2578</v>
      </c>
      <c r="D326" s="2" t="s">
        <v>1308</v>
      </c>
      <c r="E326" s="1">
        <v>7075910</v>
      </c>
      <c r="F326" s="8" t="s">
        <v>316</v>
      </c>
      <c r="G326" s="1">
        <v>566073</v>
      </c>
      <c r="H326" s="1">
        <f t="shared" si="11"/>
        <v>7641983</v>
      </c>
      <c r="I326" s="2" t="s">
        <v>2355</v>
      </c>
      <c r="J326" s="2" t="s">
        <v>2013</v>
      </c>
      <c r="K326" s="1">
        <f>+VLOOKUP(B326,[5]Sheet1!A$2:H$109,6,0)</f>
        <v>7075910</v>
      </c>
      <c r="L326" s="1">
        <f t="shared" si="10"/>
        <v>0</v>
      </c>
      <c r="M326" s="6" t="str">
        <f>+VLOOKUP(B326,[5]Sheet1!A$2:H$109,8,0)</f>
        <v>05 &amp; 06/05/2022</v>
      </c>
      <c r="N326" t="s">
        <v>4427</v>
      </c>
    </row>
    <row r="327" spans="1:14" customFormat="1" hidden="1" outlineLevel="1" x14ac:dyDescent="0.2">
      <c r="A327" s="6">
        <v>44656</v>
      </c>
      <c r="B327" s="2">
        <v>5497</v>
      </c>
      <c r="C327" s="2" t="s">
        <v>2578</v>
      </c>
      <c r="D327" s="2" t="s">
        <v>624</v>
      </c>
      <c r="E327" s="1">
        <v>1949940</v>
      </c>
      <c r="F327" s="8" t="s">
        <v>316</v>
      </c>
      <c r="G327" s="1">
        <v>155995</v>
      </c>
      <c r="H327" s="1">
        <f t="shared" si="11"/>
        <v>2105935</v>
      </c>
      <c r="I327" s="2" t="s">
        <v>975</v>
      </c>
      <c r="J327" s="2" t="s">
        <v>915</v>
      </c>
      <c r="K327" s="1">
        <f>+VLOOKUP(B327,[5]Sheet1!A$2:H$109,6,0)</f>
        <v>1949940</v>
      </c>
      <c r="L327" s="1">
        <f t="shared" si="10"/>
        <v>0</v>
      </c>
      <c r="M327" s="6" t="str">
        <f>+VLOOKUP(B327,[5]Sheet1!A$2:H$109,8,0)</f>
        <v>05 &amp; 06/05/2022</v>
      </c>
      <c r="N327" t="s">
        <v>4427</v>
      </c>
    </row>
    <row r="328" spans="1:14" customFormat="1" hidden="1" outlineLevel="1" x14ac:dyDescent="0.2">
      <c r="A328" s="6">
        <v>44656</v>
      </c>
      <c r="B328" s="2">
        <v>5498</v>
      </c>
      <c r="C328" s="2" t="s">
        <v>2578</v>
      </c>
      <c r="D328" s="2" t="s">
        <v>1903</v>
      </c>
      <c r="E328" s="1">
        <v>2221160</v>
      </c>
      <c r="F328" s="8" t="s">
        <v>316</v>
      </c>
      <c r="G328" s="1">
        <v>177693</v>
      </c>
      <c r="H328" s="1">
        <f t="shared" si="11"/>
        <v>2398853</v>
      </c>
      <c r="I328" s="2" t="s">
        <v>1893</v>
      </c>
      <c r="J328" s="2" t="s">
        <v>375</v>
      </c>
      <c r="K328" s="1">
        <f>+VLOOKUP(B328,[5]Sheet1!A$2:H$109,6,0)</f>
        <v>2221160</v>
      </c>
      <c r="L328" s="1">
        <f t="shared" si="10"/>
        <v>0</v>
      </c>
      <c r="M328" s="6" t="str">
        <f>+VLOOKUP(B328,[5]Sheet1!A$2:H$109,8,0)</f>
        <v>05 &amp; 06/05/2022</v>
      </c>
      <c r="N328" t="s">
        <v>4427</v>
      </c>
    </row>
    <row r="329" spans="1:14" customFormat="1" hidden="1" outlineLevel="1" x14ac:dyDescent="0.2">
      <c r="A329" s="6">
        <v>44656</v>
      </c>
      <c r="B329" s="2">
        <v>5499</v>
      </c>
      <c r="C329" s="2" t="s">
        <v>2578</v>
      </c>
      <c r="D329" s="2" t="s">
        <v>2734</v>
      </c>
      <c r="E329" s="1">
        <v>2381320</v>
      </c>
      <c r="F329" s="8" t="s">
        <v>316</v>
      </c>
      <c r="G329" s="1">
        <v>190506</v>
      </c>
      <c r="H329" s="1">
        <f t="shared" si="11"/>
        <v>2571826</v>
      </c>
      <c r="I329" s="2" t="s">
        <v>513</v>
      </c>
      <c r="J329" s="2" t="s">
        <v>364</v>
      </c>
      <c r="K329" s="1">
        <f>+VLOOKUP(B329,[5]Sheet1!A$2:H$109,6,0)</f>
        <v>2381320</v>
      </c>
      <c r="L329" s="1">
        <f t="shared" si="10"/>
        <v>0</v>
      </c>
      <c r="M329" s="6" t="str">
        <f>+VLOOKUP(B329,[5]Sheet1!A$2:H$109,8,0)</f>
        <v>05 &amp; 06/05/2022</v>
      </c>
      <c r="N329" t="s">
        <v>4427</v>
      </c>
    </row>
    <row r="330" spans="1:14" customFormat="1" hidden="1" outlineLevel="1" x14ac:dyDescent="0.2">
      <c r="A330" s="6">
        <v>44656</v>
      </c>
      <c r="B330" s="2">
        <v>5500</v>
      </c>
      <c r="C330" s="2" t="s">
        <v>2578</v>
      </c>
      <c r="D330" s="2" t="s">
        <v>562</v>
      </c>
      <c r="E330" s="1">
        <v>527000</v>
      </c>
      <c r="F330" s="8" t="s">
        <v>316</v>
      </c>
      <c r="G330" s="1">
        <v>42160</v>
      </c>
      <c r="H330" s="1">
        <f t="shared" si="11"/>
        <v>569160</v>
      </c>
      <c r="I330" s="2" t="s">
        <v>2093</v>
      </c>
      <c r="J330" s="2" t="s">
        <v>442</v>
      </c>
      <c r="K330" s="1">
        <f>+VLOOKUP(B330,[5]Sheet1!A$2:H$109,6,0)</f>
        <v>527000</v>
      </c>
      <c r="L330" s="1">
        <f t="shared" si="10"/>
        <v>0</v>
      </c>
      <c r="M330" s="6" t="str">
        <f>+VLOOKUP(B330,[5]Sheet1!A$2:H$109,8,0)</f>
        <v>05 &amp; 06/05/2022</v>
      </c>
      <c r="N330" t="s">
        <v>4427</v>
      </c>
    </row>
    <row r="331" spans="1:14" customFormat="1" hidden="1" outlineLevel="1" x14ac:dyDescent="0.2">
      <c r="A331" s="6">
        <v>44656</v>
      </c>
      <c r="B331" s="2">
        <v>5501</v>
      </c>
      <c r="C331" s="2" t="s">
        <v>2578</v>
      </c>
      <c r="D331" s="2" t="s">
        <v>446</v>
      </c>
      <c r="E331" s="1">
        <v>3381922</v>
      </c>
      <c r="F331" s="8" t="s">
        <v>316</v>
      </c>
      <c r="G331" s="1">
        <v>270554</v>
      </c>
      <c r="H331" s="1">
        <f t="shared" si="11"/>
        <v>3652476</v>
      </c>
      <c r="I331" s="2" t="s">
        <v>263</v>
      </c>
      <c r="J331" s="2" t="s">
        <v>1408</v>
      </c>
      <c r="K331" s="1">
        <f>+VLOOKUP(B331,[5]Sheet1!A$2:H$109,6,0)</f>
        <v>3381922</v>
      </c>
      <c r="L331" s="1">
        <f t="shared" si="10"/>
        <v>0</v>
      </c>
      <c r="M331" s="6" t="str">
        <f>+VLOOKUP(B331,[5]Sheet1!A$2:H$109,8,0)</f>
        <v>05 &amp; 06/05/2022</v>
      </c>
      <c r="N331" t="s">
        <v>4427</v>
      </c>
    </row>
    <row r="332" spans="1:14" customFormat="1" hidden="1" outlineLevel="1" x14ac:dyDescent="0.2">
      <c r="A332" s="6">
        <v>44656</v>
      </c>
      <c r="B332" s="2">
        <v>5502</v>
      </c>
      <c r="C332" s="2" t="s">
        <v>2578</v>
      </c>
      <c r="D332" s="2" t="s">
        <v>637</v>
      </c>
      <c r="E332" s="1">
        <v>3331740</v>
      </c>
      <c r="F332" s="8" t="s">
        <v>316</v>
      </c>
      <c r="G332" s="1">
        <v>266539</v>
      </c>
      <c r="H332" s="1">
        <f t="shared" si="11"/>
        <v>3598279</v>
      </c>
      <c r="I332" s="2" t="s">
        <v>2503</v>
      </c>
      <c r="J332" s="2" t="s">
        <v>441</v>
      </c>
      <c r="K332" s="1">
        <f>+VLOOKUP(B332,[5]Sheet1!A$2:H$109,6,0)</f>
        <v>3331740</v>
      </c>
      <c r="L332" s="1">
        <f t="shared" si="10"/>
        <v>0</v>
      </c>
      <c r="M332" s="6" t="str">
        <f>+VLOOKUP(B332,[5]Sheet1!A$2:H$109,8,0)</f>
        <v>05 &amp; 06/05/2022</v>
      </c>
      <c r="N332" t="s">
        <v>4427</v>
      </c>
    </row>
    <row r="333" spans="1:14" customFormat="1" hidden="1" outlineLevel="1" x14ac:dyDescent="0.2">
      <c r="A333" s="6">
        <v>44656</v>
      </c>
      <c r="B333" s="2">
        <v>5503</v>
      </c>
      <c r="C333" s="2" t="s">
        <v>2578</v>
      </c>
      <c r="D333" s="2" t="s">
        <v>2807</v>
      </c>
      <c r="E333" s="1">
        <v>6423230</v>
      </c>
      <c r="F333" s="8" t="s">
        <v>316</v>
      </c>
      <c r="G333" s="1">
        <v>513858</v>
      </c>
      <c r="H333" s="1">
        <f t="shared" si="11"/>
        <v>6937088</v>
      </c>
      <c r="I333" s="2" t="s">
        <v>497</v>
      </c>
      <c r="J333" s="2" t="s">
        <v>349</v>
      </c>
      <c r="K333" s="1">
        <f>+VLOOKUP(B333,[6]Sheet1!A$1:H$336,6,0)</f>
        <v>6423230</v>
      </c>
      <c r="L333" s="1">
        <f t="shared" si="10"/>
        <v>0</v>
      </c>
      <c r="M333" s="6">
        <f>+VLOOKUP(B333,[6]Sheet1!A$1:H$336,8,0)</f>
        <v>44869</v>
      </c>
      <c r="N333" t="s">
        <v>4436</v>
      </c>
    </row>
    <row r="334" spans="1:14" customFormat="1" hidden="1" outlineLevel="1" x14ac:dyDescent="0.2">
      <c r="A334" s="6">
        <v>44656</v>
      </c>
      <c r="B334" s="2">
        <v>5504</v>
      </c>
      <c r="C334" s="2" t="s">
        <v>2578</v>
      </c>
      <c r="D334" s="2" t="s">
        <v>2298</v>
      </c>
      <c r="E334" s="1">
        <v>7434181</v>
      </c>
      <c r="F334" s="8" t="s">
        <v>316</v>
      </c>
      <c r="G334" s="1">
        <v>594734</v>
      </c>
      <c r="H334" s="1">
        <f t="shared" si="11"/>
        <v>8028915</v>
      </c>
      <c r="I334" s="2" t="s">
        <v>2897</v>
      </c>
      <c r="J334" s="2" t="s">
        <v>1197</v>
      </c>
      <c r="K334" s="1">
        <f>+VLOOKUP(B334,[5]Sheet1!A$2:H$109,6,0)</f>
        <v>7434181</v>
      </c>
      <c r="L334" s="1">
        <f t="shared" si="10"/>
        <v>0</v>
      </c>
      <c r="M334" s="6" t="str">
        <f>+VLOOKUP(B334,[5]Sheet1!A$2:H$109,8,0)</f>
        <v>05 &amp; 06/05/2022</v>
      </c>
      <c r="N334" t="s">
        <v>4427</v>
      </c>
    </row>
    <row r="335" spans="1:14" customFormat="1" hidden="1" outlineLevel="1" x14ac:dyDescent="0.2">
      <c r="A335" s="6">
        <v>44656</v>
      </c>
      <c r="B335" s="2">
        <v>5505</v>
      </c>
      <c r="C335" s="2" t="s">
        <v>2578</v>
      </c>
      <c r="D335" s="2" t="s">
        <v>2192</v>
      </c>
      <c r="E335" s="1">
        <v>5552900</v>
      </c>
      <c r="F335" s="8" t="s">
        <v>316</v>
      </c>
      <c r="G335" s="1">
        <v>444232</v>
      </c>
      <c r="H335" s="1">
        <f t="shared" si="11"/>
        <v>5997132</v>
      </c>
      <c r="I335" s="2" t="s">
        <v>2355</v>
      </c>
      <c r="J335" s="2" t="s">
        <v>2013</v>
      </c>
      <c r="K335" s="1">
        <f>+VLOOKUP(B335,[5]Sheet1!A$2:H$109,6,0)</f>
        <v>5552900</v>
      </c>
      <c r="L335" s="1">
        <f t="shared" si="10"/>
        <v>0</v>
      </c>
      <c r="M335" s="6" t="str">
        <f>+VLOOKUP(B335,[5]Sheet1!A$2:H$109,8,0)</f>
        <v>05 &amp; 06/05/2022</v>
      </c>
      <c r="N335" t="s">
        <v>4427</v>
      </c>
    </row>
    <row r="336" spans="1:14" customFormat="1" hidden="1" outlineLevel="1" x14ac:dyDescent="0.2">
      <c r="A336" s="6">
        <v>44656</v>
      </c>
      <c r="B336" s="2">
        <v>5506</v>
      </c>
      <c r="C336" s="2" t="s">
        <v>2578</v>
      </c>
      <c r="D336" s="2" t="s">
        <v>2185</v>
      </c>
      <c r="E336" s="1">
        <v>3993720</v>
      </c>
      <c r="F336" s="8" t="s">
        <v>316</v>
      </c>
      <c r="G336" s="1">
        <v>319498</v>
      </c>
      <c r="H336" s="1">
        <f t="shared" si="11"/>
        <v>4313218</v>
      </c>
      <c r="I336" s="2" t="s">
        <v>3001</v>
      </c>
      <c r="J336" s="2" t="s">
        <v>1150</v>
      </c>
      <c r="K336" s="1">
        <f>+VLOOKUP(B336,[5]Sheet1!A$2:H$109,6,0)</f>
        <v>3993720</v>
      </c>
      <c r="L336" s="1">
        <f t="shared" si="10"/>
        <v>0</v>
      </c>
      <c r="M336" s="6" t="str">
        <f>+VLOOKUP(B336,[5]Sheet1!A$2:H$109,8,0)</f>
        <v>05 &amp; 06/05/2022</v>
      </c>
      <c r="N336" t="s">
        <v>4427</v>
      </c>
    </row>
    <row r="337" spans="1:14" customFormat="1" hidden="1" outlineLevel="1" x14ac:dyDescent="0.2">
      <c r="A337" s="6">
        <v>44656</v>
      </c>
      <c r="B337" s="2">
        <v>5507</v>
      </c>
      <c r="C337" s="2" t="s">
        <v>2578</v>
      </c>
      <c r="D337" s="2" t="s">
        <v>962</v>
      </c>
      <c r="E337" s="1">
        <v>11017120</v>
      </c>
      <c r="F337" s="8" t="s">
        <v>316</v>
      </c>
      <c r="G337" s="1">
        <v>881370</v>
      </c>
      <c r="H337" s="1">
        <f t="shared" si="11"/>
        <v>11898490</v>
      </c>
      <c r="I337" s="2" t="s">
        <v>2355</v>
      </c>
      <c r="J337" s="2" t="s">
        <v>2013</v>
      </c>
      <c r="K337" s="1">
        <f>+VLOOKUP(B337,[5]Sheet1!A$2:H$109,6,0)</f>
        <v>11017120</v>
      </c>
      <c r="L337" s="1">
        <f t="shared" si="10"/>
        <v>0</v>
      </c>
      <c r="M337" s="6" t="str">
        <f>+VLOOKUP(B337,[5]Sheet1!A$2:H$109,8,0)</f>
        <v>05 &amp; 06/05/2022</v>
      </c>
      <c r="N337" t="s">
        <v>4427</v>
      </c>
    </row>
    <row r="338" spans="1:14" customFormat="1" hidden="1" outlineLevel="1" x14ac:dyDescent="0.2">
      <c r="A338" s="6">
        <v>44656</v>
      </c>
      <c r="B338" s="2">
        <v>5508</v>
      </c>
      <c r="C338" s="2" t="s">
        <v>2578</v>
      </c>
      <c r="D338" s="2" t="s">
        <v>736</v>
      </c>
      <c r="E338" s="1">
        <v>3331740</v>
      </c>
      <c r="F338" s="8" t="s">
        <v>316</v>
      </c>
      <c r="G338" s="1">
        <v>266539</v>
      </c>
      <c r="H338" s="1">
        <f t="shared" si="11"/>
        <v>3598279</v>
      </c>
      <c r="I338" s="2" t="s">
        <v>3001</v>
      </c>
      <c r="J338" s="2" t="s">
        <v>1150</v>
      </c>
      <c r="K338" s="1">
        <f>+VLOOKUP(B338,[5]Sheet1!A$2:H$109,6,0)</f>
        <v>3331740</v>
      </c>
      <c r="L338" s="1">
        <f t="shared" si="10"/>
        <v>0</v>
      </c>
      <c r="M338" s="6" t="str">
        <f>+VLOOKUP(B338,[5]Sheet1!A$2:H$109,8,0)</f>
        <v>05 &amp; 06/05/2022</v>
      </c>
      <c r="N338" t="s">
        <v>4427</v>
      </c>
    </row>
    <row r="339" spans="1:14" customFormat="1" hidden="1" outlineLevel="1" x14ac:dyDescent="0.2">
      <c r="A339" s="6">
        <v>44656</v>
      </c>
      <c r="B339" s="2">
        <v>5509</v>
      </c>
      <c r="C339" s="2" t="s">
        <v>2578</v>
      </c>
      <c r="D339" s="2" t="s">
        <v>1458</v>
      </c>
      <c r="E339" s="1">
        <v>5397550</v>
      </c>
      <c r="F339" s="8" t="s">
        <v>316</v>
      </c>
      <c r="G339" s="1">
        <v>431804</v>
      </c>
      <c r="H339" s="1">
        <f t="shared" si="11"/>
        <v>5829354</v>
      </c>
      <c r="I339" s="2" t="s">
        <v>1851</v>
      </c>
      <c r="J339" s="2" t="s">
        <v>913</v>
      </c>
      <c r="K339" s="1">
        <f>+VLOOKUP(B339,[5]Sheet1!A$2:H$109,6,0)</f>
        <v>5397550</v>
      </c>
      <c r="L339" s="1">
        <f t="shared" si="10"/>
        <v>0</v>
      </c>
      <c r="M339" s="6" t="str">
        <f>+VLOOKUP(B339,[5]Sheet1!A$2:H$109,8,0)</f>
        <v>05 &amp; 06/05/2022</v>
      </c>
      <c r="N339" t="s">
        <v>4427</v>
      </c>
    </row>
    <row r="340" spans="1:14" customFormat="1" hidden="1" outlineLevel="1" x14ac:dyDescent="0.2">
      <c r="A340" s="6">
        <v>44656</v>
      </c>
      <c r="B340" s="2">
        <v>5510</v>
      </c>
      <c r="C340" s="2" t="s">
        <v>2578</v>
      </c>
      <c r="D340" s="2" t="s">
        <v>588</v>
      </c>
      <c r="E340" s="1">
        <v>3689780</v>
      </c>
      <c r="F340" s="8" t="s">
        <v>316</v>
      </c>
      <c r="G340" s="1">
        <v>295182</v>
      </c>
      <c r="H340" s="1">
        <f t="shared" si="11"/>
        <v>3984962</v>
      </c>
      <c r="I340" s="2" t="s">
        <v>263</v>
      </c>
      <c r="J340" s="2" t="s">
        <v>1408</v>
      </c>
      <c r="K340" s="1">
        <f>+VLOOKUP(B340,[5]Sheet1!A$2:H$109,6,0)</f>
        <v>3689780</v>
      </c>
      <c r="L340" s="1">
        <f t="shared" si="10"/>
        <v>0</v>
      </c>
      <c r="M340" s="6" t="str">
        <f>+VLOOKUP(B340,[5]Sheet1!A$2:H$109,8,0)</f>
        <v>05 &amp; 06/05/2022</v>
      </c>
      <c r="N340" t="s">
        <v>4427</v>
      </c>
    </row>
    <row r="341" spans="1:14" customFormat="1" hidden="1" outlineLevel="1" x14ac:dyDescent="0.2">
      <c r="A341" s="6">
        <v>44656</v>
      </c>
      <c r="B341" s="2">
        <v>5511</v>
      </c>
      <c r="C341" s="2" t="s">
        <v>2578</v>
      </c>
      <c r="D341" s="2" t="s">
        <v>2555</v>
      </c>
      <c r="E341" s="1">
        <v>4394440</v>
      </c>
      <c r="F341" s="8" t="s">
        <v>316</v>
      </c>
      <c r="G341" s="1">
        <v>351555</v>
      </c>
      <c r="H341" s="1">
        <f t="shared" si="11"/>
        <v>4745995</v>
      </c>
      <c r="I341" s="2" t="s">
        <v>769</v>
      </c>
      <c r="J341" s="2" t="s">
        <v>319</v>
      </c>
      <c r="K341" s="1">
        <f>+VLOOKUP(B341,[5]Sheet1!A$2:H$109,6,0)</f>
        <v>4394440</v>
      </c>
      <c r="L341" s="1">
        <f t="shared" si="10"/>
        <v>0</v>
      </c>
      <c r="M341" s="6" t="str">
        <f>+VLOOKUP(B341,[5]Sheet1!A$2:H$109,8,0)</f>
        <v>05 &amp; 06/05/2022</v>
      </c>
      <c r="N341" t="s">
        <v>4427</v>
      </c>
    </row>
    <row r="342" spans="1:14" customFormat="1" hidden="1" outlineLevel="1" x14ac:dyDescent="0.2">
      <c r="A342" s="6">
        <v>44656</v>
      </c>
      <c r="B342" s="2">
        <v>5512</v>
      </c>
      <c r="C342" s="2" t="s">
        <v>2578</v>
      </c>
      <c r="D342" s="2" t="s">
        <v>179</v>
      </c>
      <c r="E342" s="1">
        <v>5078590</v>
      </c>
      <c r="F342" s="8" t="s">
        <v>316</v>
      </c>
      <c r="G342" s="1">
        <v>406287</v>
      </c>
      <c r="H342" s="1">
        <f t="shared" si="11"/>
        <v>5484877</v>
      </c>
      <c r="I342" s="2" t="s">
        <v>2503</v>
      </c>
      <c r="J342" s="2" t="s">
        <v>441</v>
      </c>
      <c r="K342" s="1">
        <f>+VLOOKUP(B342,[6]Sheet1!A$1:H$336,6,0)</f>
        <v>5078590</v>
      </c>
      <c r="L342" s="1">
        <f t="shared" si="10"/>
        <v>0</v>
      </c>
      <c r="M342" s="6">
        <f>+VLOOKUP(B342,[6]Sheet1!A$1:H$336,8,0)</f>
        <v>44869</v>
      </c>
      <c r="N342" t="s">
        <v>4436</v>
      </c>
    </row>
    <row r="343" spans="1:14" customFormat="1" hidden="1" outlineLevel="1" x14ac:dyDescent="0.2">
      <c r="A343" s="6">
        <v>44656</v>
      </c>
      <c r="B343" s="2">
        <v>5513</v>
      </c>
      <c r="C343" s="2" t="s">
        <v>2578</v>
      </c>
      <c r="D343" s="2" t="s">
        <v>2418</v>
      </c>
      <c r="E343" s="1">
        <v>2431502</v>
      </c>
      <c r="F343" s="8" t="s">
        <v>316</v>
      </c>
      <c r="G343" s="1">
        <v>194520</v>
      </c>
      <c r="H343" s="1">
        <f t="shared" si="11"/>
        <v>2626022</v>
      </c>
      <c r="I343" s="2" t="s">
        <v>513</v>
      </c>
      <c r="J343" s="2" t="s">
        <v>364</v>
      </c>
      <c r="K343" s="1">
        <f>+VLOOKUP(B343,[5]Sheet1!A$2:H$109,6,0)</f>
        <v>2431502</v>
      </c>
      <c r="L343" s="1">
        <f t="shared" si="10"/>
        <v>0</v>
      </c>
      <c r="M343" s="6" t="str">
        <f>+VLOOKUP(B343,[5]Sheet1!A$2:H$109,8,0)</f>
        <v>05 &amp; 06/05/2022</v>
      </c>
      <c r="N343" t="s">
        <v>4427</v>
      </c>
    </row>
    <row r="344" spans="1:14" customFormat="1" hidden="1" outlineLevel="1" x14ac:dyDescent="0.2">
      <c r="A344" s="6">
        <v>44656</v>
      </c>
      <c r="B344" s="2">
        <v>5515</v>
      </c>
      <c r="C344" s="2" t="s">
        <v>2578</v>
      </c>
      <c r="D344" s="2" t="s">
        <v>2132</v>
      </c>
      <c r="E344" s="1">
        <v>4602480</v>
      </c>
      <c r="F344" s="8" t="s">
        <v>316</v>
      </c>
      <c r="G344" s="1">
        <v>368198</v>
      </c>
      <c r="H344" s="1">
        <f t="shared" si="11"/>
        <v>4970678</v>
      </c>
      <c r="I344" s="2" t="s">
        <v>975</v>
      </c>
      <c r="J344" s="2" t="s">
        <v>915</v>
      </c>
      <c r="K344" s="1">
        <f>+VLOOKUP(B344,[5]Sheet1!A$2:H$109,6,0)</f>
        <v>4602480</v>
      </c>
      <c r="L344" s="1">
        <f t="shared" si="10"/>
        <v>0</v>
      </c>
      <c r="M344" s="6" t="str">
        <f>+VLOOKUP(B344,[5]Sheet1!A$2:H$109,8,0)</f>
        <v>05 &amp; 06/05/2022</v>
      </c>
      <c r="N344" t="s">
        <v>4427</v>
      </c>
    </row>
    <row r="345" spans="1:14" customFormat="1" hidden="1" outlineLevel="1" x14ac:dyDescent="0.2">
      <c r="A345" s="6">
        <v>44656</v>
      </c>
      <c r="B345" s="2">
        <v>5516</v>
      </c>
      <c r="C345" s="2" t="s">
        <v>2578</v>
      </c>
      <c r="D345" s="2" t="s">
        <v>1795</v>
      </c>
      <c r="E345" s="1">
        <v>8937860</v>
      </c>
      <c r="F345" s="8" t="s">
        <v>316</v>
      </c>
      <c r="G345" s="1">
        <v>715029</v>
      </c>
      <c r="H345" s="1">
        <f t="shared" si="11"/>
        <v>9652889</v>
      </c>
      <c r="I345" s="2" t="s">
        <v>2355</v>
      </c>
      <c r="J345" s="2" t="s">
        <v>2013</v>
      </c>
      <c r="K345" s="1">
        <f>+VLOOKUP(B345,[5]Sheet1!A$2:H$109,6,0)</f>
        <v>8937860</v>
      </c>
      <c r="L345" s="1">
        <f t="shared" si="10"/>
        <v>0</v>
      </c>
      <c r="M345" s="6" t="str">
        <f>+VLOOKUP(B345,[5]Sheet1!A$2:H$109,8,0)</f>
        <v>05 &amp; 06/05/2022</v>
      </c>
      <c r="N345" t="s">
        <v>4427</v>
      </c>
    </row>
    <row r="346" spans="1:14" customFormat="1" hidden="1" outlineLevel="1" x14ac:dyDescent="0.2">
      <c r="A346" s="6">
        <v>44656</v>
      </c>
      <c r="B346" s="2">
        <v>5517</v>
      </c>
      <c r="C346" s="2" t="s">
        <v>2578</v>
      </c>
      <c r="D346" s="2" t="s">
        <v>1748</v>
      </c>
      <c r="E346" s="1">
        <v>2579200</v>
      </c>
      <c r="F346" s="8" t="s">
        <v>316</v>
      </c>
      <c r="G346" s="1">
        <v>206336</v>
      </c>
      <c r="H346" s="1">
        <f t="shared" si="11"/>
        <v>2785536</v>
      </c>
      <c r="I346" s="2" t="s">
        <v>2355</v>
      </c>
      <c r="J346" s="2" t="s">
        <v>2013</v>
      </c>
      <c r="K346" s="1">
        <f>+VLOOKUP(B346,[5]Sheet1!A$2:H$109,6,0)</f>
        <v>2579200</v>
      </c>
      <c r="L346" s="1">
        <f t="shared" si="10"/>
        <v>0</v>
      </c>
      <c r="M346" s="6" t="str">
        <f>+VLOOKUP(B346,[5]Sheet1!A$2:H$109,8,0)</f>
        <v>05 &amp; 06/05/2022</v>
      </c>
      <c r="N346" t="s">
        <v>4427</v>
      </c>
    </row>
    <row r="347" spans="1:14" customFormat="1" hidden="1" outlineLevel="1" x14ac:dyDescent="0.2">
      <c r="A347" s="6">
        <v>44656</v>
      </c>
      <c r="B347" s="2">
        <v>5518</v>
      </c>
      <c r="C347" s="2" t="s">
        <v>2578</v>
      </c>
      <c r="D347" s="2" t="s">
        <v>1090</v>
      </c>
      <c r="E347" s="1">
        <v>2381320</v>
      </c>
      <c r="F347" s="8" t="s">
        <v>316</v>
      </c>
      <c r="G347" s="1">
        <v>190506</v>
      </c>
      <c r="H347" s="1">
        <f t="shared" si="11"/>
        <v>2571826</v>
      </c>
      <c r="I347" s="2" t="s">
        <v>2355</v>
      </c>
      <c r="J347" s="2" t="s">
        <v>2013</v>
      </c>
      <c r="K347" s="1">
        <f>+VLOOKUP(B347,[5]Sheet1!A$2:H$109,6,0)</f>
        <v>2381320</v>
      </c>
      <c r="L347" s="1">
        <f t="shared" si="10"/>
        <v>0</v>
      </c>
      <c r="M347" s="6" t="str">
        <f>+VLOOKUP(B347,[5]Sheet1!A$2:H$109,8,0)</f>
        <v>05 &amp; 06/05/2022</v>
      </c>
      <c r="N347" t="s">
        <v>4427</v>
      </c>
    </row>
    <row r="348" spans="1:14" customFormat="1" hidden="1" outlineLevel="1" x14ac:dyDescent="0.2">
      <c r="A348" s="6">
        <v>44656</v>
      </c>
      <c r="B348" s="2">
        <v>5519</v>
      </c>
      <c r="C348" s="2" t="s">
        <v>2578</v>
      </c>
      <c r="D348" s="2" t="s">
        <v>2329</v>
      </c>
      <c r="E348" s="1">
        <v>5910940</v>
      </c>
      <c r="F348" s="8" t="s">
        <v>316</v>
      </c>
      <c r="G348" s="1">
        <v>472875</v>
      </c>
      <c r="H348" s="1">
        <f t="shared" si="11"/>
        <v>6383815</v>
      </c>
      <c r="I348" s="2" t="s">
        <v>2355</v>
      </c>
      <c r="J348" s="2" t="s">
        <v>2013</v>
      </c>
      <c r="K348" s="1">
        <f>+VLOOKUP(B348,[5]Sheet1!A$2:H$109,6,0)</f>
        <v>5910940</v>
      </c>
      <c r="L348" s="1">
        <f t="shared" si="10"/>
        <v>0</v>
      </c>
      <c r="M348" s="6" t="str">
        <f>+VLOOKUP(B348,[5]Sheet1!A$2:H$109,8,0)</f>
        <v>05 &amp; 06/05/2022</v>
      </c>
      <c r="N348" t="s">
        <v>4427</v>
      </c>
    </row>
    <row r="349" spans="1:14" customFormat="1" hidden="1" outlineLevel="1" x14ac:dyDescent="0.2">
      <c r="A349" s="6">
        <v>44656</v>
      </c>
      <c r="B349" s="2">
        <v>5520</v>
      </c>
      <c r="C349" s="2" t="s">
        <v>2578</v>
      </c>
      <c r="D349" s="2" t="s">
        <v>2249</v>
      </c>
      <c r="E349" s="1">
        <v>6308220</v>
      </c>
      <c r="F349" s="8" t="s">
        <v>316</v>
      </c>
      <c r="G349" s="1">
        <v>504658</v>
      </c>
      <c r="H349" s="1">
        <f t="shared" si="11"/>
        <v>6812878</v>
      </c>
      <c r="I349" s="2" t="s">
        <v>2355</v>
      </c>
      <c r="J349" s="2" t="s">
        <v>2013</v>
      </c>
      <c r="K349" s="1">
        <f>+VLOOKUP(B349,[5]Sheet1!A$2:H$109,6,0)</f>
        <v>6308220</v>
      </c>
      <c r="L349" s="1">
        <f t="shared" si="10"/>
        <v>0</v>
      </c>
      <c r="M349" s="6" t="str">
        <f>+VLOOKUP(B349,[5]Sheet1!A$2:H$109,8,0)</f>
        <v>05 &amp; 06/05/2022</v>
      </c>
      <c r="N349" t="s">
        <v>4427</v>
      </c>
    </row>
    <row r="350" spans="1:14" customFormat="1" hidden="1" outlineLevel="1" x14ac:dyDescent="0.2">
      <c r="A350" s="6">
        <v>44656</v>
      </c>
      <c r="B350" s="2">
        <v>5521</v>
      </c>
      <c r="C350" s="2" t="s">
        <v>2578</v>
      </c>
      <c r="D350" s="2" t="s">
        <v>1350</v>
      </c>
      <c r="E350" s="1">
        <v>3849940</v>
      </c>
      <c r="F350" s="8" t="s">
        <v>316</v>
      </c>
      <c r="G350" s="1">
        <v>307995</v>
      </c>
      <c r="H350" s="1">
        <f t="shared" si="11"/>
        <v>4157935</v>
      </c>
      <c r="I350" s="2" t="s">
        <v>769</v>
      </c>
      <c r="J350" s="2" t="s">
        <v>319</v>
      </c>
      <c r="K350" s="1">
        <f>+VLOOKUP(B350,[5]Sheet1!A$2:H$109,6,0)</f>
        <v>3849940</v>
      </c>
      <c r="L350" s="1">
        <f t="shared" ref="L350:L362" si="12">+K350-E350</f>
        <v>0</v>
      </c>
      <c r="M350" s="6" t="str">
        <f>+VLOOKUP(B350,[5]Sheet1!A$2:H$109,8,0)</f>
        <v>05 &amp; 06/05/2022</v>
      </c>
      <c r="N350" t="s">
        <v>4427</v>
      </c>
    </row>
    <row r="351" spans="1:14" customFormat="1" hidden="1" outlineLevel="1" x14ac:dyDescent="0.2">
      <c r="A351" s="6">
        <v>44656</v>
      </c>
      <c r="B351" s="2">
        <v>5522</v>
      </c>
      <c r="C351" s="2" t="s">
        <v>2578</v>
      </c>
      <c r="D351" s="2" t="s">
        <v>1399</v>
      </c>
      <c r="E351" s="1">
        <v>1110580</v>
      </c>
      <c r="F351" s="8" t="s">
        <v>316</v>
      </c>
      <c r="G351" s="1">
        <v>88846</v>
      </c>
      <c r="H351" s="1">
        <f t="shared" si="11"/>
        <v>1199426</v>
      </c>
      <c r="I351" s="2" t="s">
        <v>1851</v>
      </c>
      <c r="J351" s="2" t="s">
        <v>913</v>
      </c>
      <c r="K351" s="1">
        <f>+VLOOKUP(B351,[5]Sheet1!A$2:H$109,6,0)</f>
        <v>1110580</v>
      </c>
      <c r="L351" s="1">
        <f t="shared" si="12"/>
        <v>0</v>
      </c>
      <c r="M351" s="6" t="str">
        <f>+VLOOKUP(B351,[5]Sheet1!A$2:H$109,8,0)</f>
        <v>05 &amp; 06/05/2022</v>
      </c>
      <c r="N351" t="s">
        <v>4427</v>
      </c>
    </row>
    <row r="352" spans="1:14" customFormat="1" hidden="1" outlineLevel="1" x14ac:dyDescent="0.2">
      <c r="A352" s="6">
        <v>44656</v>
      </c>
      <c r="B352" s="2">
        <v>5523</v>
      </c>
      <c r="C352" s="2" t="s">
        <v>2578</v>
      </c>
      <c r="D352" s="2" t="s">
        <v>1901</v>
      </c>
      <c r="E352" s="1">
        <v>3807850</v>
      </c>
      <c r="F352" s="8" t="s">
        <v>316</v>
      </c>
      <c r="G352" s="1">
        <v>304628</v>
      </c>
      <c r="H352" s="1">
        <f t="shared" si="11"/>
        <v>4112478</v>
      </c>
      <c r="I352" s="2" t="s">
        <v>3001</v>
      </c>
      <c r="J352" s="2" t="s">
        <v>1150</v>
      </c>
      <c r="K352" s="1">
        <f>+VLOOKUP(B352,[5]Sheet1!A$2:H$109,6,0)</f>
        <v>3807850</v>
      </c>
      <c r="L352" s="1">
        <f t="shared" si="12"/>
        <v>0</v>
      </c>
      <c r="M352" s="6" t="str">
        <f>+VLOOKUP(B352,[5]Sheet1!A$2:H$109,8,0)</f>
        <v>05 &amp; 06/05/2022</v>
      </c>
      <c r="N352" t="s">
        <v>4427</v>
      </c>
    </row>
    <row r="353" spans="1:14" customFormat="1" hidden="1" outlineLevel="1" x14ac:dyDescent="0.2">
      <c r="A353" s="6">
        <v>44656</v>
      </c>
      <c r="B353" s="2">
        <v>5524</v>
      </c>
      <c r="C353" s="2" t="s">
        <v>2578</v>
      </c>
      <c r="D353" s="2" t="s">
        <v>161</v>
      </c>
      <c r="E353" s="1">
        <v>1110580</v>
      </c>
      <c r="F353" s="8" t="s">
        <v>316</v>
      </c>
      <c r="G353" s="1">
        <v>88846</v>
      </c>
      <c r="H353" s="1">
        <f t="shared" si="11"/>
        <v>1199426</v>
      </c>
      <c r="I353" s="2" t="s">
        <v>3001</v>
      </c>
      <c r="J353" s="2" t="s">
        <v>1150</v>
      </c>
      <c r="K353" s="1">
        <f>+VLOOKUP(B353,[5]Sheet1!A$2:H$109,6,0)</f>
        <v>1110580</v>
      </c>
      <c r="L353" s="1">
        <f t="shared" si="12"/>
        <v>0</v>
      </c>
      <c r="M353" s="6" t="str">
        <f>+VLOOKUP(B353,[5]Sheet1!A$2:H$109,8,0)</f>
        <v>05 &amp; 06/05/2022</v>
      </c>
      <c r="N353" t="s">
        <v>4427</v>
      </c>
    </row>
    <row r="354" spans="1:14" customFormat="1" hidden="1" outlineLevel="1" x14ac:dyDescent="0.2">
      <c r="A354" s="6">
        <v>44656</v>
      </c>
      <c r="B354" s="2">
        <v>5525</v>
      </c>
      <c r="C354" s="2" t="s">
        <v>2578</v>
      </c>
      <c r="D354" s="2" t="s">
        <v>1247</v>
      </c>
      <c r="E354" s="1">
        <v>4442320</v>
      </c>
      <c r="F354" s="8" t="s">
        <v>316</v>
      </c>
      <c r="G354" s="1">
        <v>355386</v>
      </c>
      <c r="H354" s="1">
        <f t="shared" si="11"/>
        <v>4797706</v>
      </c>
      <c r="I354" s="2" t="s">
        <v>2355</v>
      </c>
      <c r="J354" s="2" t="s">
        <v>2013</v>
      </c>
      <c r="K354" s="1">
        <f>+VLOOKUP(B354,[5]Sheet1!A$2:H$109,6,0)</f>
        <v>4442320</v>
      </c>
      <c r="L354" s="1">
        <f t="shared" si="12"/>
        <v>0</v>
      </c>
      <c r="M354" s="6" t="str">
        <f>+VLOOKUP(B354,[5]Sheet1!A$2:H$109,8,0)</f>
        <v>05 &amp; 06/05/2022</v>
      </c>
      <c r="N354" t="s">
        <v>4427</v>
      </c>
    </row>
    <row r="355" spans="1:14" customFormat="1" hidden="1" outlineLevel="1" x14ac:dyDescent="0.2">
      <c r="A355" s="6">
        <v>44656</v>
      </c>
      <c r="B355" s="2">
        <v>5526</v>
      </c>
      <c r="C355" s="2" t="s">
        <v>2578</v>
      </c>
      <c r="D355" s="2" t="s">
        <v>2383</v>
      </c>
      <c r="E355" s="1">
        <v>5925940</v>
      </c>
      <c r="F355" s="8" t="s">
        <v>316</v>
      </c>
      <c r="G355" s="1">
        <v>474075</v>
      </c>
      <c r="H355" s="1">
        <f t="shared" si="11"/>
        <v>6400015</v>
      </c>
      <c r="I355" s="2" t="s">
        <v>2355</v>
      </c>
      <c r="J355" s="2" t="s">
        <v>2013</v>
      </c>
      <c r="K355" s="1">
        <f>+VLOOKUP(B355,[5]Sheet1!A$2:H$109,6,0)</f>
        <v>5925940</v>
      </c>
      <c r="L355" s="1">
        <f t="shared" si="12"/>
        <v>0</v>
      </c>
      <c r="M355" s="6" t="str">
        <f>+VLOOKUP(B355,[5]Sheet1!A$2:H$109,8,0)</f>
        <v>05 &amp; 06/05/2022</v>
      </c>
      <c r="N355" t="s">
        <v>4427</v>
      </c>
    </row>
    <row r="356" spans="1:14" customFormat="1" hidden="1" outlineLevel="1" x14ac:dyDescent="0.2">
      <c r="A356" s="6">
        <v>44656</v>
      </c>
      <c r="B356" s="2">
        <v>5527</v>
      </c>
      <c r="C356" s="2" t="s">
        <v>2578</v>
      </c>
      <c r="D356" s="2" t="s">
        <v>2282</v>
      </c>
      <c r="E356" s="1">
        <v>501820</v>
      </c>
      <c r="F356" s="8" t="s">
        <v>316</v>
      </c>
      <c r="G356" s="1">
        <v>40146</v>
      </c>
      <c r="H356" s="1">
        <f t="shared" si="11"/>
        <v>541966</v>
      </c>
      <c r="I356" s="2" t="s">
        <v>2355</v>
      </c>
      <c r="J356" s="2" t="s">
        <v>2013</v>
      </c>
      <c r="K356" s="1">
        <f>+VLOOKUP(B356,[5]Sheet1!A$2:H$109,6,0)</f>
        <v>501820</v>
      </c>
      <c r="L356" s="1">
        <f t="shared" si="12"/>
        <v>0</v>
      </c>
      <c r="M356" s="6" t="str">
        <f>+VLOOKUP(B356,[5]Sheet1!A$2:H$109,8,0)</f>
        <v>05 &amp; 06/05/2022</v>
      </c>
      <c r="N356" t="s">
        <v>4427</v>
      </c>
    </row>
    <row r="357" spans="1:14" customFormat="1" hidden="1" outlineLevel="1" x14ac:dyDescent="0.2">
      <c r="A357" s="6">
        <v>44656</v>
      </c>
      <c r="B357" s="2">
        <v>5528</v>
      </c>
      <c r="C357" s="2" t="s">
        <v>2578</v>
      </c>
      <c r="D357" s="2" t="s">
        <v>172</v>
      </c>
      <c r="E357" s="1">
        <v>3689780</v>
      </c>
      <c r="F357" s="8" t="s">
        <v>316</v>
      </c>
      <c r="G357" s="1">
        <v>295182</v>
      </c>
      <c r="H357" s="1">
        <f t="shared" si="11"/>
        <v>3984962</v>
      </c>
      <c r="I357" s="2" t="s">
        <v>497</v>
      </c>
      <c r="J357" s="2" t="s">
        <v>349</v>
      </c>
      <c r="K357" s="1">
        <f>+VLOOKUP(B357,[5]Sheet1!A$2:H$109,6,0)</f>
        <v>3689780</v>
      </c>
      <c r="L357" s="1">
        <f t="shared" si="12"/>
        <v>0</v>
      </c>
      <c r="M357" s="6" t="str">
        <f>+VLOOKUP(B357,[5]Sheet1!A$2:H$109,8,0)</f>
        <v>05 &amp; 06/05/2022</v>
      </c>
      <c r="N357" t="s">
        <v>4427</v>
      </c>
    </row>
    <row r="358" spans="1:14" customFormat="1" hidden="1" outlineLevel="1" x14ac:dyDescent="0.2">
      <c r="A358" s="6">
        <v>44656</v>
      </c>
      <c r="B358" s="2">
        <v>5529</v>
      </c>
      <c r="C358" s="2" t="s">
        <v>2578</v>
      </c>
      <c r="D358" s="2" t="s">
        <v>1621</v>
      </c>
      <c r="E358" s="1">
        <v>1403520</v>
      </c>
      <c r="F358" s="8" t="s">
        <v>316</v>
      </c>
      <c r="G358" s="1">
        <v>112282</v>
      </c>
      <c r="H358" s="1">
        <f t="shared" si="11"/>
        <v>1515802</v>
      </c>
      <c r="I358" s="2" t="s">
        <v>2897</v>
      </c>
      <c r="J358" s="2" t="s">
        <v>1197</v>
      </c>
      <c r="K358" s="1">
        <f>+VLOOKUP(B358,[5]Sheet1!A$2:H$109,6,0)</f>
        <v>1403520</v>
      </c>
      <c r="L358" s="1">
        <f t="shared" si="12"/>
        <v>0</v>
      </c>
      <c r="M358" s="6" t="str">
        <f>+VLOOKUP(B358,[5]Sheet1!A$2:H$109,8,0)</f>
        <v>05 &amp; 06/05/2022</v>
      </c>
      <c r="N358" t="s">
        <v>4427</v>
      </c>
    </row>
    <row r="359" spans="1:14" customFormat="1" hidden="1" outlineLevel="1" x14ac:dyDescent="0.2">
      <c r="A359" s="6">
        <v>44656</v>
      </c>
      <c r="B359" s="2">
        <v>5530</v>
      </c>
      <c r="C359" s="2" t="s">
        <v>2578</v>
      </c>
      <c r="D359" s="2" t="s">
        <v>1976</v>
      </c>
      <c r="E359" s="1">
        <v>1790800</v>
      </c>
      <c r="F359" s="8" t="s">
        <v>316</v>
      </c>
      <c r="G359" s="1">
        <v>143264</v>
      </c>
      <c r="H359" s="1">
        <f t="shared" si="11"/>
        <v>1934064</v>
      </c>
      <c r="I359" s="2" t="s">
        <v>2897</v>
      </c>
      <c r="J359" s="2" t="s">
        <v>1197</v>
      </c>
      <c r="K359" s="1">
        <f>+VLOOKUP(B359,[5]Sheet1!A$2:H$109,6,0)</f>
        <v>1790800</v>
      </c>
      <c r="L359" s="1">
        <f t="shared" si="12"/>
        <v>0</v>
      </c>
      <c r="M359" s="6" t="str">
        <f>+VLOOKUP(B359,[5]Sheet1!A$2:H$109,8,0)</f>
        <v>05 &amp; 06/05/2022</v>
      </c>
      <c r="N359" t="s">
        <v>4427</v>
      </c>
    </row>
    <row r="360" spans="1:14" customFormat="1" hidden="1" outlineLevel="1" x14ac:dyDescent="0.2">
      <c r="A360" s="6">
        <v>44656</v>
      </c>
      <c r="B360" s="2">
        <v>5531</v>
      </c>
      <c r="C360" s="2" t="s">
        <v>2578</v>
      </c>
      <c r="D360" s="2" t="s">
        <v>2463</v>
      </c>
      <c r="E360" s="1">
        <v>1311308</v>
      </c>
      <c r="F360" s="8" t="s">
        <v>316</v>
      </c>
      <c r="G360" s="1">
        <v>104905</v>
      </c>
      <c r="H360" s="1">
        <f t="shared" si="11"/>
        <v>1416213</v>
      </c>
      <c r="I360" s="2" t="s">
        <v>513</v>
      </c>
      <c r="J360" s="2" t="s">
        <v>364</v>
      </c>
      <c r="K360" s="1">
        <f>+VLOOKUP(B360,[5]Sheet1!A$2:H$109,6,0)</f>
        <v>1311308</v>
      </c>
      <c r="L360" s="1">
        <f t="shared" si="12"/>
        <v>0</v>
      </c>
      <c r="M360" s="6" t="str">
        <f>+VLOOKUP(B360,[5]Sheet1!A$2:H$109,8,0)</f>
        <v>05 &amp; 06/05/2022</v>
      </c>
      <c r="N360" t="s">
        <v>4427</v>
      </c>
    </row>
    <row r="361" spans="1:14" customFormat="1" hidden="1" outlineLevel="1" x14ac:dyDescent="0.2">
      <c r="A361" s="6">
        <v>44656</v>
      </c>
      <c r="B361" s="2">
        <v>5532</v>
      </c>
      <c r="C361" s="2" t="s">
        <v>2578</v>
      </c>
      <c r="D361" s="2" t="s">
        <v>2239</v>
      </c>
      <c r="E361" s="1">
        <v>1468620</v>
      </c>
      <c r="F361" s="8" t="s">
        <v>316</v>
      </c>
      <c r="G361" s="1">
        <v>117490</v>
      </c>
      <c r="H361" s="1">
        <f t="shared" si="11"/>
        <v>1586110</v>
      </c>
      <c r="I361" s="2" t="s">
        <v>1474</v>
      </c>
      <c r="J361" s="2" t="s">
        <v>2830</v>
      </c>
      <c r="K361" s="1">
        <f>+VLOOKUP(B361,[5]Sheet1!A$2:H$109,6,0)</f>
        <v>1468620</v>
      </c>
      <c r="L361" s="1">
        <f t="shared" si="12"/>
        <v>0</v>
      </c>
      <c r="M361" s="6" t="str">
        <f>+VLOOKUP(B361,[5]Sheet1!A$2:H$109,8,0)</f>
        <v>05 &amp; 06/05/2022</v>
      </c>
      <c r="N361" t="s">
        <v>4427</v>
      </c>
    </row>
    <row r="362" spans="1:14" customFormat="1" hidden="1" outlineLevel="1" x14ac:dyDescent="0.2">
      <c r="A362" s="6">
        <v>44656</v>
      </c>
      <c r="B362" s="2">
        <v>5533</v>
      </c>
      <c r="C362" s="2" t="s">
        <v>2578</v>
      </c>
      <c r="D362" s="2" t="s">
        <v>2848</v>
      </c>
      <c r="E362" s="1">
        <v>527000</v>
      </c>
      <c r="F362" s="8" t="s">
        <v>316</v>
      </c>
      <c r="G362" s="1">
        <v>42160</v>
      </c>
      <c r="H362" s="1">
        <f t="shared" si="11"/>
        <v>569160</v>
      </c>
      <c r="I362" s="2" t="s">
        <v>2908</v>
      </c>
      <c r="J362" s="2" t="s">
        <v>2857</v>
      </c>
      <c r="K362" s="1">
        <f>+VLOOKUP(B362,[5]Sheet1!A$2:H$109,6,0)</f>
        <v>527000</v>
      </c>
      <c r="L362" s="1">
        <f t="shared" si="12"/>
        <v>0</v>
      </c>
      <c r="M362" s="6" t="str">
        <f>+VLOOKUP(B362,[5]Sheet1!A$2:H$109,8,0)</f>
        <v>05 &amp; 06/05/2022</v>
      </c>
      <c r="N362" t="s">
        <v>4427</v>
      </c>
    </row>
    <row r="363" spans="1:14" customFormat="1" hidden="1" outlineLevel="1" x14ac:dyDescent="0.2">
      <c r="A363" s="6">
        <v>44656</v>
      </c>
      <c r="B363" s="2">
        <v>5534</v>
      </c>
      <c r="C363" s="2" t="s">
        <v>2578</v>
      </c>
      <c r="D363" s="2" t="s">
        <v>1403</v>
      </c>
      <c r="E363" s="1">
        <v>2381320</v>
      </c>
      <c r="F363" s="8" t="s">
        <v>316</v>
      </c>
      <c r="G363" s="1">
        <v>190506</v>
      </c>
      <c r="H363" s="1">
        <f t="shared" si="11"/>
        <v>2571826</v>
      </c>
      <c r="I363" s="2" t="s">
        <v>1851</v>
      </c>
      <c r="J363" s="2" t="s">
        <v>913</v>
      </c>
      <c r="K363" s="1"/>
      <c r="L363" s="1"/>
      <c r="M363" s="6"/>
      <c r="N363" t="s">
        <v>3065</v>
      </c>
    </row>
    <row r="364" spans="1:14" customFormat="1" hidden="1" outlineLevel="1" x14ac:dyDescent="0.2">
      <c r="A364" s="6">
        <v>44656</v>
      </c>
      <c r="B364" s="2">
        <v>5535</v>
      </c>
      <c r="C364" s="2" t="s">
        <v>2578</v>
      </c>
      <c r="D364" s="2" t="s">
        <v>390</v>
      </c>
      <c r="E364" s="1">
        <v>4625784</v>
      </c>
      <c r="F364" s="8" t="s">
        <v>316</v>
      </c>
      <c r="G364" s="1">
        <v>370063</v>
      </c>
      <c r="H364" s="1">
        <f t="shared" si="11"/>
        <v>4995847</v>
      </c>
      <c r="I364" s="2" t="s">
        <v>1851</v>
      </c>
      <c r="J364" s="2" t="s">
        <v>913</v>
      </c>
      <c r="K364" s="1">
        <f>+VLOOKUP(B364,[5]Sheet1!A$2:H$109,6,0)</f>
        <v>4625784</v>
      </c>
      <c r="L364" s="1">
        <f t="shared" ref="L364:L382" si="13">+K364-E364</f>
        <v>0</v>
      </c>
      <c r="M364" s="6" t="str">
        <f>+VLOOKUP(B364,[5]Sheet1!A$2:H$109,8,0)</f>
        <v>05 &amp; 06/05/2022</v>
      </c>
      <c r="N364" t="s">
        <v>4427</v>
      </c>
    </row>
    <row r="365" spans="1:14" customFormat="1" hidden="1" outlineLevel="1" x14ac:dyDescent="0.2">
      <c r="A365" s="6">
        <v>44656</v>
      </c>
      <c r="B365" s="2">
        <v>5536</v>
      </c>
      <c r="C365" s="2" t="s">
        <v>2578</v>
      </c>
      <c r="D365" s="2" t="s">
        <v>1778</v>
      </c>
      <c r="E365" s="1">
        <v>1293750</v>
      </c>
      <c r="F365" s="8" t="s">
        <v>316</v>
      </c>
      <c r="G365" s="1">
        <v>103500</v>
      </c>
      <c r="H365" s="1">
        <f t="shared" si="11"/>
        <v>1397250</v>
      </c>
      <c r="I365" s="2" t="s">
        <v>769</v>
      </c>
      <c r="J365" s="2" t="s">
        <v>319</v>
      </c>
      <c r="K365" s="1">
        <f>+VLOOKUP(B365,[5]Sheet1!A$2:H$109,6,0)</f>
        <v>1293750</v>
      </c>
      <c r="L365" s="1">
        <f t="shared" si="13"/>
        <v>0</v>
      </c>
      <c r="M365" s="6" t="str">
        <f>+VLOOKUP(B365,[5]Sheet1!A$2:H$109,8,0)</f>
        <v>05 &amp; 06/05/2022</v>
      </c>
      <c r="N365" t="s">
        <v>4427</v>
      </c>
    </row>
    <row r="366" spans="1:14" customFormat="1" hidden="1" outlineLevel="1" x14ac:dyDescent="0.2">
      <c r="A366" s="6">
        <v>44656</v>
      </c>
      <c r="B366" s="2">
        <v>5537</v>
      </c>
      <c r="C366" s="2" t="s">
        <v>2578</v>
      </c>
      <c r="D366" s="2" t="s">
        <v>2749</v>
      </c>
      <c r="E366" s="1">
        <v>6349980</v>
      </c>
      <c r="F366" s="8" t="s">
        <v>316</v>
      </c>
      <c r="G366" s="1">
        <v>507998</v>
      </c>
      <c r="H366" s="1">
        <f t="shared" si="11"/>
        <v>6857978</v>
      </c>
      <c r="I366" s="2" t="s">
        <v>769</v>
      </c>
      <c r="J366" s="2" t="s">
        <v>319</v>
      </c>
      <c r="K366" s="1">
        <f>+VLOOKUP(B366,[5]Sheet1!A$2:H$109,6,0)</f>
        <v>6349980</v>
      </c>
      <c r="L366" s="1">
        <f t="shared" si="13"/>
        <v>0</v>
      </c>
      <c r="M366" s="6" t="str">
        <f>+VLOOKUP(B366,[5]Sheet1!A$2:H$109,8,0)</f>
        <v>05 &amp; 06/05/2022</v>
      </c>
      <c r="N366" t="s">
        <v>4427</v>
      </c>
    </row>
    <row r="367" spans="1:14" customFormat="1" hidden="1" outlineLevel="1" x14ac:dyDescent="0.2">
      <c r="A367" s="6">
        <v>44656</v>
      </c>
      <c r="B367" s="2">
        <v>5538</v>
      </c>
      <c r="C367" s="2" t="s">
        <v>2578</v>
      </c>
      <c r="D367" s="2" t="s">
        <v>2303</v>
      </c>
      <c r="E367" s="1">
        <v>10032110</v>
      </c>
      <c r="F367" s="8" t="s">
        <v>316</v>
      </c>
      <c r="G367" s="1">
        <v>802569</v>
      </c>
      <c r="H367" s="1">
        <f t="shared" si="11"/>
        <v>10834679</v>
      </c>
      <c r="I367" s="2" t="s">
        <v>2503</v>
      </c>
      <c r="J367" s="2" t="s">
        <v>441</v>
      </c>
      <c r="K367" s="1">
        <f>+VLOOKUP(B367,[6]Sheet1!A$1:H$336,6,0)</f>
        <v>10032110</v>
      </c>
      <c r="L367" s="1">
        <f t="shared" si="13"/>
        <v>0</v>
      </c>
      <c r="M367" s="6">
        <f>+VLOOKUP(B367,[6]Sheet1!A$1:H$336,8,0)</f>
        <v>44869</v>
      </c>
      <c r="N367" t="s">
        <v>4436</v>
      </c>
    </row>
    <row r="368" spans="1:14" customFormat="1" hidden="1" outlineLevel="1" x14ac:dyDescent="0.2">
      <c r="A368" s="6">
        <v>44656</v>
      </c>
      <c r="B368" s="2">
        <v>5539</v>
      </c>
      <c r="C368" s="2" t="s">
        <v>2578</v>
      </c>
      <c r="D368" s="2" t="s">
        <v>114</v>
      </c>
      <c r="E368" s="1">
        <v>1110580</v>
      </c>
      <c r="F368" s="8" t="s">
        <v>316</v>
      </c>
      <c r="G368" s="1">
        <v>88846</v>
      </c>
      <c r="H368" s="1">
        <f t="shared" si="11"/>
        <v>1199426</v>
      </c>
      <c r="I368" s="2" t="s">
        <v>975</v>
      </c>
      <c r="J368" s="2" t="s">
        <v>915</v>
      </c>
      <c r="K368" s="1">
        <f>+VLOOKUP(B368,[5]Sheet1!A$2:H$109,6,0)</f>
        <v>1110580</v>
      </c>
      <c r="L368" s="1">
        <f t="shared" si="13"/>
        <v>0</v>
      </c>
      <c r="M368" s="6" t="str">
        <f>+VLOOKUP(B368,[5]Sheet1!A$2:H$109,8,0)</f>
        <v>05 &amp; 06/05/2022</v>
      </c>
      <c r="N368" t="s">
        <v>4427</v>
      </c>
    </row>
    <row r="369" spans="1:14" customFormat="1" hidden="1" outlineLevel="1" x14ac:dyDescent="0.2">
      <c r="A369" s="6">
        <v>44656</v>
      </c>
      <c r="B369" s="2">
        <v>5540</v>
      </c>
      <c r="C369" s="2" t="s">
        <v>2578</v>
      </c>
      <c r="D369" s="2" t="s">
        <v>2974</v>
      </c>
      <c r="E369" s="1">
        <v>4757440</v>
      </c>
      <c r="F369" s="8" t="s">
        <v>316</v>
      </c>
      <c r="G369" s="1">
        <v>380595</v>
      </c>
      <c r="H369" s="1">
        <f t="shared" si="11"/>
        <v>5138035</v>
      </c>
      <c r="I369" s="2" t="s">
        <v>3001</v>
      </c>
      <c r="J369" s="2" t="s">
        <v>1150</v>
      </c>
      <c r="K369" s="1">
        <f>+VLOOKUP(B369,[5]Sheet1!A$2:H$109,6,0)</f>
        <v>4757440</v>
      </c>
      <c r="L369" s="1">
        <f t="shared" si="13"/>
        <v>0</v>
      </c>
      <c r="M369" s="6" t="str">
        <f>+VLOOKUP(B369,[5]Sheet1!A$2:H$109,8,0)</f>
        <v>05 &amp; 06/05/2022</v>
      </c>
      <c r="N369" t="s">
        <v>4427</v>
      </c>
    </row>
    <row r="370" spans="1:14" customFormat="1" hidden="1" outlineLevel="1" x14ac:dyDescent="0.2">
      <c r="A370" s="6">
        <v>44656</v>
      </c>
      <c r="B370" s="2">
        <v>5541</v>
      </c>
      <c r="C370" s="2" t="s">
        <v>2578</v>
      </c>
      <c r="D370" s="2" t="s">
        <v>2099</v>
      </c>
      <c r="E370" s="1">
        <v>1110580</v>
      </c>
      <c r="F370" s="8" t="s">
        <v>316</v>
      </c>
      <c r="G370" s="1">
        <v>88846</v>
      </c>
      <c r="H370" s="1">
        <f t="shared" si="11"/>
        <v>1199426</v>
      </c>
      <c r="I370" s="2" t="s">
        <v>2355</v>
      </c>
      <c r="J370" s="2" t="s">
        <v>2013</v>
      </c>
      <c r="K370" s="1">
        <f>+VLOOKUP(B370,[5]Sheet1!A$2:H$109,6,0)</f>
        <v>1110580</v>
      </c>
      <c r="L370" s="1">
        <f t="shared" si="13"/>
        <v>0</v>
      </c>
      <c r="M370" s="6" t="str">
        <f>+VLOOKUP(B370,[5]Sheet1!A$2:H$109,8,0)</f>
        <v>05 &amp; 06/05/2022</v>
      </c>
      <c r="N370" t="s">
        <v>4427</v>
      </c>
    </row>
    <row r="371" spans="1:14" customFormat="1" hidden="1" outlineLevel="1" x14ac:dyDescent="0.2">
      <c r="A371" s="6">
        <v>44656</v>
      </c>
      <c r="B371" s="2">
        <v>5542</v>
      </c>
      <c r="C371" s="2" t="s">
        <v>2578</v>
      </c>
      <c r="D371" s="2" t="s">
        <v>554</v>
      </c>
      <c r="E371" s="1">
        <v>501820</v>
      </c>
      <c r="F371" s="8" t="s">
        <v>316</v>
      </c>
      <c r="G371" s="1">
        <v>40146</v>
      </c>
      <c r="H371" s="1">
        <f t="shared" si="11"/>
        <v>541966</v>
      </c>
      <c r="I371" s="2" t="s">
        <v>2355</v>
      </c>
      <c r="J371" s="2" t="s">
        <v>2013</v>
      </c>
      <c r="K371" s="1">
        <f>+VLOOKUP(B371,[5]Sheet1!A$2:H$109,6,0)</f>
        <v>501820</v>
      </c>
      <c r="L371" s="1">
        <f t="shared" si="13"/>
        <v>0</v>
      </c>
      <c r="M371" s="6" t="str">
        <f>+VLOOKUP(B371,[5]Sheet1!A$2:H$109,8,0)</f>
        <v>05 &amp; 06/05/2022</v>
      </c>
      <c r="N371" t="s">
        <v>4427</v>
      </c>
    </row>
    <row r="372" spans="1:14" customFormat="1" hidden="1" outlineLevel="1" x14ac:dyDescent="0.2">
      <c r="A372" s="6">
        <v>44656</v>
      </c>
      <c r="B372" s="2">
        <v>5543</v>
      </c>
      <c r="C372" s="2" t="s">
        <v>2578</v>
      </c>
      <c r="D372" s="2" t="s">
        <v>1969</v>
      </c>
      <c r="E372" s="1">
        <v>2221160</v>
      </c>
      <c r="F372" s="8" t="s">
        <v>316</v>
      </c>
      <c r="G372" s="1">
        <v>177693</v>
      </c>
      <c r="H372" s="1">
        <f t="shared" si="11"/>
        <v>2398853</v>
      </c>
      <c r="I372" s="2" t="s">
        <v>497</v>
      </c>
      <c r="J372" s="2" t="s">
        <v>349</v>
      </c>
      <c r="K372" s="1">
        <f>+VLOOKUP(B372,[5]Sheet1!A$2:H$109,6,0)</f>
        <v>2221160</v>
      </c>
      <c r="L372" s="1">
        <f t="shared" si="13"/>
        <v>0</v>
      </c>
      <c r="M372" s="6" t="str">
        <f>+VLOOKUP(B372,[5]Sheet1!A$2:H$109,8,0)</f>
        <v>05 &amp; 06/05/2022</v>
      </c>
      <c r="N372" t="s">
        <v>4427</v>
      </c>
    </row>
    <row r="373" spans="1:14" customFormat="1" hidden="1" outlineLevel="1" x14ac:dyDescent="0.2">
      <c r="A373" s="6">
        <v>44656</v>
      </c>
      <c r="B373" s="2">
        <v>5544</v>
      </c>
      <c r="C373" s="2" t="s">
        <v>2578</v>
      </c>
      <c r="D373" s="2" t="s">
        <v>2058</v>
      </c>
      <c r="E373" s="1">
        <v>1110580</v>
      </c>
      <c r="F373" s="8" t="s">
        <v>316</v>
      </c>
      <c r="G373" s="1">
        <v>88846</v>
      </c>
      <c r="H373" s="1">
        <f t="shared" si="11"/>
        <v>1199426</v>
      </c>
      <c r="I373" s="2" t="s">
        <v>2897</v>
      </c>
      <c r="J373" s="2" t="s">
        <v>1197</v>
      </c>
      <c r="K373" s="1">
        <f>+VLOOKUP(B373,[5]Sheet1!A$2:H$109,6,0)</f>
        <v>1110580</v>
      </c>
      <c r="L373" s="1">
        <f t="shared" si="13"/>
        <v>0</v>
      </c>
      <c r="M373" s="6" t="str">
        <f>+VLOOKUP(B373,[5]Sheet1!A$2:H$109,8,0)</f>
        <v>05 &amp; 06/05/2022</v>
      </c>
      <c r="N373" t="s">
        <v>4427</v>
      </c>
    </row>
    <row r="374" spans="1:14" customFormat="1" hidden="1" outlineLevel="1" x14ac:dyDescent="0.2">
      <c r="A374" s="6">
        <v>44656</v>
      </c>
      <c r="B374" s="2">
        <v>5545</v>
      </c>
      <c r="C374" s="2" t="s">
        <v>2578</v>
      </c>
      <c r="D374" s="2" t="s">
        <v>1069</v>
      </c>
      <c r="E374" s="1">
        <v>1394114</v>
      </c>
      <c r="F374" s="8" t="s">
        <v>316</v>
      </c>
      <c r="G374" s="1">
        <v>111529</v>
      </c>
      <c r="H374" s="1">
        <f t="shared" si="11"/>
        <v>1505643</v>
      </c>
      <c r="I374" s="2" t="s">
        <v>513</v>
      </c>
      <c r="J374" s="2" t="s">
        <v>364</v>
      </c>
      <c r="K374" s="1">
        <f>+VLOOKUP(B374,[5]Sheet1!A$2:H$109,6,0)</f>
        <v>1394114</v>
      </c>
      <c r="L374" s="1">
        <f t="shared" si="13"/>
        <v>0</v>
      </c>
      <c r="M374" s="6" t="str">
        <f>+VLOOKUP(B374,[5]Sheet1!A$2:H$109,8,0)</f>
        <v>05 &amp; 06/05/2022</v>
      </c>
      <c r="N374" t="s">
        <v>4427</v>
      </c>
    </row>
    <row r="375" spans="1:14" customFormat="1" hidden="1" outlineLevel="1" x14ac:dyDescent="0.2">
      <c r="A375" s="6">
        <v>44656</v>
      </c>
      <c r="B375" s="2">
        <v>5546</v>
      </c>
      <c r="C375" s="2" t="s">
        <v>2578</v>
      </c>
      <c r="D375" s="2" t="s">
        <v>58</v>
      </c>
      <c r="E375" s="1">
        <v>1293750</v>
      </c>
      <c r="F375" s="8" t="s">
        <v>316</v>
      </c>
      <c r="G375" s="1">
        <v>103500</v>
      </c>
      <c r="H375" s="1">
        <f t="shared" si="11"/>
        <v>1397250</v>
      </c>
      <c r="I375" s="2" t="s">
        <v>2093</v>
      </c>
      <c r="J375" s="2" t="s">
        <v>442</v>
      </c>
      <c r="K375" s="1">
        <f>+VLOOKUP(B375,[5]Sheet1!A$2:H$109,6,0)</f>
        <v>1293750</v>
      </c>
      <c r="L375" s="1">
        <f t="shared" si="13"/>
        <v>0</v>
      </c>
      <c r="M375" s="6" t="str">
        <f>+VLOOKUP(B375,[5]Sheet1!A$2:H$109,8,0)</f>
        <v>05 &amp; 06/05/2022</v>
      </c>
      <c r="N375" t="s">
        <v>4427</v>
      </c>
    </row>
    <row r="376" spans="1:14" customFormat="1" hidden="1" outlineLevel="1" x14ac:dyDescent="0.2">
      <c r="A376" s="6">
        <v>44656</v>
      </c>
      <c r="B376" s="2">
        <v>5547</v>
      </c>
      <c r="C376" s="2" t="s">
        <v>2578</v>
      </c>
      <c r="D376" s="2" t="s">
        <v>845</v>
      </c>
      <c r="E376" s="1">
        <v>2221160</v>
      </c>
      <c r="F376" s="8" t="s">
        <v>316</v>
      </c>
      <c r="G376" s="1">
        <v>177693</v>
      </c>
      <c r="H376" s="1">
        <f t="shared" si="11"/>
        <v>2398853</v>
      </c>
      <c r="I376" s="2" t="s">
        <v>263</v>
      </c>
      <c r="J376" s="2" t="s">
        <v>1408</v>
      </c>
      <c r="K376" s="1">
        <f>+VLOOKUP(B376,[5]Sheet1!A$2:H$109,6,0)</f>
        <v>2221160</v>
      </c>
      <c r="L376" s="1">
        <f t="shared" si="13"/>
        <v>0</v>
      </c>
      <c r="M376" s="6" t="str">
        <f>+VLOOKUP(B376,[5]Sheet1!A$2:H$109,8,0)</f>
        <v>05 &amp; 06/05/2022</v>
      </c>
      <c r="N376" t="s">
        <v>4427</v>
      </c>
    </row>
    <row r="377" spans="1:14" customFormat="1" hidden="1" outlineLevel="1" x14ac:dyDescent="0.2">
      <c r="A377" s="6">
        <v>44656</v>
      </c>
      <c r="B377" s="2">
        <v>5548</v>
      </c>
      <c r="C377" s="2" t="s">
        <v>2578</v>
      </c>
      <c r="D377" s="2" t="s">
        <v>1148</v>
      </c>
      <c r="E377" s="1">
        <v>2035730</v>
      </c>
      <c r="F377" s="8" t="s">
        <v>316</v>
      </c>
      <c r="G377" s="1">
        <v>162858</v>
      </c>
      <c r="H377" s="1">
        <f t="shared" si="11"/>
        <v>2198588</v>
      </c>
      <c r="I377" s="2" t="s">
        <v>769</v>
      </c>
      <c r="J377" s="2" t="s">
        <v>319</v>
      </c>
      <c r="K377" s="1">
        <f>+VLOOKUP(B377,[5]Sheet1!A$2:H$109,6,0)</f>
        <v>2035730</v>
      </c>
      <c r="L377" s="1">
        <f t="shared" si="13"/>
        <v>0</v>
      </c>
      <c r="M377" s="6" t="str">
        <f>+VLOOKUP(B377,[5]Sheet1!A$2:H$109,8,0)</f>
        <v>05 &amp; 06/05/2022</v>
      </c>
      <c r="N377" t="s">
        <v>4427</v>
      </c>
    </row>
    <row r="378" spans="1:14" customFormat="1" hidden="1" outlineLevel="1" x14ac:dyDescent="0.2">
      <c r="A378" s="6">
        <v>44656</v>
      </c>
      <c r="B378" s="2">
        <v>5549</v>
      </c>
      <c r="C378" s="2" t="s">
        <v>2578</v>
      </c>
      <c r="D378" s="2" t="s">
        <v>2827</v>
      </c>
      <c r="E378" s="1">
        <v>181500</v>
      </c>
      <c r="F378" s="8" t="s">
        <v>316</v>
      </c>
      <c r="G378" s="1">
        <v>14520</v>
      </c>
      <c r="H378" s="1">
        <f t="shared" si="11"/>
        <v>196020</v>
      </c>
      <c r="I378" s="2" t="s">
        <v>2503</v>
      </c>
      <c r="J378" s="2" t="s">
        <v>441</v>
      </c>
      <c r="K378" s="1">
        <f>+VLOOKUP(B378,[5]Sheet1!A$2:H$109,6,0)</f>
        <v>181500</v>
      </c>
      <c r="L378" s="1">
        <f t="shared" si="13"/>
        <v>0</v>
      </c>
      <c r="M378" s="6" t="str">
        <f>+VLOOKUP(B378,[5]Sheet1!A$2:H$109,8,0)</f>
        <v>05 &amp; 06/05/2022</v>
      </c>
      <c r="N378" t="s">
        <v>4427</v>
      </c>
    </row>
    <row r="379" spans="1:14" customFormat="1" hidden="1" outlineLevel="1" x14ac:dyDescent="0.2">
      <c r="A379" s="6">
        <v>44656</v>
      </c>
      <c r="B379" s="2">
        <v>5550</v>
      </c>
      <c r="C379" s="2" t="s">
        <v>2578</v>
      </c>
      <c r="D379" s="2" t="s">
        <v>1728</v>
      </c>
      <c r="E379" s="1">
        <v>12237160</v>
      </c>
      <c r="F379" s="8" t="s">
        <v>316</v>
      </c>
      <c r="G379" s="1">
        <v>978973</v>
      </c>
      <c r="H379" s="1">
        <f t="shared" si="11"/>
        <v>13216133</v>
      </c>
      <c r="I379" s="2" t="s">
        <v>2355</v>
      </c>
      <c r="J379" s="2" t="s">
        <v>2013</v>
      </c>
      <c r="K379" s="1">
        <f>+VLOOKUP(B379,[5]Sheet1!A$2:H$109,6,0)</f>
        <v>12237160</v>
      </c>
      <c r="L379" s="1">
        <f t="shared" si="13"/>
        <v>0</v>
      </c>
      <c r="M379" s="6" t="str">
        <f>+VLOOKUP(B379,[5]Sheet1!A$2:H$109,8,0)</f>
        <v>05 &amp; 06/05/2022</v>
      </c>
      <c r="N379" t="s">
        <v>4427</v>
      </c>
    </row>
    <row r="380" spans="1:14" customFormat="1" hidden="1" outlineLevel="1" x14ac:dyDescent="0.2">
      <c r="A380" s="6">
        <v>44656</v>
      </c>
      <c r="B380" s="2">
        <v>5551</v>
      </c>
      <c r="C380" s="2" t="s">
        <v>2578</v>
      </c>
      <c r="D380" s="2" t="s">
        <v>535</v>
      </c>
      <c r="E380" s="1">
        <v>8478260</v>
      </c>
      <c r="F380" s="8" t="s">
        <v>316</v>
      </c>
      <c r="G380" s="1">
        <v>678261</v>
      </c>
      <c r="H380" s="1">
        <f t="shared" si="11"/>
        <v>9156521</v>
      </c>
      <c r="I380" s="2" t="s">
        <v>2355</v>
      </c>
      <c r="J380" s="2" t="s">
        <v>2013</v>
      </c>
      <c r="K380" s="1">
        <f>+VLOOKUP(B380,[5]Sheet1!A$2:H$109,6,0)</f>
        <v>8478260</v>
      </c>
      <c r="L380" s="1">
        <f t="shared" si="13"/>
        <v>0</v>
      </c>
      <c r="M380" s="6" t="str">
        <f>+VLOOKUP(B380,[5]Sheet1!A$2:H$109,8,0)</f>
        <v>05 &amp; 06/05/2022</v>
      </c>
      <c r="N380" t="s">
        <v>4427</v>
      </c>
    </row>
    <row r="381" spans="1:14" customFormat="1" hidden="1" outlineLevel="1" x14ac:dyDescent="0.2">
      <c r="A381" s="6">
        <v>44656</v>
      </c>
      <c r="B381" s="2">
        <v>5552</v>
      </c>
      <c r="C381" s="2" t="s">
        <v>2578</v>
      </c>
      <c r="D381" s="2" t="s">
        <v>1956</v>
      </c>
      <c r="E381" s="1">
        <v>3939670</v>
      </c>
      <c r="F381" s="8" t="s">
        <v>316</v>
      </c>
      <c r="G381" s="1">
        <v>315174</v>
      </c>
      <c r="H381" s="1">
        <f t="shared" si="11"/>
        <v>4254844</v>
      </c>
      <c r="I381" s="2" t="s">
        <v>2355</v>
      </c>
      <c r="J381" s="2" t="s">
        <v>2013</v>
      </c>
      <c r="K381" s="1">
        <f>+VLOOKUP(B381,[5]Sheet1!A$2:H$109,6,0)</f>
        <v>3939670</v>
      </c>
      <c r="L381" s="1">
        <f t="shared" si="13"/>
        <v>0</v>
      </c>
      <c r="M381" s="6" t="str">
        <f>+VLOOKUP(B381,[5]Sheet1!A$2:H$109,8,0)</f>
        <v>05 &amp; 06/05/2022</v>
      </c>
      <c r="N381" t="s">
        <v>4427</v>
      </c>
    </row>
    <row r="382" spans="1:14" customFormat="1" hidden="1" outlineLevel="1" x14ac:dyDescent="0.2">
      <c r="A382" s="6">
        <v>44656</v>
      </c>
      <c r="B382" s="2">
        <v>5553</v>
      </c>
      <c r="C382" s="2" t="s">
        <v>2578</v>
      </c>
      <c r="D382" s="2" t="s">
        <v>152</v>
      </c>
      <c r="E382" s="1">
        <v>7083845</v>
      </c>
      <c r="F382" s="8" t="s">
        <v>316</v>
      </c>
      <c r="G382" s="1">
        <v>566708</v>
      </c>
      <c r="H382" s="1">
        <f t="shared" si="11"/>
        <v>7650553</v>
      </c>
      <c r="I382" s="2" t="s">
        <v>1893</v>
      </c>
      <c r="J382" s="2" t="s">
        <v>375</v>
      </c>
      <c r="K382" s="1">
        <f>+VLOOKUP(B382,[5]Sheet1!A$2:H$109,6,0)</f>
        <v>7083845</v>
      </c>
      <c r="L382" s="1">
        <f t="shared" si="13"/>
        <v>0</v>
      </c>
      <c r="M382" s="6" t="str">
        <f>+VLOOKUP(B382,[5]Sheet1!A$2:H$109,8,0)</f>
        <v>05 &amp; 06/05/2022</v>
      </c>
      <c r="N382" t="s">
        <v>4427</v>
      </c>
    </row>
    <row r="383" spans="1:14" customFormat="1" hidden="1" outlineLevel="1" x14ac:dyDescent="0.2">
      <c r="A383" s="6">
        <v>44656</v>
      </c>
      <c r="B383" s="2">
        <v>5557</v>
      </c>
      <c r="C383" s="2" t="s">
        <v>2578</v>
      </c>
      <c r="D383" s="2" t="s">
        <v>1999</v>
      </c>
      <c r="E383" s="1">
        <v>0</v>
      </c>
      <c r="F383" s="8" t="s">
        <v>620</v>
      </c>
      <c r="G383" s="1">
        <v>0</v>
      </c>
      <c r="H383" s="1">
        <f t="shared" si="11"/>
        <v>0</v>
      </c>
      <c r="I383" s="2" t="s">
        <v>1977</v>
      </c>
      <c r="J383" s="2" t="s">
        <v>1098</v>
      </c>
      <c r="K383" s="1"/>
      <c r="L383" s="1"/>
      <c r="M383" s="6"/>
      <c r="N383" t="s">
        <v>3062</v>
      </c>
    </row>
    <row r="384" spans="1:14" customFormat="1" hidden="1" outlineLevel="1" x14ac:dyDescent="0.2">
      <c r="A384" s="6">
        <v>44656</v>
      </c>
      <c r="B384" s="2">
        <v>5559</v>
      </c>
      <c r="C384" s="2" t="s">
        <v>2578</v>
      </c>
      <c r="D384" s="2" t="s">
        <v>2865</v>
      </c>
      <c r="E384" s="1">
        <v>1468620</v>
      </c>
      <c r="F384" s="8" t="s">
        <v>620</v>
      </c>
      <c r="G384" s="1">
        <v>146862</v>
      </c>
      <c r="H384" s="1">
        <f t="shared" si="11"/>
        <v>1615482</v>
      </c>
      <c r="I384" s="2" t="s">
        <v>1474</v>
      </c>
      <c r="J384" s="2" t="s">
        <v>2830</v>
      </c>
      <c r="K384" s="1" t="e">
        <f>+VLOOKUP(B384,[3]Sheet1!$A:$H,6,0)</f>
        <v>#N/A</v>
      </c>
      <c r="L384" s="1" t="e">
        <f t="shared" ref="L384:L447" si="14">+K384-E384</f>
        <v>#N/A</v>
      </c>
      <c r="M384" s="6" t="e">
        <f>+VLOOKUP(B384,[3]Sheet1!$A:$H,8,0)</f>
        <v>#N/A</v>
      </c>
      <c r="N384" t="s">
        <v>4946</v>
      </c>
    </row>
    <row r="385" spans="1:14" customFormat="1" hidden="1" outlineLevel="1" x14ac:dyDescent="0.2">
      <c r="A385" s="6">
        <v>44657</v>
      </c>
      <c r="B385" s="2">
        <v>5411</v>
      </c>
      <c r="C385" s="2" t="s">
        <v>2578</v>
      </c>
      <c r="D385" s="2" t="s">
        <v>762</v>
      </c>
      <c r="E385" s="1">
        <v>-90750</v>
      </c>
      <c r="F385" s="8" t="s">
        <v>620</v>
      </c>
      <c r="G385" s="1">
        <v>-9075</v>
      </c>
      <c r="H385" s="1">
        <f t="shared" si="11"/>
        <v>-99825</v>
      </c>
      <c r="I385" s="2" t="s">
        <v>1893</v>
      </c>
      <c r="J385" s="2" t="s">
        <v>375</v>
      </c>
      <c r="K385" s="1">
        <f>+VLOOKUP(B385,[5]Sheet1!A$2:H$109,6,0)</f>
        <v>-90750</v>
      </c>
      <c r="L385" s="1">
        <f t="shared" si="14"/>
        <v>0</v>
      </c>
      <c r="M385" s="6" t="str">
        <f>+VLOOKUP(B385,[5]Sheet1!A$2:H$109,8,0)</f>
        <v>05 &amp; 06/05/2022</v>
      </c>
      <c r="N385" t="s">
        <v>4427</v>
      </c>
    </row>
    <row r="386" spans="1:14" customFormat="1" hidden="1" outlineLevel="1" x14ac:dyDescent="0.2">
      <c r="A386" s="6">
        <v>44658</v>
      </c>
      <c r="B386" s="2">
        <v>5250</v>
      </c>
      <c r="C386" s="17"/>
      <c r="D386" s="2" t="s">
        <v>3034</v>
      </c>
      <c r="E386" s="1">
        <v>-2282963</v>
      </c>
      <c r="F386" s="8" t="s">
        <v>3061</v>
      </c>
      <c r="G386" s="1">
        <v>-182637</v>
      </c>
      <c r="H386" s="1">
        <f t="shared" ref="H386:H449" si="15">+E386+G386</f>
        <v>-2465600</v>
      </c>
      <c r="I386" s="2" t="s">
        <v>2355</v>
      </c>
      <c r="J386" s="2" t="s">
        <v>2013</v>
      </c>
      <c r="K386" s="1" t="e">
        <f>+VLOOKUP(B386,[2]Sheet1!A$2:H$93,6,0)</f>
        <v>#N/A</v>
      </c>
      <c r="L386" s="1" t="e">
        <f t="shared" si="14"/>
        <v>#N/A</v>
      </c>
      <c r="M386" s="6" t="e">
        <f>+VLOOKUP(B386,[2]Sheet1!A$2:H$93,8,0)</f>
        <v>#N/A</v>
      </c>
      <c r="N386" t="s">
        <v>4426</v>
      </c>
    </row>
    <row r="387" spans="1:14" customFormat="1" hidden="1" outlineLevel="1" x14ac:dyDescent="0.2">
      <c r="A387" s="6">
        <v>44658</v>
      </c>
      <c r="B387" s="2">
        <v>5251</v>
      </c>
      <c r="C387" s="17"/>
      <c r="D387" s="2" t="s">
        <v>3035</v>
      </c>
      <c r="E387" s="1">
        <v>-12099702</v>
      </c>
      <c r="F387" s="8" t="s">
        <v>3061</v>
      </c>
      <c r="G387" s="1">
        <v>-967976</v>
      </c>
      <c r="H387" s="1">
        <f t="shared" si="15"/>
        <v>-13067678</v>
      </c>
      <c r="I387" s="2" t="s">
        <v>2355</v>
      </c>
      <c r="J387" s="2" t="s">
        <v>2013</v>
      </c>
      <c r="K387" s="1" t="e">
        <f>+VLOOKUP(B387,[2]Sheet1!A$2:H$93,6,0)</f>
        <v>#N/A</v>
      </c>
      <c r="L387" s="1" t="e">
        <f t="shared" si="14"/>
        <v>#N/A</v>
      </c>
      <c r="M387" s="6" t="e">
        <f>+VLOOKUP(B387,[2]Sheet1!A$2:H$93,8,0)</f>
        <v>#N/A</v>
      </c>
      <c r="N387" t="s">
        <v>4426</v>
      </c>
    </row>
    <row r="388" spans="1:14" customFormat="1" hidden="1" outlineLevel="1" x14ac:dyDescent="0.2">
      <c r="A388" s="6">
        <v>44658</v>
      </c>
      <c r="B388" s="2">
        <v>5252</v>
      </c>
      <c r="C388" s="17"/>
      <c r="D388" s="2" t="s">
        <v>3036</v>
      </c>
      <c r="E388" s="1">
        <v>-5136666</v>
      </c>
      <c r="F388" s="8" t="s">
        <v>3061</v>
      </c>
      <c r="G388" s="1">
        <v>-410933</v>
      </c>
      <c r="H388" s="1">
        <f t="shared" si="15"/>
        <v>-5547599</v>
      </c>
      <c r="I388" s="2" t="s">
        <v>2355</v>
      </c>
      <c r="J388" s="2" t="s">
        <v>2013</v>
      </c>
      <c r="K388" s="1" t="e">
        <f>+VLOOKUP(B388,[2]Sheet1!A$2:H$93,6,0)</f>
        <v>#N/A</v>
      </c>
      <c r="L388" s="1" t="e">
        <f t="shared" si="14"/>
        <v>#N/A</v>
      </c>
      <c r="M388" s="6" t="e">
        <f>+VLOOKUP(B388,[2]Sheet1!A$2:H$93,8,0)</f>
        <v>#N/A</v>
      </c>
      <c r="N388" t="s">
        <v>4426</v>
      </c>
    </row>
    <row r="389" spans="1:14" customFormat="1" hidden="1" outlineLevel="1" x14ac:dyDescent="0.2">
      <c r="A389" s="6">
        <v>44658</v>
      </c>
      <c r="B389" s="2">
        <v>5253</v>
      </c>
      <c r="C389" s="17"/>
      <c r="D389" s="2" t="s">
        <v>3037</v>
      </c>
      <c r="E389" s="1">
        <v>-7990370</v>
      </c>
      <c r="F389" s="8" t="s">
        <v>3061</v>
      </c>
      <c r="G389" s="1">
        <v>-639230</v>
      </c>
      <c r="H389" s="1">
        <f t="shared" si="15"/>
        <v>-8629600</v>
      </c>
      <c r="I389" s="2" t="s">
        <v>2355</v>
      </c>
      <c r="J389" s="2" t="s">
        <v>2013</v>
      </c>
      <c r="K389" s="1" t="e">
        <f>+VLOOKUP(B389,[2]Sheet1!A$2:H$93,6,0)</f>
        <v>#N/A</v>
      </c>
      <c r="L389" s="1" t="e">
        <f t="shared" si="14"/>
        <v>#N/A</v>
      </c>
      <c r="M389" s="6" t="e">
        <f>+VLOOKUP(B389,[2]Sheet1!A$2:H$93,8,0)</f>
        <v>#N/A</v>
      </c>
      <c r="N389" t="s">
        <v>4426</v>
      </c>
    </row>
    <row r="390" spans="1:14" customFormat="1" hidden="1" outlineLevel="1" x14ac:dyDescent="0.2">
      <c r="A390" s="6">
        <v>44658</v>
      </c>
      <c r="B390" s="2">
        <v>5254</v>
      </c>
      <c r="C390" s="17"/>
      <c r="D390" s="2" t="s">
        <v>3038</v>
      </c>
      <c r="E390" s="1">
        <v>-4565925</v>
      </c>
      <c r="F390" s="8" t="s">
        <v>3061</v>
      </c>
      <c r="G390" s="1">
        <v>-365274</v>
      </c>
      <c r="H390" s="1">
        <f t="shared" si="15"/>
        <v>-4931199</v>
      </c>
      <c r="I390" s="2" t="s">
        <v>2355</v>
      </c>
      <c r="J390" s="2" t="s">
        <v>2013</v>
      </c>
      <c r="K390" s="1" t="e">
        <f>+VLOOKUP(B390,[2]Sheet1!A$2:H$93,6,0)</f>
        <v>#N/A</v>
      </c>
      <c r="L390" s="1" t="e">
        <f t="shared" si="14"/>
        <v>#N/A</v>
      </c>
      <c r="M390" s="6" t="e">
        <f>+VLOOKUP(B390,[2]Sheet1!A$2:H$93,8,0)</f>
        <v>#N/A</v>
      </c>
      <c r="N390" t="s">
        <v>4426</v>
      </c>
    </row>
    <row r="391" spans="1:14" customFormat="1" hidden="1" outlineLevel="1" x14ac:dyDescent="0.2">
      <c r="A391" s="6">
        <v>44658</v>
      </c>
      <c r="B391" s="2">
        <v>5412</v>
      </c>
      <c r="C391" s="2" t="s">
        <v>2578</v>
      </c>
      <c r="D391" s="2" t="s">
        <v>1756</v>
      </c>
      <c r="E391" s="1">
        <v>-100364</v>
      </c>
      <c r="F391" s="8" t="s">
        <v>620</v>
      </c>
      <c r="G391" s="1">
        <v>-10036</v>
      </c>
      <c r="H391" s="1">
        <f t="shared" si="15"/>
        <v>-110400</v>
      </c>
      <c r="I391" s="2" t="s">
        <v>263</v>
      </c>
      <c r="J391" s="2" t="s">
        <v>1408</v>
      </c>
      <c r="K391" s="1">
        <f>+VLOOKUP(B391,[5]Sheet1!A$2:H$109,6,0)</f>
        <v>-100364</v>
      </c>
      <c r="L391" s="1">
        <f t="shared" si="14"/>
        <v>0</v>
      </c>
      <c r="M391" s="6" t="str">
        <f>+VLOOKUP(B391,[5]Sheet1!A$2:H$109,8,0)</f>
        <v>05 &amp; 06/05/2022</v>
      </c>
      <c r="N391" t="s">
        <v>4427</v>
      </c>
    </row>
    <row r="392" spans="1:14" customFormat="1" hidden="1" outlineLevel="1" x14ac:dyDescent="0.2">
      <c r="A392" s="6">
        <v>44659</v>
      </c>
      <c r="B392" s="2">
        <v>2</v>
      </c>
      <c r="C392" s="2" t="s">
        <v>1889</v>
      </c>
      <c r="D392" s="2" t="s">
        <v>537</v>
      </c>
      <c r="E392" s="1">
        <v>-1403520</v>
      </c>
      <c r="F392" s="8" t="s">
        <v>316</v>
      </c>
      <c r="G392" s="1">
        <v>-112282</v>
      </c>
      <c r="H392" s="1">
        <f t="shared" si="15"/>
        <v>-1515802</v>
      </c>
      <c r="I392" s="2" t="s">
        <v>944</v>
      </c>
      <c r="J392" s="2" t="s">
        <v>319</v>
      </c>
      <c r="K392" s="1">
        <f>+VLOOKUP(B392,[5]Sheet1!A$2:H$109,6,0)</f>
        <v>-1403520</v>
      </c>
      <c r="L392" s="1">
        <f t="shared" si="14"/>
        <v>0</v>
      </c>
      <c r="M392" s="6" t="str">
        <f>+VLOOKUP(B392,[5]Sheet1!A$2:H$109,8,0)</f>
        <v>05 &amp; 06/05/2022</v>
      </c>
      <c r="N392" t="s">
        <v>4427</v>
      </c>
    </row>
    <row r="393" spans="1:14" customFormat="1" hidden="1" outlineLevel="1" x14ac:dyDescent="0.2">
      <c r="A393" s="6">
        <v>44663</v>
      </c>
      <c r="B393" s="2">
        <v>13</v>
      </c>
      <c r="C393" s="2" t="s">
        <v>1889</v>
      </c>
      <c r="D393" s="2" t="s">
        <v>318</v>
      </c>
      <c r="E393" s="1">
        <v>-6757204</v>
      </c>
      <c r="F393" s="8" t="s">
        <v>316</v>
      </c>
      <c r="G393" s="1">
        <v>-540576</v>
      </c>
      <c r="H393" s="1">
        <f t="shared" si="15"/>
        <v>-7297780</v>
      </c>
      <c r="I393" s="2" t="s">
        <v>2355</v>
      </c>
      <c r="J393" s="2" t="s">
        <v>2013</v>
      </c>
      <c r="K393" s="1">
        <f>+VLOOKUP(B393,[5]Sheet1!A$2:H$109,6,0)</f>
        <v>-6757204</v>
      </c>
      <c r="L393" s="1">
        <f t="shared" si="14"/>
        <v>0</v>
      </c>
      <c r="M393" s="6" t="str">
        <f>+VLOOKUP(B393,[5]Sheet1!A$2:H$109,8,0)</f>
        <v>05 &amp; 06/05/2022</v>
      </c>
      <c r="N393" t="s">
        <v>4427</v>
      </c>
    </row>
    <row r="394" spans="1:14" customFormat="1" hidden="1" outlineLevel="1" x14ac:dyDescent="0.2">
      <c r="A394" s="6">
        <v>44669</v>
      </c>
      <c r="B394" s="2">
        <v>70</v>
      </c>
      <c r="C394" s="2" t="s">
        <v>1889</v>
      </c>
      <c r="D394" s="2" t="s">
        <v>1245</v>
      </c>
      <c r="E394" s="1">
        <v>-2582870</v>
      </c>
      <c r="F394" s="8" t="s">
        <v>316</v>
      </c>
      <c r="G394" s="1">
        <v>-206630</v>
      </c>
      <c r="H394" s="1">
        <f t="shared" si="15"/>
        <v>-2789500</v>
      </c>
      <c r="I394" s="2" t="s">
        <v>2355</v>
      </c>
      <c r="J394" s="2" t="s">
        <v>2013</v>
      </c>
      <c r="K394" s="1">
        <f>+VLOOKUP(B394,[5]Sheet1!A$2:H$109,6,0)</f>
        <v>-2582870</v>
      </c>
      <c r="L394" s="1">
        <f t="shared" si="14"/>
        <v>0</v>
      </c>
      <c r="M394" s="6" t="str">
        <f>+VLOOKUP(B394,[5]Sheet1!A$2:H$109,8,0)</f>
        <v>05 &amp; 06/05/2022</v>
      </c>
      <c r="N394" t="s">
        <v>4427</v>
      </c>
    </row>
    <row r="395" spans="1:14" customFormat="1" hidden="1" outlineLevel="1" x14ac:dyDescent="0.2">
      <c r="A395" s="6">
        <v>44669</v>
      </c>
      <c r="B395" s="2">
        <v>69</v>
      </c>
      <c r="C395" s="2" t="s">
        <v>2103</v>
      </c>
      <c r="D395" s="2" t="s">
        <v>2522</v>
      </c>
      <c r="E395" s="1">
        <v>-5747684</v>
      </c>
      <c r="F395" s="8" t="s">
        <v>316</v>
      </c>
      <c r="G395" s="1">
        <v>-459814</v>
      </c>
      <c r="H395" s="1">
        <f t="shared" si="15"/>
        <v>-6207498</v>
      </c>
      <c r="I395" s="2" t="s">
        <v>2355</v>
      </c>
      <c r="J395" s="2" t="s">
        <v>2013</v>
      </c>
      <c r="K395" s="1">
        <f>+VLOOKUP(B395,[5]Sheet1!A$2:H$109,6,0)</f>
        <v>-5747684</v>
      </c>
      <c r="L395" s="1">
        <f t="shared" si="14"/>
        <v>0</v>
      </c>
      <c r="M395" s="6" t="str">
        <f>+VLOOKUP(B395,[5]Sheet1!A$2:H$109,8,0)</f>
        <v>05 &amp; 06/05/2022</v>
      </c>
      <c r="N395" t="s">
        <v>4427</v>
      </c>
    </row>
    <row r="396" spans="1:14" customFormat="1" hidden="1" outlineLevel="1" x14ac:dyDescent="0.2">
      <c r="A396" s="6">
        <v>44670</v>
      </c>
      <c r="B396" s="2">
        <v>67</v>
      </c>
      <c r="C396" s="2" t="s">
        <v>2103</v>
      </c>
      <c r="D396" s="2" t="s">
        <v>2522</v>
      </c>
      <c r="E396" s="1">
        <v>-3698732</v>
      </c>
      <c r="F396" s="8" t="s">
        <v>316</v>
      </c>
      <c r="G396" s="1">
        <v>-295898</v>
      </c>
      <c r="H396" s="1">
        <f t="shared" si="15"/>
        <v>-3994630</v>
      </c>
      <c r="I396" s="2" t="s">
        <v>2355</v>
      </c>
      <c r="J396" s="2" t="s">
        <v>2013</v>
      </c>
      <c r="K396" s="1">
        <f>+VLOOKUP(B396,[5]Sheet1!A$2:H$109,6,0)</f>
        <v>-3698732</v>
      </c>
      <c r="L396" s="1">
        <f t="shared" si="14"/>
        <v>0</v>
      </c>
      <c r="M396" s="6" t="str">
        <f>+VLOOKUP(B396,[5]Sheet1!A$2:H$109,8,0)</f>
        <v>05 &amp; 06/05/2022</v>
      </c>
      <c r="N396" t="s">
        <v>4427</v>
      </c>
    </row>
    <row r="397" spans="1:14" customFormat="1" hidden="1" outlineLevel="1" x14ac:dyDescent="0.2">
      <c r="A397" s="6">
        <v>44670</v>
      </c>
      <c r="B397" s="2">
        <v>73</v>
      </c>
      <c r="C397" s="2" t="s">
        <v>2103</v>
      </c>
      <c r="D397" s="2" t="s">
        <v>2522</v>
      </c>
      <c r="E397" s="1">
        <v>-327516</v>
      </c>
      <c r="F397" s="8" t="s">
        <v>316</v>
      </c>
      <c r="G397" s="1">
        <v>-26201</v>
      </c>
      <c r="H397" s="1">
        <f t="shared" si="15"/>
        <v>-353717</v>
      </c>
      <c r="I397" s="2" t="s">
        <v>2355</v>
      </c>
      <c r="J397" s="2" t="s">
        <v>2013</v>
      </c>
      <c r="K397" s="1">
        <f>+VLOOKUP(B397,[5]Sheet1!A$2:H$109,6,0)</f>
        <v>-327516</v>
      </c>
      <c r="L397" s="1">
        <f t="shared" si="14"/>
        <v>0</v>
      </c>
      <c r="M397" s="6" t="str">
        <f>+VLOOKUP(B397,[5]Sheet1!A$2:H$109,8,0)</f>
        <v>05 &amp; 06/05/2022</v>
      </c>
      <c r="N397" t="s">
        <v>4427</v>
      </c>
    </row>
    <row r="398" spans="1:14" customFormat="1" hidden="1" outlineLevel="1" x14ac:dyDescent="0.2">
      <c r="A398" s="6">
        <v>44671</v>
      </c>
      <c r="B398" s="2">
        <v>448</v>
      </c>
      <c r="C398" s="17"/>
      <c r="D398" s="2" t="s">
        <v>3039</v>
      </c>
      <c r="E398" s="1">
        <v>-3370955</v>
      </c>
      <c r="F398" s="8" t="s">
        <v>3061</v>
      </c>
      <c r="G398" s="1">
        <v>-269676</v>
      </c>
      <c r="H398" s="1">
        <f t="shared" si="15"/>
        <v>-3640631</v>
      </c>
      <c r="I398" s="2" t="s">
        <v>2355</v>
      </c>
      <c r="J398" s="2" t="s">
        <v>2013</v>
      </c>
      <c r="K398" s="1" t="e">
        <f>+VLOOKUP(B398,[2]Sheet1!A$2:H$93,6,0)</f>
        <v>#N/A</v>
      </c>
      <c r="L398" s="1" t="e">
        <f t="shared" si="14"/>
        <v>#N/A</v>
      </c>
      <c r="M398" s="6" t="e">
        <f>+VLOOKUP(B398,[2]Sheet1!A$2:H$93,8,0)</f>
        <v>#N/A</v>
      </c>
      <c r="N398" t="s">
        <v>4426</v>
      </c>
    </row>
    <row r="399" spans="1:14" customFormat="1" hidden="1" outlineLevel="1" x14ac:dyDescent="0.2">
      <c r="A399" s="6">
        <v>44677</v>
      </c>
      <c r="B399" s="2">
        <v>88</v>
      </c>
      <c r="C399" s="2" t="s">
        <v>1647</v>
      </c>
      <c r="D399" s="2" t="s">
        <v>1731</v>
      </c>
      <c r="E399" s="1">
        <v>-272298</v>
      </c>
      <c r="F399" s="8" t="s">
        <v>316</v>
      </c>
      <c r="G399" s="1">
        <v>-21784</v>
      </c>
      <c r="H399" s="1">
        <f t="shared" si="15"/>
        <v>-294082</v>
      </c>
      <c r="I399" s="2" t="s">
        <v>2355</v>
      </c>
      <c r="J399" s="2" t="s">
        <v>2013</v>
      </c>
      <c r="K399" s="1">
        <f>+VLOOKUP(B399,[5]Sheet1!A$2:H$109,6,0)</f>
        <v>-272299</v>
      </c>
      <c r="L399" s="1">
        <f t="shared" si="14"/>
        <v>-1</v>
      </c>
      <c r="M399" s="6" t="str">
        <f>+VLOOKUP(B399,[5]Sheet1!A$2:H$109,8,0)</f>
        <v>05 &amp; 06/05/2022</v>
      </c>
      <c r="N399" t="s">
        <v>4427</v>
      </c>
    </row>
    <row r="400" spans="1:14" customFormat="1" hidden="1" outlineLevel="1" x14ac:dyDescent="0.2">
      <c r="A400" s="6">
        <v>44677</v>
      </c>
      <c r="B400" s="2">
        <v>92</v>
      </c>
      <c r="C400" s="2" t="s">
        <v>2103</v>
      </c>
      <c r="D400" s="2" t="s">
        <v>1801</v>
      </c>
      <c r="E400" s="1">
        <v>-1412157</v>
      </c>
      <c r="F400" s="8" t="s">
        <v>316</v>
      </c>
      <c r="G400" s="1">
        <v>-112973</v>
      </c>
      <c r="H400" s="1">
        <f t="shared" si="15"/>
        <v>-1525130</v>
      </c>
      <c r="I400" s="2" t="s">
        <v>2355</v>
      </c>
      <c r="J400" s="2" t="s">
        <v>2013</v>
      </c>
      <c r="K400" s="1">
        <f>+VLOOKUP(B400,[5]Sheet1!A$2:H$109,6,0)</f>
        <v>-1412158</v>
      </c>
      <c r="L400" s="1">
        <f t="shared" si="14"/>
        <v>-1</v>
      </c>
      <c r="M400" s="6" t="str">
        <f>+VLOOKUP(B400,[5]Sheet1!A$2:H$109,8,0)</f>
        <v>05 &amp; 06/05/2022</v>
      </c>
      <c r="N400" t="s">
        <v>4427</v>
      </c>
    </row>
    <row r="401" spans="1:14" customFormat="1" hidden="1" outlineLevel="1" x14ac:dyDescent="0.2">
      <c r="A401" s="6">
        <v>44677</v>
      </c>
      <c r="B401" s="2">
        <v>18</v>
      </c>
      <c r="C401" s="2" t="s">
        <v>1889</v>
      </c>
      <c r="D401" s="2" t="s">
        <v>537</v>
      </c>
      <c r="E401" s="1">
        <v>-1207500</v>
      </c>
      <c r="F401" s="8" t="s">
        <v>316</v>
      </c>
      <c r="G401" s="1">
        <v>-96600</v>
      </c>
      <c r="H401" s="1">
        <f t="shared" si="15"/>
        <v>-1304100</v>
      </c>
      <c r="I401" s="2" t="s">
        <v>431</v>
      </c>
      <c r="J401" s="2" t="s">
        <v>2857</v>
      </c>
      <c r="K401" s="1">
        <f>+VLOOKUP(B401,[5]Sheet1!A$2:H$109,6,0)</f>
        <v>-1207500</v>
      </c>
      <c r="L401" s="1">
        <f t="shared" si="14"/>
        <v>0</v>
      </c>
      <c r="M401" s="6" t="str">
        <f>+VLOOKUP(B401,[5]Sheet1!A$2:H$109,8,0)</f>
        <v>05 &amp; 06/05/2022</v>
      </c>
      <c r="N401" t="s">
        <v>4427</v>
      </c>
    </row>
    <row r="402" spans="1:14" customFormat="1" hidden="1" outlineLevel="1" x14ac:dyDescent="0.2">
      <c r="A402" s="6">
        <v>44677</v>
      </c>
      <c r="B402" s="2">
        <v>31</v>
      </c>
      <c r="C402" s="2" t="s">
        <v>1456</v>
      </c>
      <c r="D402" s="2" t="s">
        <v>318</v>
      </c>
      <c r="E402" s="1">
        <v>-5517528</v>
      </c>
      <c r="F402" s="8" t="s">
        <v>316</v>
      </c>
      <c r="G402" s="1">
        <v>-441402</v>
      </c>
      <c r="H402" s="1">
        <f t="shared" si="15"/>
        <v>-5958930</v>
      </c>
      <c r="I402" s="2" t="s">
        <v>2355</v>
      </c>
      <c r="J402" s="2" t="s">
        <v>2013</v>
      </c>
      <c r="K402" s="1">
        <f>+VLOOKUP(B402,[5]Sheet1!A$2:H$109,6,0)</f>
        <v>-5517528</v>
      </c>
      <c r="L402" s="1">
        <f t="shared" si="14"/>
        <v>0</v>
      </c>
      <c r="M402" s="6" t="str">
        <f>+VLOOKUP(B402,[5]Sheet1!A$2:H$109,8,0)</f>
        <v>05 &amp; 06/05/2022</v>
      </c>
      <c r="N402" t="s">
        <v>4427</v>
      </c>
    </row>
    <row r="403" spans="1:14" customFormat="1" hidden="1" outlineLevel="1" x14ac:dyDescent="0.2">
      <c r="A403" s="6">
        <v>44677</v>
      </c>
      <c r="B403" s="2">
        <v>5</v>
      </c>
      <c r="C403" s="2" t="s">
        <v>1889</v>
      </c>
      <c r="D403" s="2" t="s">
        <v>537</v>
      </c>
      <c r="E403" s="1">
        <v>-2494125</v>
      </c>
      <c r="F403" s="8" t="s">
        <v>316</v>
      </c>
      <c r="G403" s="1">
        <v>-199529</v>
      </c>
      <c r="H403" s="1">
        <f t="shared" si="15"/>
        <v>-2693654</v>
      </c>
      <c r="I403" s="2" t="s">
        <v>1900</v>
      </c>
      <c r="J403" s="2" t="s">
        <v>441</v>
      </c>
      <c r="K403" s="1">
        <f>+VLOOKUP(B403,[5]Sheet1!A$2:H$109,6,0)</f>
        <v>-2494125</v>
      </c>
      <c r="L403" s="1">
        <f t="shared" si="14"/>
        <v>0</v>
      </c>
      <c r="M403" s="6" t="str">
        <f>+VLOOKUP(B403,[5]Sheet1!A$2:H$109,8,0)</f>
        <v>05 &amp; 06/05/2022</v>
      </c>
      <c r="N403" t="s">
        <v>4427</v>
      </c>
    </row>
    <row r="404" spans="1:14" customFormat="1" hidden="1" outlineLevel="1" x14ac:dyDescent="0.2">
      <c r="A404" s="6">
        <v>44686</v>
      </c>
      <c r="B404" s="2">
        <v>6006</v>
      </c>
      <c r="C404" s="17"/>
      <c r="D404" s="2" t="s">
        <v>3040</v>
      </c>
      <c r="E404" s="1">
        <v>-138672</v>
      </c>
      <c r="F404" s="8" t="s">
        <v>3060</v>
      </c>
      <c r="G404" s="1">
        <v>-13867</v>
      </c>
      <c r="H404" s="1">
        <f t="shared" si="15"/>
        <v>-152539</v>
      </c>
      <c r="I404" s="2" t="s">
        <v>2355</v>
      </c>
      <c r="J404" s="2" t="s">
        <v>2013</v>
      </c>
      <c r="K404" s="1" t="e">
        <f>+VLOOKUP(B404,[2]Sheet1!A$2:H$93,6,0)</f>
        <v>#N/A</v>
      </c>
      <c r="L404" s="1" t="e">
        <f t="shared" si="14"/>
        <v>#N/A</v>
      </c>
      <c r="M404" s="6" t="e">
        <f>+VLOOKUP(B404,[2]Sheet1!A$2:H$93,8,0)</f>
        <v>#N/A</v>
      </c>
      <c r="N404" t="s">
        <v>4426</v>
      </c>
    </row>
    <row r="405" spans="1:14" customFormat="1" hidden="1" outlineLevel="1" x14ac:dyDescent="0.2">
      <c r="A405" s="6">
        <v>44686</v>
      </c>
      <c r="B405" s="2">
        <v>6007</v>
      </c>
      <c r="C405" s="17"/>
      <c r="D405" s="2" t="s">
        <v>3035</v>
      </c>
      <c r="E405" s="1">
        <v>-734963</v>
      </c>
      <c r="F405" s="8" t="s">
        <v>3060</v>
      </c>
      <c r="G405" s="1">
        <v>-73496</v>
      </c>
      <c r="H405" s="1">
        <f t="shared" si="15"/>
        <v>-808459</v>
      </c>
      <c r="I405" s="2" t="s">
        <v>2355</v>
      </c>
      <c r="J405" s="2" t="s">
        <v>2013</v>
      </c>
      <c r="K405" s="1" t="e">
        <f>+VLOOKUP(B405,[2]Sheet1!A$2:H$93,6,0)</f>
        <v>#N/A</v>
      </c>
      <c r="L405" s="1" t="e">
        <f t="shared" si="14"/>
        <v>#N/A</v>
      </c>
      <c r="M405" s="6" t="e">
        <f>+VLOOKUP(B405,[2]Sheet1!A$2:H$93,8,0)</f>
        <v>#N/A</v>
      </c>
      <c r="N405" t="s">
        <v>4426</v>
      </c>
    </row>
    <row r="406" spans="1:14" customFormat="1" hidden="1" outlineLevel="1" x14ac:dyDescent="0.2">
      <c r="A406" s="6">
        <v>44686</v>
      </c>
      <c r="B406" s="2">
        <v>6008</v>
      </c>
      <c r="C406" s="17"/>
      <c r="D406" s="2" t="s">
        <v>3036</v>
      </c>
      <c r="E406" s="1">
        <v>-312013</v>
      </c>
      <c r="F406" s="8" t="s">
        <v>3060</v>
      </c>
      <c r="G406" s="1">
        <v>-31201</v>
      </c>
      <c r="H406" s="1">
        <f t="shared" si="15"/>
        <v>-343214</v>
      </c>
      <c r="I406" s="2" t="s">
        <v>2355</v>
      </c>
      <c r="J406" s="2" t="s">
        <v>2013</v>
      </c>
      <c r="K406" s="1" t="e">
        <f>+VLOOKUP(B406,[2]Sheet1!A$2:H$93,6,0)</f>
        <v>#N/A</v>
      </c>
      <c r="L406" s="1" t="e">
        <f t="shared" si="14"/>
        <v>#N/A</v>
      </c>
      <c r="M406" s="6" t="e">
        <f>+VLOOKUP(B406,[2]Sheet1!A$2:H$93,8,0)</f>
        <v>#N/A</v>
      </c>
      <c r="N406" t="s">
        <v>4426</v>
      </c>
    </row>
    <row r="407" spans="1:14" customFormat="1" hidden="1" outlineLevel="1" x14ac:dyDescent="0.2">
      <c r="A407" s="6">
        <v>44686</v>
      </c>
      <c r="B407" s="2">
        <v>6009</v>
      </c>
      <c r="C407" s="17"/>
      <c r="D407" s="2" t="s">
        <v>3037</v>
      </c>
      <c r="E407" s="1">
        <v>-485353</v>
      </c>
      <c r="F407" s="8" t="s">
        <v>3060</v>
      </c>
      <c r="G407" s="1">
        <v>-48535</v>
      </c>
      <c r="H407" s="1">
        <f t="shared" si="15"/>
        <v>-533888</v>
      </c>
      <c r="I407" s="2" t="s">
        <v>2355</v>
      </c>
      <c r="J407" s="2" t="s">
        <v>2013</v>
      </c>
      <c r="K407" s="1" t="e">
        <f>+VLOOKUP(B407,[2]Sheet1!A$2:H$93,6,0)</f>
        <v>#N/A</v>
      </c>
      <c r="L407" s="1" t="e">
        <f t="shared" si="14"/>
        <v>#N/A</v>
      </c>
      <c r="M407" s="6" t="e">
        <f>+VLOOKUP(B407,[2]Sheet1!A$2:H$93,8,0)</f>
        <v>#N/A</v>
      </c>
      <c r="N407" t="s">
        <v>4426</v>
      </c>
    </row>
    <row r="408" spans="1:14" customFormat="1" hidden="1" outlineLevel="1" x14ac:dyDescent="0.2">
      <c r="A408" s="6">
        <v>44686</v>
      </c>
      <c r="B408" s="2">
        <v>6010</v>
      </c>
      <c r="C408" s="17"/>
      <c r="D408" s="2" t="s">
        <v>3038</v>
      </c>
      <c r="E408" s="1">
        <v>-277345</v>
      </c>
      <c r="F408" s="8" t="s">
        <v>3060</v>
      </c>
      <c r="G408" s="1">
        <v>-27735</v>
      </c>
      <c r="H408" s="1">
        <f t="shared" si="15"/>
        <v>-305080</v>
      </c>
      <c r="I408" s="2" t="s">
        <v>2355</v>
      </c>
      <c r="J408" s="2" t="s">
        <v>2013</v>
      </c>
      <c r="K408" s="1" t="e">
        <f>+VLOOKUP(B408,[2]Sheet1!A$2:H$93,6,0)</f>
        <v>#N/A</v>
      </c>
      <c r="L408" s="1" t="e">
        <f t="shared" si="14"/>
        <v>#N/A</v>
      </c>
      <c r="M408" s="6" t="e">
        <f>+VLOOKUP(B408,[2]Sheet1!A$2:H$93,8,0)</f>
        <v>#N/A</v>
      </c>
      <c r="N408" t="s">
        <v>4426</v>
      </c>
    </row>
    <row r="409" spans="1:14" customFormat="1" hidden="1" outlineLevel="1" x14ac:dyDescent="0.2">
      <c r="A409" s="6">
        <v>44686</v>
      </c>
      <c r="B409" s="2">
        <v>11480</v>
      </c>
      <c r="C409" s="2" t="s">
        <v>2578</v>
      </c>
      <c r="D409" s="2" t="s">
        <v>1997</v>
      </c>
      <c r="E409" s="1">
        <v>1795570</v>
      </c>
      <c r="F409" s="8" t="s">
        <v>316</v>
      </c>
      <c r="G409" s="1">
        <v>143646</v>
      </c>
      <c r="H409" s="1">
        <f t="shared" si="15"/>
        <v>1939216</v>
      </c>
      <c r="I409" s="2" t="s">
        <v>2355</v>
      </c>
      <c r="J409" s="2" t="s">
        <v>2013</v>
      </c>
      <c r="K409" s="1">
        <f>+VLOOKUP(B409,[8]Sheet1!A$2:H$110,6,0)</f>
        <v>1795570</v>
      </c>
      <c r="L409" s="1">
        <f t="shared" si="14"/>
        <v>0</v>
      </c>
      <c r="M409" s="6">
        <f>+VLOOKUP(B409,[8]Sheet1!A$2:H$110,8,0)</f>
        <v>44719</v>
      </c>
      <c r="N409" t="s">
        <v>4429</v>
      </c>
    </row>
    <row r="410" spans="1:14" customFormat="1" hidden="1" outlineLevel="1" x14ac:dyDescent="0.2">
      <c r="A410" s="6">
        <v>44686</v>
      </c>
      <c r="B410" s="2">
        <v>11481</v>
      </c>
      <c r="C410" s="2" t="s">
        <v>2578</v>
      </c>
      <c r="D410" s="2" t="s">
        <v>787</v>
      </c>
      <c r="E410" s="1">
        <v>11238620</v>
      </c>
      <c r="F410" s="8" t="s">
        <v>316</v>
      </c>
      <c r="G410" s="1">
        <v>899090</v>
      </c>
      <c r="H410" s="1">
        <f t="shared" si="15"/>
        <v>12137710</v>
      </c>
      <c r="I410" s="2" t="s">
        <v>3001</v>
      </c>
      <c r="J410" s="2" t="s">
        <v>1150</v>
      </c>
      <c r="K410" s="1">
        <f>+VLOOKUP(B410,[8]Sheet1!A$2:H$110,6,0)</f>
        <v>11238620</v>
      </c>
      <c r="L410" s="1">
        <f t="shared" si="14"/>
        <v>0</v>
      </c>
      <c r="M410" s="6">
        <f>+VLOOKUP(B410,[8]Sheet1!A$2:H$110,8,0)</f>
        <v>44719</v>
      </c>
      <c r="N410" t="s">
        <v>4429</v>
      </c>
    </row>
    <row r="411" spans="1:14" customFormat="1" hidden="1" outlineLevel="1" x14ac:dyDescent="0.2">
      <c r="A411" s="6">
        <v>44686</v>
      </c>
      <c r="B411" s="2">
        <v>11482</v>
      </c>
      <c r="C411" s="2" t="s">
        <v>2578</v>
      </c>
      <c r="D411" s="2" t="s">
        <v>2525</v>
      </c>
      <c r="E411" s="1">
        <v>2381320</v>
      </c>
      <c r="F411" s="8" t="s">
        <v>316</v>
      </c>
      <c r="G411" s="1">
        <v>190506</v>
      </c>
      <c r="H411" s="1">
        <f t="shared" si="15"/>
        <v>2571826</v>
      </c>
      <c r="I411" s="2" t="s">
        <v>3001</v>
      </c>
      <c r="J411" s="2" t="s">
        <v>1150</v>
      </c>
      <c r="K411" s="1">
        <f>+VLOOKUP(B411,[8]Sheet1!A$2:H$110,6,0)</f>
        <v>2381320</v>
      </c>
      <c r="L411" s="1">
        <f t="shared" si="14"/>
        <v>0</v>
      </c>
      <c r="M411" s="6">
        <f>+VLOOKUP(B411,[8]Sheet1!A$2:H$110,8,0)</f>
        <v>44719</v>
      </c>
      <c r="N411" t="s">
        <v>4429</v>
      </c>
    </row>
    <row r="412" spans="1:14" customFormat="1" hidden="1" outlineLevel="1" x14ac:dyDescent="0.2">
      <c r="A412" s="6">
        <v>44686</v>
      </c>
      <c r="B412" s="2">
        <v>11483</v>
      </c>
      <c r="C412" s="2" t="s">
        <v>2578</v>
      </c>
      <c r="D412" s="2" t="s">
        <v>2066</v>
      </c>
      <c r="E412" s="1">
        <v>4960520</v>
      </c>
      <c r="F412" s="8" t="s">
        <v>316</v>
      </c>
      <c r="G412" s="1">
        <v>396842</v>
      </c>
      <c r="H412" s="1">
        <f t="shared" si="15"/>
        <v>5357362</v>
      </c>
      <c r="I412" s="2" t="s">
        <v>975</v>
      </c>
      <c r="J412" s="2" t="s">
        <v>915</v>
      </c>
      <c r="K412" s="1">
        <f>+VLOOKUP(B412,[8]Sheet1!A$2:H$110,6,0)</f>
        <v>4960520</v>
      </c>
      <c r="L412" s="1">
        <f t="shared" si="14"/>
        <v>0</v>
      </c>
      <c r="M412" s="6">
        <f>+VLOOKUP(B412,[8]Sheet1!A$2:H$110,8,0)</f>
        <v>44719</v>
      </c>
      <c r="N412" t="s">
        <v>4429</v>
      </c>
    </row>
    <row r="413" spans="1:14" customFormat="1" hidden="1" outlineLevel="1" x14ac:dyDescent="0.2">
      <c r="A413" s="6">
        <v>44686</v>
      </c>
      <c r="B413" s="2">
        <v>11484</v>
      </c>
      <c r="C413" s="2" t="s">
        <v>2578</v>
      </c>
      <c r="D413" s="2" t="s">
        <v>99</v>
      </c>
      <c r="E413" s="1">
        <v>6154027</v>
      </c>
      <c r="F413" s="8" t="s">
        <v>316</v>
      </c>
      <c r="G413" s="1">
        <v>492322</v>
      </c>
      <c r="H413" s="1">
        <f t="shared" si="15"/>
        <v>6646349</v>
      </c>
      <c r="I413" s="2" t="s">
        <v>2355</v>
      </c>
      <c r="J413" s="2" t="s">
        <v>2013</v>
      </c>
      <c r="K413" s="1">
        <f>+VLOOKUP(B413,[8]Sheet1!A$2:H$110,6,0)</f>
        <v>6154027</v>
      </c>
      <c r="L413" s="1">
        <f t="shared" si="14"/>
        <v>0</v>
      </c>
      <c r="M413" s="6">
        <f>+VLOOKUP(B413,[8]Sheet1!A$2:H$110,8,0)</f>
        <v>44719</v>
      </c>
      <c r="N413" t="s">
        <v>4429</v>
      </c>
    </row>
    <row r="414" spans="1:14" customFormat="1" hidden="1" outlineLevel="1" x14ac:dyDescent="0.2">
      <c r="A414" s="6">
        <v>44686</v>
      </c>
      <c r="B414" s="2">
        <v>11485</v>
      </c>
      <c r="C414" s="2" t="s">
        <v>2578</v>
      </c>
      <c r="D414" s="2" t="s">
        <v>2835</v>
      </c>
      <c r="E414" s="1">
        <v>6663480</v>
      </c>
      <c r="F414" s="8" t="s">
        <v>316</v>
      </c>
      <c r="G414" s="1">
        <v>533078</v>
      </c>
      <c r="H414" s="1">
        <f t="shared" si="15"/>
        <v>7196558</v>
      </c>
      <c r="I414" s="2" t="s">
        <v>2355</v>
      </c>
      <c r="J414" s="2" t="s">
        <v>2013</v>
      </c>
      <c r="K414" s="1">
        <f>+VLOOKUP(B414,[8]Sheet1!A$2:H$110,6,0)</f>
        <v>6663480</v>
      </c>
      <c r="L414" s="1">
        <f t="shared" si="14"/>
        <v>0</v>
      </c>
      <c r="M414" s="6">
        <f>+VLOOKUP(B414,[8]Sheet1!A$2:H$110,8,0)</f>
        <v>44719</v>
      </c>
      <c r="N414" t="s">
        <v>4429</v>
      </c>
    </row>
    <row r="415" spans="1:14" customFormat="1" hidden="1" outlineLevel="1" x14ac:dyDescent="0.2">
      <c r="A415" s="6">
        <v>44686</v>
      </c>
      <c r="B415" s="2">
        <v>11486</v>
      </c>
      <c r="C415" s="2" t="s">
        <v>2578</v>
      </c>
      <c r="D415" s="2" t="s">
        <v>1114</v>
      </c>
      <c r="E415" s="1">
        <v>250910</v>
      </c>
      <c r="F415" s="8" t="s">
        <v>316</v>
      </c>
      <c r="G415" s="1">
        <v>20073</v>
      </c>
      <c r="H415" s="1">
        <f t="shared" si="15"/>
        <v>270983</v>
      </c>
      <c r="I415" s="2" t="s">
        <v>2355</v>
      </c>
      <c r="J415" s="2" t="s">
        <v>2013</v>
      </c>
      <c r="K415" s="1">
        <f>+VLOOKUP(B415,[8]Sheet1!A$2:H$110,6,0)</f>
        <v>250910</v>
      </c>
      <c r="L415" s="1">
        <f t="shared" si="14"/>
        <v>0</v>
      </c>
      <c r="M415" s="6">
        <f>+VLOOKUP(B415,[8]Sheet1!A$2:H$110,8,0)</f>
        <v>44719</v>
      </c>
      <c r="N415" t="s">
        <v>4429</v>
      </c>
    </row>
    <row r="416" spans="1:14" customFormat="1" hidden="1" outlineLevel="1" x14ac:dyDescent="0.2">
      <c r="A416" s="6">
        <v>44686</v>
      </c>
      <c r="B416" s="2">
        <v>11487</v>
      </c>
      <c r="C416" s="2" t="s">
        <v>2578</v>
      </c>
      <c r="D416" s="2" t="s">
        <v>2919</v>
      </c>
      <c r="E416" s="1">
        <v>14955740</v>
      </c>
      <c r="F416" s="8" t="s">
        <v>316</v>
      </c>
      <c r="G416" s="1">
        <v>1196459</v>
      </c>
      <c r="H416" s="1">
        <f t="shared" si="15"/>
        <v>16152199</v>
      </c>
      <c r="I416" s="2" t="s">
        <v>2355</v>
      </c>
      <c r="J416" s="2" t="s">
        <v>2013</v>
      </c>
      <c r="K416" s="1">
        <f>+VLOOKUP(B416,[8]Sheet1!A$2:H$110,6,0)</f>
        <v>14955740</v>
      </c>
      <c r="L416" s="1">
        <f t="shared" si="14"/>
        <v>0</v>
      </c>
      <c r="M416" s="6">
        <f>+VLOOKUP(B416,[8]Sheet1!A$2:H$110,8,0)</f>
        <v>44719</v>
      </c>
      <c r="N416" t="s">
        <v>4429</v>
      </c>
    </row>
    <row r="417" spans="1:14" customFormat="1" hidden="1" outlineLevel="1" x14ac:dyDescent="0.2">
      <c r="A417" s="6">
        <v>44686</v>
      </c>
      <c r="B417" s="2">
        <v>11488</v>
      </c>
      <c r="C417" s="2" t="s">
        <v>2578</v>
      </c>
      <c r="D417" s="2" t="s">
        <v>1605</v>
      </c>
      <c r="E417" s="1">
        <v>1134750</v>
      </c>
      <c r="F417" s="8" t="s">
        <v>316</v>
      </c>
      <c r="G417" s="1">
        <v>90780</v>
      </c>
      <c r="H417" s="1">
        <f t="shared" si="15"/>
        <v>1225530</v>
      </c>
      <c r="I417" s="2" t="s">
        <v>2897</v>
      </c>
      <c r="J417" s="2" t="s">
        <v>1197</v>
      </c>
      <c r="K417" s="1">
        <f>+VLOOKUP(B417,[8]Sheet1!A$2:H$110,6,0)</f>
        <v>1134750</v>
      </c>
      <c r="L417" s="1">
        <f t="shared" si="14"/>
        <v>0</v>
      </c>
      <c r="M417" s="6">
        <f>+VLOOKUP(B417,[8]Sheet1!A$2:H$110,8,0)</f>
        <v>44719</v>
      </c>
      <c r="N417" t="s">
        <v>4429</v>
      </c>
    </row>
    <row r="418" spans="1:14" customFormat="1" hidden="1" outlineLevel="1" x14ac:dyDescent="0.2">
      <c r="A418" s="6">
        <v>44686</v>
      </c>
      <c r="B418" s="2">
        <v>11489</v>
      </c>
      <c r="C418" s="2" t="s">
        <v>2578</v>
      </c>
      <c r="D418" s="2" t="s">
        <v>2073</v>
      </c>
      <c r="E418" s="1">
        <v>351274</v>
      </c>
      <c r="F418" s="8" t="s">
        <v>316</v>
      </c>
      <c r="G418" s="1">
        <v>28102</v>
      </c>
      <c r="H418" s="1">
        <f t="shared" si="15"/>
        <v>379376</v>
      </c>
      <c r="I418" s="2" t="s">
        <v>513</v>
      </c>
      <c r="J418" s="2" t="s">
        <v>364</v>
      </c>
      <c r="K418" s="1">
        <f>+VLOOKUP(B418,[8]Sheet1!A$2:H$110,6,0)</f>
        <v>351274</v>
      </c>
      <c r="L418" s="1">
        <f t="shared" si="14"/>
        <v>0</v>
      </c>
      <c r="M418" s="6">
        <f>+VLOOKUP(B418,[8]Sheet1!A$2:H$110,8,0)</f>
        <v>44719</v>
      </c>
      <c r="N418" t="s">
        <v>4429</v>
      </c>
    </row>
    <row r="419" spans="1:14" customFormat="1" hidden="1" outlineLevel="1" x14ac:dyDescent="0.2">
      <c r="A419" s="6">
        <v>44686</v>
      </c>
      <c r="B419" s="2">
        <v>11490</v>
      </c>
      <c r="C419" s="2" t="s">
        <v>2578</v>
      </c>
      <c r="D419" s="2" t="s">
        <v>628</v>
      </c>
      <c r="E419" s="1">
        <v>1293750</v>
      </c>
      <c r="F419" s="8" t="s">
        <v>316</v>
      </c>
      <c r="G419" s="1">
        <v>103500</v>
      </c>
      <c r="H419" s="1">
        <f t="shared" si="15"/>
        <v>1397250</v>
      </c>
      <c r="I419" s="2" t="s">
        <v>2908</v>
      </c>
      <c r="J419" s="2" t="s">
        <v>2857</v>
      </c>
      <c r="K419" s="1">
        <f>+VLOOKUP(B419,[8]Sheet1!A$2:H$110,6,0)</f>
        <v>1293750</v>
      </c>
      <c r="L419" s="1">
        <f t="shared" si="14"/>
        <v>0</v>
      </c>
      <c r="M419" s="6">
        <f>+VLOOKUP(B419,[8]Sheet1!A$2:H$110,8,0)</f>
        <v>44719</v>
      </c>
      <c r="N419" t="s">
        <v>4429</v>
      </c>
    </row>
    <row r="420" spans="1:14" customFormat="1" hidden="1" outlineLevel="1" x14ac:dyDescent="0.2">
      <c r="A420" s="6">
        <v>44686</v>
      </c>
      <c r="B420" s="2">
        <v>11491</v>
      </c>
      <c r="C420" s="2" t="s">
        <v>2578</v>
      </c>
      <c r="D420" s="2" t="s">
        <v>18</v>
      </c>
      <c r="E420" s="1">
        <v>4723300</v>
      </c>
      <c r="F420" s="8" t="s">
        <v>316</v>
      </c>
      <c r="G420" s="1">
        <v>377864</v>
      </c>
      <c r="H420" s="1">
        <f t="shared" si="15"/>
        <v>5101164</v>
      </c>
      <c r="I420" s="2" t="s">
        <v>1851</v>
      </c>
      <c r="J420" s="2" t="s">
        <v>913</v>
      </c>
      <c r="K420" s="1">
        <f>+VLOOKUP(B420,[8]Sheet1!A$2:H$110,6,0)</f>
        <v>4723300</v>
      </c>
      <c r="L420" s="1">
        <f t="shared" si="14"/>
        <v>0</v>
      </c>
      <c r="M420" s="6">
        <f>+VLOOKUP(B420,[8]Sheet1!A$2:H$110,8,0)</f>
        <v>44719</v>
      </c>
      <c r="N420" t="s">
        <v>4429</v>
      </c>
    </row>
    <row r="421" spans="1:14" customFormat="1" hidden="1" outlineLevel="1" x14ac:dyDescent="0.2">
      <c r="A421" s="6">
        <v>44686</v>
      </c>
      <c r="B421" s="2">
        <v>11492</v>
      </c>
      <c r="C421" s="2" t="s">
        <v>2578</v>
      </c>
      <c r="D421" s="2" t="s">
        <v>868</v>
      </c>
      <c r="E421" s="1">
        <v>2221160</v>
      </c>
      <c r="F421" s="8" t="s">
        <v>316</v>
      </c>
      <c r="G421" s="1">
        <v>177693</v>
      </c>
      <c r="H421" s="1">
        <f t="shared" si="15"/>
        <v>2398853</v>
      </c>
      <c r="I421" s="2" t="s">
        <v>263</v>
      </c>
      <c r="J421" s="2" t="s">
        <v>1408</v>
      </c>
      <c r="K421" s="1">
        <f>+VLOOKUP(B421,[8]Sheet1!A$2:H$110,6,0)</f>
        <v>2221160</v>
      </c>
      <c r="L421" s="1">
        <f t="shared" si="14"/>
        <v>0</v>
      </c>
      <c r="M421" s="6">
        <f>+VLOOKUP(B421,[8]Sheet1!A$2:H$110,8,0)</f>
        <v>44719</v>
      </c>
      <c r="N421" t="s">
        <v>4429</v>
      </c>
    </row>
    <row r="422" spans="1:14" customFormat="1" hidden="1" outlineLevel="1" x14ac:dyDescent="0.2">
      <c r="A422" s="6">
        <v>44686</v>
      </c>
      <c r="B422" s="2">
        <v>11493</v>
      </c>
      <c r="C422" s="2" t="s">
        <v>2578</v>
      </c>
      <c r="D422" s="2" t="s">
        <v>1890</v>
      </c>
      <c r="E422" s="1">
        <v>10631680</v>
      </c>
      <c r="F422" s="8" t="s">
        <v>316</v>
      </c>
      <c r="G422" s="1">
        <v>850534</v>
      </c>
      <c r="H422" s="1">
        <f t="shared" si="15"/>
        <v>11482214</v>
      </c>
      <c r="I422" s="2" t="s">
        <v>2355</v>
      </c>
      <c r="J422" s="2" t="s">
        <v>2013</v>
      </c>
      <c r="K422" s="1">
        <f>+VLOOKUP(B422,[8]Sheet1!A$2:H$110,6,0)</f>
        <v>10631680</v>
      </c>
      <c r="L422" s="1">
        <f t="shared" si="14"/>
        <v>0</v>
      </c>
      <c r="M422" s="6">
        <f>+VLOOKUP(B422,[8]Sheet1!A$2:H$110,8,0)</f>
        <v>44719</v>
      </c>
      <c r="N422" t="s">
        <v>4429</v>
      </c>
    </row>
    <row r="423" spans="1:14" customFormat="1" hidden="1" outlineLevel="1" x14ac:dyDescent="0.2">
      <c r="A423" s="6">
        <v>44686</v>
      </c>
      <c r="B423" s="2">
        <v>11494</v>
      </c>
      <c r="C423" s="2" t="s">
        <v>2578</v>
      </c>
      <c r="D423" s="2" t="s">
        <v>368</v>
      </c>
      <c r="E423" s="1">
        <v>9369770</v>
      </c>
      <c r="F423" s="8" t="s">
        <v>316</v>
      </c>
      <c r="G423" s="1">
        <v>749582</v>
      </c>
      <c r="H423" s="1">
        <f t="shared" si="15"/>
        <v>10119352</v>
      </c>
      <c r="I423" s="2" t="s">
        <v>769</v>
      </c>
      <c r="J423" s="2" t="s">
        <v>319</v>
      </c>
      <c r="K423" s="1">
        <f>+VLOOKUP(B423,[8]Sheet1!A$2:H$110,6,0)</f>
        <v>9369770</v>
      </c>
      <c r="L423" s="1">
        <f t="shared" si="14"/>
        <v>0</v>
      </c>
      <c r="M423" s="6">
        <f>+VLOOKUP(B423,[8]Sheet1!A$2:H$110,8,0)</f>
        <v>44719</v>
      </c>
      <c r="N423" t="s">
        <v>4429</v>
      </c>
    </row>
    <row r="424" spans="1:14" customFormat="1" hidden="1" outlineLevel="1" x14ac:dyDescent="0.2">
      <c r="A424" s="6">
        <v>44686</v>
      </c>
      <c r="B424" s="2">
        <v>11495</v>
      </c>
      <c r="C424" s="2" t="s">
        <v>2578</v>
      </c>
      <c r="D424" s="2" t="s">
        <v>1419</v>
      </c>
      <c r="E424" s="1">
        <v>1282850</v>
      </c>
      <c r="F424" s="8" t="s">
        <v>316</v>
      </c>
      <c r="G424" s="1">
        <v>102628</v>
      </c>
      <c r="H424" s="1">
        <f t="shared" si="15"/>
        <v>1385478</v>
      </c>
      <c r="I424" s="2" t="s">
        <v>975</v>
      </c>
      <c r="J424" s="2" t="s">
        <v>915</v>
      </c>
      <c r="K424" s="1">
        <f>+VLOOKUP(B424,[8]Sheet1!A$2:H$110,6,0)</f>
        <v>1282850</v>
      </c>
      <c r="L424" s="1">
        <f t="shared" si="14"/>
        <v>0</v>
      </c>
      <c r="M424" s="6">
        <f>+VLOOKUP(B424,[8]Sheet1!A$2:H$110,8,0)</f>
        <v>44719</v>
      </c>
      <c r="N424" t="s">
        <v>4429</v>
      </c>
    </row>
    <row r="425" spans="1:14" customFormat="1" hidden="1" outlineLevel="1" x14ac:dyDescent="0.2">
      <c r="A425" s="6">
        <v>44686</v>
      </c>
      <c r="B425" s="2">
        <v>11496</v>
      </c>
      <c r="C425" s="2" t="s">
        <v>2578</v>
      </c>
      <c r="D425" s="2" t="s">
        <v>2838</v>
      </c>
      <c r="E425" s="1">
        <v>5929590</v>
      </c>
      <c r="F425" s="8" t="s">
        <v>316</v>
      </c>
      <c r="G425" s="1">
        <v>474367</v>
      </c>
      <c r="H425" s="1">
        <f t="shared" si="15"/>
        <v>6403957</v>
      </c>
      <c r="I425" s="2" t="s">
        <v>3001</v>
      </c>
      <c r="J425" s="2" t="s">
        <v>1150</v>
      </c>
      <c r="K425" s="1">
        <f>+VLOOKUP(B425,[8]Sheet1!A$2:H$110,6,0)</f>
        <v>5929590</v>
      </c>
      <c r="L425" s="1">
        <f t="shared" si="14"/>
        <v>0</v>
      </c>
      <c r="M425" s="6">
        <f>+VLOOKUP(B425,[8]Sheet1!A$2:H$110,8,0)</f>
        <v>44719</v>
      </c>
      <c r="N425" t="s">
        <v>4429</v>
      </c>
    </row>
    <row r="426" spans="1:14" customFormat="1" hidden="1" outlineLevel="1" x14ac:dyDescent="0.2">
      <c r="A426" s="6">
        <v>44686</v>
      </c>
      <c r="B426" s="2">
        <v>11497</v>
      </c>
      <c r="C426" s="2" t="s">
        <v>2578</v>
      </c>
      <c r="D426" s="2" t="s">
        <v>2661</v>
      </c>
      <c r="E426" s="1">
        <v>3331740</v>
      </c>
      <c r="F426" s="8" t="s">
        <v>316</v>
      </c>
      <c r="G426" s="1">
        <v>266539</v>
      </c>
      <c r="H426" s="1">
        <f t="shared" si="15"/>
        <v>3598279</v>
      </c>
      <c r="I426" s="2" t="s">
        <v>3001</v>
      </c>
      <c r="J426" s="2" t="s">
        <v>1150</v>
      </c>
      <c r="K426" s="1">
        <f>+VLOOKUP(B426,[8]Sheet1!A$2:H$110,6,0)</f>
        <v>3331740</v>
      </c>
      <c r="L426" s="1">
        <f t="shared" si="14"/>
        <v>0</v>
      </c>
      <c r="M426" s="6">
        <f>+VLOOKUP(B426,[8]Sheet1!A$2:H$110,8,0)</f>
        <v>44719</v>
      </c>
      <c r="N426" t="s">
        <v>4429</v>
      </c>
    </row>
    <row r="427" spans="1:14" customFormat="1" hidden="1" outlineLevel="1" x14ac:dyDescent="0.2">
      <c r="A427" s="6">
        <v>44686</v>
      </c>
      <c r="B427" s="2">
        <v>11498</v>
      </c>
      <c r="C427" s="2" t="s">
        <v>2578</v>
      </c>
      <c r="D427" s="2" t="s">
        <v>1185</v>
      </c>
      <c r="E427" s="1">
        <v>501820</v>
      </c>
      <c r="F427" s="8" t="s">
        <v>316</v>
      </c>
      <c r="G427" s="1">
        <v>40146</v>
      </c>
      <c r="H427" s="1">
        <f t="shared" si="15"/>
        <v>541966</v>
      </c>
      <c r="I427" s="2" t="s">
        <v>3001</v>
      </c>
      <c r="J427" s="2" t="s">
        <v>1150</v>
      </c>
      <c r="K427" s="1">
        <f>+VLOOKUP(B427,[8]Sheet1!A$2:H$110,6,0)</f>
        <v>501820</v>
      </c>
      <c r="L427" s="1">
        <f t="shared" si="14"/>
        <v>0</v>
      </c>
      <c r="M427" s="6">
        <f>+VLOOKUP(B427,[8]Sheet1!A$2:H$110,8,0)</f>
        <v>44719</v>
      </c>
      <c r="N427" t="s">
        <v>4429</v>
      </c>
    </row>
    <row r="428" spans="1:14" customFormat="1" hidden="1" outlineLevel="1" x14ac:dyDescent="0.2">
      <c r="A428" s="6">
        <v>44686</v>
      </c>
      <c r="B428" s="2">
        <v>11499</v>
      </c>
      <c r="C428" s="2" t="s">
        <v>2578</v>
      </c>
      <c r="D428" s="2" t="s">
        <v>1568</v>
      </c>
      <c r="E428" s="1">
        <v>16096580</v>
      </c>
      <c r="F428" s="8" t="s">
        <v>316</v>
      </c>
      <c r="G428" s="1">
        <v>1287726</v>
      </c>
      <c r="H428" s="1">
        <f t="shared" si="15"/>
        <v>17384306</v>
      </c>
      <c r="I428" s="2" t="s">
        <v>2355</v>
      </c>
      <c r="J428" s="2" t="s">
        <v>2013</v>
      </c>
      <c r="K428" s="1">
        <f>+VLOOKUP(B428,[8]Sheet1!A$2:H$110,6,0)</f>
        <v>16096580</v>
      </c>
      <c r="L428" s="1">
        <f t="shared" si="14"/>
        <v>0</v>
      </c>
      <c r="M428" s="6">
        <f>+VLOOKUP(B428,[8]Sheet1!A$2:H$110,8,0)</f>
        <v>44719</v>
      </c>
      <c r="N428" t="s">
        <v>4429</v>
      </c>
    </row>
    <row r="429" spans="1:14" customFormat="1" hidden="1" outlineLevel="1" x14ac:dyDescent="0.2">
      <c r="A429" s="6">
        <v>44686</v>
      </c>
      <c r="B429" s="2">
        <v>11500</v>
      </c>
      <c r="C429" s="2" t="s">
        <v>2578</v>
      </c>
      <c r="D429" s="2" t="s">
        <v>2809</v>
      </c>
      <c r="E429" s="1">
        <v>19571140</v>
      </c>
      <c r="F429" s="8" t="s">
        <v>316</v>
      </c>
      <c r="G429" s="1">
        <v>1565691</v>
      </c>
      <c r="H429" s="1">
        <f t="shared" si="15"/>
        <v>21136831</v>
      </c>
      <c r="I429" s="2" t="s">
        <v>2355</v>
      </c>
      <c r="J429" s="2" t="s">
        <v>2013</v>
      </c>
      <c r="K429" s="1">
        <f>+VLOOKUP(B429,[8]Sheet1!A$2:H$110,6,0)</f>
        <v>19571140</v>
      </c>
      <c r="L429" s="1">
        <f t="shared" si="14"/>
        <v>0</v>
      </c>
      <c r="M429" s="6">
        <f>+VLOOKUP(B429,[8]Sheet1!A$2:H$110,8,0)</f>
        <v>44719</v>
      </c>
      <c r="N429" t="s">
        <v>4429</v>
      </c>
    </row>
    <row r="430" spans="1:14" customFormat="1" hidden="1" outlineLevel="1" x14ac:dyDescent="0.2">
      <c r="A430" s="6">
        <v>44686</v>
      </c>
      <c r="B430" s="2">
        <v>11501</v>
      </c>
      <c r="C430" s="2" t="s">
        <v>2578</v>
      </c>
      <c r="D430" s="2" t="s">
        <v>196</v>
      </c>
      <c r="E430" s="1">
        <v>4313540</v>
      </c>
      <c r="F430" s="8" t="s">
        <v>316</v>
      </c>
      <c r="G430" s="1">
        <v>345083</v>
      </c>
      <c r="H430" s="1">
        <f t="shared" si="15"/>
        <v>4658623</v>
      </c>
      <c r="I430" s="2" t="s">
        <v>2355</v>
      </c>
      <c r="J430" s="2" t="s">
        <v>2013</v>
      </c>
      <c r="K430" s="1">
        <f>+VLOOKUP(B430,[8]Sheet1!A$2:H$110,6,0)</f>
        <v>4313540</v>
      </c>
      <c r="L430" s="1">
        <f t="shared" si="14"/>
        <v>0</v>
      </c>
      <c r="M430" s="6">
        <f>+VLOOKUP(B430,[8]Sheet1!A$2:H$110,8,0)</f>
        <v>44719</v>
      </c>
      <c r="N430" t="s">
        <v>4429</v>
      </c>
    </row>
    <row r="431" spans="1:14" customFormat="1" hidden="1" outlineLevel="1" x14ac:dyDescent="0.2">
      <c r="A431" s="6">
        <v>44686</v>
      </c>
      <c r="B431" s="2">
        <v>11502</v>
      </c>
      <c r="C431" s="2" t="s">
        <v>2578</v>
      </c>
      <c r="D431" s="2" t="s">
        <v>51</v>
      </c>
      <c r="E431" s="1">
        <v>2579200</v>
      </c>
      <c r="F431" s="8" t="s">
        <v>316</v>
      </c>
      <c r="G431" s="1">
        <v>206336</v>
      </c>
      <c r="H431" s="1">
        <f t="shared" si="15"/>
        <v>2785536</v>
      </c>
      <c r="I431" s="2" t="s">
        <v>769</v>
      </c>
      <c r="J431" s="2" t="s">
        <v>319</v>
      </c>
      <c r="K431" s="1">
        <f>+VLOOKUP(B431,[8]Sheet1!A$2:H$110,6,0)</f>
        <v>2579200</v>
      </c>
      <c r="L431" s="1">
        <f t="shared" si="14"/>
        <v>0</v>
      </c>
      <c r="M431" s="6">
        <f>+VLOOKUP(B431,[8]Sheet1!A$2:H$110,8,0)</f>
        <v>44719</v>
      </c>
      <c r="N431" t="s">
        <v>4429</v>
      </c>
    </row>
    <row r="432" spans="1:14" customFormat="1" hidden="1" outlineLevel="1" x14ac:dyDescent="0.2">
      <c r="A432" s="6">
        <v>44686</v>
      </c>
      <c r="B432" s="2">
        <v>11503</v>
      </c>
      <c r="C432" s="2" t="s">
        <v>2578</v>
      </c>
      <c r="D432" s="2" t="s">
        <v>1317</v>
      </c>
      <c r="E432" s="1">
        <v>5197640</v>
      </c>
      <c r="F432" s="8" t="s">
        <v>316</v>
      </c>
      <c r="G432" s="1">
        <v>415811</v>
      </c>
      <c r="H432" s="1">
        <f t="shared" si="15"/>
        <v>5613451</v>
      </c>
      <c r="I432" s="2" t="s">
        <v>1977</v>
      </c>
      <c r="J432" s="2" t="s">
        <v>1098</v>
      </c>
      <c r="K432" s="1">
        <f>+VLOOKUP(B432,[8]Sheet1!A$2:H$110,6,0)</f>
        <v>5197640</v>
      </c>
      <c r="L432" s="1">
        <f t="shared" si="14"/>
        <v>0</v>
      </c>
      <c r="M432" s="6">
        <f>+VLOOKUP(B432,[8]Sheet1!A$2:H$110,8,0)</f>
        <v>44719</v>
      </c>
      <c r="N432" t="s">
        <v>4429</v>
      </c>
    </row>
    <row r="433" spans="1:14" customFormat="1" hidden="1" outlineLevel="1" x14ac:dyDescent="0.2">
      <c r="A433" s="6">
        <v>44686</v>
      </c>
      <c r="B433" s="2">
        <v>11504</v>
      </c>
      <c r="C433" s="2" t="s">
        <v>2578</v>
      </c>
      <c r="D433" s="2" t="s">
        <v>1670</v>
      </c>
      <c r="E433" s="1">
        <v>5349514</v>
      </c>
      <c r="F433" s="8" t="s">
        <v>316</v>
      </c>
      <c r="G433" s="1">
        <v>427961</v>
      </c>
      <c r="H433" s="1">
        <f t="shared" si="15"/>
        <v>5777475</v>
      </c>
      <c r="I433" s="2" t="s">
        <v>513</v>
      </c>
      <c r="J433" s="2" t="s">
        <v>364</v>
      </c>
      <c r="K433" s="1">
        <f>+VLOOKUP(B433,[8]Sheet1!A$2:H$110,6,0)</f>
        <v>5349514</v>
      </c>
      <c r="L433" s="1">
        <f t="shared" si="14"/>
        <v>0</v>
      </c>
      <c r="M433" s="6">
        <f>+VLOOKUP(B433,[8]Sheet1!A$2:H$110,8,0)</f>
        <v>44719</v>
      </c>
      <c r="N433" t="s">
        <v>4429</v>
      </c>
    </row>
    <row r="434" spans="1:14" customFormat="1" hidden="1" outlineLevel="1" x14ac:dyDescent="0.2">
      <c r="A434" s="6">
        <v>44686</v>
      </c>
      <c r="B434" s="2">
        <v>11505</v>
      </c>
      <c r="C434" s="2" t="s">
        <v>2578</v>
      </c>
      <c r="D434" s="2" t="s">
        <v>1439</v>
      </c>
      <c r="E434" s="1">
        <v>6572920</v>
      </c>
      <c r="F434" s="8" t="s">
        <v>316</v>
      </c>
      <c r="G434" s="1">
        <v>525834</v>
      </c>
      <c r="H434" s="1">
        <f t="shared" si="15"/>
        <v>7098754</v>
      </c>
      <c r="I434" s="2" t="s">
        <v>2897</v>
      </c>
      <c r="J434" s="2" t="s">
        <v>1197</v>
      </c>
      <c r="K434" s="1">
        <f>+VLOOKUP(B434,[8]Sheet1!A$2:H$110,6,0)</f>
        <v>6572920</v>
      </c>
      <c r="L434" s="1">
        <f t="shared" si="14"/>
        <v>0</v>
      </c>
      <c r="M434" s="6">
        <f>+VLOOKUP(B434,[8]Sheet1!A$2:H$110,8,0)</f>
        <v>44719</v>
      </c>
      <c r="N434" t="s">
        <v>4429</v>
      </c>
    </row>
    <row r="435" spans="1:14" customFormat="1" hidden="1" outlineLevel="1" x14ac:dyDescent="0.2">
      <c r="A435" s="6">
        <v>44686</v>
      </c>
      <c r="B435" s="2">
        <v>11506</v>
      </c>
      <c r="C435" s="2" t="s">
        <v>2578</v>
      </c>
      <c r="D435" s="2" t="s">
        <v>2228</v>
      </c>
      <c r="E435" s="1">
        <v>3318196</v>
      </c>
      <c r="F435" s="8" t="s">
        <v>316</v>
      </c>
      <c r="G435" s="1">
        <v>265456</v>
      </c>
      <c r="H435" s="1">
        <f t="shared" si="15"/>
        <v>3583652</v>
      </c>
      <c r="I435" s="2" t="s">
        <v>497</v>
      </c>
      <c r="J435" s="2" t="s">
        <v>349</v>
      </c>
      <c r="K435" s="1">
        <f>+VLOOKUP(B435,[8]Sheet1!A$2:H$110,6,0)</f>
        <v>3318196</v>
      </c>
      <c r="L435" s="1">
        <f t="shared" si="14"/>
        <v>0</v>
      </c>
      <c r="M435" s="6">
        <f>+VLOOKUP(B435,[8]Sheet1!A$2:H$110,8,0)</f>
        <v>44719</v>
      </c>
      <c r="N435" t="s">
        <v>4429</v>
      </c>
    </row>
    <row r="436" spans="1:14" customFormat="1" hidden="1" outlineLevel="1" x14ac:dyDescent="0.2">
      <c r="A436" s="6">
        <v>44686</v>
      </c>
      <c r="B436" s="2">
        <v>11507</v>
      </c>
      <c r="C436" s="2" t="s">
        <v>2578</v>
      </c>
      <c r="D436" s="2" t="s">
        <v>816</v>
      </c>
      <c r="E436" s="1">
        <v>3102550</v>
      </c>
      <c r="F436" s="8" t="s">
        <v>316</v>
      </c>
      <c r="G436" s="1">
        <v>248204</v>
      </c>
      <c r="H436" s="1">
        <f t="shared" si="15"/>
        <v>3350754</v>
      </c>
      <c r="I436" s="2" t="s">
        <v>263</v>
      </c>
      <c r="J436" s="2" t="s">
        <v>1408</v>
      </c>
      <c r="K436" s="1">
        <f>+VLOOKUP(B436,[8]Sheet1!A$2:H$110,6,0)</f>
        <v>3102550</v>
      </c>
      <c r="L436" s="1">
        <f t="shared" si="14"/>
        <v>0</v>
      </c>
      <c r="M436" s="6">
        <f>+VLOOKUP(B436,[8]Sheet1!A$2:H$110,8,0)</f>
        <v>44719</v>
      </c>
      <c r="N436" t="s">
        <v>4429</v>
      </c>
    </row>
    <row r="437" spans="1:14" customFormat="1" hidden="1" outlineLevel="1" x14ac:dyDescent="0.2">
      <c r="A437" s="6">
        <v>44686</v>
      </c>
      <c r="B437" s="2">
        <v>11508</v>
      </c>
      <c r="C437" s="2" t="s">
        <v>2578</v>
      </c>
      <c r="D437" s="2" t="s">
        <v>1130</v>
      </c>
      <c r="E437" s="1">
        <v>1110580</v>
      </c>
      <c r="F437" s="8" t="s">
        <v>316</v>
      </c>
      <c r="G437" s="1">
        <v>88846</v>
      </c>
      <c r="H437" s="1">
        <f t="shared" si="15"/>
        <v>1199426</v>
      </c>
      <c r="I437" s="2" t="s">
        <v>1474</v>
      </c>
      <c r="J437" s="2" t="s">
        <v>2830</v>
      </c>
      <c r="K437" s="1">
        <f>+VLOOKUP(B437,[8]Sheet1!A$2:H$110,6,0)</f>
        <v>1110580</v>
      </c>
      <c r="L437" s="1">
        <f t="shared" si="14"/>
        <v>0</v>
      </c>
      <c r="M437" s="6">
        <f>+VLOOKUP(B437,[8]Sheet1!A$2:H$110,8,0)</f>
        <v>44719</v>
      </c>
      <c r="N437" t="s">
        <v>4429</v>
      </c>
    </row>
    <row r="438" spans="1:14" customFormat="1" hidden="1" outlineLevel="1" x14ac:dyDescent="0.2">
      <c r="A438" s="6">
        <v>44686</v>
      </c>
      <c r="B438" s="2">
        <v>11509</v>
      </c>
      <c r="C438" s="2" t="s">
        <v>2578</v>
      </c>
      <c r="D438" s="2" t="s">
        <v>1864</v>
      </c>
      <c r="E438" s="1">
        <v>2381320</v>
      </c>
      <c r="F438" s="8" t="s">
        <v>316</v>
      </c>
      <c r="G438" s="1">
        <v>190506</v>
      </c>
      <c r="H438" s="1">
        <f t="shared" si="15"/>
        <v>2571826</v>
      </c>
      <c r="I438" s="2" t="s">
        <v>1977</v>
      </c>
      <c r="J438" s="2" t="s">
        <v>1098</v>
      </c>
      <c r="K438" s="1">
        <f>+VLOOKUP(B438,[8]Sheet1!A$2:H$110,6,0)</f>
        <v>2381320</v>
      </c>
      <c r="L438" s="1">
        <f t="shared" si="14"/>
        <v>0</v>
      </c>
      <c r="M438" s="6">
        <f>+VLOOKUP(B438,[8]Sheet1!A$2:H$110,8,0)</f>
        <v>44719</v>
      </c>
      <c r="N438" t="s">
        <v>4429</v>
      </c>
    </row>
    <row r="439" spans="1:14" customFormat="1" hidden="1" outlineLevel="1" x14ac:dyDescent="0.2">
      <c r="A439" s="6">
        <v>44686</v>
      </c>
      <c r="B439" s="2">
        <v>11510</v>
      </c>
      <c r="C439" s="2" t="s">
        <v>2578</v>
      </c>
      <c r="D439" s="2" t="s">
        <v>643</v>
      </c>
      <c r="E439" s="1">
        <v>7578960</v>
      </c>
      <c r="F439" s="8" t="s">
        <v>316</v>
      </c>
      <c r="G439" s="1">
        <v>606317</v>
      </c>
      <c r="H439" s="1">
        <f t="shared" si="15"/>
        <v>8185277</v>
      </c>
      <c r="I439" s="2" t="s">
        <v>2503</v>
      </c>
      <c r="J439" s="2" t="s">
        <v>441</v>
      </c>
      <c r="K439" s="1">
        <f>+VLOOKUP(B439,[8]Sheet1!A$2:H$110,6,0)</f>
        <v>7578960</v>
      </c>
      <c r="L439" s="1">
        <f t="shared" si="14"/>
        <v>0</v>
      </c>
      <c r="M439" s="6">
        <f>+VLOOKUP(B439,[8]Sheet1!A$2:H$110,8,0)</f>
        <v>44719</v>
      </c>
      <c r="N439" t="s">
        <v>4429</v>
      </c>
    </row>
    <row r="440" spans="1:14" customFormat="1" hidden="1" outlineLevel="1" x14ac:dyDescent="0.2">
      <c r="A440" s="6">
        <v>44686</v>
      </c>
      <c r="B440" s="2">
        <v>11511</v>
      </c>
      <c r="C440" s="2" t="s">
        <v>2578</v>
      </c>
      <c r="D440" s="2" t="s">
        <v>2171</v>
      </c>
      <c r="E440" s="1">
        <v>3982720</v>
      </c>
      <c r="F440" s="8" t="s">
        <v>316</v>
      </c>
      <c r="G440" s="1">
        <v>318618</v>
      </c>
      <c r="H440" s="1">
        <f t="shared" si="15"/>
        <v>4301338</v>
      </c>
      <c r="I440" s="2" t="s">
        <v>769</v>
      </c>
      <c r="J440" s="2" t="s">
        <v>319</v>
      </c>
      <c r="K440" s="1">
        <f>+VLOOKUP(B440,[8]Sheet1!A$2:H$110,6,0)</f>
        <v>3982720</v>
      </c>
      <c r="L440" s="1">
        <f t="shared" si="14"/>
        <v>0</v>
      </c>
      <c r="M440" s="6">
        <f>+VLOOKUP(B440,[8]Sheet1!A$2:H$110,8,0)</f>
        <v>44719</v>
      </c>
      <c r="N440" t="s">
        <v>4429</v>
      </c>
    </row>
    <row r="441" spans="1:14" customFormat="1" hidden="1" outlineLevel="1" x14ac:dyDescent="0.2">
      <c r="A441" s="6">
        <v>44686</v>
      </c>
      <c r="B441" s="2">
        <v>11512</v>
      </c>
      <c r="C441" s="2" t="s">
        <v>2578</v>
      </c>
      <c r="D441" s="2" t="s">
        <v>2882</v>
      </c>
      <c r="E441" s="1">
        <v>2404330</v>
      </c>
      <c r="F441" s="8" t="s">
        <v>316</v>
      </c>
      <c r="G441" s="1">
        <v>192346</v>
      </c>
      <c r="H441" s="1">
        <f t="shared" si="15"/>
        <v>2596676</v>
      </c>
      <c r="I441" s="2" t="s">
        <v>263</v>
      </c>
      <c r="J441" s="2" t="s">
        <v>1408</v>
      </c>
      <c r="K441" s="1">
        <f>+VLOOKUP(B441,[8]Sheet1!A$2:H$110,6,0)</f>
        <v>2404330</v>
      </c>
      <c r="L441" s="1">
        <f t="shared" si="14"/>
        <v>0</v>
      </c>
      <c r="M441" s="6">
        <f>+VLOOKUP(B441,[8]Sheet1!A$2:H$110,8,0)</f>
        <v>44719</v>
      </c>
      <c r="N441" t="s">
        <v>4429</v>
      </c>
    </row>
    <row r="442" spans="1:14" customFormat="1" hidden="1" outlineLevel="1" x14ac:dyDescent="0.2">
      <c r="A442" s="6">
        <v>44686</v>
      </c>
      <c r="B442" s="2">
        <v>11513</v>
      </c>
      <c r="C442" s="2" t="s">
        <v>2578</v>
      </c>
      <c r="D442" s="2" t="s">
        <v>912</v>
      </c>
      <c r="E442" s="1">
        <v>4351760</v>
      </c>
      <c r="F442" s="8" t="s">
        <v>316</v>
      </c>
      <c r="G442" s="1">
        <v>348141</v>
      </c>
      <c r="H442" s="1">
        <f t="shared" si="15"/>
        <v>4699901</v>
      </c>
      <c r="I442" s="2" t="s">
        <v>1474</v>
      </c>
      <c r="J442" s="2" t="s">
        <v>2830</v>
      </c>
      <c r="K442" s="1">
        <f>+VLOOKUP(B442,[8]Sheet1!A$2:H$110,6,0)</f>
        <v>4351760</v>
      </c>
      <c r="L442" s="1">
        <f t="shared" si="14"/>
        <v>0</v>
      </c>
      <c r="M442" s="6">
        <f>+VLOOKUP(B442,[8]Sheet1!A$2:H$110,8,0)</f>
        <v>44719</v>
      </c>
      <c r="N442" t="s">
        <v>4429</v>
      </c>
    </row>
    <row r="443" spans="1:14" customFormat="1" hidden="1" outlineLevel="1" x14ac:dyDescent="0.2">
      <c r="A443" s="6">
        <v>44686</v>
      </c>
      <c r="B443" s="2">
        <v>11514</v>
      </c>
      <c r="C443" s="2" t="s">
        <v>2578</v>
      </c>
      <c r="D443" s="2" t="s">
        <v>1460</v>
      </c>
      <c r="E443" s="1">
        <v>4762640</v>
      </c>
      <c r="F443" s="8" t="s">
        <v>316</v>
      </c>
      <c r="G443" s="1">
        <v>381011</v>
      </c>
      <c r="H443" s="1">
        <f t="shared" si="15"/>
        <v>5143651</v>
      </c>
      <c r="I443" s="2" t="s">
        <v>513</v>
      </c>
      <c r="J443" s="2" t="s">
        <v>364</v>
      </c>
      <c r="K443" s="1">
        <f>+VLOOKUP(B443,[8]Sheet1!A$2:H$110,6,0)</f>
        <v>4762640</v>
      </c>
      <c r="L443" s="1">
        <f t="shared" si="14"/>
        <v>0</v>
      </c>
      <c r="M443" s="6">
        <f>+VLOOKUP(B443,[8]Sheet1!A$2:H$110,8,0)</f>
        <v>44719</v>
      </c>
      <c r="N443" t="s">
        <v>4429</v>
      </c>
    </row>
    <row r="444" spans="1:14" customFormat="1" hidden="1" outlineLevel="1" x14ac:dyDescent="0.2">
      <c r="A444" s="6">
        <v>44686</v>
      </c>
      <c r="B444" s="2">
        <v>11515</v>
      </c>
      <c r="C444" s="2" t="s">
        <v>2578</v>
      </c>
      <c r="D444" s="2" t="s">
        <v>2843</v>
      </c>
      <c r="E444" s="1">
        <v>544500</v>
      </c>
      <c r="F444" s="8" t="s">
        <v>316</v>
      </c>
      <c r="G444" s="1">
        <v>43560</v>
      </c>
      <c r="H444" s="1">
        <f t="shared" si="15"/>
        <v>588060</v>
      </c>
      <c r="I444" s="2" t="s">
        <v>769</v>
      </c>
      <c r="J444" s="2" t="s">
        <v>319</v>
      </c>
      <c r="K444" s="1">
        <f>+VLOOKUP(B444,[8]Sheet1!A$2:H$110,6,0)</f>
        <v>544500</v>
      </c>
      <c r="L444" s="1">
        <f t="shared" si="14"/>
        <v>0</v>
      </c>
      <c r="M444" s="6">
        <f>+VLOOKUP(B444,[8]Sheet1!A$2:H$110,8,0)</f>
        <v>44719</v>
      </c>
      <c r="N444" t="s">
        <v>4429</v>
      </c>
    </row>
    <row r="445" spans="1:14" customFormat="1" hidden="1" outlineLevel="1" x14ac:dyDescent="0.2">
      <c r="A445" s="6">
        <v>44686</v>
      </c>
      <c r="B445" s="2">
        <v>11516</v>
      </c>
      <c r="C445" s="2" t="s">
        <v>2578</v>
      </c>
      <c r="D445" s="2" t="s">
        <v>2721</v>
      </c>
      <c r="E445" s="1">
        <v>2579200</v>
      </c>
      <c r="F445" s="8" t="s">
        <v>316</v>
      </c>
      <c r="G445" s="1">
        <v>206336</v>
      </c>
      <c r="H445" s="1">
        <f t="shared" si="15"/>
        <v>2785536</v>
      </c>
      <c r="I445" s="2" t="s">
        <v>263</v>
      </c>
      <c r="J445" s="2" t="s">
        <v>1408</v>
      </c>
      <c r="K445" s="1">
        <f>+VLOOKUP(B445,[8]Sheet1!A$2:H$110,6,0)</f>
        <v>2579200</v>
      </c>
      <c r="L445" s="1">
        <f t="shared" si="14"/>
        <v>0</v>
      </c>
      <c r="M445" s="6">
        <f>+VLOOKUP(B445,[8]Sheet1!A$2:H$110,8,0)</f>
        <v>44719</v>
      </c>
      <c r="N445" t="s">
        <v>4429</v>
      </c>
    </row>
    <row r="446" spans="1:14" customFormat="1" hidden="1" outlineLevel="1" x14ac:dyDescent="0.2">
      <c r="A446" s="6">
        <v>44686</v>
      </c>
      <c r="B446" s="2">
        <v>11517</v>
      </c>
      <c r="C446" s="2" t="s">
        <v>2578</v>
      </c>
      <c r="D446" s="2" t="s">
        <v>601</v>
      </c>
      <c r="E446" s="1">
        <v>3491900</v>
      </c>
      <c r="F446" s="8" t="s">
        <v>316</v>
      </c>
      <c r="G446" s="1">
        <v>279352</v>
      </c>
      <c r="H446" s="1">
        <f t="shared" si="15"/>
        <v>3771252</v>
      </c>
      <c r="I446" s="2" t="s">
        <v>1851</v>
      </c>
      <c r="J446" s="2" t="s">
        <v>913</v>
      </c>
      <c r="K446" s="1">
        <f>+VLOOKUP(B446,[8]Sheet1!A$2:H$110,6,0)</f>
        <v>3491900</v>
      </c>
      <c r="L446" s="1">
        <f t="shared" si="14"/>
        <v>0</v>
      </c>
      <c r="M446" s="6">
        <f>+VLOOKUP(B446,[8]Sheet1!A$2:H$110,8,0)</f>
        <v>44719</v>
      </c>
      <c r="N446" t="s">
        <v>4429</v>
      </c>
    </row>
    <row r="447" spans="1:14" customFormat="1" hidden="1" outlineLevel="1" x14ac:dyDescent="0.2">
      <c r="A447" s="6">
        <v>44686</v>
      </c>
      <c r="B447" s="2">
        <v>11518</v>
      </c>
      <c r="C447" s="2" t="s">
        <v>2578</v>
      </c>
      <c r="D447" s="2" t="s">
        <v>252</v>
      </c>
      <c r="E447" s="1">
        <v>1468620</v>
      </c>
      <c r="F447" s="8" t="s">
        <v>316</v>
      </c>
      <c r="G447" s="1">
        <v>117490</v>
      </c>
      <c r="H447" s="1">
        <f t="shared" si="15"/>
        <v>1586110</v>
      </c>
      <c r="I447" s="2" t="s">
        <v>2908</v>
      </c>
      <c r="J447" s="2" t="s">
        <v>2857</v>
      </c>
      <c r="K447" s="1">
        <f>+VLOOKUP(B447,[8]Sheet1!A$2:H$110,6,0)</f>
        <v>1468620</v>
      </c>
      <c r="L447" s="1">
        <f t="shared" si="14"/>
        <v>0</v>
      </c>
      <c r="M447" s="6">
        <f>+VLOOKUP(B447,[8]Sheet1!A$2:H$110,8,0)</f>
        <v>44719</v>
      </c>
      <c r="N447" t="s">
        <v>4429</v>
      </c>
    </row>
    <row r="448" spans="1:14" customFormat="1" hidden="1" outlineLevel="1" x14ac:dyDescent="0.2">
      <c r="A448" s="6">
        <v>44686</v>
      </c>
      <c r="B448" s="2">
        <v>11519</v>
      </c>
      <c r="C448" s="2" t="s">
        <v>2578</v>
      </c>
      <c r="D448" s="2" t="s">
        <v>2479</v>
      </c>
      <c r="E448" s="1">
        <v>5678870</v>
      </c>
      <c r="F448" s="8" t="s">
        <v>316</v>
      </c>
      <c r="G448" s="1">
        <v>454310</v>
      </c>
      <c r="H448" s="1">
        <f t="shared" si="15"/>
        <v>6133180</v>
      </c>
      <c r="I448" s="2" t="s">
        <v>2503</v>
      </c>
      <c r="J448" s="2" t="s">
        <v>441</v>
      </c>
      <c r="K448" s="1">
        <f>+VLOOKUP(B448,[8]Sheet1!A$2:H$110,6,0)</f>
        <v>5678870</v>
      </c>
      <c r="L448" s="1">
        <f t="shared" ref="L448:L484" si="16">+K448-E448</f>
        <v>0</v>
      </c>
      <c r="M448" s="6">
        <f>+VLOOKUP(B448,[8]Sheet1!A$2:H$110,8,0)</f>
        <v>44719</v>
      </c>
      <c r="N448" t="s">
        <v>4429</v>
      </c>
    </row>
    <row r="449" spans="1:14" customFormat="1" hidden="1" outlineLevel="1" x14ac:dyDescent="0.2">
      <c r="A449" s="6">
        <v>44686</v>
      </c>
      <c r="B449" s="2">
        <v>11520</v>
      </c>
      <c r="C449" s="2" t="s">
        <v>2578</v>
      </c>
      <c r="D449" s="2" t="s">
        <v>189</v>
      </c>
      <c r="E449" s="1">
        <v>1468620</v>
      </c>
      <c r="F449" s="8" t="s">
        <v>316</v>
      </c>
      <c r="G449" s="1">
        <v>117490</v>
      </c>
      <c r="H449" s="1">
        <f t="shared" si="15"/>
        <v>1586110</v>
      </c>
      <c r="I449" s="2" t="s">
        <v>1474</v>
      </c>
      <c r="J449" s="2" t="s">
        <v>2830</v>
      </c>
      <c r="K449" s="1">
        <f>+VLOOKUP(B449,[8]Sheet1!A$2:H$110,6,0)</f>
        <v>1468620</v>
      </c>
      <c r="L449" s="1">
        <f t="shared" si="16"/>
        <v>0</v>
      </c>
      <c r="M449" s="6">
        <f>+VLOOKUP(B449,[8]Sheet1!A$2:H$110,8,0)</f>
        <v>44719</v>
      </c>
      <c r="N449" t="s">
        <v>4429</v>
      </c>
    </row>
    <row r="450" spans="1:14" customFormat="1" hidden="1" outlineLevel="1" x14ac:dyDescent="0.2">
      <c r="A450" s="6">
        <v>44686</v>
      </c>
      <c r="B450" s="2">
        <v>11521</v>
      </c>
      <c r="C450" s="2" t="s">
        <v>2578</v>
      </c>
      <c r="D450" s="2" t="s">
        <v>1286</v>
      </c>
      <c r="E450" s="1">
        <v>6069844</v>
      </c>
      <c r="F450" s="8" t="s">
        <v>316</v>
      </c>
      <c r="G450" s="1">
        <v>485588</v>
      </c>
      <c r="H450" s="1">
        <f t="shared" ref="H450:H513" si="17">+E450+G450</f>
        <v>6555432</v>
      </c>
      <c r="I450" s="2" t="s">
        <v>2355</v>
      </c>
      <c r="J450" s="2" t="s">
        <v>2013</v>
      </c>
      <c r="K450" s="1">
        <f>+VLOOKUP(B450,[8]Sheet1!A$2:H$110,6,0)</f>
        <v>6069844</v>
      </c>
      <c r="L450" s="1">
        <f t="shared" si="16"/>
        <v>0</v>
      </c>
      <c r="M450" s="6">
        <f>+VLOOKUP(B450,[8]Sheet1!A$2:H$110,8,0)</f>
        <v>44719</v>
      </c>
      <c r="N450" t="s">
        <v>4429</v>
      </c>
    </row>
    <row r="451" spans="1:14" customFormat="1" hidden="1" outlineLevel="1" x14ac:dyDescent="0.2">
      <c r="A451" s="6">
        <v>44686</v>
      </c>
      <c r="B451" s="2">
        <v>11522</v>
      </c>
      <c r="C451" s="2" t="s">
        <v>2578</v>
      </c>
      <c r="D451" s="2" t="s">
        <v>1779</v>
      </c>
      <c r="E451" s="1">
        <v>3491900</v>
      </c>
      <c r="F451" s="8" t="s">
        <v>316</v>
      </c>
      <c r="G451" s="1">
        <v>279352</v>
      </c>
      <c r="H451" s="1">
        <f t="shared" si="17"/>
        <v>3771252</v>
      </c>
      <c r="I451" s="2" t="s">
        <v>975</v>
      </c>
      <c r="J451" s="2" t="s">
        <v>915</v>
      </c>
      <c r="K451" s="1">
        <f>+VLOOKUP(B451,[8]Sheet1!A$2:H$110,6,0)</f>
        <v>3491900</v>
      </c>
      <c r="L451" s="1">
        <f t="shared" si="16"/>
        <v>0</v>
      </c>
      <c r="M451" s="6">
        <f>+VLOOKUP(B451,[8]Sheet1!A$2:H$110,8,0)</f>
        <v>44719</v>
      </c>
      <c r="N451" t="s">
        <v>4429</v>
      </c>
    </row>
    <row r="452" spans="1:14" customFormat="1" hidden="1" outlineLevel="1" x14ac:dyDescent="0.2">
      <c r="A452" s="6">
        <v>44686</v>
      </c>
      <c r="B452" s="2">
        <v>11523</v>
      </c>
      <c r="C452" s="2" t="s">
        <v>2578</v>
      </c>
      <c r="D452" s="2" t="s">
        <v>1529</v>
      </c>
      <c r="E452" s="1">
        <v>2579200</v>
      </c>
      <c r="F452" s="8" t="s">
        <v>316</v>
      </c>
      <c r="G452" s="1">
        <v>206336</v>
      </c>
      <c r="H452" s="1">
        <f t="shared" si="17"/>
        <v>2785536</v>
      </c>
      <c r="I452" s="2" t="s">
        <v>3001</v>
      </c>
      <c r="J452" s="2" t="s">
        <v>1150</v>
      </c>
      <c r="K452" s="1">
        <f>+VLOOKUP(B452,[8]Sheet1!A$2:H$110,6,0)</f>
        <v>2579200</v>
      </c>
      <c r="L452" s="1">
        <f t="shared" si="16"/>
        <v>0</v>
      </c>
      <c r="M452" s="6">
        <f>+VLOOKUP(B452,[8]Sheet1!A$2:H$110,8,0)</f>
        <v>44719</v>
      </c>
      <c r="N452" t="s">
        <v>4429</v>
      </c>
    </row>
    <row r="453" spans="1:14" customFormat="1" hidden="1" outlineLevel="1" x14ac:dyDescent="0.2">
      <c r="A453" s="6">
        <v>44686</v>
      </c>
      <c r="B453" s="2">
        <v>11524</v>
      </c>
      <c r="C453" s="2" t="s">
        <v>2578</v>
      </c>
      <c r="D453" s="2" t="s">
        <v>881</v>
      </c>
      <c r="E453" s="1">
        <v>10405120</v>
      </c>
      <c r="F453" s="8" t="s">
        <v>316</v>
      </c>
      <c r="G453" s="1">
        <v>832410</v>
      </c>
      <c r="H453" s="1">
        <f t="shared" si="17"/>
        <v>11237530</v>
      </c>
      <c r="I453" s="2" t="s">
        <v>2355</v>
      </c>
      <c r="J453" s="2" t="s">
        <v>2013</v>
      </c>
      <c r="K453" s="1">
        <f>+VLOOKUP(B453,[8]Sheet1!A$2:H$110,6,0)</f>
        <v>10405120</v>
      </c>
      <c r="L453" s="1">
        <f t="shared" si="16"/>
        <v>0</v>
      </c>
      <c r="M453" s="6">
        <f>+VLOOKUP(B453,[8]Sheet1!A$2:H$110,8,0)</f>
        <v>44719</v>
      </c>
      <c r="N453" t="s">
        <v>4429</v>
      </c>
    </row>
    <row r="454" spans="1:14" customFormat="1" hidden="1" outlineLevel="1" x14ac:dyDescent="0.2">
      <c r="A454" s="6">
        <v>44686</v>
      </c>
      <c r="B454" s="2">
        <v>11525</v>
      </c>
      <c r="C454" s="2" t="s">
        <v>2578</v>
      </c>
      <c r="D454" s="2" t="s">
        <v>518</v>
      </c>
      <c r="E454" s="1">
        <v>2095800</v>
      </c>
      <c r="F454" s="8" t="s">
        <v>316</v>
      </c>
      <c r="G454" s="1">
        <v>167664</v>
      </c>
      <c r="H454" s="1">
        <f t="shared" si="17"/>
        <v>2263464</v>
      </c>
      <c r="I454" s="2" t="s">
        <v>975</v>
      </c>
      <c r="J454" s="2" t="s">
        <v>915</v>
      </c>
      <c r="K454" s="1">
        <f>+VLOOKUP(B454,[8]Sheet1!A$2:H$110,6,0)</f>
        <v>2095800</v>
      </c>
      <c r="L454" s="1">
        <f t="shared" si="16"/>
        <v>0</v>
      </c>
      <c r="M454" s="6">
        <f>+VLOOKUP(B454,[8]Sheet1!A$2:H$110,8,0)</f>
        <v>44719</v>
      </c>
      <c r="N454" t="s">
        <v>4429</v>
      </c>
    </row>
    <row r="455" spans="1:14" customFormat="1" hidden="1" outlineLevel="1" x14ac:dyDescent="0.2">
      <c r="A455" s="6">
        <v>44686</v>
      </c>
      <c r="B455" s="2">
        <v>11526</v>
      </c>
      <c r="C455" s="2" t="s">
        <v>2578</v>
      </c>
      <c r="D455" s="2" t="s">
        <v>961</v>
      </c>
      <c r="E455" s="1">
        <v>4313540</v>
      </c>
      <c r="F455" s="8" t="s">
        <v>316</v>
      </c>
      <c r="G455" s="1">
        <v>345083</v>
      </c>
      <c r="H455" s="1">
        <f t="shared" si="17"/>
        <v>4658623</v>
      </c>
      <c r="I455" s="2" t="s">
        <v>2355</v>
      </c>
      <c r="J455" s="2" t="s">
        <v>2013</v>
      </c>
      <c r="K455" s="1">
        <f>+VLOOKUP(B455,[8]Sheet1!A$2:H$110,6,0)</f>
        <v>4313540</v>
      </c>
      <c r="L455" s="1">
        <f t="shared" si="16"/>
        <v>0</v>
      </c>
      <c r="M455" s="6">
        <f>+VLOOKUP(B455,[8]Sheet1!A$2:H$110,8,0)</f>
        <v>44719</v>
      </c>
      <c r="N455" t="s">
        <v>4429</v>
      </c>
    </row>
    <row r="456" spans="1:14" customFormat="1" hidden="1" outlineLevel="1" x14ac:dyDescent="0.2">
      <c r="A456" s="6">
        <v>44686</v>
      </c>
      <c r="B456" s="2">
        <v>11527</v>
      </c>
      <c r="C456" s="2" t="s">
        <v>2578</v>
      </c>
      <c r="D456" s="2" t="s">
        <v>292</v>
      </c>
      <c r="E456" s="1">
        <v>3968660</v>
      </c>
      <c r="F456" s="8" t="s">
        <v>316</v>
      </c>
      <c r="G456" s="1">
        <v>317493</v>
      </c>
      <c r="H456" s="1">
        <f t="shared" si="17"/>
        <v>4286153</v>
      </c>
      <c r="I456" s="2" t="s">
        <v>2503</v>
      </c>
      <c r="J456" s="2" t="s">
        <v>441</v>
      </c>
      <c r="K456" s="1">
        <f>+VLOOKUP(B456,[8]Sheet1!A$2:H$110,6,0)</f>
        <v>3968660</v>
      </c>
      <c r="L456" s="1">
        <f t="shared" si="16"/>
        <v>0</v>
      </c>
      <c r="M456" s="6">
        <f>+VLOOKUP(B456,[8]Sheet1!A$2:H$110,8,0)</f>
        <v>44719</v>
      </c>
      <c r="N456" t="s">
        <v>4429</v>
      </c>
    </row>
    <row r="457" spans="1:14" customFormat="1" hidden="1" outlineLevel="1" x14ac:dyDescent="0.2">
      <c r="A457" s="6">
        <v>44686</v>
      </c>
      <c r="B457" s="2">
        <v>11528</v>
      </c>
      <c r="C457" s="2" t="s">
        <v>2578</v>
      </c>
      <c r="D457" s="2" t="s">
        <v>2276</v>
      </c>
      <c r="E457" s="1">
        <v>2472070</v>
      </c>
      <c r="F457" s="8" t="s">
        <v>316</v>
      </c>
      <c r="G457" s="1">
        <v>197766</v>
      </c>
      <c r="H457" s="1">
        <f t="shared" si="17"/>
        <v>2669836</v>
      </c>
      <c r="I457" s="2" t="s">
        <v>769</v>
      </c>
      <c r="J457" s="2" t="s">
        <v>319</v>
      </c>
      <c r="K457" s="1">
        <f>+VLOOKUP(B457,[8]Sheet1!A$2:H$110,6,0)</f>
        <v>2472070</v>
      </c>
      <c r="L457" s="1">
        <f t="shared" si="16"/>
        <v>0</v>
      </c>
      <c r="M457" s="6">
        <f>+VLOOKUP(B457,[8]Sheet1!A$2:H$110,8,0)</f>
        <v>44719</v>
      </c>
      <c r="N457" t="s">
        <v>4429</v>
      </c>
    </row>
    <row r="458" spans="1:14" customFormat="1" hidden="1" outlineLevel="1" x14ac:dyDescent="0.2">
      <c r="A458" s="6">
        <v>44686</v>
      </c>
      <c r="B458" s="2">
        <v>11529</v>
      </c>
      <c r="C458" s="2" t="s">
        <v>2578</v>
      </c>
      <c r="D458" s="2" t="s">
        <v>1777</v>
      </c>
      <c r="E458" s="1">
        <v>4800360</v>
      </c>
      <c r="F458" s="8" t="s">
        <v>316</v>
      </c>
      <c r="G458" s="1">
        <v>384029</v>
      </c>
      <c r="H458" s="1">
        <f t="shared" si="17"/>
        <v>5184389</v>
      </c>
      <c r="I458" s="2" t="s">
        <v>263</v>
      </c>
      <c r="J458" s="2" t="s">
        <v>1408</v>
      </c>
      <c r="K458" s="1">
        <f>+VLOOKUP(B458,[8]Sheet1!A$2:H$110,6,0)</f>
        <v>4800360</v>
      </c>
      <c r="L458" s="1">
        <f t="shared" si="16"/>
        <v>0</v>
      </c>
      <c r="M458" s="6">
        <f>+VLOOKUP(B458,[8]Sheet1!A$2:H$110,8,0)</f>
        <v>44719</v>
      </c>
      <c r="N458" t="s">
        <v>4429</v>
      </c>
    </row>
    <row r="459" spans="1:14" customFormat="1" hidden="1" outlineLevel="1" x14ac:dyDescent="0.2">
      <c r="A459" s="6">
        <v>44686</v>
      </c>
      <c r="B459" s="2">
        <v>11530</v>
      </c>
      <c r="C459" s="2" t="s">
        <v>2578</v>
      </c>
      <c r="D459" s="2" t="s">
        <v>303</v>
      </c>
      <c r="E459" s="1">
        <v>12679286</v>
      </c>
      <c r="F459" s="8" t="s">
        <v>316</v>
      </c>
      <c r="G459" s="1">
        <v>1014343</v>
      </c>
      <c r="H459" s="1">
        <f t="shared" si="17"/>
        <v>13693629</v>
      </c>
      <c r="I459" s="2" t="s">
        <v>263</v>
      </c>
      <c r="J459" s="2" t="s">
        <v>1408</v>
      </c>
      <c r="K459" s="1">
        <f>+VLOOKUP(B459,[8]Sheet1!A$2:H$110,6,0)</f>
        <v>12679286</v>
      </c>
      <c r="L459" s="1">
        <f t="shared" si="16"/>
        <v>0</v>
      </c>
      <c r="M459" s="6">
        <f>+VLOOKUP(B459,[8]Sheet1!A$2:H$110,8,0)</f>
        <v>44719</v>
      </c>
      <c r="N459" t="s">
        <v>4429</v>
      </c>
    </row>
    <row r="460" spans="1:14" customFormat="1" hidden="1" outlineLevel="1" x14ac:dyDescent="0.2">
      <c r="A460" s="6">
        <v>44686</v>
      </c>
      <c r="B460" s="2">
        <v>11531</v>
      </c>
      <c r="C460" s="2" t="s">
        <v>2578</v>
      </c>
      <c r="D460" s="2" t="s">
        <v>1411</v>
      </c>
      <c r="E460" s="1">
        <v>1110580</v>
      </c>
      <c r="F460" s="8" t="s">
        <v>316</v>
      </c>
      <c r="G460" s="1">
        <v>88846</v>
      </c>
      <c r="H460" s="1">
        <f t="shared" si="17"/>
        <v>1199426</v>
      </c>
      <c r="I460" s="2" t="s">
        <v>1851</v>
      </c>
      <c r="J460" s="2" t="s">
        <v>913</v>
      </c>
      <c r="K460" s="1">
        <f>+VLOOKUP(B460,[8]Sheet1!A$2:H$110,6,0)</f>
        <v>1110580</v>
      </c>
      <c r="L460" s="1">
        <f t="shared" si="16"/>
        <v>0</v>
      </c>
      <c r="M460" s="6">
        <f>+VLOOKUP(B460,[8]Sheet1!A$2:H$110,8,0)</f>
        <v>44719</v>
      </c>
      <c r="N460" t="s">
        <v>4429</v>
      </c>
    </row>
    <row r="461" spans="1:14" customFormat="1" hidden="1" outlineLevel="1" x14ac:dyDescent="0.2">
      <c r="A461" s="6">
        <v>44686</v>
      </c>
      <c r="B461" s="2">
        <v>11532</v>
      </c>
      <c r="C461" s="2" t="s">
        <v>2578</v>
      </c>
      <c r="D461" s="2" t="s">
        <v>2369</v>
      </c>
      <c r="E461" s="1">
        <v>2144100</v>
      </c>
      <c r="F461" s="8" t="s">
        <v>316</v>
      </c>
      <c r="G461" s="1">
        <v>171528</v>
      </c>
      <c r="H461" s="1">
        <f t="shared" si="17"/>
        <v>2315628</v>
      </c>
      <c r="I461" s="2" t="s">
        <v>2908</v>
      </c>
      <c r="J461" s="2" t="s">
        <v>2857</v>
      </c>
      <c r="K461" s="1">
        <f>+VLOOKUP(B461,[8]Sheet1!A$2:H$110,6,0)</f>
        <v>2144100</v>
      </c>
      <c r="L461" s="1">
        <f t="shared" si="16"/>
        <v>0</v>
      </c>
      <c r="M461" s="6">
        <f>+VLOOKUP(B461,[8]Sheet1!A$2:H$110,8,0)</f>
        <v>44719</v>
      </c>
      <c r="N461" t="s">
        <v>4429</v>
      </c>
    </row>
    <row r="462" spans="1:14" customFormat="1" hidden="1" outlineLevel="1" x14ac:dyDescent="0.2">
      <c r="A462" s="6">
        <v>44686</v>
      </c>
      <c r="B462" s="2">
        <v>11533</v>
      </c>
      <c r="C462" s="2" t="s">
        <v>2578</v>
      </c>
      <c r="D462" s="2" t="s">
        <v>567</v>
      </c>
      <c r="E462" s="1">
        <v>1468620</v>
      </c>
      <c r="F462" s="8" t="s">
        <v>316</v>
      </c>
      <c r="G462" s="1">
        <v>117490</v>
      </c>
      <c r="H462" s="1">
        <f t="shared" si="17"/>
        <v>1586110</v>
      </c>
      <c r="I462" s="2" t="s">
        <v>1474</v>
      </c>
      <c r="J462" s="2" t="s">
        <v>2830</v>
      </c>
      <c r="K462" s="1">
        <f>+VLOOKUP(B462,[8]Sheet1!A$2:H$110,6,0)</f>
        <v>1468620</v>
      </c>
      <c r="L462" s="1">
        <f t="shared" si="16"/>
        <v>0</v>
      </c>
      <c r="M462" s="6">
        <f>+VLOOKUP(B462,[8]Sheet1!A$2:H$110,8,0)</f>
        <v>44719</v>
      </c>
      <c r="N462" t="s">
        <v>4429</v>
      </c>
    </row>
    <row r="463" spans="1:14" customFormat="1" hidden="1" outlineLevel="1" x14ac:dyDescent="0.2">
      <c r="A463" s="6">
        <v>44686</v>
      </c>
      <c r="B463" s="2">
        <v>11534</v>
      </c>
      <c r="C463" s="2" t="s">
        <v>2578</v>
      </c>
      <c r="D463" s="2" t="s">
        <v>2034</v>
      </c>
      <c r="E463" s="1">
        <v>2579200</v>
      </c>
      <c r="F463" s="8" t="s">
        <v>316</v>
      </c>
      <c r="G463" s="1">
        <v>206336</v>
      </c>
      <c r="H463" s="1">
        <f t="shared" si="17"/>
        <v>2785536</v>
      </c>
      <c r="I463" s="2" t="s">
        <v>2897</v>
      </c>
      <c r="J463" s="2" t="s">
        <v>1197</v>
      </c>
      <c r="K463" s="1">
        <f>+VLOOKUP(B463,[8]Sheet1!A$2:H$110,6,0)</f>
        <v>2579200</v>
      </c>
      <c r="L463" s="1">
        <f t="shared" si="16"/>
        <v>0</v>
      </c>
      <c r="M463" s="6">
        <f>+VLOOKUP(B463,[8]Sheet1!A$2:H$110,8,0)</f>
        <v>44719</v>
      </c>
      <c r="N463" t="s">
        <v>4429</v>
      </c>
    </row>
    <row r="464" spans="1:14" customFormat="1" hidden="1" outlineLevel="1" x14ac:dyDescent="0.2">
      <c r="A464" s="6">
        <v>44686</v>
      </c>
      <c r="B464" s="2">
        <v>11535</v>
      </c>
      <c r="C464" s="2" t="s">
        <v>2578</v>
      </c>
      <c r="D464" s="2" t="s">
        <v>3005</v>
      </c>
      <c r="E464" s="1">
        <v>2925820</v>
      </c>
      <c r="F464" s="8" t="s">
        <v>316</v>
      </c>
      <c r="G464" s="1">
        <v>234066</v>
      </c>
      <c r="H464" s="1">
        <f t="shared" si="17"/>
        <v>3159886</v>
      </c>
      <c r="I464" s="2" t="s">
        <v>497</v>
      </c>
      <c r="J464" s="2" t="s">
        <v>349</v>
      </c>
      <c r="K464" s="1">
        <f>+VLOOKUP(B464,[8]Sheet1!A$2:H$110,6,0)</f>
        <v>2925820</v>
      </c>
      <c r="L464" s="1">
        <f t="shared" si="16"/>
        <v>0</v>
      </c>
      <c r="M464" s="6">
        <f>+VLOOKUP(B464,[8]Sheet1!A$2:H$110,8,0)</f>
        <v>44719</v>
      </c>
      <c r="N464" t="s">
        <v>4429</v>
      </c>
    </row>
    <row r="465" spans="1:14" customFormat="1" hidden="1" outlineLevel="1" x14ac:dyDescent="0.2">
      <c r="A465" s="6">
        <v>44686</v>
      </c>
      <c r="B465" s="2">
        <v>11536</v>
      </c>
      <c r="C465" s="2" t="s">
        <v>2578</v>
      </c>
      <c r="D465" s="2" t="s">
        <v>847</v>
      </c>
      <c r="E465" s="1">
        <v>10544590</v>
      </c>
      <c r="F465" s="8" t="s">
        <v>316</v>
      </c>
      <c r="G465" s="1">
        <v>843567</v>
      </c>
      <c r="H465" s="1">
        <f t="shared" si="17"/>
        <v>11388157</v>
      </c>
      <c r="I465" s="2" t="s">
        <v>2355</v>
      </c>
      <c r="J465" s="2" t="s">
        <v>2013</v>
      </c>
      <c r="K465" s="1">
        <f>+VLOOKUP(B465,[8]Sheet1!A$2:H$110,6,0)</f>
        <v>10544590</v>
      </c>
      <c r="L465" s="1">
        <f t="shared" si="16"/>
        <v>0</v>
      </c>
      <c r="M465" s="6">
        <f>+VLOOKUP(B465,[8]Sheet1!A$2:H$110,8,0)</f>
        <v>44719</v>
      </c>
      <c r="N465" t="s">
        <v>4429</v>
      </c>
    </row>
    <row r="466" spans="1:14" customFormat="1" hidden="1" outlineLevel="1" x14ac:dyDescent="0.2">
      <c r="A466" s="6">
        <v>44686</v>
      </c>
      <c r="B466" s="2">
        <v>11537</v>
      </c>
      <c r="C466" s="2" t="s">
        <v>2578</v>
      </c>
      <c r="D466" s="2" t="s">
        <v>1614</v>
      </c>
      <c r="E466" s="1">
        <v>5552900</v>
      </c>
      <c r="F466" s="8" t="s">
        <v>316</v>
      </c>
      <c r="G466" s="1">
        <v>444232</v>
      </c>
      <c r="H466" s="1">
        <f t="shared" si="17"/>
        <v>5997132</v>
      </c>
      <c r="I466" s="2" t="s">
        <v>2355</v>
      </c>
      <c r="J466" s="2" t="s">
        <v>2013</v>
      </c>
      <c r="K466" s="1">
        <f>+VLOOKUP(B466,[8]Sheet1!A$2:H$110,6,0)</f>
        <v>5552900</v>
      </c>
      <c r="L466" s="1">
        <f t="shared" si="16"/>
        <v>0</v>
      </c>
      <c r="M466" s="6">
        <f>+VLOOKUP(B466,[8]Sheet1!A$2:H$110,8,0)</f>
        <v>44719</v>
      </c>
      <c r="N466" t="s">
        <v>4429</v>
      </c>
    </row>
    <row r="467" spans="1:14" customFormat="1" hidden="1" outlineLevel="1" x14ac:dyDescent="0.2">
      <c r="A467" s="6">
        <v>44686</v>
      </c>
      <c r="B467" s="2">
        <v>11538</v>
      </c>
      <c r="C467" s="2" t="s">
        <v>2578</v>
      </c>
      <c r="D467" s="2" t="s">
        <v>227</v>
      </c>
      <c r="E467" s="1">
        <v>7021520</v>
      </c>
      <c r="F467" s="8" t="s">
        <v>316</v>
      </c>
      <c r="G467" s="1">
        <v>561722</v>
      </c>
      <c r="H467" s="1">
        <f t="shared" si="17"/>
        <v>7583242</v>
      </c>
      <c r="I467" s="2" t="s">
        <v>2355</v>
      </c>
      <c r="J467" s="2" t="s">
        <v>2013</v>
      </c>
      <c r="K467" s="1">
        <f>+VLOOKUP(B467,[8]Sheet1!A$2:H$110,6,0)</f>
        <v>7021520</v>
      </c>
      <c r="L467" s="1">
        <f t="shared" si="16"/>
        <v>0</v>
      </c>
      <c r="M467" s="6">
        <f>+VLOOKUP(B467,[8]Sheet1!A$2:H$110,8,0)</f>
        <v>44719</v>
      </c>
      <c r="N467" t="s">
        <v>4429</v>
      </c>
    </row>
    <row r="468" spans="1:14" customFormat="1" hidden="1" outlineLevel="1" x14ac:dyDescent="0.2">
      <c r="A468" s="6">
        <v>44686</v>
      </c>
      <c r="B468" s="2">
        <v>11539</v>
      </c>
      <c r="C468" s="2" t="s">
        <v>2578</v>
      </c>
      <c r="D468" s="2" t="s">
        <v>544</v>
      </c>
      <c r="E468" s="1">
        <v>3491900</v>
      </c>
      <c r="F468" s="8" t="s">
        <v>316</v>
      </c>
      <c r="G468" s="1">
        <v>279352</v>
      </c>
      <c r="H468" s="1">
        <f t="shared" si="17"/>
        <v>3771252</v>
      </c>
      <c r="I468" s="2" t="s">
        <v>497</v>
      </c>
      <c r="J468" s="2" t="s">
        <v>349</v>
      </c>
      <c r="K468" s="1">
        <f>+VLOOKUP(B468,[8]Sheet1!A$2:H$110,6,0)</f>
        <v>3491900</v>
      </c>
      <c r="L468" s="1">
        <f t="shared" si="16"/>
        <v>0</v>
      </c>
      <c r="M468" s="6">
        <f>+VLOOKUP(B468,[8]Sheet1!A$2:H$110,8,0)</f>
        <v>44719</v>
      </c>
      <c r="N468" t="s">
        <v>4429</v>
      </c>
    </row>
    <row r="469" spans="1:14" customFormat="1" hidden="1" outlineLevel="1" x14ac:dyDescent="0.2">
      <c r="A469" s="6">
        <v>44686</v>
      </c>
      <c r="B469" s="2">
        <v>11540</v>
      </c>
      <c r="C469" s="2" t="s">
        <v>2578</v>
      </c>
      <c r="D469" s="2" t="s">
        <v>2256</v>
      </c>
      <c r="E469" s="1">
        <v>3708430</v>
      </c>
      <c r="F469" s="8" t="s">
        <v>316</v>
      </c>
      <c r="G469" s="1">
        <v>296674</v>
      </c>
      <c r="H469" s="1">
        <f t="shared" si="17"/>
        <v>4005104</v>
      </c>
      <c r="I469" s="2" t="s">
        <v>2897</v>
      </c>
      <c r="J469" s="2" t="s">
        <v>1197</v>
      </c>
      <c r="K469" s="1">
        <f>+VLOOKUP(B469,[8]Sheet1!A$2:H$110,6,0)</f>
        <v>3708430</v>
      </c>
      <c r="L469" s="1">
        <f t="shared" si="16"/>
        <v>0</v>
      </c>
      <c r="M469" s="6">
        <f>+VLOOKUP(B469,[8]Sheet1!A$2:H$110,8,0)</f>
        <v>44719</v>
      </c>
      <c r="N469" t="s">
        <v>4429</v>
      </c>
    </row>
    <row r="470" spans="1:14" customFormat="1" hidden="1" outlineLevel="1" x14ac:dyDescent="0.2">
      <c r="A470" s="6">
        <v>44686</v>
      </c>
      <c r="B470" s="2">
        <v>11541</v>
      </c>
      <c r="C470" s="2" t="s">
        <v>2578</v>
      </c>
      <c r="D470" s="2" t="s">
        <v>157</v>
      </c>
      <c r="E470" s="1">
        <v>12690026</v>
      </c>
      <c r="F470" s="8" t="s">
        <v>316</v>
      </c>
      <c r="G470" s="1">
        <v>1015202</v>
      </c>
      <c r="H470" s="1">
        <f t="shared" si="17"/>
        <v>13705228</v>
      </c>
      <c r="I470" s="2" t="s">
        <v>513</v>
      </c>
      <c r="J470" s="2" t="s">
        <v>364</v>
      </c>
      <c r="K470" s="1">
        <f>+VLOOKUP(B470,[8]Sheet1!A$2:H$110,6,0)</f>
        <v>12690026</v>
      </c>
      <c r="L470" s="1">
        <f t="shared" si="16"/>
        <v>0</v>
      </c>
      <c r="M470" s="6">
        <f>+VLOOKUP(B470,[8]Sheet1!A$2:H$110,8,0)</f>
        <v>44719</v>
      </c>
      <c r="N470" t="s">
        <v>4429</v>
      </c>
    </row>
    <row r="471" spans="1:14" customFormat="1" hidden="1" outlineLevel="1" x14ac:dyDescent="0.2">
      <c r="A471" s="6">
        <v>44686</v>
      </c>
      <c r="B471" s="2">
        <v>11542</v>
      </c>
      <c r="C471" s="2" t="s">
        <v>2578</v>
      </c>
      <c r="D471" s="2" t="s">
        <v>2664</v>
      </c>
      <c r="E471" s="1">
        <v>1468620</v>
      </c>
      <c r="F471" s="8" t="s">
        <v>316</v>
      </c>
      <c r="G471" s="1">
        <v>117490</v>
      </c>
      <c r="H471" s="1">
        <f t="shared" si="17"/>
        <v>1586110</v>
      </c>
      <c r="I471" s="2" t="s">
        <v>1977</v>
      </c>
      <c r="J471" s="2" t="s">
        <v>1098</v>
      </c>
      <c r="K471" s="1">
        <f>+VLOOKUP(B471,[8]Sheet1!A$2:H$110,6,0)</f>
        <v>1468620</v>
      </c>
      <c r="L471" s="1">
        <f t="shared" si="16"/>
        <v>0</v>
      </c>
      <c r="M471" s="6">
        <f>+VLOOKUP(B471,[8]Sheet1!A$2:H$110,8,0)</f>
        <v>44719</v>
      </c>
      <c r="N471" t="s">
        <v>4429</v>
      </c>
    </row>
    <row r="472" spans="1:14" customFormat="1" hidden="1" outlineLevel="1" x14ac:dyDescent="0.2">
      <c r="A472" s="6">
        <v>44686</v>
      </c>
      <c r="B472" s="2">
        <v>11543</v>
      </c>
      <c r="C472" s="2" t="s">
        <v>2578</v>
      </c>
      <c r="D472" s="2" t="s">
        <v>1819</v>
      </c>
      <c r="E472" s="1">
        <v>5363670</v>
      </c>
      <c r="F472" s="8" t="s">
        <v>316</v>
      </c>
      <c r="G472" s="1">
        <v>429094</v>
      </c>
      <c r="H472" s="1">
        <f t="shared" si="17"/>
        <v>5792764</v>
      </c>
      <c r="I472" s="2" t="s">
        <v>1474</v>
      </c>
      <c r="J472" s="2" t="s">
        <v>2830</v>
      </c>
      <c r="K472" s="1">
        <f>+VLOOKUP(B472,[8]Sheet1!A$2:H$110,6,0)</f>
        <v>5363670</v>
      </c>
      <c r="L472" s="1">
        <f t="shared" si="16"/>
        <v>0</v>
      </c>
      <c r="M472" s="6">
        <f>+VLOOKUP(B472,[8]Sheet1!A$2:H$110,8,0)</f>
        <v>44719</v>
      </c>
      <c r="N472" t="s">
        <v>4429</v>
      </c>
    </row>
    <row r="473" spans="1:14" customFormat="1" hidden="1" outlineLevel="1" x14ac:dyDescent="0.2">
      <c r="A473" s="6">
        <v>44686</v>
      </c>
      <c r="B473" s="2">
        <v>11544</v>
      </c>
      <c r="C473" s="2" t="s">
        <v>2578</v>
      </c>
      <c r="D473" s="2" t="s">
        <v>740</v>
      </c>
      <c r="E473" s="1">
        <v>316200</v>
      </c>
      <c r="F473" s="8" t="s">
        <v>316</v>
      </c>
      <c r="G473" s="1">
        <v>25296</v>
      </c>
      <c r="H473" s="1">
        <f t="shared" si="17"/>
        <v>341496</v>
      </c>
      <c r="I473" s="2" t="s">
        <v>2908</v>
      </c>
      <c r="J473" s="2" t="s">
        <v>2857</v>
      </c>
      <c r="K473" s="1">
        <f>+VLOOKUP(B473,[8]Sheet1!A$2:H$110,6,0)</f>
        <v>316200</v>
      </c>
      <c r="L473" s="1">
        <f t="shared" si="16"/>
        <v>0</v>
      </c>
      <c r="M473" s="6">
        <f>+VLOOKUP(B473,[8]Sheet1!A$2:H$110,8,0)</f>
        <v>44719</v>
      </c>
      <c r="N473" t="s">
        <v>4429</v>
      </c>
    </row>
    <row r="474" spans="1:14" customFormat="1" hidden="1" outlineLevel="1" x14ac:dyDescent="0.2">
      <c r="A474" s="6">
        <v>44686</v>
      </c>
      <c r="B474" s="2">
        <v>11545</v>
      </c>
      <c r="C474" s="2" t="s">
        <v>2578</v>
      </c>
      <c r="D474" s="2" t="s">
        <v>2452</v>
      </c>
      <c r="E474" s="1">
        <v>7181680</v>
      </c>
      <c r="F474" s="8" t="s">
        <v>316</v>
      </c>
      <c r="G474" s="1">
        <v>574534</v>
      </c>
      <c r="H474" s="1">
        <f t="shared" si="17"/>
        <v>7756214</v>
      </c>
      <c r="I474" s="2" t="s">
        <v>263</v>
      </c>
      <c r="J474" s="2" t="s">
        <v>1408</v>
      </c>
      <c r="K474" s="1">
        <f>+VLOOKUP(B474,[8]Sheet1!A$2:H$110,6,0)</f>
        <v>7181680</v>
      </c>
      <c r="L474" s="1">
        <f t="shared" si="16"/>
        <v>0</v>
      </c>
      <c r="M474" s="6">
        <f>+VLOOKUP(B474,[8]Sheet1!A$2:H$110,8,0)</f>
        <v>44719</v>
      </c>
      <c r="N474" t="s">
        <v>4429</v>
      </c>
    </row>
    <row r="475" spans="1:14" customFormat="1" hidden="1" outlineLevel="1" x14ac:dyDescent="0.2">
      <c r="A475" s="6">
        <v>44686</v>
      </c>
      <c r="B475" s="2">
        <v>11546</v>
      </c>
      <c r="C475" s="2" t="s">
        <v>2578</v>
      </c>
      <c r="D475" s="2" t="s">
        <v>2356</v>
      </c>
      <c r="E475" s="1">
        <v>4237606</v>
      </c>
      <c r="F475" s="8" t="s">
        <v>316</v>
      </c>
      <c r="G475" s="1">
        <v>339008</v>
      </c>
      <c r="H475" s="1">
        <f t="shared" si="17"/>
        <v>4576614</v>
      </c>
      <c r="I475" s="2" t="s">
        <v>769</v>
      </c>
      <c r="J475" s="2" t="s">
        <v>319</v>
      </c>
      <c r="K475" s="1">
        <f>+VLOOKUP(B475,[8]Sheet1!A$2:H$110,6,0)</f>
        <v>4237606</v>
      </c>
      <c r="L475" s="1">
        <f t="shared" si="16"/>
        <v>0</v>
      </c>
      <c r="M475" s="6">
        <f>+VLOOKUP(B475,[8]Sheet1!A$2:H$110,8,0)</f>
        <v>44719</v>
      </c>
      <c r="N475" t="s">
        <v>4429</v>
      </c>
    </row>
    <row r="476" spans="1:14" customFormat="1" hidden="1" outlineLevel="1" x14ac:dyDescent="0.2">
      <c r="A476" s="6">
        <v>44686</v>
      </c>
      <c r="B476" s="2">
        <v>11547</v>
      </c>
      <c r="C476" s="2" t="s">
        <v>2578</v>
      </c>
      <c r="D476" s="2" t="s">
        <v>1904</v>
      </c>
      <c r="E476" s="1">
        <v>1690628</v>
      </c>
      <c r="F476" s="8" t="s">
        <v>316</v>
      </c>
      <c r="G476" s="1">
        <v>135250</v>
      </c>
      <c r="H476" s="1">
        <f t="shared" si="17"/>
        <v>1825878</v>
      </c>
      <c r="I476" s="2" t="s">
        <v>1977</v>
      </c>
      <c r="J476" s="2" t="s">
        <v>1098</v>
      </c>
      <c r="K476" s="1">
        <f>+VLOOKUP(B476,[8]Sheet1!A$2:H$110,6,0)</f>
        <v>1690628</v>
      </c>
      <c r="L476" s="1">
        <f t="shared" si="16"/>
        <v>0</v>
      </c>
      <c r="M476" s="6">
        <f>+VLOOKUP(B476,[8]Sheet1!A$2:H$110,8,0)</f>
        <v>44719</v>
      </c>
      <c r="N476" t="s">
        <v>4429</v>
      </c>
    </row>
    <row r="477" spans="1:14" customFormat="1" hidden="1" outlineLevel="1" x14ac:dyDescent="0.2">
      <c r="A477" s="6">
        <v>44686</v>
      </c>
      <c r="B477" s="2">
        <v>11548</v>
      </c>
      <c r="C477" s="2" t="s">
        <v>2578</v>
      </c>
      <c r="D477" s="2" t="s">
        <v>2469</v>
      </c>
      <c r="E477" s="1">
        <v>2381320</v>
      </c>
      <c r="F477" s="8" t="s">
        <v>316</v>
      </c>
      <c r="G477" s="1">
        <v>190506</v>
      </c>
      <c r="H477" s="1">
        <f t="shared" si="17"/>
        <v>2571826</v>
      </c>
      <c r="I477" s="2" t="s">
        <v>1474</v>
      </c>
      <c r="J477" s="2" t="s">
        <v>2830</v>
      </c>
      <c r="K477" s="1">
        <f>+VLOOKUP(B477,[8]Sheet1!A$2:H$110,6,0)</f>
        <v>2381320</v>
      </c>
      <c r="L477" s="1">
        <f t="shared" si="16"/>
        <v>0</v>
      </c>
      <c r="M477" s="6">
        <f>+VLOOKUP(B477,[8]Sheet1!A$2:H$110,8,0)</f>
        <v>44719</v>
      </c>
      <c r="N477" t="s">
        <v>4429</v>
      </c>
    </row>
    <row r="478" spans="1:14" customFormat="1" hidden="1" outlineLevel="1" x14ac:dyDescent="0.2">
      <c r="A478" s="6">
        <v>44686</v>
      </c>
      <c r="B478" s="2">
        <v>11549</v>
      </c>
      <c r="C478" s="2" t="s">
        <v>2578</v>
      </c>
      <c r="D478" s="2" t="s">
        <v>543</v>
      </c>
      <c r="E478" s="1">
        <v>4983530</v>
      </c>
      <c r="F478" s="8" t="s">
        <v>316</v>
      </c>
      <c r="G478" s="1">
        <v>398682</v>
      </c>
      <c r="H478" s="1">
        <f t="shared" si="17"/>
        <v>5382212</v>
      </c>
      <c r="I478" s="2" t="s">
        <v>2503</v>
      </c>
      <c r="J478" s="2" t="s">
        <v>441</v>
      </c>
      <c r="K478" s="1">
        <f>+VLOOKUP(B478,[8]Sheet1!A$2:H$110,6,0)</f>
        <v>4983530</v>
      </c>
      <c r="L478" s="1">
        <f t="shared" si="16"/>
        <v>0</v>
      </c>
      <c r="M478" s="6">
        <f>+VLOOKUP(B478,[8]Sheet1!A$2:H$110,8,0)</f>
        <v>44719</v>
      </c>
      <c r="N478" t="s">
        <v>4429</v>
      </c>
    </row>
    <row r="479" spans="1:14" customFormat="1" hidden="1" outlineLevel="1" x14ac:dyDescent="0.2">
      <c r="A479" s="6">
        <v>44686</v>
      </c>
      <c r="B479" s="2">
        <v>11550</v>
      </c>
      <c r="C479" s="2" t="s">
        <v>2578</v>
      </c>
      <c r="D479" s="2" t="s">
        <v>2934</v>
      </c>
      <c r="E479" s="1">
        <v>4960520</v>
      </c>
      <c r="F479" s="8" t="s">
        <v>316</v>
      </c>
      <c r="G479" s="1">
        <v>396842</v>
      </c>
      <c r="H479" s="1">
        <f t="shared" si="17"/>
        <v>5357362</v>
      </c>
      <c r="I479" s="2" t="s">
        <v>513</v>
      </c>
      <c r="J479" s="2" t="s">
        <v>364</v>
      </c>
      <c r="K479" s="1">
        <f>+VLOOKUP(B479,[8]Sheet1!A$2:H$110,6,0)</f>
        <v>4960520</v>
      </c>
      <c r="L479" s="1">
        <f t="shared" si="16"/>
        <v>0</v>
      </c>
      <c r="M479" s="6">
        <f>+VLOOKUP(B479,[8]Sheet1!A$2:H$110,8,0)</f>
        <v>44719</v>
      </c>
      <c r="N479" t="s">
        <v>4429</v>
      </c>
    </row>
    <row r="480" spans="1:14" customFormat="1" hidden="1" outlineLevel="1" x14ac:dyDescent="0.2">
      <c r="A480" s="6">
        <v>44686</v>
      </c>
      <c r="B480" s="2">
        <v>11551</v>
      </c>
      <c r="C480" s="2" t="s">
        <v>2578</v>
      </c>
      <c r="D480" s="2" t="s">
        <v>2045</v>
      </c>
      <c r="E480" s="1">
        <v>5104300</v>
      </c>
      <c r="F480" s="8" t="s">
        <v>316</v>
      </c>
      <c r="G480" s="1">
        <v>408344</v>
      </c>
      <c r="H480" s="1">
        <f t="shared" si="17"/>
        <v>5512644</v>
      </c>
      <c r="I480" s="2" t="s">
        <v>3001</v>
      </c>
      <c r="J480" s="2" t="s">
        <v>1150</v>
      </c>
      <c r="K480" s="1">
        <f>+VLOOKUP(B480,[8]Sheet1!A$2:H$110,6,0)</f>
        <v>5104300</v>
      </c>
      <c r="L480" s="1">
        <f t="shared" si="16"/>
        <v>0</v>
      </c>
      <c r="M480" s="6">
        <f>+VLOOKUP(B480,[8]Sheet1!A$2:H$110,8,0)</f>
        <v>44719</v>
      </c>
      <c r="N480" t="s">
        <v>4429</v>
      </c>
    </row>
    <row r="481" spans="1:14" customFormat="1" hidden="1" outlineLevel="1" x14ac:dyDescent="0.2">
      <c r="A481" s="6">
        <v>44686</v>
      </c>
      <c r="B481" s="2">
        <v>11552</v>
      </c>
      <c r="C481" s="2" t="s">
        <v>2578</v>
      </c>
      <c r="D481" s="2" t="s">
        <v>2520</v>
      </c>
      <c r="E481" s="1">
        <v>1309952</v>
      </c>
      <c r="F481" s="8" t="s">
        <v>316</v>
      </c>
      <c r="G481" s="1">
        <v>104796</v>
      </c>
      <c r="H481" s="1">
        <f t="shared" si="17"/>
        <v>1414748</v>
      </c>
      <c r="I481" s="2" t="s">
        <v>2355</v>
      </c>
      <c r="J481" s="2" t="s">
        <v>2013</v>
      </c>
      <c r="K481" s="1">
        <f>+VLOOKUP(B481,[8]Sheet1!A$2:H$110,6,0)</f>
        <v>1309952</v>
      </c>
      <c r="L481" s="1">
        <f t="shared" si="16"/>
        <v>0</v>
      </c>
      <c r="M481" s="6">
        <f>+VLOOKUP(B481,[8]Sheet1!A$2:H$110,8,0)</f>
        <v>44719</v>
      </c>
      <c r="N481" t="s">
        <v>4429</v>
      </c>
    </row>
    <row r="482" spans="1:14" customFormat="1" hidden="1" outlineLevel="1" x14ac:dyDescent="0.2">
      <c r="A482" s="6">
        <v>44686</v>
      </c>
      <c r="B482" s="2">
        <v>11553</v>
      </c>
      <c r="C482" s="2" t="s">
        <v>2578</v>
      </c>
      <c r="D482" s="2" t="s">
        <v>925</v>
      </c>
      <c r="E482" s="1">
        <v>4762640</v>
      </c>
      <c r="F482" s="8" t="s">
        <v>316</v>
      </c>
      <c r="G482" s="1">
        <v>381011</v>
      </c>
      <c r="H482" s="1">
        <f t="shared" si="17"/>
        <v>5143651</v>
      </c>
      <c r="I482" s="2" t="s">
        <v>513</v>
      </c>
      <c r="J482" s="2" t="s">
        <v>364</v>
      </c>
      <c r="K482" s="1">
        <f>+VLOOKUP(B482,[8]Sheet1!A$2:H$110,6,0)</f>
        <v>4762640</v>
      </c>
      <c r="L482" s="1">
        <f t="shared" si="16"/>
        <v>0</v>
      </c>
      <c r="M482" s="6">
        <f>+VLOOKUP(B482,[8]Sheet1!A$2:H$110,8,0)</f>
        <v>44719</v>
      </c>
      <c r="N482" t="s">
        <v>4429</v>
      </c>
    </row>
    <row r="483" spans="1:14" customFormat="1" hidden="1" outlineLevel="1" x14ac:dyDescent="0.2">
      <c r="A483" s="6">
        <v>44686</v>
      </c>
      <c r="B483" s="2">
        <v>11554</v>
      </c>
      <c r="C483" s="2" t="s">
        <v>2578</v>
      </c>
      <c r="D483" s="2" t="s">
        <v>2594</v>
      </c>
      <c r="E483" s="1">
        <v>3491900</v>
      </c>
      <c r="F483" s="8" t="s">
        <v>316</v>
      </c>
      <c r="G483" s="1">
        <v>279352</v>
      </c>
      <c r="H483" s="1">
        <f t="shared" si="17"/>
        <v>3771252</v>
      </c>
      <c r="I483" s="2" t="s">
        <v>2503</v>
      </c>
      <c r="J483" s="2" t="s">
        <v>441</v>
      </c>
      <c r="K483" s="1">
        <f>+VLOOKUP(B483,[8]Sheet1!A$2:H$110,6,0)</f>
        <v>3491900</v>
      </c>
      <c r="L483" s="1">
        <f t="shared" si="16"/>
        <v>0</v>
      </c>
      <c r="M483" s="6">
        <f>+VLOOKUP(B483,[8]Sheet1!A$2:H$110,8,0)</f>
        <v>44719</v>
      </c>
      <c r="N483" t="s">
        <v>4429</v>
      </c>
    </row>
    <row r="484" spans="1:14" customFormat="1" hidden="1" outlineLevel="1" x14ac:dyDescent="0.2">
      <c r="A484" s="6">
        <v>44686</v>
      </c>
      <c r="B484" s="2">
        <v>11555</v>
      </c>
      <c r="C484" s="2" t="s">
        <v>2578</v>
      </c>
      <c r="D484" s="2" t="s">
        <v>2173</v>
      </c>
      <c r="E484" s="1">
        <v>4205020</v>
      </c>
      <c r="F484" s="8" t="s">
        <v>316</v>
      </c>
      <c r="G484" s="1">
        <v>336402</v>
      </c>
      <c r="H484" s="1">
        <f t="shared" si="17"/>
        <v>4541422</v>
      </c>
      <c r="I484" s="2" t="s">
        <v>497</v>
      </c>
      <c r="J484" s="2" t="s">
        <v>349</v>
      </c>
      <c r="K484" s="1">
        <f>+VLOOKUP(B484,[8]Sheet1!A$2:H$110,6,0)</f>
        <v>4205020</v>
      </c>
      <c r="L484" s="1">
        <f t="shared" si="16"/>
        <v>0</v>
      </c>
      <c r="M484" s="6">
        <f>+VLOOKUP(B484,[8]Sheet1!A$2:H$110,8,0)</f>
        <v>44719</v>
      </c>
      <c r="N484" t="s">
        <v>4429</v>
      </c>
    </row>
    <row r="485" spans="1:14" customFormat="1" hidden="1" outlineLevel="1" x14ac:dyDescent="0.2">
      <c r="A485" s="6">
        <v>44686</v>
      </c>
      <c r="B485" s="2">
        <v>11556</v>
      </c>
      <c r="C485" s="2" t="s">
        <v>2578</v>
      </c>
      <c r="D485" s="2"/>
      <c r="E485" s="1">
        <v>0</v>
      </c>
      <c r="F485" s="8" t="s">
        <v>316</v>
      </c>
      <c r="G485" s="1">
        <v>0</v>
      </c>
      <c r="H485" s="1">
        <f t="shared" si="17"/>
        <v>0</v>
      </c>
      <c r="I485" s="2" t="s">
        <v>769</v>
      </c>
      <c r="J485" s="2" t="s">
        <v>319</v>
      </c>
      <c r="K485" s="1"/>
      <c r="L485" s="1"/>
      <c r="M485" s="6"/>
      <c r="N485" t="s">
        <v>3062</v>
      </c>
    </row>
    <row r="486" spans="1:14" customFormat="1" hidden="1" outlineLevel="1" x14ac:dyDescent="0.2">
      <c r="A486" s="6">
        <v>44686</v>
      </c>
      <c r="B486" s="2">
        <v>11557</v>
      </c>
      <c r="C486" s="2" t="s">
        <v>2578</v>
      </c>
      <c r="D486" s="2" t="s">
        <v>1268</v>
      </c>
      <c r="E486" s="1">
        <v>2779928</v>
      </c>
      <c r="F486" s="8" t="s">
        <v>316</v>
      </c>
      <c r="G486" s="1">
        <v>222394</v>
      </c>
      <c r="H486" s="1">
        <f t="shared" si="17"/>
        <v>3002322</v>
      </c>
      <c r="I486" s="2" t="s">
        <v>263</v>
      </c>
      <c r="J486" s="2" t="s">
        <v>1408</v>
      </c>
      <c r="K486" s="1">
        <f>+VLOOKUP(B486,[8]Sheet1!A$2:H$110,6,0)</f>
        <v>2779928</v>
      </c>
      <c r="L486" s="1">
        <f t="shared" ref="L486:L520" si="18">+K486-E486</f>
        <v>0</v>
      </c>
      <c r="M486" s="6">
        <f>+VLOOKUP(B486,[8]Sheet1!A$2:H$110,8,0)</f>
        <v>44719</v>
      </c>
      <c r="N486" t="s">
        <v>4429</v>
      </c>
    </row>
    <row r="487" spans="1:14" customFormat="1" hidden="1" outlineLevel="1" x14ac:dyDescent="0.2">
      <c r="A487" s="6">
        <v>44686</v>
      </c>
      <c r="B487" s="2">
        <v>11558</v>
      </c>
      <c r="C487" s="2" t="s">
        <v>2578</v>
      </c>
      <c r="D487" s="2" t="s">
        <v>526</v>
      </c>
      <c r="E487" s="1">
        <v>1412130</v>
      </c>
      <c r="F487" s="8" t="s">
        <v>316</v>
      </c>
      <c r="G487" s="1">
        <v>112970</v>
      </c>
      <c r="H487" s="1">
        <f t="shared" si="17"/>
        <v>1525100</v>
      </c>
      <c r="I487" s="2" t="s">
        <v>1977</v>
      </c>
      <c r="J487" s="2" t="s">
        <v>1098</v>
      </c>
      <c r="K487" s="1">
        <f>+VLOOKUP(B487,[8]Sheet1!A$2:H$110,6,0)</f>
        <v>1412130</v>
      </c>
      <c r="L487" s="1">
        <f t="shared" si="18"/>
        <v>0</v>
      </c>
      <c r="M487" s="6">
        <f>+VLOOKUP(B487,[8]Sheet1!A$2:H$110,8,0)</f>
        <v>44719</v>
      </c>
      <c r="N487" t="s">
        <v>4429</v>
      </c>
    </row>
    <row r="488" spans="1:14" customFormat="1" hidden="1" outlineLevel="1" x14ac:dyDescent="0.2">
      <c r="A488" s="6">
        <v>44686</v>
      </c>
      <c r="B488" s="2">
        <v>11559</v>
      </c>
      <c r="C488" s="2" t="s">
        <v>2578</v>
      </c>
      <c r="D488" s="2" t="s">
        <v>1440</v>
      </c>
      <c r="E488" s="1">
        <v>3079780</v>
      </c>
      <c r="F488" s="8" t="s">
        <v>316</v>
      </c>
      <c r="G488" s="1">
        <v>246382</v>
      </c>
      <c r="H488" s="1">
        <f t="shared" si="17"/>
        <v>3326162</v>
      </c>
      <c r="I488" s="2" t="s">
        <v>1893</v>
      </c>
      <c r="J488" s="2" t="s">
        <v>375</v>
      </c>
      <c r="K488" s="1">
        <f>+VLOOKUP(B488,[8]Sheet1!A$2:H$110,6,0)</f>
        <v>3079780</v>
      </c>
      <c r="L488" s="1">
        <f t="shared" si="18"/>
        <v>0</v>
      </c>
      <c r="M488" s="6">
        <f>+VLOOKUP(B488,[8]Sheet1!A$2:H$110,8,0)</f>
        <v>44719</v>
      </c>
      <c r="N488" t="s">
        <v>4429</v>
      </c>
    </row>
    <row r="489" spans="1:14" customFormat="1" hidden="1" outlineLevel="1" x14ac:dyDescent="0.2">
      <c r="A489" s="6">
        <v>44686</v>
      </c>
      <c r="B489" s="2">
        <v>11560</v>
      </c>
      <c r="C489" s="2" t="s">
        <v>2578</v>
      </c>
      <c r="D489" s="2" t="s">
        <v>217</v>
      </c>
      <c r="E489" s="1">
        <v>3923150</v>
      </c>
      <c r="F489" s="8" t="s">
        <v>316</v>
      </c>
      <c r="G489" s="1">
        <v>313852</v>
      </c>
      <c r="H489" s="1">
        <f t="shared" si="17"/>
        <v>4237002</v>
      </c>
      <c r="I489" s="2" t="s">
        <v>1893</v>
      </c>
      <c r="J489" s="2" t="s">
        <v>375</v>
      </c>
      <c r="K489" s="1">
        <f>+VLOOKUP(B489,[8]Sheet1!A$2:H$110,6,0)</f>
        <v>3923150</v>
      </c>
      <c r="L489" s="1">
        <f t="shared" si="18"/>
        <v>0</v>
      </c>
      <c r="M489" s="6">
        <f>+VLOOKUP(B489,[8]Sheet1!A$2:H$110,8,0)</f>
        <v>44719</v>
      </c>
      <c r="N489" t="s">
        <v>4429</v>
      </c>
    </row>
    <row r="490" spans="1:14" customFormat="1" hidden="1" outlineLevel="1" x14ac:dyDescent="0.2">
      <c r="A490" s="6">
        <v>44686</v>
      </c>
      <c r="B490" s="2">
        <v>11561</v>
      </c>
      <c r="C490" s="2" t="s">
        <v>2578</v>
      </c>
      <c r="D490" s="2" t="s">
        <v>2841</v>
      </c>
      <c r="E490" s="1">
        <v>3331740</v>
      </c>
      <c r="F490" s="8" t="s">
        <v>316</v>
      </c>
      <c r="G490" s="1">
        <v>266539</v>
      </c>
      <c r="H490" s="1">
        <f t="shared" si="17"/>
        <v>3598279</v>
      </c>
      <c r="I490" s="2" t="s">
        <v>1893</v>
      </c>
      <c r="J490" s="2" t="s">
        <v>375</v>
      </c>
      <c r="K490" s="1">
        <f>+VLOOKUP(B490,[8]Sheet1!A$2:H$110,6,0)</f>
        <v>3331740</v>
      </c>
      <c r="L490" s="1">
        <f t="shared" si="18"/>
        <v>0</v>
      </c>
      <c r="M490" s="6">
        <f>+VLOOKUP(B490,[8]Sheet1!A$2:H$110,8,0)</f>
        <v>44719</v>
      </c>
      <c r="N490" t="s">
        <v>4429</v>
      </c>
    </row>
    <row r="491" spans="1:14" customFormat="1" hidden="1" outlineLevel="1" x14ac:dyDescent="0.2">
      <c r="A491" s="6">
        <v>44686</v>
      </c>
      <c r="B491" s="2">
        <v>11562</v>
      </c>
      <c r="C491" s="2" t="s">
        <v>2578</v>
      </c>
      <c r="D491" s="2" t="s">
        <v>1944</v>
      </c>
      <c r="E491" s="1">
        <v>3625390</v>
      </c>
      <c r="F491" s="8" t="s">
        <v>316</v>
      </c>
      <c r="G491" s="1">
        <v>290031</v>
      </c>
      <c r="H491" s="1">
        <f t="shared" si="17"/>
        <v>3915421</v>
      </c>
      <c r="I491" s="2" t="s">
        <v>1893</v>
      </c>
      <c r="J491" s="2" t="s">
        <v>375</v>
      </c>
      <c r="K491" s="1">
        <f>+VLOOKUP(B491,[8]Sheet1!A$2:H$110,6,0)</f>
        <v>3625390</v>
      </c>
      <c r="L491" s="1">
        <f t="shared" si="18"/>
        <v>0</v>
      </c>
      <c r="M491" s="6">
        <f>+VLOOKUP(B491,[8]Sheet1!A$2:H$110,8,0)</f>
        <v>44719</v>
      </c>
      <c r="N491" t="s">
        <v>4429</v>
      </c>
    </row>
    <row r="492" spans="1:14" customFormat="1" hidden="1" outlineLevel="1" x14ac:dyDescent="0.2">
      <c r="A492" s="6">
        <v>44686</v>
      </c>
      <c r="B492" s="2">
        <v>11563</v>
      </c>
      <c r="C492" s="2" t="s">
        <v>2578</v>
      </c>
      <c r="D492" s="2" t="s">
        <v>2574</v>
      </c>
      <c r="E492" s="1">
        <v>3940690</v>
      </c>
      <c r="F492" s="8" t="s">
        <v>316</v>
      </c>
      <c r="G492" s="1">
        <v>315255</v>
      </c>
      <c r="H492" s="1">
        <f t="shared" si="17"/>
        <v>4255945</v>
      </c>
      <c r="I492" s="2" t="s">
        <v>1893</v>
      </c>
      <c r="J492" s="2" t="s">
        <v>375</v>
      </c>
      <c r="K492" s="1">
        <f>+VLOOKUP(B492,[8]Sheet1!A$2:H$110,6,0)</f>
        <v>3940690</v>
      </c>
      <c r="L492" s="1">
        <f t="shared" si="18"/>
        <v>0</v>
      </c>
      <c r="M492" s="6">
        <f>+VLOOKUP(B492,[8]Sheet1!A$2:H$110,8,0)</f>
        <v>44719</v>
      </c>
      <c r="N492" t="s">
        <v>4429</v>
      </c>
    </row>
    <row r="493" spans="1:14" customFormat="1" hidden="1" outlineLevel="1" x14ac:dyDescent="0.2">
      <c r="A493" s="6">
        <v>44686</v>
      </c>
      <c r="B493" s="2">
        <v>11564</v>
      </c>
      <c r="C493" s="2" t="s">
        <v>2578</v>
      </c>
      <c r="D493" s="2" t="s">
        <v>1052</v>
      </c>
      <c r="E493" s="1">
        <v>2221160</v>
      </c>
      <c r="F493" s="8" t="s">
        <v>316</v>
      </c>
      <c r="G493" s="1">
        <v>177693</v>
      </c>
      <c r="H493" s="1">
        <f t="shared" si="17"/>
        <v>2398853</v>
      </c>
      <c r="I493" s="2" t="s">
        <v>1893</v>
      </c>
      <c r="J493" s="2" t="s">
        <v>375</v>
      </c>
      <c r="K493" s="1">
        <f>+VLOOKUP(B493,[8]Sheet1!A$2:H$110,6,0)</f>
        <v>2221160</v>
      </c>
      <c r="L493" s="1">
        <f t="shared" si="18"/>
        <v>0</v>
      </c>
      <c r="M493" s="6">
        <f>+VLOOKUP(B493,[8]Sheet1!A$2:H$110,8,0)</f>
        <v>44719</v>
      </c>
      <c r="N493" t="s">
        <v>4429</v>
      </c>
    </row>
    <row r="494" spans="1:14" customFormat="1" hidden="1" outlineLevel="1" x14ac:dyDescent="0.2">
      <c r="A494" s="6">
        <v>44686</v>
      </c>
      <c r="B494" s="2">
        <v>11565</v>
      </c>
      <c r="C494" s="2" t="s">
        <v>2578</v>
      </c>
      <c r="D494" s="2" t="s">
        <v>651</v>
      </c>
      <c r="E494" s="1">
        <v>1468620</v>
      </c>
      <c r="F494" s="8" t="s">
        <v>316</v>
      </c>
      <c r="G494" s="1">
        <v>117490</v>
      </c>
      <c r="H494" s="1">
        <f t="shared" si="17"/>
        <v>1586110</v>
      </c>
      <c r="I494" s="2" t="s">
        <v>1893</v>
      </c>
      <c r="J494" s="2" t="s">
        <v>375</v>
      </c>
      <c r="K494" s="1">
        <f>+VLOOKUP(B494,[8]Sheet1!A$2:H$110,6,0)</f>
        <v>1468620</v>
      </c>
      <c r="L494" s="1">
        <f t="shared" si="18"/>
        <v>0</v>
      </c>
      <c r="M494" s="6">
        <f>+VLOOKUP(B494,[8]Sheet1!A$2:H$110,8,0)</f>
        <v>44719</v>
      </c>
      <c r="N494" t="s">
        <v>4429</v>
      </c>
    </row>
    <row r="495" spans="1:14" customFormat="1" hidden="1" outlineLevel="1" x14ac:dyDescent="0.2">
      <c r="A495" s="6">
        <v>44686</v>
      </c>
      <c r="B495" s="2">
        <v>11566</v>
      </c>
      <c r="C495" s="2" t="s">
        <v>2578</v>
      </c>
      <c r="D495" s="2" t="s">
        <v>1249</v>
      </c>
      <c r="E495" s="1">
        <v>5713060</v>
      </c>
      <c r="F495" s="8" t="s">
        <v>316</v>
      </c>
      <c r="G495" s="1">
        <v>457045</v>
      </c>
      <c r="H495" s="1">
        <f t="shared" si="17"/>
        <v>6170105</v>
      </c>
      <c r="I495" s="2" t="s">
        <v>1893</v>
      </c>
      <c r="J495" s="2" t="s">
        <v>375</v>
      </c>
      <c r="K495" s="1">
        <f>+VLOOKUP(B495,[8]Sheet1!A$2:H$110,6,0)</f>
        <v>5713060</v>
      </c>
      <c r="L495" s="1">
        <f t="shared" si="18"/>
        <v>0</v>
      </c>
      <c r="M495" s="6">
        <f>+VLOOKUP(B495,[8]Sheet1!A$2:H$110,8,0)</f>
        <v>44719</v>
      </c>
      <c r="N495" t="s">
        <v>4429</v>
      </c>
    </row>
    <row r="496" spans="1:14" customFormat="1" hidden="1" outlineLevel="1" x14ac:dyDescent="0.2">
      <c r="A496" s="6">
        <v>44686</v>
      </c>
      <c r="B496" s="2">
        <v>11567</v>
      </c>
      <c r="C496" s="2" t="s">
        <v>2578</v>
      </c>
      <c r="D496" s="2" t="s">
        <v>1011</v>
      </c>
      <c r="E496" s="1">
        <v>2221160</v>
      </c>
      <c r="F496" s="8" t="s">
        <v>316</v>
      </c>
      <c r="G496" s="1">
        <v>177693</v>
      </c>
      <c r="H496" s="1">
        <f t="shared" si="17"/>
        <v>2398853</v>
      </c>
      <c r="I496" s="2" t="s">
        <v>1893</v>
      </c>
      <c r="J496" s="2" t="s">
        <v>375</v>
      </c>
      <c r="K496" s="1">
        <f>+VLOOKUP(B496,[8]Sheet1!A$2:H$110,6,0)</f>
        <v>2221160</v>
      </c>
      <c r="L496" s="1">
        <f t="shared" si="18"/>
        <v>0</v>
      </c>
      <c r="M496" s="6">
        <f>+VLOOKUP(B496,[8]Sheet1!A$2:H$110,8,0)</f>
        <v>44719</v>
      </c>
      <c r="N496" t="s">
        <v>4429</v>
      </c>
    </row>
    <row r="497" spans="1:14" customFormat="1" hidden="1" outlineLevel="1" x14ac:dyDescent="0.2">
      <c r="A497" s="6">
        <v>44686</v>
      </c>
      <c r="B497" s="2">
        <v>11568</v>
      </c>
      <c r="C497" s="2" t="s">
        <v>2578</v>
      </c>
      <c r="D497" s="2" t="s">
        <v>1598</v>
      </c>
      <c r="E497" s="1">
        <v>3457290</v>
      </c>
      <c r="F497" s="8" t="s">
        <v>316</v>
      </c>
      <c r="G497" s="1">
        <v>276583</v>
      </c>
      <c r="H497" s="1">
        <f t="shared" si="17"/>
        <v>3733873</v>
      </c>
      <c r="I497" s="2" t="s">
        <v>1893</v>
      </c>
      <c r="J497" s="2" t="s">
        <v>375</v>
      </c>
      <c r="K497" s="1">
        <f>+VLOOKUP(B497,[8]Sheet1!A$2:H$110,6,0)</f>
        <v>3457290</v>
      </c>
      <c r="L497" s="1">
        <f t="shared" si="18"/>
        <v>0</v>
      </c>
      <c r="M497" s="6">
        <f>+VLOOKUP(B497,[8]Sheet1!A$2:H$110,8,0)</f>
        <v>44719</v>
      </c>
      <c r="N497" t="s">
        <v>4429</v>
      </c>
    </row>
    <row r="498" spans="1:14" customFormat="1" hidden="1" outlineLevel="1" x14ac:dyDescent="0.2">
      <c r="A498" s="6">
        <v>44686</v>
      </c>
      <c r="B498" s="2">
        <v>11569</v>
      </c>
      <c r="C498" s="2" t="s">
        <v>2578</v>
      </c>
      <c r="D498" s="2" t="s">
        <v>2729</v>
      </c>
      <c r="E498" s="1">
        <v>5165020</v>
      </c>
      <c r="F498" s="8" t="s">
        <v>316</v>
      </c>
      <c r="G498" s="1">
        <v>413202</v>
      </c>
      <c r="H498" s="1">
        <f t="shared" si="17"/>
        <v>5578222</v>
      </c>
      <c r="I498" s="2" t="s">
        <v>1893</v>
      </c>
      <c r="J498" s="2" t="s">
        <v>375</v>
      </c>
      <c r="K498" s="1">
        <f>+VLOOKUP(B498,[8]Sheet1!A$2:H$110,6,0)</f>
        <v>5165020</v>
      </c>
      <c r="L498" s="1">
        <f t="shared" si="18"/>
        <v>0</v>
      </c>
      <c r="M498" s="6">
        <f>+VLOOKUP(B498,[8]Sheet1!A$2:H$110,8,0)</f>
        <v>44719</v>
      </c>
      <c r="N498" t="s">
        <v>4429</v>
      </c>
    </row>
    <row r="499" spans="1:14" customFormat="1" hidden="1" outlineLevel="1" x14ac:dyDescent="0.2">
      <c r="A499" s="6">
        <v>44686</v>
      </c>
      <c r="B499" s="2">
        <v>11570</v>
      </c>
      <c r="C499" s="2" t="s">
        <v>2578</v>
      </c>
      <c r="D499" s="2" t="s">
        <v>828</v>
      </c>
      <c r="E499" s="1">
        <v>467840</v>
      </c>
      <c r="F499" s="8" t="s">
        <v>316</v>
      </c>
      <c r="G499" s="1">
        <v>37427</v>
      </c>
      <c r="H499" s="1">
        <f t="shared" si="17"/>
        <v>505267</v>
      </c>
      <c r="I499" s="2" t="s">
        <v>1893</v>
      </c>
      <c r="J499" s="2" t="s">
        <v>375</v>
      </c>
      <c r="K499" s="1">
        <f>+VLOOKUP(B499,[8]Sheet1!A$2:H$110,6,0)</f>
        <v>467840</v>
      </c>
      <c r="L499" s="1">
        <f t="shared" si="18"/>
        <v>0</v>
      </c>
      <c r="M499" s="6">
        <f>+VLOOKUP(B499,[8]Sheet1!A$2:H$110,8,0)</f>
        <v>44719</v>
      </c>
      <c r="N499" t="s">
        <v>4429</v>
      </c>
    </row>
    <row r="500" spans="1:14" customFormat="1" hidden="1" outlineLevel="1" x14ac:dyDescent="0.2">
      <c r="A500" s="6">
        <v>44686</v>
      </c>
      <c r="B500" s="2">
        <v>11571</v>
      </c>
      <c r="C500" s="2" t="s">
        <v>2578</v>
      </c>
      <c r="D500" s="2" t="s">
        <v>1276</v>
      </c>
      <c r="E500" s="1">
        <v>7033180</v>
      </c>
      <c r="F500" s="8" t="s">
        <v>316</v>
      </c>
      <c r="G500" s="1">
        <v>562654</v>
      </c>
      <c r="H500" s="1">
        <f t="shared" si="17"/>
        <v>7595834</v>
      </c>
      <c r="I500" s="2" t="s">
        <v>1893</v>
      </c>
      <c r="J500" s="2" t="s">
        <v>375</v>
      </c>
      <c r="K500" s="1">
        <f>+VLOOKUP(B500,[8]Sheet1!A$2:H$110,6,0)</f>
        <v>7033180</v>
      </c>
      <c r="L500" s="1">
        <f t="shared" si="18"/>
        <v>0</v>
      </c>
      <c r="M500" s="6">
        <f>+VLOOKUP(B500,[8]Sheet1!A$2:H$110,8,0)</f>
        <v>44719</v>
      </c>
      <c r="N500" t="s">
        <v>4429</v>
      </c>
    </row>
    <row r="501" spans="1:14" customFormat="1" hidden="1" outlineLevel="1" x14ac:dyDescent="0.2">
      <c r="A501" s="6">
        <v>44686</v>
      </c>
      <c r="B501" s="2">
        <v>11572</v>
      </c>
      <c r="C501" s="2" t="s">
        <v>2578</v>
      </c>
      <c r="D501" s="2" t="s">
        <v>272</v>
      </c>
      <c r="E501" s="1">
        <v>2091330</v>
      </c>
      <c r="F501" s="8" t="s">
        <v>316</v>
      </c>
      <c r="G501" s="1">
        <v>167306</v>
      </c>
      <c r="H501" s="1">
        <f t="shared" si="17"/>
        <v>2258636</v>
      </c>
      <c r="I501" s="2" t="s">
        <v>3001</v>
      </c>
      <c r="J501" s="2" t="s">
        <v>1150</v>
      </c>
      <c r="K501" s="1">
        <f>+VLOOKUP(B501,[8]Sheet1!A$2:H$110,6,0)</f>
        <v>2091330</v>
      </c>
      <c r="L501" s="1">
        <f t="shared" si="18"/>
        <v>0</v>
      </c>
      <c r="M501" s="6">
        <f>+VLOOKUP(B501,[8]Sheet1!A$2:H$110,8,0)</f>
        <v>44719</v>
      </c>
      <c r="N501" t="s">
        <v>4429</v>
      </c>
    </row>
    <row r="502" spans="1:14" customFormat="1" hidden="1" outlineLevel="1" x14ac:dyDescent="0.2">
      <c r="A502" s="6">
        <v>44687</v>
      </c>
      <c r="B502" s="2">
        <v>10009</v>
      </c>
      <c r="C502" s="17"/>
      <c r="D502" s="2" t="s">
        <v>3036</v>
      </c>
      <c r="E502" s="1">
        <v>-6531879</v>
      </c>
      <c r="F502" s="8" t="s">
        <v>3061</v>
      </c>
      <c r="G502" s="1">
        <v>-522550</v>
      </c>
      <c r="H502" s="1">
        <f t="shared" si="17"/>
        <v>-7054429</v>
      </c>
      <c r="I502" s="2" t="s">
        <v>2355</v>
      </c>
      <c r="J502" s="2" t="s">
        <v>2013</v>
      </c>
      <c r="K502" s="1" t="e">
        <f>+VLOOKUP(B502,[2]Sheet1!A$2:H$93,6,0)</f>
        <v>#N/A</v>
      </c>
      <c r="L502" s="1" t="e">
        <f t="shared" si="18"/>
        <v>#N/A</v>
      </c>
      <c r="M502" s="6" t="e">
        <f>+VLOOKUP(B502,[2]Sheet1!A$2:H$93,8,0)</f>
        <v>#N/A</v>
      </c>
      <c r="N502" t="s">
        <v>4426</v>
      </c>
    </row>
    <row r="503" spans="1:14" customFormat="1" hidden="1" outlineLevel="1" x14ac:dyDescent="0.2">
      <c r="A503" s="6">
        <v>44687</v>
      </c>
      <c r="B503" s="2">
        <v>10159</v>
      </c>
      <c r="C503" s="17"/>
      <c r="D503" s="2" t="s">
        <v>3037</v>
      </c>
      <c r="E503" s="1">
        <v>-10160701</v>
      </c>
      <c r="F503" s="8" t="s">
        <v>3061</v>
      </c>
      <c r="G503" s="1">
        <v>-812856</v>
      </c>
      <c r="H503" s="1">
        <f t="shared" si="17"/>
        <v>-10973557</v>
      </c>
      <c r="I503" s="2" t="s">
        <v>2355</v>
      </c>
      <c r="J503" s="2" t="s">
        <v>2013</v>
      </c>
      <c r="K503" s="1" t="e">
        <f>+VLOOKUP(B503,[2]Sheet1!A$2:H$93,6,0)</f>
        <v>#N/A</v>
      </c>
      <c r="L503" s="1" t="e">
        <f t="shared" si="18"/>
        <v>#N/A</v>
      </c>
      <c r="M503" s="6" t="e">
        <f>+VLOOKUP(B503,[2]Sheet1!A$2:H$93,8,0)</f>
        <v>#N/A</v>
      </c>
      <c r="N503" t="s">
        <v>4426</v>
      </c>
    </row>
    <row r="504" spans="1:14" customFormat="1" hidden="1" outlineLevel="1" x14ac:dyDescent="0.2">
      <c r="A504" s="6">
        <v>44687</v>
      </c>
      <c r="B504" s="2">
        <v>9493</v>
      </c>
      <c r="C504" s="17"/>
      <c r="D504" s="2" t="s">
        <v>3034</v>
      </c>
      <c r="E504" s="1">
        <v>-2903057</v>
      </c>
      <c r="F504" s="8" t="s">
        <v>3061</v>
      </c>
      <c r="G504" s="1">
        <v>-232245</v>
      </c>
      <c r="H504" s="1">
        <f t="shared" si="17"/>
        <v>-3135302</v>
      </c>
      <c r="I504" s="2" t="s">
        <v>2355</v>
      </c>
      <c r="J504" s="2" t="s">
        <v>2013</v>
      </c>
      <c r="K504" s="1" t="e">
        <f>+VLOOKUP(B504,[2]Sheet1!A$2:H$93,6,0)</f>
        <v>#N/A</v>
      </c>
      <c r="L504" s="1" t="e">
        <f t="shared" si="18"/>
        <v>#N/A</v>
      </c>
      <c r="M504" s="6" t="e">
        <f>+VLOOKUP(B504,[2]Sheet1!A$2:H$93,8,0)</f>
        <v>#N/A</v>
      </c>
      <c r="N504" t="s">
        <v>4426</v>
      </c>
    </row>
    <row r="505" spans="1:14" customFormat="1" hidden="1" outlineLevel="1" x14ac:dyDescent="0.2">
      <c r="A505" s="6">
        <v>44687</v>
      </c>
      <c r="B505" s="2">
        <v>9567</v>
      </c>
      <c r="C505" s="17"/>
      <c r="D505" s="2" t="s">
        <v>3035</v>
      </c>
      <c r="E505" s="1">
        <v>-15386205</v>
      </c>
      <c r="F505" s="8" t="s">
        <v>3061</v>
      </c>
      <c r="G505" s="1">
        <v>-1230896</v>
      </c>
      <c r="H505" s="1">
        <f t="shared" si="17"/>
        <v>-16617101</v>
      </c>
      <c r="I505" s="2" t="s">
        <v>2355</v>
      </c>
      <c r="J505" s="2" t="s">
        <v>2013</v>
      </c>
      <c r="K505" s="1" t="e">
        <f>+VLOOKUP(B505,[2]Sheet1!A$2:H$93,6,0)</f>
        <v>#N/A</v>
      </c>
      <c r="L505" s="1" t="e">
        <f t="shared" si="18"/>
        <v>#N/A</v>
      </c>
      <c r="M505" s="6" t="e">
        <f>+VLOOKUP(B505,[2]Sheet1!A$2:H$93,8,0)</f>
        <v>#N/A</v>
      </c>
      <c r="N505" t="s">
        <v>4426</v>
      </c>
    </row>
    <row r="506" spans="1:14" customFormat="1" hidden="1" outlineLevel="1" x14ac:dyDescent="0.2">
      <c r="A506" s="6">
        <v>44687</v>
      </c>
      <c r="B506" s="2">
        <v>9962</v>
      </c>
      <c r="C506" s="17"/>
      <c r="D506" s="2" t="s">
        <v>3038</v>
      </c>
      <c r="E506" s="1">
        <v>-5806115</v>
      </c>
      <c r="F506" s="8" t="s">
        <v>3061</v>
      </c>
      <c r="G506" s="1">
        <v>-464489</v>
      </c>
      <c r="H506" s="1">
        <f t="shared" si="17"/>
        <v>-6270604</v>
      </c>
      <c r="I506" s="2" t="s">
        <v>2355</v>
      </c>
      <c r="J506" s="2" t="s">
        <v>2013</v>
      </c>
      <c r="K506" s="1" t="e">
        <f>+VLOOKUP(B506,[2]Sheet1!A$2:H$93,6,0)</f>
        <v>#N/A</v>
      </c>
      <c r="L506" s="1" t="e">
        <f t="shared" si="18"/>
        <v>#N/A</v>
      </c>
      <c r="M506" s="6" t="e">
        <f>+VLOOKUP(B506,[2]Sheet1!A$2:H$93,8,0)</f>
        <v>#N/A</v>
      </c>
      <c r="N506" t="s">
        <v>4426</v>
      </c>
    </row>
    <row r="507" spans="1:14" customFormat="1" hidden="1" outlineLevel="1" x14ac:dyDescent="0.2">
      <c r="A507" s="6">
        <v>44687</v>
      </c>
      <c r="B507" s="2">
        <v>11592</v>
      </c>
      <c r="C507" s="2" t="s">
        <v>2578</v>
      </c>
      <c r="D507" s="2" t="s">
        <v>1838</v>
      </c>
      <c r="E507" s="1">
        <v>2221160</v>
      </c>
      <c r="F507" s="8" t="s">
        <v>316</v>
      </c>
      <c r="G507" s="1">
        <v>177693</v>
      </c>
      <c r="H507" s="1">
        <f t="shared" si="17"/>
        <v>2398853</v>
      </c>
      <c r="I507" s="2" t="s">
        <v>1893</v>
      </c>
      <c r="J507" s="2" t="s">
        <v>375</v>
      </c>
      <c r="K507" s="1">
        <f>+VLOOKUP(B507,[8]Sheet1!A$2:H$110,6,0)</f>
        <v>2221160</v>
      </c>
      <c r="L507" s="1">
        <f t="shared" si="18"/>
        <v>0</v>
      </c>
      <c r="M507" s="6">
        <f>+VLOOKUP(B507,[8]Sheet1!A$2:H$110,8,0)</f>
        <v>44719</v>
      </c>
      <c r="N507" t="s">
        <v>4429</v>
      </c>
    </row>
    <row r="508" spans="1:14" customFormat="1" hidden="1" outlineLevel="1" x14ac:dyDescent="0.2">
      <c r="A508" s="6">
        <v>44687</v>
      </c>
      <c r="B508" s="2">
        <v>11593</v>
      </c>
      <c r="C508" s="2" t="s">
        <v>2578</v>
      </c>
      <c r="D508" s="2" t="s">
        <v>168</v>
      </c>
      <c r="E508" s="1">
        <v>3390610</v>
      </c>
      <c r="F508" s="8" t="s">
        <v>316</v>
      </c>
      <c r="G508" s="1">
        <v>271249</v>
      </c>
      <c r="H508" s="1">
        <f t="shared" si="17"/>
        <v>3661859</v>
      </c>
      <c r="I508" s="2" t="s">
        <v>1893</v>
      </c>
      <c r="J508" s="2" t="s">
        <v>375</v>
      </c>
      <c r="K508" s="1">
        <f>+VLOOKUP(B508,[8]Sheet1!A$2:H$110,6,0)</f>
        <v>3390610</v>
      </c>
      <c r="L508" s="1">
        <f t="shared" si="18"/>
        <v>0</v>
      </c>
      <c r="M508" s="6">
        <f>+VLOOKUP(B508,[8]Sheet1!A$2:H$110,8,0)</f>
        <v>44719</v>
      </c>
      <c r="N508" t="s">
        <v>4429</v>
      </c>
    </row>
    <row r="509" spans="1:14" customFormat="1" hidden="1" outlineLevel="1" x14ac:dyDescent="0.2">
      <c r="A509" s="6">
        <v>44688</v>
      </c>
      <c r="B509" s="2">
        <v>11933</v>
      </c>
      <c r="C509" s="2" t="s">
        <v>2578</v>
      </c>
      <c r="D509" s="2" t="s">
        <v>2040</v>
      </c>
      <c r="E509" s="1">
        <v>6237770</v>
      </c>
      <c r="F509" s="8" t="s">
        <v>316</v>
      </c>
      <c r="G509" s="1">
        <v>499022</v>
      </c>
      <c r="H509" s="1">
        <f t="shared" si="17"/>
        <v>6736792</v>
      </c>
      <c r="I509" s="2" t="s">
        <v>1893</v>
      </c>
      <c r="J509" s="2" t="s">
        <v>375</v>
      </c>
      <c r="K509" s="1">
        <f>+VLOOKUP(B509,[8]Sheet1!A$2:H$110,6,0)</f>
        <v>6237770</v>
      </c>
      <c r="L509" s="1">
        <f t="shared" si="18"/>
        <v>0</v>
      </c>
      <c r="M509" s="6">
        <f>+VLOOKUP(B509,[8]Sheet1!A$2:H$110,8,0)</f>
        <v>44719</v>
      </c>
      <c r="N509" t="s">
        <v>4429</v>
      </c>
    </row>
    <row r="510" spans="1:14" customFormat="1" hidden="1" outlineLevel="1" x14ac:dyDescent="0.2">
      <c r="A510" s="6">
        <v>44688</v>
      </c>
      <c r="B510" s="2" t="s">
        <v>4428</v>
      </c>
      <c r="C510" s="2" t="s">
        <v>2024</v>
      </c>
      <c r="D510" s="2" t="s">
        <v>1487</v>
      </c>
      <c r="E510" s="1">
        <v>-1309220</v>
      </c>
      <c r="F510" s="8" t="s">
        <v>316</v>
      </c>
      <c r="G510" s="1">
        <v>-104738</v>
      </c>
      <c r="H510" s="1">
        <f t="shared" si="17"/>
        <v>-1413958</v>
      </c>
      <c r="I510" s="2" t="s">
        <v>2355</v>
      </c>
      <c r="J510" s="2" t="s">
        <v>2013</v>
      </c>
      <c r="K510" s="1">
        <f>+VLOOKUP(B510,[8]Sheet1!A$2:H$110,6,0)</f>
        <v>-1309220</v>
      </c>
      <c r="L510" s="1">
        <f t="shared" si="18"/>
        <v>0</v>
      </c>
      <c r="M510" s="6">
        <f>+VLOOKUP(B510,[8]Sheet1!A$2:H$110,8,0)</f>
        <v>44719</v>
      </c>
      <c r="N510" t="s">
        <v>4429</v>
      </c>
    </row>
    <row r="511" spans="1:14" customFormat="1" hidden="1" outlineLevel="1" x14ac:dyDescent="0.2">
      <c r="A511" s="6">
        <v>44688</v>
      </c>
      <c r="B511" s="2">
        <v>28</v>
      </c>
      <c r="C511" s="2" t="s">
        <v>2596</v>
      </c>
      <c r="D511" s="2" t="s">
        <v>2522</v>
      </c>
      <c r="E511" s="1">
        <v>-603100</v>
      </c>
      <c r="F511" s="8" t="s">
        <v>316</v>
      </c>
      <c r="G511" s="1">
        <v>-48248</v>
      </c>
      <c r="H511" s="1">
        <f t="shared" si="17"/>
        <v>-651348</v>
      </c>
      <c r="I511" s="2" t="s">
        <v>1893</v>
      </c>
      <c r="J511" s="2" t="s">
        <v>375</v>
      </c>
      <c r="K511" s="1">
        <f>+VLOOKUP(B511,[8]Sheet1!A$2:H$110,6,0)</f>
        <v>-603100</v>
      </c>
      <c r="L511" s="1">
        <f t="shared" si="18"/>
        <v>0</v>
      </c>
      <c r="M511" s="6">
        <f>+VLOOKUP(B511,[8]Sheet1!A$2:H$110,8,0)</f>
        <v>44719</v>
      </c>
      <c r="N511" t="s">
        <v>4429</v>
      </c>
    </row>
    <row r="512" spans="1:14" customFormat="1" hidden="1" outlineLevel="1" x14ac:dyDescent="0.2">
      <c r="A512" s="6">
        <v>44688</v>
      </c>
      <c r="B512" s="2">
        <v>42</v>
      </c>
      <c r="C512" s="2" t="s">
        <v>1191</v>
      </c>
      <c r="D512" s="2" t="s">
        <v>450</v>
      </c>
      <c r="E512" s="1">
        <v>-426234</v>
      </c>
      <c r="F512" s="8" t="s">
        <v>316</v>
      </c>
      <c r="G512" s="1">
        <v>-34099</v>
      </c>
      <c r="H512" s="1">
        <f t="shared" si="17"/>
        <v>-460333</v>
      </c>
      <c r="I512" s="2" t="s">
        <v>2355</v>
      </c>
      <c r="J512" s="2" t="s">
        <v>2013</v>
      </c>
      <c r="K512" s="1">
        <f>+VLOOKUP(B512,[8]Sheet1!A$2:H$110,6,0)</f>
        <v>-426235</v>
      </c>
      <c r="L512" s="1">
        <f t="shared" si="18"/>
        <v>-1</v>
      </c>
      <c r="M512" s="6">
        <f>+VLOOKUP(B512,[8]Sheet1!A$2:H$110,8,0)</f>
        <v>44719</v>
      </c>
      <c r="N512" t="s">
        <v>4429</v>
      </c>
    </row>
    <row r="513" spans="1:14" customFormat="1" hidden="1" outlineLevel="1" x14ac:dyDescent="0.2">
      <c r="A513" s="6">
        <v>44690</v>
      </c>
      <c r="B513" s="2">
        <v>99</v>
      </c>
      <c r="C513" s="2" t="s">
        <v>1647</v>
      </c>
      <c r="D513" s="2" t="s">
        <v>2533</v>
      </c>
      <c r="E513" s="1">
        <v>-1355731</v>
      </c>
      <c r="F513" s="8" t="s">
        <v>316</v>
      </c>
      <c r="G513" s="1">
        <v>-108458</v>
      </c>
      <c r="H513" s="1">
        <f t="shared" si="17"/>
        <v>-1464189</v>
      </c>
      <c r="I513" s="2" t="s">
        <v>2355</v>
      </c>
      <c r="J513" s="2" t="s">
        <v>2013</v>
      </c>
      <c r="K513" s="1">
        <f>+VLOOKUP(B513,[8]Sheet1!A$2:H$110,6,0)</f>
        <v>-1355731</v>
      </c>
      <c r="L513" s="1">
        <f t="shared" si="18"/>
        <v>0</v>
      </c>
      <c r="M513" s="6">
        <f>+VLOOKUP(B513,[8]Sheet1!A$2:H$110,8,0)</f>
        <v>44719</v>
      </c>
      <c r="N513" t="s">
        <v>4429</v>
      </c>
    </row>
    <row r="514" spans="1:14" customFormat="1" hidden="1" outlineLevel="1" x14ac:dyDescent="0.2">
      <c r="A514" s="6">
        <v>44692</v>
      </c>
      <c r="B514" s="2">
        <v>129</v>
      </c>
      <c r="C514" s="2" t="s">
        <v>1590</v>
      </c>
      <c r="D514" s="2" t="s">
        <v>184</v>
      </c>
      <c r="E514" s="1">
        <v>-4791903</v>
      </c>
      <c r="F514" s="8" t="s">
        <v>316</v>
      </c>
      <c r="G514" s="1">
        <v>-383353</v>
      </c>
      <c r="H514" s="1">
        <f t="shared" ref="H514:H577" si="19">+E514+G514</f>
        <v>-5175256</v>
      </c>
      <c r="I514" s="2" t="s">
        <v>2355</v>
      </c>
      <c r="J514" s="2" t="s">
        <v>2013</v>
      </c>
      <c r="K514" s="1">
        <f>+VLOOKUP(B514,[8]Sheet1!A$2:H$110,6,0)</f>
        <v>-4791903</v>
      </c>
      <c r="L514" s="1">
        <f t="shared" si="18"/>
        <v>0</v>
      </c>
      <c r="M514" s="6">
        <f>+VLOOKUP(B514,[8]Sheet1!A$2:H$110,8,0)</f>
        <v>44719</v>
      </c>
      <c r="N514" t="s">
        <v>4429</v>
      </c>
    </row>
    <row r="515" spans="1:14" customFormat="1" hidden="1" outlineLevel="1" x14ac:dyDescent="0.2">
      <c r="A515" s="6">
        <v>44697</v>
      </c>
      <c r="B515" s="2">
        <v>1</v>
      </c>
      <c r="C515" s="2" t="s">
        <v>93</v>
      </c>
      <c r="D515" s="2" t="s">
        <v>1831</v>
      </c>
      <c r="E515" s="1">
        <v>-94013</v>
      </c>
      <c r="F515" s="8" t="s">
        <v>316</v>
      </c>
      <c r="G515" s="1">
        <v>-7521</v>
      </c>
      <c r="H515" s="1">
        <f t="shared" si="19"/>
        <v>-101534</v>
      </c>
      <c r="I515" s="2" t="s">
        <v>2355</v>
      </c>
      <c r="J515" s="2" t="s">
        <v>2013</v>
      </c>
      <c r="K515" s="1">
        <f>+VLOOKUP(B515,[8]Sheet1!A$2:H$110,6,0)</f>
        <v>-94013</v>
      </c>
      <c r="L515" s="1">
        <f t="shared" si="18"/>
        <v>0</v>
      </c>
      <c r="M515" s="6">
        <f>+VLOOKUP(B515,[8]Sheet1!A$2:H$110,8,0)</f>
        <v>44719</v>
      </c>
      <c r="N515" t="s">
        <v>4429</v>
      </c>
    </row>
    <row r="516" spans="1:14" customFormat="1" hidden="1" outlineLevel="1" x14ac:dyDescent="0.2">
      <c r="A516" s="6">
        <v>44697</v>
      </c>
      <c r="B516" s="2">
        <v>3</v>
      </c>
      <c r="C516" s="2" t="s">
        <v>2477</v>
      </c>
      <c r="D516" s="2" t="s">
        <v>1093</v>
      </c>
      <c r="E516" s="1">
        <v>-1293750</v>
      </c>
      <c r="F516" s="8" t="s">
        <v>316</v>
      </c>
      <c r="G516" s="1">
        <v>-103500</v>
      </c>
      <c r="H516" s="1">
        <f t="shared" si="19"/>
        <v>-1397250</v>
      </c>
      <c r="I516" s="2" t="s">
        <v>2355</v>
      </c>
      <c r="J516" s="2" t="s">
        <v>2013</v>
      </c>
      <c r="K516" s="1">
        <f>+VLOOKUP(B516,[8]Sheet1!A$2:H$110,6,0)</f>
        <v>-1293750</v>
      </c>
      <c r="L516" s="1">
        <f t="shared" si="18"/>
        <v>0</v>
      </c>
      <c r="M516" s="6">
        <f>+VLOOKUP(B516,[8]Sheet1!A$2:H$110,8,0)</f>
        <v>44719</v>
      </c>
      <c r="N516" t="s">
        <v>4429</v>
      </c>
    </row>
    <row r="517" spans="1:14" customFormat="1" hidden="1" outlineLevel="1" x14ac:dyDescent="0.2">
      <c r="A517" s="6">
        <v>44697</v>
      </c>
      <c r="B517" s="2">
        <v>40</v>
      </c>
      <c r="C517" s="2" t="s">
        <v>2024</v>
      </c>
      <c r="D517" s="2" t="s">
        <v>2516</v>
      </c>
      <c r="E517" s="1">
        <v>-891597</v>
      </c>
      <c r="F517" s="8" t="s">
        <v>316</v>
      </c>
      <c r="G517" s="1">
        <v>-71327</v>
      </c>
      <c r="H517" s="1">
        <f t="shared" si="19"/>
        <v>-962924</v>
      </c>
      <c r="I517" s="2" t="s">
        <v>2355</v>
      </c>
      <c r="J517" s="2" t="s">
        <v>2013</v>
      </c>
      <c r="K517" s="1">
        <f>+VLOOKUP(B517,[8]Sheet1!A$2:H$110,6,0)</f>
        <v>-891597</v>
      </c>
      <c r="L517" s="1">
        <f t="shared" si="18"/>
        <v>0</v>
      </c>
      <c r="M517" s="6">
        <f>+VLOOKUP(B517,[8]Sheet1!A$2:H$110,8,0)</f>
        <v>44719</v>
      </c>
      <c r="N517" t="s">
        <v>4429</v>
      </c>
    </row>
    <row r="518" spans="1:14" customFormat="1" hidden="1" outlineLevel="1" x14ac:dyDescent="0.2">
      <c r="A518" s="6">
        <v>44701</v>
      </c>
      <c r="B518" s="2">
        <v>1461</v>
      </c>
      <c r="C518" s="17"/>
      <c r="D518" s="2" t="s">
        <v>3041</v>
      </c>
      <c r="E518" s="1">
        <v>-4368624</v>
      </c>
      <c r="F518" s="8" t="s">
        <v>3061</v>
      </c>
      <c r="G518" s="1">
        <v>-349490</v>
      </c>
      <c r="H518" s="1">
        <f t="shared" si="19"/>
        <v>-4718114</v>
      </c>
      <c r="I518" s="2" t="s">
        <v>2355</v>
      </c>
      <c r="J518" s="2" t="s">
        <v>2013</v>
      </c>
      <c r="K518" s="1" t="e">
        <f>+VLOOKUP(B518,[2]Sheet1!A$2:H$93,6,0)</f>
        <v>#N/A</v>
      </c>
      <c r="L518" s="1" t="e">
        <f t="shared" si="18"/>
        <v>#N/A</v>
      </c>
      <c r="M518" s="6" t="e">
        <f>+VLOOKUP(B518,[2]Sheet1!A$2:H$93,8,0)</f>
        <v>#N/A</v>
      </c>
      <c r="N518" t="s">
        <v>4426</v>
      </c>
    </row>
    <row r="519" spans="1:14" customFormat="1" hidden="1" outlineLevel="1" x14ac:dyDescent="0.2">
      <c r="A519" s="6">
        <v>44702</v>
      </c>
      <c r="B519" s="2">
        <v>13602</v>
      </c>
      <c r="C519" s="2" t="s">
        <v>2578</v>
      </c>
      <c r="D519" s="2" t="s">
        <v>11</v>
      </c>
      <c r="E519" s="1">
        <v>1468620</v>
      </c>
      <c r="F519" s="8" t="s">
        <v>316</v>
      </c>
      <c r="G519" s="1">
        <v>117490</v>
      </c>
      <c r="H519" s="1">
        <f t="shared" si="19"/>
        <v>1586110</v>
      </c>
      <c r="I519" s="2" t="s">
        <v>1977</v>
      </c>
      <c r="J519" s="2" t="s">
        <v>1098</v>
      </c>
      <c r="K519" s="1">
        <f>+VLOOKUP(B519,[9]Sheet1!A$2:H$98,6,0)</f>
        <v>1468620</v>
      </c>
      <c r="L519" s="1">
        <f t="shared" si="18"/>
        <v>0</v>
      </c>
      <c r="M519" s="6">
        <f>+VLOOKUP(B519,[9]Sheet1!A$2:H$98,8,0)</f>
        <v>44749</v>
      </c>
      <c r="N519" t="s">
        <v>4430</v>
      </c>
    </row>
    <row r="520" spans="1:14" customFormat="1" hidden="1" outlineLevel="1" x14ac:dyDescent="0.2">
      <c r="A520" s="6">
        <v>44702</v>
      </c>
      <c r="B520" s="2">
        <v>13603</v>
      </c>
      <c r="C520" s="2" t="s">
        <v>2578</v>
      </c>
      <c r="D520" s="2" t="s">
        <v>622</v>
      </c>
      <c r="E520" s="1">
        <v>527000</v>
      </c>
      <c r="F520" s="8" t="s">
        <v>316</v>
      </c>
      <c r="G520" s="1">
        <v>42160</v>
      </c>
      <c r="H520" s="1">
        <f t="shared" si="19"/>
        <v>569160</v>
      </c>
      <c r="I520" s="2" t="s">
        <v>2908</v>
      </c>
      <c r="J520" s="2" t="s">
        <v>2857</v>
      </c>
      <c r="K520" s="1">
        <f>+VLOOKUP(B520,[9]Sheet1!A$2:H$98,6,0)</f>
        <v>527000</v>
      </c>
      <c r="L520" s="1">
        <f t="shared" si="18"/>
        <v>0</v>
      </c>
      <c r="M520" s="6">
        <f>+VLOOKUP(B520,[9]Sheet1!A$2:H$98,8,0)</f>
        <v>44749</v>
      </c>
      <c r="N520" t="s">
        <v>4430</v>
      </c>
    </row>
    <row r="521" spans="1:14" customFormat="1" hidden="1" outlineLevel="1" x14ac:dyDescent="0.2">
      <c r="A521" s="6">
        <v>44702</v>
      </c>
      <c r="B521" s="2">
        <v>13604</v>
      </c>
      <c r="C521" s="2" t="s">
        <v>2578</v>
      </c>
      <c r="D521" s="2"/>
      <c r="E521" s="1">
        <v>0</v>
      </c>
      <c r="F521" s="8" t="s">
        <v>316</v>
      </c>
      <c r="G521" s="1">
        <v>0</v>
      </c>
      <c r="H521" s="1">
        <f t="shared" si="19"/>
        <v>0</v>
      </c>
      <c r="I521" s="2" t="s">
        <v>2897</v>
      </c>
      <c r="J521" s="2" t="s">
        <v>1197</v>
      </c>
      <c r="K521" s="1"/>
      <c r="L521" s="1"/>
      <c r="M521" s="6"/>
      <c r="N521" t="s">
        <v>3062</v>
      </c>
    </row>
    <row r="522" spans="1:14" customFormat="1" hidden="1" outlineLevel="1" x14ac:dyDescent="0.2">
      <c r="A522" s="6">
        <v>44702</v>
      </c>
      <c r="B522" s="2">
        <v>13605</v>
      </c>
      <c r="C522" s="2" t="s">
        <v>2578</v>
      </c>
      <c r="D522" s="2" t="s">
        <v>346</v>
      </c>
      <c r="E522" s="1">
        <v>1261126</v>
      </c>
      <c r="F522" s="8" t="s">
        <v>316</v>
      </c>
      <c r="G522" s="1">
        <v>100890</v>
      </c>
      <c r="H522" s="1">
        <f t="shared" si="19"/>
        <v>1362016</v>
      </c>
      <c r="I522" s="2" t="s">
        <v>513</v>
      </c>
      <c r="J522" s="2" t="s">
        <v>364</v>
      </c>
      <c r="K522" s="1">
        <f>+VLOOKUP(B522,[9]Sheet1!A$2:H$98,6,0)</f>
        <v>1261126</v>
      </c>
      <c r="L522" s="1">
        <f t="shared" ref="L522:L524" si="20">+K522-E522</f>
        <v>0</v>
      </c>
      <c r="M522" s="6">
        <f>+VLOOKUP(B522,[9]Sheet1!A$2:H$98,8,0)</f>
        <v>44749</v>
      </c>
      <c r="N522" t="s">
        <v>4430</v>
      </c>
    </row>
    <row r="523" spans="1:14" customFormat="1" hidden="1" outlineLevel="1" x14ac:dyDescent="0.2">
      <c r="A523" s="6">
        <v>44702</v>
      </c>
      <c r="B523" s="2">
        <v>13606</v>
      </c>
      <c r="C523" s="2" t="s">
        <v>2578</v>
      </c>
      <c r="D523" s="2" t="s">
        <v>2795</v>
      </c>
      <c r="E523" s="1">
        <v>1293750</v>
      </c>
      <c r="F523" s="8" t="s">
        <v>316</v>
      </c>
      <c r="G523" s="1">
        <v>103500</v>
      </c>
      <c r="H523" s="1">
        <f t="shared" si="19"/>
        <v>1397250</v>
      </c>
      <c r="I523" s="2" t="s">
        <v>1474</v>
      </c>
      <c r="J523" s="2" t="s">
        <v>2830</v>
      </c>
      <c r="K523" s="1">
        <f>+VLOOKUP(B523,[9]Sheet1!A$2:H$98,6,0)</f>
        <v>1293750</v>
      </c>
      <c r="L523" s="1">
        <f t="shared" si="20"/>
        <v>0</v>
      </c>
      <c r="M523" s="6">
        <f>+VLOOKUP(B523,[9]Sheet1!A$2:H$98,8,0)</f>
        <v>44749</v>
      </c>
      <c r="N523" t="s">
        <v>4430</v>
      </c>
    </row>
    <row r="524" spans="1:14" customFormat="1" hidden="1" outlineLevel="1" x14ac:dyDescent="0.2">
      <c r="A524" s="6">
        <v>44702</v>
      </c>
      <c r="B524" s="2">
        <v>13607</v>
      </c>
      <c r="C524" s="2" t="s">
        <v>2578</v>
      </c>
      <c r="D524" s="2" t="s">
        <v>82</v>
      </c>
      <c r="E524" s="1">
        <v>4313540</v>
      </c>
      <c r="F524" s="8" t="s">
        <v>316</v>
      </c>
      <c r="G524" s="1">
        <v>345083</v>
      </c>
      <c r="H524" s="1">
        <f t="shared" si="19"/>
        <v>4658623</v>
      </c>
      <c r="I524" s="2" t="s">
        <v>1851</v>
      </c>
      <c r="J524" s="2" t="s">
        <v>913</v>
      </c>
      <c r="K524" s="1">
        <f>+VLOOKUP(B524,[9]Sheet1!A$2:H$98,6,0)</f>
        <v>4313540</v>
      </c>
      <c r="L524" s="1">
        <f t="shared" si="20"/>
        <v>0</v>
      </c>
      <c r="M524" s="6">
        <f>+VLOOKUP(B524,[9]Sheet1!A$2:H$98,8,0)</f>
        <v>44749</v>
      </c>
      <c r="N524" t="s">
        <v>4430</v>
      </c>
    </row>
    <row r="525" spans="1:14" customFormat="1" hidden="1" outlineLevel="1" x14ac:dyDescent="0.2">
      <c r="A525" s="6">
        <v>44702</v>
      </c>
      <c r="B525" s="2">
        <v>13608</v>
      </c>
      <c r="C525" s="2" t="s">
        <v>2578</v>
      </c>
      <c r="D525" s="2"/>
      <c r="E525" s="1">
        <v>0</v>
      </c>
      <c r="F525" s="8" t="s">
        <v>316</v>
      </c>
      <c r="G525" s="1">
        <v>0</v>
      </c>
      <c r="H525" s="1">
        <f t="shared" si="19"/>
        <v>0</v>
      </c>
      <c r="I525" s="2" t="s">
        <v>2355</v>
      </c>
      <c r="J525" s="2" t="s">
        <v>2013</v>
      </c>
      <c r="K525" s="1"/>
      <c r="L525" s="1"/>
      <c r="M525" s="6"/>
      <c r="N525" t="s">
        <v>3062</v>
      </c>
    </row>
    <row r="526" spans="1:14" customFormat="1" hidden="1" outlineLevel="1" x14ac:dyDescent="0.2">
      <c r="A526" s="6">
        <v>44702</v>
      </c>
      <c r="B526" s="2">
        <v>13609</v>
      </c>
      <c r="C526" s="2" t="s">
        <v>2578</v>
      </c>
      <c r="D526" s="2" t="s">
        <v>932</v>
      </c>
      <c r="E526" s="1">
        <v>3514910</v>
      </c>
      <c r="F526" s="8" t="s">
        <v>316</v>
      </c>
      <c r="G526" s="1">
        <v>281193</v>
      </c>
      <c r="H526" s="1">
        <f t="shared" si="19"/>
        <v>3796103</v>
      </c>
      <c r="I526" s="2" t="s">
        <v>2503</v>
      </c>
      <c r="J526" s="2" t="s">
        <v>441</v>
      </c>
      <c r="K526" s="1">
        <f>+VLOOKUP(B526,[9]Sheet1!A$2:H$98,6,0)</f>
        <v>3514910</v>
      </c>
      <c r="L526" s="1">
        <f t="shared" ref="L526" si="21">+K526-E526</f>
        <v>0</v>
      </c>
      <c r="M526" s="6">
        <f>+VLOOKUP(B526,[9]Sheet1!A$2:H$98,8,0)</f>
        <v>44749</v>
      </c>
      <c r="N526" t="s">
        <v>4430</v>
      </c>
    </row>
    <row r="527" spans="1:14" customFormat="1" hidden="1" outlineLevel="1" x14ac:dyDescent="0.2">
      <c r="A527" s="6">
        <v>44704</v>
      </c>
      <c r="B527" s="2">
        <v>13738</v>
      </c>
      <c r="C527" s="2" t="s">
        <v>2578</v>
      </c>
      <c r="D527" s="2" t="s">
        <v>2091</v>
      </c>
      <c r="E527" s="1">
        <v>748544</v>
      </c>
      <c r="F527" s="8" t="s">
        <v>1122</v>
      </c>
      <c r="G527" s="1">
        <v>0</v>
      </c>
      <c r="H527" s="1">
        <f t="shared" si="19"/>
        <v>748544</v>
      </c>
      <c r="I527" s="2" t="s">
        <v>975</v>
      </c>
      <c r="J527" s="2" t="s">
        <v>915</v>
      </c>
      <c r="K527" s="1"/>
      <c r="L527" s="1"/>
      <c r="M527" s="6"/>
      <c r="N527" t="s">
        <v>3063</v>
      </c>
    </row>
    <row r="528" spans="1:14" customFormat="1" hidden="1" outlineLevel="1" x14ac:dyDescent="0.2">
      <c r="A528" s="6">
        <v>44704</v>
      </c>
      <c r="B528" s="2">
        <v>13728</v>
      </c>
      <c r="C528" s="2" t="s">
        <v>2578</v>
      </c>
      <c r="D528" s="2" t="s">
        <v>1383</v>
      </c>
      <c r="E528" s="1">
        <v>2579200</v>
      </c>
      <c r="F528" s="8" t="s">
        <v>316</v>
      </c>
      <c r="G528" s="1">
        <v>206336</v>
      </c>
      <c r="H528" s="1">
        <f t="shared" si="19"/>
        <v>2785536</v>
      </c>
      <c r="I528" s="2" t="s">
        <v>1474</v>
      </c>
      <c r="J528" s="2" t="s">
        <v>2830</v>
      </c>
      <c r="K528" s="1">
        <f>+VLOOKUP(B528,[9]Sheet1!A$2:H$98,6,0)</f>
        <v>2579200</v>
      </c>
      <c r="L528" s="1">
        <f t="shared" ref="L528:L537" si="22">+K528-E528</f>
        <v>0</v>
      </c>
      <c r="M528" s="6">
        <f>+VLOOKUP(B528,[9]Sheet1!A$2:H$98,8,0)</f>
        <v>44749</v>
      </c>
      <c r="N528" t="s">
        <v>4430</v>
      </c>
    </row>
    <row r="529" spans="1:14" customFormat="1" hidden="1" outlineLevel="1" x14ac:dyDescent="0.2">
      <c r="A529" s="6">
        <v>44704</v>
      </c>
      <c r="B529" s="2">
        <v>13729</v>
      </c>
      <c r="C529" s="2" t="s">
        <v>2578</v>
      </c>
      <c r="D529" s="2" t="s">
        <v>1833</v>
      </c>
      <c r="E529" s="1">
        <v>1518802</v>
      </c>
      <c r="F529" s="8" t="s">
        <v>316</v>
      </c>
      <c r="G529" s="1">
        <v>121504</v>
      </c>
      <c r="H529" s="1">
        <f t="shared" si="19"/>
        <v>1640306</v>
      </c>
      <c r="I529" s="2" t="s">
        <v>263</v>
      </c>
      <c r="J529" s="2" t="s">
        <v>1408</v>
      </c>
      <c r="K529" s="1">
        <f>+VLOOKUP(B529,[9]Sheet1!A$2:H$98,6,0)</f>
        <v>1518802</v>
      </c>
      <c r="L529" s="1">
        <f t="shared" si="22"/>
        <v>0</v>
      </c>
      <c r="M529" s="6">
        <f>+VLOOKUP(B529,[9]Sheet1!A$2:H$98,8,0)</f>
        <v>44749</v>
      </c>
      <c r="N529" t="s">
        <v>4430</v>
      </c>
    </row>
    <row r="530" spans="1:14" customFormat="1" hidden="1" outlineLevel="1" x14ac:dyDescent="0.2">
      <c r="A530" s="6">
        <v>44704</v>
      </c>
      <c r="B530" s="2">
        <v>13730</v>
      </c>
      <c r="C530" s="2" t="s">
        <v>2578</v>
      </c>
      <c r="D530" s="2" t="s">
        <v>1192</v>
      </c>
      <c r="E530" s="1">
        <v>2925820</v>
      </c>
      <c r="F530" s="8" t="s">
        <v>316</v>
      </c>
      <c r="G530" s="1">
        <v>234066</v>
      </c>
      <c r="H530" s="1">
        <f t="shared" si="19"/>
        <v>3159886</v>
      </c>
      <c r="I530" s="2" t="s">
        <v>1977</v>
      </c>
      <c r="J530" s="2" t="s">
        <v>1098</v>
      </c>
      <c r="K530" s="1">
        <f>+VLOOKUP(B530,[9]Sheet1!A$2:H$98,6,0)</f>
        <v>2925820</v>
      </c>
      <c r="L530" s="1">
        <f t="shared" si="22"/>
        <v>0</v>
      </c>
      <c r="M530" s="6">
        <f>+VLOOKUP(B530,[9]Sheet1!A$2:H$98,8,0)</f>
        <v>44749</v>
      </c>
      <c r="N530" t="s">
        <v>4430</v>
      </c>
    </row>
    <row r="531" spans="1:14" customFormat="1" hidden="1" outlineLevel="1" x14ac:dyDescent="0.2">
      <c r="A531" s="6">
        <v>44704</v>
      </c>
      <c r="B531" s="2">
        <v>13731</v>
      </c>
      <c r="C531" s="2" t="s">
        <v>2578</v>
      </c>
      <c r="D531" s="2" t="s">
        <v>212</v>
      </c>
      <c r="E531" s="1">
        <v>2024120</v>
      </c>
      <c r="F531" s="8" t="s">
        <v>316</v>
      </c>
      <c r="G531" s="1">
        <v>161930</v>
      </c>
      <c r="H531" s="1">
        <f t="shared" si="19"/>
        <v>2186050</v>
      </c>
      <c r="I531" s="2" t="s">
        <v>2503</v>
      </c>
      <c r="J531" s="2" t="s">
        <v>441</v>
      </c>
      <c r="K531" s="1">
        <f>+VLOOKUP(B531,[9]Sheet1!A$2:H$98,6,0)</f>
        <v>2024120</v>
      </c>
      <c r="L531" s="1">
        <f t="shared" si="22"/>
        <v>0</v>
      </c>
      <c r="M531" s="6">
        <f>+VLOOKUP(B531,[9]Sheet1!A$2:H$98,8,0)</f>
        <v>44749</v>
      </c>
      <c r="N531" t="s">
        <v>4430</v>
      </c>
    </row>
    <row r="532" spans="1:14" customFormat="1" hidden="1" outlineLevel="1" x14ac:dyDescent="0.2">
      <c r="A532" s="6">
        <v>44704</v>
      </c>
      <c r="B532" s="2">
        <v>13732</v>
      </c>
      <c r="C532" s="2" t="s">
        <v>2578</v>
      </c>
      <c r="D532" s="2" t="s">
        <v>2614</v>
      </c>
      <c r="E532" s="1">
        <v>3235064</v>
      </c>
      <c r="F532" s="8" t="s">
        <v>316</v>
      </c>
      <c r="G532" s="1">
        <v>258805</v>
      </c>
      <c r="H532" s="1">
        <f t="shared" si="19"/>
        <v>3493869</v>
      </c>
      <c r="I532" s="2" t="s">
        <v>263</v>
      </c>
      <c r="J532" s="2" t="s">
        <v>1408</v>
      </c>
      <c r="K532" s="1">
        <f>+VLOOKUP(B532,[9]Sheet1!A$2:H$98,6,0)</f>
        <v>3235064</v>
      </c>
      <c r="L532" s="1">
        <f t="shared" si="22"/>
        <v>0</v>
      </c>
      <c r="M532" s="6">
        <f>+VLOOKUP(B532,[9]Sheet1!A$2:H$98,8,0)</f>
        <v>44749</v>
      </c>
      <c r="N532" t="s">
        <v>4430</v>
      </c>
    </row>
    <row r="533" spans="1:14" customFormat="1" hidden="1" outlineLevel="1" x14ac:dyDescent="0.2">
      <c r="A533" s="6">
        <v>44704</v>
      </c>
      <c r="B533" s="2">
        <v>13733</v>
      </c>
      <c r="C533" s="2" t="s">
        <v>2578</v>
      </c>
      <c r="D533" s="2" t="s">
        <v>1104</v>
      </c>
      <c r="E533" s="1">
        <v>2156770</v>
      </c>
      <c r="F533" s="8" t="s">
        <v>316</v>
      </c>
      <c r="G533" s="1">
        <v>172542</v>
      </c>
      <c r="H533" s="1">
        <f t="shared" si="19"/>
        <v>2329312</v>
      </c>
      <c r="I533" s="2" t="s">
        <v>2908</v>
      </c>
      <c r="J533" s="2" t="s">
        <v>2857</v>
      </c>
      <c r="K533" s="1">
        <f>+VLOOKUP(B533,[9]Sheet1!A$2:H$98,6,0)</f>
        <v>2156770</v>
      </c>
      <c r="L533" s="1">
        <f t="shared" si="22"/>
        <v>0</v>
      </c>
      <c r="M533" s="6">
        <f>+VLOOKUP(B533,[9]Sheet1!A$2:H$98,8,0)</f>
        <v>44749</v>
      </c>
      <c r="N533" t="s">
        <v>4430</v>
      </c>
    </row>
    <row r="534" spans="1:14" customFormat="1" hidden="1" outlineLevel="1" x14ac:dyDescent="0.2">
      <c r="A534" s="6">
        <v>44704</v>
      </c>
      <c r="B534" s="2">
        <v>13734</v>
      </c>
      <c r="C534" s="2" t="s">
        <v>2578</v>
      </c>
      <c r="D534" s="2" t="s">
        <v>2146</v>
      </c>
      <c r="E534" s="1">
        <v>6072360</v>
      </c>
      <c r="F534" s="8" t="s">
        <v>316</v>
      </c>
      <c r="G534" s="1">
        <v>485789</v>
      </c>
      <c r="H534" s="1">
        <f t="shared" si="19"/>
        <v>6558149</v>
      </c>
      <c r="I534" s="2" t="s">
        <v>513</v>
      </c>
      <c r="J534" s="2" t="s">
        <v>364</v>
      </c>
      <c r="K534" s="1">
        <f>+VLOOKUP(B534,[9]Sheet1!A$2:H$98,6,0)</f>
        <v>6072360</v>
      </c>
      <c r="L534" s="1">
        <f t="shared" si="22"/>
        <v>0</v>
      </c>
      <c r="M534" s="6">
        <f>+VLOOKUP(B534,[9]Sheet1!A$2:H$98,8,0)</f>
        <v>44749</v>
      </c>
      <c r="N534" t="s">
        <v>4430</v>
      </c>
    </row>
    <row r="535" spans="1:14" customFormat="1" hidden="1" outlineLevel="1" x14ac:dyDescent="0.2">
      <c r="A535" s="6">
        <v>44704</v>
      </c>
      <c r="B535" s="2">
        <v>13735</v>
      </c>
      <c r="C535" s="2" t="s">
        <v>2578</v>
      </c>
      <c r="D535" s="2" t="s">
        <v>299</v>
      </c>
      <c r="E535" s="1">
        <v>1293750</v>
      </c>
      <c r="F535" s="8" t="s">
        <v>316</v>
      </c>
      <c r="G535" s="1">
        <v>103500</v>
      </c>
      <c r="H535" s="1">
        <f t="shared" si="19"/>
        <v>1397250</v>
      </c>
      <c r="I535" s="2" t="s">
        <v>2093</v>
      </c>
      <c r="J535" s="2" t="s">
        <v>442</v>
      </c>
      <c r="K535" s="1">
        <f>+VLOOKUP(B535,[9]Sheet1!A$2:H$98,6,0)</f>
        <v>1293750</v>
      </c>
      <c r="L535" s="1">
        <f t="shared" si="22"/>
        <v>0</v>
      </c>
      <c r="M535" s="6">
        <f>+VLOOKUP(B535,[9]Sheet1!A$2:H$98,8,0)</f>
        <v>44749</v>
      </c>
      <c r="N535" t="s">
        <v>4430</v>
      </c>
    </row>
    <row r="536" spans="1:14" customFormat="1" hidden="1" outlineLevel="1" x14ac:dyDescent="0.2">
      <c r="A536" s="6">
        <v>44704</v>
      </c>
      <c r="B536" s="2">
        <v>13736</v>
      </c>
      <c r="C536" s="2" t="s">
        <v>2578</v>
      </c>
      <c r="D536" s="2" t="s">
        <v>9</v>
      </c>
      <c r="E536" s="1">
        <v>2579200</v>
      </c>
      <c r="F536" s="8" t="s">
        <v>316</v>
      </c>
      <c r="G536" s="1">
        <v>206336</v>
      </c>
      <c r="H536" s="1">
        <f t="shared" si="19"/>
        <v>2785536</v>
      </c>
      <c r="I536" s="2" t="s">
        <v>2503</v>
      </c>
      <c r="J536" s="2" t="s">
        <v>441</v>
      </c>
      <c r="K536" s="1">
        <f>+VLOOKUP(B536,[9]Sheet1!A$2:H$98,6,0)</f>
        <v>2579200</v>
      </c>
      <c r="L536" s="1">
        <f t="shared" si="22"/>
        <v>0</v>
      </c>
      <c r="M536" s="6">
        <f>+VLOOKUP(B536,[9]Sheet1!A$2:H$98,8,0)</f>
        <v>44749</v>
      </c>
      <c r="N536" t="s">
        <v>4430</v>
      </c>
    </row>
    <row r="537" spans="1:14" customFormat="1" hidden="1" outlineLevel="1" x14ac:dyDescent="0.2">
      <c r="A537" s="6">
        <v>44704</v>
      </c>
      <c r="B537" s="2">
        <v>13737</v>
      </c>
      <c r="C537" s="2" t="s">
        <v>2578</v>
      </c>
      <c r="D537" s="2" t="s">
        <v>1945</v>
      </c>
      <c r="E537" s="1">
        <v>2221160</v>
      </c>
      <c r="F537" s="8" t="s">
        <v>316</v>
      </c>
      <c r="G537" s="1">
        <v>177693</v>
      </c>
      <c r="H537" s="1">
        <f t="shared" si="19"/>
        <v>2398853</v>
      </c>
      <c r="I537" s="2" t="s">
        <v>3001</v>
      </c>
      <c r="J537" s="2" t="s">
        <v>1150</v>
      </c>
      <c r="K537" s="1">
        <f>+VLOOKUP(B537,[9]Sheet1!A$2:H$98,6,0)</f>
        <v>2221160</v>
      </c>
      <c r="L537" s="1">
        <f t="shared" si="22"/>
        <v>0</v>
      </c>
      <c r="M537" s="6">
        <f>+VLOOKUP(B537,[9]Sheet1!A$2:H$98,8,0)</f>
        <v>44749</v>
      </c>
      <c r="N537" t="s">
        <v>4430</v>
      </c>
    </row>
    <row r="538" spans="1:14" customFormat="1" hidden="1" outlineLevel="1" x14ac:dyDescent="0.2">
      <c r="A538" s="6">
        <v>44704</v>
      </c>
      <c r="B538" s="2">
        <v>13738</v>
      </c>
      <c r="C538" s="2" t="s">
        <v>2578</v>
      </c>
      <c r="D538" s="2" t="s">
        <v>2091</v>
      </c>
      <c r="E538" s="1">
        <v>1110580</v>
      </c>
      <c r="F538" s="8" t="s">
        <v>316</v>
      </c>
      <c r="G538" s="1">
        <v>88846</v>
      </c>
      <c r="H538" s="1">
        <f t="shared" si="19"/>
        <v>1199426</v>
      </c>
      <c r="I538" s="2" t="s">
        <v>975</v>
      </c>
      <c r="J538" s="2" t="s">
        <v>915</v>
      </c>
      <c r="K538" s="1"/>
      <c r="L538" s="1"/>
      <c r="M538" s="6"/>
      <c r="N538" t="s">
        <v>3063</v>
      </c>
    </row>
    <row r="539" spans="1:14" customFormat="1" hidden="1" outlineLevel="1" x14ac:dyDescent="0.2">
      <c r="A539" s="6">
        <v>44704</v>
      </c>
      <c r="B539" s="2">
        <v>13739</v>
      </c>
      <c r="C539" s="2" t="s">
        <v>2578</v>
      </c>
      <c r="D539" s="2" t="s">
        <v>2781</v>
      </c>
      <c r="E539" s="1">
        <v>1822480</v>
      </c>
      <c r="F539" s="8" t="s">
        <v>316</v>
      </c>
      <c r="G539" s="1">
        <v>145798</v>
      </c>
      <c r="H539" s="1">
        <f t="shared" si="19"/>
        <v>1968278</v>
      </c>
      <c r="I539" s="2" t="s">
        <v>975</v>
      </c>
      <c r="J539" s="2" t="s">
        <v>915</v>
      </c>
      <c r="K539" s="1">
        <f>+VLOOKUP(B539,[9]Sheet1!A$2:H$98,6,0)</f>
        <v>1822480</v>
      </c>
      <c r="L539" s="1">
        <f t="shared" ref="L539:L602" si="23">+K539-E539</f>
        <v>0</v>
      </c>
      <c r="M539" s="6">
        <f>+VLOOKUP(B539,[9]Sheet1!A$2:H$98,8,0)</f>
        <v>44749</v>
      </c>
      <c r="N539" t="s">
        <v>4430</v>
      </c>
    </row>
    <row r="540" spans="1:14" customFormat="1" hidden="1" outlineLevel="1" x14ac:dyDescent="0.2">
      <c r="A540" s="6">
        <v>44704</v>
      </c>
      <c r="B540" s="2">
        <v>13740</v>
      </c>
      <c r="C540" s="2" t="s">
        <v>2578</v>
      </c>
      <c r="D540" s="2" t="s">
        <v>1357</v>
      </c>
      <c r="E540" s="1">
        <v>1822480</v>
      </c>
      <c r="F540" s="8" t="s">
        <v>316</v>
      </c>
      <c r="G540" s="1">
        <v>145798</v>
      </c>
      <c r="H540" s="1">
        <f t="shared" si="19"/>
        <v>1968278</v>
      </c>
      <c r="I540" s="2" t="s">
        <v>3001</v>
      </c>
      <c r="J540" s="2" t="s">
        <v>1150</v>
      </c>
      <c r="K540" s="1">
        <f>+VLOOKUP(B540,[9]Sheet1!A$2:H$98,6,0)</f>
        <v>1822480</v>
      </c>
      <c r="L540" s="1">
        <f t="shared" si="23"/>
        <v>0</v>
      </c>
      <c r="M540" s="6">
        <f>+VLOOKUP(B540,[9]Sheet1!A$2:H$98,8,0)</f>
        <v>44749</v>
      </c>
      <c r="N540" t="s">
        <v>4430</v>
      </c>
    </row>
    <row r="541" spans="1:14" customFormat="1" hidden="1" outlineLevel="1" x14ac:dyDescent="0.2">
      <c r="A541" s="6">
        <v>44707</v>
      </c>
      <c r="B541" s="2">
        <v>72</v>
      </c>
      <c r="C541" s="2" t="s">
        <v>1191</v>
      </c>
      <c r="D541" s="2" t="s">
        <v>1186</v>
      </c>
      <c r="E541" s="1">
        <v>-1236262</v>
      </c>
      <c r="F541" s="8" t="s">
        <v>316</v>
      </c>
      <c r="G541" s="1">
        <v>-98901</v>
      </c>
      <c r="H541" s="1">
        <f t="shared" si="19"/>
        <v>-1335163</v>
      </c>
      <c r="I541" s="2" t="s">
        <v>2355</v>
      </c>
      <c r="J541" s="2" t="s">
        <v>2013</v>
      </c>
      <c r="K541" s="1">
        <f>+VLOOKUP(B541,[8]Sheet1!A$2:H$110,6,0)</f>
        <v>-1236262</v>
      </c>
      <c r="L541" s="1">
        <f t="shared" si="23"/>
        <v>0</v>
      </c>
      <c r="M541" s="6">
        <f>+VLOOKUP(B541,[8]Sheet1!A$2:H$110,8,0)</f>
        <v>44719</v>
      </c>
      <c r="N541" t="s">
        <v>4429</v>
      </c>
    </row>
    <row r="542" spans="1:14" customFormat="1" hidden="1" outlineLevel="1" x14ac:dyDescent="0.2">
      <c r="A542" s="6">
        <v>44712</v>
      </c>
      <c r="B542" s="2">
        <v>15082</v>
      </c>
      <c r="C542" s="2" t="s">
        <v>2578</v>
      </c>
      <c r="D542" s="2" t="s">
        <v>804</v>
      </c>
      <c r="E542" s="1">
        <v>1110580</v>
      </c>
      <c r="F542" s="8" t="s">
        <v>316</v>
      </c>
      <c r="G542" s="1">
        <v>88846</v>
      </c>
      <c r="H542" s="1">
        <f t="shared" si="19"/>
        <v>1199426</v>
      </c>
      <c r="I542" s="2" t="s">
        <v>1851</v>
      </c>
      <c r="J542" s="2" t="s">
        <v>913</v>
      </c>
      <c r="K542" s="1">
        <f>+VLOOKUP(B542,[9]Sheet1!A$2:H$98,6,0)</f>
        <v>1110580</v>
      </c>
      <c r="L542" s="1">
        <f t="shared" si="23"/>
        <v>0</v>
      </c>
      <c r="M542" s="6">
        <f>+VLOOKUP(B542,[9]Sheet1!A$2:H$98,8,0)</f>
        <v>44749</v>
      </c>
      <c r="N542" t="s">
        <v>4430</v>
      </c>
    </row>
    <row r="543" spans="1:14" customFormat="1" hidden="1" outlineLevel="1" x14ac:dyDescent="0.2">
      <c r="A543" s="6">
        <v>44712</v>
      </c>
      <c r="B543" s="2">
        <v>15083</v>
      </c>
      <c r="C543" s="2" t="s">
        <v>2578</v>
      </c>
      <c r="D543" s="2" t="s">
        <v>600</v>
      </c>
      <c r="E543" s="1">
        <v>1110580</v>
      </c>
      <c r="F543" s="8" t="s">
        <v>316</v>
      </c>
      <c r="G543" s="1">
        <v>88846</v>
      </c>
      <c r="H543" s="1">
        <f t="shared" si="19"/>
        <v>1199426</v>
      </c>
      <c r="I543" s="2" t="s">
        <v>1851</v>
      </c>
      <c r="J543" s="2" t="s">
        <v>913</v>
      </c>
      <c r="K543" s="1">
        <f>+VLOOKUP(B543,[9]Sheet1!A$2:H$98,6,0)</f>
        <v>1110580</v>
      </c>
      <c r="L543" s="1">
        <f t="shared" si="23"/>
        <v>0</v>
      </c>
      <c r="M543" s="6">
        <f>+VLOOKUP(B543,[9]Sheet1!A$2:H$98,8,0)</f>
        <v>44749</v>
      </c>
      <c r="N543" t="s">
        <v>4430</v>
      </c>
    </row>
    <row r="544" spans="1:14" customFormat="1" hidden="1" outlineLevel="1" x14ac:dyDescent="0.2">
      <c r="A544" s="6">
        <v>44712</v>
      </c>
      <c r="B544" s="2">
        <v>15084</v>
      </c>
      <c r="C544" s="2" t="s">
        <v>2578</v>
      </c>
      <c r="D544" s="2" t="s">
        <v>2647</v>
      </c>
      <c r="E544" s="1">
        <v>2481684</v>
      </c>
      <c r="F544" s="8" t="s">
        <v>316</v>
      </c>
      <c r="G544" s="1">
        <v>198535</v>
      </c>
      <c r="H544" s="1">
        <f t="shared" si="19"/>
        <v>2680219</v>
      </c>
      <c r="I544" s="2" t="s">
        <v>263</v>
      </c>
      <c r="J544" s="2" t="s">
        <v>1408</v>
      </c>
      <c r="K544" s="1">
        <f>+VLOOKUP(B544,[9]Sheet1!A$2:H$98,6,0)</f>
        <v>2481684</v>
      </c>
      <c r="L544" s="1">
        <f t="shared" si="23"/>
        <v>0</v>
      </c>
      <c r="M544" s="6">
        <f>+VLOOKUP(B544,[9]Sheet1!A$2:H$98,8,0)</f>
        <v>44749</v>
      </c>
      <c r="N544" t="s">
        <v>4430</v>
      </c>
    </row>
    <row r="545" spans="1:14" customFormat="1" hidden="1" outlineLevel="1" x14ac:dyDescent="0.2">
      <c r="A545" s="6">
        <v>44712</v>
      </c>
      <c r="B545" s="2">
        <v>15085</v>
      </c>
      <c r="C545" s="2" t="s">
        <v>2578</v>
      </c>
      <c r="D545" s="2" t="s">
        <v>381</v>
      </c>
      <c r="E545" s="1">
        <v>527000</v>
      </c>
      <c r="F545" s="8" t="s">
        <v>316</v>
      </c>
      <c r="G545" s="1">
        <v>42160</v>
      </c>
      <c r="H545" s="1">
        <f t="shared" si="19"/>
        <v>569160</v>
      </c>
      <c r="I545" s="2" t="s">
        <v>2503</v>
      </c>
      <c r="J545" s="2" t="s">
        <v>441</v>
      </c>
      <c r="K545" s="1">
        <f>+VLOOKUP(B545,[9]Sheet1!A$2:H$98,6,0)</f>
        <v>527000</v>
      </c>
      <c r="L545" s="1">
        <f t="shared" si="23"/>
        <v>0</v>
      </c>
      <c r="M545" s="6">
        <f>+VLOOKUP(B545,[9]Sheet1!A$2:H$98,8,0)</f>
        <v>44749</v>
      </c>
      <c r="N545" t="s">
        <v>4430</v>
      </c>
    </row>
    <row r="546" spans="1:14" customFormat="1" hidden="1" outlineLevel="1" x14ac:dyDescent="0.2">
      <c r="A546" s="6">
        <v>44712</v>
      </c>
      <c r="B546" s="2">
        <v>15086</v>
      </c>
      <c r="C546" s="2" t="s">
        <v>2578</v>
      </c>
      <c r="D546" s="2" t="s">
        <v>837</v>
      </c>
      <c r="E546" s="1">
        <v>5713060</v>
      </c>
      <c r="F546" s="8" t="s">
        <v>316</v>
      </c>
      <c r="G546" s="1">
        <v>457045</v>
      </c>
      <c r="H546" s="1">
        <f t="shared" si="19"/>
        <v>6170105</v>
      </c>
      <c r="I546" s="2" t="s">
        <v>2503</v>
      </c>
      <c r="J546" s="2" t="s">
        <v>441</v>
      </c>
      <c r="K546" s="1">
        <f>+VLOOKUP(B546,[9]Sheet1!A$2:H$98,6,0)</f>
        <v>5713060</v>
      </c>
      <c r="L546" s="1">
        <f t="shared" si="23"/>
        <v>0</v>
      </c>
      <c r="M546" s="6">
        <f>+VLOOKUP(B546,[9]Sheet1!A$2:H$98,8,0)</f>
        <v>44749</v>
      </c>
      <c r="N546" t="s">
        <v>4430</v>
      </c>
    </row>
    <row r="547" spans="1:14" customFormat="1" hidden="1" outlineLevel="1" x14ac:dyDescent="0.2">
      <c r="A547" s="6">
        <v>44712</v>
      </c>
      <c r="B547" s="2">
        <v>15087</v>
      </c>
      <c r="C547" s="2" t="s">
        <v>2578</v>
      </c>
      <c r="D547" s="2" t="s">
        <v>4</v>
      </c>
      <c r="E547" s="1">
        <v>1403520</v>
      </c>
      <c r="F547" s="8" t="s">
        <v>316</v>
      </c>
      <c r="G547" s="1">
        <v>112282</v>
      </c>
      <c r="H547" s="1">
        <f t="shared" si="19"/>
        <v>1515802</v>
      </c>
      <c r="I547" s="2" t="s">
        <v>2503</v>
      </c>
      <c r="J547" s="2" t="s">
        <v>441</v>
      </c>
      <c r="K547" s="1">
        <f>+VLOOKUP(B547,[9]Sheet1!A$2:H$98,6,0)</f>
        <v>1403520</v>
      </c>
      <c r="L547" s="1">
        <f t="shared" si="23"/>
        <v>0</v>
      </c>
      <c r="M547" s="6">
        <f>+VLOOKUP(B547,[9]Sheet1!A$2:H$98,8,0)</f>
        <v>44749</v>
      </c>
      <c r="N547" t="s">
        <v>4430</v>
      </c>
    </row>
    <row r="548" spans="1:14" customFormat="1" hidden="1" outlineLevel="1" x14ac:dyDescent="0.2">
      <c r="A548" s="6">
        <v>44712</v>
      </c>
      <c r="B548" s="2">
        <v>15088</v>
      </c>
      <c r="C548" s="2" t="s">
        <v>2578</v>
      </c>
      <c r="D548" s="2" t="s">
        <v>1566</v>
      </c>
      <c r="E548" s="1">
        <v>1612400</v>
      </c>
      <c r="F548" s="8" t="s">
        <v>316</v>
      </c>
      <c r="G548" s="1">
        <v>128992</v>
      </c>
      <c r="H548" s="1">
        <f t="shared" si="19"/>
        <v>1741392</v>
      </c>
      <c r="I548" s="2" t="s">
        <v>1474</v>
      </c>
      <c r="J548" s="2" t="s">
        <v>2830</v>
      </c>
      <c r="K548" s="1">
        <f>+VLOOKUP(B548,[9]Sheet1!A$2:H$98,6,0)</f>
        <v>1612400</v>
      </c>
      <c r="L548" s="1">
        <f t="shared" si="23"/>
        <v>0</v>
      </c>
      <c r="M548" s="6">
        <f>+VLOOKUP(B548,[9]Sheet1!A$2:H$98,8,0)</f>
        <v>44749</v>
      </c>
      <c r="N548" t="s">
        <v>4430</v>
      </c>
    </row>
    <row r="549" spans="1:14" customFormat="1" hidden="1" outlineLevel="1" x14ac:dyDescent="0.2">
      <c r="A549" s="6">
        <v>44712</v>
      </c>
      <c r="B549" s="2">
        <v>15089</v>
      </c>
      <c r="C549" s="2" t="s">
        <v>2578</v>
      </c>
      <c r="D549" s="2" t="s">
        <v>1253</v>
      </c>
      <c r="E549" s="1">
        <v>3491900</v>
      </c>
      <c r="F549" s="8" t="s">
        <v>316</v>
      </c>
      <c r="G549" s="1">
        <v>279352</v>
      </c>
      <c r="H549" s="1">
        <f t="shared" si="19"/>
        <v>3771252</v>
      </c>
      <c r="I549" s="2" t="s">
        <v>1977</v>
      </c>
      <c r="J549" s="2" t="s">
        <v>1098</v>
      </c>
      <c r="K549" s="1">
        <f>+VLOOKUP(B549,[9]Sheet1!A$2:H$98,6,0)</f>
        <v>3491900</v>
      </c>
      <c r="L549" s="1">
        <f t="shared" si="23"/>
        <v>0</v>
      </c>
      <c r="M549" s="6">
        <f>+VLOOKUP(B549,[9]Sheet1!A$2:H$98,8,0)</f>
        <v>44749</v>
      </c>
      <c r="N549" t="s">
        <v>4430</v>
      </c>
    </row>
    <row r="550" spans="1:14" customFormat="1" hidden="1" outlineLevel="1" x14ac:dyDescent="0.2">
      <c r="A550" s="6">
        <v>44712</v>
      </c>
      <c r="B550" s="2">
        <v>15090</v>
      </c>
      <c r="C550" s="2" t="s">
        <v>2578</v>
      </c>
      <c r="D550" s="2" t="s">
        <v>1096</v>
      </c>
      <c r="E550" s="1">
        <v>1740870</v>
      </c>
      <c r="F550" s="8" t="s">
        <v>316</v>
      </c>
      <c r="G550" s="1">
        <v>139270</v>
      </c>
      <c r="H550" s="1">
        <f t="shared" si="19"/>
        <v>1880140</v>
      </c>
      <c r="I550" s="2" t="s">
        <v>513</v>
      </c>
      <c r="J550" s="2" t="s">
        <v>364</v>
      </c>
      <c r="K550" s="1">
        <f>+VLOOKUP(B550,[9]Sheet1!A$2:H$98,6,0)</f>
        <v>1740870</v>
      </c>
      <c r="L550" s="1">
        <f t="shared" si="23"/>
        <v>0</v>
      </c>
      <c r="M550" s="6">
        <f>+VLOOKUP(B550,[9]Sheet1!A$2:H$98,8,0)</f>
        <v>44749</v>
      </c>
      <c r="N550" t="s">
        <v>4430</v>
      </c>
    </row>
    <row r="551" spans="1:14" customFormat="1" hidden="1" outlineLevel="1" x14ac:dyDescent="0.2">
      <c r="A551" s="6">
        <v>44712</v>
      </c>
      <c r="B551" s="2">
        <v>15091</v>
      </c>
      <c r="C551" s="2" t="s">
        <v>2578</v>
      </c>
      <c r="D551" s="2" t="s">
        <v>1696</v>
      </c>
      <c r="E551" s="1">
        <v>2481684</v>
      </c>
      <c r="F551" s="8" t="s">
        <v>316</v>
      </c>
      <c r="G551" s="1">
        <v>198535</v>
      </c>
      <c r="H551" s="1">
        <f t="shared" si="19"/>
        <v>2680219</v>
      </c>
      <c r="I551" s="2" t="s">
        <v>513</v>
      </c>
      <c r="J551" s="2" t="s">
        <v>364</v>
      </c>
      <c r="K551" s="1">
        <f>+VLOOKUP(B551,[9]Sheet1!A$2:H$98,6,0)</f>
        <v>2481684</v>
      </c>
      <c r="L551" s="1">
        <f t="shared" si="23"/>
        <v>0</v>
      </c>
      <c r="M551" s="6">
        <f>+VLOOKUP(B551,[9]Sheet1!A$2:H$98,8,0)</f>
        <v>44749</v>
      </c>
      <c r="N551" t="s">
        <v>4430</v>
      </c>
    </row>
    <row r="552" spans="1:14" customFormat="1" hidden="1" outlineLevel="1" x14ac:dyDescent="0.2">
      <c r="A552" s="6">
        <v>44712</v>
      </c>
      <c r="B552" s="2">
        <v>15092</v>
      </c>
      <c r="C552" s="2" t="s">
        <v>2578</v>
      </c>
      <c r="D552" s="2" t="s">
        <v>2230</v>
      </c>
      <c r="E552" s="1">
        <v>15955680</v>
      </c>
      <c r="F552" s="8" t="s">
        <v>316</v>
      </c>
      <c r="G552" s="1">
        <v>1276454</v>
      </c>
      <c r="H552" s="1">
        <f t="shared" si="19"/>
        <v>17232134</v>
      </c>
      <c r="I552" s="2" t="s">
        <v>513</v>
      </c>
      <c r="J552" s="2" t="s">
        <v>364</v>
      </c>
      <c r="K552" s="1">
        <f>+VLOOKUP(B552,[9]Sheet1!A$2:H$98,6,0)</f>
        <v>15955680</v>
      </c>
      <c r="L552" s="1">
        <f t="shared" si="23"/>
        <v>0</v>
      </c>
      <c r="M552" s="6">
        <f>+VLOOKUP(B552,[9]Sheet1!A$2:H$98,8,0)</f>
        <v>44749</v>
      </c>
      <c r="N552" t="s">
        <v>4430</v>
      </c>
    </row>
    <row r="553" spans="1:14" customFormat="1" hidden="1" outlineLevel="1" x14ac:dyDescent="0.2">
      <c r="A553" s="6">
        <v>44712</v>
      </c>
      <c r="B553" s="2">
        <v>15093</v>
      </c>
      <c r="C553" s="2" t="s">
        <v>2578</v>
      </c>
      <c r="D553" s="2" t="s">
        <v>2471</v>
      </c>
      <c r="E553" s="1">
        <v>2221160</v>
      </c>
      <c r="F553" s="8" t="s">
        <v>316</v>
      </c>
      <c r="G553" s="1">
        <v>177693</v>
      </c>
      <c r="H553" s="1">
        <f t="shared" si="19"/>
        <v>2398853</v>
      </c>
      <c r="I553" s="2" t="s">
        <v>2897</v>
      </c>
      <c r="J553" s="2" t="s">
        <v>1197</v>
      </c>
      <c r="K553" s="1">
        <f>+VLOOKUP(B553,[9]Sheet1!A$2:H$98,6,0)</f>
        <v>2221160</v>
      </c>
      <c r="L553" s="1">
        <f t="shared" si="23"/>
        <v>0</v>
      </c>
      <c r="M553" s="6">
        <f>+VLOOKUP(B553,[9]Sheet1!A$2:H$98,8,0)</f>
        <v>44749</v>
      </c>
      <c r="N553" t="s">
        <v>4430</v>
      </c>
    </row>
    <row r="554" spans="1:14" customFormat="1" hidden="1" outlineLevel="1" x14ac:dyDescent="0.2">
      <c r="A554" s="6">
        <v>44712</v>
      </c>
      <c r="B554" s="2">
        <v>15094</v>
      </c>
      <c r="C554" s="2" t="s">
        <v>2578</v>
      </c>
      <c r="D554" s="2" t="s">
        <v>2194</v>
      </c>
      <c r="E554" s="1">
        <v>4365260</v>
      </c>
      <c r="F554" s="8" t="s">
        <v>316</v>
      </c>
      <c r="G554" s="1">
        <v>349221</v>
      </c>
      <c r="H554" s="1">
        <f t="shared" si="19"/>
        <v>4714481</v>
      </c>
      <c r="I554" s="2" t="s">
        <v>769</v>
      </c>
      <c r="J554" s="2" t="s">
        <v>319</v>
      </c>
      <c r="K554" s="1">
        <f>+VLOOKUP(B554,[9]Sheet1!A$2:H$98,6,0)</f>
        <v>4365260</v>
      </c>
      <c r="L554" s="1">
        <f t="shared" si="23"/>
        <v>0</v>
      </c>
      <c r="M554" s="6">
        <f>+VLOOKUP(B554,[9]Sheet1!A$2:H$98,8,0)</f>
        <v>44749</v>
      </c>
      <c r="N554" t="s">
        <v>4430</v>
      </c>
    </row>
    <row r="555" spans="1:14" customFormat="1" hidden="1" outlineLevel="1" x14ac:dyDescent="0.2">
      <c r="A555" s="6">
        <v>44712</v>
      </c>
      <c r="B555" s="2">
        <v>15095</v>
      </c>
      <c r="C555" s="2" t="s">
        <v>2578</v>
      </c>
      <c r="D555" s="2" t="s">
        <v>2117</v>
      </c>
      <c r="E555" s="1">
        <v>1394114</v>
      </c>
      <c r="F555" s="8" t="s">
        <v>316</v>
      </c>
      <c r="G555" s="1">
        <v>111529</v>
      </c>
      <c r="H555" s="1">
        <f t="shared" si="19"/>
        <v>1505643</v>
      </c>
      <c r="I555" s="2" t="s">
        <v>1977</v>
      </c>
      <c r="J555" s="2" t="s">
        <v>1098</v>
      </c>
      <c r="K555" s="1">
        <f>+VLOOKUP(B555,[9]Sheet1!A$2:H$98,6,0)</f>
        <v>1394114</v>
      </c>
      <c r="L555" s="1">
        <f t="shared" si="23"/>
        <v>0</v>
      </c>
      <c r="M555" s="6">
        <f>+VLOOKUP(B555,[9]Sheet1!A$2:H$98,8,0)</f>
        <v>44749</v>
      </c>
      <c r="N555" t="s">
        <v>4430</v>
      </c>
    </row>
    <row r="556" spans="1:14" customFormat="1" hidden="1" outlineLevel="1" x14ac:dyDescent="0.2">
      <c r="A556" s="6">
        <v>44712</v>
      </c>
      <c r="B556" s="2">
        <v>15096</v>
      </c>
      <c r="C556" s="2" t="s">
        <v>2578</v>
      </c>
      <c r="D556" s="2" t="s">
        <v>2950</v>
      </c>
      <c r="E556" s="1">
        <v>3491900</v>
      </c>
      <c r="F556" s="8" t="s">
        <v>316</v>
      </c>
      <c r="G556" s="1">
        <v>279352</v>
      </c>
      <c r="H556" s="1">
        <f t="shared" si="19"/>
        <v>3771252</v>
      </c>
      <c r="I556" s="2" t="s">
        <v>975</v>
      </c>
      <c r="J556" s="2" t="s">
        <v>915</v>
      </c>
      <c r="K556" s="1">
        <f>+VLOOKUP(B556,[9]Sheet1!A$2:H$98,6,0)</f>
        <v>3491900</v>
      </c>
      <c r="L556" s="1">
        <f t="shared" si="23"/>
        <v>0</v>
      </c>
      <c r="M556" s="6">
        <f>+VLOOKUP(B556,[9]Sheet1!A$2:H$98,8,0)</f>
        <v>44749</v>
      </c>
      <c r="N556" t="s">
        <v>4430</v>
      </c>
    </row>
    <row r="557" spans="1:14" customFormat="1" hidden="1" outlineLevel="1" x14ac:dyDescent="0.2">
      <c r="A557" s="6">
        <v>44712</v>
      </c>
      <c r="B557" s="2">
        <v>15097</v>
      </c>
      <c r="C557" s="2" t="s">
        <v>2578</v>
      </c>
      <c r="D557" s="2" t="s">
        <v>123</v>
      </c>
      <c r="E557" s="1">
        <v>13435950</v>
      </c>
      <c r="F557" s="8" t="s">
        <v>316</v>
      </c>
      <c r="G557" s="1">
        <v>1074876</v>
      </c>
      <c r="H557" s="1">
        <f t="shared" si="19"/>
        <v>14510826</v>
      </c>
      <c r="I557" s="2" t="s">
        <v>2355</v>
      </c>
      <c r="J557" s="2" t="s">
        <v>2013</v>
      </c>
      <c r="K557" s="1">
        <f>+VLOOKUP(B557,[9]Sheet1!A$2:H$98,6,0)</f>
        <v>13435950</v>
      </c>
      <c r="L557" s="1">
        <f t="shared" si="23"/>
        <v>0</v>
      </c>
      <c r="M557" s="6">
        <f>+VLOOKUP(B557,[9]Sheet1!A$2:H$98,8,0)</f>
        <v>44749</v>
      </c>
      <c r="N557" t="s">
        <v>4430</v>
      </c>
    </row>
    <row r="558" spans="1:14" customFormat="1" hidden="1" outlineLevel="1" x14ac:dyDescent="0.2">
      <c r="A558" s="6">
        <v>44712</v>
      </c>
      <c r="B558" s="2">
        <v>15098</v>
      </c>
      <c r="C558" s="2" t="s">
        <v>2578</v>
      </c>
      <c r="D558" s="2" t="s">
        <v>806</v>
      </c>
      <c r="E558" s="1">
        <v>2221160</v>
      </c>
      <c r="F558" s="8" t="s">
        <v>316</v>
      </c>
      <c r="G558" s="1">
        <v>177693</v>
      </c>
      <c r="H558" s="1">
        <f t="shared" si="19"/>
        <v>2398853</v>
      </c>
      <c r="I558" s="2" t="s">
        <v>3001</v>
      </c>
      <c r="J558" s="2" t="s">
        <v>1150</v>
      </c>
      <c r="K558" s="1">
        <f>+VLOOKUP(B558,[9]Sheet1!A$2:H$98,6,0)</f>
        <v>2221160</v>
      </c>
      <c r="L558" s="1">
        <f t="shared" si="23"/>
        <v>0</v>
      </c>
      <c r="M558" s="6">
        <f>+VLOOKUP(B558,[9]Sheet1!A$2:H$98,8,0)</f>
        <v>44749</v>
      </c>
      <c r="N558" t="s">
        <v>4430</v>
      </c>
    </row>
    <row r="559" spans="1:14" customFormat="1" hidden="1" outlineLevel="1" x14ac:dyDescent="0.2">
      <c r="A559" s="6">
        <v>44712</v>
      </c>
      <c r="B559" s="2">
        <v>15099</v>
      </c>
      <c r="C559" s="2" t="s">
        <v>2578</v>
      </c>
      <c r="D559" s="2" t="s">
        <v>2325</v>
      </c>
      <c r="E559" s="1">
        <v>2830110</v>
      </c>
      <c r="F559" s="8" t="s">
        <v>316</v>
      </c>
      <c r="G559" s="1">
        <v>226409</v>
      </c>
      <c r="H559" s="1">
        <f t="shared" si="19"/>
        <v>3056519</v>
      </c>
      <c r="I559" s="2" t="s">
        <v>975</v>
      </c>
      <c r="J559" s="2" t="s">
        <v>915</v>
      </c>
      <c r="K559" s="1">
        <f>+VLOOKUP(B559,[9]Sheet1!A$2:H$98,6,0)</f>
        <v>2830110</v>
      </c>
      <c r="L559" s="1">
        <f t="shared" si="23"/>
        <v>0</v>
      </c>
      <c r="M559" s="6">
        <f>+VLOOKUP(B559,[9]Sheet1!A$2:H$98,8,0)</f>
        <v>44749</v>
      </c>
      <c r="N559" t="s">
        <v>4430</v>
      </c>
    </row>
    <row r="560" spans="1:14" customFormat="1" hidden="1" outlineLevel="1" x14ac:dyDescent="0.2">
      <c r="A560" s="6">
        <v>44712</v>
      </c>
      <c r="B560" s="2">
        <v>15100</v>
      </c>
      <c r="C560" s="2" t="s">
        <v>2578</v>
      </c>
      <c r="D560" s="2" t="s">
        <v>1371</v>
      </c>
      <c r="E560" s="1">
        <v>8400600</v>
      </c>
      <c r="F560" s="8" t="s">
        <v>316</v>
      </c>
      <c r="G560" s="1">
        <v>672048</v>
      </c>
      <c r="H560" s="1">
        <f t="shared" si="19"/>
        <v>9072648</v>
      </c>
      <c r="I560" s="2" t="s">
        <v>2355</v>
      </c>
      <c r="J560" s="2" t="s">
        <v>2013</v>
      </c>
      <c r="K560" s="1">
        <f>+VLOOKUP(B560,[9]Sheet1!A$2:H$98,6,0)</f>
        <v>8400600</v>
      </c>
      <c r="L560" s="1">
        <f t="shared" si="23"/>
        <v>0</v>
      </c>
      <c r="M560" s="6">
        <f>+VLOOKUP(B560,[9]Sheet1!A$2:H$98,8,0)</f>
        <v>44749</v>
      </c>
      <c r="N560" t="s">
        <v>4430</v>
      </c>
    </row>
    <row r="561" spans="1:14" customFormat="1" hidden="1" outlineLevel="1" x14ac:dyDescent="0.2">
      <c r="A561" s="6">
        <v>44712</v>
      </c>
      <c r="B561" s="2">
        <v>15101</v>
      </c>
      <c r="C561" s="2" t="s">
        <v>2578</v>
      </c>
      <c r="D561" s="2" t="s">
        <v>55</v>
      </c>
      <c r="E561" s="1">
        <v>7060030</v>
      </c>
      <c r="F561" s="8" t="s">
        <v>316</v>
      </c>
      <c r="G561" s="1">
        <v>564802</v>
      </c>
      <c r="H561" s="1">
        <f t="shared" si="19"/>
        <v>7624832</v>
      </c>
      <c r="I561" s="2" t="s">
        <v>2355</v>
      </c>
      <c r="J561" s="2" t="s">
        <v>2013</v>
      </c>
      <c r="K561" s="1">
        <f>+VLOOKUP(B561,[9]Sheet1!A$2:H$98,6,0)</f>
        <v>7060030</v>
      </c>
      <c r="L561" s="1">
        <f t="shared" si="23"/>
        <v>0</v>
      </c>
      <c r="M561" s="6">
        <f>+VLOOKUP(B561,[9]Sheet1!A$2:H$98,8,0)</f>
        <v>44749</v>
      </c>
      <c r="N561" t="s">
        <v>4430</v>
      </c>
    </row>
    <row r="562" spans="1:14" customFormat="1" hidden="1" outlineLevel="1" x14ac:dyDescent="0.2">
      <c r="A562" s="6">
        <v>44712</v>
      </c>
      <c r="B562" s="2">
        <v>15102</v>
      </c>
      <c r="C562" s="2" t="s">
        <v>2578</v>
      </c>
      <c r="D562" s="2" t="s">
        <v>1637</v>
      </c>
      <c r="E562" s="1">
        <v>2431502</v>
      </c>
      <c r="F562" s="8" t="s">
        <v>316</v>
      </c>
      <c r="G562" s="1">
        <v>194520</v>
      </c>
      <c r="H562" s="1">
        <f t="shared" si="19"/>
        <v>2626022</v>
      </c>
      <c r="I562" s="2" t="s">
        <v>1851</v>
      </c>
      <c r="J562" s="2" t="s">
        <v>913</v>
      </c>
      <c r="K562" s="1">
        <f>+VLOOKUP(B562,[9]Sheet1!A$2:H$98,6,0)</f>
        <v>2431502</v>
      </c>
      <c r="L562" s="1">
        <f t="shared" si="23"/>
        <v>0</v>
      </c>
      <c r="M562" s="6">
        <f>+VLOOKUP(B562,[9]Sheet1!A$2:H$98,8,0)</f>
        <v>44749</v>
      </c>
      <c r="N562" t="s">
        <v>4430</v>
      </c>
    </row>
    <row r="563" spans="1:14" customFormat="1" hidden="1" outlineLevel="1" x14ac:dyDescent="0.2">
      <c r="A563" s="6">
        <v>44712</v>
      </c>
      <c r="B563" s="2">
        <v>15103</v>
      </c>
      <c r="C563" s="2" t="s">
        <v>2578</v>
      </c>
      <c r="D563" s="2" t="s">
        <v>602</v>
      </c>
      <c r="E563" s="1">
        <v>1468620</v>
      </c>
      <c r="F563" s="8" t="s">
        <v>316</v>
      </c>
      <c r="G563" s="1">
        <v>117490</v>
      </c>
      <c r="H563" s="1">
        <f t="shared" si="19"/>
        <v>1586110</v>
      </c>
      <c r="I563" s="2" t="s">
        <v>769</v>
      </c>
      <c r="J563" s="2" t="s">
        <v>319</v>
      </c>
      <c r="K563" s="1">
        <f>+VLOOKUP(B563,[9]Sheet1!A$2:H$98,6,0)</f>
        <v>1468620</v>
      </c>
      <c r="L563" s="1">
        <f t="shared" si="23"/>
        <v>0</v>
      </c>
      <c r="M563" s="6">
        <f>+VLOOKUP(B563,[9]Sheet1!A$2:H$98,8,0)</f>
        <v>44749</v>
      </c>
      <c r="N563" t="s">
        <v>4430</v>
      </c>
    </row>
    <row r="564" spans="1:14" customFormat="1" hidden="1" outlineLevel="1" x14ac:dyDescent="0.2">
      <c r="A564" s="6">
        <v>44712</v>
      </c>
      <c r="B564" s="2">
        <v>15104</v>
      </c>
      <c r="C564" s="2" t="s">
        <v>2578</v>
      </c>
      <c r="D564" s="2" t="s">
        <v>2871</v>
      </c>
      <c r="E564" s="1">
        <v>1468620</v>
      </c>
      <c r="F564" s="8" t="s">
        <v>316</v>
      </c>
      <c r="G564" s="1">
        <v>117490</v>
      </c>
      <c r="H564" s="1">
        <f t="shared" si="19"/>
        <v>1586110</v>
      </c>
      <c r="I564" s="2" t="s">
        <v>2503</v>
      </c>
      <c r="J564" s="2" t="s">
        <v>441</v>
      </c>
      <c r="K564" s="1">
        <f>+VLOOKUP(B564,[9]Sheet1!A$2:H$98,6,0)</f>
        <v>1468620</v>
      </c>
      <c r="L564" s="1">
        <f t="shared" si="23"/>
        <v>0</v>
      </c>
      <c r="M564" s="6">
        <f>+VLOOKUP(B564,[9]Sheet1!A$2:H$98,8,0)</f>
        <v>44749</v>
      </c>
      <c r="N564" t="s">
        <v>4430</v>
      </c>
    </row>
    <row r="565" spans="1:14" customFormat="1" hidden="1" outlineLevel="1" x14ac:dyDescent="0.2">
      <c r="A565" s="6">
        <v>44712</v>
      </c>
      <c r="B565" s="2">
        <v>15105</v>
      </c>
      <c r="C565" s="2" t="s">
        <v>2578</v>
      </c>
      <c r="D565" s="2" t="s">
        <v>1241</v>
      </c>
      <c r="E565" s="1">
        <v>2718804</v>
      </c>
      <c r="F565" s="8" t="s">
        <v>316</v>
      </c>
      <c r="G565" s="1">
        <v>217504</v>
      </c>
      <c r="H565" s="1">
        <f t="shared" si="19"/>
        <v>2936308</v>
      </c>
      <c r="I565" s="2" t="s">
        <v>263</v>
      </c>
      <c r="J565" s="2" t="s">
        <v>1408</v>
      </c>
      <c r="K565" s="1">
        <f>+VLOOKUP(B565,[9]Sheet1!A$2:H$98,6,0)</f>
        <v>2718804</v>
      </c>
      <c r="L565" s="1">
        <f t="shared" si="23"/>
        <v>0</v>
      </c>
      <c r="M565" s="6">
        <f>+VLOOKUP(B565,[9]Sheet1!A$2:H$98,8,0)</f>
        <v>44749</v>
      </c>
      <c r="N565" t="s">
        <v>4430</v>
      </c>
    </row>
    <row r="566" spans="1:14" customFormat="1" hidden="1" outlineLevel="1" x14ac:dyDescent="0.2">
      <c r="A566" s="6">
        <v>44712</v>
      </c>
      <c r="B566" s="2">
        <v>15106</v>
      </c>
      <c r="C566" s="2" t="s">
        <v>2578</v>
      </c>
      <c r="D566" s="2" t="s">
        <v>1791</v>
      </c>
      <c r="E566" s="1">
        <v>1110580</v>
      </c>
      <c r="F566" s="8" t="s">
        <v>316</v>
      </c>
      <c r="G566" s="1">
        <v>88846</v>
      </c>
      <c r="H566" s="1">
        <f t="shared" si="19"/>
        <v>1199426</v>
      </c>
      <c r="I566" s="2" t="s">
        <v>975</v>
      </c>
      <c r="J566" s="2" t="s">
        <v>915</v>
      </c>
      <c r="K566" s="1">
        <f>+VLOOKUP(B566,[9]Sheet1!A$2:H$98,6,0)</f>
        <v>1110580</v>
      </c>
      <c r="L566" s="1">
        <f t="shared" si="23"/>
        <v>0</v>
      </c>
      <c r="M566" s="6">
        <f>+VLOOKUP(B566,[9]Sheet1!A$2:H$98,8,0)</f>
        <v>44749</v>
      </c>
      <c r="N566" t="s">
        <v>4430</v>
      </c>
    </row>
    <row r="567" spans="1:14" customFormat="1" hidden="1" outlineLevel="1" x14ac:dyDescent="0.2">
      <c r="A567" s="6">
        <v>44712</v>
      </c>
      <c r="B567" s="2">
        <v>15107</v>
      </c>
      <c r="C567" s="2" t="s">
        <v>2578</v>
      </c>
      <c r="D567" s="2" t="s">
        <v>634</v>
      </c>
      <c r="E567" s="1">
        <v>2722980</v>
      </c>
      <c r="F567" s="8" t="s">
        <v>316</v>
      </c>
      <c r="G567" s="1">
        <v>217838</v>
      </c>
      <c r="H567" s="1">
        <f t="shared" si="19"/>
        <v>2940818</v>
      </c>
      <c r="I567" s="2" t="s">
        <v>3001</v>
      </c>
      <c r="J567" s="2" t="s">
        <v>1150</v>
      </c>
      <c r="K567" s="1">
        <f>+VLOOKUP(B567,[9]Sheet1!A$2:H$98,6,0)</f>
        <v>2722980</v>
      </c>
      <c r="L567" s="1">
        <f t="shared" si="23"/>
        <v>0</v>
      </c>
      <c r="M567" s="6">
        <f>+VLOOKUP(B567,[9]Sheet1!A$2:H$98,8,0)</f>
        <v>44749</v>
      </c>
      <c r="N567" t="s">
        <v>4430</v>
      </c>
    </row>
    <row r="568" spans="1:14" customFormat="1" hidden="1" outlineLevel="1" x14ac:dyDescent="0.2">
      <c r="A568" s="6">
        <v>44712</v>
      </c>
      <c r="B568" s="2">
        <v>15108</v>
      </c>
      <c r="C568" s="2" t="s">
        <v>2578</v>
      </c>
      <c r="D568" s="2" t="s">
        <v>1077</v>
      </c>
      <c r="E568" s="1">
        <v>1003640</v>
      </c>
      <c r="F568" s="8" t="s">
        <v>316</v>
      </c>
      <c r="G568" s="1">
        <v>80291</v>
      </c>
      <c r="H568" s="1">
        <f t="shared" si="19"/>
        <v>1083931</v>
      </c>
      <c r="I568" s="2" t="s">
        <v>2355</v>
      </c>
      <c r="J568" s="2" t="s">
        <v>2013</v>
      </c>
      <c r="K568" s="1">
        <f>+VLOOKUP(B568,[9]Sheet1!A$2:H$98,6,0)</f>
        <v>1003640</v>
      </c>
      <c r="L568" s="1">
        <f t="shared" si="23"/>
        <v>0</v>
      </c>
      <c r="M568" s="6">
        <f>+VLOOKUP(B568,[9]Sheet1!A$2:H$98,8,0)</f>
        <v>44749</v>
      </c>
      <c r="N568" t="s">
        <v>4430</v>
      </c>
    </row>
    <row r="569" spans="1:14" customFormat="1" hidden="1" outlineLevel="1" x14ac:dyDescent="0.2">
      <c r="A569" s="6">
        <v>44712</v>
      </c>
      <c r="B569" s="2">
        <v>15109</v>
      </c>
      <c r="C569" s="2" t="s">
        <v>2578</v>
      </c>
      <c r="D569" s="2" t="s">
        <v>2535</v>
      </c>
      <c r="E569" s="1">
        <v>19108820</v>
      </c>
      <c r="F569" s="8" t="s">
        <v>316</v>
      </c>
      <c r="G569" s="1">
        <v>1528706</v>
      </c>
      <c r="H569" s="1">
        <f t="shared" si="19"/>
        <v>20637526</v>
      </c>
      <c r="I569" s="2" t="s">
        <v>2355</v>
      </c>
      <c r="J569" s="2" t="s">
        <v>2013</v>
      </c>
      <c r="K569" s="1">
        <f>+VLOOKUP(B569,[9]Sheet1!A$2:H$98,6,0)</f>
        <v>19108820</v>
      </c>
      <c r="L569" s="1">
        <f t="shared" si="23"/>
        <v>0</v>
      </c>
      <c r="M569" s="6">
        <f>+VLOOKUP(B569,[9]Sheet1!A$2:H$98,8,0)</f>
        <v>44749</v>
      </c>
      <c r="N569" t="s">
        <v>4430</v>
      </c>
    </row>
    <row r="570" spans="1:14" customFormat="1" hidden="1" outlineLevel="1" x14ac:dyDescent="0.2">
      <c r="A570" s="6">
        <v>44712</v>
      </c>
      <c r="B570" s="2">
        <v>15110</v>
      </c>
      <c r="C570" s="2" t="s">
        <v>2578</v>
      </c>
      <c r="D570" s="2" t="s">
        <v>922</v>
      </c>
      <c r="E570" s="1">
        <v>13385750</v>
      </c>
      <c r="F570" s="8" t="s">
        <v>316</v>
      </c>
      <c r="G570" s="1">
        <v>1070860</v>
      </c>
      <c r="H570" s="1">
        <f t="shared" si="19"/>
        <v>14456610</v>
      </c>
      <c r="I570" s="2" t="s">
        <v>497</v>
      </c>
      <c r="J570" s="2" t="s">
        <v>349</v>
      </c>
      <c r="K570" s="1">
        <f>+VLOOKUP(B570,[9]Sheet1!A$2:H$98,6,0)</f>
        <v>13385750</v>
      </c>
      <c r="L570" s="1">
        <f t="shared" si="23"/>
        <v>0</v>
      </c>
      <c r="M570" s="6">
        <f>+VLOOKUP(B570,[9]Sheet1!A$2:H$98,8,0)</f>
        <v>44749</v>
      </c>
      <c r="N570" t="s">
        <v>4430</v>
      </c>
    </row>
    <row r="571" spans="1:14" customFormat="1" hidden="1" outlineLevel="1" x14ac:dyDescent="0.2">
      <c r="A571" s="6">
        <v>44712</v>
      </c>
      <c r="B571" s="2">
        <v>15120</v>
      </c>
      <c r="C571" s="2" t="s">
        <v>2578</v>
      </c>
      <c r="D571" s="2" t="s">
        <v>1770</v>
      </c>
      <c r="E571" s="1">
        <v>1961500</v>
      </c>
      <c r="F571" s="8" t="s">
        <v>316</v>
      </c>
      <c r="G571" s="1">
        <v>156920</v>
      </c>
      <c r="H571" s="1">
        <f t="shared" si="19"/>
        <v>2118420</v>
      </c>
      <c r="I571" s="2" t="s">
        <v>1474</v>
      </c>
      <c r="J571" s="2" t="s">
        <v>2830</v>
      </c>
      <c r="K571" s="1">
        <f>+VLOOKUP(B571,[9]Sheet1!A$2:H$98,6,0)</f>
        <v>1961500</v>
      </c>
      <c r="L571" s="1">
        <f t="shared" si="23"/>
        <v>0</v>
      </c>
      <c r="M571" s="6">
        <f>+VLOOKUP(B571,[9]Sheet1!A$2:H$98,8,0)</f>
        <v>44749</v>
      </c>
      <c r="N571" t="s">
        <v>4430</v>
      </c>
    </row>
    <row r="572" spans="1:14" customFormat="1" hidden="1" outlineLevel="1" x14ac:dyDescent="0.2">
      <c r="A572" s="6">
        <v>44712</v>
      </c>
      <c r="B572" s="2">
        <v>15121</v>
      </c>
      <c r="C572" s="2" t="s">
        <v>2578</v>
      </c>
      <c r="D572" s="2" t="s">
        <v>308</v>
      </c>
      <c r="E572" s="1">
        <v>2381320</v>
      </c>
      <c r="F572" s="8" t="s">
        <v>316</v>
      </c>
      <c r="G572" s="1">
        <v>190506</v>
      </c>
      <c r="H572" s="1">
        <f t="shared" si="19"/>
        <v>2571826</v>
      </c>
      <c r="I572" s="2" t="s">
        <v>3001</v>
      </c>
      <c r="J572" s="2" t="s">
        <v>1150</v>
      </c>
      <c r="K572" s="1">
        <f>+VLOOKUP(B572,[9]Sheet1!A$2:H$98,6,0)</f>
        <v>2381320</v>
      </c>
      <c r="L572" s="1">
        <f t="shared" si="23"/>
        <v>0</v>
      </c>
      <c r="M572" s="6">
        <f>+VLOOKUP(B572,[9]Sheet1!A$2:H$98,8,0)</f>
        <v>44749</v>
      </c>
      <c r="N572" t="s">
        <v>4430</v>
      </c>
    </row>
    <row r="573" spans="1:14" customFormat="1" hidden="1" outlineLevel="1" x14ac:dyDescent="0.2">
      <c r="A573" s="6">
        <v>44712</v>
      </c>
      <c r="B573" s="2">
        <v>15125</v>
      </c>
      <c r="C573" s="2" t="s">
        <v>2578</v>
      </c>
      <c r="D573" s="2" t="s">
        <v>38</v>
      </c>
      <c r="E573" s="1">
        <v>3833560</v>
      </c>
      <c r="F573" s="8" t="s">
        <v>316</v>
      </c>
      <c r="G573" s="1">
        <v>306685</v>
      </c>
      <c r="H573" s="1">
        <f t="shared" si="19"/>
        <v>4140245</v>
      </c>
      <c r="I573" s="2" t="s">
        <v>1893</v>
      </c>
      <c r="J573" s="2" t="s">
        <v>375</v>
      </c>
      <c r="K573" s="1">
        <f>+VLOOKUP(B573,[9]Sheet1!A$2:H$98,6,0)</f>
        <v>3833560</v>
      </c>
      <c r="L573" s="1">
        <f t="shared" si="23"/>
        <v>0</v>
      </c>
      <c r="M573" s="6">
        <f>+VLOOKUP(B573,[9]Sheet1!A$2:H$98,8,0)</f>
        <v>44749</v>
      </c>
      <c r="N573" t="s">
        <v>4430</v>
      </c>
    </row>
    <row r="574" spans="1:14" customFormat="1" hidden="1" outlineLevel="1" x14ac:dyDescent="0.2">
      <c r="A574" s="6">
        <v>44712</v>
      </c>
      <c r="B574" s="2">
        <v>15126</v>
      </c>
      <c r="C574" s="2" t="s">
        <v>2578</v>
      </c>
      <c r="D574" s="2" t="s">
        <v>2867</v>
      </c>
      <c r="E574" s="1">
        <v>8257465</v>
      </c>
      <c r="F574" s="8" t="s">
        <v>316</v>
      </c>
      <c r="G574" s="1">
        <v>660597</v>
      </c>
      <c r="H574" s="1">
        <f t="shared" si="19"/>
        <v>8918062</v>
      </c>
      <c r="I574" s="2" t="s">
        <v>1893</v>
      </c>
      <c r="J574" s="2" t="s">
        <v>375</v>
      </c>
      <c r="K574" s="1">
        <f>+VLOOKUP(B574,[9]Sheet1!A$2:H$98,6,0)</f>
        <v>8257465</v>
      </c>
      <c r="L574" s="1">
        <f t="shared" si="23"/>
        <v>0</v>
      </c>
      <c r="M574" s="6">
        <f>+VLOOKUP(B574,[9]Sheet1!A$2:H$98,8,0)</f>
        <v>44749</v>
      </c>
      <c r="N574" t="s">
        <v>4430</v>
      </c>
    </row>
    <row r="575" spans="1:14" customFormat="1" hidden="1" outlineLevel="1" x14ac:dyDescent="0.2">
      <c r="A575" s="6">
        <v>44712</v>
      </c>
      <c r="B575" s="2">
        <v>15127</v>
      </c>
      <c r="C575" s="2" t="s">
        <v>2578</v>
      </c>
      <c r="D575" s="2" t="s">
        <v>2246</v>
      </c>
      <c r="E575" s="1">
        <v>1293750</v>
      </c>
      <c r="F575" s="8" t="s">
        <v>316</v>
      </c>
      <c r="G575" s="1">
        <v>103500</v>
      </c>
      <c r="H575" s="1">
        <f t="shared" si="19"/>
        <v>1397250</v>
      </c>
      <c r="I575" s="2" t="s">
        <v>1893</v>
      </c>
      <c r="J575" s="2" t="s">
        <v>375</v>
      </c>
      <c r="K575" s="1">
        <f>+VLOOKUP(B575,[9]Sheet1!A$2:H$98,6,0)</f>
        <v>1293750</v>
      </c>
      <c r="L575" s="1">
        <f t="shared" si="23"/>
        <v>0</v>
      </c>
      <c r="M575" s="6">
        <f>+VLOOKUP(B575,[9]Sheet1!A$2:H$98,8,0)</f>
        <v>44749</v>
      </c>
      <c r="N575" t="s">
        <v>4430</v>
      </c>
    </row>
    <row r="576" spans="1:14" customFormat="1" hidden="1" outlineLevel="1" x14ac:dyDescent="0.2">
      <c r="A576" s="6">
        <v>44712</v>
      </c>
      <c r="B576" s="2">
        <v>15128</v>
      </c>
      <c r="C576" s="2" t="s">
        <v>2578</v>
      </c>
      <c r="D576" s="2" t="s">
        <v>1022</v>
      </c>
      <c r="E576" s="1">
        <v>3331740</v>
      </c>
      <c r="F576" s="8" t="s">
        <v>316</v>
      </c>
      <c r="G576" s="1">
        <v>266539</v>
      </c>
      <c r="H576" s="1">
        <f t="shared" si="19"/>
        <v>3598279</v>
      </c>
      <c r="I576" s="2" t="s">
        <v>1893</v>
      </c>
      <c r="J576" s="2" t="s">
        <v>375</v>
      </c>
      <c r="K576" s="1">
        <f>+VLOOKUP(B576,[9]Sheet1!A$2:H$98,6,0)</f>
        <v>3331740</v>
      </c>
      <c r="L576" s="1">
        <f t="shared" si="23"/>
        <v>0</v>
      </c>
      <c r="M576" s="6">
        <f>+VLOOKUP(B576,[9]Sheet1!A$2:H$98,8,0)</f>
        <v>44749</v>
      </c>
      <c r="N576" t="s">
        <v>4430</v>
      </c>
    </row>
    <row r="577" spans="1:14" customFormat="1" hidden="1" outlineLevel="1" x14ac:dyDescent="0.2">
      <c r="A577" s="6">
        <v>44712</v>
      </c>
      <c r="B577" s="2">
        <v>15129</v>
      </c>
      <c r="C577" s="2" t="s">
        <v>2578</v>
      </c>
      <c r="D577" s="2" t="s">
        <v>2385</v>
      </c>
      <c r="E577" s="1">
        <v>460000</v>
      </c>
      <c r="F577" s="8" t="s">
        <v>316</v>
      </c>
      <c r="G577" s="1">
        <v>36800</v>
      </c>
      <c r="H577" s="1">
        <f t="shared" si="19"/>
        <v>496800</v>
      </c>
      <c r="I577" s="2" t="s">
        <v>1893</v>
      </c>
      <c r="J577" s="2" t="s">
        <v>375</v>
      </c>
      <c r="K577" s="1">
        <f>+VLOOKUP(B577,[10]Sheet1!A$2:H$176,6,0)</f>
        <v>460000</v>
      </c>
      <c r="L577" s="1">
        <f t="shared" si="23"/>
        <v>0</v>
      </c>
      <c r="M577" s="6">
        <f>+VLOOKUP(B577,[10]Sheet1!A$2:H$176,8,0)</f>
        <v>44778</v>
      </c>
      <c r="N577" t="s">
        <v>4432</v>
      </c>
    </row>
    <row r="578" spans="1:14" customFormat="1" hidden="1" outlineLevel="1" x14ac:dyDescent="0.2">
      <c r="A578" s="6">
        <v>44712</v>
      </c>
      <c r="B578" s="2">
        <v>15130</v>
      </c>
      <c r="C578" s="2" t="s">
        <v>2578</v>
      </c>
      <c r="D578" s="2" t="s">
        <v>2935</v>
      </c>
      <c r="E578" s="1">
        <v>1110580</v>
      </c>
      <c r="F578" s="8" t="s">
        <v>316</v>
      </c>
      <c r="G578" s="1">
        <v>88846</v>
      </c>
      <c r="H578" s="1">
        <f t="shared" ref="H578:H641" si="24">+E578+G578</f>
        <v>1199426</v>
      </c>
      <c r="I578" s="2" t="s">
        <v>1893</v>
      </c>
      <c r="J578" s="2" t="s">
        <v>375</v>
      </c>
      <c r="K578" s="1">
        <f>+VLOOKUP(B578,[9]Sheet1!A$2:H$98,6,0)</f>
        <v>1110580</v>
      </c>
      <c r="L578" s="1">
        <f t="shared" si="23"/>
        <v>0</v>
      </c>
      <c r="M578" s="6">
        <f>+VLOOKUP(B578,[9]Sheet1!A$2:H$98,8,0)</f>
        <v>44749</v>
      </c>
      <c r="N578" t="s">
        <v>4430</v>
      </c>
    </row>
    <row r="579" spans="1:14" customFormat="1" hidden="1" outlineLevel="1" x14ac:dyDescent="0.2">
      <c r="A579" s="6">
        <v>44712</v>
      </c>
      <c r="B579" s="2">
        <v>15131</v>
      </c>
      <c r="C579" s="2" t="s">
        <v>2578</v>
      </c>
      <c r="D579" s="2" t="s">
        <v>687</v>
      </c>
      <c r="E579" s="1">
        <v>12056850</v>
      </c>
      <c r="F579" s="8" t="s">
        <v>316</v>
      </c>
      <c r="G579" s="1">
        <v>964548</v>
      </c>
      <c r="H579" s="1">
        <f t="shared" si="24"/>
        <v>13021398</v>
      </c>
      <c r="I579" s="2" t="s">
        <v>1893</v>
      </c>
      <c r="J579" s="2" t="s">
        <v>375</v>
      </c>
      <c r="K579" s="1">
        <f>+VLOOKUP(B579,[9]Sheet1!A$2:H$98,6,0)</f>
        <v>12056850</v>
      </c>
      <c r="L579" s="1">
        <f t="shared" si="23"/>
        <v>0</v>
      </c>
      <c r="M579" s="6">
        <f>+VLOOKUP(B579,[9]Sheet1!A$2:H$98,8,0)</f>
        <v>44749</v>
      </c>
      <c r="N579" t="s">
        <v>4430</v>
      </c>
    </row>
    <row r="580" spans="1:14" customFormat="1" hidden="1" outlineLevel="1" x14ac:dyDescent="0.2">
      <c r="A580" s="6">
        <v>44712</v>
      </c>
      <c r="B580" s="2">
        <v>15132</v>
      </c>
      <c r="C580" s="2" t="s">
        <v>2578</v>
      </c>
      <c r="D580" s="2" t="s">
        <v>40</v>
      </c>
      <c r="E580" s="1">
        <v>3849940</v>
      </c>
      <c r="F580" s="8" t="s">
        <v>316</v>
      </c>
      <c r="G580" s="1">
        <v>307995</v>
      </c>
      <c r="H580" s="1">
        <f t="shared" si="24"/>
        <v>4157935</v>
      </c>
      <c r="I580" s="2" t="s">
        <v>1893</v>
      </c>
      <c r="J580" s="2" t="s">
        <v>375</v>
      </c>
      <c r="K580" s="1">
        <f>+VLOOKUP(B580,[9]Sheet1!A$2:H$98,6,0)</f>
        <v>3849940</v>
      </c>
      <c r="L580" s="1">
        <f t="shared" si="23"/>
        <v>0</v>
      </c>
      <c r="M580" s="6">
        <f>+VLOOKUP(B580,[9]Sheet1!A$2:H$98,8,0)</f>
        <v>44749</v>
      </c>
      <c r="N580" t="s">
        <v>4430</v>
      </c>
    </row>
    <row r="581" spans="1:14" customFormat="1" hidden="1" outlineLevel="1" x14ac:dyDescent="0.2">
      <c r="A581" s="6">
        <v>44712</v>
      </c>
      <c r="B581" s="2">
        <v>15147</v>
      </c>
      <c r="C581" s="2" t="s">
        <v>2578</v>
      </c>
      <c r="D581" s="2" t="s">
        <v>2765</v>
      </c>
      <c r="E581" s="1">
        <v>10874560</v>
      </c>
      <c r="F581" s="8" t="s">
        <v>316</v>
      </c>
      <c r="G581" s="1">
        <v>869965</v>
      </c>
      <c r="H581" s="1">
        <f t="shared" si="24"/>
        <v>11744525</v>
      </c>
      <c r="I581" s="2" t="s">
        <v>2355</v>
      </c>
      <c r="J581" s="2" t="s">
        <v>2013</v>
      </c>
      <c r="K581" s="1">
        <f>+VLOOKUP(B581,[9]Sheet1!A$2:H$98,6,0)</f>
        <v>10874560</v>
      </c>
      <c r="L581" s="1">
        <f t="shared" si="23"/>
        <v>0</v>
      </c>
      <c r="M581" s="6">
        <f>+VLOOKUP(B581,[9]Sheet1!A$2:H$98,8,0)</f>
        <v>44749</v>
      </c>
      <c r="N581" t="s">
        <v>4430</v>
      </c>
    </row>
    <row r="582" spans="1:14" customFormat="1" hidden="1" outlineLevel="1" x14ac:dyDescent="0.2">
      <c r="A582" s="6">
        <v>44712</v>
      </c>
      <c r="B582" s="2">
        <v>15148</v>
      </c>
      <c r="C582" s="2" t="s">
        <v>2578</v>
      </c>
      <c r="D582" s="2" t="s">
        <v>1144</v>
      </c>
      <c r="E582" s="1">
        <v>2024120</v>
      </c>
      <c r="F582" s="8" t="s">
        <v>316</v>
      </c>
      <c r="G582" s="1">
        <v>161930</v>
      </c>
      <c r="H582" s="1">
        <f t="shared" si="24"/>
        <v>2186050</v>
      </c>
      <c r="I582" s="2" t="s">
        <v>975</v>
      </c>
      <c r="J582" s="2" t="s">
        <v>915</v>
      </c>
      <c r="K582" s="1">
        <f>+VLOOKUP(B582,[9]Sheet1!A$2:H$98,6,0)</f>
        <v>2024120</v>
      </c>
      <c r="L582" s="1">
        <f t="shared" si="23"/>
        <v>0</v>
      </c>
      <c r="M582" s="6">
        <f>+VLOOKUP(B582,[9]Sheet1!A$2:H$98,8,0)</f>
        <v>44749</v>
      </c>
      <c r="N582" t="s">
        <v>4430</v>
      </c>
    </row>
    <row r="583" spans="1:14" customFormat="1" hidden="1" outlineLevel="1" x14ac:dyDescent="0.2">
      <c r="A583" s="6">
        <v>44712</v>
      </c>
      <c r="B583" s="2">
        <v>15149</v>
      </c>
      <c r="C583" s="2" t="s">
        <v>2578</v>
      </c>
      <c r="D583" s="2" t="s">
        <v>1136</v>
      </c>
      <c r="E583" s="1">
        <v>210800</v>
      </c>
      <c r="F583" s="8" t="s">
        <v>316</v>
      </c>
      <c r="G583" s="1">
        <v>16864</v>
      </c>
      <c r="H583" s="1">
        <f t="shared" si="24"/>
        <v>227664</v>
      </c>
      <c r="I583" s="2" t="s">
        <v>975</v>
      </c>
      <c r="J583" s="2" t="s">
        <v>915</v>
      </c>
      <c r="K583" s="1">
        <f>+VLOOKUP(B583,[9]Sheet1!A$2:H$98,6,0)</f>
        <v>210800</v>
      </c>
      <c r="L583" s="1">
        <f t="shared" si="23"/>
        <v>0</v>
      </c>
      <c r="M583" s="6">
        <f>+VLOOKUP(B583,[9]Sheet1!A$2:H$98,8,0)</f>
        <v>44749</v>
      </c>
      <c r="N583" t="s">
        <v>4430</v>
      </c>
    </row>
    <row r="584" spans="1:14" customFormat="1" hidden="1" outlineLevel="1" x14ac:dyDescent="0.2">
      <c r="A584" s="6">
        <v>44712</v>
      </c>
      <c r="B584" s="2">
        <v>15150</v>
      </c>
      <c r="C584" s="2" t="s">
        <v>2578</v>
      </c>
      <c r="D584" s="2" t="s">
        <v>1424</v>
      </c>
      <c r="E584" s="1">
        <v>7021520</v>
      </c>
      <c r="F584" s="8" t="s">
        <v>316</v>
      </c>
      <c r="G584" s="1">
        <v>561722</v>
      </c>
      <c r="H584" s="1">
        <f t="shared" si="24"/>
        <v>7583242</v>
      </c>
      <c r="I584" s="2" t="s">
        <v>2355</v>
      </c>
      <c r="J584" s="2" t="s">
        <v>2013</v>
      </c>
      <c r="K584" s="1">
        <f>+VLOOKUP(B584,[9]Sheet1!A$2:H$98,6,0)</f>
        <v>7021520</v>
      </c>
      <c r="L584" s="1">
        <f t="shared" si="23"/>
        <v>0</v>
      </c>
      <c r="M584" s="6">
        <f>+VLOOKUP(B584,[9]Sheet1!A$2:H$98,8,0)</f>
        <v>44749</v>
      </c>
      <c r="N584" t="s">
        <v>4430</v>
      </c>
    </row>
    <row r="585" spans="1:14" customFormat="1" hidden="1" outlineLevel="1" x14ac:dyDescent="0.2">
      <c r="A585" s="6">
        <v>44712</v>
      </c>
      <c r="B585" s="2">
        <v>15151</v>
      </c>
      <c r="C585" s="2" t="s">
        <v>2578</v>
      </c>
      <c r="D585" s="2" t="s">
        <v>1001</v>
      </c>
      <c r="E585" s="1">
        <v>2221160</v>
      </c>
      <c r="F585" s="8" t="s">
        <v>316</v>
      </c>
      <c r="G585" s="1">
        <v>177693</v>
      </c>
      <c r="H585" s="1">
        <f t="shared" si="24"/>
        <v>2398853</v>
      </c>
      <c r="I585" s="2" t="s">
        <v>2503</v>
      </c>
      <c r="J585" s="2" t="s">
        <v>441</v>
      </c>
      <c r="K585" s="1">
        <f>+VLOOKUP(B585,[9]Sheet1!A$2:H$98,6,0)</f>
        <v>2221160</v>
      </c>
      <c r="L585" s="1">
        <f t="shared" si="23"/>
        <v>0</v>
      </c>
      <c r="M585" s="6">
        <f>+VLOOKUP(B585,[9]Sheet1!A$2:H$98,8,0)</f>
        <v>44749</v>
      </c>
      <c r="N585" t="s">
        <v>4430</v>
      </c>
    </row>
    <row r="586" spans="1:14" customFormat="1" hidden="1" outlineLevel="1" x14ac:dyDescent="0.2">
      <c r="A586" s="6">
        <v>44712</v>
      </c>
      <c r="B586" s="2">
        <v>15152</v>
      </c>
      <c r="C586" s="2" t="s">
        <v>2578</v>
      </c>
      <c r="D586" s="2" t="s">
        <v>919</v>
      </c>
      <c r="E586" s="1">
        <v>2221160</v>
      </c>
      <c r="F586" s="8" t="s">
        <v>316</v>
      </c>
      <c r="G586" s="1">
        <v>177693</v>
      </c>
      <c r="H586" s="1">
        <f t="shared" si="24"/>
        <v>2398853</v>
      </c>
      <c r="I586" s="2" t="s">
        <v>1851</v>
      </c>
      <c r="J586" s="2" t="s">
        <v>913</v>
      </c>
      <c r="K586" s="1">
        <f>+VLOOKUP(B586,[9]Sheet1!A$2:H$98,6,0)</f>
        <v>2221160</v>
      </c>
      <c r="L586" s="1">
        <f t="shared" si="23"/>
        <v>0</v>
      </c>
      <c r="M586" s="6">
        <f>+VLOOKUP(B586,[9]Sheet1!A$2:H$98,8,0)</f>
        <v>44749</v>
      </c>
      <c r="N586" t="s">
        <v>4430</v>
      </c>
    </row>
    <row r="587" spans="1:14" customFormat="1" hidden="1" outlineLevel="1" x14ac:dyDescent="0.2">
      <c r="A587" s="6">
        <v>44712</v>
      </c>
      <c r="B587" s="2">
        <v>15153</v>
      </c>
      <c r="C587" s="2" t="s">
        <v>2578</v>
      </c>
      <c r="D587" s="2" t="s">
        <v>1510</v>
      </c>
      <c r="E587" s="1">
        <v>527000</v>
      </c>
      <c r="F587" s="8" t="s">
        <v>316</v>
      </c>
      <c r="G587" s="1">
        <v>42160</v>
      </c>
      <c r="H587" s="1">
        <f t="shared" si="24"/>
        <v>569160</v>
      </c>
      <c r="I587" s="2" t="s">
        <v>1977</v>
      </c>
      <c r="J587" s="2" t="s">
        <v>1098</v>
      </c>
      <c r="K587" s="1">
        <f>+VLOOKUP(B587,[9]Sheet1!A$2:H$98,6,0)</f>
        <v>527000</v>
      </c>
      <c r="L587" s="1">
        <f t="shared" si="23"/>
        <v>0</v>
      </c>
      <c r="M587" s="6">
        <f>+VLOOKUP(B587,[9]Sheet1!A$2:H$98,8,0)</f>
        <v>44749</v>
      </c>
      <c r="N587" t="s">
        <v>4430</v>
      </c>
    </row>
    <row r="588" spans="1:14" customFormat="1" hidden="1" outlineLevel="1" x14ac:dyDescent="0.2">
      <c r="A588" s="6">
        <v>44712</v>
      </c>
      <c r="B588" s="2">
        <v>15154</v>
      </c>
      <c r="C588" s="2" t="s">
        <v>2578</v>
      </c>
      <c r="D588" s="2" t="s">
        <v>14</v>
      </c>
      <c r="E588" s="1">
        <v>1311308</v>
      </c>
      <c r="F588" s="8" t="s">
        <v>316</v>
      </c>
      <c r="G588" s="1">
        <v>104905</v>
      </c>
      <c r="H588" s="1">
        <f t="shared" si="24"/>
        <v>1416213</v>
      </c>
      <c r="I588" s="2" t="s">
        <v>513</v>
      </c>
      <c r="J588" s="2" t="s">
        <v>364</v>
      </c>
      <c r="K588" s="1">
        <f>+VLOOKUP(B588,[9]Sheet1!A$2:H$98,6,0)</f>
        <v>1311308</v>
      </c>
      <c r="L588" s="1">
        <f t="shared" si="23"/>
        <v>0</v>
      </c>
      <c r="M588" s="6">
        <f>+VLOOKUP(B588,[9]Sheet1!A$2:H$98,8,0)</f>
        <v>44749</v>
      </c>
      <c r="N588" t="s">
        <v>4430</v>
      </c>
    </row>
    <row r="589" spans="1:14" customFormat="1" hidden="1" outlineLevel="1" x14ac:dyDescent="0.2">
      <c r="A589" s="6">
        <v>44712</v>
      </c>
      <c r="B589" s="2">
        <v>15155</v>
      </c>
      <c r="C589" s="2" t="s">
        <v>2578</v>
      </c>
      <c r="D589" s="2" t="s">
        <v>1005</v>
      </c>
      <c r="E589" s="1">
        <v>2221160</v>
      </c>
      <c r="F589" s="8" t="s">
        <v>316</v>
      </c>
      <c r="G589" s="1">
        <v>177693</v>
      </c>
      <c r="H589" s="1">
        <f t="shared" si="24"/>
        <v>2398853</v>
      </c>
      <c r="I589" s="2" t="s">
        <v>2897</v>
      </c>
      <c r="J589" s="2" t="s">
        <v>1197</v>
      </c>
      <c r="K589" s="1">
        <f>+VLOOKUP(B589,[9]Sheet1!A$2:H$98,6,0)</f>
        <v>2221160</v>
      </c>
      <c r="L589" s="1">
        <f t="shared" si="23"/>
        <v>0</v>
      </c>
      <c r="M589" s="6">
        <f>+VLOOKUP(B589,[9]Sheet1!A$2:H$98,8,0)</f>
        <v>44749</v>
      </c>
      <c r="N589" t="s">
        <v>4430</v>
      </c>
    </row>
    <row r="590" spans="1:14" customFormat="1" hidden="1" outlineLevel="1" x14ac:dyDescent="0.2">
      <c r="A590" s="6">
        <v>44712</v>
      </c>
      <c r="B590" s="2">
        <v>15156</v>
      </c>
      <c r="C590" s="2" t="s">
        <v>2578</v>
      </c>
      <c r="D590" s="2" t="s">
        <v>2254</v>
      </c>
      <c r="E590" s="1">
        <v>6947230</v>
      </c>
      <c r="F590" s="8" t="s">
        <v>316</v>
      </c>
      <c r="G590" s="1">
        <v>555778</v>
      </c>
      <c r="H590" s="1">
        <f t="shared" si="24"/>
        <v>7503008</v>
      </c>
      <c r="I590" s="2" t="s">
        <v>497</v>
      </c>
      <c r="J590" s="2" t="s">
        <v>349</v>
      </c>
      <c r="K590" s="1">
        <f>+VLOOKUP(B590,[9]Sheet1!A$2:H$98,6,0)</f>
        <v>6947230</v>
      </c>
      <c r="L590" s="1">
        <f t="shared" si="23"/>
        <v>0</v>
      </c>
      <c r="M590" s="6">
        <f>+VLOOKUP(B590,[9]Sheet1!A$2:H$98,8,0)</f>
        <v>44749</v>
      </c>
      <c r="N590" t="s">
        <v>4430</v>
      </c>
    </row>
    <row r="591" spans="1:14" customFormat="1" hidden="1" outlineLevel="1" x14ac:dyDescent="0.2">
      <c r="A591" s="6">
        <v>44712</v>
      </c>
      <c r="B591" s="2">
        <v>15162</v>
      </c>
      <c r="C591" s="2" t="s">
        <v>2578</v>
      </c>
      <c r="D591" s="2" t="s">
        <v>1346</v>
      </c>
      <c r="E591" s="1">
        <v>3465990</v>
      </c>
      <c r="F591" s="8" t="s">
        <v>316</v>
      </c>
      <c r="G591" s="1">
        <v>277279</v>
      </c>
      <c r="H591" s="1">
        <f t="shared" si="24"/>
        <v>3743269</v>
      </c>
      <c r="I591" s="2" t="s">
        <v>975</v>
      </c>
      <c r="J591" s="2" t="s">
        <v>915</v>
      </c>
      <c r="K591" s="1">
        <f>+VLOOKUP(B591,[9]Sheet1!A$2:H$98,6,0)</f>
        <v>3465990</v>
      </c>
      <c r="L591" s="1">
        <f t="shared" si="23"/>
        <v>0</v>
      </c>
      <c r="M591" s="6">
        <f>+VLOOKUP(B591,[9]Sheet1!A$2:H$98,8,0)</f>
        <v>44749</v>
      </c>
      <c r="N591" t="s">
        <v>4430</v>
      </c>
    </row>
    <row r="592" spans="1:14" customFormat="1" hidden="1" outlineLevel="1" x14ac:dyDescent="0.2">
      <c r="A592" s="6">
        <v>44712</v>
      </c>
      <c r="B592" s="2">
        <v>15163</v>
      </c>
      <c r="C592" s="2" t="s">
        <v>2578</v>
      </c>
      <c r="D592" s="2" t="s">
        <v>1912</v>
      </c>
      <c r="E592" s="1">
        <v>1468620</v>
      </c>
      <c r="F592" s="8" t="s">
        <v>316</v>
      </c>
      <c r="G592" s="1">
        <v>117490</v>
      </c>
      <c r="H592" s="1">
        <f t="shared" si="24"/>
        <v>1586110</v>
      </c>
      <c r="I592" s="2" t="s">
        <v>2908</v>
      </c>
      <c r="J592" s="2" t="s">
        <v>2857</v>
      </c>
      <c r="K592" s="1">
        <f>+VLOOKUP(B592,[9]Sheet1!A$2:H$98,6,0)</f>
        <v>1468620</v>
      </c>
      <c r="L592" s="1">
        <f t="shared" si="23"/>
        <v>0</v>
      </c>
      <c r="M592" s="6">
        <f>+VLOOKUP(B592,[9]Sheet1!A$2:H$98,8,0)</f>
        <v>44749</v>
      </c>
      <c r="N592" t="s">
        <v>4430</v>
      </c>
    </row>
    <row r="593" spans="1:14" customFormat="1" hidden="1" outlineLevel="1" x14ac:dyDescent="0.2">
      <c r="A593" s="6">
        <v>44712</v>
      </c>
      <c r="B593" s="2">
        <v>15164</v>
      </c>
      <c r="C593" s="2" t="s">
        <v>2578</v>
      </c>
      <c r="D593" s="2" t="s">
        <v>1099</v>
      </c>
      <c r="E593" s="1">
        <v>2221160</v>
      </c>
      <c r="F593" s="8" t="s">
        <v>316</v>
      </c>
      <c r="G593" s="1">
        <v>177693</v>
      </c>
      <c r="H593" s="1">
        <f t="shared" si="24"/>
        <v>2398853</v>
      </c>
      <c r="I593" s="2" t="s">
        <v>263</v>
      </c>
      <c r="J593" s="2" t="s">
        <v>1408</v>
      </c>
      <c r="K593" s="1">
        <f>+VLOOKUP(B593,[9]Sheet1!A$2:H$98,6,0)</f>
        <v>2221160</v>
      </c>
      <c r="L593" s="1">
        <f t="shared" si="23"/>
        <v>0</v>
      </c>
      <c r="M593" s="6">
        <f>+VLOOKUP(B593,[9]Sheet1!A$2:H$98,8,0)</f>
        <v>44749</v>
      </c>
      <c r="N593" t="s">
        <v>4430</v>
      </c>
    </row>
    <row r="594" spans="1:14" customFormat="1" hidden="1" outlineLevel="1" x14ac:dyDescent="0.2">
      <c r="A594" s="6">
        <v>44712</v>
      </c>
      <c r="B594" s="2">
        <v>15165</v>
      </c>
      <c r="C594" s="2" t="s">
        <v>2578</v>
      </c>
      <c r="D594" s="2" t="s">
        <v>873</v>
      </c>
      <c r="E594" s="1">
        <v>2221160</v>
      </c>
      <c r="F594" s="8" t="s">
        <v>316</v>
      </c>
      <c r="G594" s="1">
        <v>177693</v>
      </c>
      <c r="H594" s="1">
        <f t="shared" si="24"/>
        <v>2398853</v>
      </c>
      <c r="I594" s="2" t="s">
        <v>769</v>
      </c>
      <c r="J594" s="2" t="s">
        <v>319</v>
      </c>
      <c r="K594" s="1">
        <f>+VLOOKUP(B594,[9]Sheet1!A$2:H$98,6,0)</f>
        <v>2221160</v>
      </c>
      <c r="L594" s="1">
        <f t="shared" si="23"/>
        <v>0</v>
      </c>
      <c r="M594" s="6">
        <f>+VLOOKUP(B594,[9]Sheet1!A$2:H$98,8,0)</f>
        <v>44749</v>
      </c>
      <c r="N594" t="s">
        <v>4430</v>
      </c>
    </row>
    <row r="595" spans="1:14" customFormat="1" hidden="1" outlineLevel="1" x14ac:dyDescent="0.2">
      <c r="A595" s="6">
        <v>44712</v>
      </c>
      <c r="B595" s="2">
        <v>15166</v>
      </c>
      <c r="C595" s="2" t="s">
        <v>2578</v>
      </c>
      <c r="D595" s="2" t="s">
        <v>2831</v>
      </c>
      <c r="E595" s="1">
        <v>2221160</v>
      </c>
      <c r="F595" s="8" t="s">
        <v>316</v>
      </c>
      <c r="G595" s="1">
        <v>177693</v>
      </c>
      <c r="H595" s="1">
        <f t="shared" si="24"/>
        <v>2398853</v>
      </c>
      <c r="I595" s="2" t="s">
        <v>2503</v>
      </c>
      <c r="J595" s="2" t="s">
        <v>441</v>
      </c>
      <c r="K595" s="1">
        <f>+VLOOKUP(B595,[9]Sheet1!A$2:H$98,6,0)</f>
        <v>2221160</v>
      </c>
      <c r="L595" s="1">
        <f t="shared" si="23"/>
        <v>0</v>
      </c>
      <c r="M595" s="6">
        <f>+VLOOKUP(B595,[9]Sheet1!A$2:H$98,8,0)</f>
        <v>44749</v>
      </c>
      <c r="N595" t="s">
        <v>4430</v>
      </c>
    </row>
    <row r="596" spans="1:14" customFormat="1" hidden="1" outlineLevel="1" x14ac:dyDescent="0.2">
      <c r="A596" s="6">
        <v>44712</v>
      </c>
      <c r="B596" s="2">
        <v>15167</v>
      </c>
      <c r="C596" s="2" t="s">
        <v>2578</v>
      </c>
      <c r="D596" s="2" t="s">
        <v>801</v>
      </c>
      <c r="E596" s="1">
        <v>2937240</v>
      </c>
      <c r="F596" s="8" t="s">
        <v>316</v>
      </c>
      <c r="G596" s="1">
        <v>234979</v>
      </c>
      <c r="H596" s="1">
        <f t="shared" si="24"/>
        <v>3172219</v>
      </c>
      <c r="I596" s="2" t="s">
        <v>513</v>
      </c>
      <c r="J596" s="2" t="s">
        <v>364</v>
      </c>
      <c r="K596" s="1">
        <f>+VLOOKUP(B596,[9]Sheet1!A$2:H$98,6,0)</f>
        <v>2937240</v>
      </c>
      <c r="L596" s="1">
        <f t="shared" si="23"/>
        <v>0</v>
      </c>
      <c r="M596" s="6">
        <f>+VLOOKUP(B596,[9]Sheet1!A$2:H$98,8,0)</f>
        <v>44749</v>
      </c>
      <c r="N596" t="s">
        <v>4430</v>
      </c>
    </row>
    <row r="597" spans="1:14" customFormat="1" hidden="1" outlineLevel="1" x14ac:dyDescent="0.2">
      <c r="A597" s="6">
        <v>44712</v>
      </c>
      <c r="B597" s="2">
        <v>15168</v>
      </c>
      <c r="C597" s="2" t="s">
        <v>2578</v>
      </c>
      <c r="D597" s="2" t="s">
        <v>2536</v>
      </c>
      <c r="E597" s="1">
        <v>4048240</v>
      </c>
      <c r="F597" s="8" t="s">
        <v>316</v>
      </c>
      <c r="G597" s="1">
        <v>323859</v>
      </c>
      <c r="H597" s="1">
        <f t="shared" si="24"/>
        <v>4372099</v>
      </c>
      <c r="I597" s="2" t="s">
        <v>513</v>
      </c>
      <c r="J597" s="2" t="s">
        <v>364</v>
      </c>
      <c r="K597" s="1">
        <f>+VLOOKUP(B597,[9]Sheet1!A$2:H$98,6,0)</f>
        <v>4048240</v>
      </c>
      <c r="L597" s="1">
        <f t="shared" si="23"/>
        <v>0</v>
      </c>
      <c r="M597" s="6">
        <f>+VLOOKUP(B597,[9]Sheet1!A$2:H$98,8,0)</f>
        <v>44749</v>
      </c>
      <c r="N597" t="s">
        <v>4430</v>
      </c>
    </row>
    <row r="598" spans="1:14" customFormat="1" hidden="1" outlineLevel="1" x14ac:dyDescent="0.2">
      <c r="A598" s="6">
        <v>44712</v>
      </c>
      <c r="B598" s="2">
        <v>15178</v>
      </c>
      <c r="C598" s="2" t="s">
        <v>2578</v>
      </c>
      <c r="D598" s="2" t="s">
        <v>1236</v>
      </c>
      <c r="E598" s="1">
        <v>6676710</v>
      </c>
      <c r="F598" s="8" t="s">
        <v>316</v>
      </c>
      <c r="G598" s="1">
        <v>534137</v>
      </c>
      <c r="H598" s="1">
        <f t="shared" si="24"/>
        <v>7210847</v>
      </c>
      <c r="I598" s="2" t="s">
        <v>2355</v>
      </c>
      <c r="J598" s="2" t="s">
        <v>2013</v>
      </c>
      <c r="K598" s="1">
        <f>+VLOOKUP(B598,[9]Sheet1!A$2:H$98,6,0)</f>
        <v>6676710</v>
      </c>
      <c r="L598" s="1">
        <f t="shared" si="23"/>
        <v>0</v>
      </c>
      <c r="M598" s="6">
        <f>+VLOOKUP(B598,[9]Sheet1!A$2:H$98,8,0)</f>
        <v>44749</v>
      </c>
      <c r="N598" t="s">
        <v>4430</v>
      </c>
    </row>
    <row r="599" spans="1:14" customFormat="1" hidden="1" outlineLevel="1" x14ac:dyDescent="0.2">
      <c r="A599" s="6">
        <v>44712</v>
      </c>
      <c r="B599" s="2">
        <v>15179</v>
      </c>
      <c r="C599" s="2" t="s">
        <v>2578</v>
      </c>
      <c r="D599" s="2" t="s">
        <v>1732</v>
      </c>
      <c r="E599" s="1">
        <v>2591230</v>
      </c>
      <c r="F599" s="8" t="s">
        <v>316</v>
      </c>
      <c r="G599" s="1">
        <v>207298</v>
      </c>
      <c r="H599" s="1">
        <f t="shared" si="24"/>
        <v>2798528</v>
      </c>
      <c r="I599" s="2" t="s">
        <v>2897</v>
      </c>
      <c r="J599" s="2" t="s">
        <v>1197</v>
      </c>
      <c r="K599" s="1">
        <f>+VLOOKUP(B599,[9]Sheet1!A$2:H$98,6,0)</f>
        <v>2591230</v>
      </c>
      <c r="L599" s="1">
        <f t="shared" si="23"/>
        <v>0</v>
      </c>
      <c r="M599" s="6">
        <f>+VLOOKUP(B599,[9]Sheet1!A$2:H$98,8,0)</f>
        <v>44749</v>
      </c>
      <c r="N599" t="s">
        <v>4430</v>
      </c>
    </row>
    <row r="600" spans="1:14" customFormat="1" hidden="1" outlineLevel="1" x14ac:dyDescent="0.2">
      <c r="A600" s="6">
        <v>44712</v>
      </c>
      <c r="B600" s="2">
        <v>15180</v>
      </c>
      <c r="C600" s="2" t="s">
        <v>2578</v>
      </c>
      <c r="D600" s="2" t="s">
        <v>1514</v>
      </c>
      <c r="E600" s="1">
        <v>3591642</v>
      </c>
      <c r="F600" s="8" t="s">
        <v>316</v>
      </c>
      <c r="G600" s="1">
        <v>287331</v>
      </c>
      <c r="H600" s="1">
        <f t="shared" si="24"/>
        <v>3878973</v>
      </c>
      <c r="I600" s="2" t="s">
        <v>769</v>
      </c>
      <c r="J600" s="2" t="s">
        <v>319</v>
      </c>
      <c r="K600" s="1">
        <f>+VLOOKUP(B600,[9]Sheet1!A$2:H$98,6,0)</f>
        <v>3591642</v>
      </c>
      <c r="L600" s="1">
        <f t="shared" si="23"/>
        <v>0</v>
      </c>
      <c r="M600" s="6">
        <f>+VLOOKUP(B600,[9]Sheet1!A$2:H$98,8,0)</f>
        <v>44749</v>
      </c>
      <c r="N600" t="s">
        <v>4430</v>
      </c>
    </row>
    <row r="601" spans="1:14" customFormat="1" hidden="1" outlineLevel="1" x14ac:dyDescent="0.2">
      <c r="A601" s="6">
        <v>44712</v>
      </c>
      <c r="B601" s="2">
        <v>32</v>
      </c>
      <c r="C601" s="2" t="s">
        <v>1889</v>
      </c>
      <c r="D601" s="2" t="s">
        <v>2522</v>
      </c>
      <c r="E601" s="1">
        <v>-210800</v>
      </c>
      <c r="F601" s="8" t="s">
        <v>316</v>
      </c>
      <c r="G601" s="1">
        <v>-16864</v>
      </c>
      <c r="H601" s="1">
        <f t="shared" si="24"/>
        <v>-227664</v>
      </c>
      <c r="I601" s="2" t="s">
        <v>2355</v>
      </c>
      <c r="J601" s="2" t="s">
        <v>2013</v>
      </c>
      <c r="K601" s="1">
        <f>+VLOOKUP(B601,[8]Sheet1!A$2:H$110,6,0)</f>
        <v>-210800</v>
      </c>
      <c r="L601" s="1">
        <f t="shared" si="23"/>
        <v>0</v>
      </c>
      <c r="M601" s="6">
        <f>+VLOOKUP(B601,[8]Sheet1!A$2:H$110,8,0)</f>
        <v>44719</v>
      </c>
      <c r="N601" t="s">
        <v>4429</v>
      </c>
    </row>
    <row r="602" spans="1:14" customFormat="1" hidden="1" outlineLevel="1" x14ac:dyDescent="0.2">
      <c r="A602" s="6">
        <v>44712</v>
      </c>
      <c r="B602" s="2">
        <v>34</v>
      </c>
      <c r="C602" s="2" t="s">
        <v>1889</v>
      </c>
      <c r="D602" s="2" t="s">
        <v>2522</v>
      </c>
      <c r="E602" s="1">
        <v>-2617904</v>
      </c>
      <c r="F602" s="8" t="s">
        <v>316</v>
      </c>
      <c r="G602" s="1">
        <v>-209433</v>
      </c>
      <c r="H602" s="1">
        <f t="shared" si="24"/>
        <v>-2827337</v>
      </c>
      <c r="I602" s="2" t="s">
        <v>2355</v>
      </c>
      <c r="J602" s="2" t="s">
        <v>2013</v>
      </c>
      <c r="K602" s="1">
        <f>+VLOOKUP(B602,[8]Sheet1!A$2:H$110,6,0)</f>
        <v>-2617904</v>
      </c>
      <c r="L602" s="1">
        <f t="shared" si="23"/>
        <v>0</v>
      </c>
      <c r="M602" s="6">
        <f>+VLOOKUP(B602,[8]Sheet1!A$2:H$110,8,0)</f>
        <v>44719</v>
      </c>
      <c r="N602" t="s">
        <v>4429</v>
      </c>
    </row>
    <row r="603" spans="1:14" customFormat="1" hidden="1" outlineLevel="1" x14ac:dyDescent="0.2">
      <c r="A603" s="6">
        <v>44712</v>
      </c>
      <c r="B603" s="2">
        <v>35</v>
      </c>
      <c r="C603" s="2" t="s">
        <v>1889</v>
      </c>
      <c r="D603" s="2" t="s">
        <v>2522</v>
      </c>
      <c r="E603" s="1">
        <v>-2129694</v>
      </c>
      <c r="F603" s="8" t="s">
        <v>316</v>
      </c>
      <c r="G603" s="1">
        <v>-170375</v>
      </c>
      <c r="H603" s="1">
        <f t="shared" si="24"/>
        <v>-2300069</v>
      </c>
      <c r="I603" s="2" t="s">
        <v>2355</v>
      </c>
      <c r="J603" s="2" t="s">
        <v>2013</v>
      </c>
      <c r="K603" s="1">
        <f>+VLOOKUP(B603,[8]Sheet1!A$2:H$110,6,0)</f>
        <v>-2129694</v>
      </c>
      <c r="L603" s="1">
        <f t="shared" ref="L603:L666" si="25">+K603-E603</f>
        <v>0</v>
      </c>
      <c r="M603" s="6">
        <f>+VLOOKUP(B603,[8]Sheet1!A$2:H$110,8,0)</f>
        <v>44719</v>
      </c>
      <c r="N603" t="s">
        <v>4429</v>
      </c>
    </row>
    <row r="604" spans="1:14" customFormat="1" hidden="1" outlineLevel="1" x14ac:dyDescent="0.2">
      <c r="A604" s="6">
        <v>44712</v>
      </c>
      <c r="B604" s="2">
        <v>38</v>
      </c>
      <c r="C604" s="2" t="s">
        <v>1889</v>
      </c>
      <c r="D604" s="2" t="s">
        <v>2522</v>
      </c>
      <c r="E604" s="1">
        <v>-1040480</v>
      </c>
      <c r="F604" s="8" t="s">
        <v>316</v>
      </c>
      <c r="G604" s="1">
        <v>-83238</v>
      </c>
      <c r="H604" s="1">
        <f t="shared" si="24"/>
        <v>-1123718</v>
      </c>
      <c r="I604" s="2" t="s">
        <v>2355</v>
      </c>
      <c r="J604" s="2" t="s">
        <v>2013</v>
      </c>
      <c r="K604" s="1">
        <f>+VLOOKUP(B604,[8]Sheet1!A$2:H$110,6,0)</f>
        <v>-1040480</v>
      </c>
      <c r="L604" s="1">
        <f t="shared" si="25"/>
        <v>0</v>
      </c>
      <c r="M604" s="6">
        <f>+VLOOKUP(B604,[8]Sheet1!A$2:H$110,8,0)</f>
        <v>44719</v>
      </c>
      <c r="N604" t="s">
        <v>4429</v>
      </c>
    </row>
    <row r="605" spans="1:14" customFormat="1" hidden="1" outlineLevel="1" x14ac:dyDescent="0.2">
      <c r="A605" s="6">
        <v>44712</v>
      </c>
      <c r="B605" s="2">
        <v>64</v>
      </c>
      <c r="C605" s="2" t="s">
        <v>1889</v>
      </c>
      <c r="D605" s="2" t="s">
        <v>2522</v>
      </c>
      <c r="E605" s="1">
        <v>-9828345</v>
      </c>
      <c r="F605" s="8" t="s">
        <v>316</v>
      </c>
      <c r="G605" s="1">
        <v>-786268</v>
      </c>
      <c r="H605" s="1">
        <f t="shared" si="24"/>
        <v>-10614613</v>
      </c>
      <c r="I605" s="2" t="s">
        <v>2355</v>
      </c>
      <c r="J605" s="2" t="s">
        <v>2013</v>
      </c>
      <c r="K605" s="1">
        <f>+VLOOKUP(B605,[8]Sheet1!A$2:H$110,6,0)</f>
        <v>-9828346</v>
      </c>
      <c r="L605" s="1">
        <f t="shared" si="25"/>
        <v>-1</v>
      </c>
      <c r="M605" s="6">
        <f>+VLOOKUP(B605,[8]Sheet1!A$2:H$110,8,0)</f>
        <v>44719</v>
      </c>
      <c r="N605" t="s">
        <v>4429</v>
      </c>
    </row>
    <row r="606" spans="1:14" customFormat="1" hidden="1" outlineLevel="1" x14ac:dyDescent="0.2">
      <c r="A606" s="6">
        <v>44716</v>
      </c>
      <c r="B606" s="2">
        <v>14</v>
      </c>
      <c r="C606" s="2" t="s">
        <v>93</v>
      </c>
      <c r="D606" s="2" t="s">
        <v>236</v>
      </c>
      <c r="E606" s="1">
        <v>-3009665</v>
      </c>
      <c r="F606" s="8" t="s">
        <v>316</v>
      </c>
      <c r="G606" s="1">
        <v>-240773</v>
      </c>
      <c r="H606" s="1">
        <f t="shared" si="24"/>
        <v>-3250438</v>
      </c>
      <c r="I606" s="2" t="s">
        <v>2355</v>
      </c>
      <c r="J606" s="2" t="s">
        <v>2013</v>
      </c>
      <c r="K606" s="1">
        <f>+VLOOKUP(B606,[9]Sheet1!A$2:H$98,6,0)</f>
        <v>-3009665</v>
      </c>
      <c r="L606" s="1">
        <f t="shared" si="25"/>
        <v>0</v>
      </c>
      <c r="M606" s="6">
        <f>+VLOOKUP(B606,[9]Sheet1!A$2:H$98,8,0)</f>
        <v>44749</v>
      </c>
      <c r="N606" t="s">
        <v>4430</v>
      </c>
    </row>
    <row r="607" spans="1:14" customFormat="1" hidden="1" outlineLevel="1" x14ac:dyDescent="0.2">
      <c r="A607" s="6">
        <v>44716</v>
      </c>
      <c r="B607" s="2">
        <v>36</v>
      </c>
      <c r="C607" s="2" t="s">
        <v>1889</v>
      </c>
      <c r="D607" s="2" t="s">
        <v>2522</v>
      </c>
      <c r="E607" s="1">
        <v>-4259866</v>
      </c>
      <c r="F607" s="8" t="s">
        <v>316</v>
      </c>
      <c r="G607" s="1">
        <v>-340789</v>
      </c>
      <c r="H607" s="1">
        <f t="shared" si="24"/>
        <v>-4600655</v>
      </c>
      <c r="I607" s="2" t="s">
        <v>2355</v>
      </c>
      <c r="J607" s="2" t="s">
        <v>2013</v>
      </c>
      <c r="K607" s="1">
        <f>+VLOOKUP(B607,[9]Sheet1!A$2:H$98,6,0)</f>
        <v>-4259866</v>
      </c>
      <c r="L607" s="1">
        <f t="shared" si="25"/>
        <v>0</v>
      </c>
      <c r="M607" s="6">
        <f>+VLOOKUP(B607,[9]Sheet1!A$2:H$98,8,0)</f>
        <v>44749</v>
      </c>
      <c r="N607" t="s">
        <v>4430</v>
      </c>
    </row>
    <row r="608" spans="1:14" customFormat="1" hidden="1" outlineLevel="1" x14ac:dyDescent="0.2">
      <c r="A608" s="6">
        <v>44716</v>
      </c>
      <c r="B608" s="2">
        <v>64</v>
      </c>
      <c r="C608" s="2" t="s">
        <v>1889</v>
      </c>
      <c r="D608" s="2" t="s">
        <v>2522</v>
      </c>
      <c r="E608" s="1">
        <v>-3391771</v>
      </c>
      <c r="F608" s="8" t="s">
        <v>316</v>
      </c>
      <c r="G608" s="1">
        <v>-271342</v>
      </c>
      <c r="H608" s="1">
        <f t="shared" si="24"/>
        <v>-3663113</v>
      </c>
      <c r="I608" s="2" t="s">
        <v>2355</v>
      </c>
      <c r="J608" s="2" t="s">
        <v>2013</v>
      </c>
      <c r="K608" s="1">
        <f>+VLOOKUP(B608,[9]Sheet1!A$2:H$98,6,0)</f>
        <v>-3391771</v>
      </c>
      <c r="L608" s="1">
        <f t="shared" si="25"/>
        <v>0</v>
      </c>
      <c r="M608" s="6">
        <f>+VLOOKUP(B608,[9]Sheet1!A$2:H$98,8,0)</f>
        <v>44749</v>
      </c>
      <c r="N608" t="s">
        <v>4430</v>
      </c>
    </row>
    <row r="609" spans="1:14" customFormat="1" hidden="1" outlineLevel="1" x14ac:dyDescent="0.2">
      <c r="A609" s="6">
        <v>44716</v>
      </c>
      <c r="B609" s="2">
        <v>66</v>
      </c>
      <c r="C609" s="2" t="s">
        <v>1889</v>
      </c>
      <c r="D609" s="2" t="s">
        <v>537</v>
      </c>
      <c r="E609" s="1">
        <v>-470065</v>
      </c>
      <c r="F609" s="8" t="s">
        <v>316</v>
      </c>
      <c r="G609" s="1">
        <v>-37605</v>
      </c>
      <c r="H609" s="1">
        <f t="shared" si="24"/>
        <v>-507670</v>
      </c>
      <c r="I609" s="2" t="s">
        <v>1900</v>
      </c>
      <c r="J609" s="2" t="s">
        <v>441</v>
      </c>
      <c r="K609" s="1">
        <f>+VLOOKUP(B609,[9]Sheet1!A$2:H$98,6,0)</f>
        <v>-470065</v>
      </c>
      <c r="L609" s="1">
        <f t="shared" si="25"/>
        <v>0</v>
      </c>
      <c r="M609" s="6">
        <f>+VLOOKUP(B609,[9]Sheet1!A$2:H$98,8,0)</f>
        <v>44749</v>
      </c>
      <c r="N609" t="s">
        <v>4430</v>
      </c>
    </row>
    <row r="610" spans="1:14" customFormat="1" hidden="1" outlineLevel="1" x14ac:dyDescent="0.2">
      <c r="A610" s="6">
        <v>44719</v>
      </c>
      <c r="B610" s="2">
        <v>12575</v>
      </c>
      <c r="C610" s="17"/>
      <c r="D610" s="2" t="s">
        <v>3034</v>
      </c>
      <c r="E610" s="1">
        <v>-3906002</v>
      </c>
      <c r="F610" s="8" t="s">
        <v>3061</v>
      </c>
      <c r="G610" s="1">
        <v>-312480</v>
      </c>
      <c r="H610" s="1">
        <f t="shared" si="24"/>
        <v>-4218482</v>
      </c>
      <c r="I610" s="2" t="s">
        <v>2355</v>
      </c>
      <c r="J610" s="2" t="s">
        <v>2013</v>
      </c>
      <c r="K610" s="1" t="e">
        <f>+VLOOKUP(B610,[2]Sheet1!A$2:H$93,6,0)</f>
        <v>#N/A</v>
      </c>
      <c r="L610" s="1" t="e">
        <f t="shared" si="25"/>
        <v>#N/A</v>
      </c>
      <c r="M610" s="6" t="e">
        <f>+VLOOKUP(B610,[2]Sheet1!A$2:H$93,8,0)</f>
        <v>#N/A</v>
      </c>
      <c r="N610" t="s">
        <v>4426</v>
      </c>
    </row>
    <row r="611" spans="1:14" customFormat="1" hidden="1" outlineLevel="1" x14ac:dyDescent="0.2">
      <c r="A611" s="6">
        <v>44719</v>
      </c>
      <c r="B611" s="2">
        <v>12576</v>
      </c>
      <c r="C611" s="17"/>
      <c r="D611" s="2" t="s">
        <v>3035</v>
      </c>
      <c r="E611" s="1">
        <v>-20701810</v>
      </c>
      <c r="F611" s="8" t="s">
        <v>3061</v>
      </c>
      <c r="G611" s="1">
        <v>-1656145</v>
      </c>
      <c r="H611" s="1">
        <f t="shared" si="24"/>
        <v>-22357955</v>
      </c>
      <c r="I611" s="2" t="s">
        <v>2355</v>
      </c>
      <c r="J611" s="2" t="s">
        <v>2013</v>
      </c>
      <c r="K611" s="1" t="e">
        <f>+VLOOKUP(B611,[2]Sheet1!A$2:H$93,6,0)</f>
        <v>#N/A</v>
      </c>
      <c r="L611" s="1" t="e">
        <f t="shared" si="25"/>
        <v>#N/A</v>
      </c>
      <c r="M611" s="6" t="e">
        <f>+VLOOKUP(B611,[2]Sheet1!A$2:H$93,8,0)</f>
        <v>#N/A</v>
      </c>
      <c r="N611" t="s">
        <v>4426</v>
      </c>
    </row>
    <row r="612" spans="1:14" customFormat="1" hidden="1" outlineLevel="1" x14ac:dyDescent="0.2">
      <c r="A612" s="6">
        <v>44719</v>
      </c>
      <c r="B612" s="2">
        <v>12577</v>
      </c>
      <c r="C612" s="17"/>
      <c r="D612" s="2" t="s">
        <v>3036</v>
      </c>
      <c r="E612" s="1">
        <v>-8788504</v>
      </c>
      <c r="F612" s="8" t="s">
        <v>3061</v>
      </c>
      <c r="G612" s="1">
        <v>-703080</v>
      </c>
      <c r="H612" s="1">
        <f t="shared" si="24"/>
        <v>-9491584</v>
      </c>
      <c r="I612" s="2" t="s">
        <v>2355</v>
      </c>
      <c r="J612" s="2" t="s">
        <v>2013</v>
      </c>
      <c r="K612" s="1" t="e">
        <f>+VLOOKUP(B612,[2]Sheet1!A$2:H$93,6,0)</f>
        <v>#N/A</v>
      </c>
      <c r="L612" s="1" t="e">
        <f t="shared" si="25"/>
        <v>#N/A</v>
      </c>
      <c r="M612" s="6" t="e">
        <f>+VLOOKUP(B612,[2]Sheet1!A$2:H$93,8,0)</f>
        <v>#N/A</v>
      </c>
      <c r="N612" t="s">
        <v>4426</v>
      </c>
    </row>
    <row r="613" spans="1:14" customFormat="1" hidden="1" outlineLevel="1" x14ac:dyDescent="0.2">
      <c r="A613" s="6">
        <v>44719</v>
      </c>
      <c r="B613" s="2">
        <v>12578</v>
      </c>
      <c r="C613" s="17"/>
      <c r="D613" s="2" t="s">
        <v>3037</v>
      </c>
      <c r="E613" s="1">
        <v>-13671007</v>
      </c>
      <c r="F613" s="8" t="s">
        <v>3061</v>
      </c>
      <c r="G613" s="1">
        <v>-1093681</v>
      </c>
      <c r="H613" s="1">
        <f t="shared" si="24"/>
        <v>-14764688</v>
      </c>
      <c r="I613" s="2" t="s">
        <v>2355</v>
      </c>
      <c r="J613" s="2" t="s">
        <v>2013</v>
      </c>
      <c r="K613" s="1" t="e">
        <f>+VLOOKUP(B613,[2]Sheet1!A$2:H$93,6,0)</f>
        <v>#N/A</v>
      </c>
      <c r="L613" s="1" t="e">
        <f t="shared" si="25"/>
        <v>#N/A</v>
      </c>
      <c r="M613" s="6" t="e">
        <f>+VLOOKUP(B613,[2]Sheet1!A$2:H$93,8,0)</f>
        <v>#N/A</v>
      </c>
      <c r="N613" t="s">
        <v>4426</v>
      </c>
    </row>
    <row r="614" spans="1:14" customFormat="1" hidden="1" outlineLevel="1" x14ac:dyDescent="0.2">
      <c r="A614" s="6">
        <v>44719</v>
      </c>
      <c r="B614" s="2">
        <v>12579</v>
      </c>
      <c r="C614" s="17"/>
      <c r="D614" s="2" t="s">
        <v>3038</v>
      </c>
      <c r="E614" s="1">
        <v>-7812004</v>
      </c>
      <c r="F614" s="8" t="s">
        <v>3061</v>
      </c>
      <c r="G614" s="1">
        <v>-624960</v>
      </c>
      <c r="H614" s="1">
        <f t="shared" si="24"/>
        <v>-8436964</v>
      </c>
      <c r="I614" s="2" t="s">
        <v>2355</v>
      </c>
      <c r="J614" s="2" t="s">
        <v>2013</v>
      </c>
      <c r="K614" s="1" t="e">
        <f>+VLOOKUP(B614,[2]Sheet1!A$2:H$93,6,0)</f>
        <v>#N/A</v>
      </c>
      <c r="L614" s="1" t="e">
        <f t="shared" si="25"/>
        <v>#N/A</v>
      </c>
      <c r="M614" s="6" t="e">
        <f>+VLOOKUP(B614,[2]Sheet1!A$2:H$93,8,0)</f>
        <v>#N/A</v>
      </c>
      <c r="N614" t="s">
        <v>4426</v>
      </c>
    </row>
    <row r="615" spans="1:14" customFormat="1" hidden="1" outlineLevel="1" x14ac:dyDescent="0.2">
      <c r="A615" s="6">
        <v>44723</v>
      </c>
      <c r="B615" s="2">
        <v>19</v>
      </c>
      <c r="C615" s="2" t="s">
        <v>1889</v>
      </c>
      <c r="D615" s="2" t="s">
        <v>2522</v>
      </c>
      <c r="E615" s="1">
        <v>-1340229</v>
      </c>
      <c r="F615" s="8" t="s">
        <v>316</v>
      </c>
      <c r="G615" s="1">
        <v>-107219</v>
      </c>
      <c r="H615" s="1">
        <f t="shared" si="24"/>
        <v>-1447448</v>
      </c>
      <c r="I615" s="2" t="s">
        <v>2355</v>
      </c>
      <c r="J615" s="2" t="s">
        <v>2013</v>
      </c>
      <c r="K615" s="1">
        <f>+VLOOKUP(B615,[9]Sheet1!A$2:H$98,6,0)</f>
        <v>-1340229</v>
      </c>
      <c r="L615" s="1">
        <f t="shared" si="25"/>
        <v>0</v>
      </c>
      <c r="M615" s="6">
        <f>+VLOOKUP(B615,[9]Sheet1!A$2:H$98,8,0)</f>
        <v>44749</v>
      </c>
      <c r="N615" t="s">
        <v>4430</v>
      </c>
    </row>
    <row r="616" spans="1:14" customFormat="1" hidden="1" outlineLevel="1" x14ac:dyDescent="0.2">
      <c r="A616" s="6">
        <v>44723</v>
      </c>
      <c r="B616" s="2">
        <v>31</v>
      </c>
      <c r="C616" s="2" t="s">
        <v>1889</v>
      </c>
      <c r="D616" s="2" t="s">
        <v>537</v>
      </c>
      <c r="E616" s="1">
        <v>-493972</v>
      </c>
      <c r="F616" s="8" t="s">
        <v>316</v>
      </c>
      <c r="G616" s="1">
        <v>-39517</v>
      </c>
      <c r="H616" s="1">
        <f t="shared" si="24"/>
        <v>-533489</v>
      </c>
      <c r="I616" s="2" t="s">
        <v>1222</v>
      </c>
      <c r="J616" s="2" t="s">
        <v>915</v>
      </c>
      <c r="K616" s="1">
        <f>+VLOOKUP(B616,[9]Sheet1!A$2:H$98,6,0)</f>
        <v>-493972</v>
      </c>
      <c r="L616" s="1">
        <f t="shared" si="25"/>
        <v>0</v>
      </c>
      <c r="M616" s="6">
        <f>+VLOOKUP(B616,[9]Sheet1!A$2:H$98,8,0)</f>
        <v>44749</v>
      </c>
      <c r="N616" t="s">
        <v>4430</v>
      </c>
    </row>
    <row r="617" spans="1:14" customFormat="1" hidden="1" outlineLevel="1" x14ac:dyDescent="0.2">
      <c r="A617" s="6">
        <v>44723</v>
      </c>
      <c r="B617" s="2">
        <v>52</v>
      </c>
      <c r="C617" s="2" t="s">
        <v>1889</v>
      </c>
      <c r="D617" s="2" t="s">
        <v>537</v>
      </c>
      <c r="E617" s="1">
        <v>-1343415</v>
      </c>
      <c r="F617" s="8" t="s">
        <v>316</v>
      </c>
      <c r="G617" s="1">
        <v>-107472</v>
      </c>
      <c r="H617" s="1">
        <f t="shared" si="24"/>
        <v>-1450887</v>
      </c>
      <c r="I617" s="2" t="s">
        <v>2818</v>
      </c>
      <c r="J617" s="2" t="s">
        <v>364</v>
      </c>
      <c r="K617" s="1">
        <f>+VLOOKUP(B617,[9]Sheet1!A$2:H$98,6,0)</f>
        <v>-1343415</v>
      </c>
      <c r="L617" s="1">
        <f t="shared" si="25"/>
        <v>0</v>
      </c>
      <c r="M617" s="6">
        <f>+VLOOKUP(B617,[9]Sheet1!A$2:H$98,8,0)</f>
        <v>44749</v>
      </c>
      <c r="N617" t="s">
        <v>4430</v>
      </c>
    </row>
    <row r="618" spans="1:14" customFormat="1" hidden="1" outlineLevel="1" x14ac:dyDescent="0.2">
      <c r="A618" s="6">
        <v>44725</v>
      </c>
      <c r="B618" s="2">
        <v>21</v>
      </c>
      <c r="C618" s="2" t="s">
        <v>1889</v>
      </c>
      <c r="D618" s="2" t="s">
        <v>2522</v>
      </c>
      <c r="E618" s="1">
        <v>-4263272</v>
      </c>
      <c r="F618" s="8" t="s">
        <v>316</v>
      </c>
      <c r="G618" s="1">
        <v>-341063</v>
      </c>
      <c r="H618" s="1">
        <f t="shared" si="24"/>
        <v>-4604335</v>
      </c>
      <c r="I618" s="2" t="s">
        <v>2355</v>
      </c>
      <c r="J618" s="2" t="s">
        <v>2013</v>
      </c>
      <c r="K618" s="1">
        <f>+VLOOKUP(B618,[9]Sheet1!A$2:H$98,6,0)</f>
        <v>-4263273</v>
      </c>
      <c r="L618" s="1">
        <f t="shared" si="25"/>
        <v>-1</v>
      </c>
      <c r="M618" s="6">
        <f>+VLOOKUP(B618,[9]Sheet1!A$2:H$98,8,0)</f>
        <v>44749</v>
      </c>
      <c r="N618" t="s">
        <v>4430</v>
      </c>
    </row>
    <row r="619" spans="1:14" customFormat="1" hidden="1" outlineLevel="1" x14ac:dyDescent="0.2">
      <c r="A619" s="6">
        <v>44728</v>
      </c>
      <c r="B619" s="2">
        <v>18167</v>
      </c>
      <c r="C619" s="2" t="s">
        <v>2578</v>
      </c>
      <c r="D619" s="2" t="s">
        <v>2909</v>
      </c>
      <c r="E619" s="1">
        <v>2872140</v>
      </c>
      <c r="F619" s="8" t="s">
        <v>316</v>
      </c>
      <c r="G619" s="1">
        <v>229771</v>
      </c>
      <c r="H619" s="1">
        <f t="shared" si="24"/>
        <v>3101911</v>
      </c>
      <c r="I619" s="2" t="s">
        <v>769</v>
      </c>
      <c r="J619" s="2" t="s">
        <v>319</v>
      </c>
      <c r="K619" s="1">
        <f>+VLOOKUP(B619,[10]Sheet1!A$2:H$176,6,0)</f>
        <v>2872140</v>
      </c>
      <c r="L619" s="1">
        <f t="shared" si="25"/>
        <v>0</v>
      </c>
      <c r="M619" s="6">
        <f>+VLOOKUP(B619,[10]Sheet1!A$2:H$176,8,0)</f>
        <v>44778</v>
      </c>
      <c r="N619" t="s">
        <v>4432</v>
      </c>
    </row>
    <row r="620" spans="1:14" customFormat="1" hidden="1" outlineLevel="1" x14ac:dyDescent="0.2">
      <c r="A620" s="6">
        <v>44728</v>
      </c>
      <c r="B620" s="2">
        <v>18168</v>
      </c>
      <c r="C620" s="2" t="s">
        <v>2578</v>
      </c>
      <c r="D620" s="2" t="s">
        <v>344</v>
      </c>
      <c r="E620" s="1">
        <v>1822485</v>
      </c>
      <c r="F620" s="8" t="s">
        <v>316</v>
      </c>
      <c r="G620" s="1">
        <v>145799</v>
      </c>
      <c r="H620" s="1">
        <f t="shared" si="24"/>
        <v>1968284</v>
      </c>
      <c r="I620" s="2" t="s">
        <v>769</v>
      </c>
      <c r="J620" s="2" t="s">
        <v>319</v>
      </c>
      <c r="K620" s="1">
        <f>+VLOOKUP(B620,[10]Sheet1!A$2:H$176,6,0)</f>
        <v>1822485</v>
      </c>
      <c r="L620" s="1">
        <f t="shared" si="25"/>
        <v>0</v>
      </c>
      <c r="M620" s="6">
        <f>+VLOOKUP(B620,[10]Sheet1!A$2:H$176,8,0)</f>
        <v>44778</v>
      </c>
      <c r="N620" t="s">
        <v>4432</v>
      </c>
    </row>
    <row r="621" spans="1:14" customFormat="1" hidden="1" outlineLevel="1" x14ac:dyDescent="0.2">
      <c r="A621" s="6">
        <v>44728</v>
      </c>
      <c r="B621" s="2">
        <v>18169</v>
      </c>
      <c r="C621" s="2" t="s">
        <v>2578</v>
      </c>
      <c r="D621" s="2" t="s">
        <v>1948</v>
      </c>
      <c r="E621" s="1">
        <v>1293750</v>
      </c>
      <c r="F621" s="8" t="s">
        <v>316</v>
      </c>
      <c r="G621" s="1">
        <v>103500</v>
      </c>
      <c r="H621" s="1">
        <f t="shared" si="24"/>
        <v>1397250</v>
      </c>
      <c r="I621" s="2" t="s">
        <v>2503</v>
      </c>
      <c r="J621" s="2" t="s">
        <v>441</v>
      </c>
      <c r="K621" s="1">
        <f>+VLOOKUP(B621,[10]Sheet1!A$2:H$176,6,0)</f>
        <v>1293750</v>
      </c>
      <c r="L621" s="1">
        <f t="shared" si="25"/>
        <v>0</v>
      </c>
      <c r="M621" s="6">
        <f>+VLOOKUP(B621,[10]Sheet1!A$2:H$176,8,0)</f>
        <v>44778</v>
      </c>
      <c r="N621" t="s">
        <v>4432</v>
      </c>
    </row>
    <row r="622" spans="1:14" customFormat="1" hidden="1" outlineLevel="1" x14ac:dyDescent="0.2">
      <c r="A622" s="6">
        <v>44728</v>
      </c>
      <c r="B622" s="2">
        <v>18173</v>
      </c>
      <c r="C622" s="2" t="s">
        <v>2578</v>
      </c>
      <c r="D622" s="2" t="s">
        <v>2658</v>
      </c>
      <c r="E622" s="1">
        <v>3847372</v>
      </c>
      <c r="F622" s="8" t="s">
        <v>316</v>
      </c>
      <c r="G622" s="1">
        <v>307790</v>
      </c>
      <c r="H622" s="1">
        <f t="shared" si="24"/>
        <v>4155162</v>
      </c>
      <c r="I622" s="2" t="s">
        <v>2503</v>
      </c>
      <c r="J622" s="2" t="s">
        <v>441</v>
      </c>
      <c r="K622" s="1">
        <f>+VLOOKUP(B622,[10]Sheet1!A$2:H$176,6,0)</f>
        <v>3847372</v>
      </c>
      <c r="L622" s="1">
        <f t="shared" si="25"/>
        <v>0</v>
      </c>
      <c r="M622" s="6">
        <f>+VLOOKUP(B622,[10]Sheet1!A$2:H$176,8,0)</f>
        <v>44778</v>
      </c>
      <c r="N622" t="s">
        <v>4432</v>
      </c>
    </row>
    <row r="623" spans="1:14" customFormat="1" hidden="1" outlineLevel="1" x14ac:dyDescent="0.2">
      <c r="A623" s="6">
        <v>44728</v>
      </c>
      <c r="B623" s="2">
        <v>18174</v>
      </c>
      <c r="C623" s="2" t="s">
        <v>2578</v>
      </c>
      <c r="D623" s="2" t="s">
        <v>2782</v>
      </c>
      <c r="E623" s="1">
        <v>1110580</v>
      </c>
      <c r="F623" s="8" t="s">
        <v>316</v>
      </c>
      <c r="G623" s="1">
        <v>88846</v>
      </c>
      <c r="H623" s="1">
        <f t="shared" si="24"/>
        <v>1199426</v>
      </c>
      <c r="I623" s="2" t="s">
        <v>513</v>
      </c>
      <c r="J623" s="2" t="s">
        <v>364</v>
      </c>
      <c r="K623" s="1">
        <f>+VLOOKUP(B623,[10]Sheet1!A$2:H$176,6,0)</f>
        <v>1110580</v>
      </c>
      <c r="L623" s="1">
        <f t="shared" si="25"/>
        <v>0</v>
      </c>
      <c r="M623" s="6">
        <f>+VLOOKUP(B623,[10]Sheet1!A$2:H$176,8,0)</f>
        <v>44778</v>
      </c>
      <c r="N623" t="s">
        <v>4432</v>
      </c>
    </row>
    <row r="624" spans="1:14" customFormat="1" hidden="1" outlineLevel="1" x14ac:dyDescent="0.2">
      <c r="A624" s="6">
        <v>44728</v>
      </c>
      <c r="B624" s="2">
        <v>18175</v>
      </c>
      <c r="C624" s="2" t="s">
        <v>2578</v>
      </c>
      <c r="D624" s="2" t="s">
        <v>1811</v>
      </c>
      <c r="E624" s="1">
        <v>4048240</v>
      </c>
      <c r="F624" s="8" t="s">
        <v>316</v>
      </c>
      <c r="G624" s="1">
        <v>323859</v>
      </c>
      <c r="H624" s="1">
        <f t="shared" si="24"/>
        <v>4372099</v>
      </c>
      <c r="I624" s="2" t="s">
        <v>513</v>
      </c>
      <c r="J624" s="2" t="s">
        <v>364</v>
      </c>
      <c r="K624" s="1">
        <f>+VLOOKUP(B624,[10]Sheet1!A$2:H$176,6,0)</f>
        <v>4048240</v>
      </c>
      <c r="L624" s="1">
        <f t="shared" si="25"/>
        <v>0</v>
      </c>
      <c r="M624" s="6">
        <f>+VLOOKUP(B624,[10]Sheet1!A$2:H$176,8,0)</f>
        <v>44778</v>
      </c>
      <c r="N624" t="s">
        <v>4432</v>
      </c>
    </row>
    <row r="625" spans="1:14" customFormat="1" hidden="1" outlineLevel="1" x14ac:dyDescent="0.2">
      <c r="A625" s="6">
        <v>44728</v>
      </c>
      <c r="B625" s="2">
        <v>18176</v>
      </c>
      <c r="C625" s="2" t="s">
        <v>2578</v>
      </c>
      <c r="D625" s="2" t="s">
        <v>2098</v>
      </c>
      <c r="E625" s="1">
        <v>1544660</v>
      </c>
      <c r="F625" s="8" t="s">
        <v>316</v>
      </c>
      <c r="G625" s="1">
        <v>123573</v>
      </c>
      <c r="H625" s="1">
        <f t="shared" si="24"/>
        <v>1668233</v>
      </c>
      <c r="I625" s="2" t="s">
        <v>1474</v>
      </c>
      <c r="J625" s="2" t="s">
        <v>2830</v>
      </c>
      <c r="K625" s="1">
        <f>+VLOOKUP(B625,[10]Sheet1!A$2:H$176,6,0)</f>
        <v>1544660</v>
      </c>
      <c r="L625" s="1">
        <f t="shared" si="25"/>
        <v>0</v>
      </c>
      <c r="M625" s="6">
        <f>+VLOOKUP(B625,[10]Sheet1!A$2:H$176,8,0)</f>
        <v>44778</v>
      </c>
      <c r="N625" t="s">
        <v>4432</v>
      </c>
    </row>
    <row r="626" spans="1:14" customFormat="1" hidden="1" outlineLevel="1" x14ac:dyDescent="0.2">
      <c r="A626" s="6">
        <v>44728</v>
      </c>
      <c r="B626" s="2">
        <v>18177</v>
      </c>
      <c r="C626" s="2" t="s">
        <v>2578</v>
      </c>
      <c r="D626" s="2" t="s">
        <v>528</v>
      </c>
      <c r="E626" s="1">
        <v>363000</v>
      </c>
      <c r="F626" s="8" t="s">
        <v>316</v>
      </c>
      <c r="G626" s="1">
        <v>29040</v>
      </c>
      <c r="H626" s="1">
        <f t="shared" si="24"/>
        <v>392040</v>
      </c>
      <c r="I626" s="2" t="s">
        <v>1851</v>
      </c>
      <c r="J626" s="2" t="s">
        <v>913</v>
      </c>
      <c r="K626" s="1">
        <f>+VLOOKUP(B626,[10]Sheet1!A$2:H$176,6,0)</f>
        <v>363000</v>
      </c>
      <c r="L626" s="1">
        <f t="shared" si="25"/>
        <v>0</v>
      </c>
      <c r="M626" s="6">
        <f>+VLOOKUP(B626,[10]Sheet1!A$2:H$176,8,0)</f>
        <v>44778</v>
      </c>
      <c r="N626" t="s">
        <v>4432</v>
      </c>
    </row>
    <row r="627" spans="1:14" customFormat="1" hidden="1" outlineLevel="1" x14ac:dyDescent="0.2">
      <c r="A627" s="6">
        <v>44728</v>
      </c>
      <c r="B627" s="2">
        <v>18178</v>
      </c>
      <c r="C627" s="2" t="s">
        <v>2578</v>
      </c>
      <c r="D627" s="2" t="s">
        <v>2529</v>
      </c>
      <c r="E627" s="1">
        <v>11528790</v>
      </c>
      <c r="F627" s="8" t="s">
        <v>316</v>
      </c>
      <c r="G627" s="1">
        <v>922303</v>
      </c>
      <c r="H627" s="1">
        <f t="shared" si="24"/>
        <v>12451093</v>
      </c>
      <c r="I627" s="2" t="s">
        <v>263</v>
      </c>
      <c r="J627" s="2" t="s">
        <v>1408</v>
      </c>
      <c r="K627" s="1">
        <f>+VLOOKUP(B627,[10]Sheet1!A$2:H$176,6,0)</f>
        <v>11528790</v>
      </c>
      <c r="L627" s="1">
        <f t="shared" si="25"/>
        <v>0</v>
      </c>
      <c r="M627" s="6">
        <f>+VLOOKUP(B627,[10]Sheet1!A$2:H$176,8,0)</f>
        <v>44778</v>
      </c>
      <c r="N627" t="s">
        <v>4432</v>
      </c>
    </row>
    <row r="628" spans="1:14" customFormat="1" hidden="1" outlineLevel="1" x14ac:dyDescent="0.2">
      <c r="A628" s="6">
        <v>44728</v>
      </c>
      <c r="B628" s="2">
        <v>18179</v>
      </c>
      <c r="C628" s="2" t="s">
        <v>2578</v>
      </c>
      <c r="D628" s="2" t="s">
        <v>2521</v>
      </c>
      <c r="E628" s="1">
        <v>1110580</v>
      </c>
      <c r="F628" s="8" t="s">
        <v>316</v>
      </c>
      <c r="G628" s="1">
        <v>88846</v>
      </c>
      <c r="H628" s="1">
        <f t="shared" si="24"/>
        <v>1199426</v>
      </c>
      <c r="I628" s="2" t="s">
        <v>263</v>
      </c>
      <c r="J628" s="2" t="s">
        <v>1408</v>
      </c>
      <c r="K628" s="1">
        <f>+VLOOKUP(B628,[9]Sheet1!A$2:H$98,6,0)</f>
        <v>1110580</v>
      </c>
      <c r="L628" s="1">
        <f t="shared" si="25"/>
        <v>0</v>
      </c>
      <c r="M628" s="6">
        <f>+VLOOKUP(B628,[9]Sheet1!A$2:H$98,8,0)</f>
        <v>44749</v>
      </c>
      <c r="N628" t="s">
        <v>4430</v>
      </c>
    </row>
    <row r="629" spans="1:14" customFormat="1" hidden="1" outlineLevel="1" x14ac:dyDescent="0.2">
      <c r="A629" s="6">
        <v>44728</v>
      </c>
      <c r="B629" s="2">
        <v>18180</v>
      </c>
      <c r="C629" s="2" t="s">
        <v>2578</v>
      </c>
      <c r="D629" s="2" t="s">
        <v>1830</v>
      </c>
      <c r="E629" s="1">
        <v>2584160</v>
      </c>
      <c r="F629" s="8" t="s">
        <v>316</v>
      </c>
      <c r="G629" s="1">
        <v>206733</v>
      </c>
      <c r="H629" s="1">
        <f t="shared" si="24"/>
        <v>2790893</v>
      </c>
      <c r="I629" s="2" t="s">
        <v>497</v>
      </c>
      <c r="J629" s="2" t="s">
        <v>349</v>
      </c>
      <c r="K629" s="1">
        <f>+VLOOKUP(B629,[10]Sheet1!A$2:H$176,6,0)</f>
        <v>2584160</v>
      </c>
      <c r="L629" s="1">
        <f t="shared" si="25"/>
        <v>0</v>
      </c>
      <c r="M629" s="6">
        <f>+VLOOKUP(B629,[10]Sheet1!A$2:H$176,8,0)</f>
        <v>44778</v>
      </c>
      <c r="N629" t="s">
        <v>4432</v>
      </c>
    </row>
    <row r="630" spans="1:14" customFormat="1" hidden="1" outlineLevel="1" x14ac:dyDescent="0.2">
      <c r="A630" s="6">
        <v>44728</v>
      </c>
      <c r="B630" s="2">
        <v>18181</v>
      </c>
      <c r="C630" s="2" t="s">
        <v>2578</v>
      </c>
      <c r="D630" s="2" t="s">
        <v>1667</v>
      </c>
      <c r="E630" s="1">
        <v>2024120</v>
      </c>
      <c r="F630" s="8" t="s">
        <v>316</v>
      </c>
      <c r="G630" s="1">
        <v>161930</v>
      </c>
      <c r="H630" s="1">
        <f t="shared" si="24"/>
        <v>2186050</v>
      </c>
      <c r="I630" s="2" t="s">
        <v>513</v>
      </c>
      <c r="J630" s="2" t="s">
        <v>364</v>
      </c>
      <c r="K630" s="1">
        <f>+VLOOKUP(B630,[10]Sheet1!A$2:H$176,6,0)</f>
        <v>2024120</v>
      </c>
      <c r="L630" s="1">
        <f t="shared" si="25"/>
        <v>0</v>
      </c>
      <c r="M630" s="6">
        <f>+VLOOKUP(B630,[10]Sheet1!A$2:H$176,8,0)</f>
        <v>44778</v>
      </c>
      <c r="N630" t="s">
        <v>4432</v>
      </c>
    </row>
    <row r="631" spans="1:14" customFormat="1" hidden="1" outlineLevel="1" x14ac:dyDescent="0.2">
      <c r="A631" s="6">
        <v>44728</v>
      </c>
      <c r="B631" s="2">
        <v>18182</v>
      </c>
      <c r="C631" s="2" t="s">
        <v>2578</v>
      </c>
      <c r="D631" s="2" t="s">
        <v>489</v>
      </c>
      <c r="E631" s="1">
        <v>2024120</v>
      </c>
      <c r="F631" s="8" t="s">
        <v>316</v>
      </c>
      <c r="G631" s="1">
        <v>161930</v>
      </c>
      <c r="H631" s="1">
        <f t="shared" si="24"/>
        <v>2186050</v>
      </c>
      <c r="I631" s="2" t="s">
        <v>1474</v>
      </c>
      <c r="J631" s="2" t="s">
        <v>2830</v>
      </c>
      <c r="K631" s="1">
        <f>+VLOOKUP(B631,[10]Sheet1!A$2:H$176,6,0)</f>
        <v>2024120</v>
      </c>
      <c r="L631" s="1">
        <f t="shared" si="25"/>
        <v>0</v>
      </c>
      <c r="M631" s="6">
        <f>+VLOOKUP(B631,[10]Sheet1!A$2:H$176,8,0)</f>
        <v>44778</v>
      </c>
      <c r="N631" t="s">
        <v>4432</v>
      </c>
    </row>
    <row r="632" spans="1:14" customFormat="1" hidden="1" outlineLevel="1" x14ac:dyDescent="0.2">
      <c r="A632" s="6">
        <v>44728</v>
      </c>
      <c r="B632" s="2">
        <v>18183</v>
      </c>
      <c r="C632" s="2" t="s">
        <v>2578</v>
      </c>
      <c r="D632" s="2" t="s">
        <v>475</v>
      </c>
      <c r="E632" s="1">
        <v>1468620</v>
      </c>
      <c r="F632" s="8" t="s">
        <v>316</v>
      </c>
      <c r="G632" s="1">
        <v>117490</v>
      </c>
      <c r="H632" s="1">
        <f t="shared" si="24"/>
        <v>1586110</v>
      </c>
      <c r="I632" s="2" t="s">
        <v>1851</v>
      </c>
      <c r="J632" s="2" t="s">
        <v>913</v>
      </c>
      <c r="K632" s="1">
        <f>+VLOOKUP(B632,[10]Sheet1!A$2:H$176,6,0)</f>
        <v>1468620</v>
      </c>
      <c r="L632" s="1">
        <f t="shared" si="25"/>
        <v>0</v>
      </c>
      <c r="M632" s="6">
        <f>+VLOOKUP(B632,[10]Sheet1!A$2:H$176,8,0)</f>
        <v>44778</v>
      </c>
      <c r="N632" t="s">
        <v>4432</v>
      </c>
    </row>
    <row r="633" spans="1:14" customFormat="1" hidden="1" outlineLevel="1" x14ac:dyDescent="0.2">
      <c r="A633" s="6">
        <v>44728</v>
      </c>
      <c r="B633" s="2">
        <v>18184</v>
      </c>
      <c r="C633" s="2" t="s">
        <v>2578</v>
      </c>
      <c r="D633" s="2" t="s">
        <v>2599</v>
      </c>
      <c r="E633" s="1">
        <v>4601414</v>
      </c>
      <c r="F633" s="8" t="s">
        <v>316</v>
      </c>
      <c r="G633" s="1">
        <v>368113</v>
      </c>
      <c r="H633" s="1">
        <f t="shared" si="24"/>
        <v>4969527</v>
      </c>
      <c r="I633" s="2" t="s">
        <v>263</v>
      </c>
      <c r="J633" s="2" t="s">
        <v>1408</v>
      </c>
      <c r="K633" s="1">
        <f>+VLOOKUP(B633,[10]Sheet1!A$2:H$176,6,0)</f>
        <v>4601414</v>
      </c>
      <c r="L633" s="1">
        <f t="shared" si="25"/>
        <v>0</v>
      </c>
      <c r="M633" s="6">
        <f>+VLOOKUP(B633,[10]Sheet1!A$2:H$176,8,0)</f>
        <v>44778</v>
      </c>
      <c r="N633" t="s">
        <v>4432</v>
      </c>
    </row>
    <row r="634" spans="1:14" customFormat="1" hidden="1" outlineLevel="1" x14ac:dyDescent="0.2">
      <c r="A634" s="6">
        <v>44728</v>
      </c>
      <c r="B634" s="2">
        <v>18185</v>
      </c>
      <c r="C634" s="2" t="s">
        <v>2578</v>
      </c>
      <c r="D634" s="2" t="s">
        <v>2828</v>
      </c>
      <c r="E634" s="1">
        <v>2221160</v>
      </c>
      <c r="F634" s="8" t="s">
        <v>316</v>
      </c>
      <c r="G634" s="1">
        <v>177693</v>
      </c>
      <c r="H634" s="1">
        <f t="shared" si="24"/>
        <v>2398853</v>
      </c>
      <c r="I634" s="2" t="s">
        <v>263</v>
      </c>
      <c r="J634" s="2" t="s">
        <v>1408</v>
      </c>
      <c r="K634" s="1">
        <f>+VLOOKUP(B634,[9]Sheet1!A$2:H$98,6,0)</f>
        <v>2221160</v>
      </c>
      <c r="L634" s="1">
        <f t="shared" si="25"/>
        <v>0</v>
      </c>
      <c r="M634" s="6">
        <f>+VLOOKUP(B634,[9]Sheet1!A$2:H$98,8,0)</f>
        <v>44749</v>
      </c>
      <c r="N634" t="s">
        <v>4430</v>
      </c>
    </row>
    <row r="635" spans="1:14" customFormat="1" hidden="1" outlineLevel="1" x14ac:dyDescent="0.2">
      <c r="A635" s="6">
        <v>44728</v>
      </c>
      <c r="B635" s="2">
        <v>18186</v>
      </c>
      <c r="C635" s="2" t="s">
        <v>2578</v>
      </c>
      <c r="D635" s="2" t="s">
        <v>640</v>
      </c>
      <c r="E635" s="1">
        <v>2221160</v>
      </c>
      <c r="F635" s="8" t="s">
        <v>316</v>
      </c>
      <c r="G635" s="1">
        <v>177693</v>
      </c>
      <c r="H635" s="1">
        <f t="shared" si="24"/>
        <v>2398853</v>
      </c>
      <c r="I635" s="2" t="s">
        <v>263</v>
      </c>
      <c r="J635" s="2" t="s">
        <v>1408</v>
      </c>
      <c r="K635" s="1">
        <f>+VLOOKUP(B635,[9]Sheet1!A$2:H$98,6,0)</f>
        <v>2221160</v>
      </c>
      <c r="L635" s="1">
        <f t="shared" si="25"/>
        <v>0</v>
      </c>
      <c r="M635" s="6">
        <f>+VLOOKUP(B635,[9]Sheet1!A$2:H$98,8,0)</f>
        <v>44749</v>
      </c>
      <c r="N635" t="s">
        <v>4430</v>
      </c>
    </row>
    <row r="636" spans="1:14" customFormat="1" hidden="1" outlineLevel="1" x14ac:dyDescent="0.2">
      <c r="A636" s="6">
        <v>44728</v>
      </c>
      <c r="B636" s="2">
        <v>18187</v>
      </c>
      <c r="C636" s="2" t="s">
        <v>2578</v>
      </c>
      <c r="D636" s="2" t="s">
        <v>2860</v>
      </c>
      <c r="E636" s="1">
        <v>2423764</v>
      </c>
      <c r="F636" s="8" t="s">
        <v>316</v>
      </c>
      <c r="G636" s="1">
        <v>193901</v>
      </c>
      <c r="H636" s="1">
        <f t="shared" si="24"/>
        <v>2617665</v>
      </c>
      <c r="I636" s="2" t="s">
        <v>1851</v>
      </c>
      <c r="J636" s="2" t="s">
        <v>913</v>
      </c>
      <c r="K636" s="1">
        <f>+VLOOKUP(B636,[10]Sheet1!A$2:H$176,6,0)</f>
        <v>2423764</v>
      </c>
      <c r="L636" s="1">
        <f t="shared" si="25"/>
        <v>0</v>
      </c>
      <c r="M636" s="6">
        <f>+VLOOKUP(B636,[10]Sheet1!A$2:H$176,8,0)</f>
        <v>44778</v>
      </c>
      <c r="N636" t="s">
        <v>4432</v>
      </c>
    </row>
    <row r="637" spans="1:14" customFormat="1" hidden="1" outlineLevel="1" x14ac:dyDescent="0.2">
      <c r="A637" s="6">
        <v>44728</v>
      </c>
      <c r="B637" s="2">
        <v>18188</v>
      </c>
      <c r="C637" s="2" t="s">
        <v>2578</v>
      </c>
      <c r="D637" s="2" t="s">
        <v>1039</v>
      </c>
      <c r="E637" s="1">
        <v>4313540</v>
      </c>
      <c r="F637" s="8" t="s">
        <v>316</v>
      </c>
      <c r="G637" s="1">
        <v>345083</v>
      </c>
      <c r="H637" s="1">
        <f t="shared" si="24"/>
        <v>4658623</v>
      </c>
      <c r="I637" s="2" t="s">
        <v>513</v>
      </c>
      <c r="J637" s="2" t="s">
        <v>364</v>
      </c>
      <c r="K637" s="1">
        <f>+VLOOKUP(B637,[10]Sheet1!A$2:H$176,6,0)</f>
        <v>4313540</v>
      </c>
      <c r="L637" s="1">
        <f t="shared" si="25"/>
        <v>0</v>
      </c>
      <c r="M637" s="6">
        <f>+VLOOKUP(B637,[10]Sheet1!A$2:H$176,8,0)</f>
        <v>44778</v>
      </c>
      <c r="N637" t="s">
        <v>4432</v>
      </c>
    </row>
    <row r="638" spans="1:14" customFormat="1" hidden="1" outlineLevel="1" x14ac:dyDescent="0.2">
      <c r="A638" s="6">
        <v>44728</v>
      </c>
      <c r="B638" s="2">
        <v>18189</v>
      </c>
      <c r="C638" s="2" t="s">
        <v>2578</v>
      </c>
      <c r="D638" s="2" t="s">
        <v>2766</v>
      </c>
      <c r="E638" s="1">
        <v>11330099</v>
      </c>
      <c r="F638" s="8" t="s">
        <v>316</v>
      </c>
      <c r="G638" s="1">
        <v>906408</v>
      </c>
      <c r="H638" s="1">
        <f t="shared" si="24"/>
        <v>12236507</v>
      </c>
      <c r="I638" s="2" t="s">
        <v>497</v>
      </c>
      <c r="J638" s="2" t="s">
        <v>349</v>
      </c>
      <c r="K638" s="1">
        <f>+VLOOKUP(B638,[10]Sheet1!A$2:H$176,6,0)</f>
        <v>11330099</v>
      </c>
      <c r="L638" s="1">
        <f t="shared" si="25"/>
        <v>0</v>
      </c>
      <c r="M638" s="6">
        <f>+VLOOKUP(B638,[10]Sheet1!A$2:H$176,8,0)</f>
        <v>44778</v>
      </c>
      <c r="N638" t="s">
        <v>4432</v>
      </c>
    </row>
    <row r="639" spans="1:14" customFormat="1" hidden="1" outlineLevel="1" x14ac:dyDescent="0.2">
      <c r="A639" s="6">
        <v>44728</v>
      </c>
      <c r="B639" s="2">
        <v>18190</v>
      </c>
      <c r="C639" s="2" t="s">
        <v>2578</v>
      </c>
      <c r="D639" s="2" t="s">
        <v>1128</v>
      </c>
      <c r="E639" s="1">
        <v>1907660</v>
      </c>
      <c r="F639" s="8" t="s">
        <v>316</v>
      </c>
      <c r="G639" s="1">
        <v>152613</v>
      </c>
      <c r="H639" s="1">
        <f t="shared" si="24"/>
        <v>2060273</v>
      </c>
      <c r="I639" s="2" t="s">
        <v>2897</v>
      </c>
      <c r="J639" s="2" t="s">
        <v>1197</v>
      </c>
      <c r="K639" s="1">
        <f>+VLOOKUP(B639,[10]Sheet1!A$2:H$176,6,0)</f>
        <v>1907660</v>
      </c>
      <c r="L639" s="1">
        <f t="shared" si="25"/>
        <v>0</v>
      </c>
      <c r="M639" s="6">
        <f>+VLOOKUP(B639,[10]Sheet1!A$2:H$176,8,0)</f>
        <v>44778</v>
      </c>
      <c r="N639" t="s">
        <v>4432</v>
      </c>
    </row>
    <row r="640" spans="1:14" customFormat="1" hidden="1" outlineLevel="1" x14ac:dyDescent="0.2">
      <c r="A640" s="6">
        <v>44728</v>
      </c>
      <c r="B640" s="2">
        <v>18191</v>
      </c>
      <c r="C640" s="2" t="s">
        <v>2578</v>
      </c>
      <c r="D640" s="2" t="s">
        <v>2727</v>
      </c>
      <c r="E640" s="1">
        <v>8096480</v>
      </c>
      <c r="F640" s="8" t="s">
        <v>316</v>
      </c>
      <c r="G640" s="1">
        <v>647718</v>
      </c>
      <c r="H640" s="1">
        <f t="shared" si="24"/>
        <v>8744198</v>
      </c>
      <c r="I640" s="2" t="s">
        <v>513</v>
      </c>
      <c r="J640" s="2" t="s">
        <v>364</v>
      </c>
      <c r="K640" s="1">
        <f>+VLOOKUP(B640,[10]Sheet1!A$2:H$176,6,0)</f>
        <v>8096480</v>
      </c>
      <c r="L640" s="1">
        <f t="shared" si="25"/>
        <v>0</v>
      </c>
      <c r="M640" s="6">
        <f>+VLOOKUP(B640,[10]Sheet1!A$2:H$176,8,0)</f>
        <v>44778</v>
      </c>
      <c r="N640" t="s">
        <v>4432</v>
      </c>
    </row>
    <row r="641" spans="1:14" customFormat="1" hidden="1" outlineLevel="1" x14ac:dyDescent="0.2">
      <c r="A641" s="6">
        <v>44728</v>
      </c>
      <c r="B641" s="2">
        <v>18199</v>
      </c>
      <c r="C641" s="2" t="s">
        <v>2578</v>
      </c>
      <c r="D641" s="2" t="s">
        <v>2844</v>
      </c>
      <c r="E641" s="1">
        <v>3940690</v>
      </c>
      <c r="F641" s="8" t="s">
        <v>316</v>
      </c>
      <c r="G641" s="1">
        <v>315255</v>
      </c>
      <c r="H641" s="1">
        <f t="shared" si="24"/>
        <v>4255945</v>
      </c>
      <c r="I641" s="2" t="s">
        <v>3001</v>
      </c>
      <c r="J641" s="2" t="s">
        <v>1150</v>
      </c>
      <c r="K641" s="1">
        <f>+VLOOKUP(B641,[10]Sheet1!A$2:H$176,6,0)</f>
        <v>3940690</v>
      </c>
      <c r="L641" s="1">
        <f t="shared" si="25"/>
        <v>0</v>
      </c>
      <c r="M641" s="6">
        <f>+VLOOKUP(B641,[10]Sheet1!A$2:H$176,8,0)</f>
        <v>44778</v>
      </c>
      <c r="N641" t="s">
        <v>4432</v>
      </c>
    </row>
    <row r="642" spans="1:14" customFormat="1" hidden="1" outlineLevel="1" x14ac:dyDescent="0.2">
      <c r="A642" s="6">
        <v>44728</v>
      </c>
      <c r="B642" s="2">
        <v>18201</v>
      </c>
      <c r="C642" s="2" t="s">
        <v>2578</v>
      </c>
      <c r="D642" s="2" t="s">
        <v>382</v>
      </c>
      <c r="E642" s="1">
        <v>6700660</v>
      </c>
      <c r="F642" s="8" t="s">
        <v>316</v>
      </c>
      <c r="G642" s="1">
        <v>536053</v>
      </c>
      <c r="H642" s="1">
        <f t="shared" ref="H642:H705" si="26">+E642+G642</f>
        <v>7236713</v>
      </c>
      <c r="I642" s="2" t="s">
        <v>3001</v>
      </c>
      <c r="J642" s="2" t="s">
        <v>1150</v>
      </c>
      <c r="K642" s="1">
        <f>+VLOOKUP(B642,[10]Sheet1!A$2:H$176,6,0)</f>
        <v>6700660</v>
      </c>
      <c r="L642" s="1">
        <f t="shared" si="25"/>
        <v>0</v>
      </c>
      <c r="M642" s="6">
        <f>+VLOOKUP(B642,[10]Sheet1!A$2:H$176,8,0)</f>
        <v>44778</v>
      </c>
      <c r="N642" t="s">
        <v>4432</v>
      </c>
    </row>
    <row r="643" spans="1:14" customFormat="1" hidden="1" outlineLevel="1" x14ac:dyDescent="0.2">
      <c r="A643" s="6">
        <v>44728</v>
      </c>
      <c r="B643" s="2">
        <v>18202</v>
      </c>
      <c r="C643" s="2" t="s">
        <v>2578</v>
      </c>
      <c r="D643" s="2" t="s">
        <v>613</v>
      </c>
      <c r="E643" s="1">
        <v>363000</v>
      </c>
      <c r="F643" s="8" t="s">
        <v>316</v>
      </c>
      <c r="G643" s="1">
        <v>29040</v>
      </c>
      <c r="H643" s="1">
        <f t="shared" si="26"/>
        <v>392040</v>
      </c>
      <c r="I643" s="2" t="s">
        <v>3001</v>
      </c>
      <c r="J643" s="2" t="s">
        <v>1150</v>
      </c>
      <c r="K643" s="1">
        <f>+VLOOKUP(B643,[10]Sheet1!A$2:H$176,6,0)</f>
        <v>363000</v>
      </c>
      <c r="L643" s="1">
        <f t="shared" si="25"/>
        <v>0</v>
      </c>
      <c r="M643" s="6">
        <f>+VLOOKUP(B643,[10]Sheet1!A$2:H$176,8,0)</f>
        <v>44778</v>
      </c>
      <c r="N643" t="s">
        <v>4432</v>
      </c>
    </row>
    <row r="644" spans="1:14" customFormat="1" hidden="1" outlineLevel="1" x14ac:dyDescent="0.2">
      <c r="A644" s="6">
        <v>44728</v>
      </c>
      <c r="B644" s="2">
        <v>18203</v>
      </c>
      <c r="C644" s="2" t="s">
        <v>2578</v>
      </c>
      <c r="D644" s="2" t="s">
        <v>1812</v>
      </c>
      <c r="E644" s="1">
        <v>1293750</v>
      </c>
      <c r="F644" s="8" t="s">
        <v>316</v>
      </c>
      <c r="G644" s="1">
        <v>103500</v>
      </c>
      <c r="H644" s="1">
        <f t="shared" si="26"/>
        <v>1397250</v>
      </c>
      <c r="I644" s="2" t="s">
        <v>3001</v>
      </c>
      <c r="J644" s="2" t="s">
        <v>1150</v>
      </c>
      <c r="K644" s="1">
        <f>+VLOOKUP(B644,[10]Sheet1!A$2:H$176,6,0)</f>
        <v>1293750</v>
      </c>
      <c r="L644" s="1">
        <f t="shared" si="25"/>
        <v>0</v>
      </c>
      <c r="M644" s="6">
        <f>+VLOOKUP(B644,[10]Sheet1!A$2:H$176,8,0)</f>
        <v>44778</v>
      </c>
      <c r="N644" t="s">
        <v>4432</v>
      </c>
    </row>
    <row r="645" spans="1:14" customFormat="1" hidden="1" outlineLevel="1" x14ac:dyDescent="0.2">
      <c r="A645" s="6">
        <v>44728</v>
      </c>
      <c r="B645" s="2">
        <v>18204</v>
      </c>
      <c r="C645" s="2" t="s">
        <v>2578</v>
      </c>
      <c r="D645" s="2" t="s">
        <v>2370</v>
      </c>
      <c r="E645" s="1">
        <v>2720240</v>
      </c>
      <c r="F645" s="8" t="s">
        <v>316</v>
      </c>
      <c r="G645" s="1">
        <v>217619</v>
      </c>
      <c r="H645" s="1">
        <f t="shared" si="26"/>
        <v>2937859</v>
      </c>
      <c r="I645" s="2" t="s">
        <v>975</v>
      </c>
      <c r="J645" s="2" t="s">
        <v>915</v>
      </c>
      <c r="K645" s="1">
        <f>+VLOOKUP(B645,[10]Sheet1!A$2:H$176,6,0)</f>
        <v>2720240</v>
      </c>
      <c r="L645" s="1">
        <f t="shared" si="25"/>
        <v>0</v>
      </c>
      <c r="M645" s="6">
        <f>+VLOOKUP(B645,[10]Sheet1!A$2:H$176,8,0)</f>
        <v>44778</v>
      </c>
      <c r="N645" t="s">
        <v>4432</v>
      </c>
    </row>
    <row r="646" spans="1:14" customFormat="1" hidden="1" outlineLevel="1" x14ac:dyDescent="0.2">
      <c r="A646" s="6">
        <v>44728</v>
      </c>
      <c r="B646" s="2">
        <v>18205</v>
      </c>
      <c r="C646" s="2" t="s">
        <v>2578</v>
      </c>
      <c r="D646" s="2" t="s">
        <v>1335</v>
      </c>
      <c r="E646" s="1">
        <v>2562580</v>
      </c>
      <c r="F646" s="8" t="s">
        <v>316</v>
      </c>
      <c r="G646" s="1">
        <v>205006</v>
      </c>
      <c r="H646" s="1">
        <f t="shared" si="26"/>
        <v>2767586</v>
      </c>
      <c r="I646" s="2" t="s">
        <v>3001</v>
      </c>
      <c r="J646" s="2" t="s">
        <v>1150</v>
      </c>
      <c r="K646" s="1">
        <f>+VLOOKUP(B646,[10]Sheet1!A$2:H$176,6,0)</f>
        <v>2562580</v>
      </c>
      <c r="L646" s="1">
        <f t="shared" si="25"/>
        <v>0</v>
      </c>
      <c r="M646" s="6">
        <f>+VLOOKUP(B646,[10]Sheet1!A$2:H$176,8,0)</f>
        <v>44778</v>
      </c>
      <c r="N646" t="s">
        <v>4432</v>
      </c>
    </row>
    <row r="647" spans="1:14" customFormat="1" hidden="1" outlineLevel="1" x14ac:dyDescent="0.2">
      <c r="A647" s="6">
        <v>44728</v>
      </c>
      <c r="B647" s="2">
        <v>18206</v>
      </c>
      <c r="C647" s="2" t="s">
        <v>2578</v>
      </c>
      <c r="D647" s="2" t="s">
        <v>1939</v>
      </c>
      <c r="E647" s="1">
        <v>4468368</v>
      </c>
      <c r="F647" s="8" t="s">
        <v>316</v>
      </c>
      <c r="G647" s="1">
        <v>357469</v>
      </c>
      <c r="H647" s="1">
        <f t="shared" si="26"/>
        <v>4825837</v>
      </c>
      <c r="I647" s="2" t="s">
        <v>2355</v>
      </c>
      <c r="J647" s="2" t="s">
        <v>2013</v>
      </c>
      <c r="K647" s="1">
        <f>+VLOOKUP(B647,[10]Sheet1!A$2:H$176,6,0)</f>
        <v>4468368</v>
      </c>
      <c r="L647" s="1">
        <f t="shared" si="25"/>
        <v>0</v>
      </c>
      <c r="M647" s="6">
        <f>+VLOOKUP(B647,[10]Sheet1!A$2:H$176,8,0)</f>
        <v>44778</v>
      </c>
      <c r="N647" t="s">
        <v>4432</v>
      </c>
    </row>
    <row r="648" spans="1:14" customFormat="1" hidden="1" outlineLevel="1" x14ac:dyDescent="0.2">
      <c r="A648" s="6">
        <v>44728</v>
      </c>
      <c r="B648" s="2">
        <v>18207</v>
      </c>
      <c r="C648" s="2" t="s">
        <v>2578</v>
      </c>
      <c r="D648" s="2" t="s">
        <v>1751</v>
      </c>
      <c r="E648" s="1">
        <v>1720502</v>
      </c>
      <c r="F648" s="8" t="s">
        <v>316</v>
      </c>
      <c r="G648" s="1">
        <v>137640</v>
      </c>
      <c r="H648" s="1">
        <f t="shared" si="26"/>
        <v>1858142</v>
      </c>
      <c r="I648" s="2" t="s">
        <v>2355</v>
      </c>
      <c r="J648" s="2" t="s">
        <v>2013</v>
      </c>
      <c r="K648" s="1">
        <f>+VLOOKUP(B648,[10]Sheet1!A$2:H$176,6,0)</f>
        <v>1720502</v>
      </c>
      <c r="L648" s="1">
        <f t="shared" si="25"/>
        <v>0</v>
      </c>
      <c r="M648" s="6">
        <f>+VLOOKUP(B648,[10]Sheet1!A$2:H$176,8,0)</f>
        <v>44778</v>
      </c>
      <c r="N648" t="s">
        <v>4432</v>
      </c>
    </row>
    <row r="649" spans="1:14" customFormat="1" hidden="1" outlineLevel="1" x14ac:dyDescent="0.2">
      <c r="A649" s="6">
        <v>44728</v>
      </c>
      <c r="B649" s="2">
        <v>18208</v>
      </c>
      <c r="C649" s="2" t="s">
        <v>2578</v>
      </c>
      <c r="D649" s="2" t="s">
        <v>1558</v>
      </c>
      <c r="E649" s="1">
        <v>1161600</v>
      </c>
      <c r="F649" s="8" t="s">
        <v>316</v>
      </c>
      <c r="G649" s="1">
        <v>92928</v>
      </c>
      <c r="H649" s="1">
        <f t="shared" si="26"/>
        <v>1254528</v>
      </c>
      <c r="I649" s="2" t="s">
        <v>2355</v>
      </c>
      <c r="J649" s="2" t="s">
        <v>2013</v>
      </c>
      <c r="K649" s="1">
        <f>+VLOOKUP(B649,[10]Sheet1!A$2:H$176,6,0)</f>
        <v>1161600</v>
      </c>
      <c r="L649" s="1">
        <f t="shared" si="25"/>
        <v>0</v>
      </c>
      <c r="M649" s="6">
        <f>+VLOOKUP(B649,[10]Sheet1!A$2:H$176,8,0)</f>
        <v>44778</v>
      </c>
      <c r="N649" t="s">
        <v>4432</v>
      </c>
    </row>
    <row r="650" spans="1:14" customFormat="1" hidden="1" outlineLevel="1" x14ac:dyDescent="0.2">
      <c r="A650" s="6">
        <v>44728</v>
      </c>
      <c r="B650" s="2">
        <v>18209</v>
      </c>
      <c r="C650" s="2" t="s">
        <v>2578</v>
      </c>
      <c r="D650" s="2" t="s">
        <v>1657</v>
      </c>
      <c r="E650" s="1">
        <v>5552900</v>
      </c>
      <c r="F650" s="8" t="s">
        <v>316</v>
      </c>
      <c r="G650" s="1">
        <v>444232</v>
      </c>
      <c r="H650" s="1">
        <f t="shared" si="26"/>
        <v>5997132</v>
      </c>
      <c r="I650" s="2" t="s">
        <v>2355</v>
      </c>
      <c r="J650" s="2" t="s">
        <v>2013</v>
      </c>
      <c r="K650" s="1">
        <f>+VLOOKUP(B650,[10]Sheet1!A$2:H$176,6,0)</f>
        <v>5552900</v>
      </c>
      <c r="L650" s="1">
        <f t="shared" si="25"/>
        <v>0</v>
      </c>
      <c r="M650" s="6">
        <f>+VLOOKUP(B650,[10]Sheet1!A$2:H$176,8,0)</f>
        <v>44778</v>
      </c>
      <c r="N650" t="s">
        <v>4432</v>
      </c>
    </row>
    <row r="651" spans="1:14" customFormat="1" hidden="1" outlineLevel="1" x14ac:dyDescent="0.2">
      <c r="A651" s="6">
        <v>44728</v>
      </c>
      <c r="B651" s="2">
        <v>18213</v>
      </c>
      <c r="C651" s="2" t="s">
        <v>2578</v>
      </c>
      <c r="D651" s="2" t="s">
        <v>2448</v>
      </c>
      <c r="E651" s="1">
        <v>2221160</v>
      </c>
      <c r="F651" s="8" t="s">
        <v>316</v>
      </c>
      <c r="G651" s="1">
        <v>177693</v>
      </c>
      <c r="H651" s="1">
        <f t="shared" si="26"/>
        <v>2398853</v>
      </c>
      <c r="I651" s="2" t="s">
        <v>3001</v>
      </c>
      <c r="J651" s="2" t="s">
        <v>1150</v>
      </c>
      <c r="K651" s="1">
        <f>+VLOOKUP(B651,[10]Sheet1!A$2:H$176,6,0)</f>
        <v>2221160</v>
      </c>
      <c r="L651" s="1">
        <f t="shared" si="25"/>
        <v>0</v>
      </c>
      <c r="M651" s="6">
        <f>+VLOOKUP(B651,[10]Sheet1!A$2:H$176,8,0)</f>
        <v>44778</v>
      </c>
      <c r="N651" t="s">
        <v>4432</v>
      </c>
    </row>
    <row r="652" spans="1:14" customFormat="1" hidden="1" outlineLevel="1" x14ac:dyDescent="0.2">
      <c r="A652" s="6">
        <v>44728</v>
      </c>
      <c r="B652" s="2">
        <v>18214</v>
      </c>
      <c r="C652" s="2" t="s">
        <v>2578</v>
      </c>
      <c r="D652" s="2" t="s">
        <v>1156</v>
      </c>
      <c r="E652" s="1">
        <v>2024120</v>
      </c>
      <c r="F652" s="8" t="s">
        <v>316</v>
      </c>
      <c r="G652" s="1">
        <v>161930</v>
      </c>
      <c r="H652" s="1">
        <f t="shared" si="26"/>
        <v>2186050</v>
      </c>
      <c r="I652" s="2" t="s">
        <v>1851</v>
      </c>
      <c r="J652" s="2" t="s">
        <v>913</v>
      </c>
      <c r="K652" s="1">
        <f>+VLOOKUP(B652,[10]Sheet1!A$2:H$176,6,0)</f>
        <v>2024120</v>
      </c>
      <c r="L652" s="1">
        <f t="shared" si="25"/>
        <v>0</v>
      </c>
      <c r="M652" s="6">
        <f>+VLOOKUP(B652,[10]Sheet1!A$2:H$176,8,0)</f>
        <v>44778</v>
      </c>
      <c r="N652" t="s">
        <v>4432</v>
      </c>
    </row>
    <row r="653" spans="1:14" customFormat="1" hidden="1" outlineLevel="1" x14ac:dyDescent="0.2">
      <c r="A653" s="6">
        <v>44728</v>
      </c>
      <c r="B653" s="2">
        <v>18215</v>
      </c>
      <c r="C653" s="2" t="s">
        <v>2578</v>
      </c>
      <c r="D653" s="2" t="s">
        <v>1611</v>
      </c>
      <c r="E653" s="1">
        <v>1361490</v>
      </c>
      <c r="F653" s="8" t="s">
        <v>316</v>
      </c>
      <c r="G653" s="1">
        <v>108919</v>
      </c>
      <c r="H653" s="1">
        <f t="shared" si="26"/>
        <v>1470409</v>
      </c>
      <c r="I653" s="2" t="s">
        <v>1851</v>
      </c>
      <c r="J653" s="2" t="s">
        <v>913</v>
      </c>
      <c r="K653" s="1">
        <f>+VLOOKUP(B653,[10]Sheet1!A$2:H$176,6,0)</f>
        <v>1361490</v>
      </c>
      <c r="L653" s="1">
        <f t="shared" si="25"/>
        <v>0</v>
      </c>
      <c r="M653" s="6">
        <f>+VLOOKUP(B653,[10]Sheet1!A$2:H$176,8,0)</f>
        <v>44778</v>
      </c>
      <c r="N653" t="s">
        <v>4432</v>
      </c>
    </row>
    <row r="654" spans="1:14" customFormat="1" hidden="1" outlineLevel="1" x14ac:dyDescent="0.2">
      <c r="A654" s="6">
        <v>44728</v>
      </c>
      <c r="B654" s="2">
        <v>18216</v>
      </c>
      <c r="C654" s="2" t="s">
        <v>2578</v>
      </c>
      <c r="D654" s="2" t="s">
        <v>2892</v>
      </c>
      <c r="E654" s="1">
        <v>1468620</v>
      </c>
      <c r="F654" s="8" t="s">
        <v>316</v>
      </c>
      <c r="G654" s="1">
        <v>117490</v>
      </c>
      <c r="H654" s="1">
        <f t="shared" si="26"/>
        <v>1586110</v>
      </c>
      <c r="I654" s="2" t="s">
        <v>1474</v>
      </c>
      <c r="J654" s="2" t="s">
        <v>2830</v>
      </c>
      <c r="K654" s="1">
        <f>+VLOOKUP(B654,[10]Sheet1!A$2:H$176,6,0)</f>
        <v>1468620</v>
      </c>
      <c r="L654" s="1">
        <f t="shared" si="25"/>
        <v>0</v>
      </c>
      <c r="M654" s="6">
        <f>+VLOOKUP(B654,[10]Sheet1!A$2:H$176,8,0)</f>
        <v>44778</v>
      </c>
      <c r="N654" t="s">
        <v>4432</v>
      </c>
    </row>
    <row r="655" spans="1:14" customFormat="1" hidden="1" outlineLevel="1" x14ac:dyDescent="0.2">
      <c r="A655" s="6">
        <v>44728</v>
      </c>
      <c r="B655" s="2">
        <v>18217</v>
      </c>
      <c r="C655" s="2" t="s">
        <v>2578</v>
      </c>
      <c r="D655" s="2" t="s">
        <v>174</v>
      </c>
      <c r="E655" s="1">
        <v>2024120</v>
      </c>
      <c r="F655" s="8" t="s">
        <v>316</v>
      </c>
      <c r="G655" s="1">
        <v>161930</v>
      </c>
      <c r="H655" s="1">
        <f t="shared" si="26"/>
        <v>2186050</v>
      </c>
      <c r="I655" s="2" t="s">
        <v>1977</v>
      </c>
      <c r="J655" s="2" t="s">
        <v>1098</v>
      </c>
      <c r="K655" s="1">
        <f>+VLOOKUP(B655,[10]Sheet1!A$2:H$176,6,0)</f>
        <v>2024120</v>
      </c>
      <c r="L655" s="1">
        <f t="shared" si="25"/>
        <v>0</v>
      </c>
      <c r="M655" s="6">
        <f>+VLOOKUP(B655,[10]Sheet1!A$2:H$176,8,0)</f>
        <v>44778</v>
      </c>
      <c r="N655" t="s">
        <v>4432</v>
      </c>
    </row>
    <row r="656" spans="1:14" customFormat="1" hidden="1" outlineLevel="1" x14ac:dyDescent="0.2">
      <c r="A656" s="6">
        <v>44728</v>
      </c>
      <c r="B656" s="2">
        <v>18218</v>
      </c>
      <c r="C656" s="2" t="s">
        <v>2578</v>
      </c>
      <c r="D656" s="2" t="s">
        <v>1750</v>
      </c>
      <c r="E656" s="1">
        <v>6018260</v>
      </c>
      <c r="F656" s="8" t="s">
        <v>316</v>
      </c>
      <c r="G656" s="1">
        <v>481461</v>
      </c>
      <c r="H656" s="1">
        <f t="shared" si="26"/>
        <v>6499721</v>
      </c>
      <c r="I656" s="2" t="s">
        <v>513</v>
      </c>
      <c r="J656" s="2" t="s">
        <v>364</v>
      </c>
      <c r="K656" s="1">
        <f>+VLOOKUP(B656,[10]Sheet1!A$2:H$176,6,0)</f>
        <v>6018260</v>
      </c>
      <c r="L656" s="1">
        <f t="shared" si="25"/>
        <v>0</v>
      </c>
      <c r="M656" s="6">
        <f>+VLOOKUP(B656,[10]Sheet1!A$2:H$176,8,0)</f>
        <v>44778</v>
      </c>
      <c r="N656" t="s">
        <v>4432</v>
      </c>
    </row>
    <row r="657" spans="1:14" customFormat="1" hidden="1" outlineLevel="1" x14ac:dyDescent="0.2">
      <c r="A657" s="6">
        <v>44728</v>
      </c>
      <c r="B657" s="2">
        <v>18219</v>
      </c>
      <c r="C657" s="2" t="s">
        <v>2578</v>
      </c>
      <c r="D657" s="2" t="s">
        <v>785</v>
      </c>
      <c r="E657" s="1">
        <v>6144960</v>
      </c>
      <c r="F657" s="8" t="s">
        <v>316</v>
      </c>
      <c r="G657" s="1">
        <v>491597</v>
      </c>
      <c r="H657" s="1">
        <f t="shared" si="26"/>
        <v>6636557</v>
      </c>
      <c r="I657" s="2" t="s">
        <v>513</v>
      </c>
      <c r="J657" s="2" t="s">
        <v>364</v>
      </c>
      <c r="K657" s="1">
        <f>+VLOOKUP(B657,[10]Sheet1!A$2:H$176,6,0)</f>
        <v>6144960</v>
      </c>
      <c r="L657" s="1">
        <f t="shared" si="25"/>
        <v>0</v>
      </c>
      <c r="M657" s="6">
        <f>+VLOOKUP(B657,[10]Sheet1!A$2:H$176,8,0)</f>
        <v>44778</v>
      </c>
      <c r="N657" t="s">
        <v>4432</v>
      </c>
    </row>
    <row r="658" spans="1:14" customFormat="1" hidden="1" outlineLevel="1" x14ac:dyDescent="0.2">
      <c r="A658" s="6">
        <v>44728</v>
      </c>
      <c r="B658" s="2">
        <v>18220</v>
      </c>
      <c r="C658" s="2" t="s">
        <v>2578</v>
      </c>
      <c r="D658" s="2" t="s">
        <v>1553</v>
      </c>
      <c r="E658" s="1">
        <v>1612400</v>
      </c>
      <c r="F658" s="8" t="s">
        <v>316</v>
      </c>
      <c r="G658" s="1">
        <v>128992</v>
      </c>
      <c r="H658" s="1">
        <f t="shared" si="26"/>
        <v>1741392</v>
      </c>
      <c r="I658" s="2" t="s">
        <v>2355</v>
      </c>
      <c r="J658" s="2" t="s">
        <v>2013</v>
      </c>
      <c r="K658" s="1">
        <f>+VLOOKUP(B658,[10]Sheet1!A$2:H$176,6,0)</f>
        <v>1612400</v>
      </c>
      <c r="L658" s="1">
        <f t="shared" si="25"/>
        <v>0</v>
      </c>
      <c r="M658" s="6">
        <f>+VLOOKUP(B658,[10]Sheet1!A$2:H$176,8,0)</f>
        <v>44778</v>
      </c>
      <c r="N658" t="s">
        <v>4432</v>
      </c>
    </row>
    <row r="659" spans="1:14" customFormat="1" hidden="1" outlineLevel="1" x14ac:dyDescent="0.2">
      <c r="A659" s="6">
        <v>44728</v>
      </c>
      <c r="B659" s="2">
        <v>18221</v>
      </c>
      <c r="C659" s="2" t="s">
        <v>2578</v>
      </c>
      <c r="D659" s="2" t="s">
        <v>789</v>
      </c>
      <c r="E659" s="1">
        <v>3492740</v>
      </c>
      <c r="F659" s="8" t="s">
        <v>316</v>
      </c>
      <c r="G659" s="1">
        <v>279419</v>
      </c>
      <c r="H659" s="1">
        <f t="shared" si="26"/>
        <v>3772159</v>
      </c>
      <c r="I659" s="2" t="s">
        <v>2355</v>
      </c>
      <c r="J659" s="2" t="s">
        <v>2013</v>
      </c>
      <c r="K659" s="1">
        <f>+VLOOKUP(B659,[9]Sheet1!A$2:H$98,6,0)</f>
        <v>3492740</v>
      </c>
      <c r="L659" s="1">
        <f t="shared" si="25"/>
        <v>0</v>
      </c>
      <c r="M659" s="6">
        <f>+VLOOKUP(B659,[9]Sheet1!A$2:H$98,8,0)</f>
        <v>44749</v>
      </c>
      <c r="N659" t="s">
        <v>4430</v>
      </c>
    </row>
    <row r="660" spans="1:14" customFormat="1" hidden="1" outlineLevel="1" x14ac:dyDescent="0.2">
      <c r="A660" s="6">
        <v>44728</v>
      </c>
      <c r="B660" s="2">
        <v>18222</v>
      </c>
      <c r="C660" s="2" t="s">
        <v>2578</v>
      </c>
      <c r="D660" s="2" t="s">
        <v>2472</v>
      </c>
      <c r="E660" s="1">
        <v>3331740</v>
      </c>
      <c r="F660" s="8" t="s">
        <v>316</v>
      </c>
      <c r="G660" s="1">
        <v>266539</v>
      </c>
      <c r="H660" s="1">
        <f t="shared" si="26"/>
        <v>3598279</v>
      </c>
      <c r="I660" s="2" t="s">
        <v>2355</v>
      </c>
      <c r="J660" s="2" t="s">
        <v>2013</v>
      </c>
      <c r="K660" s="1">
        <f>+VLOOKUP(B660,[9]Sheet1!A$2:H$98,6,0)</f>
        <v>3331740</v>
      </c>
      <c r="L660" s="1">
        <f t="shared" si="25"/>
        <v>0</v>
      </c>
      <c r="M660" s="6">
        <f>+VLOOKUP(B660,[9]Sheet1!A$2:H$98,8,0)</f>
        <v>44749</v>
      </c>
      <c r="N660" t="s">
        <v>4430</v>
      </c>
    </row>
    <row r="661" spans="1:14" customFormat="1" hidden="1" outlineLevel="1" x14ac:dyDescent="0.2">
      <c r="A661" s="6">
        <v>44728</v>
      </c>
      <c r="B661" s="2">
        <v>18223</v>
      </c>
      <c r="C661" s="2" t="s">
        <v>2578</v>
      </c>
      <c r="D661" s="2" t="s">
        <v>1166</v>
      </c>
      <c r="E661" s="1">
        <v>1742400</v>
      </c>
      <c r="F661" s="8" t="s">
        <v>316</v>
      </c>
      <c r="G661" s="1">
        <v>139392</v>
      </c>
      <c r="H661" s="1">
        <f t="shared" si="26"/>
        <v>1881792</v>
      </c>
      <c r="I661" s="2" t="s">
        <v>2355</v>
      </c>
      <c r="J661" s="2" t="s">
        <v>2013</v>
      </c>
      <c r="K661" s="1">
        <f>+VLOOKUP(B661,[10]Sheet1!A$2:H$176,6,0)</f>
        <v>1742400</v>
      </c>
      <c r="L661" s="1">
        <f t="shared" si="25"/>
        <v>0</v>
      </c>
      <c r="M661" s="6">
        <f>+VLOOKUP(B661,[10]Sheet1!A$2:H$176,8,0)</f>
        <v>44778</v>
      </c>
      <c r="N661" t="s">
        <v>4432</v>
      </c>
    </row>
    <row r="662" spans="1:14" customFormat="1" hidden="1" outlineLevel="1" x14ac:dyDescent="0.2">
      <c r="A662" s="6">
        <v>44728</v>
      </c>
      <c r="B662" s="2">
        <v>18224</v>
      </c>
      <c r="C662" s="2" t="s">
        <v>2578</v>
      </c>
      <c r="D662" s="2" t="s">
        <v>698</v>
      </c>
      <c r="E662" s="1">
        <v>8616362</v>
      </c>
      <c r="F662" s="8" t="s">
        <v>316</v>
      </c>
      <c r="G662" s="1">
        <v>689309</v>
      </c>
      <c r="H662" s="1">
        <f t="shared" si="26"/>
        <v>9305671</v>
      </c>
      <c r="I662" s="2" t="s">
        <v>2355</v>
      </c>
      <c r="J662" s="2" t="s">
        <v>2013</v>
      </c>
      <c r="K662" s="1">
        <f>+VLOOKUP(B662,[10]Sheet1!A$2:H$176,6,0)</f>
        <v>8616362</v>
      </c>
      <c r="L662" s="1">
        <f t="shared" si="25"/>
        <v>0</v>
      </c>
      <c r="M662" s="6">
        <f>+VLOOKUP(B662,[10]Sheet1!A$2:H$176,8,0)</f>
        <v>44778</v>
      </c>
      <c r="N662" t="s">
        <v>4432</v>
      </c>
    </row>
    <row r="663" spans="1:14" customFormat="1" hidden="1" outlineLevel="1" x14ac:dyDescent="0.2">
      <c r="A663" s="6">
        <v>44728</v>
      </c>
      <c r="B663" s="2">
        <v>18225</v>
      </c>
      <c r="C663" s="2" t="s">
        <v>2578</v>
      </c>
      <c r="D663" s="2" t="s">
        <v>608</v>
      </c>
      <c r="E663" s="1">
        <v>1822480</v>
      </c>
      <c r="F663" s="8" t="s">
        <v>316</v>
      </c>
      <c r="G663" s="1">
        <v>145798</v>
      </c>
      <c r="H663" s="1">
        <f t="shared" si="26"/>
        <v>1968278</v>
      </c>
      <c r="I663" s="2" t="s">
        <v>2355</v>
      </c>
      <c r="J663" s="2" t="s">
        <v>2013</v>
      </c>
      <c r="K663" s="1">
        <f>+VLOOKUP(B663,[10]Sheet1!A$2:H$176,6,0)</f>
        <v>1822480</v>
      </c>
      <c r="L663" s="1">
        <f t="shared" si="25"/>
        <v>0</v>
      </c>
      <c r="M663" s="6">
        <f>+VLOOKUP(B663,[10]Sheet1!A$2:H$176,8,0)</f>
        <v>44778</v>
      </c>
      <c r="N663" t="s">
        <v>4432</v>
      </c>
    </row>
    <row r="664" spans="1:14" customFormat="1" hidden="1" outlineLevel="1" x14ac:dyDescent="0.2">
      <c r="A664" s="6">
        <v>44728</v>
      </c>
      <c r="B664" s="2">
        <v>18226</v>
      </c>
      <c r="C664" s="2" t="s">
        <v>2578</v>
      </c>
      <c r="D664" s="2" t="s">
        <v>2241</v>
      </c>
      <c r="E664" s="1">
        <v>1110580</v>
      </c>
      <c r="F664" s="8" t="s">
        <v>316</v>
      </c>
      <c r="G664" s="1">
        <v>88846</v>
      </c>
      <c r="H664" s="1">
        <f t="shared" si="26"/>
        <v>1199426</v>
      </c>
      <c r="I664" s="2" t="s">
        <v>975</v>
      </c>
      <c r="J664" s="2" t="s">
        <v>915</v>
      </c>
      <c r="K664" s="1">
        <f>+VLOOKUP(B664,[10]Sheet1!A$2:H$176,6,0)</f>
        <v>1110580</v>
      </c>
      <c r="L664" s="1">
        <f t="shared" si="25"/>
        <v>0</v>
      </c>
      <c r="M664" s="6">
        <f>+VLOOKUP(B664,[10]Sheet1!A$2:H$176,8,0)</f>
        <v>44778</v>
      </c>
      <c r="N664" t="s">
        <v>4432</v>
      </c>
    </row>
    <row r="665" spans="1:14" customFormat="1" hidden="1" outlineLevel="1" x14ac:dyDescent="0.2">
      <c r="A665" s="6">
        <v>44728</v>
      </c>
      <c r="B665" s="2">
        <v>18227</v>
      </c>
      <c r="C665" s="2" t="s">
        <v>2578</v>
      </c>
      <c r="D665" s="2" t="s">
        <v>951</v>
      </c>
      <c r="E665" s="1">
        <v>2024120</v>
      </c>
      <c r="F665" s="8" t="s">
        <v>316</v>
      </c>
      <c r="G665" s="1">
        <v>161930</v>
      </c>
      <c r="H665" s="1">
        <f t="shared" si="26"/>
        <v>2186050</v>
      </c>
      <c r="I665" s="2" t="s">
        <v>975</v>
      </c>
      <c r="J665" s="2" t="s">
        <v>915</v>
      </c>
      <c r="K665" s="1">
        <f>+VLOOKUP(B665,[10]Sheet1!A$2:H$176,6,0)</f>
        <v>2024120</v>
      </c>
      <c r="L665" s="1">
        <f t="shared" si="25"/>
        <v>0</v>
      </c>
      <c r="M665" s="6">
        <f>+VLOOKUP(B665,[10]Sheet1!A$2:H$176,8,0)</f>
        <v>44778</v>
      </c>
      <c r="N665" t="s">
        <v>4432</v>
      </c>
    </row>
    <row r="666" spans="1:14" customFormat="1" hidden="1" outlineLevel="1" x14ac:dyDescent="0.2">
      <c r="A666" s="6">
        <v>44728</v>
      </c>
      <c r="B666" s="2">
        <v>18228</v>
      </c>
      <c r="C666" s="2" t="s">
        <v>2578</v>
      </c>
      <c r="D666" s="2" t="s">
        <v>2987</v>
      </c>
      <c r="E666" s="1">
        <v>501820</v>
      </c>
      <c r="F666" s="8" t="s">
        <v>316</v>
      </c>
      <c r="G666" s="1">
        <v>40146</v>
      </c>
      <c r="H666" s="1">
        <f t="shared" si="26"/>
        <v>541966</v>
      </c>
      <c r="I666" s="2" t="s">
        <v>2503</v>
      </c>
      <c r="J666" s="2" t="s">
        <v>441</v>
      </c>
      <c r="K666" s="1">
        <f>+VLOOKUP(B666,[10]Sheet1!A$2:H$176,6,0)</f>
        <v>501820</v>
      </c>
      <c r="L666" s="1">
        <f t="shared" si="25"/>
        <v>0</v>
      </c>
      <c r="M666" s="6">
        <f>+VLOOKUP(B666,[10]Sheet1!A$2:H$176,8,0)</f>
        <v>44778</v>
      </c>
      <c r="N666" t="s">
        <v>4432</v>
      </c>
    </row>
    <row r="667" spans="1:14" customFormat="1" hidden="1" outlineLevel="1" x14ac:dyDescent="0.2">
      <c r="A667" s="6">
        <v>44728</v>
      </c>
      <c r="B667" s="2">
        <v>18229</v>
      </c>
      <c r="C667" s="2" t="s">
        <v>2578</v>
      </c>
      <c r="D667" s="2" t="s">
        <v>748</v>
      </c>
      <c r="E667" s="1">
        <v>1110580</v>
      </c>
      <c r="F667" s="8" t="s">
        <v>316</v>
      </c>
      <c r="G667" s="1">
        <v>88846</v>
      </c>
      <c r="H667" s="1">
        <f t="shared" si="26"/>
        <v>1199426</v>
      </c>
      <c r="I667" s="2" t="s">
        <v>1851</v>
      </c>
      <c r="J667" s="2" t="s">
        <v>913</v>
      </c>
      <c r="K667" s="1">
        <f>+VLOOKUP(B667,[10]Sheet1!A$2:H$176,6,0)</f>
        <v>1110580</v>
      </c>
      <c r="L667" s="1">
        <f t="shared" ref="L667:L678" si="27">+K667-E667</f>
        <v>0</v>
      </c>
      <c r="M667" s="6">
        <f>+VLOOKUP(B667,[10]Sheet1!A$2:H$176,8,0)</f>
        <v>44778</v>
      </c>
      <c r="N667" t="s">
        <v>4432</v>
      </c>
    </row>
    <row r="668" spans="1:14" customFormat="1" hidden="1" outlineLevel="1" x14ac:dyDescent="0.2">
      <c r="A668" s="6">
        <v>44728</v>
      </c>
      <c r="B668" s="2">
        <v>18230</v>
      </c>
      <c r="C668" s="2" t="s">
        <v>2578</v>
      </c>
      <c r="D668" s="2" t="s">
        <v>2156</v>
      </c>
      <c r="E668" s="1">
        <v>1261126</v>
      </c>
      <c r="F668" s="8" t="s">
        <v>316</v>
      </c>
      <c r="G668" s="1">
        <v>100890</v>
      </c>
      <c r="H668" s="1">
        <f t="shared" si="26"/>
        <v>1362016</v>
      </c>
      <c r="I668" s="2" t="s">
        <v>513</v>
      </c>
      <c r="J668" s="2" t="s">
        <v>364</v>
      </c>
      <c r="K668" s="1">
        <f>+VLOOKUP(B668,[10]Sheet1!A$2:H$176,6,0)</f>
        <v>1261126</v>
      </c>
      <c r="L668" s="1">
        <f t="shared" si="27"/>
        <v>0</v>
      </c>
      <c r="M668" s="6">
        <f>+VLOOKUP(B668,[10]Sheet1!A$2:H$176,8,0)</f>
        <v>44778</v>
      </c>
      <c r="N668" t="s">
        <v>4432</v>
      </c>
    </row>
    <row r="669" spans="1:14" customFormat="1" hidden="1" outlineLevel="1" x14ac:dyDescent="0.2">
      <c r="A669" s="6">
        <v>44728</v>
      </c>
      <c r="B669" s="2">
        <v>18231</v>
      </c>
      <c r="C669" s="2" t="s">
        <v>2578</v>
      </c>
      <c r="D669" s="2" t="s">
        <v>848</v>
      </c>
      <c r="E669" s="1">
        <v>10178690</v>
      </c>
      <c r="F669" s="8" t="s">
        <v>316</v>
      </c>
      <c r="G669" s="1">
        <v>814295</v>
      </c>
      <c r="H669" s="1">
        <f t="shared" si="26"/>
        <v>10992985</v>
      </c>
      <c r="I669" s="2" t="s">
        <v>513</v>
      </c>
      <c r="J669" s="2" t="s">
        <v>364</v>
      </c>
      <c r="K669" s="1">
        <f>+VLOOKUP(B669,[10]Sheet1!A$2:H$176,6,0)</f>
        <v>10178690</v>
      </c>
      <c r="L669" s="1">
        <f t="shared" si="27"/>
        <v>0</v>
      </c>
      <c r="M669" s="6">
        <f>+VLOOKUP(B669,[10]Sheet1!A$2:H$176,8,0)</f>
        <v>44778</v>
      </c>
      <c r="N669" t="s">
        <v>4432</v>
      </c>
    </row>
    <row r="670" spans="1:14" customFormat="1" hidden="1" outlineLevel="1" x14ac:dyDescent="0.2">
      <c r="A670" s="6">
        <v>44728</v>
      </c>
      <c r="B670" s="2">
        <v>18232</v>
      </c>
      <c r="C670" s="2" t="s">
        <v>2578</v>
      </c>
      <c r="D670" s="2" t="s">
        <v>1059</v>
      </c>
      <c r="E670" s="1">
        <v>2762370</v>
      </c>
      <c r="F670" s="8" t="s">
        <v>316</v>
      </c>
      <c r="G670" s="1">
        <v>220990</v>
      </c>
      <c r="H670" s="1">
        <f t="shared" si="26"/>
        <v>2983360</v>
      </c>
      <c r="I670" s="2" t="s">
        <v>2355</v>
      </c>
      <c r="J670" s="2" t="s">
        <v>2013</v>
      </c>
      <c r="K670" s="1">
        <f>+VLOOKUP(B670,[10]Sheet1!A$2:H$176,6,0)</f>
        <v>2762370</v>
      </c>
      <c r="L670" s="1">
        <f t="shared" si="27"/>
        <v>0</v>
      </c>
      <c r="M670" s="6">
        <f>+VLOOKUP(B670,[10]Sheet1!A$2:H$176,8,0)</f>
        <v>44778</v>
      </c>
      <c r="N670" t="s">
        <v>4432</v>
      </c>
    </row>
    <row r="671" spans="1:14" customFormat="1" hidden="1" outlineLevel="1" x14ac:dyDescent="0.2">
      <c r="A671" s="6">
        <v>44728</v>
      </c>
      <c r="B671" s="2">
        <v>18233</v>
      </c>
      <c r="C671" s="2" t="s">
        <v>2578</v>
      </c>
      <c r="D671" s="2" t="s">
        <v>1503</v>
      </c>
      <c r="E671" s="1">
        <v>1822480</v>
      </c>
      <c r="F671" s="8" t="s">
        <v>316</v>
      </c>
      <c r="G671" s="1">
        <v>145798</v>
      </c>
      <c r="H671" s="1">
        <f t="shared" si="26"/>
        <v>1968278</v>
      </c>
      <c r="I671" s="2" t="s">
        <v>2897</v>
      </c>
      <c r="J671" s="2" t="s">
        <v>1197</v>
      </c>
      <c r="K671" s="1">
        <f>+VLOOKUP(B671,[10]Sheet1!A$2:H$176,6,0)</f>
        <v>1822480</v>
      </c>
      <c r="L671" s="1">
        <f t="shared" si="27"/>
        <v>0</v>
      </c>
      <c r="M671" s="6">
        <f>+VLOOKUP(B671,[10]Sheet1!A$2:H$176,8,0)</f>
        <v>44778</v>
      </c>
      <c r="N671" t="s">
        <v>4432</v>
      </c>
    </row>
    <row r="672" spans="1:14" customFormat="1" hidden="1" outlineLevel="1" x14ac:dyDescent="0.2">
      <c r="A672" s="6">
        <v>44728</v>
      </c>
      <c r="B672" s="2">
        <v>18234</v>
      </c>
      <c r="C672" s="2" t="s">
        <v>2578</v>
      </c>
      <c r="D672" s="2" t="s">
        <v>1213</v>
      </c>
      <c r="E672" s="1">
        <v>3689780</v>
      </c>
      <c r="F672" s="8" t="s">
        <v>316</v>
      </c>
      <c r="G672" s="1">
        <v>295182</v>
      </c>
      <c r="H672" s="1">
        <f t="shared" si="26"/>
        <v>3984962</v>
      </c>
      <c r="I672" s="2" t="s">
        <v>1977</v>
      </c>
      <c r="J672" s="2" t="s">
        <v>1098</v>
      </c>
      <c r="K672" s="1">
        <f>+VLOOKUP(B672,[10]Sheet1!A$2:H$176,6,0)</f>
        <v>3689780</v>
      </c>
      <c r="L672" s="1">
        <f t="shared" si="27"/>
        <v>0</v>
      </c>
      <c r="M672" s="6">
        <f>+VLOOKUP(B672,[10]Sheet1!A$2:H$176,8,0)</f>
        <v>44778</v>
      </c>
      <c r="N672" t="s">
        <v>4432</v>
      </c>
    </row>
    <row r="673" spans="1:14" customFormat="1" hidden="1" outlineLevel="1" x14ac:dyDescent="0.2">
      <c r="A673" s="6">
        <v>44728</v>
      </c>
      <c r="B673" s="2">
        <v>18235</v>
      </c>
      <c r="C673" s="2" t="s">
        <v>2578</v>
      </c>
      <c r="D673" s="2" t="s">
        <v>2833</v>
      </c>
      <c r="E673" s="1">
        <v>363000</v>
      </c>
      <c r="F673" s="8" t="s">
        <v>316</v>
      </c>
      <c r="G673" s="1">
        <v>29040</v>
      </c>
      <c r="H673" s="1">
        <f t="shared" si="26"/>
        <v>392040</v>
      </c>
      <c r="I673" s="2" t="s">
        <v>1977</v>
      </c>
      <c r="J673" s="2" t="s">
        <v>1098</v>
      </c>
      <c r="K673" s="1">
        <f>+VLOOKUP(B673,[10]Sheet1!A$2:H$176,6,0)</f>
        <v>363000</v>
      </c>
      <c r="L673" s="1">
        <f t="shared" si="27"/>
        <v>0</v>
      </c>
      <c r="M673" s="6">
        <f>+VLOOKUP(B673,[10]Sheet1!A$2:H$176,8,0)</f>
        <v>44778</v>
      </c>
      <c r="N673" t="s">
        <v>4432</v>
      </c>
    </row>
    <row r="674" spans="1:14" customFormat="1" hidden="1" outlineLevel="1" x14ac:dyDescent="0.2">
      <c r="A674" s="6">
        <v>44728</v>
      </c>
      <c r="B674" s="2">
        <v>18236</v>
      </c>
      <c r="C674" s="2" t="s">
        <v>2578</v>
      </c>
      <c r="D674" s="2" t="s">
        <v>2074</v>
      </c>
      <c r="E674" s="1">
        <v>1293750</v>
      </c>
      <c r="F674" s="8" t="s">
        <v>316</v>
      </c>
      <c r="G674" s="1">
        <v>103500</v>
      </c>
      <c r="H674" s="1">
        <f t="shared" si="26"/>
        <v>1397250</v>
      </c>
      <c r="I674" s="2" t="s">
        <v>1474</v>
      </c>
      <c r="J674" s="2" t="s">
        <v>2830</v>
      </c>
      <c r="K674" s="1">
        <f>+VLOOKUP(B674,[10]Sheet1!A$2:H$176,6,0)</f>
        <v>1293750</v>
      </c>
      <c r="L674" s="1">
        <f t="shared" si="27"/>
        <v>0</v>
      </c>
      <c r="M674" s="6">
        <f>+VLOOKUP(B674,[10]Sheet1!A$2:H$176,8,0)</f>
        <v>44778</v>
      </c>
      <c r="N674" t="s">
        <v>4432</v>
      </c>
    </row>
    <row r="675" spans="1:14" customFormat="1" hidden="1" outlineLevel="1" x14ac:dyDescent="0.2">
      <c r="A675" s="6">
        <v>44728</v>
      </c>
      <c r="B675" s="2">
        <v>18237</v>
      </c>
      <c r="C675" s="2" t="s">
        <v>2578</v>
      </c>
      <c r="D675" s="2" t="s">
        <v>47</v>
      </c>
      <c r="E675" s="1">
        <v>10921990</v>
      </c>
      <c r="F675" s="8" t="s">
        <v>316</v>
      </c>
      <c r="G675" s="1">
        <v>873759</v>
      </c>
      <c r="H675" s="1">
        <f t="shared" si="26"/>
        <v>11795749</v>
      </c>
      <c r="I675" s="2" t="s">
        <v>263</v>
      </c>
      <c r="J675" s="2" t="s">
        <v>1408</v>
      </c>
      <c r="K675" s="1">
        <f>+VLOOKUP(B675,[9]Sheet1!A$2:H$98,6,0)</f>
        <v>10921990</v>
      </c>
      <c r="L675" s="1">
        <f t="shared" si="27"/>
        <v>0</v>
      </c>
      <c r="M675" s="6">
        <f>+VLOOKUP(B675,[9]Sheet1!A$2:H$98,8,0)</f>
        <v>44749</v>
      </c>
      <c r="N675" t="s">
        <v>4430</v>
      </c>
    </row>
    <row r="676" spans="1:14" customFormat="1" hidden="1" outlineLevel="1" x14ac:dyDescent="0.2">
      <c r="A676" s="6">
        <v>44728</v>
      </c>
      <c r="B676" s="2">
        <v>18238</v>
      </c>
      <c r="C676" s="2" t="s">
        <v>2578</v>
      </c>
      <c r="D676" s="2" t="s">
        <v>1158</v>
      </c>
      <c r="E676" s="1">
        <v>1110580</v>
      </c>
      <c r="F676" s="8" t="s">
        <v>316</v>
      </c>
      <c r="G676" s="1">
        <v>88846</v>
      </c>
      <c r="H676" s="1">
        <f t="shared" si="26"/>
        <v>1199426</v>
      </c>
      <c r="I676" s="2" t="s">
        <v>1851</v>
      </c>
      <c r="J676" s="2" t="s">
        <v>913</v>
      </c>
      <c r="K676" s="1">
        <f>+VLOOKUP(B676,[10]Sheet1!A$2:H$176,6,0)</f>
        <v>1110580</v>
      </c>
      <c r="L676" s="1">
        <f t="shared" si="27"/>
        <v>0</v>
      </c>
      <c r="M676" s="6">
        <f>+VLOOKUP(B676,[10]Sheet1!A$2:H$176,8,0)</f>
        <v>44778</v>
      </c>
      <c r="N676" t="s">
        <v>4432</v>
      </c>
    </row>
    <row r="677" spans="1:14" customFormat="1" hidden="1" outlineLevel="1" x14ac:dyDescent="0.2">
      <c r="A677" s="6">
        <v>44728</v>
      </c>
      <c r="B677" s="2">
        <v>18239</v>
      </c>
      <c r="C677" s="2" t="s">
        <v>2578</v>
      </c>
      <c r="D677" s="2" t="s">
        <v>256</v>
      </c>
      <c r="E677" s="1">
        <v>2221160</v>
      </c>
      <c r="F677" s="8" t="s">
        <v>316</v>
      </c>
      <c r="G677" s="1">
        <v>177693</v>
      </c>
      <c r="H677" s="1">
        <f t="shared" si="26"/>
        <v>2398853</v>
      </c>
      <c r="I677" s="2" t="s">
        <v>3001</v>
      </c>
      <c r="J677" s="2" t="s">
        <v>1150</v>
      </c>
      <c r="K677" s="1">
        <f>+VLOOKUP(B677,[10]Sheet1!A$2:H$176,6,0)</f>
        <v>2221160</v>
      </c>
      <c r="L677" s="1">
        <f t="shared" si="27"/>
        <v>0</v>
      </c>
      <c r="M677" s="6">
        <f>+VLOOKUP(B677,[10]Sheet1!A$2:H$176,8,0)</f>
        <v>44778</v>
      </c>
      <c r="N677" t="s">
        <v>4432</v>
      </c>
    </row>
    <row r="678" spans="1:14" customFormat="1" hidden="1" outlineLevel="1" x14ac:dyDescent="0.2">
      <c r="A678" s="6">
        <v>44728</v>
      </c>
      <c r="B678" s="2">
        <v>18240</v>
      </c>
      <c r="C678" s="2" t="s">
        <v>2578</v>
      </c>
      <c r="D678" s="2" t="s">
        <v>338</v>
      </c>
      <c r="E678" s="1">
        <v>1468620</v>
      </c>
      <c r="F678" s="8" t="s">
        <v>316</v>
      </c>
      <c r="G678" s="1">
        <v>117490</v>
      </c>
      <c r="H678" s="1">
        <f t="shared" si="26"/>
        <v>1586110</v>
      </c>
      <c r="I678" s="2" t="s">
        <v>3001</v>
      </c>
      <c r="J678" s="2" t="s">
        <v>1150</v>
      </c>
      <c r="K678" s="1">
        <f>+VLOOKUP(B678,[10]Sheet1!A$2:H$176,6,0)</f>
        <v>1468620</v>
      </c>
      <c r="L678" s="1">
        <f t="shared" si="27"/>
        <v>0</v>
      </c>
      <c r="M678" s="6">
        <f>+VLOOKUP(B678,[10]Sheet1!A$2:H$176,8,0)</f>
        <v>44778</v>
      </c>
      <c r="N678" t="s">
        <v>4432</v>
      </c>
    </row>
    <row r="679" spans="1:14" customFormat="1" hidden="1" outlineLevel="1" x14ac:dyDescent="0.2">
      <c r="A679" s="6">
        <v>44728</v>
      </c>
      <c r="B679" s="2">
        <v>18241</v>
      </c>
      <c r="C679" s="2" t="s">
        <v>2578</v>
      </c>
      <c r="D679" s="2" t="s">
        <v>1037</v>
      </c>
      <c r="E679" s="1">
        <v>2381320</v>
      </c>
      <c r="F679" s="8" t="s">
        <v>316</v>
      </c>
      <c r="G679" s="1">
        <v>190506</v>
      </c>
      <c r="H679" s="1">
        <f t="shared" si="26"/>
        <v>2571826</v>
      </c>
      <c r="I679" s="2" t="s">
        <v>3001</v>
      </c>
      <c r="J679" s="2" t="s">
        <v>1150</v>
      </c>
      <c r="K679" s="1"/>
      <c r="L679" s="1"/>
      <c r="M679" s="6"/>
      <c r="N679" t="s">
        <v>3065</v>
      </c>
    </row>
    <row r="680" spans="1:14" customFormat="1" hidden="1" outlineLevel="1" x14ac:dyDescent="0.2">
      <c r="A680" s="6">
        <v>44728</v>
      </c>
      <c r="B680" s="2">
        <v>18242</v>
      </c>
      <c r="C680" s="2" t="s">
        <v>2578</v>
      </c>
      <c r="D680" s="2" t="s">
        <v>459</v>
      </c>
      <c r="E680" s="1">
        <v>8003320</v>
      </c>
      <c r="F680" s="8" t="s">
        <v>316</v>
      </c>
      <c r="G680" s="1">
        <v>640266</v>
      </c>
      <c r="H680" s="1">
        <f t="shared" si="26"/>
        <v>8643586</v>
      </c>
      <c r="I680" s="2" t="s">
        <v>2503</v>
      </c>
      <c r="J680" s="2" t="s">
        <v>441</v>
      </c>
      <c r="K680" s="1">
        <f>+VLOOKUP(B680,[10]Sheet1!A$2:H$176,6,0)</f>
        <v>8003320</v>
      </c>
      <c r="L680" s="1">
        <f t="shared" ref="L680:L693" si="28">+K680-E680</f>
        <v>0</v>
      </c>
      <c r="M680" s="6">
        <f>+VLOOKUP(B680,[10]Sheet1!A$2:H$176,8,0)</f>
        <v>44778</v>
      </c>
      <c r="N680" t="s">
        <v>4432</v>
      </c>
    </row>
    <row r="681" spans="1:14" customFormat="1" hidden="1" outlineLevel="1" x14ac:dyDescent="0.2">
      <c r="A681" s="6">
        <v>44728</v>
      </c>
      <c r="B681" s="2">
        <v>18243</v>
      </c>
      <c r="C681" s="2" t="s">
        <v>2578</v>
      </c>
      <c r="D681" s="2" t="s">
        <v>983</v>
      </c>
      <c r="E681" s="1">
        <v>2169320</v>
      </c>
      <c r="F681" s="8" t="s">
        <v>316</v>
      </c>
      <c r="G681" s="1">
        <v>173546</v>
      </c>
      <c r="H681" s="1">
        <f t="shared" si="26"/>
        <v>2342866</v>
      </c>
      <c r="I681" s="2" t="s">
        <v>2503</v>
      </c>
      <c r="J681" s="2" t="s">
        <v>441</v>
      </c>
      <c r="K681" s="1">
        <f>+VLOOKUP(B681,[10]Sheet1!A$2:H$176,6,0)</f>
        <v>2169320</v>
      </c>
      <c r="L681" s="1">
        <f t="shared" si="28"/>
        <v>0</v>
      </c>
      <c r="M681" s="6">
        <f>+VLOOKUP(B681,[10]Sheet1!A$2:H$176,8,0)</f>
        <v>44778</v>
      </c>
      <c r="N681" t="s">
        <v>4432</v>
      </c>
    </row>
    <row r="682" spans="1:14" customFormat="1" hidden="1" outlineLevel="1" x14ac:dyDescent="0.2">
      <c r="A682" s="6">
        <v>44728</v>
      </c>
      <c r="B682" s="2">
        <v>18244</v>
      </c>
      <c r="C682" s="2" t="s">
        <v>2578</v>
      </c>
      <c r="D682" s="2" t="s">
        <v>536</v>
      </c>
      <c r="E682" s="1">
        <v>3689780</v>
      </c>
      <c r="F682" s="8" t="s">
        <v>316</v>
      </c>
      <c r="G682" s="1">
        <v>295182</v>
      </c>
      <c r="H682" s="1">
        <f t="shared" si="26"/>
        <v>3984962</v>
      </c>
      <c r="I682" s="2" t="s">
        <v>769</v>
      </c>
      <c r="J682" s="2" t="s">
        <v>319</v>
      </c>
      <c r="K682" s="1">
        <f>+VLOOKUP(B682,[10]Sheet1!A$2:H$176,6,0)</f>
        <v>3689780</v>
      </c>
      <c r="L682" s="1">
        <f t="shared" si="28"/>
        <v>0</v>
      </c>
      <c r="M682" s="6">
        <f>+VLOOKUP(B682,[10]Sheet1!A$2:H$176,8,0)</f>
        <v>44778</v>
      </c>
      <c r="N682" t="s">
        <v>4432</v>
      </c>
    </row>
    <row r="683" spans="1:14" customFormat="1" hidden="1" outlineLevel="1" x14ac:dyDescent="0.2">
      <c r="A683" s="6">
        <v>44728</v>
      </c>
      <c r="B683" s="2">
        <v>18245</v>
      </c>
      <c r="C683" s="2" t="s">
        <v>2578</v>
      </c>
      <c r="D683" s="2" t="s">
        <v>1161</v>
      </c>
      <c r="E683" s="1">
        <v>1822480</v>
      </c>
      <c r="F683" s="8" t="s">
        <v>316</v>
      </c>
      <c r="G683" s="1">
        <v>145798</v>
      </c>
      <c r="H683" s="1">
        <f t="shared" si="26"/>
        <v>1968278</v>
      </c>
      <c r="I683" s="2" t="s">
        <v>2355</v>
      </c>
      <c r="J683" s="2" t="s">
        <v>2013</v>
      </c>
      <c r="K683" s="1">
        <f>+VLOOKUP(B683,[10]Sheet1!A$2:H$176,6,0)</f>
        <v>1822480</v>
      </c>
      <c r="L683" s="1">
        <f t="shared" si="28"/>
        <v>0</v>
      </c>
      <c r="M683" s="6">
        <f>+VLOOKUP(B683,[10]Sheet1!A$2:H$176,8,0)</f>
        <v>44778</v>
      </c>
      <c r="N683" t="s">
        <v>4432</v>
      </c>
    </row>
    <row r="684" spans="1:14" customFormat="1" hidden="1" outlineLevel="1" x14ac:dyDescent="0.2">
      <c r="A684" s="6">
        <v>44728</v>
      </c>
      <c r="B684" s="2">
        <v>18249</v>
      </c>
      <c r="C684" s="2" t="s">
        <v>2578</v>
      </c>
      <c r="D684" s="2" t="s">
        <v>2417</v>
      </c>
      <c r="E684" s="1">
        <v>7021520</v>
      </c>
      <c r="F684" s="8" t="s">
        <v>316</v>
      </c>
      <c r="G684" s="1">
        <v>561722</v>
      </c>
      <c r="H684" s="1">
        <f t="shared" si="26"/>
        <v>7583242</v>
      </c>
      <c r="I684" s="2" t="s">
        <v>2355</v>
      </c>
      <c r="J684" s="2" t="s">
        <v>2013</v>
      </c>
      <c r="K684" s="1">
        <f>+VLOOKUP(B684,[10]Sheet1!A$2:H$176,6,0)</f>
        <v>7021520</v>
      </c>
      <c r="L684" s="1">
        <f t="shared" si="28"/>
        <v>0</v>
      </c>
      <c r="M684" s="6">
        <f>+VLOOKUP(B684,[10]Sheet1!A$2:H$176,8,0)</f>
        <v>44778</v>
      </c>
      <c r="N684" t="s">
        <v>4432</v>
      </c>
    </row>
    <row r="685" spans="1:14" customFormat="1" hidden="1" outlineLevel="1" x14ac:dyDescent="0.2">
      <c r="A685" s="6">
        <v>44728</v>
      </c>
      <c r="B685" s="2">
        <v>18250</v>
      </c>
      <c r="C685" s="2" t="s">
        <v>2578</v>
      </c>
      <c r="D685" s="2" t="s">
        <v>521</v>
      </c>
      <c r="E685" s="1">
        <v>2221160</v>
      </c>
      <c r="F685" s="8" t="s">
        <v>316</v>
      </c>
      <c r="G685" s="1">
        <v>177693</v>
      </c>
      <c r="H685" s="1">
        <f t="shared" si="26"/>
        <v>2398853</v>
      </c>
      <c r="I685" s="2" t="s">
        <v>3001</v>
      </c>
      <c r="J685" s="2" t="s">
        <v>1150</v>
      </c>
      <c r="K685" s="1">
        <f>+VLOOKUP(B685,[10]Sheet1!A$2:H$176,6,0)</f>
        <v>2221160</v>
      </c>
      <c r="L685" s="1">
        <f t="shared" si="28"/>
        <v>0</v>
      </c>
      <c r="M685" s="6">
        <f>+VLOOKUP(B685,[10]Sheet1!A$2:H$176,8,0)</f>
        <v>44778</v>
      </c>
      <c r="N685" t="s">
        <v>4432</v>
      </c>
    </row>
    <row r="686" spans="1:14" customFormat="1" hidden="1" outlineLevel="1" x14ac:dyDescent="0.2">
      <c r="A686" s="6">
        <v>44728</v>
      </c>
      <c r="B686" s="2">
        <v>18251</v>
      </c>
      <c r="C686" s="2" t="s">
        <v>2578</v>
      </c>
      <c r="D686" s="2" t="s">
        <v>2638</v>
      </c>
      <c r="E686" s="1">
        <v>2221160</v>
      </c>
      <c r="F686" s="8" t="s">
        <v>316</v>
      </c>
      <c r="G686" s="1">
        <v>177693</v>
      </c>
      <c r="H686" s="1">
        <f t="shared" si="26"/>
        <v>2398853</v>
      </c>
      <c r="I686" s="2" t="s">
        <v>3001</v>
      </c>
      <c r="J686" s="2" t="s">
        <v>1150</v>
      </c>
      <c r="K686" s="1">
        <f>+VLOOKUP(B686,[10]Sheet1!A$2:H$176,6,0)</f>
        <v>2221160</v>
      </c>
      <c r="L686" s="1">
        <f t="shared" si="28"/>
        <v>0</v>
      </c>
      <c r="M686" s="6">
        <f>+VLOOKUP(B686,[10]Sheet1!A$2:H$176,8,0)</f>
        <v>44778</v>
      </c>
      <c r="N686" t="s">
        <v>4432</v>
      </c>
    </row>
    <row r="687" spans="1:14" customFormat="1" hidden="1" outlineLevel="1" x14ac:dyDescent="0.2">
      <c r="A687" s="6">
        <v>44728</v>
      </c>
      <c r="B687" s="2">
        <v>18252</v>
      </c>
      <c r="C687" s="2" t="s">
        <v>2578</v>
      </c>
      <c r="D687" s="2" t="s">
        <v>2009</v>
      </c>
      <c r="E687" s="1">
        <v>363000</v>
      </c>
      <c r="F687" s="8" t="s">
        <v>316</v>
      </c>
      <c r="G687" s="1">
        <v>29040</v>
      </c>
      <c r="H687" s="1">
        <f t="shared" si="26"/>
        <v>392040</v>
      </c>
      <c r="I687" s="2" t="s">
        <v>3001</v>
      </c>
      <c r="J687" s="2" t="s">
        <v>1150</v>
      </c>
      <c r="K687" s="1">
        <f>+VLOOKUP(B687,[10]Sheet1!A$2:H$176,6,0)</f>
        <v>363000</v>
      </c>
      <c r="L687" s="1">
        <f t="shared" si="28"/>
        <v>0</v>
      </c>
      <c r="M687" s="6">
        <f>+VLOOKUP(B687,[10]Sheet1!A$2:H$176,8,0)</f>
        <v>44778</v>
      </c>
      <c r="N687" t="s">
        <v>4432</v>
      </c>
    </row>
    <row r="688" spans="1:14" customFormat="1" hidden="1" outlineLevel="1" x14ac:dyDescent="0.2">
      <c r="A688" s="6">
        <v>44728</v>
      </c>
      <c r="B688" s="2">
        <v>18253</v>
      </c>
      <c r="C688" s="2" t="s">
        <v>2578</v>
      </c>
      <c r="D688" s="2" t="s">
        <v>1919</v>
      </c>
      <c r="E688" s="1">
        <v>1110580</v>
      </c>
      <c r="F688" s="8" t="s">
        <v>316</v>
      </c>
      <c r="G688" s="1">
        <v>88846</v>
      </c>
      <c r="H688" s="1">
        <f t="shared" si="26"/>
        <v>1199426</v>
      </c>
      <c r="I688" s="2" t="s">
        <v>975</v>
      </c>
      <c r="J688" s="2" t="s">
        <v>915</v>
      </c>
      <c r="K688" s="1">
        <f>+VLOOKUP(B688,[10]Sheet1!A$2:H$176,6,0)</f>
        <v>1110580</v>
      </c>
      <c r="L688" s="1">
        <f t="shared" si="28"/>
        <v>0</v>
      </c>
      <c r="M688" s="6">
        <f>+VLOOKUP(B688,[10]Sheet1!A$2:H$176,8,0)</f>
        <v>44778</v>
      </c>
      <c r="N688" t="s">
        <v>4432</v>
      </c>
    </row>
    <row r="689" spans="1:14" customFormat="1" hidden="1" outlineLevel="1" x14ac:dyDescent="0.2">
      <c r="A689" s="6">
        <v>44728</v>
      </c>
      <c r="B689" s="2">
        <v>18254</v>
      </c>
      <c r="C689" s="2" t="s">
        <v>2578</v>
      </c>
      <c r="D689" s="2" t="s">
        <v>563</v>
      </c>
      <c r="E689" s="1">
        <v>7934220</v>
      </c>
      <c r="F689" s="8" t="s">
        <v>316</v>
      </c>
      <c r="G689" s="1">
        <v>634738</v>
      </c>
      <c r="H689" s="1">
        <f t="shared" si="26"/>
        <v>8568958</v>
      </c>
      <c r="I689" s="2" t="s">
        <v>2355</v>
      </c>
      <c r="J689" s="2" t="s">
        <v>2013</v>
      </c>
      <c r="K689" s="1">
        <f>+VLOOKUP(B689,[10]Sheet1!A$2:H$176,6,0)</f>
        <v>7934220</v>
      </c>
      <c r="L689" s="1">
        <f t="shared" si="28"/>
        <v>0</v>
      </c>
      <c r="M689" s="6">
        <f>+VLOOKUP(B689,[10]Sheet1!A$2:H$176,8,0)</f>
        <v>44778</v>
      </c>
      <c r="N689" t="s">
        <v>4432</v>
      </c>
    </row>
    <row r="690" spans="1:14" customFormat="1" hidden="1" outlineLevel="1" x14ac:dyDescent="0.2">
      <c r="A690" s="6">
        <v>44728</v>
      </c>
      <c r="B690" s="2">
        <v>18255</v>
      </c>
      <c r="C690" s="2" t="s">
        <v>2578</v>
      </c>
      <c r="D690" s="2" t="s">
        <v>2639</v>
      </c>
      <c r="E690" s="1">
        <v>2762370</v>
      </c>
      <c r="F690" s="8" t="s">
        <v>316</v>
      </c>
      <c r="G690" s="1">
        <v>220990</v>
      </c>
      <c r="H690" s="1">
        <f t="shared" si="26"/>
        <v>2983360</v>
      </c>
      <c r="I690" s="2" t="s">
        <v>2355</v>
      </c>
      <c r="J690" s="2" t="s">
        <v>2013</v>
      </c>
      <c r="K690" s="1">
        <f>+VLOOKUP(B690,[10]Sheet1!A$2:H$176,6,0)</f>
        <v>2762370</v>
      </c>
      <c r="L690" s="1">
        <f t="shared" si="28"/>
        <v>0</v>
      </c>
      <c r="M690" s="6">
        <f>+VLOOKUP(B690,[10]Sheet1!A$2:H$176,8,0)</f>
        <v>44778</v>
      </c>
      <c r="N690" t="s">
        <v>4432</v>
      </c>
    </row>
    <row r="691" spans="1:14" customFormat="1" hidden="1" outlineLevel="1" x14ac:dyDescent="0.2">
      <c r="A691" s="6">
        <v>44729</v>
      </c>
      <c r="B691" s="2">
        <v>609</v>
      </c>
      <c r="C691" s="2" t="s">
        <v>1889</v>
      </c>
      <c r="D691" s="2" t="s">
        <v>2522</v>
      </c>
      <c r="E691" s="1">
        <v>-5753308</v>
      </c>
      <c r="F691" s="8" t="s">
        <v>316</v>
      </c>
      <c r="G691" s="1">
        <v>-460265</v>
      </c>
      <c r="H691" s="1">
        <f t="shared" si="26"/>
        <v>-6213573</v>
      </c>
      <c r="I691" s="2" t="s">
        <v>2355</v>
      </c>
      <c r="J691" s="2" t="s">
        <v>2013</v>
      </c>
      <c r="K691" s="1">
        <f>+VLOOKUP(B691,[9]Sheet1!A$2:H$98,6,0)</f>
        <v>-5753308</v>
      </c>
      <c r="L691" s="1">
        <f t="shared" si="28"/>
        <v>0</v>
      </c>
      <c r="M691" s="6">
        <f>+VLOOKUP(B691,[9]Sheet1!A$2:H$98,8,0)</f>
        <v>44749</v>
      </c>
      <c r="N691" t="s">
        <v>4430</v>
      </c>
    </row>
    <row r="692" spans="1:14" customFormat="1" hidden="1" outlineLevel="1" x14ac:dyDescent="0.2">
      <c r="A692" s="6">
        <v>44732</v>
      </c>
      <c r="B692" s="2">
        <v>19075</v>
      </c>
      <c r="C692" s="2" t="s">
        <v>2578</v>
      </c>
      <c r="D692" s="2" t="s">
        <v>2385</v>
      </c>
      <c r="E692" s="1">
        <v>280704</v>
      </c>
      <c r="F692" s="8" t="s">
        <v>316</v>
      </c>
      <c r="G692" s="1">
        <v>22456</v>
      </c>
      <c r="H692" s="1">
        <f t="shared" si="26"/>
        <v>303160</v>
      </c>
      <c r="I692" s="2" t="s">
        <v>1893</v>
      </c>
      <c r="J692" s="2" t="s">
        <v>375</v>
      </c>
      <c r="K692" s="1">
        <f>+VLOOKUP(B692,[10]Sheet1!A$2:H$176,6,0)</f>
        <v>280704</v>
      </c>
      <c r="L692" s="1">
        <f t="shared" si="28"/>
        <v>0</v>
      </c>
      <c r="M692" s="6">
        <f>+VLOOKUP(B692,[10]Sheet1!A$2:H$176,8,0)</f>
        <v>44778</v>
      </c>
      <c r="N692" t="s">
        <v>4432</v>
      </c>
    </row>
    <row r="693" spans="1:14" customFormat="1" hidden="1" outlineLevel="1" x14ac:dyDescent="0.2">
      <c r="A693" s="6">
        <v>44732</v>
      </c>
      <c r="B693" s="2">
        <v>34</v>
      </c>
      <c r="C693" s="2" t="s">
        <v>1889</v>
      </c>
      <c r="D693" s="2" t="s">
        <v>2522</v>
      </c>
      <c r="E693" s="1">
        <v>-2396630</v>
      </c>
      <c r="F693" s="8" t="s">
        <v>316</v>
      </c>
      <c r="G693" s="1">
        <v>-191730</v>
      </c>
      <c r="H693" s="1">
        <f t="shared" si="26"/>
        <v>-2588360</v>
      </c>
      <c r="I693" s="2" t="s">
        <v>2355</v>
      </c>
      <c r="J693" s="2" t="s">
        <v>2013</v>
      </c>
      <c r="K693" s="1">
        <f>+VLOOKUP(B693,[9]Sheet1!A$2:H$98,6,0)</f>
        <v>-2396630</v>
      </c>
      <c r="L693" s="1">
        <f t="shared" si="28"/>
        <v>0</v>
      </c>
      <c r="M693" s="6">
        <f>+VLOOKUP(B693,[9]Sheet1!A$2:H$98,8,0)</f>
        <v>44749</v>
      </c>
      <c r="N693" t="s">
        <v>4430</v>
      </c>
    </row>
    <row r="694" spans="1:14" customFormat="1" hidden="1" outlineLevel="1" x14ac:dyDescent="0.2">
      <c r="A694" s="6">
        <v>44733</v>
      </c>
      <c r="B694" s="2">
        <v>19267</v>
      </c>
      <c r="C694" s="2" t="s">
        <v>2578</v>
      </c>
      <c r="D694" s="2" t="s">
        <v>1129</v>
      </c>
      <c r="E694" s="1">
        <v>2024120</v>
      </c>
      <c r="F694" s="8" t="s">
        <v>316</v>
      </c>
      <c r="G694" s="1">
        <v>161930</v>
      </c>
      <c r="H694" s="1">
        <f t="shared" si="26"/>
        <v>2186050</v>
      </c>
      <c r="I694" s="2" t="s">
        <v>1851</v>
      </c>
      <c r="J694" s="2" t="s">
        <v>913</v>
      </c>
      <c r="K694" s="1"/>
      <c r="L694" s="1"/>
      <c r="M694" s="6"/>
      <c r="N694" t="s">
        <v>3063</v>
      </c>
    </row>
    <row r="695" spans="1:14" customFormat="1" hidden="1" outlineLevel="1" x14ac:dyDescent="0.2">
      <c r="A695" s="6">
        <v>44734</v>
      </c>
      <c r="B695" s="2">
        <v>91</v>
      </c>
      <c r="C695" s="2" t="s">
        <v>1889</v>
      </c>
      <c r="D695" s="2" t="s">
        <v>2522</v>
      </c>
      <c r="E695" s="1">
        <v>-595330</v>
      </c>
      <c r="F695" s="8" t="s">
        <v>316</v>
      </c>
      <c r="G695" s="1">
        <v>-47626</v>
      </c>
      <c r="H695" s="1">
        <f t="shared" si="26"/>
        <v>-642956</v>
      </c>
      <c r="I695" s="2" t="s">
        <v>2355</v>
      </c>
      <c r="J695" s="2" t="s">
        <v>2013</v>
      </c>
      <c r="K695" s="1">
        <f>+VLOOKUP(B695,[9]Sheet1!A$2:H$98,6,0)</f>
        <v>-595330</v>
      </c>
      <c r="L695" s="1">
        <f t="shared" ref="L695:L701" si="29">+K695-E695</f>
        <v>0</v>
      </c>
      <c r="M695" s="6">
        <f>+VLOOKUP(B695,[9]Sheet1!A$2:H$98,8,0)</f>
        <v>44749</v>
      </c>
      <c r="N695" t="s">
        <v>4430</v>
      </c>
    </row>
    <row r="696" spans="1:14" customFormat="1" hidden="1" outlineLevel="1" x14ac:dyDescent="0.2">
      <c r="A696" s="6">
        <v>44735</v>
      </c>
      <c r="B696" s="2">
        <v>2312</v>
      </c>
      <c r="C696" s="17"/>
      <c r="D696" s="2" t="s">
        <v>3042</v>
      </c>
      <c r="E696" s="1">
        <v>-4036052</v>
      </c>
      <c r="F696" s="8" t="s">
        <v>3061</v>
      </c>
      <c r="G696" s="1">
        <v>-322884</v>
      </c>
      <c r="H696" s="1">
        <f t="shared" si="26"/>
        <v>-4358936</v>
      </c>
      <c r="I696" s="2" t="s">
        <v>2355</v>
      </c>
      <c r="J696" s="2" t="s">
        <v>2013</v>
      </c>
      <c r="K696" s="1" t="e">
        <f>+VLOOKUP(B696,[2]Sheet1!A$2:H$93,6,0)</f>
        <v>#N/A</v>
      </c>
      <c r="L696" s="1" t="e">
        <f t="shared" si="29"/>
        <v>#N/A</v>
      </c>
      <c r="M696" s="6" t="e">
        <f>+VLOOKUP(B696,[2]Sheet1!A$2:H$93,8,0)</f>
        <v>#N/A</v>
      </c>
      <c r="N696" t="s">
        <v>4426</v>
      </c>
    </row>
    <row r="697" spans="1:14" customFormat="1" hidden="1" outlineLevel="1" x14ac:dyDescent="0.2">
      <c r="A697" s="6">
        <v>44735</v>
      </c>
      <c r="B697" s="2">
        <v>86</v>
      </c>
      <c r="C697" s="2" t="s">
        <v>1889</v>
      </c>
      <c r="D697" s="2" t="s">
        <v>2522</v>
      </c>
      <c r="E697" s="1">
        <v>-1098815</v>
      </c>
      <c r="F697" s="8" t="s">
        <v>316</v>
      </c>
      <c r="G697" s="1">
        <v>-87906</v>
      </c>
      <c r="H697" s="1">
        <f t="shared" si="26"/>
        <v>-1186721</v>
      </c>
      <c r="I697" s="2" t="s">
        <v>2355</v>
      </c>
      <c r="J697" s="2" t="s">
        <v>2013</v>
      </c>
      <c r="K697" s="1">
        <f>+VLOOKUP(B697,[9]Sheet1!A$2:H$98,6,0)</f>
        <v>-1098815</v>
      </c>
      <c r="L697" s="1">
        <f t="shared" si="29"/>
        <v>0</v>
      </c>
      <c r="M697" s="6">
        <f>+VLOOKUP(B697,[9]Sheet1!A$2:H$98,8,0)</f>
        <v>44749</v>
      </c>
      <c r="N697" t="s">
        <v>4430</v>
      </c>
    </row>
    <row r="698" spans="1:14" customFormat="1" hidden="1" outlineLevel="1" x14ac:dyDescent="0.2">
      <c r="A698" s="6">
        <v>44739</v>
      </c>
      <c r="B698" s="2">
        <v>70</v>
      </c>
      <c r="C698" s="2" t="s">
        <v>1889</v>
      </c>
      <c r="D698" s="2" t="s">
        <v>2522</v>
      </c>
      <c r="E698" s="1">
        <v>-1047376</v>
      </c>
      <c r="F698" s="8" t="s">
        <v>316</v>
      </c>
      <c r="G698" s="1">
        <v>-83790</v>
      </c>
      <c r="H698" s="1">
        <f t="shared" si="26"/>
        <v>-1131166</v>
      </c>
      <c r="I698" s="2" t="s">
        <v>2355</v>
      </c>
      <c r="J698" s="2" t="s">
        <v>2013</v>
      </c>
      <c r="K698" s="1">
        <f>+VLOOKUP(B698,[9]Sheet1!A$2:H$98,6,0)</f>
        <v>-1047376</v>
      </c>
      <c r="L698" s="1">
        <f t="shared" si="29"/>
        <v>0</v>
      </c>
      <c r="M698" s="6">
        <f>+VLOOKUP(B698,[9]Sheet1!A$2:H$98,8,0)</f>
        <v>44749</v>
      </c>
      <c r="N698" t="s">
        <v>4430</v>
      </c>
    </row>
    <row r="699" spans="1:14" customFormat="1" hidden="1" outlineLevel="1" x14ac:dyDescent="0.2">
      <c r="A699" s="6">
        <v>44741</v>
      </c>
      <c r="B699" s="2">
        <v>80</v>
      </c>
      <c r="C699" s="2" t="s">
        <v>1889</v>
      </c>
      <c r="D699" s="2" t="s">
        <v>2522</v>
      </c>
      <c r="E699" s="1">
        <v>-1711932</v>
      </c>
      <c r="F699" s="8" t="s">
        <v>316</v>
      </c>
      <c r="G699" s="1">
        <v>-136955</v>
      </c>
      <c r="H699" s="1">
        <f t="shared" si="26"/>
        <v>-1848887</v>
      </c>
      <c r="I699" s="2" t="s">
        <v>2355</v>
      </c>
      <c r="J699" s="2" t="s">
        <v>2013</v>
      </c>
      <c r="K699" s="1">
        <f>+VLOOKUP(B699,[9]Sheet1!A$2:H$98,6,0)</f>
        <v>-1711933</v>
      </c>
      <c r="L699" s="1">
        <f t="shared" si="29"/>
        <v>-1</v>
      </c>
      <c r="M699" s="6">
        <f>+VLOOKUP(B699,[9]Sheet1!A$2:H$98,8,0)</f>
        <v>44749</v>
      </c>
      <c r="N699" t="s">
        <v>4430</v>
      </c>
    </row>
    <row r="700" spans="1:14" customFormat="1" hidden="1" outlineLevel="1" x14ac:dyDescent="0.2">
      <c r="A700" s="6">
        <v>44741</v>
      </c>
      <c r="B700" s="2">
        <v>81</v>
      </c>
      <c r="C700" s="2" t="s">
        <v>1889</v>
      </c>
      <c r="D700" s="2" t="s">
        <v>2522</v>
      </c>
      <c r="E700" s="1">
        <v>-4760838</v>
      </c>
      <c r="F700" s="8" t="s">
        <v>316</v>
      </c>
      <c r="G700" s="1">
        <v>-380868</v>
      </c>
      <c r="H700" s="1">
        <f t="shared" si="26"/>
        <v>-5141706</v>
      </c>
      <c r="I700" s="2" t="s">
        <v>2355</v>
      </c>
      <c r="J700" s="2" t="s">
        <v>2013</v>
      </c>
      <c r="K700" s="1">
        <f>+VLOOKUP(B700,[9]Sheet1!A$2:H$98,6,0)</f>
        <v>-4760838</v>
      </c>
      <c r="L700" s="1">
        <f t="shared" si="29"/>
        <v>0</v>
      </c>
      <c r="M700" s="6">
        <f>+VLOOKUP(B700,[9]Sheet1!A$2:H$98,8,0)</f>
        <v>44749</v>
      </c>
      <c r="N700" t="s">
        <v>4430</v>
      </c>
    </row>
    <row r="701" spans="1:14" customFormat="1" hidden="1" outlineLevel="1" x14ac:dyDescent="0.2">
      <c r="A701" s="6">
        <v>44746</v>
      </c>
      <c r="B701" s="2">
        <v>22016</v>
      </c>
      <c r="C701" s="2" t="s">
        <v>2578</v>
      </c>
      <c r="D701" s="2" t="s">
        <v>2453</v>
      </c>
      <c r="E701" s="1">
        <v>5713900</v>
      </c>
      <c r="F701" s="8" t="s">
        <v>316</v>
      </c>
      <c r="G701" s="1">
        <v>457112</v>
      </c>
      <c r="H701" s="1">
        <f t="shared" si="26"/>
        <v>6171012</v>
      </c>
      <c r="I701" s="2" t="s">
        <v>2503</v>
      </c>
      <c r="J701" s="2" t="s">
        <v>441</v>
      </c>
      <c r="K701" s="1">
        <f>+VLOOKUP(B701,[10]Sheet1!A$2:H$176,6,0)</f>
        <v>5713900</v>
      </c>
      <c r="L701" s="1">
        <f t="shared" si="29"/>
        <v>0</v>
      </c>
      <c r="M701" s="6">
        <f>+VLOOKUP(B701,[10]Sheet1!A$2:H$176,8,0)</f>
        <v>44778</v>
      </c>
      <c r="N701" t="s">
        <v>4432</v>
      </c>
    </row>
    <row r="702" spans="1:14" customFormat="1" hidden="1" outlineLevel="1" x14ac:dyDescent="0.2">
      <c r="A702" s="6">
        <v>44746</v>
      </c>
      <c r="B702" s="2">
        <v>22017</v>
      </c>
      <c r="C702" s="2" t="s">
        <v>2578</v>
      </c>
      <c r="D702" s="2"/>
      <c r="E702" s="1">
        <v>0</v>
      </c>
      <c r="F702" s="8" t="s">
        <v>316</v>
      </c>
      <c r="G702" s="1">
        <v>0</v>
      </c>
      <c r="H702" s="1">
        <f t="shared" si="26"/>
        <v>0</v>
      </c>
      <c r="I702" s="2" t="s">
        <v>769</v>
      </c>
      <c r="J702" s="2" t="s">
        <v>319</v>
      </c>
      <c r="K702" s="1"/>
      <c r="L702" s="1"/>
      <c r="M702" s="6"/>
      <c r="N702" t="s">
        <v>3062</v>
      </c>
    </row>
    <row r="703" spans="1:14" customFormat="1" hidden="1" outlineLevel="1" x14ac:dyDescent="0.2">
      <c r="A703" s="6">
        <v>44746</v>
      </c>
      <c r="B703" s="2">
        <v>22018</v>
      </c>
      <c r="C703" s="2" t="s">
        <v>2578</v>
      </c>
      <c r="D703" s="2" t="s">
        <v>1338</v>
      </c>
      <c r="E703" s="1">
        <v>290400</v>
      </c>
      <c r="F703" s="8" t="s">
        <v>316</v>
      </c>
      <c r="G703" s="1">
        <v>23232</v>
      </c>
      <c r="H703" s="1">
        <f t="shared" si="26"/>
        <v>313632</v>
      </c>
      <c r="I703" s="2" t="s">
        <v>1851</v>
      </c>
      <c r="J703" s="2" t="s">
        <v>913</v>
      </c>
      <c r="K703" s="1">
        <f>+VLOOKUP(B703,[10]Sheet1!A$2:H$176,6,0)</f>
        <v>290400</v>
      </c>
      <c r="L703" s="1">
        <f t="shared" ref="L703:L754" si="30">+K703-E703</f>
        <v>0</v>
      </c>
      <c r="M703" s="6">
        <f>+VLOOKUP(B703,[10]Sheet1!A$2:H$176,8,0)</f>
        <v>44778</v>
      </c>
      <c r="N703" t="s">
        <v>4432</v>
      </c>
    </row>
    <row r="704" spans="1:14" customFormat="1" hidden="1" outlineLevel="1" x14ac:dyDescent="0.2">
      <c r="A704" s="6">
        <v>44746</v>
      </c>
      <c r="B704" s="2">
        <v>22019</v>
      </c>
      <c r="C704" s="2" t="s">
        <v>2578</v>
      </c>
      <c r="D704" s="2" t="s">
        <v>996</v>
      </c>
      <c r="E704" s="1">
        <v>5259184</v>
      </c>
      <c r="F704" s="8" t="s">
        <v>316</v>
      </c>
      <c r="G704" s="1">
        <v>420735</v>
      </c>
      <c r="H704" s="1">
        <f t="shared" si="26"/>
        <v>5679919</v>
      </c>
      <c r="I704" s="2" t="s">
        <v>513</v>
      </c>
      <c r="J704" s="2" t="s">
        <v>364</v>
      </c>
      <c r="K704" s="1">
        <f>+VLOOKUP(B704,[10]Sheet1!A$2:H$176,6,0)</f>
        <v>5259184</v>
      </c>
      <c r="L704" s="1">
        <f t="shared" si="30"/>
        <v>0</v>
      </c>
      <c r="M704" s="6">
        <f>+VLOOKUP(B704,[10]Sheet1!A$2:H$176,8,0)</f>
        <v>44778</v>
      </c>
      <c r="N704" t="s">
        <v>4432</v>
      </c>
    </row>
    <row r="705" spans="1:14" customFormat="1" hidden="1" outlineLevel="1" x14ac:dyDescent="0.2">
      <c r="A705" s="6">
        <v>44746</v>
      </c>
      <c r="B705" s="2">
        <v>22020</v>
      </c>
      <c r="C705" s="2" t="s">
        <v>2578</v>
      </c>
      <c r="D705" s="2" t="s">
        <v>2558</v>
      </c>
      <c r="E705" s="1">
        <v>1110580</v>
      </c>
      <c r="F705" s="8" t="s">
        <v>316</v>
      </c>
      <c r="G705" s="1">
        <v>88846</v>
      </c>
      <c r="H705" s="1">
        <f t="shared" si="26"/>
        <v>1199426</v>
      </c>
      <c r="I705" s="2" t="s">
        <v>1851</v>
      </c>
      <c r="J705" s="2" t="s">
        <v>913</v>
      </c>
      <c r="K705" s="1">
        <f>+VLOOKUP(B705,[10]Sheet1!A$2:H$176,6,0)</f>
        <v>1110580</v>
      </c>
      <c r="L705" s="1">
        <f t="shared" si="30"/>
        <v>0</v>
      </c>
      <c r="M705" s="6">
        <f>+VLOOKUP(B705,[10]Sheet1!A$2:H$176,8,0)</f>
        <v>44778</v>
      </c>
      <c r="N705" t="s">
        <v>4432</v>
      </c>
    </row>
    <row r="706" spans="1:14" customFormat="1" hidden="1" outlineLevel="1" x14ac:dyDescent="0.2">
      <c r="A706" s="6">
        <v>44746</v>
      </c>
      <c r="B706" s="2">
        <v>22022</v>
      </c>
      <c r="C706" s="2" t="s">
        <v>2578</v>
      </c>
      <c r="D706" s="2" t="s">
        <v>2740</v>
      </c>
      <c r="E706" s="1">
        <v>4245280</v>
      </c>
      <c r="F706" s="8" t="s">
        <v>316</v>
      </c>
      <c r="G706" s="1">
        <v>339622</v>
      </c>
      <c r="H706" s="1">
        <f t="shared" ref="H706:H769" si="31">+E706+G706</f>
        <v>4584902</v>
      </c>
      <c r="I706" s="2" t="s">
        <v>263</v>
      </c>
      <c r="J706" s="2" t="s">
        <v>1408</v>
      </c>
      <c r="K706" s="1">
        <f>+VLOOKUP(B706,[10]Sheet1!A$2:H$176,6,0)</f>
        <v>4245280</v>
      </c>
      <c r="L706" s="1">
        <f t="shared" si="30"/>
        <v>0</v>
      </c>
      <c r="M706" s="6">
        <f>+VLOOKUP(B706,[10]Sheet1!A$2:H$176,8,0)</f>
        <v>44778</v>
      </c>
      <c r="N706" t="s">
        <v>4432</v>
      </c>
    </row>
    <row r="707" spans="1:14" customFormat="1" hidden="1" outlineLevel="1" x14ac:dyDescent="0.2">
      <c r="A707" s="6">
        <v>44746</v>
      </c>
      <c r="B707" s="2">
        <v>22023</v>
      </c>
      <c r="C707" s="2" t="s">
        <v>2578</v>
      </c>
      <c r="D707" s="2" t="s">
        <v>1142</v>
      </c>
      <c r="E707" s="1">
        <v>7220920</v>
      </c>
      <c r="F707" s="8" t="s">
        <v>316</v>
      </c>
      <c r="G707" s="1">
        <v>577674</v>
      </c>
      <c r="H707" s="1">
        <f t="shared" si="31"/>
        <v>7798594</v>
      </c>
      <c r="I707" s="2" t="s">
        <v>2503</v>
      </c>
      <c r="J707" s="2" t="s">
        <v>441</v>
      </c>
      <c r="K707" s="1">
        <f>+VLOOKUP(B707,[10]Sheet1!A$2:H$176,6,0)</f>
        <v>7220920</v>
      </c>
      <c r="L707" s="1">
        <f t="shared" si="30"/>
        <v>0</v>
      </c>
      <c r="M707" s="6">
        <f>+VLOOKUP(B707,[10]Sheet1!A$2:H$176,8,0)</f>
        <v>44778</v>
      </c>
      <c r="N707" t="s">
        <v>4432</v>
      </c>
    </row>
    <row r="708" spans="1:14" customFormat="1" hidden="1" outlineLevel="1" x14ac:dyDescent="0.2">
      <c r="A708" s="6">
        <v>44746</v>
      </c>
      <c r="B708" s="2">
        <v>22024</v>
      </c>
      <c r="C708" s="2" t="s">
        <v>2578</v>
      </c>
      <c r="D708" s="2" t="s">
        <v>928</v>
      </c>
      <c r="E708" s="1">
        <v>1468620</v>
      </c>
      <c r="F708" s="8" t="s">
        <v>316</v>
      </c>
      <c r="G708" s="1">
        <v>117490</v>
      </c>
      <c r="H708" s="1">
        <f t="shared" si="31"/>
        <v>1586110</v>
      </c>
      <c r="I708" s="2" t="s">
        <v>769</v>
      </c>
      <c r="J708" s="2" t="s">
        <v>319</v>
      </c>
      <c r="K708" s="1">
        <f>+VLOOKUP(B708,[10]Sheet1!A$2:H$176,6,0)</f>
        <v>1468620</v>
      </c>
      <c r="L708" s="1">
        <f t="shared" si="30"/>
        <v>0</v>
      </c>
      <c r="M708" s="6">
        <f>+VLOOKUP(B708,[10]Sheet1!A$2:H$176,8,0)</f>
        <v>44778</v>
      </c>
      <c r="N708" t="s">
        <v>4432</v>
      </c>
    </row>
    <row r="709" spans="1:14" customFormat="1" hidden="1" outlineLevel="1" x14ac:dyDescent="0.2">
      <c r="A709" s="6">
        <v>44746</v>
      </c>
      <c r="B709" s="2">
        <v>22025</v>
      </c>
      <c r="C709" s="2" t="s">
        <v>2578</v>
      </c>
      <c r="D709" s="2" t="s">
        <v>1028</v>
      </c>
      <c r="E709" s="1">
        <v>1110580</v>
      </c>
      <c r="F709" s="8" t="s">
        <v>316</v>
      </c>
      <c r="G709" s="1">
        <v>88846</v>
      </c>
      <c r="H709" s="1">
        <f t="shared" si="31"/>
        <v>1199426</v>
      </c>
      <c r="I709" s="2" t="s">
        <v>1851</v>
      </c>
      <c r="J709" s="2" t="s">
        <v>913</v>
      </c>
      <c r="K709" s="1">
        <f>+VLOOKUP(B709,[10]Sheet1!A$2:H$176,6,0)</f>
        <v>1110580</v>
      </c>
      <c r="L709" s="1">
        <f t="shared" si="30"/>
        <v>0</v>
      </c>
      <c r="M709" s="6">
        <f>+VLOOKUP(B709,[10]Sheet1!A$2:H$176,8,0)</f>
        <v>44778</v>
      </c>
      <c r="N709" t="s">
        <v>4432</v>
      </c>
    </row>
    <row r="710" spans="1:14" customFormat="1" hidden="1" outlineLevel="1" x14ac:dyDescent="0.2">
      <c r="A710" s="6">
        <v>44746</v>
      </c>
      <c r="B710" s="2">
        <v>22026</v>
      </c>
      <c r="C710" s="2" t="s">
        <v>2578</v>
      </c>
      <c r="D710" s="2" t="s">
        <v>453</v>
      </c>
      <c r="E710" s="1">
        <v>1110580</v>
      </c>
      <c r="F710" s="8" t="s">
        <v>316</v>
      </c>
      <c r="G710" s="1">
        <v>88846</v>
      </c>
      <c r="H710" s="1">
        <f t="shared" si="31"/>
        <v>1199426</v>
      </c>
      <c r="I710" s="2" t="s">
        <v>1474</v>
      </c>
      <c r="J710" s="2" t="s">
        <v>2830</v>
      </c>
      <c r="K710" s="1">
        <f>+VLOOKUP(B710,[10]Sheet1!A$2:H$176,6,0)</f>
        <v>1110580</v>
      </c>
      <c r="L710" s="1">
        <f t="shared" si="30"/>
        <v>0</v>
      </c>
      <c r="M710" s="6">
        <f>+VLOOKUP(B710,[10]Sheet1!A$2:H$176,8,0)</f>
        <v>44778</v>
      </c>
      <c r="N710" t="s">
        <v>4432</v>
      </c>
    </row>
    <row r="711" spans="1:14" customFormat="1" hidden="1" outlineLevel="1" x14ac:dyDescent="0.2">
      <c r="A711" s="6">
        <v>44746</v>
      </c>
      <c r="B711" s="2">
        <v>22027</v>
      </c>
      <c r="C711" s="2" t="s">
        <v>2578</v>
      </c>
      <c r="D711" s="2" t="s">
        <v>1372</v>
      </c>
      <c r="E711" s="1">
        <v>1468620</v>
      </c>
      <c r="F711" s="8" t="s">
        <v>316</v>
      </c>
      <c r="G711" s="1">
        <v>117490</v>
      </c>
      <c r="H711" s="1">
        <f t="shared" si="31"/>
        <v>1586110</v>
      </c>
      <c r="I711" s="2" t="s">
        <v>1474</v>
      </c>
      <c r="J711" s="2" t="s">
        <v>2830</v>
      </c>
      <c r="K711" s="1">
        <f>+VLOOKUP(B711,[10]Sheet1!A$2:H$176,6,0)</f>
        <v>1468620</v>
      </c>
      <c r="L711" s="1">
        <f t="shared" si="30"/>
        <v>0</v>
      </c>
      <c r="M711" s="6">
        <f>+VLOOKUP(B711,[10]Sheet1!A$2:H$176,8,0)</f>
        <v>44778</v>
      </c>
      <c r="N711" t="s">
        <v>4432</v>
      </c>
    </row>
    <row r="712" spans="1:14" customFormat="1" hidden="1" outlineLevel="1" x14ac:dyDescent="0.2">
      <c r="A712" s="6">
        <v>44746</v>
      </c>
      <c r="B712" s="2">
        <v>22028</v>
      </c>
      <c r="C712" s="2" t="s">
        <v>2578</v>
      </c>
      <c r="D712" s="2" t="s">
        <v>2363</v>
      </c>
      <c r="E712" s="1">
        <v>2514100</v>
      </c>
      <c r="F712" s="8" t="s">
        <v>316</v>
      </c>
      <c r="G712" s="1">
        <v>201128</v>
      </c>
      <c r="H712" s="1">
        <f t="shared" si="31"/>
        <v>2715228</v>
      </c>
      <c r="I712" s="2" t="s">
        <v>1977</v>
      </c>
      <c r="J712" s="2" t="s">
        <v>1098</v>
      </c>
      <c r="K712" s="1">
        <f>+VLOOKUP(B712,[10]Sheet1!A$2:H$176,6,0)</f>
        <v>2514100</v>
      </c>
      <c r="L712" s="1">
        <f t="shared" si="30"/>
        <v>0</v>
      </c>
      <c r="M712" s="6">
        <f>+VLOOKUP(B712,[10]Sheet1!A$2:H$176,8,0)</f>
        <v>44778</v>
      </c>
      <c r="N712" t="s">
        <v>4432</v>
      </c>
    </row>
    <row r="713" spans="1:14" customFormat="1" hidden="1" outlineLevel="1" x14ac:dyDescent="0.2">
      <c r="A713" s="6">
        <v>44746</v>
      </c>
      <c r="B713" s="2">
        <v>22029</v>
      </c>
      <c r="C713" s="2" t="s">
        <v>2578</v>
      </c>
      <c r="D713" s="2" t="s">
        <v>2694</v>
      </c>
      <c r="E713" s="1">
        <v>4953754</v>
      </c>
      <c r="F713" s="8" t="s">
        <v>316</v>
      </c>
      <c r="G713" s="1">
        <v>396300</v>
      </c>
      <c r="H713" s="1">
        <f t="shared" si="31"/>
        <v>5350054</v>
      </c>
      <c r="I713" s="2" t="s">
        <v>513</v>
      </c>
      <c r="J713" s="2" t="s">
        <v>364</v>
      </c>
      <c r="K713" s="1">
        <f>+VLOOKUP(B713,[10]Sheet1!A$2:H$176,6,0)</f>
        <v>4953754</v>
      </c>
      <c r="L713" s="1">
        <f t="shared" si="30"/>
        <v>0</v>
      </c>
      <c r="M713" s="6">
        <f>+VLOOKUP(B713,[10]Sheet1!A$2:H$176,8,0)</f>
        <v>44778</v>
      </c>
      <c r="N713" t="s">
        <v>4432</v>
      </c>
    </row>
    <row r="714" spans="1:14" customFormat="1" hidden="1" outlineLevel="1" x14ac:dyDescent="0.2">
      <c r="A714" s="6">
        <v>44746</v>
      </c>
      <c r="B714" s="2">
        <v>22030</v>
      </c>
      <c r="C714" s="2" t="s">
        <v>2578</v>
      </c>
      <c r="D714" s="2" t="s">
        <v>2678</v>
      </c>
      <c r="E714" s="1">
        <v>2381320</v>
      </c>
      <c r="F714" s="8" t="s">
        <v>316</v>
      </c>
      <c r="G714" s="1">
        <v>190506</v>
      </c>
      <c r="H714" s="1">
        <f t="shared" si="31"/>
        <v>2571826</v>
      </c>
      <c r="I714" s="2" t="s">
        <v>2897</v>
      </c>
      <c r="J714" s="2" t="s">
        <v>1197</v>
      </c>
      <c r="K714" s="1">
        <f>+VLOOKUP(B714,[10]Sheet1!A$2:H$176,6,0)</f>
        <v>2381320</v>
      </c>
      <c r="L714" s="1">
        <f t="shared" si="30"/>
        <v>0</v>
      </c>
      <c r="M714" s="6">
        <f>+VLOOKUP(B714,[10]Sheet1!A$2:H$176,8,0)</f>
        <v>44778</v>
      </c>
      <c r="N714" t="s">
        <v>4432</v>
      </c>
    </row>
    <row r="715" spans="1:14" customFormat="1" hidden="1" outlineLevel="1" x14ac:dyDescent="0.2">
      <c r="A715" s="6">
        <v>44746</v>
      </c>
      <c r="B715" s="2">
        <v>22031</v>
      </c>
      <c r="C715" s="2" t="s">
        <v>2578</v>
      </c>
      <c r="D715" s="2" t="s">
        <v>1118</v>
      </c>
      <c r="E715" s="1">
        <v>5552900</v>
      </c>
      <c r="F715" s="8" t="s">
        <v>316</v>
      </c>
      <c r="G715" s="1">
        <v>444232</v>
      </c>
      <c r="H715" s="1">
        <f t="shared" si="31"/>
        <v>5997132</v>
      </c>
      <c r="I715" s="2" t="s">
        <v>2355</v>
      </c>
      <c r="J715" s="2" t="s">
        <v>2013</v>
      </c>
      <c r="K715" s="1">
        <f>+VLOOKUP(B715,[10]Sheet1!A$2:H$176,6,0)</f>
        <v>5552900</v>
      </c>
      <c r="L715" s="1">
        <f t="shared" si="30"/>
        <v>0</v>
      </c>
      <c r="M715" s="6">
        <f>+VLOOKUP(B715,[10]Sheet1!A$2:H$176,8,0)</f>
        <v>44778</v>
      </c>
      <c r="N715" t="s">
        <v>4432</v>
      </c>
    </row>
    <row r="716" spans="1:14" customFormat="1" hidden="1" outlineLevel="1" x14ac:dyDescent="0.2">
      <c r="A716" s="6">
        <v>44746</v>
      </c>
      <c r="B716" s="2">
        <v>22032</v>
      </c>
      <c r="C716" s="2" t="s">
        <v>2578</v>
      </c>
      <c r="D716" s="2" t="s">
        <v>2067</v>
      </c>
      <c r="E716" s="1">
        <v>6071100</v>
      </c>
      <c r="F716" s="8" t="s">
        <v>316</v>
      </c>
      <c r="G716" s="1">
        <v>485688</v>
      </c>
      <c r="H716" s="1">
        <f t="shared" si="31"/>
        <v>6556788</v>
      </c>
      <c r="I716" s="2" t="s">
        <v>2355</v>
      </c>
      <c r="J716" s="2" t="s">
        <v>2013</v>
      </c>
      <c r="K716" s="1">
        <f>+VLOOKUP(B716,[10]Sheet1!A$2:H$176,6,0)</f>
        <v>6071100</v>
      </c>
      <c r="L716" s="1">
        <f t="shared" si="30"/>
        <v>0</v>
      </c>
      <c r="M716" s="6">
        <f>+VLOOKUP(B716,[10]Sheet1!A$2:H$176,8,0)</f>
        <v>44778</v>
      </c>
      <c r="N716" t="s">
        <v>4432</v>
      </c>
    </row>
    <row r="717" spans="1:14" customFormat="1" hidden="1" outlineLevel="1" x14ac:dyDescent="0.2">
      <c r="A717" s="6">
        <v>44746</v>
      </c>
      <c r="B717" s="2">
        <v>22034</v>
      </c>
      <c r="C717" s="2" t="s">
        <v>2578</v>
      </c>
      <c r="D717" s="2" t="s">
        <v>2007</v>
      </c>
      <c r="E717" s="1">
        <v>3465990</v>
      </c>
      <c r="F717" s="8" t="s">
        <v>316</v>
      </c>
      <c r="G717" s="1">
        <v>277279</v>
      </c>
      <c r="H717" s="1">
        <f t="shared" si="31"/>
        <v>3743269</v>
      </c>
      <c r="I717" s="2" t="s">
        <v>2355</v>
      </c>
      <c r="J717" s="2" t="s">
        <v>2013</v>
      </c>
      <c r="K717" s="1">
        <f>+VLOOKUP(B717,[10]Sheet1!A$2:H$176,6,0)</f>
        <v>3465990</v>
      </c>
      <c r="L717" s="1">
        <f t="shared" si="30"/>
        <v>0</v>
      </c>
      <c r="M717" s="6">
        <f>+VLOOKUP(B717,[10]Sheet1!A$2:H$176,8,0)</f>
        <v>44778</v>
      </c>
      <c r="N717" t="s">
        <v>4432</v>
      </c>
    </row>
    <row r="718" spans="1:14" customFormat="1" hidden="1" outlineLevel="1" x14ac:dyDescent="0.2">
      <c r="A718" s="6">
        <v>44746</v>
      </c>
      <c r="B718" s="2">
        <v>22035</v>
      </c>
      <c r="C718" s="2" t="s">
        <v>2578</v>
      </c>
      <c r="D718" s="2" t="s">
        <v>1280</v>
      </c>
      <c r="E718" s="1">
        <v>1409320</v>
      </c>
      <c r="F718" s="8" t="s">
        <v>316</v>
      </c>
      <c r="G718" s="1">
        <v>112746</v>
      </c>
      <c r="H718" s="1">
        <f t="shared" si="31"/>
        <v>1522066</v>
      </c>
      <c r="I718" s="2" t="s">
        <v>2355</v>
      </c>
      <c r="J718" s="2" t="s">
        <v>2013</v>
      </c>
      <c r="K718" s="1">
        <f>+VLOOKUP(B718,[10]Sheet1!A$2:H$176,6,0)</f>
        <v>1409320</v>
      </c>
      <c r="L718" s="1">
        <f t="shared" si="30"/>
        <v>0</v>
      </c>
      <c r="M718" s="6">
        <f>+VLOOKUP(B718,[10]Sheet1!A$2:H$176,8,0)</f>
        <v>44778</v>
      </c>
      <c r="N718" t="s">
        <v>4432</v>
      </c>
    </row>
    <row r="719" spans="1:14" customFormat="1" hidden="1" outlineLevel="1" x14ac:dyDescent="0.2">
      <c r="A719" s="6">
        <v>44746</v>
      </c>
      <c r="B719" s="2">
        <v>22036</v>
      </c>
      <c r="C719" s="2" t="s">
        <v>2578</v>
      </c>
      <c r="D719" s="2" t="s">
        <v>910</v>
      </c>
      <c r="E719" s="1">
        <v>2722980</v>
      </c>
      <c r="F719" s="8" t="s">
        <v>316</v>
      </c>
      <c r="G719" s="1">
        <v>217838</v>
      </c>
      <c r="H719" s="1">
        <f t="shared" si="31"/>
        <v>2940818</v>
      </c>
      <c r="I719" s="2" t="s">
        <v>3001</v>
      </c>
      <c r="J719" s="2" t="s">
        <v>1150</v>
      </c>
      <c r="K719" s="1">
        <f>+VLOOKUP(B719,[10]Sheet1!A$2:H$176,6,0)</f>
        <v>2722980</v>
      </c>
      <c r="L719" s="1">
        <f t="shared" si="30"/>
        <v>0</v>
      </c>
      <c r="M719" s="6">
        <f>+VLOOKUP(B719,[10]Sheet1!A$2:H$176,8,0)</f>
        <v>44778</v>
      </c>
      <c r="N719" t="s">
        <v>4432</v>
      </c>
    </row>
    <row r="720" spans="1:14" customFormat="1" hidden="1" outlineLevel="1" x14ac:dyDescent="0.2">
      <c r="A720" s="6">
        <v>44746</v>
      </c>
      <c r="B720" s="2">
        <v>22037</v>
      </c>
      <c r="C720" s="2" t="s">
        <v>2578</v>
      </c>
      <c r="D720" s="2" t="s">
        <v>2227</v>
      </c>
      <c r="E720" s="1">
        <v>3491900</v>
      </c>
      <c r="F720" s="8" t="s">
        <v>316</v>
      </c>
      <c r="G720" s="1">
        <v>279352</v>
      </c>
      <c r="H720" s="1">
        <f t="shared" si="31"/>
        <v>3771252</v>
      </c>
      <c r="I720" s="2" t="s">
        <v>263</v>
      </c>
      <c r="J720" s="2" t="s">
        <v>1408</v>
      </c>
      <c r="K720" s="1">
        <f>+VLOOKUP(B720,[10]Sheet1!A$2:H$176,6,0)</f>
        <v>3491900</v>
      </c>
      <c r="L720" s="1">
        <f t="shared" si="30"/>
        <v>0</v>
      </c>
      <c r="M720" s="6">
        <f>+VLOOKUP(B720,[10]Sheet1!A$2:H$176,8,0)</f>
        <v>44778</v>
      </c>
      <c r="N720" t="s">
        <v>4432</v>
      </c>
    </row>
    <row r="721" spans="1:14" customFormat="1" hidden="1" outlineLevel="1" x14ac:dyDescent="0.2">
      <c r="A721" s="6">
        <v>44746</v>
      </c>
      <c r="B721" s="2">
        <v>22038</v>
      </c>
      <c r="C721" s="2" t="s">
        <v>2578</v>
      </c>
      <c r="D721" s="2" t="s">
        <v>2682</v>
      </c>
      <c r="E721" s="1">
        <v>1403520</v>
      </c>
      <c r="F721" s="8" t="s">
        <v>316</v>
      </c>
      <c r="G721" s="1">
        <v>112282</v>
      </c>
      <c r="H721" s="1">
        <f t="shared" si="31"/>
        <v>1515802</v>
      </c>
      <c r="I721" s="2" t="s">
        <v>2503</v>
      </c>
      <c r="J721" s="2" t="s">
        <v>441</v>
      </c>
      <c r="K721" s="1">
        <f>+VLOOKUP(B721,[10]Sheet1!A$2:H$176,6,0)</f>
        <v>1403520</v>
      </c>
      <c r="L721" s="1">
        <f t="shared" si="30"/>
        <v>0</v>
      </c>
      <c r="M721" s="6">
        <f>+VLOOKUP(B721,[10]Sheet1!A$2:H$176,8,0)</f>
        <v>44778</v>
      </c>
      <c r="N721" t="s">
        <v>4432</v>
      </c>
    </row>
    <row r="722" spans="1:14" customFormat="1" hidden="1" outlineLevel="1" x14ac:dyDescent="0.2">
      <c r="A722" s="6">
        <v>44746</v>
      </c>
      <c r="B722" s="2">
        <v>22039</v>
      </c>
      <c r="C722" s="2" t="s">
        <v>2578</v>
      </c>
      <c r="D722" s="2" t="s">
        <v>1086</v>
      </c>
      <c r="E722" s="1">
        <v>2381320</v>
      </c>
      <c r="F722" s="8" t="s">
        <v>316</v>
      </c>
      <c r="G722" s="1">
        <v>190506</v>
      </c>
      <c r="H722" s="1">
        <f t="shared" si="31"/>
        <v>2571826</v>
      </c>
      <c r="I722" s="2" t="s">
        <v>1474</v>
      </c>
      <c r="J722" s="2" t="s">
        <v>2830</v>
      </c>
      <c r="K722" s="1">
        <f>+VLOOKUP(B722,[10]Sheet1!A$2:H$176,6,0)</f>
        <v>2381320</v>
      </c>
      <c r="L722" s="1">
        <f t="shared" si="30"/>
        <v>0</v>
      </c>
      <c r="M722" s="6">
        <f>+VLOOKUP(B722,[10]Sheet1!A$2:H$176,8,0)</f>
        <v>44778</v>
      </c>
      <c r="N722" t="s">
        <v>4432</v>
      </c>
    </row>
    <row r="723" spans="1:14" customFormat="1" hidden="1" outlineLevel="1" x14ac:dyDescent="0.2">
      <c r="A723" s="6">
        <v>44746</v>
      </c>
      <c r="B723" s="2">
        <v>22040</v>
      </c>
      <c r="C723" s="2" t="s">
        <v>2578</v>
      </c>
      <c r="D723" s="2" t="s">
        <v>557</v>
      </c>
      <c r="E723" s="1">
        <v>5417250</v>
      </c>
      <c r="F723" s="8" t="s">
        <v>316</v>
      </c>
      <c r="G723" s="1">
        <v>433380</v>
      </c>
      <c r="H723" s="1">
        <f t="shared" si="31"/>
        <v>5850630</v>
      </c>
      <c r="I723" s="2" t="s">
        <v>513</v>
      </c>
      <c r="J723" s="2" t="s">
        <v>364</v>
      </c>
      <c r="K723" s="1">
        <f>+VLOOKUP(B723,[10]Sheet1!A$2:H$176,6,0)</f>
        <v>5417250</v>
      </c>
      <c r="L723" s="1">
        <f t="shared" si="30"/>
        <v>0</v>
      </c>
      <c r="M723" s="6">
        <f>+VLOOKUP(B723,[10]Sheet1!A$2:H$176,8,0)</f>
        <v>44778</v>
      </c>
      <c r="N723" t="s">
        <v>4432</v>
      </c>
    </row>
    <row r="724" spans="1:14" customFormat="1" hidden="1" outlineLevel="1" x14ac:dyDescent="0.2">
      <c r="A724" s="6">
        <v>44746</v>
      </c>
      <c r="B724" s="2">
        <v>22041</v>
      </c>
      <c r="C724" s="2" t="s">
        <v>2578</v>
      </c>
      <c r="D724" s="2" t="s">
        <v>355</v>
      </c>
      <c r="E724" s="1">
        <v>2221160</v>
      </c>
      <c r="F724" s="8" t="s">
        <v>316</v>
      </c>
      <c r="G724" s="1">
        <v>177693</v>
      </c>
      <c r="H724" s="1">
        <f t="shared" si="31"/>
        <v>2398853</v>
      </c>
      <c r="I724" s="2" t="s">
        <v>3001</v>
      </c>
      <c r="J724" s="2" t="s">
        <v>1150</v>
      </c>
      <c r="K724" s="1">
        <f>+VLOOKUP(B724,[10]Sheet1!A$2:H$176,6,0)</f>
        <v>2221160</v>
      </c>
      <c r="L724" s="1">
        <f t="shared" si="30"/>
        <v>0</v>
      </c>
      <c r="M724" s="6">
        <f>+VLOOKUP(B724,[10]Sheet1!A$2:H$176,8,0)</f>
        <v>44778</v>
      </c>
      <c r="N724" t="s">
        <v>4432</v>
      </c>
    </row>
    <row r="725" spans="1:14" customFormat="1" hidden="1" outlineLevel="1" x14ac:dyDescent="0.2">
      <c r="A725" s="6">
        <v>44746</v>
      </c>
      <c r="B725" s="2">
        <v>22042</v>
      </c>
      <c r="C725" s="2" t="s">
        <v>2578</v>
      </c>
      <c r="D725" s="2" t="s">
        <v>504</v>
      </c>
      <c r="E725" s="1">
        <v>2221160</v>
      </c>
      <c r="F725" s="8" t="s">
        <v>316</v>
      </c>
      <c r="G725" s="1">
        <v>177693</v>
      </c>
      <c r="H725" s="1">
        <f t="shared" si="31"/>
        <v>2398853</v>
      </c>
      <c r="I725" s="2" t="s">
        <v>497</v>
      </c>
      <c r="J725" s="2" t="s">
        <v>349</v>
      </c>
      <c r="K725" s="1">
        <f>+VLOOKUP(B725,[10]Sheet1!A$2:H$176,6,0)</f>
        <v>2221160</v>
      </c>
      <c r="L725" s="1">
        <f t="shared" si="30"/>
        <v>0</v>
      </c>
      <c r="M725" s="6">
        <f>+VLOOKUP(B725,[10]Sheet1!A$2:H$176,8,0)</f>
        <v>44778</v>
      </c>
      <c r="N725" t="s">
        <v>4432</v>
      </c>
    </row>
    <row r="726" spans="1:14" customFormat="1" hidden="1" outlineLevel="1" x14ac:dyDescent="0.2">
      <c r="A726" s="6">
        <v>44746</v>
      </c>
      <c r="B726" s="2">
        <v>22043</v>
      </c>
      <c r="C726" s="2" t="s">
        <v>2578</v>
      </c>
      <c r="D726" s="2" t="s">
        <v>2894</v>
      </c>
      <c r="E726" s="1">
        <v>8884640</v>
      </c>
      <c r="F726" s="8" t="s">
        <v>316</v>
      </c>
      <c r="G726" s="1">
        <v>710771</v>
      </c>
      <c r="H726" s="1">
        <f t="shared" si="31"/>
        <v>9595411</v>
      </c>
      <c r="I726" s="2" t="s">
        <v>769</v>
      </c>
      <c r="J726" s="2" t="s">
        <v>319</v>
      </c>
      <c r="K726" s="1">
        <f>+VLOOKUP(B726,[10]Sheet1!A$2:H$176,6,0)</f>
        <v>8884640</v>
      </c>
      <c r="L726" s="1">
        <f t="shared" si="30"/>
        <v>0</v>
      </c>
      <c r="M726" s="6">
        <f>+VLOOKUP(B726,[10]Sheet1!A$2:H$176,8,0)</f>
        <v>44778</v>
      </c>
      <c r="N726" t="s">
        <v>4432</v>
      </c>
    </row>
    <row r="727" spans="1:14" customFormat="1" hidden="1" outlineLevel="1" x14ac:dyDescent="0.2">
      <c r="A727" s="6">
        <v>44746</v>
      </c>
      <c r="B727" s="2">
        <v>22044</v>
      </c>
      <c r="C727" s="2" t="s">
        <v>2578</v>
      </c>
      <c r="D727" s="2" t="s">
        <v>2988</v>
      </c>
      <c r="E727" s="1">
        <v>2049420</v>
      </c>
      <c r="F727" s="8" t="s">
        <v>316</v>
      </c>
      <c r="G727" s="1">
        <v>163954</v>
      </c>
      <c r="H727" s="1">
        <f t="shared" si="31"/>
        <v>2213374</v>
      </c>
      <c r="I727" s="2" t="s">
        <v>2355</v>
      </c>
      <c r="J727" s="2" t="s">
        <v>2013</v>
      </c>
      <c r="K727" s="1">
        <f>+VLOOKUP(B727,[10]Sheet1!A$2:H$176,6,0)</f>
        <v>2049420</v>
      </c>
      <c r="L727" s="1">
        <f t="shared" si="30"/>
        <v>0</v>
      </c>
      <c r="M727" s="6">
        <f>+VLOOKUP(B727,[10]Sheet1!A$2:H$176,8,0)</f>
        <v>44778</v>
      </c>
      <c r="N727" t="s">
        <v>4432</v>
      </c>
    </row>
    <row r="728" spans="1:14" customFormat="1" hidden="1" outlineLevel="1" x14ac:dyDescent="0.2">
      <c r="A728" s="6">
        <v>44746</v>
      </c>
      <c r="B728" s="2">
        <v>22045</v>
      </c>
      <c r="C728" s="2" t="s">
        <v>2578</v>
      </c>
      <c r="D728" s="2" t="s">
        <v>1171</v>
      </c>
      <c r="E728" s="1">
        <v>4735260</v>
      </c>
      <c r="F728" s="8" t="s">
        <v>316</v>
      </c>
      <c r="G728" s="1">
        <v>378821</v>
      </c>
      <c r="H728" s="1">
        <f t="shared" si="31"/>
        <v>5114081</v>
      </c>
      <c r="I728" s="2" t="s">
        <v>2355</v>
      </c>
      <c r="J728" s="2" t="s">
        <v>2013</v>
      </c>
      <c r="K728" s="1">
        <f>+VLOOKUP(B728,[10]Sheet1!A$2:H$176,6,0)</f>
        <v>4735260</v>
      </c>
      <c r="L728" s="1">
        <f t="shared" si="30"/>
        <v>0</v>
      </c>
      <c r="M728" s="6">
        <f>+VLOOKUP(B728,[10]Sheet1!A$2:H$176,8,0)</f>
        <v>44778</v>
      </c>
      <c r="N728" t="s">
        <v>4432</v>
      </c>
    </row>
    <row r="729" spans="1:14" customFormat="1" hidden="1" outlineLevel="1" x14ac:dyDescent="0.2">
      <c r="A729" s="6">
        <v>44746</v>
      </c>
      <c r="B729" s="2">
        <v>22046</v>
      </c>
      <c r="C729" s="2" t="s">
        <v>2578</v>
      </c>
      <c r="D729" s="2" t="s">
        <v>476</v>
      </c>
      <c r="E729" s="1">
        <v>16080760</v>
      </c>
      <c r="F729" s="8" t="s">
        <v>316</v>
      </c>
      <c r="G729" s="1">
        <v>1286461</v>
      </c>
      <c r="H729" s="1">
        <f t="shared" si="31"/>
        <v>17367221</v>
      </c>
      <c r="I729" s="2" t="s">
        <v>2355</v>
      </c>
      <c r="J729" s="2" t="s">
        <v>2013</v>
      </c>
      <c r="K729" s="1">
        <f>+VLOOKUP(B729,[10]Sheet1!A$2:H$176,6,0)</f>
        <v>16080760</v>
      </c>
      <c r="L729" s="1">
        <f t="shared" si="30"/>
        <v>0</v>
      </c>
      <c r="M729" s="6">
        <f>+VLOOKUP(B729,[10]Sheet1!A$2:H$176,8,0)</f>
        <v>44778</v>
      </c>
      <c r="N729" t="s">
        <v>4432</v>
      </c>
    </row>
    <row r="730" spans="1:14" customFormat="1" hidden="1" outlineLevel="1" x14ac:dyDescent="0.2">
      <c r="A730" s="6">
        <v>44746</v>
      </c>
      <c r="B730" s="2">
        <v>22048</v>
      </c>
      <c r="C730" s="2" t="s">
        <v>2578</v>
      </c>
      <c r="D730" s="2" t="s">
        <v>2184</v>
      </c>
      <c r="E730" s="1">
        <v>8587426</v>
      </c>
      <c r="F730" s="8" t="s">
        <v>316</v>
      </c>
      <c r="G730" s="1">
        <v>686994</v>
      </c>
      <c r="H730" s="1">
        <f t="shared" si="31"/>
        <v>9274420</v>
      </c>
      <c r="I730" s="2" t="s">
        <v>2355</v>
      </c>
      <c r="J730" s="2" t="s">
        <v>2013</v>
      </c>
      <c r="K730" s="1">
        <f>+VLOOKUP(B730,[10]Sheet1!A$2:H$176,6,0)</f>
        <v>8587426</v>
      </c>
      <c r="L730" s="1">
        <f t="shared" si="30"/>
        <v>0</v>
      </c>
      <c r="M730" s="6">
        <f>+VLOOKUP(B730,[10]Sheet1!A$2:H$176,8,0)</f>
        <v>44778</v>
      </c>
      <c r="N730" t="s">
        <v>4432</v>
      </c>
    </row>
    <row r="731" spans="1:14" customFormat="1" hidden="1" outlineLevel="1" x14ac:dyDescent="0.2">
      <c r="A731" s="6">
        <v>44746</v>
      </c>
      <c r="B731" s="2">
        <v>22049</v>
      </c>
      <c r="C731" s="2" t="s">
        <v>2578</v>
      </c>
      <c r="D731" s="2" t="s">
        <v>2853</v>
      </c>
      <c r="E731" s="1">
        <v>4603320</v>
      </c>
      <c r="F731" s="8" t="s">
        <v>316</v>
      </c>
      <c r="G731" s="1">
        <v>368266</v>
      </c>
      <c r="H731" s="1">
        <f t="shared" si="31"/>
        <v>4971586</v>
      </c>
      <c r="I731" s="2" t="s">
        <v>2897</v>
      </c>
      <c r="J731" s="2" t="s">
        <v>1197</v>
      </c>
      <c r="K731" s="1">
        <f>+VLOOKUP(B731,[10]Sheet1!A$2:H$176,6,0)</f>
        <v>4603320</v>
      </c>
      <c r="L731" s="1">
        <f t="shared" si="30"/>
        <v>0</v>
      </c>
      <c r="M731" s="6">
        <f>+VLOOKUP(B731,[10]Sheet1!A$2:H$176,8,0)</f>
        <v>44778</v>
      </c>
      <c r="N731" t="s">
        <v>4432</v>
      </c>
    </row>
    <row r="732" spans="1:14" customFormat="1" hidden="1" outlineLevel="1" x14ac:dyDescent="0.2">
      <c r="A732" s="6">
        <v>44746</v>
      </c>
      <c r="B732" s="2">
        <v>22050</v>
      </c>
      <c r="C732" s="2" t="s">
        <v>2578</v>
      </c>
      <c r="D732" s="2" t="s">
        <v>1905</v>
      </c>
      <c r="E732" s="1">
        <v>1970440</v>
      </c>
      <c r="F732" s="8" t="s">
        <v>316</v>
      </c>
      <c r="G732" s="1">
        <v>157635</v>
      </c>
      <c r="H732" s="1">
        <f t="shared" si="31"/>
        <v>2128075</v>
      </c>
      <c r="I732" s="2" t="s">
        <v>1474</v>
      </c>
      <c r="J732" s="2" t="s">
        <v>2830</v>
      </c>
      <c r="K732" s="1">
        <f>+VLOOKUP(B732,[10]Sheet1!A$2:H$176,6,0)</f>
        <v>1970440</v>
      </c>
      <c r="L732" s="1">
        <f t="shared" si="30"/>
        <v>0</v>
      </c>
      <c r="M732" s="6">
        <f>+VLOOKUP(B732,[10]Sheet1!A$2:H$176,8,0)</f>
        <v>44778</v>
      </c>
      <c r="N732" t="s">
        <v>4432</v>
      </c>
    </row>
    <row r="733" spans="1:14" customFormat="1" hidden="1" outlineLevel="1" x14ac:dyDescent="0.2">
      <c r="A733" s="6">
        <v>44746</v>
      </c>
      <c r="B733" s="2">
        <v>22051</v>
      </c>
      <c r="C733" s="2" t="s">
        <v>2578</v>
      </c>
      <c r="D733" s="2" t="s">
        <v>400</v>
      </c>
      <c r="E733" s="1">
        <v>1544660</v>
      </c>
      <c r="F733" s="8" t="s">
        <v>316</v>
      </c>
      <c r="G733" s="1">
        <v>123573</v>
      </c>
      <c r="H733" s="1">
        <f t="shared" si="31"/>
        <v>1668233</v>
      </c>
      <c r="I733" s="2" t="s">
        <v>1977</v>
      </c>
      <c r="J733" s="2" t="s">
        <v>1098</v>
      </c>
      <c r="K733" s="1">
        <f>+VLOOKUP(B733,[10]Sheet1!A$2:H$176,6,0)</f>
        <v>1544660</v>
      </c>
      <c r="L733" s="1">
        <f t="shared" si="30"/>
        <v>0</v>
      </c>
      <c r="M733" s="6">
        <f>+VLOOKUP(B733,[10]Sheet1!A$2:H$176,8,0)</f>
        <v>44778</v>
      </c>
      <c r="N733" t="s">
        <v>4432</v>
      </c>
    </row>
    <row r="734" spans="1:14" customFormat="1" hidden="1" outlineLevel="1" x14ac:dyDescent="0.2">
      <c r="A734" s="6">
        <v>44746</v>
      </c>
      <c r="B734" s="2">
        <v>22052</v>
      </c>
      <c r="C734" s="2" t="s">
        <v>2578</v>
      </c>
      <c r="D734" s="2" t="s">
        <v>2936</v>
      </c>
      <c r="E734" s="1">
        <v>1110580</v>
      </c>
      <c r="F734" s="8" t="s">
        <v>316</v>
      </c>
      <c r="G734" s="1">
        <v>88846</v>
      </c>
      <c r="H734" s="1">
        <f t="shared" si="31"/>
        <v>1199426</v>
      </c>
      <c r="I734" s="2" t="s">
        <v>1851</v>
      </c>
      <c r="J734" s="2" t="s">
        <v>913</v>
      </c>
      <c r="K734" s="1">
        <f>+VLOOKUP(B734,[10]Sheet1!A$2:H$176,6,0)</f>
        <v>1110580</v>
      </c>
      <c r="L734" s="1">
        <f t="shared" si="30"/>
        <v>0</v>
      </c>
      <c r="M734" s="6">
        <f>+VLOOKUP(B734,[10]Sheet1!A$2:H$176,8,0)</f>
        <v>44778</v>
      </c>
      <c r="N734" t="s">
        <v>4432</v>
      </c>
    </row>
    <row r="735" spans="1:14" customFormat="1" hidden="1" outlineLevel="1" x14ac:dyDescent="0.2">
      <c r="A735" s="6">
        <v>44746</v>
      </c>
      <c r="B735" s="2">
        <v>22053</v>
      </c>
      <c r="C735" s="2" t="s">
        <v>2578</v>
      </c>
      <c r="D735" s="2" t="s">
        <v>1674</v>
      </c>
      <c r="E735" s="1">
        <v>8118230</v>
      </c>
      <c r="F735" s="8" t="s">
        <v>316</v>
      </c>
      <c r="G735" s="1">
        <v>649458</v>
      </c>
      <c r="H735" s="1">
        <f t="shared" si="31"/>
        <v>8767688</v>
      </c>
      <c r="I735" s="2" t="s">
        <v>2503</v>
      </c>
      <c r="J735" s="2" t="s">
        <v>441</v>
      </c>
      <c r="K735" s="1">
        <f>+VLOOKUP(B735,[10]Sheet1!A$2:H$176,6,0)</f>
        <v>8118230</v>
      </c>
      <c r="L735" s="1">
        <f t="shared" si="30"/>
        <v>0</v>
      </c>
      <c r="M735" s="6">
        <f>+VLOOKUP(B735,[10]Sheet1!A$2:H$176,8,0)</f>
        <v>44778</v>
      </c>
      <c r="N735" t="s">
        <v>4432</v>
      </c>
    </row>
    <row r="736" spans="1:14" customFormat="1" hidden="1" outlineLevel="1" x14ac:dyDescent="0.2">
      <c r="A736" s="6">
        <v>44746</v>
      </c>
      <c r="B736" s="2">
        <v>22054</v>
      </c>
      <c r="C736" s="2" t="s">
        <v>2578</v>
      </c>
      <c r="D736" s="2" t="s">
        <v>763</v>
      </c>
      <c r="E736" s="1">
        <v>290400</v>
      </c>
      <c r="F736" s="8" t="s">
        <v>316</v>
      </c>
      <c r="G736" s="1">
        <v>23232</v>
      </c>
      <c r="H736" s="1">
        <f t="shared" si="31"/>
        <v>313632</v>
      </c>
      <c r="I736" s="2" t="s">
        <v>2503</v>
      </c>
      <c r="J736" s="2" t="s">
        <v>441</v>
      </c>
      <c r="K736" s="1">
        <f>+VLOOKUP(B736,[10]Sheet1!A$2:H$176,6,0)</f>
        <v>290400</v>
      </c>
      <c r="L736" s="1">
        <f t="shared" si="30"/>
        <v>0</v>
      </c>
      <c r="M736" s="6">
        <f>+VLOOKUP(B736,[10]Sheet1!A$2:H$176,8,0)</f>
        <v>44778</v>
      </c>
      <c r="N736" t="s">
        <v>4432</v>
      </c>
    </row>
    <row r="737" spans="1:14" customFormat="1" hidden="1" outlineLevel="1" x14ac:dyDescent="0.2">
      <c r="A737" s="6">
        <v>44746</v>
      </c>
      <c r="B737" s="2">
        <v>22055</v>
      </c>
      <c r="C737" s="2" t="s">
        <v>2578</v>
      </c>
      <c r="D737" s="2" t="s">
        <v>1543</v>
      </c>
      <c r="E737" s="1">
        <v>9292560</v>
      </c>
      <c r="F737" s="8" t="s">
        <v>316</v>
      </c>
      <c r="G737" s="1">
        <v>743405</v>
      </c>
      <c r="H737" s="1">
        <f t="shared" si="31"/>
        <v>10035965</v>
      </c>
      <c r="I737" s="2" t="s">
        <v>2355</v>
      </c>
      <c r="J737" s="2" t="s">
        <v>2013</v>
      </c>
      <c r="K737" s="1">
        <f>+VLOOKUP(B737,[10]Sheet1!A$2:H$176,6,0)</f>
        <v>9292560</v>
      </c>
      <c r="L737" s="1">
        <f t="shared" si="30"/>
        <v>0</v>
      </c>
      <c r="M737" s="6">
        <f>+VLOOKUP(B737,[10]Sheet1!A$2:H$176,8,0)</f>
        <v>44778</v>
      </c>
      <c r="N737" t="s">
        <v>4432</v>
      </c>
    </row>
    <row r="738" spans="1:14" customFormat="1" hidden="1" outlineLevel="1" x14ac:dyDescent="0.2">
      <c r="A738" s="6">
        <v>44746</v>
      </c>
      <c r="B738" s="2">
        <v>22056</v>
      </c>
      <c r="C738" s="2" t="s">
        <v>2578</v>
      </c>
      <c r="D738" s="2" t="s">
        <v>1757</v>
      </c>
      <c r="E738" s="1">
        <v>290400</v>
      </c>
      <c r="F738" s="8" t="s">
        <v>316</v>
      </c>
      <c r="G738" s="1">
        <v>23232</v>
      </c>
      <c r="H738" s="1">
        <f t="shared" si="31"/>
        <v>313632</v>
      </c>
      <c r="I738" s="2" t="s">
        <v>769</v>
      </c>
      <c r="J738" s="2" t="s">
        <v>319</v>
      </c>
      <c r="K738" s="1">
        <f>+VLOOKUP(B738,[10]Sheet1!A$2:H$176,6,0)</f>
        <v>290400</v>
      </c>
      <c r="L738" s="1">
        <f t="shared" si="30"/>
        <v>0</v>
      </c>
      <c r="M738" s="6">
        <f>+VLOOKUP(B738,[10]Sheet1!A$2:H$176,8,0)</f>
        <v>44778</v>
      </c>
      <c r="N738" t="s">
        <v>4432</v>
      </c>
    </row>
    <row r="739" spans="1:14" customFormat="1" hidden="1" outlineLevel="1" x14ac:dyDescent="0.2">
      <c r="A739" s="6">
        <v>44746</v>
      </c>
      <c r="B739" s="2">
        <v>22057</v>
      </c>
      <c r="C739" s="2" t="s">
        <v>2578</v>
      </c>
      <c r="D739" s="2" t="s">
        <v>719</v>
      </c>
      <c r="E739" s="1">
        <v>1518802</v>
      </c>
      <c r="F739" s="8" t="s">
        <v>316</v>
      </c>
      <c r="G739" s="1">
        <v>121504</v>
      </c>
      <c r="H739" s="1">
        <f t="shared" si="31"/>
        <v>1640306</v>
      </c>
      <c r="I739" s="2" t="s">
        <v>1851</v>
      </c>
      <c r="J739" s="2" t="s">
        <v>913</v>
      </c>
      <c r="K739" s="1">
        <f>+VLOOKUP(B739,[10]Sheet1!A$2:H$176,6,0)</f>
        <v>1518802</v>
      </c>
      <c r="L739" s="1">
        <f t="shared" si="30"/>
        <v>0</v>
      </c>
      <c r="M739" s="6">
        <f>+VLOOKUP(B739,[10]Sheet1!A$2:H$176,8,0)</f>
        <v>44778</v>
      </c>
      <c r="N739" t="s">
        <v>4432</v>
      </c>
    </row>
    <row r="740" spans="1:14" customFormat="1" hidden="1" outlineLevel="1" x14ac:dyDescent="0.2">
      <c r="A740" s="6">
        <v>44746</v>
      </c>
      <c r="B740" s="2">
        <v>22058</v>
      </c>
      <c r="C740" s="2" t="s">
        <v>2578</v>
      </c>
      <c r="D740" s="2" t="s">
        <v>1849</v>
      </c>
      <c r="E740" s="1">
        <v>3134700</v>
      </c>
      <c r="F740" s="8" t="s">
        <v>316</v>
      </c>
      <c r="G740" s="1">
        <v>250776</v>
      </c>
      <c r="H740" s="1">
        <f t="shared" si="31"/>
        <v>3385476</v>
      </c>
      <c r="I740" s="2" t="s">
        <v>1474</v>
      </c>
      <c r="J740" s="2" t="s">
        <v>2830</v>
      </c>
      <c r="K740" s="1">
        <f>+VLOOKUP(B740,[10]Sheet1!A$2:H$176,6,0)</f>
        <v>3134700</v>
      </c>
      <c r="L740" s="1">
        <f t="shared" si="30"/>
        <v>0</v>
      </c>
      <c r="M740" s="6">
        <f>+VLOOKUP(B740,[10]Sheet1!A$2:H$176,8,0)</f>
        <v>44778</v>
      </c>
      <c r="N740" t="s">
        <v>4432</v>
      </c>
    </row>
    <row r="741" spans="1:14" customFormat="1" hidden="1" outlineLevel="1" x14ac:dyDescent="0.2">
      <c r="A741" s="6">
        <v>44746</v>
      </c>
      <c r="B741" s="2">
        <v>22059</v>
      </c>
      <c r="C741" s="2" t="s">
        <v>2578</v>
      </c>
      <c r="D741" s="2" t="s">
        <v>1437</v>
      </c>
      <c r="E741" s="1">
        <v>2697270</v>
      </c>
      <c r="F741" s="8" t="s">
        <v>316</v>
      </c>
      <c r="G741" s="1">
        <v>215782</v>
      </c>
      <c r="H741" s="1">
        <f t="shared" si="31"/>
        <v>2913052</v>
      </c>
      <c r="I741" s="2" t="s">
        <v>1474</v>
      </c>
      <c r="J741" s="2" t="s">
        <v>2830</v>
      </c>
      <c r="K741" s="1">
        <f>+VLOOKUP(B741,[10]Sheet1!A$2:H$176,6,0)</f>
        <v>2697270</v>
      </c>
      <c r="L741" s="1">
        <f t="shared" si="30"/>
        <v>0</v>
      </c>
      <c r="M741" s="6">
        <f>+VLOOKUP(B741,[10]Sheet1!A$2:H$176,8,0)</f>
        <v>44778</v>
      </c>
      <c r="N741" t="s">
        <v>4432</v>
      </c>
    </row>
    <row r="742" spans="1:14" customFormat="1" hidden="1" outlineLevel="1" x14ac:dyDescent="0.2">
      <c r="A742" s="6">
        <v>44746</v>
      </c>
      <c r="B742" s="2">
        <v>22061</v>
      </c>
      <c r="C742" s="2" t="s">
        <v>2578</v>
      </c>
      <c r="D742" s="2" t="s">
        <v>582</v>
      </c>
      <c r="E742" s="1">
        <v>1110580</v>
      </c>
      <c r="F742" s="8" t="s">
        <v>316</v>
      </c>
      <c r="G742" s="1">
        <v>88846</v>
      </c>
      <c r="H742" s="1">
        <f t="shared" si="31"/>
        <v>1199426</v>
      </c>
      <c r="I742" s="2" t="s">
        <v>2897</v>
      </c>
      <c r="J742" s="2" t="s">
        <v>1197</v>
      </c>
      <c r="K742" s="1">
        <f>+VLOOKUP(B742,[10]Sheet1!A$2:H$176,6,0)</f>
        <v>1110580</v>
      </c>
      <c r="L742" s="1">
        <f t="shared" si="30"/>
        <v>0</v>
      </c>
      <c r="M742" s="6">
        <f>+VLOOKUP(B742,[10]Sheet1!A$2:H$176,8,0)</f>
        <v>44778</v>
      </c>
      <c r="N742" t="s">
        <v>4432</v>
      </c>
    </row>
    <row r="743" spans="1:14" customFormat="1" hidden="1" outlineLevel="1" x14ac:dyDescent="0.2">
      <c r="A743" s="6">
        <v>44746</v>
      </c>
      <c r="B743" s="2">
        <v>22063</v>
      </c>
      <c r="C743" s="2" t="s">
        <v>2578</v>
      </c>
      <c r="D743" s="2" t="s">
        <v>2401</v>
      </c>
      <c r="E743" s="1">
        <v>8096480</v>
      </c>
      <c r="F743" s="8" t="s">
        <v>316</v>
      </c>
      <c r="G743" s="1">
        <v>647718</v>
      </c>
      <c r="H743" s="1">
        <f t="shared" si="31"/>
        <v>8744198</v>
      </c>
      <c r="I743" s="2" t="s">
        <v>513</v>
      </c>
      <c r="J743" s="2" t="s">
        <v>364</v>
      </c>
      <c r="K743" s="1">
        <f>+VLOOKUP(B743,[10]Sheet1!A$2:H$176,6,0)</f>
        <v>8096480</v>
      </c>
      <c r="L743" s="1">
        <f t="shared" si="30"/>
        <v>0</v>
      </c>
      <c r="M743" s="6">
        <f>+VLOOKUP(B743,[10]Sheet1!A$2:H$176,8,0)</f>
        <v>44778</v>
      </c>
      <c r="N743" t="s">
        <v>4432</v>
      </c>
    </row>
    <row r="744" spans="1:14" customFormat="1" hidden="1" outlineLevel="1" x14ac:dyDescent="0.2">
      <c r="A744" s="6">
        <v>44746</v>
      </c>
      <c r="B744" s="2">
        <v>22064</v>
      </c>
      <c r="C744" s="2" t="s">
        <v>2578</v>
      </c>
      <c r="D744" s="2" t="s">
        <v>1137</v>
      </c>
      <c r="E744" s="1">
        <v>8583250</v>
      </c>
      <c r="F744" s="8" t="s">
        <v>316</v>
      </c>
      <c r="G744" s="1">
        <v>686660</v>
      </c>
      <c r="H744" s="1">
        <f t="shared" si="31"/>
        <v>9269910</v>
      </c>
      <c r="I744" s="2" t="s">
        <v>769</v>
      </c>
      <c r="J744" s="2" t="s">
        <v>319</v>
      </c>
      <c r="K744" s="1">
        <f>+VLOOKUP(B744,[10]Sheet1!A$2:H$176,6,0)</f>
        <v>8583250</v>
      </c>
      <c r="L744" s="1">
        <f t="shared" si="30"/>
        <v>0</v>
      </c>
      <c r="M744" s="6">
        <f>+VLOOKUP(B744,[10]Sheet1!A$2:H$176,8,0)</f>
        <v>44778</v>
      </c>
      <c r="N744" t="s">
        <v>4432</v>
      </c>
    </row>
    <row r="745" spans="1:14" customFormat="1" hidden="1" outlineLevel="1" x14ac:dyDescent="0.2">
      <c r="A745" s="6">
        <v>44746</v>
      </c>
      <c r="B745" s="2">
        <v>22065</v>
      </c>
      <c r="C745" s="2" t="s">
        <v>2578</v>
      </c>
      <c r="D745" s="2" t="s">
        <v>2372</v>
      </c>
      <c r="E745" s="1">
        <v>21402648</v>
      </c>
      <c r="F745" s="8" t="s">
        <v>316</v>
      </c>
      <c r="G745" s="1">
        <v>1712212</v>
      </c>
      <c r="H745" s="1">
        <f t="shared" si="31"/>
        <v>23114860</v>
      </c>
      <c r="I745" s="2" t="s">
        <v>2355</v>
      </c>
      <c r="J745" s="2" t="s">
        <v>2013</v>
      </c>
      <c r="K745" s="1">
        <f>+VLOOKUP(B745,[10]Sheet1!A$2:H$176,6,0)</f>
        <v>21402648</v>
      </c>
      <c r="L745" s="1">
        <f t="shared" si="30"/>
        <v>0</v>
      </c>
      <c r="M745" s="6">
        <f>+VLOOKUP(B745,[10]Sheet1!A$2:H$176,8,0)</f>
        <v>44778</v>
      </c>
      <c r="N745" t="s">
        <v>4432</v>
      </c>
    </row>
    <row r="746" spans="1:14" customFormat="1" hidden="1" outlineLevel="1" x14ac:dyDescent="0.2">
      <c r="A746" s="6">
        <v>44746</v>
      </c>
      <c r="B746" s="2">
        <v>22066</v>
      </c>
      <c r="C746" s="2" t="s">
        <v>2578</v>
      </c>
      <c r="D746" s="2" t="s">
        <v>742</v>
      </c>
      <c r="E746" s="1">
        <v>2872140</v>
      </c>
      <c r="F746" s="8" t="s">
        <v>316</v>
      </c>
      <c r="G746" s="1">
        <v>229771</v>
      </c>
      <c r="H746" s="1">
        <f t="shared" si="31"/>
        <v>3101911</v>
      </c>
      <c r="I746" s="2" t="s">
        <v>3001</v>
      </c>
      <c r="J746" s="2" t="s">
        <v>1150</v>
      </c>
      <c r="K746" s="1">
        <f>+VLOOKUP(B746,[10]Sheet1!A$2:H$176,6,0)</f>
        <v>2872140</v>
      </c>
      <c r="L746" s="1">
        <f t="shared" si="30"/>
        <v>0</v>
      </c>
      <c r="M746" s="6">
        <f>+VLOOKUP(B746,[10]Sheet1!A$2:H$176,8,0)</f>
        <v>44778</v>
      </c>
      <c r="N746" t="s">
        <v>4432</v>
      </c>
    </row>
    <row r="747" spans="1:14" customFormat="1" hidden="1" outlineLevel="1" x14ac:dyDescent="0.2">
      <c r="A747" s="6">
        <v>44746</v>
      </c>
      <c r="B747" s="2">
        <v>22067</v>
      </c>
      <c r="C747" s="2" t="s">
        <v>2578</v>
      </c>
      <c r="D747" s="2" t="s">
        <v>2559</v>
      </c>
      <c r="E747" s="1">
        <v>580800</v>
      </c>
      <c r="F747" s="8" t="s">
        <v>316</v>
      </c>
      <c r="G747" s="1">
        <v>46464</v>
      </c>
      <c r="H747" s="1">
        <f t="shared" si="31"/>
        <v>627264</v>
      </c>
      <c r="I747" s="2" t="s">
        <v>2355</v>
      </c>
      <c r="J747" s="2" t="s">
        <v>2013</v>
      </c>
      <c r="K747" s="1">
        <f>+VLOOKUP(B747,[6]Sheet1!A$1:H$336,6,0)</f>
        <v>580800</v>
      </c>
      <c r="L747" s="1">
        <f t="shared" si="30"/>
        <v>0</v>
      </c>
      <c r="M747" s="6">
        <f>+VLOOKUP(B747,[6]Sheet1!A$1:H$336,8,0)</f>
        <v>44869</v>
      </c>
      <c r="N747" t="s">
        <v>4436</v>
      </c>
    </row>
    <row r="748" spans="1:14" customFormat="1" hidden="1" outlineLevel="1" x14ac:dyDescent="0.2">
      <c r="A748" s="6">
        <v>44746</v>
      </c>
      <c r="B748" s="2">
        <v>22068</v>
      </c>
      <c r="C748" s="2" t="s">
        <v>2578</v>
      </c>
      <c r="D748" s="2" t="s">
        <v>53</v>
      </c>
      <c r="E748" s="1">
        <v>2935360</v>
      </c>
      <c r="F748" s="8" t="s">
        <v>316</v>
      </c>
      <c r="G748" s="1">
        <v>234829</v>
      </c>
      <c r="H748" s="1">
        <f t="shared" si="31"/>
        <v>3170189</v>
      </c>
      <c r="I748" s="2" t="s">
        <v>975</v>
      </c>
      <c r="J748" s="2" t="s">
        <v>915</v>
      </c>
      <c r="K748" s="1">
        <f>+VLOOKUP(B748,[10]Sheet1!A$2:H$176,6,0)</f>
        <v>2935360</v>
      </c>
      <c r="L748" s="1">
        <f t="shared" si="30"/>
        <v>0</v>
      </c>
      <c r="M748" s="6">
        <f>+VLOOKUP(B748,[10]Sheet1!A$2:H$176,8,0)</f>
        <v>44778</v>
      </c>
      <c r="N748" t="s">
        <v>4432</v>
      </c>
    </row>
    <row r="749" spans="1:14" customFormat="1" hidden="1" outlineLevel="1" x14ac:dyDescent="0.2">
      <c r="A749" s="6">
        <v>44746</v>
      </c>
      <c r="B749" s="2">
        <v>22069</v>
      </c>
      <c r="C749" s="2" t="s">
        <v>2578</v>
      </c>
      <c r="D749" s="2" t="s">
        <v>1666</v>
      </c>
      <c r="E749" s="1">
        <v>290400</v>
      </c>
      <c r="F749" s="8" t="s">
        <v>316</v>
      </c>
      <c r="G749" s="1">
        <v>23232</v>
      </c>
      <c r="H749" s="1">
        <f t="shared" si="31"/>
        <v>313632</v>
      </c>
      <c r="I749" s="2" t="s">
        <v>975</v>
      </c>
      <c r="J749" s="2" t="s">
        <v>915</v>
      </c>
      <c r="K749" s="1">
        <f>+VLOOKUP(B749,[10]Sheet1!A$2:H$176,6,0)</f>
        <v>290400</v>
      </c>
      <c r="L749" s="1">
        <f t="shared" si="30"/>
        <v>0</v>
      </c>
      <c r="M749" s="6">
        <f>+VLOOKUP(B749,[10]Sheet1!A$2:H$176,8,0)</f>
        <v>44778</v>
      </c>
      <c r="N749" t="s">
        <v>4432</v>
      </c>
    </row>
    <row r="750" spans="1:14" customFormat="1" hidden="1" outlineLevel="1" x14ac:dyDescent="0.2">
      <c r="A750" s="6">
        <v>44746</v>
      </c>
      <c r="B750" s="2">
        <v>22070</v>
      </c>
      <c r="C750" s="2" t="s">
        <v>2578</v>
      </c>
      <c r="D750" s="2" t="s">
        <v>1109</v>
      </c>
      <c r="E750" s="1">
        <v>3492740</v>
      </c>
      <c r="F750" s="8" t="s">
        <v>316</v>
      </c>
      <c r="G750" s="1">
        <v>279419</v>
      </c>
      <c r="H750" s="1">
        <f t="shared" si="31"/>
        <v>3772159</v>
      </c>
      <c r="I750" s="2" t="s">
        <v>2355</v>
      </c>
      <c r="J750" s="2" t="s">
        <v>2013</v>
      </c>
      <c r="K750" s="1">
        <f>+VLOOKUP(B750,[10]Sheet1!A$2:H$176,6,0)</f>
        <v>3492740</v>
      </c>
      <c r="L750" s="1">
        <f t="shared" si="30"/>
        <v>0</v>
      </c>
      <c r="M750" s="6">
        <f>+VLOOKUP(B750,[10]Sheet1!A$2:H$176,8,0)</f>
        <v>44778</v>
      </c>
      <c r="N750" t="s">
        <v>4432</v>
      </c>
    </row>
    <row r="751" spans="1:14" customFormat="1" hidden="1" outlineLevel="1" x14ac:dyDescent="0.2">
      <c r="A751" s="6">
        <v>44746</v>
      </c>
      <c r="B751" s="2">
        <v>22072</v>
      </c>
      <c r="C751" s="2" t="s">
        <v>2578</v>
      </c>
      <c r="D751" s="2" t="s">
        <v>1451</v>
      </c>
      <c r="E751" s="1">
        <v>3120260</v>
      </c>
      <c r="F751" s="8" t="s">
        <v>316</v>
      </c>
      <c r="G751" s="1">
        <v>249621</v>
      </c>
      <c r="H751" s="1">
        <f t="shared" si="31"/>
        <v>3369881</v>
      </c>
      <c r="I751" s="2" t="s">
        <v>2355</v>
      </c>
      <c r="J751" s="2" t="s">
        <v>2013</v>
      </c>
      <c r="K751" s="1">
        <f>+VLOOKUP(B751,[10]Sheet1!A$2:H$176,6,0)</f>
        <v>3120260</v>
      </c>
      <c r="L751" s="1">
        <f t="shared" si="30"/>
        <v>0</v>
      </c>
      <c r="M751" s="6">
        <f>+VLOOKUP(B751,[10]Sheet1!A$2:H$176,8,0)</f>
        <v>44778</v>
      </c>
      <c r="N751" t="s">
        <v>4432</v>
      </c>
    </row>
    <row r="752" spans="1:14" customFormat="1" hidden="1" outlineLevel="1" x14ac:dyDescent="0.2">
      <c r="A752" s="6">
        <v>44746</v>
      </c>
      <c r="B752" s="2">
        <v>22073</v>
      </c>
      <c r="C752" s="2" t="s">
        <v>2578</v>
      </c>
      <c r="D752" s="2" t="s">
        <v>2385</v>
      </c>
      <c r="E752" s="1">
        <v>4442320</v>
      </c>
      <c r="F752" s="8" t="s">
        <v>316</v>
      </c>
      <c r="G752" s="1">
        <v>355386</v>
      </c>
      <c r="H752" s="1">
        <f t="shared" si="31"/>
        <v>4797706</v>
      </c>
      <c r="I752" s="2" t="s">
        <v>1893</v>
      </c>
      <c r="J752" s="2" t="s">
        <v>375</v>
      </c>
      <c r="K752" s="1">
        <f>+VLOOKUP(B752,[10]Sheet1!A$2:H$176,6,0)</f>
        <v>4442320</v>
      </c>
      <c r="L752" s="1">
        <f t="shared" si="30"/>
        <v>0</v>
      </c>
      <c r="M752" s="6">
        <f>+VLOOKUP(B752,[10]Sheet1!A$2:H$176,8,0)</f>
        <v>44778</v>
      </c>
      <c r="N752" t="s">
        <v>4432</v>
      </c>
    </row>
    <row r="753" spans="1:14" customFormat="1" hidden="1" outlineLevel="1" x14ac:dyDescent="0.2">
      <c r="A753" s="6">
        <v>44746</v>
      </c>
      <c r="B753" s="2">
        <v>22074</v>
      </c>
      <c r="C753" s="2" t="s">
        <v>2578</v>
      </c>
      <c r="D753" s="2" t="s">
        <v>1194</v>
      </c>
      <c r="E753" s="1">
        <v>4178590</v>
      </c>
      <c r="F753" s="8" t="s">
        <v>316</v>
      </c>
      <c r="G753" s="1">
        <v>334287</v>
      </c>
      <c r="H753" s="1">
        <f t="shared" si="31"/>
        <v>4512877</v>
      </c>
      <c r="I753" s="2" t="s">
        <v>1893</v>
      </c>
      <c r="J753" s="2" t="s">
        <v>375</v>
      </c>
      <c r="K753" s="1">
        <f>+VLOOKUP(B753,[10]Sheet1!A$2:H$176,6,0)</f>
        <v>4178590</v>
      </c>
      <c r="L753" s="1">
        <f t="shared" si="30"/>
        <v>0</v>
      </c>
      <c r="M753" s="6">
        <f>+VLOOKUP(B753,[10]Sheet1!A$2:H$176,8,0)</f>
        <v>44778</v>
      </c>
      <c r="N753" t="s">
        <v>4432</v>
      </c>
    </row>
    <row r="754" spans="1:14" customFormat="1" hidden="1" outlineLevel="1" x14ac:dyDescent="0.2">
      <c r="A754" s="6">
        <v>44746</v>
      </c>
      <c r="B754" s="2">
        <v>22075</v>
      </c>
      <c r="C754" s="2" t="s">
        <v>2578</v>
      </c>
      <c r="D754" s="2" t="s">
        <v>1472</v>
      </c>
      <c r="E754" s="1">
        <v>3168830</v>
      </c>
      <c r="F754" s="8" t="s">
        <v>316</v>
      </c>
      <c r="G754" s="1">
        <v>253506</v>
      </c>
      <c r="H754" s="1">
        <f t="shared" si="31"/>
        <v>3422336</v>
      </c>
      <c r="I754" s="2" t="s">
        <v>1893</v>
      </c>
      <c r="J754" s="2" t="s">
        <v>375</v>
      </c>
      <c r="K754" s="1">
        <f>+VLOOKUP(B754,[10]Sheet1!A$2:H$176,6,0)</f>
        <v>3168830</v>
      </c>
      <c r="L754" s="1">
        <f t="shared" si="30"/>
        <v>0</v>
      </c>
      <c r="M754" s="6">
        <f>+VLOOKUP(B754,[10]Sheet1!A$2:H$176,8,0)</f>
        <v>44778</v>
      </c>
      <c r="N754" t="s">
        <v>4432</v>
      </c>
    </row>
    <row r="755" spans="1:14" customFormat="1" hidden="1" outlineLevel="1" x14ac:dyDescent="0.2">
      <c r="A755" s="6">
        <v>44746</v>
      </c>
      <c r="B755" s="2">
        <v>22076</v>
      </c>
      <c r="C755" s="2" t="s">
        <v>2578</v>
      </c>
      <c r="D755" s="2"/>
      <c r="E755" s="1">
        <v>0</v>
      </c>
      <c r="F755" s="8" t="s">
        <v>316</v>
      </c>
      <c r="G755" s="1">
        <v>0</v>
      </c>
      <c r="H755" s="1">
        <f t="shared" si="31"/>
        <v>0</v>
      </c>
      <c r="I755" s="2" t="s">
        <v>1893</v>
      </c>
      <c r="J755" s="2" t="s">
        <v>375</v>
      </c>
      <c r="K755" s="1"/>
      <c r="L755" s="1"/>
      <c r="M755" s="6"/>
      <c r="N755" t="s">
        <v>3062</v>
      </c>
    </row>
    <row r="756" spans="1:14" customFormat="1" hidden="1" outlineLevel="1" x14ac:dyDescent="0.2">
      <c r="A756" s="6">
        <v>44746</v>
      </c>
      <c r="B756" s="2">
        <v>22077</v>
      </c>
      <c r="C756" s="2" t="s">
        <v>2578</v>
      </c>
      <c r="D756" s="2" t="s">
        <v>679</v>
      </c>
      <c r="E756" s="1">
        <v>2188965</v>
      </c>
      <c r="F756" s="8" t="s">
        <v>316</v>
      </c>
      <c r="G756" s="1">
        <v>175117</v>
      </c>
      <c r="H756" s="1">
        <f t="shared" si="31"/>
        <v>2364082</v>
      </c>
      <c r="I756" s="2" t="s">
        <v>1893</v>
      </c>
      <c r="J756" s="2" t="s">
        <v>375</v>
      </c>
      <c r="K756" s="1">
        <f>+VLOOKUP(B756,[10]Sheet1!A$2:H$176,6,0)</f>
        <v>2188965</v>
      </c>
      <c r="L756" s="1">
        <f t="shared" ref="L756:L798" si="32">+K756-E756</f>
        <v>0</v>
      </c>
      <c r="M756" s="6">
        <f>+VLOOKUP(B756,[10]Sheet1!A$2:H$176,8,0)</f>
        <v>44778</v>
      </c>
      <c r="N756" t="s">
        <v>4432</v>
      </c>
    </row>
    <row r="757" spans="1:14" customFormat="1" hidden="1" outlineLevel="1" x14ac:dyDescent="0.2">
      <c r="A757" s="6">
        <v>44746</v>
      </c>
      <c r="B757" s="2">
        <v>22078</v>
      </c>
      <c r="C757" s="2" t="s">
        <v>2578</v>
      </c>
      <c r="D757" s="2" t="s">
        <v>2912</v>
      </c>
      <c r="E757" s="1">
        <v>862708</v>
      </c>
      <c r="F757" s="8" t="s">
        <v>316</v>
      </c>
      <c r="G757" s="1">
        <v>69017</v>
      </c>
      <c r="H757" s="1">
        <f t="shared" si="31"/>
        <v>931725</v>
      </c>
      <c r="I757" s="2" t="s">
        <v>1893</v>
      </c>
      <c r="J757" s="2" t="s">
        <v>375</v>
      </c>
      <c r="K757" s="1">
        <f>+VLOOKUP(B757,[10]Sheet1!A$2:H$176,6,0)</f>
        <v>862708</v>
      </c>
      <c r="L757" s="1">
        <f t="shared" si="32"/>
        <v>0</v>
      </c>
      <c r="M757" s="6">
        <f>+VLOOKUP(B757,[10]Sheet1!A$2:H$176,8,0)</f>
        <v>44778</v>
      </c>
      <c r="N757" t="s">
        <v>4432</v>
      </c>
    </row>
    <row r="758" spans="1:14" customFormat="1" hidden="1" outlineLevel="1" x14ac:dyDescent="0.2">
      <c r="A758" s="6">
        <v>44746</v>
      </c>
      <c r="B758" s="2">
        <v>22079</v>
      </c>
      <c r="C758" s="2" t="s">
        <v>2578</v>
      </c>
      <c r="D758" s="2" t="s">
        <v>592</v>
      </c>
      <c r="E758" s="1">
        <v>3432104</v>
      </c>
      <c r="F758" s="8" t="s">
        <v>316</v>
      </c>
      <c r="G758" s="1">
        <v>274568</v>
      </c>
      <c r="H758" s="1">
        <f t="shared" si="31"/>
        <v>3706672</v>
      </c>
      <c r="I758" s="2" t="s">
        <v>1893</v>
      </c>
      <c r="J758" s="2" t="s">
        <v>375</v>
      </c>
      <c r="K758" s="1">
        <f>+VLOOKUP(B758,[10]Sheet1!A$2:H$176,6,0)</f>
        <v>3432104</v>
      </c>
      <c r="L758" s="1">
        <f t="shared" si="32"/>
        <v>0</v>
      </c>
      <c r="M758" s="6">
        <f>+VLOOKUP(B758,[10]Sheet1!A$2:H$176,8,0)</f>
        <v>44778</v>
      </c>
      <c r="N758" t="s">
        <v>4432</v>
      </c>
    </row>
    <row r="759" spans="1:14" customFormat="1" hidden="1" outlineLevel="1" x14ac:dyDescent="0.2">
      <c r="A759" s="6">
        <v>44746</v>
      </c>
      <c r="B759" s="2">
        <v>22080</v>
      </c>
      <c r="C759" s="2" t="s">
        <v>2578</v>
      </c>
      <c r="D759" s="2" t="s">
        <v>1384</v>
      </c>
      <c r="E759" s="1">
        <v>1468620</v>
      </c>
      <c r="F759" s="8" t="s">
        <v>316</v>
      </c>
      <c r="G759" s="1">
        <v>117490</v>
      </c>
      <c r="H759" s="1">
        <f t="shared" si="31"/>
        <v>1586110</v>
      </c>
      <c r="I759" s="2" t="s">
        <v>1893</v>
      </c>
      <c r="J759" s="2" t="s">
        <v>375</v>
      </c>
      <c r="K759" s="1">
        <f>+VLOOKUP(B759,[10]Sheet1!A$2:H$176,6,0)</f>
        <v>1468620</v>
      </c>
      <c r="L759" s="1">
        <f t="shared" si="32"/>
        <v>0</v>
      </c>
      <c r="M759" s="6">
        <f>+VLOOKUP(B759,[10]Sheet1!A$2:H$176,8,0)</f>
        <v>44778</v>
      </c>
      <c r="N759" t="s">
        <v>4432</v>
      </c>
    </row>
    <row r="760" spans="1:14" customFormat="1" hidden="1" outlineLevel="1" x14ac:dyDescent="0.2">
      <c r="A760" s="6">
        <v>44746</v>
      </c>
      <c r="B760" s="2">
        <v>22081</v>
      </c>
      <c r="C760" s="2" t="s">
        <v>2578</v>
      </c>
      <c r="D760" s="2" t="s">
        <v>2278</v>
      </c>
      <c r="E760" s="1">
        <v>3331740</v>
      </c>
      <c r="F760" s="8" t="s">
        <v>316</v>
      </c>
      <c r="G760" s="1">
        <v>266539</v>
      </c>
      <c r="H760" s="1">
        <f t="shared" si="31"/>
        <v>3598279</v>
      </c>
      <c r="I760" s="2" t="s">
        <v>1893</v>
      </c>
      <c r="J760" s="2" t="s">
        <v>375</v>
      </c>
      <c r="K760" s="1">
        <f>+VLOOKUP(B760,[10]Sheet1!A$2:H$176,6,0)</f>
        <v>3331740</v>
      </c>
      <c r="L760" s="1">
        <f t="shared" si="32"/>
        <v>0</v>
      </c>
      <c r="M760" s="6">
        <f>+VLOOKUP(B760,[10]Sheet1!A$2:H$176,8,0)</f>
        <v>44778</v>
      </c>
      <c r="N760" t="s">
        <v>4432</v>
      </c>
    </row>
    <row r="761" spans="1:14" customFormat="1" hidden="1" outlineLevel="1" x14ac:dyDescent="0.2">
      <c r="A761" s="6">
        <v>44746</v>
      </c>
      <c r="B761" s="2">
        <v>22082</v>
      </c>
      <c r="C761" s="2" t="s">
        <v>2578</v>
      </c>
      <c r="D761" s="2" t="s">
        <v>1967</v>
      </c>
      <c r="E761" s="1">
        <v>1321380</v>
      </c>
      <c r="F761" s="8" t="s">
        <v>316</v>
      </c>
      <c r="G761" s="1">
        <v>105710</v>
      </c>
      <c r="H761" s="1">
        <f t="shared" si="31"/>
        <v>1427090</v>
      </c>
      <c r="I761" s="2" t="s">
        <v>1893</v>
      </c>
      <c r="J761" s="2" t="s">
        <v>375</v>
      </c>
      <c r="K761" s="1">
        <f>+VLOOKUP(B761,[10]Sheet1!A$2:H$176,6,0)</f>
        <v>1321380</v>
      </c>
      <c r="L761" s="1">
        <f t="shared" si="32"/>
        <v>0</v>
      </c>
      <c r="M761" s="6">
        <f>+VLOOKUP(B761,[10]Sheet1!A$2:H$176,8,0)</f>
        <v>44778</v>
      </c>
      <c r="N761" t="s">
        <v>4432</v>
      </c>
    </row>
    <row r="762" spans="1:14" customFormat="1" hidden="1" outlineLevel="1" x14ac:dyDescent="0.2">
      <c r="A762" s="6">
        <v>44746</v>
      </c>
      <c r="B762" s="2">
        <v>22083</v>
      </c>
      <c r="C762" s="2" t="s">
        <v>2578</v>
      </c>
      <c r="D762" s="2" t="s">
        <v>2278</v>
      </c>
      <c r="E762" s="1">
        <v>4245280</v>
      </c>
      <c r="F762" s="8" t="s">
        <v>316</v>
      </c>
      <c r="G762" s="1">
        <v>339622</v>
      </c>
      <c r="H762" s="1">
        <f t="shared" si="31"/>
        <v>4584902</v>
      </c>
      <c r="I762" s="2" t="s">
        <v>1893</v>
      </c>
      <c r="J762" s="2" t="s">
        <v>375</v>
      </c>
      <c r="K762" s="1">
        <f>+VLOOKUP(B762,[10]Sheet1!A$2:H$176,6,0)</f>
        <v>4245280</v>
      </c>
      <c r="L762" s="1">
        <f t="shared" si="32"/>
        <v>0</v>
      </c>
      <c r="M762" s="6">
        <f>+VLOOKUP(B762,[10]Sheet1!A$2:H$176,8,0)</f>
        <v>44778</v>
      </c>
      <c r="N762" t="s">
        <v>4432</v>
      </c>
    </row>
    <row r="763" spans="1:14" customFormat="1" hidden="1" outlineLevel="1" x14ac:dyDescent="0.2">
      <c r="A763" s="6">
        <v>44746</v>
      </c>
      <c r="B763" s="2">
        <v>22084</v>
      </c>
      <c r="C763" s="2" t="s">
        <v>2578</v>
      </c>
      <c r="D763" s="2" t="s">
        <v>2912</v>
      </c>
      <c r="E763" s="1">
        <v>2544965</v>
      </c>
      <c r="F763" s="8" t="s">
        <v>316</v>
      </c>
      <c r="G763" s="1">
        <v>203597</v>
      </c>
      <c r="H763" s="1">
        <f t="shared" si="31"/>
        <v>2748562</v>
      </c>
      <c r="I763" s="2" t="s">
        <v>1893</v>
      </c>
      <c r="J763" s="2" t="s">
        <v>375</v>
      </c>
      <c r="K763" s="1">
        <f>+VLOOKUP(B763,[10]Sheet1!A$2:H$176,6,0)</f>
        <v>2544965</v>
      </c>
      <c r="L763" s="1">
        <f t="shared" si="32"/>
        <v>0</v>
      </c>
      <c r="M763" s="6">
        <f>+VLOOKUP(B763,[10]Sheet1!A$2:H$176,8,0)</f>
        <v>44778</v>
      </c>
      <c r="N763" t="s">
        <v>4432</v>
      </c>
    </row>
    <row r="764" spans="1:14" customFormat="1" hidden="1" outlineLevel="1" x14ac:dyDescent="0.2">
      <c r="A764" s="6">
        <v>44746</v>
      </c>
      <c r="B764" s="2">
        <v>22085</v>
      </c>
      <c r="C764" s="2" t="s">
        <v>2578</v>
      </c>
      <c r="D764" s="2" t="s">
        <v>2912</v>
      </c>
      <c r="E764" s="1">
        <v>1568984</v>
      </c>
      <c r="F764" s="8" t="s">
        <v>316</v>
      </c>
      <c r="G764" s="1">
        <v>125519</v>
      </c>
      <c r="H764" s="1">
        <f t="shared" si="31"/>
        <v>1694503</v>
      </c>
      <c r="I764" s="2" t="s">
        <v>1893</v>
      </c>
      <c r="J764" s="2" t="s">
        <v>375</v>
      </c>
      <c r="K764" s="1">
        <f>+VLOOKUP(B764,[10]Sheet1!A$2:H$176,6,0)</f>
        <v>1568984</v>
      </c>
      <c r="L764" s="1">
        <f t="shared" si="32"/>
        <v>0</v>
      </c>
      <c r="M764" s="6">
        <f>+VLOOKUP(B764,[10]Sheet1!A$2:H$176,8,0)</f>
        <v>44778</v>
      </c>
      <c r="N764" t="s">
        <v>4432</v>
      </c>
    </row>
    <row r="765" spans="1:14" customFormat="1" hidden="1" outlineLevel="1" x14ac:dyDescent="0.2">
      <c r="A765" s="6">
        <v>44746</v>
      </c>
      <c r="B765" s="2">
        <v>22086</v>
      </c>
      <c r="C765" s="2" t="s">
        <v>2578</v>
      </c>
      <c r="D765" s="2" t="s">
        <v>41</v>
      </c>
      <c r="E765" s="1">
        <v>3008079</v>
      </c>
      <c r="F765" s="8" t="s">
        <v>316</v>
      </c>
      <c r="G765" s="1">
        <v>240646</v>
      </c>
      <c r="H765" s="1">
        <f t="shared" si="31"/>
        <v>3248725</v>
      </c>
      <c r="I765" s="2" t="s">
        <v>1893</v>
      </c>
      <c r="J765" s="2" t="s">
        <v>375</v>
      </c>
      <c r="K765" s="1">
        <f>+VLOOKUP(B765,[10]Sheet1!A$2:H$176,6,0)</f>
        <v>3008079</v>
      </c>
      <c r="L765" s="1">
        <f t="shared" si="32"/>
        <v>0</v>
      </c>
      <c r="M765" s="6">
        <f>+VLOOKUP(B765,[10]Sheet1!A$2:H$176,8,0)</f>
        <v>44778</v>
      </c>
      <c r="N765" t="s">
        <v>4432</v>
      </c>
    </row>
    <row r="766" spans="1:14" customFormat="1" hidden="1" outlineLevel="1" x14ac:dyDescent="0.2">
      <c r="A766" s="6">
        <v>44746</v>
      </c>
      <c r="B766" s="2">
        <v>22087</v>
      </c>
      <c r="C766" s="2" t="s">
        <v>2578</v>
      </c>
      <c r="D766" s="2" t="s">
        <v>1891</v>
      </c>
      <c r="E766" s="1">
        <v>455620</v>
      </c>
      <c r="F766" s="8" t="s">
        <v>316</v>
      </c>
      <c r="G766" s="1">
        <v>36450</v>
      </c>
      <c r="H766" s="1">
        <f t="shared" si="31"/>
        <v>492070</v>
      </c>
      <c r="I766" s="2" t="s">
        <v>1893</v>
      </c>
      <c r="J766" s="2" t="s">
        <v>375</v>
      </c>
      <c r="K766" s="1">
        <f>+VLOOKUP(B766,[10]Sheet1!A$2:H$176,6,0)</f>
        <v>455620</v>
      </c>
      <c r="L766" s="1">
        <f t="shared" si="32"/>
        <v>0</v>
      </c>
      <c r="M766" s="6">
        <f>+VLOOKUP(B766,[10]Sheet1!A$2:H$176,8,0)</f>
        <v>44778</v>
      </c>
      <c r="N766" t="s">
        <v>4432</v>
      </c>
    </row>
    <row r="767" spans="1:14" customFormat="1" hidden="1" outlineLevel="1" x14ac:dyDescent="0.2">
      <c r="A767" s="6">
        <v>44746</v>
      </c>
      <c r="B767" s="2">
        <v>22088</v>
      </c>
      <c r="C767" s="2" t="s">
        <v>2578</v>
      </c>
      <c r="D767" s="2" t="s">
        <v>285</v>
      </c>
      <c r="E767" s="1">
        <v>6824480</v>
      </c>
      <c r="F767" s="8" t="s">
        <v>316</v>
      </c>
      <c r="G767" s="1">
        <v>545958</v>
      </c>
      <c r="H767" s="1">
        <f t="shared" si="31"/>
        <v>7370438</v>
      </c>
      <c r="I767" s="2" t="s">
        <v>1893</v>
      </c>
      <c r="J767" s="2" t="s">
        <v>375</v>
      </c>
      <c r="K767" s="1">
        <f>+VLOOKUP(B767,[10]Sheet1!A$2:H$176,6,0)</f>
        <v>6824480</v>
      </c>
      <c r="L767" s="1">
        <f t="shared" si="32"/>
        <v>0</v>
      </c>
      <c r="M767" s="6">
        <f>+VLOOKUP(B767,[10]Sheet1!A$2:H$176,8,0)</f>
        <v>44778</v>
      </c>
      <c r="N767" t="s">
        <v>4432</v>
      </c>
    </row>
    <row r="768" spans="1:14" customFormat="1" hidden="1" outlineLevel="1" x14ac:dyDescent="0.2">
      <c r="A768" s="6">
        <v>44746</v>
      </c>
      <c r="B768" s="2">
        <v>103</v>
      </c>
      <c r="C768" s="2" t="s">
        <v>1889</v>
      </c>
      <c r="D768" s="2" t="s">
        <v>2522</v>
      </c>
      <c r="E768" s="1">
        <v>-172500</v>
      </c>
      <c r="F768" s="8" t="s">
        <v>316</v>
      </c>
      <c r="G768" s="1">
        <v>-13800</v>
      </c>
      <c r="H768" s="1">
        <f t="shared" si="31"/>
        <v>-186300</v>
      </c>
      <c r="I768" s="2" t="s">
        <v>2355</v>
      </c>
      <c r="J768" s="2" t="s">
        <v>2013</v>
      </c>
      <c r="K768" s="1">
        <f>+VLOOKUP(B768,[10]Sheet1!A$2:H$176,6,0)</f>
        <v>-172500</v>
      </c>
      <c r="L768" s="1">
        <f t="shared" si="32"/>
        <v>0</v>
      </c>
      <c r="M768" s="6">
        <f>+VLOOKUP(B768,[10]Sheet1!A$2:H$176,8,0)</f>
        <v>44778</v>
      </c>
      <c r="N768" t="s">
        <v>4432</v>
      </c>
    </row>
    <row r="769" spans="1:14" customFormat="1" hidden="1" outlineLevel="1" x14ac:dyDescent="0.2">
      <c r="A769" s="6">
        <v>44747</v>
      </c>
      <c r="B769" s="2">
        <v>22513</v>
      </c>
      <c r="C769" s="2" t="s">
        <v>2578</v>
      </c>
      <c r="D769" s="2" t="s">
        <v>777</v>
      </c>
      <c r="E769" s="1">
        <v>145200</v>
      </c>
      <c r="F769" s="8" t="s">
        <v>316</v>
      </c>
      <c r="G769" s="1">
        <v>11616</v>
      </c>
      <c r="H769" s="1">
        <f t="shared" si="31"/>
        <v>156816</v>
      </c>
      <c r="I769" s="2" t="s">
        <v>1893</v>
      </c>
      <c r="J769" s="2" t="s">
        <v>375</v>
      </c>
      <c r="K769" s="1">
        <f>+VLOOKUP(B769,[10]Sheet1!A$2:H$176,6,0)</f>
        <v>145200</v>
      </c>
      <c r="L769" s="1">
        <f t="shared" si="32"/>
        <v>0</v>
      </c>
      <c r="M769" s="6">
        <f>+VLOOKUP(B769,[10]Sheet1!A$2:H$176,8,0)</f>
        <v>44778</v>
      </c>
      <c r="N769" t="s">
        <v>4432</v>
      </c>
    </row>
    <row r="770" spans="1:14" customFormat="1" hidden="1" outlineLevel="1" x14ac:dyDescent="0.2">
      <c r="A770" s="6">
        <v>44748</v>
      </c>
      <c r="B770" s="2">
        <v>15215</v>
      </c>
      <c r="C770" s="17"/>
      <c r="D770" s="2" t="s">
        <v>3043</v>
      </c>
      <c r="E770" s="1">
        <v>-5115176</v>
      </c>
      <c r="F770" s="8" t="s">
        <v>3060</v>
      </c>
      <c r="G770" s="1">
        <v>-511518</v>
      </c>
      <c r="H770" s="1">
        <f t="shared" ref="H770:H833" si="33">+E770+G770</f>
        <v>-5626694</v>
      </c>
      <c r="I770" s="2" t="s">
        <v>2355</v>
      </c>
      <c r="J770" s="2" t="s">
        <v>2013</v>
      </c>
      <c r="K770" s="1" t="e">
        <f>+VLOOKUP(B770,[2]Sheet1!A$2:H$93,6,0)</f>
        <v>#N/A</v>
      </c>
      <c r="L770" s="1" t="e">
        <f t="shared" si="32"/>
        <v>#N/A</v>
      </c>
      <c r="M770" s="6" t="e">
        <f>+VLOOKUP(B770,[2]Sheet1!A$2:H$93,8,0)</f>
        <v>#N/A</v>
      </c>
      <c r="N770" t="s">
        <v>4426</v>
      </c>
    </row>
    <row r="771" spans="1:14" customFormat="1" hidden="1" outlineLevel="1" x14ac:dyDescent="0.2">
      <c r="A771" s="6">
        <v>44749</v>
      </c>
      <c r="B771" s="2">
        <v>18611</v>
      </c>
      <c r="C771" s="17"/>
      <c r="D771" s="2" t="s">
        <v>3034</v>
      </c>
      <c r="E771" s="1">
        <v>-2635615</v>
      </c>
      <c r="F771" s="8" t="s">
        <v>3061</v>
      </c>
      <c r="G771" s="1">
        <v>-210849</v>
      </c>
      <c r="H771" s="1">
        <f t="shared" si="33"/>
        <v>-2846464</v>
      </c>
      <c r="I771" s="2" t="s">
        <v>2355</v>
      </c>
      <c r="J771" s="2" t="s">
        <v>2013</v>
      </c>
      <c r="K771" s="1" t="e">
        <f>+VLOOKUP(B771,[2]Sheet1!A$2:H$93,6,0)</f>
        <v>#N/A</v>
      </c>
      <c r="L771" s="1" t="e">
        <f t="shared" si="32"/>
        <v>#N/A</v>
      </c>
      <c r="M771" s="6" t="e">
        <f>+VLOOKUP(B771,[2]Sheet1!A$2:H$93,8,0)</f>
        <v>#N/A</v>
      </c>
      <c r="N771" t="s">
        <v>4426</v>
      </c>
    </row>
    <row r="772" spans="1:14" customFormat="1" hidden="1" outlineLevel="1" x14ac:dyDescent="0.2">
      <c r="A772" s="6">
        <v>44749</v>
      </c>
      <c r="B772" s="2">
        <v>18612</v>
      </c>
      <c r="C772" s="17"/>
      <c r="D772" s="2" t="s">
        <v>3035</v>
      </c>
      <c r="E772" s="1">
        <v>-13968758</v>
      </c>
      <c r="F772" s="8" t="s">
        <v>3061</v>
      </c>
      <c r="G772" s="1">
        <v>-1117501</v>
      </c>
      <c r="H772" s="1">
        <f t="shared" si="33"/>
        <v>-15086259</v>
      </c>
      <c r="I772" s="2" t="s">
        <v>2355</v>
      </c>
      <c r="J772" s="2" t="s">
        <v>2013</v>
      </c>
      <c r="K772" s="1" t="e">
        <f>+VLOOKUP(B772,[2]Sheet1!A$2:H$93,6,0)</f>
        <v>#N/A</v>
      </c>
      <c r="L772" s="1" t="e">
        <f t="shared" si="32"/>
        <v>#N/A</v>
      </c>
      <c r="M772" s="6" t="e">
        <f>+VLOOKUP(B772,[2]Sheet1!A$2:H$93,8,0)</f>
        <v>#N/A</v>
      </c>
      <c r="N772" t="s">
        <v>4426</v>
      </c>
    </row>
    <row r="773" spans="1:14" customFormat="1" hidden="1" outlineLevel="1" x14ac:dyDescent="0.2">
      <c r="A773" s="6">
        <v>44749</v>
      </c>
      <c r="B773" s="2">
        <v>18613</v>
      </c>
      <c r="C773" s="17"/>
      <c r="D773" s="2" t="s">
        <v>3036</v>
      </c>
      <c r="E773" s="1">
        <v>-5930133</v>
      </c>
      <c r="F773" s="8" t="s">
        <v>3061</v>
      </c>
      <c r="G773" s="1">
        <v>-474411</v>
      </c>
      <c r="H773" s="1">
        <f t="shared" si="33"/>
        <v>-6404544</v>
      </c>
      <c r="I773" s="2" t="s">
        <v>2355</v>
      </c>
      <c r="J773" s="2" t="s">
        <v>2013</v>
      </c>
      <c r="K773" s="1" t="e">
        <f>+VLOOKUP(B773,[2]Sheet1!A$2:H$93,6,0)</f>
        <v>#N/A</v>
      </c>
      <c r="L773" s="1" t="e">
        <f t="shared" si="32"/>
        <v>#N/A</v>
      </c>
      <c r="M773" s="6" t="e">
        <f>+VLOOKUP(B773,[2]Sheet1!A$2:H$93,8,0)</f>
        <v>#N/A</v>
      </c>
      <c r="N773" t="s">
        <v>4426</v>
      </c>
    </row>
    <row r="774" spans="1:14" customFormat="1" hidden="1" outlineLevel="1" x14ac:dyDescent="0.2">
      <c r="A774" s="6">
        <v>44749</v>
      </c>
      <c r="B774" s="2">
        <v>18614</v>
      </c>
      <c r="C774" s="17"/>
      <c r="D774" s="2" t="s">
        <v>3037</v>
      </c>
      <c r="E774" s="1">
        <v>-9224651</v>
      </c>
      <c r="F774" s="8" t="s">
        <v>3061</v>
      </c>
      <c r="G774" s="1">
        <v>-737972</v>
      </c>
      <c r="H774" s="1">
        <f t="shared" si="33"/>
        <v>-9962623</v>
      </c>
      <c r="I774" s="2" t="s">
        <v>2355</v>
      </c>
      <c r="J774" s="2" t="s">
        <v>2013</v>
      </c>
      <c r="K774" s="1" t="e">
        <f>+VLOOKUP(B774,[2]Sheet1!A$2:H$93,6,0)</f>
        <v>#N/A</v>
      </c>
      <c r="L774" s="1" t="e">
        <f t="shared" si="32"/>
        <v>#N/A</v>
      </c>
      <c r="M774" s="6" t="e">
        <f>+VLOOKUP(B774,[2]Sheet1!A$2:H$93,8,0)</f>
        <v>#N/A</v>
      </c>
      <c r="N774" t="s">
        <v>4426</v>
      </c>
    </row>
    <row r="775" spans="1:14" customFormat="1" hidden="1" outlineLevel="1" x14ac:dyDescent="0.2">
      <c r="A775" s="6">
        <v>44749</v>
      </c>
      <c r="B775" s="2">
        <v>18615</v>
      </c>
      <c r="C775" s="17"/>
      <c r="D775" s="2" t="s">
        <v>3038</v>
      </c>
      <c r="E775" s="1">
        <v>-5271229</v>
      </c>
      <c r="F775" s="8" t="s">
        <v>3061</v>
      </c>
      <c r="G775" s="1">
        <v>-421698</v>
      </c>
      <c r="H775" s="1">
        <f t="shared" si="33"/>
        <v>-5692927</v>
      </c>
      <c r="I775" s="2" t="s">
        <v>2355</v>
      </c>
      <c r="J775" s="2" t="s">
        <v>2013</v>
      </c>
      <c r="K775" s="1" t="e">
        <f>+VLOOKUP(B775,[2]Sheet1!A$2:H$93,6,0)</f>
        <v>#N/A</v>
      </c>
      <c r="L775" s="1" t="e">
        <f t="shared" si="32"/>
        <v>#N/A</v>
      </c>
      <c r="M775" s="6" t="e">
        <f>+VLOOKUP(B775,[2]Sheet1!A$2:H$93,8,0)</f>
        <v>#N/A</v>
      </c>
      <c r="N775" t="s">
        <v>4426</v>
      </c>
    </row>
    <row r="776" spans="1:14" customFormat="1" hidden="1" outlineLevel="1" x14ac:dyDescent="0.2">
      <c r="A776" s="6">
        <v>44749</v>
      </c>
      <c r="B776" s="2">
        <v>18616</v>
      </c>
      <c r="C776" s="17"/>
      <c r="D776" s="2" t="s">
        <v>3043</v>
      </c>
      <c r="E776" s="1">
        <v>-5863818</v>
      </c>
      <c r="F776" s="8" t="s">
        <v>3061</v>
      </c>
      <c r="G776" s="1">
        <v>-469105</v>
      </c>
      <c r="H776" s="1">
        <f t="shared" si="33"/>
        <v>-6332923</v>
      </c>
      <c r="I776" s="2" t="s">
        <v>2355</v>
      </c>
      <c r="J776" s="2" t="s">
        <v>2013</v>
      </c>
      <c r="K776" s="1" t="e">
        <f>+VLOOKUP(B776,[2]Sheet1!A$2:H$93,6,0)</f>
        <v>#N/A</v>
      </c>
      <c r="L776" s="1" t="e">
        <f t="shared" si="32"/>
        <v>#N/A</v>
      </c>
      <c r="M776" s="6" t="e">
        <f>+VLOOKUP(B776,[2]Sheet1!A$2:H$93,8,0)</f>
        <v>#N/A</v>
      </c>
      <c r="N776" t="s">
        <v>4426</v>
      </c>
    </row>
    <row r="777" spans="1:14" customFormat="1" hidden="1" outlineLevel="1" x14ac:dyDescent="0.2">
      <c r="A777" s="6">
        <v>44753</v>
      </c>
      <c r="B777" s="2">
        <v>53</v>
      </c>
      <c r="C777" s="2" t="s">
        <v>1889</v>
      </c>
      <c r="D777" s="2" t="s">
        <v>2522</v>
      </c>
      <c r="E777" s="1">
        <v>-544500</v>
      </c>
      <c r="F777" s="8" t="s">
        <v>316</v>
      </c>
      <c r="G777" s="1">
        <v>-43560</v>
      </c>
      <c r="H777" s="1">
        <f t="shared" si="33"/>
        <v>-588060</v>
      </c>
      <c r="I777" s="2" t="s">
        <v>2355</v>
      </c>
      <c r="J777" s="2" t="s">
        <v>2013</v>
      </c>
      <c r="K777" s="1">
        <f>+VLOOKUP(B777,[10]Sheet1!A$2:H$176,6,0)</f>
        <v>-544500</v>
      </c>
      <c r="L777" s="1">
        <f t="shared" si="32"/>
        <v>0</v>
      </c>
      <c r="M777" s="6">
        <f>+VLOOKUP(B777,[10]Sheet1!A$2:H$176,8,0)</f>
        <v>44778</v>
      </c>
      <c r="N777" t="s">
        <v>4432</v>
      </c>
    </row>
    <row r="778" spans="1:14" customFormat="1" hidden="1" outlineLevel="1" x14ac:dyDescent="0.2">
      <c r="A778" s="6">
        <v>44756</v>
      </c>
      <c r="B778" s="2">
        <v>22</v>
      </c>
      <c r="C778" s="2" t="s">
        <v>1889</v>
      </c>
      <c r="D778" s="2" t="s">
        <v>2522</v>
      </c>
      <c r="E778" s="1">
        <v>-9272552</v>
      </c>
      <c r="F778" s="8" t="s">
        <v>316</v>
      </c>
      <c r="G778" s="1">
        <v>-741803</v>
      </c>
      <c r="H778" s="1">
        <f t="shared" si="33"/>
        <v>-10014355</v>
      </c>
      <c r="I778" s="2" t="s">
        <v>2355</v>
      </c>
      <c r="J778" s="2" t="s">
        <v>2013</v>
      </c>
      <c r="K778" s="1">
        <f>+VLOOKUP(B778,[10]Sheet1!A$2:H$176,6,0)</f>
        <v>-9272552</v>
      </c>
      <c r="L778" s="1">
        <f t="shared" si="32"/>
        <v>0</v>
      </c>
      <c r="M778" s="6">
        <f>+VLOOKUP(B778,[10]Sheet1!A$2:H$176,8,0)</f>
        <v>44778</v>
      </c>
      <c r="N778" t="s">
        <v>4432</v>
      </c>
    </row>
    <row r="779" spans="1:14" customFormat="1" hidden="1" outlineLevel="1" x14ac:dyDescent="0.2">
      <c r="A779" s="6">
        <v>44757</v>
      </c>
      <c r="B779" s="2">
        <v>31</v>
      </c>
      <c r="C779" s="2" t="s">
        <v>1889</v>
      </c>
      <c r="D779" s="2" t="s">
        <v>2522</v>
      </c>
      <c r="E779" s="1">
        <v>-1510080</v>
      </c>
      <c r="F779" s="8" t="s">
        <v>316</v>
      </c>
      <c r="G779" s="1">
        <v>-120806</v>
      </c>
      <c r="H779" s="1">
        <f t="shared" si="33"/>
        <v>-1630886</v>
      </c>
      <c r="I779" s="2" t="s">
        <v>2355</v>
      </c>
      <c r="J779" s="2" t="s">
        <v>2013</v>
      </c>
      <c r="K779" s="1">
        <f>+VLOOKUP(B779,[10]Sheet1!A$2:H$176,6,0)</f>
        <v>-1510080</v>
      </c>
      <c r="L779" s="1">
        <f t="shared" si="32"/>
        <v>0</v>
      </c>
      <c r="M779" s="6">
        <f>+VLOOKUP(B779,[10]Sheet1!A$2:H$176,8,0)</f>
        <v>44778</v>
      </c>
      <c r="N779" t="s">
        <v>4432</v>
      </c>
    </row>
    <row r="780" spans="1:14" customFormat="1" hidden="1" outlineLevel="1" x14ac:dyDescent="0.2">
      <c r="A780" s="6">
        <v>44758</v>
      </c>
      <c r="B780" s="2">
        <v>25844</v>
      </c>
      <c r="C780" s="2" t="s">
        <v>2578</v>
      </c>
      <c r="D780" s="2" t="s">
        <v>889</v>
      </c>
      <c r="E780" s="1">
        <v>2830110</v>
      </c>
      <c r="F780" s="8" t="s">
        <v>316</v>
      </c>
      <c r="G780" s="1">
        <v>226409</v>
      </c>
      <c r="H780" s="1">
        <f t="shared" si="33"/>
        <v>3056519</v>
      </c>
      <c r="I780" s="2" t="s">
        <v>2897</v>
      </c>
      <c r="J780" s="2" t="s">
        <v>1197</v>
      </c>
      <c r="K780" s="1">
        <f>+VLOOKUP(B780,[10]Sheet1!A$2:H$176,6,0)</f>
        <v>2830110</v>
      </c>
      <c r="L780" s="1">
        <f t="shared" si="32"/>
        <v>0</v>
      </c>
      <c r="M780" s="6">
        <f>+VLOOKUP(B780,[10]Sheet1!A$2:H$176,8,0)</f>
        <v>44778</v>
      </c>
      <c r="N780" t="s">
        <v>4432</v>
      </c>
    </row>
    <row r="781" spans="1:14" customFormat="1" hidden="1" outlineLevel="1" x14ac:dyDescent="0.2">
      <c r="A781" s="6">
        <v>44758</v>
      </c>
      <c r="B781" s="2">
        <v>25845</v>
      </c>
      <c r="C781" s="2" t="s">
        <v>2578</v>
      </c>
      <c r="D781" s="2" t="s">
        <v>253</v>
      </c>
      <c r="E781" s="1">
        <v>2221160</v>
      </c>
      <c r="F781" s="8" t="s">
        <v>316</v>
      </c>
      <c r="G781" s="1">
        <v>177693</v>
      </c>
      <c r="H781" s="1">
        <f t="shared" si="33"/>
        <v>2398853</v>
      </c>
      <c r="I781" s="2" t="s">
        <v>263</v>
      </c>
      <c r="J781" s="2" t="s">
        <v>1408</v>
      </c>
      <c r="K781" s="1">
        <f>+VLOOKUP(B781,[10]Sheet1!A$2:H$176,6,0)</f>
        <v>2221160</v>
      </c>
      <c r="L781" s="1">
        <f t="shared" si="32"/>
        <v>0</v>
      </c>
      <c r="M781" s="6">
        <f>+VLOOKUP(B781,[10]Sheet1!A$2:H$176,8,0)</f>
        <v>44778</v>
      </c>
      <c r="N781" t="s">
        <v>4432</v>
      </c>
    </row>
    <row r="782" spans="1:14" customFormat="1" hidden="1" outlineLevel="1" x14ac:dyDescent="0.2">
      <c r="A782" s="6">
        <v>44758</v>
      </c>
      <c r="B782" s="2">
        <v>25846</v>
      </c>
      <c r="C782" s="2" t="s">
        <v>2578</v>
      </c>
      <c r="D782" s="2" t="s">
        <v>1577</v>
      </c>
      <c r="E782" s="1">
        <v>6071100</v>
      </c>
      <c r="F782" s="8" t="s">
        <v>316</v>
      </c>
      <c r="G782" s="1">
        <v>485688</v>
      </c>
      <c r="H782" s="1">
        <f t="shared" si="33"/>
        <v>6556788</v>
      </c>
      <c r="I782" s="2" t="s">
        <v>2503</v>
      </c>
      <c r="J782" s="2" t="s">
        <v>441</v>
      </c>
      <c r="K782" s="1">
        <f>+VLOOKUP(B782,[10]Sheet1!A$2:H$176,6,0)</f>
        <v>6071100</v>
      </c>
      <c r="L782" s="1">
        <f t="shared" si="32"/>
        <v>0</v>
      </c>
      <c r="M782" s="6">
        <f>+VLOOKUP(B782,[10]Sheet1!A$2:H$176,8,0)</f>
        <v>44778</v>
      </c>
      <c r="N782" t="s">
        <v>4432</v>
      </c>
    </row>
    <row r="783" spans="1:14" customFormat="1" hidden="1" outlineLevel="1" x14ac:dyDescent="0.2">
      <c r="A783" s="6">
        <v>44758</v>
      </c>
      <c r="B783" s="2">
        <v>25847</v>
      </c>
      <c r="C783" s="2" t="s">
        <v>2578</v>
      </c>
      <c r="D783" s="2" t="s">
        <v>1740</v>
      </c>
      <c r="E783" s="1">
        <v>10030487</v>
      </c>
      <c r="F783" s="8" t="s">
        <v>316</v>
      </c>
      <c r="G783" s="1">
        <v>802439</v>
      </c>
      <c r="H783" s="1">
        <f t="shared" si="33"/>
        <v>10832926</v>
      </c>
      <c r="I783" s="2" t="s">
        <v>2355</v>
      </c>
      <c r="J783" s="2" t="s">
        <v>2013</v>
      </c>
      <c r="K783" s="1">
        <f>+VLOOKUP(B783,[11]Sheet1!A$2:H$24,6,0)</f>
        <v>10030487</v>
      </c>
      <c r="L783" s="1">
        <f t="shared" si="32"/>
        <v>0</v>
      </c>
      <c r="M783" s="6">
        <f>+VLOOKUP(B783,[11]Sheet1!A$2:H$24,8,0)</f>
        <v>44811</v>
      </c>
      <c r="N783" t="s">
        <v>4433</v>
      </c>
    </row>
    <row r="784" spans="1:14" customFormat="1" hidden="1" outlineLevel="1" x14ac:dyDescent="0.2">
      <c r="A784" s="6">
        <v>44758</v>
      </c>
      <c r="B784" s="2">
        <v>25848</v>
      </c>
      <c r="C784" s="2" t="s">
        <v>2578</v>
      </c>
      <c r="D784" s="2" t="s">
        <v>2169</v>
      </c>
      <c r="E784" s="1">
        <v>2858080</v>
      </c>
      <c r="F784" s="8" t="s">
        <v>316</v>
      </c>
      <c r="G784" s="1">
        <v>228646</v>
      </c>
      <c r="H784" s="1">
        <f t="shared" si="33"/>
        <v>3086726</v>
      </c>
      <c r="I784" s="2" t="s">
        <v>3001</v>
      </c>
      <c r="J784" s="2" t="s">
        <v>1150</v>
      </c>
      <c r="K784" s="1">
        <f>+VLOOKUP(B784,[10]Sheet1!A$2:H$176,6,0)</f>
        <v>2858080</v>
      </c>
      <c r="L784" s="1">
        <f t="shared" si="32"/>
        <v>0</v>
      </c>
      <c r="M784" s="6">
        <f>+VLOOKUP(B784,[10]Sheet1!A$2:H$176,8,0)</f>
        <v>44778</v>
      </c>
      <c r="N784" t="s">
        <v>4432</v>
      </c>
    </row>
    <row r="785" spans="1:14" customFormat="1" hidden="1" outlineLevel="1" x14ac:dyDescent="0.2">
      <c r="A785" s="6">
        <v>44758</v>
      </c>
      <c r="B785" s="2">
        <v>25849</v>
      </c>
      <c r="C785" s="2" t="s">
        <v>2578</v>
      </c>
      <c r="D785" s="2" t="s">
        <v>2995</v>
      </c>
      <c r="E785" s="1">
        <v>9309400</v>
      </c>
      <c r="F785" s="8" t="s">
        <v>316</v>
      </c>
      <c r="G785" s="1">
        <v>744752</v>
      </c>
      <c r="H785" s="1">
        <f t="shared" si="33"/>
        <v>10054152</v>
      </c>
      <c r="I785" s="2" t="s">
        <v>2355</v>
      </c>
      <c r="J785" s="2" t="s">
        <v>2013</v>
      </c>
      <c r="K785" s="1">
        <f>+VLOOKUP(B785,[11]Sheet1!A$2:H$24,6,0)</f>
        <v>9309400</v>
      </c>
      <c r="L785" s="1">
        <f t="shared" si="32"/>
        <v>0</v>
      </c>
      <c r="M785" s="6">
        <f>+VLOOKUP(B785,[11]Sheet1!A$2:H$24,8,0)</f>
        <v>44811</v>
      </c>
      <c r="N785" t="s">
        <v>4433</v>
      </c>
    </row>
    <row r="786" spans="1:14" customFormat="1" hidden="1" outlineLevel="1" x14ac:dyDescent="0.2">
      <c r="A786" s="6">
        <v>44758</v>
      </c>
      <c r="B786" s="2">
        <v>25851</v>
      </c>
      <c r="C786" s="2" t="s">
        <v>2578</v>
      </c>
      <c r="D786" s="2" t="s">
        <v>1343</v>
      </c>
      <c r="E786" s="1">
        <v>5602588</v>
      </c>
      <c r="F786" s="8" t="s">
        <v>316</v>
      </c>
      <c r="G786" s="1">
        <v>448207</v>
      </c>
      <c r="H786" s="1">
        <f t="shared" si="33"/>
        <v>6050795</v>
      </c>
      <c r="I786" s="2" t="s">
        <v>263</v>
      </c>
      <c r="J786" s="2" t="s">
        <v>1408</v>
      </c>
      <c r="K786" s="1">
        <f>+VLOOKUP(B786,[10]Sheet1!A$2:H$176,6,0)</f>
        <v>5602588</v>
      </c>
      <c r="L786" s="1">
        <f t="shared" si="32"/>
        <v>0</v>
      </c>
      <c r="M786" s="6">
        <f>+VLOOKUP(B786,[10]Sheet1!A$2:H$176,8,0)</f>
        <v>44778</v>
      </c>
      <c r="N786" t="s">
        <v>4432</v>
      </c>
    </row>
    <row r="787" spans="1:14" customFormat="1" hidden="1" outlineLevel="1" x14ac:dyDescent="0.2">
      <c r="A787" s="6">
        <v>44758</v>
      </c>
      <c r="B787" s="2">
        <v>25852</v>
      </c>
      <c r="C787" s="2" t="s">
        <v>2578</v>
      </c>
      <c r="D787" s="2" t="s">
        <v>2088</v>
      </c>
      <c r="E787" s="1">
        <v>4245280</v>
      </c>
      <c r="F787" s="8" t="s">
        <v>316</v>
      </c>
      <c r="G787" s="1">
        <v>339622</v>
      </c>
      <c r="H787" s="1">
        <f t="shared" si="33"/>
        <v>4584902</v>
      </c>
      <c r="I787" s="2" t="s">
        <v>263</v>
      </c>
      <c r="J787" s="2" t="s">
        <v>1408</v>
      </c>
      <c r="K787" s="1">
        <f>+VLOOKUP(B787,[10]Sheet1!A$2:H$176,6,0)</f>
        <v>4245280</v>
      </c>
      <c r="L787" s="1">
        <f t="shared" si="32"/>
        <v>0</v>
      </c>
      <c r="M787" s="6">
        <f>+VLOOKUP(B787,[10]Sheet1!A$2:H$176,8,0)</f>
        <v>44778</v>
      </c>
      <c r="N787" t="s">
        <v>4432</v>
      </c>
    </row>
    <row r="788" spans="1:14" customFormat="1" hidden="1" outlineLevel="1" x14ac:dyDescent="0.2">
      <c r="A788" s="6">
        <v>44758</v>
      </c>
      <c r="B788" s="2">
        <v>25853</v>
      </c>
      <c r="C788" s="2" t="s">
        <v>2578</v>
      </c>
      <c r="D788" s="2" t="s">
        <v>2108</v>
      </c>
      <c r="E788" s="1">
        <v>2697270</v>
      </c>
      <c r="F788" s="8" t="s">
        <v>316</v>
      </c>
      <c r="G788" s="1">
        <v>215782</v>
      </c>
      <c r="H788" s="1">
        <f t="shared" si="33"/>
        <v>2913052</v>
      </c>
      <c r="I788" s="2" t="s">
        <v>513</v>
      </c>
      <c r="J788" s="2" t="s">
        <v>364</v>
      </c>
      <c r="K788" s="1">
        <f>+VLOOKUP(B788,[10]Sheet1!A$2:H$176,6,0)</f>
        <v>2697270</v>
      </c>
      <c r="L788" s="1">
        <f t="shared" si="32"/>
        <v>0</v>
      </c>
      <c r="M788" s="6">
        <f>+VLOOKUP(B788,[10]Sheet1!A$2:H$176,8,0)</f>
        <v>44778</v>
      </c>
      <c r="N788" t="s">
        <v>4432</v>
      </c>
    </row>
    <row r="789" spans="1:14" customFormat="1" hidden="1" outlineLevel="1" x14ac:dyDescent="0.2">
      <c r="A789" s="6">
        <v>44758</v>
      </c>
      <c r="B789" s="2">
        <v>25854</v>
      </c>
      <c r="C789" s="2" t="s">
        <v>2578</v>
      </c>
      <c r="D789" s="2" t="s">
        <v>462</v>
      </c>
      <c r="E789" s="1">
        <v>3785490</v>
      </c>
      <c r="F789" s="8" t="s">
        <v>316</v>
      </c>
      <c r="G789" s="1">
        <v>302839</v>
      </c>
      <c r="H789" s="1">
        <f t="shared" si="33"/>
        <v>4088329</v>
      </c>
      <c r="I789" s="2" t="s">
        <v>513</v>
      </c>
      <c r="J789" s="2" t="s">
        <v>364</v>
      </c>
      <c r="K789" s="1">
        <f>+VLOOKUP(B789,[10]Sheet1!A$2:H$176,6,0)</f>
        <v>3785490</v>
      </c>
      <c r="L789" s="1">
        <f t="shared" si="32"/>
        <v>0</v>
      </c>
      <c r="M789" s="6">
        <f>+VLOOKUP(B789,[10]Sheet1!A$2:H$176,8,0)</f>
        <v>44778</v>
      </c>
      <c r="N789" t="s">
        <v>4432</v>
      </c>
    </row>
    <row r="790" spans="1:14" customFormat="1" hidden="1" outlineLevel="1" x14ac:dyDescent="0.2">
      <c r="A790" s="6">
        <v>44758</v>
      </c>
      <c r="B790" s="2">
        <v>25855</v>
      </c>
      <c r="C790" s="2" t="s">
        <v>2578</v>
      </c>
      <c r="D790" s="2" t="s">
        <v>1688</v>
      </c>
      <c r="E790" s="1">
        <v>4853390</v>
      </c>
      <c r="F790" s="8" t="s">
        <v>316</v>
      </c>
      <c r="G790" s="1">
        <v>388271</v>
      </c>
      <c r="H790" s="1">
        <f t="shared" si="33"/>
        <v>5241661</v>
      </c>
      <c r="I790" s="2" t="s">
        <v>513</v>
      </c>
      <c r="J790" s="2" t="s">
        <v>364</v>
      </c>
      <c r="K790" s="1">
        <f>+VLOOKUP(B790,[10]Sheet1!A$2:H$176,6,0)</f>
        <v>4853390</v>
      </c>
      <c r="L790" s="1">
        <f t="shared" si="32"/>
        <v>0</v>
      </c>
      <c r="M790" s="6">
        <f>+VLOOKUP(B790,[10]Sheet1!A$2:H$176,8,0)</f>
        <v>44778</v>
      </c>
      <c r="N790" t="s">
        <v>4432</v>
      </c>
    </row>
    <row r="791" spans="1:14" customFormat="1" hidden="1" outlineLevel="1" x14ac:dyDescent="0.2">
      <c r="A791" s="6">
        <v>44758</v>
      </c>
      <c r="B791" s="2">
        <v>25856</v>
      </c>
      <c r="C791" s="2" t="s">
        <v>2578</v>
      </c>
      <c r="D791" s="2" t="s">
        <v>148</v>
      </c>
      <c r="E791" s="1">
        <v>7926260</v>
      </c>
      <c r="F791" s="8" t="s">
        <v>316</v>
      </c>
      <c r="G791" s="1">
        <v>634101</v>
      </c>
      <c r="H791" s="1">
        <f t="shared" si="33"/>
        <v>8560361</v>
      </c>
      <c r="I791" s="2" t="s">
        <v>2093</v>
      </c>
      <c r="J791" s="2" t="s">
        <v>442</v>
      </c>
      <c r="K791" s="1">
        <f>+VLOOKUP(B791,[10]Sheet1!A$2:H$176,6,0)</f>
        <v>7926260</v>
      </c>
      <c r="L791" s="1">
        <f t="shared" si="32"/>
        <v>0</v>
      </c>
      <c r="M791" s="6">
        <f>+VLOOKUP(B791,[10]Sheet1!A$2:H$176,8,0)</f>
        <v>44778</v>
      </c>
      <c r="N791" t="s">
        <v>4432</v>
      </c>
    </row>
    <row r="792" spans="1:14" customFormat="1" hidden="1" outlineLevel="1" x14ac:dyDescent="0.2">
      <c r="A792" s="6">
        <v>44758</v>
      </c>
      <c r="B792" s="2">
        <v>25857</v>
      </c>
      <c r="C792" s="2" t="s">
        <v>2578</v>
      </c>
      <c r="D792" s="2" t="s">
        <v>2872</v>
      </c>
      <c r="E792" s="1">
        <v>453750</v>
      </c>
      <c r="F792" s="8" t="s">
        <v>316</v>
      </c>
      <c r="G792" s="1">
        <v>36300</v>
      </c>
      <c r="H792" s="1">
        <f t="shared" si="33"/>
        <v>490050</v>
      </c>
      <c r="I792" s="2" t="s">
        <v>1474</v>
      </c>
      <c r="J792" s="2" t="s">
        <v>2830</v>
      </c>
      <c r="K792" s="1">
        <f>+VLOOKUP(B792,[10]Sheet1!A$2:H$176,6,0)</f>
        <v>453750</v>
      </c>
      <c r="L792" s="1">
        <f t="shared" si="32"/>
        <v>0</v>
      </c>
      <c r="M792" s="6">
        <f>+VLOOKUP(B792,[10]Sheet1!A$2:H$176,8,0)</f>
        <v>44778</v>
      </c>
      <c r="N792" t="s">
        <v>4432</v>
      </c>
    </row>
    <row r="793" spans="1:14" customFormat="1" hidden="1" outlineLevel="1" x14ac:dyDescent="0.2">
      <c r="A793" s="6">
        <v>44758</v>
      </c>
      <c r="B793" s="2">
        <v>25858</v>
      </c>
      <c r="C793" s="2" t="s">
        <v>2578</v>
      </c>
      <c r="D793" s="2" t="s">
        <v>391</v>
      </c>
      <c r="E793" s="1">
        <v>1468620</v>
      </c>
      <c r="F793" s="8" t="s">
        <v>316</v>
      </c>
      <c r="G793" s="1">
        <v>117490</v>
      </c>
      <c r="H793" s="1">
        <f t="shared" si="33"/>
        <v>1586110</v>
      </c>
      <c r="I793" s="2" t="s">
        <v>2908</v>
      </c>
      <c r="J793" s="2" t="s">
        <v>2857</v>
      </c>
      <c r="K793" s="1">
        <f>+VLOOKUP(B793,[10]Sheet1!A$2:H$176,6,0)</f>
        <v>1468620</v>
      </c>
      <c r="L793" s="1">
        <f t="shared" si="32"/>
        <v>0</v>
      </c>
      <c r="M793" s="6">
        <f>+VLOOKUP(B793,[10]Sheet1!A$2:H$176,8,0)</f>
        <v>44778</v>
      </c>
      <c r="N793" t="s">
        <v>4432</v>
      </c>
    </row>
    <row r="794" spans="1:14" customFormat="1" hidden="1" outlineLevel="1" x14ac:dyDescent="0.2">
      <c r="A794" s="6">
        <v>44758</v>
      </c>
      <c r="B794" s="2">
        <v>25859</v>
      </c>
      <c r="C794" s="2" t="s">
        <v>2578</v>
      </c>
      <c r="D794" s="2" t="s">
        <v>1067</v>
      </c>
      <c r="E794" s="1">
        <v>4351780</v>
      </c>
      <c r="F794" s="8" t="s">
        <v>316</v>
      </c>
      <c r="G794" s="1">
        <v>348142</v>
      </c>
      <c r="H794" s="1">
        <f t="shared" si="33"/>
        <v>4699922</v>
      </c>
      <c r="I794" s="2" t="s">
        <v>2355</v>
      </c>
      <c r="J794" s="2" t="s">
        <v>2013</v>
      </c>
      <c r="K794" s="1">
        <f>+VLOOKUP(B794,[11]Sheet1!A$2:H$24,6,0)</f>
        <v>4351780</v>
      </c>
      <c r="L794" s="1">
        <f t="shared" si="32"/>
        <v>0</v>
      </c>
      <c r="M794" s="6">
        <f>+VLOOKUP(B794,[11]Sheet1!A$2:H$24,8,0)</f>
        <v>44811</v>
      </c>
      <c r="N794" t="s">
        <v>4433</v>
      </c>
    </row>
    <row r="795" spans="1:14" customFormat="1" hidden="1" outlineLevel="1" x14ac:dyDescent="0.2">
      <c r="A795" s="6">
        <v>44758</v>
      </c>
      <c r="B795" s="2">
        <v>25860</v>
      </c>
      <c r="C795" s="2" t="s">
        <v>2578</v>
      </c>
      <c r="D795" s="2" t="s">
        <v>1540</v>
      </c>
      <c r="E795" s="1">
        <v>8215200</v>
      </c>
      <c r="F795" s="8" t="s">
        <v>316</v>
      </c>
      <c r="G795" s="1">
        <v>657216</v>
      </c>
      <c r="H795" s="1">
        <f t="shared" si="33"/>
        <v>8872416</v>
      </c>
      <c r="I795" s="2" t="s">
        <v>3001</v>
      </c>
      <c r="J795" s="2" t="s">
        <v>1150</v>
      </c>
      <c r="K795" s="1">
        <f>+VLOOKUP(B795,[10]Sheet1!A$2:H$176,6,0)</f>
        <v>8215200</v>
      </c>
      <c r="L795" s="1">
        <f t="shared" si="32"/>
        <v>0</v>
      </c>
      <c r="M795" s="6">
        <f>+VLOOKUP(B795,[10]Sheet1!A$2:H$176,8,0)</f>
        <v>44778</v>
      </c>
      <c r="N795" t="s">
        <v>4432</v>
      </c>
    </row>
    <row r="796" spans="1:14" customFormat="1" hidden="1" outlineLevel="1" x14ac:dyDescent="0.2">
      <c r="A796" s="6">
        <v>44758</v>
      </c>
      <c r="B796" s="2">
        <v>25861</v>
      </c>
      <c r="C796" s="2" t="s">
        <v>2578</v>
      </c>
      <c r="D796" s="2" t="s">
        <v>2788</v>
      </c>
      <c r="E796" s="1">
        <v>1003640</v>
      </c>
      <c r="F796" s="8" t="s">
        <v>316</v>
      </c>
      <c r="G796" s="1">
        <v>80291</v>
      </c>
      <c r="H796" s="1">
        <f t="shared" si="33"/>
        <v>1083931</v>
      </c>
      <c r="I796" s="2" t="s">
        <v>2355</v>
      </c>
      <c r="J796" s="2" t="s">
        <v>2013</v>
      </c>
      <c r="K796" s="1">
        <f>+VLOOKUP(B796,[10]Sheet1!A$2:H$176,6,0)</f>
        <v>1003640</v>
      </c>
      <c r="L796" s="1">
        <f t="shared" si="32"/>
        <v>0</v>
      </c>
      <c r="M796" s="6">
        <f>+VLOOKUP(B796,[10]Sheet1!A$2:H$176,8,0)</f>
        <v>44778</v>
      </c>
      <c r="N796" t="s">
        <v>4432</v>
      </c>
    </row>
    <row r="797" spans="1:14" customFormat="1" hidden="1" outlineLevel="1" x14ac:dyDescent="0.2">
      <c r="A797" s="6">
        <v>44758</v>
      </c>
      <c r="B797" s="2">
        <v>25862</v>
      </c>
      <c r="C797" s="2" t="s">
        <v>2578</v>
      </c>
      <c r="D797" s="2" t="s">
        <v>2139</v>
      </c>
      <c r="E797" s="1">
        <v>7390690</v>
      </c>
      <c r="F797" s="8" t="s">
        <v>316</v>
      </c>
      <c r="G797" s="1">
        <v>591255</v>
      </c>
      <c r="H797" s="1">
        <f t="shared" si="33"/>
        <v>7981945</v>
      </c>
      <c r="I797" s="2" t="s">
        <v>2355</v>
      </c>
      <c r="J797" s="2" t="s">
        <v>2013</v>
      </c>
      <c r="K797" s="1">
        <f>+VLOOKUP(B797,[10]Sheet1!A$2:H$176,6,0)</f>
        <v>7390690</v>
      </c>
      <c r="L797" s="1">
        <f t="shared" si="32"/>
        <v>0</v>
      </c>
      <c r="M797" s="6">
        <f>+VLOOKUP(B797,[10]Sheet1!A$2:H$176,8,0)</f>
        <v>44778</v>
      </c>
      <c r="N797" t="s">
        <v>4432</v>
      </c>
    </row>
    <row r="798" spans="1:14" customFormat="1" hidden="1" outlineLevel="1" x14ac:dyDescent="0.2">
      <c r="A798" s="6">
        <v>44758</v>
      </c>
      <c r="B798" s="2">
        <v>25863</v>
      </c>
      <c r="C798" s="2" t="s">
        <v>2578</v>
      </c>
      <c r="D798" s="2" t="s">
        <v>1283</v>
      </c>
      <c r="E798" s="1">
        <v>2553206</v>
      </c>
      <c r="F798" s="8" t="s">
        <v>316</v>
      </c>
      <c r="G798" s="1">
        <v>204256</v>
      </c>
      <c r="H798" s="1">
        <f t="shared" si="33"/>
        <v>2757462</v>
      </c>
      <c r="I798" s="2" t="s">
        <v>263</v>
      </c>
      <c r="J798" s="2" t="s">
        <v>1408</v>
      </c>
      <c r="K798" s="1">
        <f>+VLOOKUP(B798,[10]Sheet1!A$2:H$176,6,0)</f>
        <v>2553206</v>
      </c>
      <c r="L798" s="1">
        <f t="shared" si="32"/>
        <v>0</v>
      </c>
      <c r="M798" s="6">
        <f>+VLOOKUP(B798,[10]Sheet1!A$2:H$176,8,0)</f>
        <v>44778</v>
      </c>
      <c r="N798" t="s">
        <v>4432</v>
      </c>
    </row>
    <row r="799" spans="1:14" customFormat="1" hidden="1" outlineLevel="1" x14ac:dyDescent="0.2">
      <c r="A799" s="6">
        <v>44758</v>
      </c>
      <c r="B799" s="2">
        <v>25864</v>
      </c>
      <c r="C799" s="2" t="s">
        <v>2578</v>
      </c>
      <c r="D799" s="2" t="s">
        <v>991</v>
      </c>
      <c r="E799" s="1">
        <v>5051270</v>
      </c>
      <c r="F799" s="8" t="s">
        <v>316</v>
      </c>
      <c r="G799" s="1">
        <v>404102</v>
      </c>
      <c r="H799" s="1">
        <f t="shared" si="33"/>
        <v>5455372</v>
      </c>
      <c r="I799" s="2" t="s">
        <v>1851</v>
      </c>
      <c r="J799" s="2" t="s">
        <v>913</v>
      </c>
      <c r="K799" s="1"/>
      <c r="L799" s="1"/>
      <c r="M799" s="6"/>
      <c r="N799" t="s">
        <v>3065</v>
      </c>
    </row>
    <row r="800" spans="1:14" customFormat="1" hidden="1" outlineLevel="1" x14ac:dyDescent="0.2">
      <c r="A800" s="6">
        <v>44758</v>
      </c>
      <c r="B800" s="2">
        <v>25865</v>
      </c>
      <c r="C800" s="2" t="s">
        <v>2578</v>
      </c>
      <c r="D800" s="2" t="s">
        <v>2118</v>
      </c>
      <c r="E800" s="1">
        <v>1293750</v>
      </c>
      <c r="F800" s="8" t="s">
        <v>316</v>
      </c>
      <c r="G800" s="1">
        <v>103500</v>
      </c>
      <c r="H800" s="1">
        <f t="shared" si="33"/>
        <v>1397250</v>
      </c>
      <c r="I800" s="2" t="s">
        <v>2093</v>
      </c>
      <c r="J800" s="2" t="s">
        <v>442</v>
      </c>
      <c r="K800" s="1">
        <f>+VLOOKUP(B800,[10]Sheet1!A$2:H$176,6,0)</f>
        <v>1293750</v>
      </c>
      <c r="L800" s="1">
        <f t="shared" ref="L800:L809" si="34">+K800-E800</f>
        <v>0</v>
      </c>
      <c r="M800" s="6">
        <f>+VLOOKUP(B800,[10]Sheet1!A$2:H$176,8,0)</f>
        <v>44778</v>
      </c>
      <c r="N800" t="s">
        <v>4432</v>
      </c>
    </row>
    <row r="801" spans="1:14" customFormat="1" hidden="1" outlineLevel="1" x14ac:dyDescent="0.2">
      <c r="A801" s="6">
        <v>44758</v>
      </c>
      <c r="B801" s="2">
        <v>25866</v>
      </c>
      <c r="C801" s="2" t="s">
        <v>2578</v>
      </c>
      <c r="D801" s="2" t="s">
        <v>902</v>
      </c>
      <c r="E801" s="1">
        <v>3849940</v>
      </c>
      <c r="F801" s="8" t="s">
        <v>316</v>
      </c>
      <c r="G801" s="1">
        <v>307995</v>
      </c>
      <c r="H801" s="1">
        <f t="shared" si="33"/>
        <v>4157935</v>
      </c>
      <c r="I801" s="2" t="s">
        <v>497</v>
      </c>
      <c r="J801" s="2" t="s">
        <v>349</v>
      </c>
      <c r="K801" s="1">
        <f>+VLOOKUP(B801,[10]Sheet1!A$2:H$176,6,0)</f>
        <v>3849940</v>
      </c>
      <c r="L801" s="1">
        <f t="shared" si="34"/>
        <v>0</v>
      </c>
      <c r="M801" s="6">
        <f>+VLOOKUP(B801,[10]Sheet1!A$2:H$176,8,0)</f>
        <v>44778</v>
      </c>
      <c r="N801" t="s">
        <v>4432</v>
      </c>
    </row>
    <row r="802" spans="1:14" customFormat="1" hidden="1" outlineLevel="1" x14ac:dyDescent="0.2">
      <c r="A802" s="6">
        <v>44758</v>
      </c>
      <c r="B802" s="2">
        <v>25867</v>
      </c>
      <c r="C802" s="2" t="s">
        <v>2578</v>
      </c>
      <c r="D802" s="2" t="s">
        <v>876</v>
      </c>
      <c r="E802" s="1">
        <v>1544660</v>
      </c>
      <c r="F802" s="8" t="s">
        <v>316</v>
      </c>
      <c r="G802" s="1">
        <v>123573</v>
      </c>
      <c r="H802" s="1">
        <f t="shared" si="33"/>
        <v>1668233</v>
      </c>
      <c r="I802" s="2" t="s">
        <v>497</v>
      </c>
      <c r="J802" s="2" t="s">
        <v>349</v>
      </c>
      <c r="K802" s="1">
        <f>+VLOOKUP(B802,[10]Sheet1!A$2:H$176,6,0)</f>
        <v>1544660</v>
      </c>
      <c r="L802" s="1">
        <f t="shared" si="34"/>
        <v>0</v>
      </c>
      <c r="M802" s="6">
        <f>+VLOOKUP(B802,[10]Sheet1!A$2:H$176,8,0)</f>
        <v>44778</v>
      </c>
      <c r="N802" t="s">
        <v>4432</v>
      </c>
    </row>
    <row r="803" spans="1:14" customFormat="1" hidden="1" outlineLevel="1" x14ac:dyDescent="0.2">
      <c r="A803" s="6">
        <v>44758</v>
      </c>
      <c r="B803" s="2">
        <v>25868</v>
      </c>
      <c r="C803" s="2" t="s">
        <v>2578</v>
      </c>
      <c r="D803" s="2" t="s">
        <v>2928</v>
      </c>
      <c r="E803" s="1">
        <v>501820</v>
      </c>
      <c r="F803" s="8" t="s">
        <v>316</v>
      </c>
      <c r="G803" s="1">
        <v>40146</v>
      </c>
      <c r="H803" s="1">
        <f t="shared" si="33"/>
        <v>541966</v>
      </c>
      <c r="I803" s="2" t="s">
        <v>2355</v>
      </c>
      <c r="J803" s="2" t="s">
        <v>2013</v>
      </c>
      <c r="K803" s="1">
        <f>+VLOOKUP(B803,[11]Sheet1!A$2:H$24,6,0)</f>
        <v>501820</v>
      </c>
      <c r="L803" s="1">
        <f t="shared" si="34"/>
        <v>0</v>
      </c>
      <c r="M803" s="6">
        <f>+VLOOKUP(B803,[11]Sheet1!A$2:H$24,8,0)</f>
        <v>44811</v>
      </c>
      <c r="N803" t="s">
        <v>4433</v>
      </c>
    </row>
    <row r="804" spans="1:14" customFormat="1" hidden="1" outlineLevel="1" x14ac:dyDescent="0.2">
      <c r="A804" s="6">
        <v>44758</v>
      </c>
      <c r="B804" s="2">
        <v>25869</v>
      </c>
      <c r="C804" s="2" t="s">
        <v>2578</v>
      </c>
      <c r="D804" s="2" t="s">
        <v>509</v>
      </c>
      <c r="E804" s="1">
        <v>4563950</v>
      </c>
      <c r="F804" s="8" t="s">
        <v>316</v>
      </c>
      <c r="G804" s="1">
        <v>365116</v>
      </c>
      <c r="H804" s="1">
        <f t="shared" si="33"/>
        <v>4929066</v>
      </c>
      <c r="I804" s="2" t="s">
        <v>975</v>
      </c>
      <c r="J804" s="2" t="s">
        <v>915</v>
      </c>
      <c r="K804" s="1">
        <f>+VLOOKUP(B804,[10]Sheet1!A$2:H$176,6,0)</f>
        <v>4563950</v>
      </c>
      <c r="L804" s="1">
        <f t="shared" si="34"/>
        <v>0</v>
      </c>
      <c r="M804" s="6">
        <f>+VLOOKUP(B804,[10]Sheet1!A$2:H$176,8,0)</f>
        <v>44778</v>
      </c>
      <c r="N804" t="s">
        <v>4432</v>
      </c>
    </row>
    <row r="805" spans="1:14" customFormat="1" hidden="1" outlineLevel="1" x14ac:dyDescent="0.2">
      <c r="A805" s="6">
        <v>44758</v>
      </c>
      <c r="B805" s="2">
        <v>25870</v>
      </c>
      <c r="C805" s="2" t="s">
        <v>2578</v>
      </c>
      <c r="D805" s="2" t="s">
        <v>2799</v>
      </c>
      <c r="E805" s="1">
        <v>7860979</v>
      </c>
      <c r="F805" s="8" t="s">
        <v>316</v>
      </c>
      <c r="G805" s="1">
        <v>628878</v>
      </c>
      <c r="H805" s="1">
        <f t="shared" si="33"/>
        <v>8489857</v>
      </c>
      <c r="I805" s="2" t="s">
        <v>2355</v>
      </c>
      <c r="J805" s="2" t="s">
        <v>2013</v>
      </c>
      <c r="K805" s="1">
        <f>+VLOOKUP(B805,[11]Sheet1!A$2:H$24,6,0)</f>
        <v>7860979</v>
      </c>
      <c r="L805" s="1">
        <f t="shared" si="34"/>
        <v>0</v>
      </c>
      <c r="M805" s="6">
        <f>+VLOOKUP(B805,[11]Sheet1!A$2:H$24,8,0)</f>
        <v>44811</v>
      </c>
      <c r="N805" t="s">
        <v>4433</v>
      </c>
    </row>
    <row r="806" spans="1:14" customFormat="1" hidden="1" outlineLevel="1" x14ac:dyDescent="0.2">
      <c r="A806" s="6">
        <v>44758</v>
      </c>
      <c r="B806" s="2">
        <v>25871</v>
      </c>
      <c r="C806" s="2" t="s">
        <v>2578</v>
      </c>
      <c r="D806" s="2" t="s">
        <v>2014</v>
      </c>
      <c r="E806" s="1">
        <v>682160</v>
      </c>
      <c r="F806" s="8" t="s">
        <v>316</v>
      </c>
      <c r="G806" s="1">
        <v>54573</v>
      </c>
      <c r="H806" s="1">
        <f t="shared" si="33"/>
        <v>736733</v>
      </c>
      <c r="I806" s="2" t="s">
        <v>975</v>
      </c>
      <c r="J806" s="2" t="s">
        <v>915</v>
      </c>
      <c r="K806" s="1">
        <f>+VLOOKUP(B806,[10]Sheet1!A$2:H$176,6,0)</f>
        <v>682160</v>
      </c>
      <c r="L806" s="1">
        <f t="shared" si="34"/>
        <v>0</v>
      </c>
      <c r="M806" s="6">
        <f>+VLOOKUP(B806,[10]Sheet1!A$2:H$176,8,0)</f>
        <v>44778</v>
      </c>
      <c r="N806" t="s">
        <v>4432</v>
      </c>
    </row>
    <row r="807" spans="1:14" customFormat="1" hidden="1" outlineLevel="1" x14ac:dyDescent="0.2">
      <c r="A807" s="6">
        <v>44758</v>
      </c>
      <c r="B807" s="2">
        <v>25873</v>
      </c>
      <c r="C807" s="2" t="s">
        <v>2578</v>
      </c>
      <c r="D807" s="2" t="s">
        <v>1472</v>
      </c>
      <c r="E807" s="1">
        <v>3768620</v>
      </c>
      <c r="F807" s="8" t="s">
        <v>316</v>
      </c>
      <c r="G807" s="1">
        <v>301490</v>
      </c>
      <c r="H807" s="1">
        <f t="shared" si="33"/>
        <v>4070110</v>
      </c>
      <c r="I807" s="2" t="s">
        <v>1893</v>
      </c>
      <c r="J807" s="2" t="s">
        <v>375</v>
      </c>
      <c r="K807" s="1">
        <f>+VLOOKUP(B807,[10]Sheet1!A$2:H$176,6,0)</f>
        <v>3768620</v>
      </c>
      <c r="L807" s="1">
        <f t="shared" si="34"/>
        <v>0</v>
      </c>
      <c r="M807" s="6">
        <f>+VLOOKUP(B807,[10]Sheet1!A$2:H$176,8,0)</f>
        <v>44778</v>
      </c>
      <c r="N807" t="s">
        <v>4432</v>
      </c>
    </row>
    <row r="808" spans="1:14" customFormat="1" hidden="1" outlineLevel="1" x14ac:dyDescent="0.2">
      <c r="A808" s="6">
        <v>44758</v>
      </c>
      <c r="B808" s="2">
        <v>25874</v>
      </c>
      <c r="C808" s="2" t="s">
        <v>2578</v>
      </c>
      <c r="D808" s="2" t="s">
        <v>729</v>
      </c>
      <c r="E808" s="1">
        <v>8582410</v>
      </c>
      <c r="F808" s="8" t="s">
        <v>316</v>
      </c>
      <c r="G808" s="1">
        <v>686593</v>
      </c>
      <c r="H808" s="1">
        <f t="shared" si="33"/>
        <v>9269003</v>
      </c>
      <c r="I808" s="2" t="s">
        <v>769</v>
      </c>
      <c r="J808" s="2" t="s">
        <v>319</v>
      </c>
      <c r="K808" s="1">
        <f>+VLOOKUP(B808,[10]Sheet1!A$2:H$176,6,0)</f>
        <v>8582410</v>
      </c>
      <c r="L808" s="1">
        <f t="shared" si="34"/>
        <v>0</v>
      </c>
      <c r="M808" s="6">
        <f>+VLOOKUP(B808,[10]Sheet1!A$2:H$176,8,0)</f>
        <v>44778</v>
      </c>
      <c r="N808" t="s">
        <v>4432</v>
      </c>
    </row>
    <row r="809" spans="1:14" customFormat="1" hidden="1" outlineLevel="1" x14ac:dyDescent="0.2">
      <c r="A809" s="6">
        <v>44758</v>
      </c>
      <c r="B809" s="2">
        <v>25875</v>
      </c>
      <c r="C809" s="2" t="s">
        <v>2578</v>
      </c>
      <c r="D809" s="2" t="s">
        <v>1663</v>
      </c>
      <c r="E809" s="1">
        <v>3331740</v>
      </c>
      <c r="F809" s="8" t="s">
        <v>316</v>
      </c>
      <c r="G809" s="1">
        <v>266539</v>
      </c>
      <c r="H809" s="1">
        <f t="shared" si="33"/>
        <v>3598279</v>
      </c>
      <c r="I809" s="2" t="s">
        <v>1893</v>
      </c>
      <c r="J809" s="2" t="s">
        <v>375</v>
      </c>
      <c r="K809" s="1">
        <f>+VLOOKUP(B809,[11]Sheet1!A$2:H$24,6,0)</f>
        <v>3331740</v>
      </c>
      <c r="L809" s="1">
        <f t="shared" si="34"/>
        <v>0</v>
      </c>
      <c r="M809" s="6">
        <f>+VLOOKUP(B809,[11]Sheet1!A$2:H$24,8,0)</f>
        <v>44811</v>
      </c>
      <c r="N809" t="s">
        <v>4433</v>
      </c>
    </row>
    <row r="810" spans="1:14" customFormat="1" hidden="1" outlineLevel="1" x14ac:dyDescent="0.2">
      <c r="A810" s="6">
        <v>44758</v>
      </c>
      <c r="B810" s="2">
        <v>25876</v>
      </c>
      <c r="C810" s="2" t="s">
        <v>2578</v>
      </c>
      <c r="D810" s="2" t="s">
        <v>231</v>
      </c>
      <c r="E810" s="1">
        <v>1072050</v>
      </c>
      <c r="F810" s="8" t="s">
        <v>316</v>
      </c>
      <c r="G810" s="1">
        <v>85764</v>
      </c>
      <c r="H810" s="1">
        <f t="shared" si="33"/>
        <v>1157814</v>
      </c>
      <c r="I810" s="2" t="s">
        <v>1893</v>
      </c>
      <c r="J810" s="2" t="s">
        <v>375</v>
      </c>
      <c r="K810" s="1"/>
      <c r="L810" s="1"/>
      <c r="M810" s="6"/>
      <c r="N810" t="s">
        <v>3065</v>
      </c>
    </row>
    <row r="811" spans="1:14" customFormat="1" hidden="1" outlineLevel="1" x14ac:dyDescent="0.2">
      <c r="A811" s="6">
        <v>44758</v>
      </c>
      <c r="B811" s="2">
        <v>25877</v>
      </c>
      <c r="C811" s="2" t="s">
        <v>2578</v>
      </c>
      <c r="D811" s="2" t="s">
        <v>37</v>
      </c>
      <c r="E811" s="1">
        <v>1309220</v>
      </c>
      <c r="F811" s="8" t="s">
        <v>316</v>
      </c>
      <c r="G811" s="1">
        <v>104738</v>
      </c>
      <c r="H811" s="1">
        <f t="shared" si="33"/>
        <v>1413958</v>
      </c>
      <c r="I811" s="2" t="s">
        <v>1893</v>
      </c>
      <c r="J811" s="2" t="s">
        <v>375</v>
      </c>
      <c r="K811" s="1">
        <f>+VLOOKUP(B811,[11]Sheet1!A$2:H$24,6,0)</f>
        <v>1309220</v>
      </c>
      <c r="L811" s="1">
        <f t="shared" ref="L811:L812" si="35">+K811-E811</f>
        <v>0</v>
      </c>
      <c r="M811" s="6">
        <f>+VLOOKUP(B811,[11]Sheet1!A$2:H$24,8,0)</f>
        <v>44811</v>
      </c>
      <c r="N811" t="s">
        <v>4433</v>
      </c>
    </row>
    <row r="812" spans="1:14" customFormat="1" hidden="1" outlineLevel="1" x14ac:dyDescent="0.2">
      <c r="A812" s="6">
        <v>44758</v>
      </c>
      <c r="B812" s="2">
        <v>25878</v>
      </c>
      <c r="C812" s="2" t="s">
        <v>2578</v>
      </c>
      <c r="D812" s="2" t="s">
        <v>2259</v>
      </c>
      <c r="E812" s="1">
        <v>3331740</v>
      </c>
      <c r="F812" s="8" t="s">
        <v>316</v>
      </c>
      <c r="G812" s="1">
        <v>266539</v>
      </c>
      <c r="H812" s="1">
        <f t="shared" si="33"/>
        <v>3598279</v>
      </c>
      <c r="I812" s="2" t="s">
        <v>1893</v>
      </c>
      <c r="J812" s="2" t="s">
        <v>375</v>
      </c>
      <c r="K812" s="1">
        <f>+VLOOKUP(B812,[11]Sheet1!A$2:H$24,6,0)</f>
        <v>3331740</v>
      </c>
      <c r="L812" s="1">
        <f t="shared" si="35"/>
        <v>0</v>
      </c>
      <c r="M812" s="6">
        <f>+VLOOKUP(B812,[11]Sheet1!A$2:H$24,8,0)</f>
        <v>44811</v>
      </c>
      <c r="N812" t="s">
        <v>4433</v>
      </c>
    </row>
    <row r="813" spans="1:14" customFormat="1" hidden="1" outlineLevel="1" x14ac:dyDescent="0.2">
      <c r="A813" s="6">
        <v>44758</v>
      </c>
      <c r="B813" s="2">
        <v>25879</v>
      </c>
      <c r="C813" s="2" t="s">
        <v>2578</v>
      </c>
      <c r="D813" s="2" t="s">
        <v>764</v>
      </c>
      <c r="E813" s="1">
        <v>7631880</v>
      </c>
      <c r="F813" s="8" t="s">
        <v>316</v>
      </c>
      <c r="G813" s="1">
        <v>610550</v>
      </c>
      <c r="H813" s="1">
        <f t="shared" si="33"/>
        <v>8242430</v>
      </c>
      <c r="I813" s="2" t="s">
        <v>1893</v>
      </c>
      <c r="J813" s="2" t="s">
        <v>375</v>
      </c>
      <c r="K813" s="1"/>
      <c r="L813" s="1"/>
      <c r="M813" s="6"/>
      <c r="N813" t="s">
        <v>3065</v>
      </c>
    </row>
    <row r="814" spans="1:14" customFormat="1" hidden="1" outlineLevel="1" x14ac:dyDescent="0.2">
      <c r="A814" s="6">
        <v>44758</v>
      </c>
      <c r="B814" s="2">
        <v>25880</v>
      </c>
      <c r="C814" s="2" t="s">
        <v>2578</v>
      </c>
      <c r="D814" s="2" t="s">
        <v>1918</v>
      </c>
      <c r="E814" s="1">
        <v>3331740</v>
      </c>
      <c r="F814" s="8" t="s">
        <v>316</v>
      </c>
      <c r="G814" s="1">
        <v>266539</v>
      </c>
      <c r="H814" s="1">
        <f t="shared" si="33"/>
        <v>3598279</v>
      </c>
      <c r="I814" s="2" t="s">
        <v>1893</v>
      </c>
      <c r="J814" s="2" t="s">
        <v>375</v>
      </c>
      <c r="K814" s="1">
        <f>+VLOOKUP(B814,[11]Sheet1!A$2:H$24,6,0)</f>
        <v>3331740</v>
      </c>
      <c r="L814" s="1">
        <f t="shared" ref="L814:L817" si="36">+K814-E814</f>
        <v>0</v>
      </c>
      <c r="M814" s="6">
        <f>+VLOOKUP(B814,[11]Sheet1!A$2:H$24,8,0)</f>
        <v>44811</v>
      </c>
      <c r="N814" t="s">
        <v>4433</v>
      </c>
    </row>
    <row r="815" spans="1:14" customFormat="1" hidden="1" outlineLevel="1" x14ac:dyDescent="0.2">
      <c r="A815" s="6">
        <v>44758</v>
      </c>
      <c r="B815" s="2">
        <v>25881</v>
      </c>
      <c r="C815" s="2" t="s">
        <v>2578</v>
      </c>
      <c r="D815" s="2" t="s">
        <v>1586</v>
      </c>
      <c r="E815" s="1">
        <v>4381590</v>
      </c>
      <c r="F815" s="8" t="s">
        <v>316</v>
      </c>
      <c r="G815" s="1">
        <v>350527</v>
      </c>
      <c r="H815" s="1">
        <f t="shared" si="33"/>
        <v>4732117</v>
      </c>
      <c r="I815" s="2" t="s">
        <v>1893</v>
      </c>
      <c r="J815" s="2" t="s">
        <v>375</v>
      </c>
      <c r="K815" s="1">
        <f>+VLOOKUP(B815,[11]Sheet1!A$2:H$24,6,0)</f>
        <v>4381590</v>
      </c>
      <c r="L815" s="1">
        <f t="shared" si="36"/>
        <v>0</v>
      </c>
      <c r="M815" s="6">
        <f>+VLOOKUP(B815,[11]Sheet1!A$2:H$24,8,0)</f>
        <v>44811</v>
      </c>
      <c r="N815" t="s">
        <v>4433</v>
      </c>
    </row>
    <row r="816" spans="1:14" customFormat="1" hidden="1" outlineLevel="1" x14ac:dyDescent="0.2">
      <c r="A816" s="6">
        <v>44758</v>
      </c>
      <c r="B816" s="2">
        <v>25882</v>
      </c>
      <c r="C816" s="2" t="s">
        <v>2578</v>
      </c>
      <c r="D816" s="2" t="s">
        <v>960</v>
      </c>
      <c r="E816" s="1">
        <v>3689780</v>
      </c>
      <c r="F816" s="8" t="s">
        <v>316</v>
      </c>
      <c r="G816" s="1">
        <v>295182</v>
      </c>
      <c r="H816" s="1">
        <f t="shared" si="33"/>
        <v>3984962</v>
      </c>
      <c r="I816" s="2" t="s">
        <v>1893</v>
      </c>
      <c r="J816" s="2" t="s">
        <v>375</v>
      </c>
      <c r="K816" s="1">
        <f>+VLOOKUP(B816,[10]Sheet1!A$2:H$176,6,0)</f>
        <v>3689780</v>
      </c>
      <c r="L816" s="1">
        <f t="shared" si="36"/>
        <v>0</v>
      </c>
      <c r="M816" s="6">
        <f>+VLOOKUP(B816,[10]Sheet1!A$2:H$176,8,0)</f>
        <v>44778</v>
      </c>
      <c r="N816" t="s">
        <v>4432</v>
      </c>
    </row>
    <row r="817" spans="1:14" customFormat="1" hidden="1" outlineLevel="1" x14ac:dyDescent="0.2">
      <c r="A817" s="6">
        <v>44758</v>
      </c>
      <c r="B817" s="2">
        <v>25883</v>
      </c>
      <c r="C817" s="2" t="s">
        <v>2578</v>
      </c>
      <c r="D817" s="2" t="s">
        <v>259</v>
      </c>
      <c r="E817" s="1">
        <v>4404290</v>
      </c>
      <c r="F817" s="8" t="s">
        <v>316</v>
      </c>
      <c r="G817" s="1">
        <v>352343</v>
      </c>
      <c r="H817" s="1">
        <f t="shared" si="33"/>
        <v>4756633</v>
      </c>
      <c r="I817" s="2" t="s">
        <v>1893</v>
      </c>
      <c r="J817" s="2" t="s">
        <v>375</v>
      </c>
      <c r="K817" s="1">
        <f>+VLOOKUP(B817,[10]Sheet1!A$2:H$176,6,0)</f>
        <v>4404290</v>
      </c>
      <c r="L817" s="1">
        <f t="shared" si="36"/>
        <v>0</v>
      </c>
      <c r="M817" s="6">
        <f>+VLOOKUP(B817,[10]Sheet1!A$2:H$176,8,0)</f>
        <v>44778</v>
      </c>
      <c r="N817" t="s">
        <v>4432</v>
      </c>
    </row>
    <row r="818" spans="1:14" customFormat="1" hidden="1" outlineLevel="1" x14ac:dyDescent="0.2">
      <c r="A818" s="6">
        <v>44758</v>
      </c>
      <c r="B818" s="2">
        <v>25884</v>
      </c>
      <c r="C818" s="2" t="s">
        <v>2578</v>
      </c>
      <c r="D818" s="2" t="s">
        <v>1601</v>
      </c>
      <c r="E818" s="1">
        <v>2618440</v>
      </c>
      <c r="F818" s="8" t="s">
        <v>316</v>
      </c>
      <c r="G818" s="1">
        <v>209475</v>
      </c>
      <c r="H818" s="1">
        <f t="shared" si="33"/>
        <v>2827915</v>
      </c>
      <c r="I818" s="2" t="s">
        <v>1893</v>
      </c>
      <c r="J818" s="2" t="s">
        <v>375</v>
      </c>
      <c r="K818" s="1"/>
      <c r="L818" s="1"/>
      <c r="M818" s="6"/>
      <c r="N818" t="s">
        <v>3065</v>
      </c>
    </row>
    <row r="819" spans="1:14" customFormat="1" hidden="1" outlineLevel="1" x14ac:dyDescent="0.2">
      <c r="A819" s="6">
        <v>44758</v>
      </c>
      <c r="B819" s="2">
        <v>25885</v>
      </c>
      <c r="C819" s="2" t="s">
        <v>2578</v>
      </c>
      <c r="D819" s="2" t="s">
        <v>2004</v>
      </c>
      <c r="E819" s="1">
        <v>5789940</v>
      </c>
      <c r="F819" s="8" t="s">
        <v>316</v>
      </c>
      <c r="G819" s="1">
        <v>463195</v>
      </c>
      <c r="H819" s="1">
        <f t="shared" si="33"/>
        <v>6253135</v>
      </c>
      <c r="I819" s="2" t="s">
        <v>1893</v>
      </c>
      <c r="J819" s="2" t="s">
        <v>375</v>
      </c>
      <c r="K819" s="1">
        <f>+VLOOKUP(B819,[10]Sheet1!A$2:H$176,6,0)</f>
        <v>5789940</v>
      </c>
      <c r="L819" s="1">
        <f t="shared" ref="L819:L820" si="37">+K819-E819</f>
        <v>0</v>
      </c>
      <c r="M819" s="6">
        <f>+VLOOKUP(B819,[10]Sheet1!A$2:H$176,8,0)</f>
        <v>44778</v>
      </c>
      <c r="N819" t="s">
        <v>4432</v>
      </c>
    </row>
    <row r="820" spans="1:14" customFormat="1" hidden="1" outlineLevel="1" x14ac:dyDescent="0.2">
      <c r="A820" s="6">
        <v>44758</v>
      </c>
      <c r="B820" s="2">
        <v>25886</v>
      </c>
      <c r="C820" s="2" t="s">
        <v>2578</v>
      </c>
      <c r="D820" s="2" t="s">
        <v>2670</v>
      </c>
      <c r="E820" s="1">
        <v>367155</v>
      </c>
      <c r="F820" s="8" t="s">
        <v>316</v>
      </c>
      <c r="G820" s="1">
        <v>29372</v>
      </c>
      <c r="H820" s="1">
        <f t="shared" si="33"/>
        <v>396527</v>
      </c>
      <c r="I820" s="2" t="s">
        <v>1893</v>
      </c>
      <c r="J820" s="2" t="s">
        <v>375</v>
      </c>
      <c r="K820" s="1">
        <f>+VLOOKUP(B820,[11]Sheet1!A$2:H$24,6,0)</f>
        <v>367155</v>
      </c>
      <c r="L820" s="1">
        <f t="shared" si="37"/>
        <v>0</v>
      </c>
      <c r="M820" s="6">
        <f>+VLOOKUP(B820,[11]Sheet1!A$2:H$24,8,0)</f>
        <v>44811</v>
      </c>
      <c r="N820" t="s">
        <v>4433</v>
      </c>
    </row>
    <row r="821" spans="1:14" customFormat="1" hidden="1" outlineLevel="1" x14ac:dyDescent="0.2">
      <c r="A821" s="6">
        <v>44758</v>
      </c>
      <c r="B821" s="2">
        <v>25929</v>
      </c>
      <c r="C821" s="2" t="s">
        <v>2578</v>
      </c>
      <c r="D821" s="2"/>
      <c r="E821" s="1">
        <v>0</v>
      </c>
      <c r="F821" s="8" t="s">
        <v>316</v>
      </c>
      <c r="G821" s="1">
        <v>0</v>
      </c>
      <c r="H821" s="1">
        <f t="shared" si="33"/>
        <v>0</v>
      </c>
      <c r="I821" s="2" t="s">
        <v>1977</v>
      </c>
      <c r="J821" s="2" t="s">
        <v>1098</v>
      </c>
      <c r="K821" s="1"/>
      <c r="L821" s="1"/>
      <c r="M821" s="6"/>
      <c r="N821" t="s">
        <v>3062</v>
      </c>
    </row>
    <row r="822" spans="1:14" customFormat="1" hidden="1" outlineLevel="1" x14ac:dyDescent="0.2">
      <c r="A822" s="6">
        <v>44760</v>
      </c>
      <c r="B822" s="2">
        <v>25978</v>
      </c>
      <c r="C822" s="2" t="s">
        <v>2578</v>
      </c>
      <c r="D822" s="2" t="s">
        <v>1846</v>
      </c>
      <c r="E822" s="1">
        <v>1110580</v>
      </c>
      <c r="F822" s="8" t="s">
        <v>316</v>
      </c>
      <c r="G822" s="1">
        <v>88846</v>
      </c>
      <c r="H822" s="1">
        <f t="shared" si="33"/>
        <v>1199426</v>
      </c>
      <c r="I822" s="2" t="s">
        <v>769</v>
      </c>
      <c r="J822" s="2" t="s">
        <v>319</v>
      </c>
      <c r="K822" s="1">
        <f>+VLOOKUP(B822,[10]Sheet1!A$2:H$176,6,0)</f>
        <v>1110580</v>
      </c>
      <c r="L822" s="1">
        <f t="shared" ref="L822:L842" si="38">+K822-E822</f>
        <v>0</v>
      </c>
      <c r="M822" s="6">
        <f>+VLOOKUP(B822,[10]Sheet1!A$2:H$176,8,0)</f>
        <v>44778</v>
      </c>
      <c r="N822" t="s">
        <v>4432</v>
      </c>
    </row>
    <row r="823" spans="1:14" customFormat="1" hidden="1" outlineLevel="1" x14ac:dyDescent="0.2">
      <c r="A823" s="6">
        <v>44761</v>
      </c>
      <c r="B823" s="2">
        <v>117</v>
      </c>
      <c r="C823" s="2" t="s">
        <v>1889</v>
      </c>
      <c r="D823" s="2" t="s">
        <v>2522</v>
      </c>
      <c r="E823" s="1">
        <v>-2559651</v>
      </c>
      <c r="F823" s="8" t="s">
        <v>316</v>
      </c>
      <c r="G823" s="1">
        <v>-204772</v>
      </c>
      <c r="H823" s="1">
        <f t="shared" si="33"/>
        <v>-2764423</v>
      </c>
      <c r="I823" s="2" t="s">
        <v>2355</v>
      </c>
      <c r="J823" s="2" t="s">
        <v>2013</v>
      </c>
      <c r="K823" s="1">
        <f>+VLOOKUP(B823,[10]Sheet1!A$2:H$176,6,0)</f>
        <v>-2559651</v>
      </c>
      <c r="L823" s="1">
        <f t="shared" si="38"/>
        <v>0</v>
      </c>
      <c r="M823" s="6">
        <f>+VLOOKUP(B823,[10]Sheet1!A$2:H$176,8,0)</f>
        <v>44778</v>
      </c>
      <c r="N823" t="s">
        <v>4432</v>
      </c>
    </row>
    <row r="824" spans="1:14" customFormat="1" hidden="1" outlineLevel="1" x14ac:dyDescent="0.2">
      <c r="A824" s="6">
        <v>44761</v>
      </c>
      <c r="B824" s="2">
        <v>51</v>
      </c>
      <c r="C824" s="2" t="s">
        <v>1243</v>
      </c>
      <c r="D824" s="2" t="s">
        <v>2144</v>
      </c>
      <c r="E824" s="1">
        <v>-2178669</v>
      </c>
      <c r="F824" s="8" t="s">
        <v>316</v>
      </c>
      <c r="G824" s="1">
        <v>-174293</v>
      </c>
      <c r="H824" s="1">
        <f t="shared" si="33"/>
        <v>-2352962</v>
      </c>
      <c r="I824" s="2" t="s">
        <v>2355</v>
      </c>
      <c r="J824" s="2" t="s">
        <v>2013</v>
      </c>
      <c r="K824" s="1">
        <f>+VLOOKUP(B824,[10]Sheet1!A$2:H$176,6,0)</f>
        <v>-2178669</v>
      </c>
      <c r="L824" s="1">
        <f t="shared" si="38"/>
        <v>0</v>
      </c>
      <c r="M824" s="6">
        <f>+VLOOKUP(B824,[10]Sheet1!A$2:H$176,8,0)</f>
        <v>44778</v>
      </c>
      <c r="N824" t="s">
        <v>4432</v>
      </c>
    </row>
    <row r="825" spans="1:14" customFormat="1" hidden="1" outlineLevel="1" x14ac:dyDescent="0.2">
      <c r="A825" s="6">
        <v>44761</v>
      </c>
      <c r="B825" s="2">
        <v>58</v>
      </c>
      <c r="C825" s="2" t="s">
        <v>93</v>
      </c>
      <c r="D825" s="2" t="s">
        <v>1204</v>
      </c>
      <c r="E825" s="1">
        <v>-1073246</v>
      </c>
      <c r="F825" s="8" t="s">
        <v>316</v>
      </c>
      <c r="G825" s="1">
        <v>-85860</v>
      </c>
      <c r="H825" s="1">
        <f t="shared" si="33"/>
        <v>-1159106</v>
      </c>
      <c r="I825" s="2" t="s">
        <v>2355</v>
      </c>
      <c r="J825" s="2" t="s">
        <v>2013</v>
      </c>
      <c r="K825" s="1">
        <f>+VLOOKUP(B825,[10]Sheet1!A$2:H$176,6,0)</f>
        <v>-1073247</v>
      </c>
      <c r="L825" s="1">
        <f t="shared" si="38"/>
        <v>-1</v>
      </c>
      <c r="M825" s="6">
        <f>+VLOOKUP(B825,[10]Sheet1!A$2:H$176,8,0)</f>
        <v>44778</v>
      </c>
      <c r="N825" t="s">
        <v>4432</v>
      </c>
    </row>
    <row r="826" spans="1:14" customFormat="1" hidden="1" outlineLevel="1" x14ac:dyDescent="0.2">
      <c r="A826" s="6">
        <v>44761</v>
      </c>
      <c r="B826" s="2">
        <v>74</v>
      </c>
      <c r="C826" s="2" t="s">
        <v>1889</v>
      </c>
      <c r="D826" s="2" t="s">
        <v>2522</v>
      </c>
      <c r="E826" s="1">
        <v>-2891254</v>
      </c>
      <c r="F826" s="8" t="s">
        <v>316</v>
      </c>
      <c r="G826" s="1">
        <v>-231300</v>
      </c>
      <c r="H826" s="1">
        <f t="shared" si="33"/>
        <v>-3122554</v>
      </c>
      <c r="I826" s="2" t="s">
        <v>2355</v>
      </c>
      <c r="J826" s="2" t="s">
        <v>2013</v>
      </c>
      <c r="K826" s="1">
        <f>+VLOOKUP(B826,[10]Sheet1!A$2:H$176,6,0)</f>
        <v>-2891254</v>
      </c>
      <c r="L826" s="1">
        <f t="shared" si="38"/>
        <v>0</v>
      </c>
      <c r="M826" s="6">
        <f>+VLOOKUP(B826,[10]Sheet1!A$2:H$176,8,0)</f>
        <v>44778</v>
      </c>
      <c r="N826" t="s">
        <v>4432</v>
      </c>
    </row>
    <row r="827" spans="1:14" customFormat="1" hidden="1" outlineLevel="1" x14ac:dyDescent="0.2">
      <c r="A827" s="6">
        <v>44762</v>
      </c>
      <c r="B827" s="2">
        <v>3437</v>
      </c>
      <c r="C827" s="17"/>
      <c r="D827" s="2" t="s">
        <v>3044</v>
      </c>
      <c r="E827" s="1">
        <v>-5307680</v>
      </c>
      <c r="F827" s="8" t="s">
        <v>3061</v>
      </c>
      <c r="G827" s="1">
        <v>-424615</v>
      </c>
      <c r="H827" s="1">
        <f t="shared" si="33"/>
        <v>-5732295</v>
      </c>
      <c r="I827" s="2" t="s">
        <v>2355</v>
      </c>
      <c r="J827" s="2" t="s">
        <v>2013</v>
      </c>
      <c r="K827" s="1" t="e">
        <f>+VLOOKUP(B827,[2]Sheet1!A$2:H$93,6,0)</f>
        <v>#N/A</v>
      </c>
      <c r="L827" s="1" t="e">
        <f t="shared" si="38"/>
        <v>#N/A</v>
      </c>
      <c r="M827" s="6" t="e">
        <f>+VLOOKUP(B827,[2]Sheet1!A$2:H$93,8,0)</f>
        <v>#N/A</v>
      </c>
      <c r="N827" t="s">
        <v>4426</v>
      </c>
    </row>
    <row r="828" spans="1:14" customFormat="1" hidden="1" outlineLevel="1" x14ac:dyDescent="0.2">
      <c r="A828" s="6">
        <v>44763</v>
      </c>
      <c r="B828" s="2">
        <v>86</v>
      </c>
      <c r="C828" s="2" t="s">
        <v>1889</v>
      </c>
      <c r="D828" s="2" t="s">
        <v>2522</v>
      </c>
      <c r="E828" s="1">
        <v>-2545273</v>
      </c>
      <c r="F828" s="8" t="s">
        <v>316</v>
      </c>
      <c r="G828" s="1">
        <v>-203621</v>
      </c>
      <c r="H828" s="1">
        <f t="shared" si="33"/>
        <v>-2748894</v>
      </c>
      <c r="I828" s="2" t="s">
        <v>2355</v>
      </c>
      <c r="J828" s="2" t="s">
        <v>2013</v>
      </c>
      <c r="K828" s="1">
        <f>+VLOOKUP(B828,[10]Sheet1!A$2:H$176,6,0)</f>
        <v>-2545273</v>
      </c>
      <c r="L828" s="1">
        <f t="shared" si="38"/>
        <v>0</v>
      </c>
      <c r="M828" s="6">
        <f>+VLOOKUP(B828,[10]Sheet1!A$2:H$176,8,0)</f>
        <v>44778</v>
      </c>
      <c r="N828" t="s">
        <v>4432</v>
      </c>
    </row>
    <row r="829" spans="1:14" customFormat="1" hidden="1" outlineLevel="1" x14ac:dyDescent="0.2">
      <c r="A829" s="6">
        <v>44764</v>
      </c>
      <c r="B829" s="2">
        <v>135</v>
      </c>
      <c r="C829" s="2" t="s">
        <v>1889</v>
      </c>
      <c r="D829" s="2" t="s">
        <v>2522</v>
      </c>
      <c r="E829" s="1">
        <v>-5546109</v>
      </c>
      <c r="F829" s="8" t="s">
        <v>316</v>
      </c>
      <c r="G829" s="1">
        <v>-443689</v>
      </c>
      <c r="H829" s="1">
        <f t="shared" si="33"/>
        <v>-5989798</v>
      </c>
      <c r="I829" s="2" t="s">
        <v>2355</v>
      </c>
      <c r="J829" s="2" t="s">
        <v>2013</v>
      </c>
      <c r="K829" s="1">
        <f>+VLOOKUP(B829,[10]Sheet1!A$2:H$176,6,0)</f>
        <v>-5546109</v>
      </c>
      <c r="L829" s="1">
        <f t="shared" si="38"/>
        <v>0</v>
      </c>
      <c r="M829" s="6">
        <f>+VLOOKUP(B829,[10]Sheet1!A$2:H$176,8,0)</f>
        <v>44778</v>
      </c>
      <c r="N829" t="s">
        <v>4432</v>
      </c>
    </row>
    <row r="830" spans="1:14" customFormat="1" hidden="1" outlineLevel="1" x14ac:dyDescent="0.2">
      <c r="A830" s="6">
        <v>44770</v>
      </c>
      <c r="B830" s="2">
        <v>70</v>
      </c>
      <c r="C830" s="2" t="s">
        <v>93</v>
      </c>
      <c r="D830" s="2" t="s">
        <v>1234</v>
      </c>
      <c r="E830" s="1">
        <v>-2342834</v>
      </c>
      <c r="F830" s="8" t="s">
        <v>316</v>
      </c>
      <c r="G830" s="1">
        <v>-187426</v>
      </c>
      <c r="H830" s="1">
        <f t="shared" si="33"/>
        <v>-2530260</v>
      </c>
      <c r="I830" s="2" t="s">
        <v>2355</v>
      </c>
      <c r="J830" s="2" t="s">
        <v>2013</v>
      </c>
      <c r="K830" s="1">
        <f>+VLOOKUP(B830,[10]Sheet1!A$2:H$176,6,0)</f>
        <v>-2342834</v>
      </c>
      <c r="L830" s="1">
        <f t="shared" si="38"/>
        <v>0</v>
      </c>
      <c r="M830" s="6">
        <f>+VLOOKUP(B830,[10]Sheet1!A$2:H$176,8,0)</f>
        <v>44778</v>
      </c>
      <c r="N830" t="s">
        <v>4432</v>
      </c>
    </row>
    <row r="831" spans="1:14" customFormat="1" hidden="1" outlineLevel="1" x14ac:dyDescent="0.2">
      <c r="A831" s="6">
        <v>44770</v>
      </c>
      <c r="B831" s="2">
        <v>93</v>
      </c>
      <c r="C831" s="2" t="s">
        <v>1889</v>
      </c>
      <c r="D831" s="2" t="s">
        <v>2522</v>
      </c>
      <c r="E831" s="1">
        <v>-1078385</v>
      </c>
      <c r="F831" s="8" t="s">
        <v>316</v>
      </c>
      <c r="G831" s="1">
        <v>-86271</v>
      </c>
      <c r="H831" s="1">
        <f t="shared" si="33"/>
        <v>-1164656</v>
      </c>
      <c r="I831" s="2" t="s">
        <v>2355</v>
      </c>
      <c r="J831" s="2" t="s">
        <v>2013</v>
      </c>
      <c r="K831" s="1">
        <f>+VLOOKUP(B831,[10]Sheet1!A$2:H$176,6,0)</f>
        <v>-1078385</v>
      </c>
      <c r="L831" s="1">
        <f t="shared" si="38"/>
        <v>0</v>
      </c>
      <c r="M831" s="6">
        <f>+VLOOKUP(B831,[10]Sheet1!A$2:H$176,8,0)</f>
        <v>44778</v>
      </c>
      <c r="N831" t="s">
        <v>4432</v>
      </c>
    </row>
    <row r="832" spans="1:14" customFormat="1" hidden="1" outlineLevel="1" x14ac:dyDescent="0.2">
      <c r="A832" s="6">
        <v>44771</v>
      </c>
      <c r="B832" s="2">
        <v>101</v>
      </c>
      <c r="C832" s="2" t="s">
        <v>571</v>
      </c>
      <c r="D832" s="2" t="s">
        <v>1892</v>
      </c>
      <c r="E832" s="1">
        <v>-1489955</v>
      </c>
      <c r="F832" s="8" t="s">
        <v>316</v>
      </c>
      <c r="G832" s="1">
        <v>-119196</v>
      </c>
      <c r="H832" s="1">
        <f t="shared" si="33"/>
        <v>-1609151</v>
      </c>
      <c r="I832" s="2" t="s">
        <v>2355</v>
      </c>
      <c r="J832" s="2" t="s">
        <v>2013</v>
      </c>
      <c r="K832" s="1">
        <f>+VLOOKUP(B832,[10]Sheet1!A$2:H$176,6,0)</f>
        <v>-1489955</v>
      </c>
      <c r="L832" s="1">
        <f t="shared" si="38"/>
        <v>0</v>
      </c>
      <c r="M832" s="6">
        <f>+VLOOKUP(B832,[10]Sheet1!A$2:H$176,8,0)</f>
        <v>44778</v>
      </c>
      <c r="N832" t="s">
        <v>4432</v>
      </c>
    </row>
    <row r="833" spans="1:14" customFormat="1" hidden="1" outlineLevel="1" x14ac:dyDescent="0.2">
      <c r="A833" s="6">
        <v>44771</v>
      </c>
      <c r="B833" s="2">
        <v>102</v>
      </c>
      <c r="C833" s="2" t="s">
        <v>1889</v>
      </c>
      <c r="D833" s="2" t="s">
        <v>2522</v>
      </c>
      <c r="E833" s="1">
        <v>-734310</v>
      </c>
      <c r="F833" s="8" t="s">
        <v>316</v>
      </c>
      <c r="G833" s="1">
        <v>-58745</v>
      </c>
      <c r="H833" s="1">
        <f t="shared" si="33"/>
        <v>-793055</v>
      </c>
      <c r="I833" s="2" t="s">
        <v>2355</v>
      </c>
      <c r="J833" s="2" t="s">
        <v>2013</v>
      </c>
      <c r="K833" s="1">
        <f>+VLOOKUP(B833,[10]Sheet1!A$2:H$176,6,0)</f>
        <v>-734310</v>
      </c>
      <c r="L833" s="1">
        <f t="shared" si="38"/>
        <v>0</v>
      </c>
      <c r="M833" s="6">
        <f>+VLOOKUP(B833,[10]Sheet1!A$2:H$176,8,0)</f>
        <v>44778</v>
      </c>
      <c r="N833" t="s">
        <v>4432</v>
      </c>
    </row>
    <row r="834" spans="1:14" customFormat="1" hidden="1" outlineLevel="1" x14ac:dyDescent="0.2">
      <c r="A834" s="6">
        <v>44771</v>
      </c>
      <c r="B834" s="2">
        <v>133</v>
      </c>
      <c r="C834" s="2" t="s">
        <v>1191</v>
      </c>
      <c r="D834" s="2" t="s">
        <v>517</v>
      </c>
      <c r="E834" s="1">
        <v>-478213</v>
      </c>
      <c r="F834" s="8" t="s">
        <v>316</v>
      </c>
      <c r="G834" s="1">
        <v>-38257</v>
      </c>
      <c r="H834" s="1">
        <f t="shared" ref="H834:H897" si="39">+E834+G834</f>
        <v>-516470</v>
      </c>
      <c r="I834" s="2" t="s">
        <v>2355</v>
      </c>
      <c r="J834" s="2" t="s">
        <v>2013</v>
      </c>
      <c r="K834" s="1">
        <f>+VLOOKUP(B834,[10]Sheet1!A$2:H$176,6,0)</f>
        <v>-478213</v>
      </c>
      <c r="L834" s="1">
        <f t="shared" si="38"/>
        <v>0</v>
      </c>
      <c r="M834" s="6">
        <f>+VLOOKUP(B834,[10]Sheet1!A$2:H$176,8,0)</f>
        <v>44778</v>
      </c>
      <c r="N834" t="s">
        <v>4432</v>
      </c>
    </row>
    <row r="835" spans="1:14" customFormat="1" hidden="1" outlineLevel="1" x14ac:dyDescent="0.2">
      <c r="A835" s="6">
        <v>44771</v>
      </c>
      <c r="B835" s="2" t="s">
        <v>4431</v>
      </c>
      <c r="C835" s="2" t="s">
        <v>1191</v>
      </c>
      <c r="D835" s="2" t="s">
        <v>1320</v>
      </c>
      <c r="E835" s="1">
        <v>-203978</v>
      </c>
      <c r="F835" s="8" t="s">
        <v>316</v>
      </c>
      <c r="G835" s="1">
        <v>-16318</v>
      </c>
      <c r="H835" s="1">
        <f t="shared" si="39"/>
        <v>-220296</v>
      </c>
      <c r="I835" s="2" t="s">
        <v>2355</v>
      </c>
      <c r="J835" s="2" t="s">
        <v>2013</v>
      </c>
      <c r="K835" s="1">
        <f>+VLOOKUP(B835,[10]Sheet1!A$2:H$176,6,0)</f>
        <v>-203978</v>
      </c>
      <c r="L835" s="1">
        <f t="shared" si="38"/>
        <v>0</v>
      </c>
      <c r="M835" s="6">
        <f>+VLOOKUP(B835,[10]Sheet1!A$2:H$176,8,0)</f>
        <v>44778</v>
      </c>
      <c r="N835" t="s">
        <v>4432</v>
      </c>
    </row>
    <row r="836" spans="1:14" customFormat="1" hidden="1" outlineLevel="1" x14ac:dyDescent="0.2">
      <c r="A836" s="6">
        <v>44775</v>
      </c>
      <c r="B836" s="2">
        <v>139</v>
      </c>
      <c r="C836" s="2" t="s">
        <v>2024</v>
      </c>
      <c r="D836" s="2" t="s">
        <v>454</v>
      </c>
      <c r="E836" s="1">
        <v>-7375899</v>
      </c>
      <c r="F836" s="8" t="s">
        <v>316</v>
      </c>
      <c r="G836" s="1">
        <v>-590072</v>
      </c>
      <c r="H836" s="1">
        <f t="shared" si="39"/>
        <v>-7965971</v>
      </c>
      <c r="I836" s="2" t="s">
        <v>2355</v>
      </c>
      <c r="J836" s="2" t="s">
        <v>2013</v>
      </c>
      <c r="K836" s="1">
        <f>+VLOOKUP(B836,[11]Sheet1!A$2:H$24,6,0)</f>
        <v>-7375896</v>
      </c>
      <c r="L836" s="1">
        <f t="shared" si="38"/>
        <v>3</v>
      </c>
      <c r="M836" s="6">
        <f>+VLOOKUP(B836,[11]Sheet1!A$2:H$24,8,0)</f>
        <v>44811</v>
      </c>
      <c r="N836" t="s">
        <v>4433</v>
      </c>
    </row>
    <row r="837" spans="1:14" customFormat="1" hidden="1" outlineLevel="1" x14ac:dyDescent="0.2">
      <c r="A837" s="6">
        <v>44775</v>
      </c>
      <c r="B837" s="2">
        <v>42</v>
      </c>
      <c r="C837" s="2" t="s">
        <v>1889</v>
      </c>
      <c r="D837" s="2" t="s">
        <v>2522</v>
      </c>
      <c r="E837" s="1">
        <v>-7933538</v>
      </c>
      <c r="F837" s="8" t="s">
        <v>316</v>
      </c>
      <c r="G837" s="1">
        <v>-634684</v>
      </c>
      <c r="H837" s="1">
        <f t="shared" si="39"/>
        <v>-8568222</v>
      </c>
      <c r="I837" s="2" t="s">
        <v>2355</v>
      </c>
      <c r="J837" s="2" t="s">
        <v>2013</v>
      </c>
      <c r="K837" s="1">
        <f>+VLOOKUP(B837,[11]Sheet1!A$2:H$24,6,0)</f>
        <v>-7933538</v>
      </c>
      <c r="L837" s="1">
        <f t="shared" si="38"/>
        <v>0</v>
      </c>
      <c r="M837" s="6">
        <f>+VLOOKUP(B837,[11]Sheet1!A$2:H$24,8,0)</f>
        <v>44811</v>
      </c>
      <c r="N837" t="s">
        <v>4433</v>
      </c>
    </row>
    <row r="838" spans="1:14" customFormat="1" hidden="1" outlineLevel="1" x14ac:dyDescent="0.2">
      <c r="A838" s="6">
        <v>44776</v>
      </c>
      <c r="B838" s="2">
        <v>29298</v>
      </c>
      <c r="C838" s="2" t="s">
        <v>2578</v>
      </c>
      <c r="D838" s="2" t="s">
        <v>1002</v>
      </c>
      <c r="E838" s="1">
        <v>6704180</v>
      </c>
      <c r="F838" s="8" t="s">
        <v>316</v>
      </c>
      <c r="G838" s="1">
        <v>536334</v>
      </c>
      <c r="H838" s="1">
        <f t="shared" si="39"/>
        <v>7240514</v>
      </c>
      <c r="I838" s="2" t="s">
        <v>1222</v>
      </c>
      <c r="J838" s="2" t="s">
        <v>915</v>
      </c>
      <c r="K838" s="1">
        <f>+VLOOKUP(B838,[6]Sheet1!A$1:H$336,6,0)</f>
        <v>6704188</v>
      </c>
      <c r="L838" s="1">
        <f t="shared" si="38"/>
        <v>8</v>
      </c>
      <c r="M838" s="6">
        <f>+VLOOKUP(B838,[6]Sheet1!A$1:H$336,8,0)</f>
        <v>44869</v>
      </c>
      <c r="N838" t="s">
        <v>4436</v>
      </c>
    </row>
    <row r="839" spans="1:14" customFormat="1" hidden="1" outlineLevel="1" x14ac:dyDescent="0.2">
      <c r="A839" s="6">
        <v>44776</v>
      </c>
      <c r="B839" s="2">
        <v>29299</v>
      </c>
      <c r="C839" s="2" t="s">
        <v>2578</v>
      </c>
      <c r="D839" s="2" t="s">
        <v>491</v>
      </c>
      <c r="E839" s="1">
        <v>180655</v>
      </c>
      <c r="F839" s="8" t="s">
        <v>316</v>
      </c>
      <c r="G839" s="1">
        <v>14452</v>
      </c>
      <c r="H839" s="1">
        <f t="shared" si="39"/>
        <v>195107</v>
      </c>
      <c r="I839" s="2" t="s">
        <v>1222</v>
      </c>
      <c r="J839" s="2" t="s">
        <v>915</v>
      </c>
      <c r="K839" s="1">
        <f>+VLOOKUP(B839,[6]Sheet1!A$1:H$336,6,0)</f>
        <v>180650</v>
      </c>
      <c r="L839" s="1">
        <f t="shared" si="38"/>
        <v>-5</v>
      </c>
      <c r="M839" s="6">
        <f>+VLOOKUP(B839,[6]Sheet1!A$1:H$336,8,0)</f>
        <v>44869</v>
      </c>
      <c r="N839" t="s">
        <v>4436</v>
      </c>
    </row>
    <row r="840" spans="1:14" customFormat="1" hidden="1" outlineLevel="1" x14ac:dyDescent="0.2">
      <c r="A840" s="6">
        <v>44776</v>
      </c>
      <c r="B840" s="2">
        <v>29300</v>
      </c>
      <c r="C840" s="2" t="s">
        <v>2578</v>
      </c>
      <c r="D840" s="2" t="s">
        <v>2306</v>
      </c>
      <c r="E840" s="1">
        <v>180655</v>
      </c>
      <c r="F840" s="8" t="s">
        <v>316</v>
      </c>
      <c r="G840" s="1">
        <v>14452</v>
      </c>
      <c r="H840" s="1">
        <f t="shared" si="39"/>
        <v>195107</v>
      </c>
      <c r="I840" s="2" t="s">
        <v>1222</v>
      </c>
      <c r="J840" s="2" t="s">
        <v>915</v>
      </c>
      <c r="K840" s="1">
        <f>+VLOOKUP(B840,[6]Sheet1!A$1:H$336,6,0)</f>
        <v>180650</v>
      </c>
      <c r="L840" s="1">
        <f t="shared" si="38"/>
        <v>-5</v>
      </c>
      <c r="M840" s="6">
        <f>+VLOOKUP(B840,[6]Sheet1!A$1:H$336,8,0)</f>
        <v>44869</v>
      </c>
      <c r="N840" t="s">
        <v>4436</v>
      </c>
    </row>
    <row r="841" spans="1:14" customFormat="1" hidden="1" outlineLevel="1" x14ac:dyDescent="0.2">
      <c r="A841" s="6">
        <v>44776</v>
      </c>
      <c r="B841" s="2">
        <v>29301</v>
      </c>
      <c r="C841" s="2" t="s">
        <v>2578</v>
      </c>
      <c r="D841" s="2" t="s">
        <v>5</v>
      </c>
      <c r="E841" s="1">
        <v>6479183</v>
      </c>
      <c r="F841" s="8" t="s">
        <v>316</v>
      </c>
      <c r="G841" s="1">
        <v>518335</v>
      </c>
      <c r="H841" s="1">
        <f t="shared" si="39"/>
        <v>6997518</v>
      </c>
      <c r="I841" s="2" t="s">
        <v>1222</v>
      </c>
      <c r="J841" s="2" t="s">
        <v>915</v>
      </c>
      <c r="K841" s="1">
        <f>+VLOOKUP(B841,[6]Sheet1!A$1:H$336,6,0)</f>
        <v>6479188</v>
      </c>
      <c r="L841" s="1">
        <f t="shared" si="38"/>
        <v>5</v>
      </c>
      <c r="M841" s="6">
        <f>+VLOOKUP(B841,[6]Sheet1!A$1:H$336,8,0)</f>
        <v>44869</v>
      </c>
      <c r="N841" t="s">
        <v>4436</v>
      </c>
    </row>
    <row r="842" spans="1:14" customFormat="1" hidden="1" outlineLevel="1" x14ac:dyDescent="0.2">
      <c r="A842" s="6">
        <v>44776</v>
      </c>
      <c r="B842" s="2">
        <v>29302</v>
      </c>
      <c r="C842" s="2" t="s">
        <v>2578</v>
      </c>
      <c r="D842" s="2" t="s">
        <v>844</v>
      </c>
      <c r="E842" s="1">
        <v>12948594</v>
      </c>
      <c r="F842" s="8" t="s">
        <v>316</v>
      </c>
      <c r="G842" s="1">
        <v>1035888</v>
      </c>
      <c r="H842" s="1">
        <f t="shared" si="39"/>
        <v>13984482</v>
      </c>
      <c r="I842" s="2" t="s">
        <v>24</v>
      </c>
      <c r="J842" s="2" t="s">
        <v>349</v>
      </c>
      <c r="K842" s="1">
        <f>+VLOOKUP(B842,[6]Sheet1!A$1:H$336,6,0)</f>
        <v>12948613</v>
      </c>
      <c r="L842" s="1">
        <f t="shared" si="38"/>
        <v>19</v>
      </c>
      <c r="M842" s="6">
        <f>+VLOOKUP(B842,[6]Sheet1!A$1:H$336,8,0)</f>
        <v>44869</v>
      </c>
      <c r="N842" t="s">
        <v>4436</v>
      </c>
    </row>
    <row r="843" spans="1:14" customFormat="1" hidden="1" outlineLevel="1" x14ac:dyDescent="0.2">
      <c r="A843" s="6">
        <v>44776</v>
      </c>
      <c r="B843" s="2">
        <v>29303</v>
      </c>
      <c r="C843" s="2" t="s">
        <v>2578</v>
      </c>
      <c r="D843" s="2" t="s">
        <v>2391</v>
      </c>
      <c r="E843" s="1">
        <v>0</v>
      </c>
      <c r="F843" s="8" t="s">
        <v>316</v>
      </c>
      <c r="G843" s="1">
        <v>0</v>
      </c>
      <c r="H843" s="1">
        <f t="shared" si="39"/>
        <v>0</v>
      </c>
      <c r="I843" s="2" t="s">
        <v>124</v>
      </c>
      <c r="J843" s="2" t="s">
        <v>1197</v>
      </c>
      <c r="K843" s="1"/>
      <c r="L843" s="1"/>
      <c r="M843" s="6"/>
      <c r="N843" t="s">
        <v>3062</v>
      </c>
    </row>
    <row r="844" spans="1:14" customFormat="1" hidden="1" outlineLevel="1" x14ac:dyDescent="0.2">
      <c r="A844" s="6">
        <v>44776</v>
      </c>
      <c r="B844" s="2">
        <v>29304</v>
      </c>
      <c r="C844" s="2" t="s">
        <v>2578</v>
      </c>
      <c r="D844" s="2" t="s">
        <v>495</v>
      </c>
      <c r="E844" s="1">
        <v>14287920</v>
      </c>
      <c r="F844" s="8" t="s">
        <v>316</v>
      </c>
      <c r="G844" s="1">
        <v>1143034</v>
      </c>
      <c r="H844" s="1">
        <f t="shared" si="39"/>
        <v>15430954</v>
      </c>
      <c r="I844" s="2" t="s">
        <v>513</v>
      </c>
      <c r="J844" s="2" t="s">
        <v>364</v>
      </c>
      <c r="K844" s="1">
        <f>+VLOOKUP(B844,[12]Sheet1!A$120:I$325,7,0)</f>
        <v>14287920</v>
      </c>
      <c r="L844" s="1">
        <f t="shared" ref="L844:L896" si="40">+K844-E844</f>
        <v>0</v>
      </c>
      <c r="M844" s="6">
        <f>+VLOOKUP(B844,[12]Sheet1!A$120:I$325,9,0)</f>
        <v>44935</v>
      </c>
      <c r="N844" t="s">
        <v>4438</v>
      </c>
    </row>
    <row r="845" spans="1:14" customFormat="1" hidden="1" outlineLevel="1" x14ac:dyDescent="0.2">
      <c r="A845" s="6">
        <v>44776</v>
      </c>
      <c r="B845" s="2">
        <v>29305</v>
      </c>
      <c r="C845" s="2" t="s">
        <v>2578</v>
      </c>
      <c r="D845" s="2" t="s">
        <v>2526</v>
      </c>
      <c r="E845" s="1">
        <v>2381320</v>
      </c>
      <c r="F845" s="8" t="s">
        <v>316</v>
      </c>
      <c r="G845" s="1">
        <v>190506</v>
      </c>
      <c r="H845" s="1">
        <f t="shared" si="39"/>
        <v>2571826</v>
      </c>
      <c r="I845" s="2" t="s">
        <v>513</v>
      </c>
      <c r="J845" s="2" t="s">
        <v>364</v>
      </c>
      <c r="K845" s="1">
        <f>+VLOOKUP(B845,[6]Sheet1!A$1:H$336,6,0)</f>
        <v>2381325</v>
      </c>
      <c r="L845" s="1">
        <f t="shared" si="40"/>
        <v>5</v>
      </c>
      <c r="M845" s="6">
        <f>+VLOOKUP(B845,[6]Sheet1!A$1:H$336,8,0)</f>
        <v>44869</v>
      </c>
      <c r="N845" t="s">
        <v>4436</v>
      </c>
    </row>
    <row r="846" spans="1:14" customFormat="1" hidden="1" outlineLevel="1" x14ac:dyDescent="0.2">
      <c r="A846" s="6">
        <v>44776</v>
      </c>
      <c r="B846" s="2">
        <v>29306</v>
      </c>
      <c r="C846" s="2" t="s">
        <v>2578</v>
      </c>
      <c r="D846" s="2" t="s">
        <v>683</v>
      </c>
      <c r="E846" s="1">
        <v>1110580</v>
      </c>
      <c r="F846" s="8" t="s">
        <v>316</v>
      </c>
      <c r="G846" s="1">
        <v>88846</v>
      </c>
      <c r="H846" s="1">
        <f t="shared" si="39"/>
        <v>1199426</v>
      </c>
      <c r="I846" s="2" t="s">
        <v>1977</v>
      </c>
      <c r="J846" s="2" t="s">
        <v>1098</v>
      </c>
      <c r="K846" s="1">
        <f>+VLOOKUP(B846,[12]Sheet1!A$120:I$325,7,0)</f>
        <v>1110580</v>
      </c>
      <c r="L846" s="1">
        <f t="shared" si="40"/>
        <v>0</v>
      </c>
      <c r="M846" s="6">
        <f>+VLOOKUP(B846,[12]Sheet1!A$120:I$325,9,0)</f>
        <v>44935</v>
      </c>
      <c r="N846" t="s">
        <v>4438</v>
      </c>
    </row>
    <row r="847" spans="1:14" customFormat="1" hidden="1" outlineLevel="1" x14ac:dyDescent="0.2">
      <c r="A847" s="6">
        <v>44776</v>
      </c>
      <c r="B847" s="2">
        <v>29307</v>
      </c>
      <c r="C847" s="2" t="s">
        <v>2578</v>
      </c>
      <c r="D847" s="2" t="s">
        <v>934</v>
      </c>
      <c r="E847" s="1">
        <v>5713060</v>
      </c>
      <c r="F847" s="8" t="s">
        <v>316</v>
      </c>
      <c r="G847" s="1">
        <v>457045</v>
      </c>
      <c r="H847" s="1">
        <f t="shared" si="39"/>
        <v>6170105</v>
      </c>
      <c r="I847" s="2" t="s">
        <v>769</v>
      </c>
      <c r="J847" s="2" t="s">
        <v>319</v>
      </c>
      <c r="K847" s="1">
        <f>+VLOOKUP(B847,[6]Sheet1!A$1:H$336,6,0)</f>
        <v>5713063</v>
      </c>
      <c r="L847" s="1">
        <f t="shared" si="40"/>
        <v>3</v>
      </c>
      <c r="M847" s="6">
        <f>+VLOOKUP(B847,[6]Sheet1!A$1:H$336,8,0)</f>
        <v>44869</v>
      </c>
      <c r="N847" t="s">
        <v>4436</v>
      </c>
    </row>
    <row r="848" spans="1:14" customFormat="1" hidden="1" outlineLevel="1" x14ac:dyDescent="0.2">
      <c r="A848" s="6">
        <v>44776</v>
      </c>
      <c r="B848" s="2">
        <v>29308</v>
      </c>
      <c r="C848" s="2" t="s">
        <v>2578</v>
      </c>
      <c r="D848" s="2" t="s">
        <v>432</v>
      </c>
      <c r="E848" s="1">
        <v>453750</v>
      </c>
      <c r="F848" s="8" t="s">
        <v>316</v>
      </c>
      <c r="G848" s="1">
        <v>36300</v>
      </c>
      <c r="H848" s="1">
        <f t="shared" si="39"/>
        <v>490050</v>
      </c>
      <c r="I848" s="2" t="s">
        <v>1851</v>
      </c>
      <c r="J848" s="2" t="s">
        <v>913</v>
      </c>
      <c r="K848" s="1">
        <f>+VLOOKUP(B848,[6]Sheet1!A$1:H$336,6,0)</f>
        <v>453750</v>
      </c>
      <c r="L848" s="1">
        <f t="shared" si="40"/>
        <v>0</v>
      </c>
      <c r="M848" s="6">
        <f>+VLOOKUP(B848,[6]Sheet1!A$1:H$336,8,0)</f>
        <v>44869</v>
      </c>
      <c r="N848" t="s">
        <v>4436</v>
      </c>
    </row>
    <row r="849" spans="1:14" customFormat="1" hidden="1" outlineLevel="1" x14ac:dyDescent="0.2">
      <c r="A849" s="6">
        <v>44776</v>
      </c>
      <c r="B849" s="2">
        <v>29309</v>
      </c>
      <c r="C849" s="2" t="s">
        <v>2578</v>
      </c>
      <c r="D849" s="2" t="s">
        <v>435</v>
      </c>
      <c r="E849" s="1">
        <v>2582415</v>
      </c>
      <c r="F849" s="8" t="s">
        <v>316</v>
      </c>
      <c r="G849" s="1">
        <v>206593</v>
      </c>
      <c r="H849" s="1">
        <f t="shared" si="39"/>
        <v>2789008</v>
      </c>
      <c r="I849" s="2" t="s">
        <v>944</v>
      </c>
      <c r="J849" s="2" t="s">
        <v>319</v>
      </c>
      <c r="K849" s="1">
        <f>+VLOOKUP(B849,[6]Sheet1!A$1:H$336,6,0)</f>
        <v>2582425</v>
      </c>
      <c r="L849" s="1">
        <f t="shared" si="40"/>
        <v>10</v>
      </c>
      <c r="M849" s="6">
        <f>+VLOOKUP(B849,[6]Sheet1!A$1:H$336,8,0)</f>
        <v>44869</v>
      </c>
      <c r="N849" t="s">
        <v>4436</v>
      </c>
    </row>
    <row r="850" spans="1:14" customFormat="1" hidden="1" outlineLevel="1" x14ac:dyDescent="0.2">
      <c r="A850" s="6">
        <v>44776</v>
      </c>
      <c r="B850" s="2">
        <v>29310</v>
      </c>
      <c r="C850" s="2" t="s">
        <v>2578</v>
      </c>
      <c r="D850" s="2" t="s">
        <v>2322</v>
      </c>
      <c r="E850" s="1">
        <v>6071100</v>
      </c>
      <c r="F850" s="8" t="s">
        <v>316</v>
      </c>
      <c r="G850" s="1">
        <v>485688</v>
      </c>
      <c r="H850" s="1">
        <f t="shared" si="39"/>
        <v>6556788</v>
      </c>
      <c r="I850" s="2" t="s">
        <v>24</v>
      </c>
      <c r="J850" s="2" t="s">
        <v>349</v>
      </c>
      <c r="K850" s="1">
        <f>+VLOOKUP(B850,[6]Sheet1!A$1:H$336,6,0)</f>
        <v>6071113</v>
      </c>
      <c r="L850" s="1">
        <f t="shared" si="40"/>
        <v>13</v>
      </c>
      <c r="M850" s="6">
        <f>+VLOOKUP(B850,[6]Sheet1!A$1:H$336,8,0)</f>
        <v>44869</v>
      </c>
      <c r="N850" t="s">
        <v>4436</v>
      </c>
    </row>
    <row r="851" spans="1:14" customFormat="1" hidden="1" outlineLevel="1" x14ac:dyDescent="0.2">
      <c r="A851" s="6">
        <v>44776</v>
      </c>
      <c r="B851" s="2">
        <v>29311</v>
      </c>
      <c r="C851" s="2" t="s">
        <v>2578</v>
      </c>
      <c r="D851" s="2" t="s">
        <v>12</v>
      </c>
      <c r="E851" s="1">
        <v>1410195</v>
      </c>
      <c r="F851" s="8" t="s">
        <v>316</v>
      </c>
      <c r="G851" s="1">
        <v>112816</v>
      </c>
      <c r="H851" s="1">
        <f t="shared" si="39"/>
        <v>1523011</v>
      </c>
      <c r="I851" s="2" t="s">
        <v>124</v>
      </c>
      <c r="J851" s="2" t="s">
        <v>1197</v>
      </c>
      <c r="K851" s="1">
        <f>+VLOOKUP(B851,[6]Sheet1!A$1:H$336,6,0)</f>
        <v>1410200</v>
      </c>
      <c r="L851" s="1">
        <f t="shared" si="40"/>
        <v>5</v>
      </c>
      <c r="M851" s="6">
        <f>+VLOOKUP(B851,[6]Sheet1!A$1:H$336,8,0)</f>
        <v>44869</v>
      </c>
      <c r="N851" t="s">
        <v>4436</v>
      </c>
    </row>
    <row r="852" spans="1:14" customFormat="1" hidden="1" outlineLevel="1" x14ac:dyDescent="0.2">
      <c r="A852" s="6">
        <v>44776</v>
      </c>
      <c r="B852" s="2">
        <v>29312</v>
      </c>
      <c r="C852" s="2" t="s">
        <v>2578</v>
      </c>
      <c r="D852" s="2" t="s">
        <v>2800</v>
      </c>
      <c r="E852" s="1">
        <v>15161210</v>
      </c>
      <c r="F852" s="8" t="s">
        <v>316</v>
      </c>
      <c r="G852" s="1">
        <v>1212897</v>
      </c>
      <c r="H852" s="1">
        <f t="shared" si="39"/>
        <v>16374107</v>
      </c>
      <c r="I852" s="2" t="s">
        <v>2818</v>
      </c>
      <c r="J852" s="2" t="s">
        <v>364</v>
      </c>
      <c r="K852" s="1">
        <f>+VLOOKUP(B852,[6]Sheet1!A$1:H$336,6,0)</f>
        <v>15161213</v>
      </c>
      <c r="L852" s="1">
        <f t="shared" si="40"/>
        <v>3</v>
      </c>
      <c r="M852" s="6">
        <f>+VLOOKUP(B852,[6]Sheet1!A$1:H$336,8,0)</f>
        <v>44869</v>
      </c>
      <c r="N852" t="s">
        <v>4436</v>
      </c>
    </row>
    <row r="853" spans="1:14" customFormat="1" hidden="1" outlineLevel="1" x14ac:dyDescent="0.2">
      <c r="A853" s="6">
        <v>44776</v>
      </c>
      <c r="B853" s="2">
        <v>29313</v>
      </c>
      <c r="C853" s="2" t="s">
        <v>2578</v>
      </c>
      <c r="D853" s="2" t="s">
        <v>2054</v>
      </c>
      <c r="E853" s="1">
        <v>1110580</v>
      </c>
      <c r="F853" s="8" t="s">
        <v>316</v>
      </c>
      <c r="G853" s="1">
        <v>88846</v>
      </c>
      <c r="H853" s="1">
        <f t="shared" si="39"/>
        <v>1199426</v>
      </c>
      <c r="I853" s="2" t="s">
        <v>1554</v>
      </c>
      <c r="J853" s="2" t="s">
        <v>2830</v>
      </c>
      <c r="K853" s="1">
        <f>+VLOOKUP(B853,[6]Sheet1!A$1:H$336,6,0)</f>
        <v>1110575</v>
      </c>
      <c r="L853" s="1">
        <f t="shared" si="40"/>
        <v>-5</v>
      </c>
      <c r="M853" s="6">
        <f>+VLOOKUP(B853,[6]Sheet1!A$1:H$336,8,0)</f>
        <v>44869</v>
      </c>
      <c r="N853" t="s">
        <v>4436</v>
      </c>
    </row>
    <row r="854" spans="1:14" customFormat="1" hidden="1" outlineLevel="1" x14ac:dyDescent="0.2">
      <c r="A854" s="6">
        <v>44776</v>
      </c>
      <c r="B854" s="2">
        <v>29314</v>
      </c>
      <c r="C854" s="2" t="s">
        <v>2578</v>
      </c>
      <c r="D854" s="2" t="s">
        <v>2891</v>
      </c>
      <c r="E854" s="1">
        <v>1468620</v>
      </c>
      <c r="F854" s="8" t="s">
        <v>316</v>
      </c>
      <c r="G854" s="1">
        <v>117490</v>
      </c>
      <c r="H854" s="1">
        <f t="shared" si="39"/>
        <v>1586110</v>
      </c>
      <c r="I854" s="2" t="s">
        <v>431</v>
      </c>
      <c r="J854" s="2" t="s">
        <v>2857</v>
      </c>
      <c r="K854" s="1">
        <f>+VLOOKUP(B854,[6]Sheet1!A$1:H$336,6,0)</f>
        <v>1468625</v>
      </c>
      <c r="L854" s="1">
        <f t="shared" si="40"/>
        <v>5</v>
      </c>
      <c r="M854" s="6">
        <f>+VLOOKUP(B854,[6]Sheet1!A$1:H$336,8,0)</f>
        <v>44869</v>
      </c>
      <c r="N854" t="s">
        <v>4436</v>
      </c>
    </row>
    <row r="855" spans="1:14" customFormat="1" hidden="1" outlineLevel="1" x14ac:dyDescent="0.2">
      <c r="A855" s="6">
        <v>44776</v>
      </c>
      <c r="B855" s="2">
        <v>29315</v>
      </c>
      <c r="C855" s="2" t="s">
        <v>2578</v>
      </c>
      <c r="D855" s="2" t="s">
        <v>1026</v>
      </c>
      <c r="E855" s="1">
        <v>1468620</v>
      </c>
      <c r="F855" s="8" t="s">
        <v>316</v>
      </c>
      <c r="G855" s="1">
        <v>117490</v>
      </c>
      <c r="H855" s="1">
        <f t="shared" si="39"/>
        <v>1586110</v>
      </c>
      <c r="I855" s="2" t="s">
        <v>944</v>
      </c>
      <c r="J855" s="2" t="s">
        <v>319</v>
      </c>
      <c r="K855" s="1">
        <f>+VLOOKUP(B855,[6]Sheet1!A$1:H$336,6,0)</f>
        <v>1468625</v>
      </c>
      <c r="L855" s="1">
        <f t="shared" si="40"/>
        <v>5</v>
      </c>
      <c r="M855" s="6">
        <f>+VLOOKUP(B855,[6]Sheet1!A$1:H$336,8,0)</f>
        <v>44869</v>
      </c>
      <c r="N855" t="s">
        <v>4436</v>
      </c>
    </row>
    <row r="856" spans="1:14" customFormat="1" hidden="1" outlineLevel="1" x14ac:dyDescent="0.2">
      <c r="A856" s="6">
        <v>44776</v>
      </c>
      <c r="B856" s="2">
        <v>29316</v>
      </c>
      <c r="C856" s="2" t="s">
        <v>2578</v>
      </c>
      <c r="D856" s="2" t="s">
        <v>1623</v>
      </c>
      <c r="E856" s="1">
        <v>451638</v>
      </c>
      <c r="F856" s="8" t="s">
        <v>316</v>
      </c>
      <c r="G856" s="1">
        <v>36131</v>
      </c>
      <c r="H856" s="1">
        <f t="shared" si="39"/>
        <v>487769</v>
      </c>
      <c r="I856" s="2" t="s">
        <v>2119</v>
      </c>
      <c r="J856" s="2" t="s">
        <v>1150</v>
      </c>
      <c r="K856" s="1">
        <f>+VLOOKUP(B856,[6]Sheet1!A$1:H$336,6,0)</f>
        <v>451638</v>
      </c>
      <c r="L856" s="1">
        <f t="shared" si="40"/>
        <v>0</v>
      </c>
      <c r="M856" s="6">
        <f>+VLOOKUP(B856,[6]Sheet1!A$1:H$336,8,0)</f>
        <v>44869</v>
      </c>
      <c r="N856" t="s">
        <v>4436</v>
      </c>
    </row>
    <row r="857" spans="1:14" customFormat="1" hidden="1" outlineLevel="1" x14ac:dyDescent="0.2">
      <c r="A857" s="6">
        <v>44776</v>
      </c>
      <c r="B857" s="2">
        <v>29317</v>
      </c>
      <c r="C857" s="2" t="s">
        <v>2578</v>
      </c>
      <c r="D857" s="2" t="s">
        <v>7</v>
      </c>
      <c r="E857" s="1">
        <v>2835070</v>
      </c>
      <c r="F857" s="8" t="s">
        <v>316</v>
      </c>
      <c r="G857" s="1">
        <v>226806</v>
      </c>
      <c r="H857" s="1">
        <f t="shared" si="39"/>
        <v>3061876</v>
      </c>
      <c r="I857" s="2" t="s">
        <v>2119</v>
      </c>
      <c r="J857" s="2" t="s">
        <v>1150</v>
      </c>
      <c r="K857" s="1">
        <f>+VLOOKUP(B857,[6]Sheet1!A$1:H$336,6,0)</f>
        <v>2835075</v>
      </c>
      <c r="L857" s="1">
        <f t="shared" si="40"/>
        <v>5</v>
      </c>
      <c r="M857" s="6">
        <f>+VLOOKUP(B857,[6]Sheet1!A$1:H$336,8,0)</f>
        <v>44869</v>
      </c>
      <c r="N857" t="s">
        <v>4436</v>
      </c>
    </row>
    <row r="858" spans="1:14" customFormat="1" hidden="1" outlineLevel="1" x14ac:dyDescent="0.2">
      <c r="A858" s="6">
        <v>44776</v>
      </c>
      <c r="B858" s="2">
        <v>29318</v>
      </c>
      <c r="C858" s="2" t="s">
        <v>2578</v>
      </c>
      <c r="D858" s="2" t="s">
        <v>1572</v>
      </c>
      <c r="E858" s="1">
        <v>10871460</v>
      </c>
      <c r="F858" s="8" t="s">
        <v>316</v>
      </c>
      <c r="G858" s="1">
        <v>869717</v>
      </c>
      <c r="H858" s="1">
        <f t="shared" si="39"/>
        <v>11741177</v>
      </c>
      <c r="I858" s="2" t="s">
        <v>2355</v>
      </c>
      <c r="J858" s="2" t="s">
        <v>2013</v>
      </c>
      <c r="K858" s="1">
        <f>+VLOOKUP(B858,[6]Sheet1!A$1:H$336,6,0)</f>
        <v>10871463</v>
      </c>
      <c r="L858" s="1">
        <f t="shared" si="40"/>
        <v>3</v>
      </c>
      <c r="M858" s="6">
        <f>+VLOOKUP(B858,[6]Sheet1!A$1:H$336,8,0)</f>
        <v>44869</v>
      </c>
      <c r="N858" t="s">
        <v>4436</v>
      </c>
    </row>
    <row r="859" spans="1:14" customFormat="1" hidden="1" outlineLevel="1" x14ac:dyDescent="0.2">
      <c r="A859" s="6">
        <v>44776</v>
      </c>
      <c r="B859" s="2">
        <v>29319</v>
      </c>
      <c r="C859" s="2" t="s">
        <v>2578</v>
      </c>
      <c r="D859" s="2" t="s">
        <v>1883</v>
      </c>
      <c r="E859" s="1">
        <v>361310</v>
      </c>
      <c r="F859" s="8" t="s">
        <v>316</v>
      </c>
      <c r="G859" s="1">
        <v>28905</v>
      </c>
      <c r="H859" s="1">
        <f t="shared" si="39"/>
        <v>390215</v>
      </c>
      <c r="I859" s="2" t="s">
        <v>2355</v>
      </c>
      <c r="J859" s="2" t="s">
        <v>2013</v>
      </c>
      <c r="K859" s="1">
        <f>+VLOOKUP(B859,[6]Sheet1!A$1:H$336,6,0)</f>
        <v>361313</v>
      </c>
      <c r="L859" s="1">
        <f t="shared" si="40"/>
        <v>3</v>
      </c>
      <c r="M859" s="6">
        <f>+VLOOKUP(B859,[6]Sheet1!A$1:H$336,8,0)</f>
        <v>44869</v>
      </c>
      <c r="N859" t="s">
        <v>4436</v>
      </c>
    </row>
    <row r="860" spans="1:14" customFormat="1" hidden="1" outlineLevel="1" x14ac:dyDescent="0.2">
      <c r="A860" s="6">
        <v>44776</v>
      </c>
      <c r="B860" s="2">
        <v>29320</v>
      </c>
      <c r="C860" s="2" t="s">
        <v>2578</v>
      </c>
      <c r="D860" s="2" t="s">
        <v>949</v>
      </c>
      <c r="E860" s="1">
        <v>451638</v>
      </c>
      <c r="F860" s="8" t="s">
        <v>316</v>
      </c>
      <c r="G860" s="1">
        <v>36131</v>
      </c>
      <c r="H860" s="1">
        <f t="shared" si="39"/>
        <v>487769</v>
      </c>
      <c r="I860" s="2" t="s">
        <v>2355</v>
      </c>
      <c r="J860" s="2" t="s">
        <v>2013</v>
      </c>
      <c r="K860" s="1">
        <f>+VLOOKUP(B860,[6]Sheet1!A$1:H$336,6,0)</f>
        <v>451638</v>
      </c>
      <c r="L860" s="1">
        <f t="shared" si="40"/>
        <v>0</v>
      </c>
      <c r="M860" s="6">
        <f>+VLOOKUP(B860,[6]Sheet1!A$1:H$336,8,0)</f>
        <v>44869</v>
      </c>
      <c r="N860" t="s">
        <v>4436</v>
      </c>
    </row>
    <row r="861" spans="1:14" customFormat="1" hidden="1" outlineLevel="1" x14ac:dyDescent="0.2">
      <c r="A861" s="6">
        <v>44776</v>
      </c>
      <c r="B861" s="2">
        <v>29321</v>
      </c>
      <c r="C861" s="2" t="s">
        <v>2578</v>
      </c>
      <c r="D861" s="2" t="s">
        <v>657</v>
      </c>
      <c r="E861" s="1">
        <v>10479750</v>
      </c>
      <c r="F861" s="8" t="s">
        <v>316</v>
      </c>
      <c r="G861" s="1">
        <v>838380</v>
      </c>
      <c r="H861" s="1">
        <f t="shared" si="39"/>
        <v>11318130</v>
      </c>
      <c r="I861" s="2" t="s">
        <v>2355</v>
      </c>
      <c r="J861" s="2" t="s">
        <v>2013</v>
      </c>
      <c r="K861" s="1">
        <f>+VLOOKUP(B861,[6]Sheet1!A$1:H$336,6,0)</f>
        <v>10479763</v>
      </c>
      <c r="L861" s="1">
        <f t="shared" si="40"/>
        <v>13</v>
      </c>
      <c r="M861" s="6">
        <f>+VLOOKUP(B861,[6]Sheet1!A$1:H$336,8,0)</f>
        <v>44869</v>
      </c>
      <c r="N861" t="s">
        <v>4436</v>
      </c>
    </row>
    <row r="862" spans="1:14" customFormat="1" hidden="1" outlineLevel="1" x14ac:dyDescent="0.2">
      <c r="A862" s="6">
        <v>44776</v>
      </c>
      <c r="B862" s="2">
        <v>29322</v>
      </c>
      <c r="C862" s="2" t="s">
        <v>2578</v>
      </c>
      <c r="D862" s="2" t="s">
        <v>234</v>
      </c>
      <c r="E862" s="1">
        <v>2940030</v>
      </c>
      <c r="F862" s="8" t="s">
        <v>316</v>
      </c>
      <c r="G862" s="1">
        <v>235202</v>
      </c>
      <c r="H862" s="1">
        <f t="shared" si="39"/>
        <v>3175232</v>
      </c>
      <c r="I862" s="2" t="s">
        <v>2355</v>
      </c>
      <c r="J862" s="2" t="s">
        <v>2013</v>
      </c>
      <c r="K862" s="1">
        <f>+VLOOKUP(B862,[6]Sheet1!A$1:H$336,6,0)</f>
        <v>2940038</v>
      </c>
      <c r="L862" s="1">
        <f t="shared" si="40"/>
        <v>8</v>
      </c>
      <c r="M862" s="6">
        <f>+VLOOKUP(B862,[6]Sheet1!A$1:H$336,8,0)</f>
        <v>44869</v>
      </c>
      <c r="N862" t="s">
        <v>4436</v>
      </c>
    </row>
    <row r="863" spans="1:14" customFormat="1" hidden="1" outlineLevel="1" x14ac:dyDescent="0.2">
      <c r="A863" s="6">
        <v>44776</v>
      </c>
      <c r="B863" s="2">
        <v>29323</v>
      </c>
      <c r="C863" s="2" t="s">
        <v>2578</v>
      </c>
      <c r="D863" s="2" t="s">
        <v>1774</v>
      </c>
      <c r="E863" s="1">
        <v>453750</v>
      </c>
      <c r="F863" s="8" t="s">
        <v>316</v>
      </c>
      <c r="G863" s="1">
        <v>36300</v>
      </c>
      <c r="H863" s="1">
        <f t="shared" si="39"/>
        <v>490050</v>
      </c>
      <c r="I863" s="2" t="s">
        <v>2119</v>
      </c>
      <c r="J863" s="2" t="s">
        <v>1150</v>
      </c>
      <c r="K863" s="1">
        <f>+VLOOKUP(B863,[6]Sheet1!A$1:H$336,6,0)</f>
        <v>453750</v>
      </c>
      <c r="L863" s="1">
        <f t="shared" si="40"/>
        <v>0</v>
      </c>
      <c r="M863" s="6">
        <f>+VLOOKUP(B863,[6]Sheet1!A$1:H$336,8,0)</f>
        <v>44869</v>
      </c>
      <c r="N863" t="s">
        <v>4436</v>
      </c>
    </row>
    <row r="864" spans="1:14" customFormat="1" hidden="1" outlineLevel="1" x14ac:dyDescent="0.2">
      <c r="A864" s="6">
        <v>44776</v>
      </c>
      <c r="B864" s="2">
        <v>29324</v>
      </c>
      <c r="C864" s="2" t="s">
        <v>2578</v>
      </c>
      <c r="D864" s="2" t="s">
        <v>1758</v>
      </c>
      <c r="E864" s="1">
        <v>2221160</v>
      </c>
      <c r="F864" s="8" t="s">
        <v>316</v>
      </c>
      <c r="G864" s="1">
        <v>177693</v>
      </c>
      <c r="H864" s="1">
        <f t="shared" si="39"/>
        <v>2398853</v>
      </c>
      <c r="I864" s="2" t="s">
        <v>2119</v>
      </c>
      <c r="J864" s="2" t="s">
        <v>1150</v>
      </c>
      <c r="K864" s="1">
        <f>+VLOOKUP(B864,[6]Sheet1!A$1:H$336,6,0)</f>
        <v>2221163</v>
      </c>
      <c r="L864" s="1">
        <f t="shared" si="40"/>
        <v>3</v>
      </c>
      <c r="M864" s="6">
        <f>+VLOOKUP(B864,[6]Sheet1!A$1:H$336,8,0)</f>
        <v>44869</v>
      </c>
      <c r="N864" t="s">
        <v>4436</v>
      </c>
    </row>
    <row r="865" spans="1:14" customFormat="1" hidden="1" outlineLevel="1" x14ac:dyDescent="0.2">
      <c r="A865" s="6">
        <v>44776</v>
      </c>
      <c r="B865" s="2">
        <v>29325</v>
      </c>
      <c r="C865" s="2" t="s">
        <v>2578</v>
      </c>
      <c r="D865" s="2" t="s">
        <v>1199</v>
      </c>
      <c r="E865" s="1">
        <v>903276</v>
      </c>
      <c r="F865" s="8" t="s">
        <v>316</v>
      </c>
      <c r="G865" s="1">
        <v>72262</v>
      </c>
      <c r="H865" s="1">
        <f t="shared" si="39"/>
        <v>975538</v>
      </c>
      <c r="I865" s="2" t="s">
        <v>2355</v>
      </c>
      <c r="J865" s="2" t="s">
        <v>2013</v>
      </c>
      <c r="K865" s="1">
        <f>+VLOOKUP(B865,[6]Sheet1!A$1:H$336,6,0)</f>
        <v>903275</v>
      </c>
      <c r="L865" s="1">
        <f t="shared" si="40"/>
        <v>-1</v>
      </c>
      <c r="M865" s="6">
        <f>+VLOOKUP(B865,[6]Sheet1!A$1:H$336,8,0)</f>
        <v>44869</v>
      </c>
      <c r="N865" t="s">
        <v>4436</v>
      </c>
    </row>
    <row r="866" spans="1:14" customFormat="1" hidden="1" outlineLevel="1" x14ac:dyDescent="0.2">
      <c r="A866" s="6">
        <v>44776</v>
      </c>
      <c r="B866" s="2">
        <v>29326</v>
      </c>
      <c r="C866" s="2" t="s">
        <v>2578</v>
      </c>
      <c r="D866" s="2" t="s">
        <v>1492</v>
      </c>
      <c r="E866" s="1">
        <v>903276</v>
      </c>
      <c r="F866" s="8" t="s">
        <v>316</v>
      </c>
      <c r="G866" s="1">
        <v>72262</v>
      </c>
      <c r="H866" s="1">
        <f t="shared" si="39"/>
        <v>975538</v>
      </c>
      <c r="I866" s="2" t="s">
        <v>2355</v>
      </c>
      <c r="J866" s="2" t="s">
        <v>2013</v>
      </c>
      <c r="K866" s="1">
        <f>+VLOOKUP(B866,[6]Sheet1!A$1:H$336,6,0)</f>
        <v>903275</v>
      </c>
      <c r="L866" s="1">
        <f t="shared" si="40"/>
        <v>-1</v>
      </c>
      <c r="M866" s="6">
        <f>+VLOOKUP(B866,[6]Sheet1!A$1:H$336,8,0)</f>
        <v>44869</v>
      </c>
      <c r="N866" t="s">
        <v>4436</v>
      </c>
    </row>
    <row r="867" spans="1:14" customFormat="1" hidden="1" outlineLevel="1" x14ac:dyDescent="0.2">
      <c r="A867" s="6">
        <v>44776</v>
      </c>
      <c r="B867" s="2">
        <v>29327</v>
      </c>
      <c r="C867" s="2" t="s">
        <v>2578</v>
      </c>
      <c r="D867" s="2" t="s">
        <v>118</v>
      </c>
      <c r="E867" s="1">
        <v>1110580</v>
      </c>
      <c r="F867" s="8" t="s">
        <v>316</v>
      </c>
      <c r="G867" s="1">
        <v>88846</v>
      </c>
      <c r="H867" s="1">
        <f t="shared" si="39"/>
        <v>1199426</v>
      </c>
      <c r="I867" s="2" t="s">
        <v>2503</v>
      </c>
      <c r="J867" s="2" t="s">
        <v>441</v>
      </c>
      <c r="K867" s="1">
        <f>+VLOOKUP(B867,[6]Sheet1!A$1:H$336,6,0)</f>
        <v>1110575</v>
      </c>
      <c r="L867" s="1">
        <f t="shared" si="40"/>
        <v>-5</v>
      </c>
      <c r="M867" s="6">
        <f>+VLOOKUP(B867,[6]Sheet1!A$1:H$336,8,0)</f>
        <v>44869</v>
      </c>
      <c r="N867" t="s">
        <v>4436</v>
      </c>
    </row>
    <row r="868" spans="1:14" customFormat="1" hidden="1" outlineLevel="1" x14ac:dyDescent="0.2">
      <c r="A868" s="6">
        <v>44776</v>
      </c>
      <c r="B868" s="2">
        <v>29328</v>
      </c>
      <c r="C868" s="2" t="s">
        <v>2578</v>
      </c>
      <c r="D868" s="2" t="s">
        <v>2711</v>
      </c>
      <c r="E868" s="1">
        <v>5896230</v>
      </c>
      <c r="F868" s="8" t="s">
        <v>316</v>
      </c>
      <c r="G868" s="1">
        <v>471698</v>
      </c>
      <c r="H868" s="1">
        <f t="shared" si="39"/>
        <v>6367928</v>
      </c>
      <c r="I868" s="2" t="s">
        <v>2503</v>
      </c>
      <c r="J868" s="2" t="s">
        <v>441</v>
      </c>
      <c r="K868" s="1">
        <f>+VLOOKUP(B868,[12]Sheet1!A$2:I$119,7,0)</f>
        <v>5896238</v>
      </c>
      <c r="L868" s="1">
        <f t="shared" si="40"/>
        <v>8</v>
      </c>
      <c r="M868" s="6">
        <f>+VLOOKUP(B868,[12]Sheet1!A$2:I$119,9,0)</f>
        <v>44935</v>
      </c>
      <c r="N868" t="s">
        <v>4438</v>
      </c>
    </row>
    <row r="869" spans="1:14" customFormat="1" hidden="1" outlineLevel="1" x14ac:dyDescent="0.2">
      <c r="A869" s="6">
        <v>44776</v>
      </c>
      <c r="B869" s="2">
        <v>29329</v>
      </c>
      <c r="C869" s="2" t="s">
        <v>2578</v>
      </c>
      <c r="D869" s="2" t="s">
        <v>2707</v>
      </c>
      <c r="E869" s="1">
        <v>4051090</v>
      </c>
      <c r="F869" s="8" t="s">
        <v>316</v>
      </c>
      <c r="G869" s="1">
        <v>324087</v>
      </c>
      <c r="H869" s="1">
        <f t="shared" si="39"/>
        <v>4375177</v>
      </c>
      <c r="I869" s="2" t="s">
        <v>769</v>
      </c>
      <c r="J869" s="2" t="s">
        <v>319</v>
      </c>
      <c r="K869" s="1">
        <f>+VLOOKUP(B869,[6]Sheet1!A$1:H$336,6,0)</f>
        <v>4051100</v>
      </c>
      <c r="L869" s="1">
        <f t="shared" si="40"/>
        <v>10</v>
      </c>
      <c r="M869" s="6">
        <f>+VLOOKUP(B869,[6]Sheet1!A$1:H$336,8,0)</f>
        <v>44869</v>
      </c>
      <c r="N869" t="s">
        <v>4436</v>
      </c>
    </row>
    <row r="870" spans="1:14" customFormat="1" hidden="1" outlineLevel="1" x14ac:dyDescent="0.2">
      <c r="A870" s="6">
        <v>44776</v>
      </c>
      <c r="B870" s="2">
        <v>29330</v>
      </c>
      <c r="C870" s="2" t="s">
        <v>2578</v>
      </c>
      <c r="D870" s="2" t="s">
        <v>1382</v>
      </c>
      <c r="E870" s="1">
        <v>1293750</v>
      </c>
      <c r="F870" s="8" t="s">
        <v>316</v>
      </c>
      <c r="G870" s="1">
        <v>103500</v>
      </c>
      <c r="H870" s="1">
        <f t="shared" si="39"/>
        <v>1397250</v>
      </c>
      <c r="I870" s="2" t="s">
        <v>1474</v>
      </c>
      <c r="J870" s="2" t="s">
        <v>2830</v>
      </c>
      <c r="K870" s="1">
        <f>+VLOOKUP(B870,[12]Sheet1!A$2:I$119,7,0)</f>
        <v>1293750</v>
      </c>
      <c r="L870" s="1">
        <f t="shared" si="40"/>
        <v>0</v>
      </c>
      <c r="M870" s="6">
        <f>+VLOOKUP(B870,[12]Sheet1!A$2:I$119,9,0)</f>
        <v>44935</v>
      </c>
      <c r="N870" t="s">
        <v>4438</v>
      </c>
    </row>
    <row r="871" spans="1:14" customFormat="1" hidden="1" outlineLevel="1" x14ac:dyDescent="0.2">
      <c r="A871" s="6">
        <v>44776</v>
      </c>
      <c r="B871" s="2">
        <v>29331</v>
      </c>
      <c r="C871" s="2" t="s">
        <v>2578</v>
      </c>
      <c r="D871" s="2" t="s">
        <v>1609</v>
      </c>
      <c r="E871" s="1">
        <v>496802</v>
      </c>
      <c r="F871" s="8" t="s">
        <v>316</v>
      </c>
      <c r="G871" s="1">
        <v>39744</v>
      </c>
      <c r="H871" s="1">
        <f t="shared" si="39"/>
        <v>536546</v>
      </c>
      <c r="I871" s="2" t="s">
        <v>513</v>
      </c>
      <c r="J871" s="2" t="s">
        <v>364</v>
      </c>
      <c r="K871" s="1">
        <f>+VLOOKUP(B871,[6]Sheet1!A$1:H$336,6,0)</f>
        <v>496800</v>
      </c>
      <c r="L871" s="1">
        <f t="shared" si="40"/>
        <v>-2</v>
      </c>
      <c r="M871" s="6">
        <f>+VLOOKUP(B871,[6]Sheet1!A$1:H$336,8,0)</f>
        <v>44869</v>
      </c>
      <c r="N871" t="s">
        <v>4436</v>
      </c>
    </row>
    <row r="872" spans="1:14" customFormat="1" hidden="1" outlineLevel="1" x14ac:dyDescent="0.2">
      <c r="A872" s="6">
        <v>44776</v>
      </c>
      <c r="B872" s="2">
        <v>29332</v>
      </c>
      <c r="C872" s="2" t="s">
        <v>2578</v>
      </c>
      <c r="D872" s="2" t="s">
        <v>2770</v>
      </c>
      <c r="E872" s="1">
        <v>2381320</v>
      </c>
      <c r="F872" s="8" t="s">
        <v>316</v>
      </c>
      <c r="G872" s="1">
        <v>190506</v>
      </c>
      <c r="H872" s="1">
        <f t="shared" si="39"/>
        <v>2571826</v>
      </c>
      <c r="I872" s="2" t="s">
        <v>513</v>
      </c>
      <c r="J872" s="2" t="s">
        <v>364</v>
      </c>
      <c r="K872" s="1">
        <f>+VLOOKUP(B872,[6]Sheet1!A$1:H$336,6,0)</f>
        <v>2381325</v>
      </c>
      <c r="L872" s="1">
        <f t="shared" si="40"/>
        <v>5</v>
      </c>
      <c r="M872" s="6">
        <f>+VLOOKUP(B872,[6]Sheet1!A$1:H$336,8,0)</f>
        <v>44869</v>
      </c>
      <c r="N872" t="s">
        <v>4436</v>
      </c>
    </row>
    <row r="873" spans="1:14" customFormat="1" hidden="1" outlineLevel="1" x14ac:dyDescent="0.2">
      <c r="A873" s="6">
        <v>44776</v>
      </c>
      <c r="B873" s="2">
        <v>29333</v>
      </c>
      <c r="C873" s="2" t="s">
        <v>2578</v>
      </c>
      <c r="D873" s="2" t="s">
        <v>2338</v>
      </c>
      <c r="E873" s="1">
        <v>90328</v>
      </c>
      <c r="F873" s="8" t="s">
        <v>316</v>
      </c>
      <c r="G873" s="1">
        <v>7226</v>
      </c>
      <c r="H873" s="1">
        <f t="shared" si="39"/>
        <v>97554</v>
      </c>
      <c r="I873" s="2" t="s">
        <v>2355</v>
      </c>
      <c r="J873" s="2" t="s">
        <v>2013</v>
      </c>
      <c r="K873" s="1">
        <f>+VLOOKUP(B873,[6]Sheet1!A$1:H$336,6,0)</f>
        <v>90325</v>
      </c>
      <c r="L873" s="1">
        <f t="shared" si="40"/>
        <v>-3</v>
      </c>
      <c r="M873" s="6">
        <f>+VLOOKUP(B873,[6]Sheet1!A$1:H$336,8,0)</f>
        <v>44869</v>
      </c>
      <c r="N873" t="s">
        <v>4436</v>
      </c>
    </row>
    <row r="874" spans="1:14" customFormat="1" hidden="1" outlineLevel="1" x14ac:dyDescent="0.2">
      <c r="A874" s="6">
        <v>44776</v>
      </c>
      <c r="B874" s="2">
        <v>29334</v>
      </c>
      <c r="C874" s="2" t="s">
        <v>2578</v>
      </c>
      <c r="D874" s="2" t="s">
        <v>145</v>
      </c>
      <c r="E874" s="1">
        <v>4339400</v>
      </c>
      <c r="F874" s="8" t="s">
        <v>316</v>
      </c>
      <c r="G874" s="1">
        <v>347152</v>
      </c>
      <c r="H874" s="1">
        <f t="shared" si="39"/>
        <v>4686552</v>
      </c>
      <c r="I874" s="2" t="s">
        <v>2355</v>
      </c>
      <c r="J874" s="2" t="s">
        <v>2013</v>
      </c>
      <c r="K874" s="1">
        <f>+VLOOKUP(B874,[6]Sheet1!A$1:H$336,6,0)</f>
        <v>4339400</v>
      </c>
      <c r="L874" s="1">
        <f t="shared" si="40"/>
        <v>0</v>
      </c>
      <c r="M874" s="6">
        <f>+VLOOKUP(B874,[6]Sheet1!A$1:H$336,8,0)</f>
        <v>44869</v>
      </c>
      <c r="N874" t="s">
        <v>4436</v>
      </c>
    </row>
    <row r="875" spans="1:14" customFormat="1" hidden="1" outlineLevel="1" x14ac:dyDescent="0.2">
      <c r="A875" s="6">
        <v>44776</v>
      </c>
      <c r="B875" s="2">
        <v>29335</v>
      </c>
      <c r="C875" s="2" t="s">
        <v>2578</v>
      </c>
      <c r="D875" s="2" t="s">
        <v>2660</v>
      </c>
      <c r="E875" s="1">
        <v>3259872</v>
      </c>
      <c r="F875" s="8" t="s">
        <v>316</v>
      </c>
      <c r="G875" s="1">
        <v>260790</v>
      </c>
      <c r="H875" s="1">
        <f t="shared" si="39"/>
        <v>3520662</v>
      </c>
      <c r="I875" s="2" t="s">
        <v>2355</v>
      </c>
      <c r="J875" s="2" t="s">
        <v>2013</v>
      </c>
      <c r="K875" s="1">
        <f>+VLOOKUP(B875,[6]Sheet1!A$1:H$336,6,0)</f>
        <v>3259875</v>
      </c>
      <c r="L875" s="1">
        <f t="shared" si="40"/>
        <v>3</v>
      </c>
      <c r="M875" s="6">
        <f>+VLOOKUP(B875,[6]Sheet1!A$1:H$336,8,0)</f>
        <v>44869</v>
      </c>
      <c r="N875" t="s">
        <v>4436</v>
      </c>
    </row>
    <row r="876" spans="1:14" customFormat="1" hidden="1" outlineLevel="1" x14ac:dyDescent="0.2">
      <c r="A876" s="6">
        <v>44776</v>
      </c>
      <c r="B876" s="2">
        <v>29336</v>
      </c>
      <c r="C876" s="2" t="s">
        <v>2578</v>
      </c>
      <c r="D876" s="2" t="s">
        <v>707</v>
      </c>
      <c r="E876" s="1">
        <v>7035945</v>
      </c>
      <c r="F876" s="8" t="s">
        <v>316</v>
      </c>
      <c r="G876" s="1">
        <v>562876</v>
      </c>
      <c r="H876" s="1">
        <f t="shared" si="39"/>
        <v>7598821</v>
      </c>
      <c r="I876" s="2" t="s">
        <v>2355</v>
      </c>
      <c r="J876" s="2" t="s">
        <v>2013</v>
      </c>
      <c r="K876" s="1">
        <f>+VLOOKUP(B876,[6]Sheet1!A$1:H$336,6,0)</f>
        <v>7035963</v>
      </c>
      <c r="L876" s="1">
        <f t="shared" si="40"/>
        <v>18</v>
      </c>
      <c r="M876" s="6">
        <f>+VLOOKUP(B876,[6]Sheet1!A$1:H$336,8,0)</f>
        <v>44869</v>
      </c>
      <c r="N876" t="s">
        <v>4436</v>
      </c>
    </row>
    <row r="877" spans="1:14" customFormat="1" hidden="1" outlineLevel="1" x14ac:dyDescent="0.2">
      <c r="A877" s="6">
        <v>44776</v>
      </c>
      <c r="B877" s="2">
        <v>29337</v>
      </c>
      <c r="C877" s="2" t="s">
        <v>2578</v>
      </c>
      <c r="D877" s="2" t="s">
        <v>2621</v>
      </c>
      <c r="E877" s="1">
        <v>225819</v>
      </c>
      <c r="F877" s="8" t="s">
        <v>316</v>
      </c>
      <c r="G877" s="1">
        <v>18066</v>
      </c>
      <c r="H877" s="1">
        <f t="shared" si="39"/>
        <v>243885</v>
      </c>
      <c r="I877" s="2" t="s">
        <v>975</v>
      </c>
      <c r="J877" s="2" t="s">
        <v>915</v>
      </c>
      <c r="K877" s="1">
        <f>+VLOOKUP(B877,[6]Sheet1!A$1:H$336,6,0)</f>
        <v>225825</v>
      </c>
      <c r="L877" s="1">
        <f t="shared" si="40"/>
        <v>6</v>
      </c>
      <c r="M877" s="6">
        <f>+VLOOKUP(B877,[6]Sheet1!A$1:H$336,8,0)</f>
        <v>44869</v>
      </c>
      <c r="N877" t="s">
        <v>4436</v>
      </c>
    </row>
    <row r="878" spans="1:14" customFormat="1" hidden="1" outlineLevel="1" x14ac:dyDescent="0.2">
      <c r="A878" s="6">
        <v>44776</v>
      </c>
      <c r="B878" s="2">
        <v>29338</v>
      </c>
      <c r="C878" s="2" t="s">
        <v>2578</v>
      </c>
      <c r="D878" s="2" t="s">
        <v>636</v>
      </c>
      <c r="E878" s="1">
        <v>2381320</v>
      </c>
      <c r="F878" s="8" t="s">
        <v>316</v>
      </c>
      <c r="G878" s="1">
        <v>190506</v>
      </c>
      <c r="H878" s="1">
        <f t="shared" si="39"/>
        <v>2571826</v>
      </c>
      <c r="I878" s="2" t="s">
        <v>975</v>
      </c>
      <c r="J878" s="2" t="s">
        <v>915</v>
      </c>
      <c r="K878" s="1">
        <f>+VLOOKUP(B878,[6]Sheet1!A$1:H$336,6,0)</f>
        <v>2381325</v>
      </c>
      <c r="L878" s="1">
        <f t="shared" si="40"/>
        <v>5</v>
      </c>
      <c r="M878" s="6">
        <f>+VLOOKUP(B878,[6]Sheet1!A$1:H$336,8,0)</f>
        <v>44869</v>
      </c>
      <c r="N878" t="s">
        <v>4436</v>
      </c>
    </row>
    <row r="879" spans="1:14" customFormat="1" hidden="1" outlineLevel="1" x14ac:dyDescent="0.2">
      <c r="A879" s="6">
        <v>44776</v>
      </c>
      <c r="B879" s="2">
        <v>29339</v>
      </c>
      <c r="C879" s="2" t="s">
        <v>2578</v>
      </c>
      <c r="D879" s="2" t="s">
        <v>2202</v>
      </c>
      <c r="E879" s="1">
        <v>9054562</v>
      </c>
      <c r="F879" s="8" t="s">
        <v>316</v>
      </c>
      <c r="G879" s="1">
        <v>724365</v>
      </c>
      <c r="H879" s="1">
        <f t="shared" si="39"/>
        <v>9778927</v>
      </c>
      <c r="I879" s="2" t="s">
        <v>2355</v>
      </c>
      <c r="J879" s="2" t="s">
        <v>2013</v>
      </c>
      <c r="K879" s="1">
        <f>+VLOOKUP(B879,[6]Sheet1!A$1:H$336,6,0)</f>
        <v>9054563</v>
      </c>
      <c r="L879" s="1">
        <f t="shared" si="40"/>
        <v>1</v>
      </c>
      <c r="M879" s="6">
        <f>+VLOOKUP(B879,[6]Sheet1!A$1:H$336,8,0)</f>
        <v>44869</v>
      </c>
      <c r="N879" t="s">
        <v>4436</v>
      </c>
    </row>
    <row r="880" spans="1:14" customFormat="1" hidden="1" outlineLevel="1" x14ac:dyDescent="0.2">
      <c r="A880" s="6">
        <v>44776</v>
      </c>
      <c r="B880" s="2">
        <v>29340</v>
      </c>
      <c r="C880" s="2" t="s">
        <v>2578</v>
      </c>
      <c r="D880" s="2" t="s">
        <v>1691</v>
      </c>
      <c r="E880" s="1">
        <v>2808234</v>
      </c>
      <c r="F880" s="8" t="s">
        <v>316</v>
      </c>
      <c r="G880" s="1">
        <v>224659</v>
      </c>
      <c r="H880" s="1">
        <f t="shared" si="39"/>
        <v>3032893</v>
      </c>
      <c r="I880" s="2" t="s">
        <v>3001</v>
      </c>
      <c r="J880" s="2" t="s">
        <v>1150</v>
      </c>
      <c r="K880" s="1">
        <f>+VLOOKUP(B880,[6]Sheet1!A$1:H$336,6,0)</f>
        <v>2808238</v>
      </c>
      <c r="L880" s="1">
        <f t="shared" si="40"/>
        <v>4</v>
      </c>
      <c r="M880" s="6">
        <f>+VLOOKUP(B880,[6]Sheet1!A$1:H$336,8,0)</f>
        <v>44869</v>
      </c>
      <c r="N880" t="s">
        <v>4436</v>
      </c>
    </row>
    <row r="881" spans="1:14" customFormat="1" hidden="1" outlineLevel="1" x14ac:dyDescent="0.2">
      <c r="A881" s="6">
        <v>44776</v>
      </c>
      <c r="B881" s="2">
        <v>29341</v>
      </c>
      <c r="C881" s="2" t="s">
        <v>2578</v>
      </c>
      <c r="D881" s="2" t="s">
        <v>2546</v>
      </c>
      <c r="E881" s="1">
        <v>10871460</v>
      </c>
      <c r="F881" s="8" t="s">
        <v>316</v>
      </c>
      <c r="G881" s="1">
        <v>869717</v>
      </c>
      <c r="H881" s="1">
        <f t="shared" si="39"/>
        <v>11741177</v>
      </c>
      <c r="I881" s="2" t="s">
        <v>2355</v>
      </c>
      <c r="J881" s="2" t="s">
        <v>2013</v>
      </c>
      <c r="K881" s="1">
        <f>+VLOOKUP(B881,[6]Sheet1!A$1:H$336,6,0)</f>
        <v>10871463</v>
      </c>
      <c r="L881" s="1">
        <f t="shared" si="40"/>
        <v>3</v>
      </c>
      <c r="M881" s="6">
        <f>+VLOOKUP(B881,[6]Sheet1!A$1:H$336,8,0)</f>
        <v>44869</v>
      </c>
      <c r="N881" t="s">
        <v>4436</v>
      </c>
    </row>
    <row r="882" spans="1:14" customFormat="1" hidden="1" outlineLevel="1" x14ac:dyDescent="0.2">
      <c r="A882" s="6">
        <v>44776</v>
      </c>
      <c r="B882" s="2">
        <v>29342</v>
      </c>
      <c r="C882" s="2" t="s">
        <v>2578</v>
      </c>
      <c r="D882" s="2" t="s">
        <v>1326</v>
      </c>
      <c r="E882" s="1">
        <v>2579200</v>
      </c>
      <c r="F882" s="8" t="s">
        <v>316</v>
      </c>
      <c r="G882" s="1">
        <v>206336</v>
      </c>
      <c r="H882" s="1">
        <f t="shared" si="39"/>
        <v>2785536</v>
      </c>
      <c r="I882" s="2" t="s">
        <v>3001</v>
      </c>
      <c r="J882" s="2" t="s">
        <v>1150</v>
      </c>
      <c r="K882" s="1">
        <f>+VLOOKUP(B882,[6]Sheet1!A$1:H$336,6,0)</f>
        <v>2579200</v>
      </c>
      <c r="L882" s="1">
        <f t="shared" si="40"/>
        <v>0</v>
      </c>
      <c r="M882" s="6">
        <f>+VLOOKUP(B882,[6]Sheet1!A$1:H$336,8,0)</f>
        <v>44869</v>
      </c>
      <c r="N882" t="s">
        <v>4436</v>
      </c>
    </row>
    <row r="883" spans="1:14" customFormat="1" hidden="1" outlineLevel="1" x14ac:dyDescent="0.2">
      <c r="A883" s="6">
        <v>44776</v>
      </c>
      <c r="B883" s="2">
        <v>29343</v>
      </c>
      <c r="C883" s="2" t="s">
        <v>2578</v>
      </c>
      <c r="D883" s="2" t="s">
        <v>568</v>
      </c>
      <c r="E883" s="1">
        <v>451638</v>
      </c>
      <c r="F883" s="8" t="s">
        <v>316</v>
      </c>
      <c r="G883" s="1">
        <v>36131</v>
      </c>
      <c r="H883" s="1">
        <f t="shared" si="39"/>
        <v>487769</v>
      </c>
      <c r="I883" s="2" t="s">
        <v>2355</v>
      </c>
      <c r="J883" s="2" t="s">
        <v>2013</v>
      </c>
      <c r="K883" s="1">
        <f>+VLOOKUP(B883,[6]Sheet1!A$1:H$336,6,0)</f>
        <v>451638</v>
      </c>
      <c r="L883" s="1">
        <f t="shared" si="40"/>
        <v>0</v>
      </c>
      <c r="M883" s="6">
        <f>+VLOOKUP(B883,[6]Sheet1!A$1:H$336,8,0)</f>
        <v>44869</v>
      </c>
      <c r="N883" t="s">
        <v>4436</v>
      </c>
    </row>
    <row r="884" spans="1:14" customFormat="1" hidden="1" outlineLevel="1" x14ac:dyDescent="0.2">
      <c r="A884" s="6">
        <v>44776</v>
      </c>
      <c r="B884" s="2">
        <v>29344</v>
      </c>
      <c r="C884" s="2" t="s">
        <v>2578</v>
      </c>
      <c r="D884" s="2" t="s">
        <v>136</v>
      </c>
      <c r="E884" s="1">
        <v>11215080</v>
      </c>
      <c r="F884" s="8" t="s">
        <v>316</v>
      </c>
      <c r="G884" s="1">
        <v>897206</v>
      </c>
      <c r="H884" s="1">
        <f t="shared" si="39"/>
        <v>12112286</v>
      </c>
      <c r="I884" s="2" t="s">
        <v>2355</v>
      </c>
      <c r="J884" s="2" t="s">
        <v>2013</v>
      </c>
      <c r="K884" s="1">
        <f>+VLOOKUP(B884,[6]Sheet1!A$1:H$336,6,0)</f>
        <v>11215088</v>
      </c>
      <c r="L884" s="1">
        <f t="shared" si="40"/>
        <v>8</v>
      </c>
      <c r="M884" s="6">
        <f>+VLOOKUP(B884,[6]Sheet1!A$1:H$336,8,0)</f>
        <v>44869</v>
      </c>
      <c r="N884" t="s">
        <v>4436</v>
      </c>
    </row>
    <row r="885" spans="1:14" customFormat="1" hidden="1" outlineLevel="1" x14ac:dyDescent="0.2">
      <c r="A885" s="6">
        <v>44776</v>
      </c>
      <c r="B885" s="2">
        <v>29345</v>
      </c>
      <c r="C885" s="2" t="s">
        <v>2578</v>
      </c>
      <c r="D885" s="2" t="s">
        <v>2145</v>
      </c>
      <c r="E885" s="1">
        <v>907500</v>
      </c>
      <c r="F885" s="8" t="s">
        <v>316</v>
      </c>
      <c r="G885" s="1">
        <v>72600</v>
      </c>
      <c r="H885" s="1">
        <f t="shared" si="39"/>
        <v>980100</v>
      </c>
      <c r="I885" s="2" t="s">
        <v>2355</v>
      </c>
      <c r="J885" s="2" t="s">
        <v>2013</v>
      </c>
      <c r="K885" s="1">
        <f>+VLOOKUP(B885,[6]Sheet1!A$1:H$336,6,0)</f>
        <v>907500</v>
      </c>
      <c r="L885" s="1">
        <f t="shared" si="40"/>
        <v>0</v>
      </c>
      <c r="M885" s="6">
        <f>+VLOOKUP(B885,[6]Sheet1!A$1:H$336,8,0)</f>
        <v>44869</v>
      </c>
      <c r="N885" t="s">
        <v>4436</v>
      </c>
    </row>
    <row r="886" spans="1:14" customFormat="1" hidden="1" outlineLevel="1" x14ac:dyDescent="0.2">
      <c r="A886" s="6">
        <v>44776</v>
      </c>
      <c r="B886" s="2">
        <v>29346</v>
      </c>
      <c r="C886" s="2" t="s">
        <v>2578</v>
      </c>
      <c r="D886" s="2" t="s">
        <v>1823</v>
      </c>
      <c r="E886" s="1">
        <v>903276</v>
      </c>
      <c r="F886" s="8" t="s">
        <v>316</v>
      </c>
      <c r="G886" s="1">
        <v>72262</v>
      </c>
      <c r="H886" s="1">
        <f t="shared" si="39"/>
        <v>975538</v>
      </c>
      <c r="I886" s="2" t="s">
        <v>2355</v>
      </c>
      <c r="J886" s="2" t="s">
        <v>2013</v>
      </c>
      <c r="K886" s="1">
        <f>+VLOOKUP(B886,[6]Sheet1!A$1:H$336,6,0)</f>
        <v>903275</v>
      </c>
      <c r="L886" s="1">
        <f t="shared" si="40"/>
        <v>-1</v>
      </c>
      <c r="M886" s="6">
        <f>+VLOOKUP(B886,[6]Sheet1!A$1:H$336,8,0)</f>
        <v>44869</v>
      </c>
      <c r="N886" t="s">
        <v>4436</v>
      </c>
    </row>
    <row r="887" spans="1:14" customFormat="1" hidden="1" outlineLevel="1" x14ac:dyDescent="0.2">
      <c r="A887" s="6">
        <v>44776</v>
      </c>
      <c r="B887" s="2">
        <v>29347</v>
      </c>
      <c r="C887" s="2" t="s">
        <v>2578</v>
      </c>
      <c r="D887" s="2" t="s">
        <v>1744</v>
      </c>
      <c r="E887" s="1">
        <v>6460400</v>
      </c>
      <c r="F887" s="8" t="s">
        <v>316</v>
      </c>
      <c r="G887" s="1">
        <v>516832</v>
      </c>
      <c r="H887" s="1">
        <f t="shared" si="39"/>
        <v>6977232</v>
      </c>
      <c r="I887" s="2" t="s">
        <v>2355</v>
      </c>
      <c r="J887" s="2" t="s">
        <v>2013</v>
      </c>
      <c r="K887" s="1">
        <f>+VLOOKUP(B887,[6]Sheet1!A$1:H$336,6,0)</f>
        <v>6460400</v>
      </c>
      <c r="L887" s="1">
        <f t="shared" si="40"/>
        <v>0</v>
      </c>
      <c r="M887" s="6">
        <f>+VLOOKUP(B887,[6]Sheet1!A$1:H$336,8,0)</f>
        <v>44869</v>
      </c>
      <c r="N887" t="s">
        <v>4436</v>
      </c>
    </row>
    <row r="888" spans="1:14" customFormat="1" hidden="1" outlineLevel="1" x14ac:dyDescent="0.2">
      <c r="A888" s="6">
        <v>44776</v>
      </c>
      <c r="B888" s="2">
        <v>29348</v>
      </c>
      <c r="C888" s="2" t="s">
        <v>2578</v>
      </c>
      <c r="D888" s="2" t="s">
        <v>468</v>
      </c>
      <c r="E888" s="1">
        <v>5910940</v>
      </c>
      <c r="F888" s="8" t="s">
        <v>316</v>
      </c>
      <c r="G888" s="1">
        <v>472875</v>
      </c>
      <c r="H888" s="1">
        <f t="shared" si="39"/>
        <v>6383815</v>
      </c>
      <c r="I888" s="2" t="s">
        <v>1893</v>
      </c>
      <c r="J888" s="2" t="s">
        <v>375</v>
      </c>
      <c r="K888" s="1">
        <f>+VLOOKUP(B888,[6]Sheet1!A$1:H$336,6,0)</f>
        <v>5910950</v>
      </c>
      <c r="L888" s="1">
        <f t="shared" si="40"/>
        <v>10</v>
      </c>
      <c r="M888" s="6">
        <f>+VLOOKUP(B888,[6]Sheet1!A$1:H$336,8,0)</f>
        <v>44869</v>
      </c>
      <c r="N888" t="s">
        <v>4436</v>
      </c>
    </row>
    <row r="889" spans="1:14" customFormat="1" hidden="1" outlineLevel="1" x14ac:dyDescent="0.2">
      <c r="A889" s="6">
        <v>44776</v>
      </c>
      <c r="B889" s="2">
        <v>29349</v>
      </c>
      <c r="C889" s="2" t="s">
        <v>2578</v>
      </c>
      <c r="D889" s="2" t="s">
        <v>1513</v>
      </c>
      <c r="E889" s="1">
        <v>451638</v>
      </c>
      <c r="F889" s="8" t="s">
        <v>316</v>
      </c>
      <c r="G889" s="1">
        <v>36131</v>
      </c>
      <c r="H889" s="1">
        <f t="shared" si="39"/>
        <v>487769</v>
      </c>
      <c r="I889" s="2" t="s">
        <v>1893</v>
      </c>
      <c r="J889" s="2" t="s">
        <v>375</v>
      </c>
      <c r="K889" s="1">
        <f>+VLOOKUP(B889,[6]Sheet1!A$1:H$336,6,0)</f>
        <v>451638</v>
      </c>
      <c r="L889" s="1">
        <f t="shared" si="40"/>
        <v>0</v>
      </c>
      <c r="M889" s="6">
        <f>+VLOOKUP(B889,[6]Sheet1!A$1:H$336,8,0)</f>
        <v>44869</v>
      </c>
      <c r="N889" t="s">
        <v>4436</v>
      </c>
    </row>
    <row r="890" spans="1:14" customFormat="1" hidden="1" outlineLevel="1" x14ac:dyDescent="0.2">
      <c r="A890" s="6">
        <v>44776</v>
      </c>
      <c r="B890" s="2">
        <v>29350</v>
      </c>
      <c r="C890" s="2" t="s">
        <v>2578</v>
      </c>
      <c r="D890" s="2" t="s">
        <v>579</v>
      </c>
      <c r="E890" s="1">
        <v>1403520</v>
      </c>
      <c r="F890" s="8" t="s">
        <v>316</v>
      </c>
      <c r="G890" s="1">
        <v>112282</v>
      </c>
      <c r="H890" s="1">
        <f t="shared" si="39"/>
        <v>1515802</v>
      </c>
      <c r="I890" s="2" t="s">
        <v>1893</v>
      </c>
      <c r="J890" s="2" t="s">
        <v>375</v>
      </c>
      <c r="K890" s="1">
        <f>+VLOOKUP(B890,[12]Sheet1!A$2:I$119,7,0)</f>
        <v>1403525</v>
      </c>
      <c r="L890" s="1">
        <f t="shared" si="40"/>
        <v>5</v>
      </c>
      <c r="M890" s="6">
        <f>+VLOOKUP(B890,[12]Sheet1!A$2:I$119,9,0)</f>
        <v>44935</v>
      </c>
      <c r="N890" t="s">
        <v>4438</v>
      </c>
    </row>
    <row r="891" spans="1:14" customFormat="1" hidden="1" outlineLevel="1" x14ac:dyDescent="0.2">
      <c r="A891" s="6">
        <v>44776</v>
      </c>
      <c r="B891" s="2">
        <v>29351</v>
      </c>
      <c r="C891" s="2" t="s">
        <v>2578</v>
      </c>
      <c r="D891" s="2" t="s">
        <v>2051</v>
      </c>
      <c r="E891" s="1">
        <v>2860565</v>
      </c>
      <c r="F891" s="8" t="s">
        <v>316</v>
      </c>
      <c r="G891" s="1">
        <v>228845</v>
      </c>
      <c r="H891" s="1">
        <f t="shared" si="39"/>
        <v>3089410</v>
      </c>
      <c r="I891" s="2" t="s">
        <v>1893</v>
      </c>
      <c r="J891" s="2" t="s">
        <v>375</v>
      </c>
      <c r="K891" s="1">
        <f>+VLOOKUP(B891,[6]Sheet1!A$1:H$336,6,0)</f>
        <v>2860563</v>
      </c>
      <c r="L891" s="1">
        <f t="shared" si="40"/>
        <v>-2</v>
      </c>
      <c r="M891" s="6">
        <f>+VLOOKUP(B891,[6]Sheet1!A$1:H$336,8,0)</f>
        <v>44869</v>
      </c>
      <c r="N891" t="s">
        <v>4436</v>
      </c>
    </row>
    <row r="892" spans="1:14" customFormat="1" hidden="1" outlineLevel="1" x14ac:dyDescent="0.2">
      <c r="A892" s="6">
        <v>44776</v>
      </c>
      <c r="B892" s="2">
        <v>29352</v>
      </c>
      <c r="C892" s="2" t="s">
        <v>2578</v>
      </c>
      <c r="D892" s="2" t="s">
        <v>1244</v>
      </c>
      <c r="E892" s="1">
        <v>1871464</v>
      </c>
      <c r="F892" s="8" t="s">
        <v>316</v>
      </c>
      <c r="G892" s="1">
        <v>149717</v>
      </c>
      <c r="H892" s="1">
        <f t="shared" si="39"/>
        <v>2021181</v>
      </c>
      <c r="I892" s="2" t="s">
        <v>1893</v>
      </c>
      <c r="J892" s="2" t="s">
        <v>375</v>
      </c>
      <c r="K892" s="1">
        <f>+VLOOKUP(B892,[12]Sheet1!A$120:I$325,7,0)</f>
        <v>1960766</v>
      </c>
      <c r="L892" s="1">
        <f t="shared" si="40"/>
        <v>89302</v>
      </c>
      <c r="M892" s="6">
        <f>+VLOOKUP(B892,[12]Sheet1!A$120:I$325,9,0)</f>
        <v>44935</v>
      </c>
      <c r="N892" t="s">
        <v>4438</v>
      </c>
    </row>
    <row r="893" spans="1:14" customFormat="1" hidden="1" outlineLevel="1" x14ac:dyDescent="0.2">
      <c r="A893" s="6">
        <v>44776</v>
      </c>
      <c r="B893" s="2">
        <v>29353</v>
      </c>
      <c r="C893" s="2" t="s">
        <v>2578</v>
      </c>
      <c r="D893" s="2" t="s">
        <v>770</v>
      </c>
      <c r="E893" s="1">
        <v>3888731</v>
      </c>
      <c r="F893" s="8" t="s">
        <v>316</v>
      </c>
      <c r="G893" s="1">
        <v>311098</v>
      </c>
      <c r="H893" s="1">
        <f t="shared" si="39"/>
        <v>4199829</v>
      </c>
      <c r="I893" s="2" t="s">
        <v>1893</v>
      </c>
      <c r="J893" s="2" t="s">
        <v>375</v>
      </c>
      <c r="K893" s="1">
        <f>+VLOOKUP(B893,[6]Sheet1!A$1:H$336,6,0)</f>
        <v>3888738</v>
      </c>
      <c r="L893" s="1">
        <f t="shared" si="40"/>
        <v>7</v>
      </c>
      <c r="M893" s="6">
        <f>+VLOOKUP(B893,[6]Sheet1!A$1:H$336,8,0)</f>
        <v>44869</v>
      </c>
      <c r="N893" t="s">
        <v>4436</v>
      </c>
    </row>
    <row r="894" spans="1:14" customFormat="1" hidden="1" outlineLevel="1" x14ac:dyDescent="0.2">
      <c r="A894" s="6">
        <v>44776</v>
      </c>
      <c r="B894" s="2">
        <v>29354</v>
      </c>
      <c r="C894" s="2" t="s">
        <v>2578</v>
      </c>
      <c r="D894" s="2" t="s">
        <v>784</v>
      </c>
      <c r="E894" s="1">
        <v>5624443</v>
      </c>
      <c r="F894" s="8" t="s">
        <v>316</v>
      </c>
      <c r="G894" s="1">
        <v>449955</v>
      </c>
      <c r="H894" s="1">
        <f t="shared" si="39"/>
        <v>6074398</v>
      </c>
      <c r="I894" s="2" t="s">
        <v>1893</v>
      </c>
      <c r="J894" s="2" t="s">
        <v>375</v>
      </c>
      <c r="K894" s="1">
        <f>+VLOOKUP(B894,[6]Sheet1!A$1:H$336,6,0)</f>
        <v>5624450</v>
      </c>
      <c r="L894" s="1">
        <f t="shared" si="40"/>
        <v>7</v>
      </c>
      <c r="M894" s="6">
        <f>+VLOOKUP(B894,[6]Sheet1!A$1:H$336,8,0)</f>
        <v>44869</v>
      </c>
      <c r="N894" t="s">
        <v>4436</v>
      </c>
    </row>
    <row r="895" spans="1:14" customFormat="1" hidden="1" outlineLevel="1" x14ac:dyDescent="0.2">
      <c r="A895" s="6">
        <v>44776</v>
      </c>
      <c r="B895" s="2">
        <v>29356</v>
      </c>
      <c r="C895" s="2" t="s">
        <v>2578</v>
      </c>
      <c r="D895" s="2" t="s">
        <v>598</v>
      </c>
      <c r="E895" s="1">
        <v>361310</v>
      </c>
      <c r="F895" s="8" t="s">
        <v>316</v>
      </c>
      <c r="G895" s="1">
        <v>28905</v>
      </c>
      <c r="H895" s="1">
        <f t="shared" si="39"/>
        <v>390215</v>
      </c>
      <c r="I895" s="2" t="s">
        <v>1893</v>
      </c>
      <c r="J895" s="2" t="s">
        <v>375</v>
      </c>
      <c r="K895" s="1">
        <f>+VLOOKUP(B895,[6]Sheet1!A$1:H$336,6,0)</f>
        <v>361313</v>
      </c>
      <c r="L895" s="1">
        <f t="shared" si="40"/>
        <v>3</v>
      </c>
      <c r="M895" s="6">
        <f>+VLOOKUP(B895,[6]Sheet1!A$1:H$336,8,0)</f>
        <v>44869</v>
      </c>
      <c r="N895" t="s">
        <v>4436</v>
      </c>
    </row>
    <row r="896" spans="1:14" customFormat="1" hidden="1" outlineLevel="1" x14ac:dyDescent="0.2">
      <c r="A896" s="6">
        <v>44776</v>
      </c>
      <c r="B896" s="2">
        <v>29357</v>
      </c>
      <c r="C896" s="2" t="s">
        <v>2578</v>
      </c>
      <c r="D896" s="2" t="s">
        <v>2580</v>
      </c>
      <c r="E896" s="1">
        <v>1468620</v>
      </c>
      <c r="F896" s="8" t="s">
        <v>316</v>
      </c>
      <c r="G896" s="1">
        <v>117490</v>
      </c>
      <c r="H896" s="1">
        <f t="shared" si="39"/>
        <v>1586110</v>
      </c>
      <c r="I896" s="2" t="s">
        <v>1893</v>
      </c>
      <c r="J896" s="2" t="s">
        <v>375</v>
      </c>
      <c r="K896" s="1">
        <f>+VLOOKUP(B896,[6]Sheet1!A$1:H$336,6,0)</f>
        <v>1468625</v>
      </c>
      <c r="L896" s="1">
        <f t="shared" si="40"/>
        <v>5</v>
      </c>
      <c r="M896" s="6">
        <f>+VLOOKUP(B896,[6]Sheet1!A$1:H$336,8,0)</f>
        <v>44869</v>
      </c>
      <c r="N896" t="s">
        <v>4436</v>
      </c>
    </row>
    <row r="897" spans="1:14" customFormat="1" hidden="1" outlineLevel="1" x14ac:dyDescent="0.2">
      <c r="A897" s="6">
        <v>44776</v>
      </c>
      <c r="B897" s="2">
        <v>29359</v>
      </c>
      <c r="C897" s="2" t="s">
        <v>2578</v>
      </c>
      <c r="D897" s="2" t="s">
        <v>1586</v>
      </c>
      <c r="E897" s="1">
        <v>1468620</v>
      </c>
      <c r="F897" s="8" t="s">
        <v>316</v>
      </c>
      <c r="G897" s="1">
        <v>117490</v>
      </c>
      <c r="H897" s="1">
        <f t="shared" si="39"/>
        <v>1586110</v>
      </c>
      <c r="I897" s="2" t="s">
        <v>1893</v>
      </c>
      <c r="J897" s="2" t="s">
        <v>375</v>
      </c>
      <c r="K897" s="1"/>
      <c r="L897" s="1"/>
      <c r="M897" s="6"/>
      <c r="N897" t="s">
        <v>3065</v>
      </c>
    </row>
    <row r="898" spans="1:14" customFormat="1" hidden="1" outlineLevel="1" x14ac:dyDescent="0.2">
      <c r="A898" s="6">
        <v>44776</v>
      </c>
      <c r="B898" s="2">
        <v>29360</v>
      </c>
      <c r="C898" s="2" t="s">
        <v>2578</v>
      </c>
      <c r="D898" s="2" t="s">
        <v>680</v>
      </c>
      <c r="E898" s="1">
        <v>4339400</v>
      </c>
      <c r="F898" s="8" t="s">
        <v>316</v>
      </c>
      <c r="G898" s="1">
        <v>347152</v>
      </c>
      <c r="H898" s="1">
        <f t="shared" ref="H898:H961" si="41">+E898+G898</f>
        <v>4686552</v>
      </c>
      <c r="I898" s="2" t="s">
        <v>1893</v>
      </c>
      <c r="J898" s="2" t="s">
        <v>375</v>
      </c>
      <c r="K898" s="1">
        <f>+VLOOKUP(B898,[6]Sheet1!A$1:H$336,6,0)</f>
        <v>4339400</v>
      </c>
      <c r="L898" s="1">
        <f t="shared" ref="L898:L927" si="42">+K898-E898</f>
        <v>0</v>
      </c>
      <c r="M898" s="6">
        <f>+VLOOKUP(B898,[6]Sheet1!A$1:H$336,8,0)</f>
        <v>44869</v>
      </c>
      <c r="N898" t="s">
        <v>4436</v>
      </c>
    </row>
    <row r="899" spans="1:14" customFormat="1" hidden="1" outlineLevel="1" x14ac:dyDescent="0.2">
      <c r="A899" s="6">
        <v>44776</v>
      </c>
      <c r="B899" s="2">
        <v>29361</v>
      </c>
      <c r="C899" s="2" t="s">
        <v>2578</v>
      </c>
      <c r="D899" s="2" t="s">
        <v>2983</v>
      </c>
      <c r="E899" s="1">
        <v>225819</v>
      </c>
      <c r="F899" s="8" t="s">
        <v>316</v>
      </c>
      <c r="G899" s="1">
        <v>18066</v>
      </c>
      <c r="H899" s="1">
        <f t="shared" si="41"/>
        <v>243885</v>
      </c>
      <c r="I899" s="2" t="s">
        <v>1893</v>
      </c>
      <c r="J899" s="2" t="s">
        <v>375</v>
      </c>
      <c r="K899" s="1">
        <f>+VLOOKUP(B899,[6]Sheet1!A$1:H$336,6,0)</f>
        <v>225825</v>
      </c>
      <c r="L899" s="1">
        <f t="shared" si="42"/>
        <v>6</v>
      </c>
      <c r="M899" s="6">
        <f>+VLOOKUP(B899,[6]Sheet1!A$1:H$336,8,0)</f>
        <v>44869</v>
      </c>
      <c r="N899" t="s">
        <v>4436</v>
      </c>
    </row>
    <row r="900" spans="1:14" customFormat="1" hidden="1" outlineLevel="1" x14ac:dyDescent="0.2">
      <c r="A900" s="6">
        <v>44776</v>
      </c>
      <c r="B900" s="2">
        <v>29362</v>
      </c>
      <c r="C900" s="2" t="s">
        <v>2578</v>
      </c>
      <c r="D900" s="2" t="s">
        <v>131</v>
      </c>
      <c r="E900" s="1">
        <v>1541830</v>
      </c>
      <c r="F900" s="8" t="s">
        <v>316</v>
      </c>
      <c r="G900" s="1">
        <v>123346</v>
      </c>
      <c r="H900" s="1">
        <f t="shared" si="41"/>
        <v>1665176</v>
      </c>
      <c r="I900" s="2" t="s">
        <v>1893</v>
      </c>
      <c r="J900" s="2" t="s">
        <v>375</v>
      </c>
      <c r="K900" s="1">
        <f>+VLOOKUP(B900,[12]Sheet1!A$2:I$119,7,0)</f>
        <v>1541825</v>
      </c>
      <c r="L900" s="1">
        <f t="shared" si="42"/>
        <v>-5</v>
      </c>
      <c r="M900" s="6">
        <f>+VLOOKUP(B900,[12]Sheet1!A$2:I$119,9,0)</f>
        <v>44935</v>
      </c>
      <c r="N900" t="s">
        <v>4438</v>
      </c>
    </row>
    <row r="901" spans="1:14" customFormat="1" hidden="1" outlineLevel="1" x14ac:dyDescent="0.2">
      <c r="A901" s="6">
        <v>44776</v>
      </c>
      <c r="B901" s="2">
        <v>29363</v>
      </c>
      <c r="C901" s="2" t="s">
        <v>2578</v>
      </c>
      <c r="D901" s="2" t="s">
        <v>1700</v>
      </c>
      <c r="E901" s="1">
        <v>1110580</v>
      </c>
      <c r="F901" s="8" t="s">
        <v>316</v>
      </c>
      <c r="G901" s="1">
        <v>88846</v>
      </c>
      <c r="H901" s="1">
        <f t="shared" si="41"/>
        <v>1199426</v>
      </c>
      <c r="I901" s="2" t="s">
        <v>1893</v>
      </c>
      <c r="J901" s="2" t="s">
        <v>375</v>
      </c>
      <c r="K901" s="1">
        <f>+VLOOKUP(B901,[6]Sheet1!A$1:H$336,6,0)</f>
        <v>1110575</v>
      </c>
      <c r="L901" s="1">
        <f t="shared" si="42"/>
        <v>-5</v>
      </c>
      <c r="M901" s="6">
        <f>+VLOOKUP(B901,[6]Sheet1!A$1:H$336,8,0)</f>
        <v>44869</v>
      </c>
      <c r="N901" t="s">
        <v>4436</v>
      </c>
    </row>
    <row r="902" spans="1:14" customFormat="1" hidden="1" outlineLevel="1" x14ac:dyDescent="0.2">
      <c r="A902" s="6">
        <v>44778</v>
      </c>
      <c r="B902" s="2">
        <v>22428</v>
      </c>
      <c r="C902" s="17"/>
      <c r="D902" s="2" t="s">
        <v>3034</v>
      </c>
      <c r="E902" s="1">
        <v>-5197654</v>
      </c>
      <c r="F902" s="8" t="s">
        <v>3061</v>
      </c>
      <c r="G902" s="1">
        <v>-415812</v>
      </c>
      <c r="H902" s="1">
        <f t="shared" si="41"/>
        <v>-5613466</v>
      </c>
      <c r="I902" s="2" t="s">
        <v>2355</v>
      </c>
      <c r="J902" s="2" t="s">
        <v>2013</v>
      </c>
      <c r="K902" s="1" t="e">
        <f>+VLOOKUP(B902,[2]Sheet1!A$2:H$93,6,0)</f>
        <v>#N/A</v>
      </c>
      <c r="L902" s="1" t="e">
        <f t="shared" si="42"/>
        <v>#N/A</v>
      </c>
      <c r="M902" s="6" t="e">
        <f>+VLOOKUP(B902,[2]Sheet1!A$2:H$93,8,0)</f>
        <v>#N/A</v>
      </c>
      <c r="N902" t="s">
        <v>4426</v>
      </c>
    </row>
    <row r="903" spans="1:14" customFormat="1" hidden="1" outlineLevel="1" x14ac:dyDescent="0.2">
      <c r="A903" s="6">
        <v>44778</v>
      </c>
      <c r="B903" s="2">
        <v>22429</v>
      </c>
      <c r="C903" s="17"/>
      <c r="D903" s="2" t="s">
        <v>3035</v>
      </c>
      <c r="E903" s="1">
        <v>-27547564</v>
      </c>
      <c r="F903" s="8" t="s">
        <v>3061</v>
      </c>
      <c r="G903" s="1">
        <v>-2203805</v>
      </c>
      <c r="H903" s="1">
        <f t="shared" si="41"/>
        <v>-29751369</v>
      </c>
      <c r="I903" s="2" t="s">
        <v>2355</v>
      </c>
      <c r="J903" s="2" t="s">
        <v>2013</v>
      </c>
      <c r="K903" s="1" t="e">
        <f>+VLOOKUP(B903,[2]Sheet1!A$2:H$93,6,0)</f>
        <v>#N/A</v>
      </c>
      <c r="L903" s="1" t="e">
        <f t="shared" si="42"/>
        <v>#N/A</v>
      </c>
      <c r="M903" s="6" t="e">
        <f>+VLOOKUP(B903,[2]Sheet1!A$2:H$93,8,0)</f>
        <v>#N/A</v>
      </c>
      <c r="N903" t="s">
        <v>4426</v>
      </c>
    </row>
    <row r="904" spans="1:14" customFormat="1" hidden="1" outlineLevel="1" x14ac:dyDescent="0.2">
      <c r="A904" s="6">
        <v>44778</v>
      </c>
      <c r="B904" s="2">
        <v>22437</v>
      </c>
      <c r="C904" s="17"/>
      <c r="D904" s="2" t="s">
        <v>3036</v>
      </c>
      <c r="E904" s="1">
        <v>-11694721</v>
      </c>
      <c r="F904" s="8" t="s">
        <v>3061</v>
      </c>
      <c r="G904" s="1">
        <v>-935578</v>
      </c>
      <c r="H904" s="1">
        <f t="shared" si="41"/>
        <v>-12630299</v>
      </c>
      <c r="I904" s="2" t="s">
        <v>2355</v>
      </c>
      <c r="J904" s="2" t="s">
        <v>2013</v>
      </c>
      <c r="K904" s="1" t="e">
        <f>+VLOOKUP(B904,[2]Sheet1!A$2:H$93,6,0)</f>
        <v>#N/A</v>
      </c>
      <c r="L904" s="1" t="e">
        <f t="shared" si="42"/>
        <v>#N/A</v>
      </c>
      <c r="M904" s="6" t="e">
        <f>+VLOOKUP(B904,[2]Sheet1!A$2:H$93,8,0)</f>
        <v>#N/A</v>
      </c>
      <c r="N904" t="s">
        <v>4426</v>
      </c>
    </row>
    <row r="905" spans="1:14" customFormat="1" hidden="1" outlineLevel="1" x14ac:dyDescent="0.2">
      <c r="A905" s="6">
        <v>44778</v>
      </c>
      <c r="B905" s="2">
        <v>22438</v>
      </c>
      <c r="C905" s="17"/>
      <c r="D905" s="2" t="s">
        <v>3037</v>
      </c>
      <c r="E905" s="1">
        <v>-18191788</v>
      </c>
      <c r="F905" s="8" t="s">
        <v>3061</v>
      </c>
      <c r="G905" s="1">
        <v>-1455343</v>
      </c>
      <c r="H905" s="1">
        <f t="shared" si="41"/>
        <v>-19647131</v>
      </c>
      <c r="I905" s="2" t="s">
        <v>2355</v>
      </c>
      <c r="J905" s="2" t="s">
        <v>2013</v>
      </c>
      <c r="K905" s="1" t="e">
        <f>+VLOOKUP(B905,[2]Sheet1!A$2:H$93,6,0)</f>
        <v>#N/A</v>
      </c>
      <c r="L905" s="1" t="e">
        <f t="shared" si="42"/>
        <v>#N/A</v>
      </c>
      <c r="M905" s="6" t="e">
        <f>+VLOOKUP(B905,[2]Sheet1!A$2:H$93,8,0)</f>
        <v>#N/A</v>
      </c>
      <c r="N905" t="s">
        <v>4426</v>
      </c>
    </row>
    <row r="906" spans="1:14" customFormat="1" hidden="1" outlineLevel="1" x14ac:dyDescent="0.2">
      <c r="A906" s="6">
        <v>44778</v>
      </c>
      <c r="B906" s="2">
        <v>22439</v>
      </c>
      <c r="C906" s="17"/>
      <c r="D906" s="2" t="s">
        <v>3038</v>
      </c>
      <c r="E906" s="1">
        <v>-10395307</v>
      </c>
      <c r="F906" s="8" t="s">
        <v>3061</v>
      </c>
      <c r="G906" s="1">
        <v>-831625</v>
      </c>
      <c r="H906" s="1">
        <f t="shared" si="41"/>
        <v>-11226932</v>
      </c>
      <c r="I906" s="2" t="s">
        <v>2355</v>
      </c>
      <c r="J906" s="2" t="s">
        <v>2013</v>
      </c>
      <c r="K906" s="1" t="e">
        <f>+VLOOKUP(B906,[2]Sheet1!A$2:H$93,6,0)</f>
        <v>#N/A</v>
      </c>
      <c r="L906" s="1" t="e">
        <f t="shared" si="42"/>
        <v>#N/A</v>
      </c>
      <c r="M906" s="6" t="e">
        <f>+VLOOKUP(B906,[2]Sheet1!A$2:H$93,8,0)</f>
        <v>#N/A</v>
      </c>
      <c r="N906" t="s">
        <v>4426</v>
      </c>
    </row>
    <row r="907" spans="1:14" customFormat="1" hidden="1" outlineLevel="1" x14ac:dyDescent="0.2">
      <c r="A907" s="6">
        <v>44778</v>
      </c>
      <c r="B907" s="2">
        <v>22440</v>
      </c>
      <c r="C907" s="17"/>
      <c r="D907" s="2" t="s">
        <v>3043</v>
      </c>
      <c r="E907" s="1">
        <v>-2598827</v>
      </c>
      <c r="F907" s="8" t="s">
        <v>3061</v>
      </c>
      <c r="G907" s="1">
        <v>-207906</v>
      </c>
      <c r="H907" s="1">
        <f t="shared" si="41"/>
        <v>-2806733</v>
      </c>
      <c r="I907" s="2" t="s">
        <v>2355</v>
      </c>
      <c r="J907" s="2" t="s">
        <v>2013</v>
      </c>
      <c r="K907" s="1" t="e">
        <f>+VLOOKUP(B907,[2]Sheet1!A$2:H$93,6,0)</f>
        <v>#N/A</v>
      </c>
      <c r="L907" s="1" t="e">
        <f t="shared" si="42"/>
        <v>#N/A</v>
      </c>
      <c r="M907" s="6" t="e">
        <f>+VLOOKUP(B907,[2]Sheet1!A$2:H$93,8,0)</f>
        <v>#N/A</v>
      </c>
      <c r="N907" t="s">
        <v>4426</v>
      </c>
    </row>
    <row r="908" spans="1:14" customFormat="1" hidden="1" outlineLevel="1" x14ac:dyDescent="0.2">
      <c r="A908" s="6">
        <v>44778</v>
      </c>
      <c r="B908" s="2">
        <v>126</v>
      </c>
      <c r="C908" s="2" t="s">
        <v>1889</v>
      </c>
      <c r="D908" s="2" t="s">
        <v>2522</v>
      </c>
      <c r="E908" s="1">
        <v>-758240</v>
      </c>
      <c r="F908" s="8" t="s">
        <v>316</v>
      </c>
      <c r="G908" s="1">
        <v>-60659</v>
      </c>
      <c r="H908" s="1">
        <f t="shared" si="41"/>
        <v>-818899</v>
      </c>
      <c r="I908" s="2" t="s">
        <v>2355</v>
      </c>
      <c r="J908" s="2" t="s">
        <v>2013</v>
      </c>
      <c r="K908" s="1">
        <f>+VLOOKUP(B908,[11]Sheet1!A$2:H$24,6,0)</f>
        <v>-758240</v>
      </c>
      <c r="L908" s="1">
        <f t="shared" si="42"/>
        <v>0</v>
      </c>
      <c r="M908" s="6">
        <f>+VLOOKUP(B908,[11]Sheet1!A$2:H$24,8,0)</f>
        <v>44811</v>
      </c>
      <c r="N908" t="s">
        <v>4433</v>
      </c>
    </row>
    <row r="909" spans="1:14" customFormat="1" hidden="1" outlineLevel="1" x14ac:dyDescent="0.2">
      <c r="A909" s="6">
        <v>44778</v>
      </c>
      <c r="B909" s="2">
        <v>61</v>
      </c>
      <c r="C909" s="2" t="s">
        <v>1889</v>
      </c>
      <c r="D909" s="2" t="s">
        <v>2522</v>
      </c>
      <c r="E909" s="1">
        <v>-647031</v>
      </c>
      <c r="F909" s="8" t="s">
        <v>316</v>
      </c>
      <c r="G909" s="1">
        <v>-51762</v>
      </c>
      <c r="H909" s="1">
        <f t="shared" si="41"/>
        <v>-698793</v>
      </c>
      <c r="I909" s="2" t="s">
        <v>2355</v>
      </c>
      <c r="J909" s="2" t="s">
        <v>2013</v>
      </c>
      <c r="K909" s="1">
        <f>+VLOOKUP(B909,[11]Sheet1!A$2:H$24,6,0)</f>
        <v>-647031</v>
      </c>
      <c r="L909" s="1">
        <f t="shared" si="42"/>
        <v>0</v>
      </c>
      <c r="M909" s="6">
        <f>+VLOOKUP(B909,[11]Sheet1!A$2:H$24,8,0)</f>
        <v>44811</v>
      </c>
      <c r="N909" t="s">
        <v>4433</v>
      </c>
    </row>
    <row r="910" spans="1:14" customFormat="1" hidden="1" outlineLevel="1" x14ac:dyDescent="0.2">
      <c r="A910" s="6">
        <v>44781</v>
      </c>
      <c r="B910" s="2">
        <v>88</v>
      </c>
      <c r="C910" s="2" t="s">
        <v>1889</v>
      </c>
      <c r="D910" s="2" t="s">
        <v>2522</v>
      </c>
      <c r="E910" s="1">
        <v>-1953988</v>
      </c>
      <c r="F910" s="8" t="s">
        <v>316</v>
      </c>
      <c r="G910" s="1">
        <v>-156319</v>
      </c>
      <c r="H910" s="1">
        <f t="shared" si="41"/>
        <v>-2110307</v>
      </c>
      <c r="I910" s="2" t="s">
        <v>2355</v>
      </c>
      <c r="J910" s="2" t="s">
        <v>2013</v>
      </c>
      <c r="K910" s="1">
        <f>+VLOOKUP(B910,[11]Sheet1!A$2:H$24,6,0)</f>
        <v>-1953988</v>
      </c>
      <c r="L910" s="1">
        <f t="shared" si="42"/>
        <v>0</v>
      </c>
      <c r="M910" s="6">
        <f>+VLOOKUP(B910,[11]Sheet1!A$2:H$24,8,0)</f>
        <v>44811</v>
      </c>
      <c r="N910" t="s">
        <v>4433</v>
      </c>
    </row>
    <row r="911" spans="1:14" customFormat="1" hidden="1" outlineLevel="1" x14ac:dyDescent="0.2">
      <c r="A911" s="6">
        <v>44784</v>
      </c>
      <c r="B911" s="2">
        <v>124</v>
      </c>
      <c r="C911" s="2" t="s">
        <v>1889</v>
      </c>
      <c r="D911" s="2" t="s">
        <v>2522</v>
      </c>
      <c r="E911" s="1">
        <v>-839244</v>
      </c>
      <c r="F911" s="8" t="s">
        <v>316</v>
      </c>
      <c r="G911" s="1">
        <v>-67139</v>
      </c>
      <c r="H911" s="1">
        <f t="shared" si="41"/>
        <v>-906383</v>
      </c>
      <c r="I911" s="2" t="s">
        <v>2355</v>
      </c>
      <c r="J911" s="2" t="s">
        <v>2013</v>
      </c>
      <c r="K911" s="1">
        <f>+VLOOKUP(B911,[11]Sheet1!A$2:H$24,6,0)</f>
        <v>-839244</v>
      </c>
      <c r="L911" s="1">
        <f t="shared" si="42"/>
        <v>0</v>
      </c>
      <c r="M911" s="6">
        <f>+VLOOKUP(B911,[11]Sheet1!A$2:H$24,8,0)</f>
        <v>44811</v>
      </c>
      <c r="N911" t="s">
        <v>4433</v>
      </c>
    </row>
    <row r="912" spans="1:14" customFormat="1" hidden="1" outlineLevel="1" x14ac:dyDescent="0.2">
      <c r="A912" s="6">
        <v>44784</v>
      </c>
      <c r="B912" s="2">
        <v>154</v>
      </c>
      <c r="C912" s="2" t="s">
        <v>1889</v>
      </c>
      <c r="D912" s="2" t="s">
        <v>2522</v>
      </c>
      <c r="E912" s="1">
        <v>-816620</v>
      </c>
      <c r="F912" s="8" t="s">
        <v>316</v>
      </c>
      <c r="G912" s="1">
        <v>-65330</v>
      </c>
      <c r="H912" s="1">
        <f t="shared" si="41"/>
        <v>-881950</v>
      </c>
      <c r="I912" s="2" t="s">
        <v>2355</v>
      </c>
      <c r="J912" s="2" t="s">
        <v>2013</v>
      </c>
      <c r="K912" s="1">
        <f>+VLOOKUP(B912,[11]Sheet1!A$2:H$24,6,0)</f>
        <v>-816620</v>
      </c>
      <c r="L912" s="1">
        <f t="shared" si="42"/>
        <v>0</v>
      </c>
      <c r="M912" s="6">
        <f>+VLOOKUP(B912,[11]Sheet1!A$2:H$24,8,0)</f>
        <v>44811</v>
      </c>
      <c r="N912" t="s">
        <v>4433</v>
      </c>
    </row>
    <row r="913" spans="1:14" customFormat="1" hidden="1" outlineLevel="1" x14ac:dyDescent="0.2">
      <c r="A913" s="6">
        <v>44788</v>
      </c>
      <c r="B913" s="2">
        <v>91</v>
      </c>
      <c r="C913" s="2" t="s">
        <v>93</v>
      </c>
      <c r="D913" s="2" t="s">
        <v>2588</v>
      </c>
      <c r="E913" s="1">
        <v>-1990569</v>
      </c>
      <c r="F913" s="8" t="s">
        <v>316</v>
      </c>
      <c r="G913" s="1">
        <v>-159245</v>
      </c>
      <c r="H913" s="1">
        <f t="shared" si="41"/>
        <v>-2149814</v>
      </c>
      <c r="I913" s="2" t="s">
        <v>2355</v>
      </c>
      <c r="J913" s="2" t="s">
        <v>2013</v>
      </c>
      <c r="K913" s="1">
        <f>+VLOOKUP(B913,[11]Sheet1!A$2:H$24,6,0)</f>
        <v>-1990569</v>
      </c>
      <c r="L913" s="1">
        <f t="shared" si="42"/>
        <v>0</v>
      </c>
      <c r="M913" s="6">
        <f>+VLOOKUP(B913,[11]Sheet1!A$2:H$24,8,0)</f>
        <v>44811</v>
      </c>
      <c r="N913" t="s">
        <v>4433</v>
      </c>
    </row>
    <row r="914" spans="1:14" customFormat="1" hidden="1" outlineLevel="1" x14ac:dyDescent="0.2">
      <c r="A914" s="6">
        <v>44788</v>
      </c>
      <c r="B914" s="2">
        <v>103</v>
      </c>
      <c r="C914" s="2" t="s">
        <v>1889</v>
      </c>
      <c r="D914" s="2" t="s">
        <v>2522</v>
      </c>
      <c r="E914" s="1">
        <v>-4148881</v>
      </c>
      <c r="F914" s="8" t="s">
        <v>316</v>
      </c>
      <c r="G914" s="1">
        <v>-331910</v>
      </c>
      <c r="H914" s="1">
        <f t="shared" si="41"/>
        <v>-4480791</v>
      </c>
      <c r="I914" s="2" t="s">
        <v>2355</v>
      </c>
      <c r="J914" s="2" t="s">
        <v>2013</v>
      </c>
      <c r="K914" s="1">
        <f>+VLOOKUP(B914,[11]Sheet1!A$2:H$24,6,0)</f>
        <v>-4148881</v>
      </c>
      <c r="L914" s="1">
        <f t="shared" si="42"/>
        <v>0</v>
      </c>
      <c r="M914" s="6">
        <f>+VLOOKUP(B914,[11]Sheet1!A$2:H$24,8,0)</f>
        <v>44811</v>
      </c>
      <c r="N914" t="s">
        <v>4433</v>
      </c>
    </row>
    <row r="915" spans="1:14" customFormat="1" hidden="1" outlineLevel="1" x14ac:dyDescent="0.2">
      <c r="A915" s="6">
        <v>44791</v>
      </c>
      <c r="B915" s="2">
        <v>127</v>
      </c>
      <c r="C915" s="2" t="s">
        <v>1889</v>
      </c>
      <c r="D915" s="2" t="s">
        <v>2522</v>
      </c>
      <c r="E915" s="1">
        <v>-1979680</v>
      </c>
      <c r="F915" s="8" t="s">
        <v>316</v>
      </c>
      <c r="G915" s="1">
        <v>-158374</v>
      </c>
      <c r="H915" s="1">
        <f t="shared" si="41"/>
        <v>-2138054</v>
      </c>
      <c r="I915" s="2" t="s">
        <v>2355</v>
      </c>
      <c r="J915" s="2" t="s">
        <v>2013</v>
      </c>
      <c r="K915" s="1">
        <f>+VLOOKUP(B915,[11]Sheet1!A$2:H$24,6,0)</f>
        <v>-1979680</v>
      </c>
      <c r="L915" s="1">
        <f t="shared" si="42"/>
        <v>0</v>
      </c>
      <c r="M915" s="6">
        <f>+VLOOKUP(B915,[11]Sheet1!A$2:H$24,8,0)</f>
        <v>44811</v>
      </c>
      <c r="N915" t="s">
        <v>4433</v>
      </c>
    </row>
    <row r="916" spans="1:14" customFormat="1" hidden="1" outlineLevel="1" x14ac:dyDescent="0.2">
      <c r="A916" s="6">
        <v>44792</v>
      </c>
      <c r="B916" s="2">
        <v>4364</v>
      </c>
      <c r="C916" s="17"/>
      <c r="D916" s="2" t="s">
        <v>3045</v>
      </c>
      <c r="E916" s="1">
        <v>-6109257</v>
      </c>
      <c r="F916" s="8" t="s">
        <v>3061</v>
      </c>
      <c r="G916" s="1">
        <v>-488741</v>
      </c>
      <c r="H916" s="1">
        <f t="shared" si="41"/>
        <v>-6597998</v>
      </c>
      <c r="I916" s="2" t="s">
        <v>2355</v>
      </c>
      <c r="J916" s="2" t="s">
        <v>2013</v>
      </c>
      <c r="K916" s="1" t="e">
        <f>+VLOOKUP(B916,[2]Sheet1!A$2:H$93,6,0)</f>
        <v>#N/A</v>
      </c>
      <c r="L916" s="1" t="e">
        <f t="shared" si="42"/>
        <v>#N/A</v>
      </c>
      <c r="M916" s="6" t="e">
        <f>+VLOOKUP(B916,[2]Sheet1!A$2:H$93,8,0)</f>
        <v>#N/A</v>
      </c>
      <c r="N916" t="s">
        <v>4426</v>
      </c>
    </row>
    <row r="917" spans="1:14" customFormat="1" hidden="1" outlineLevel="1" x14ac:dyDescent="0.2">
      <c r="A917" s="6">
        <v>44797</v>
      </c>
      <c r="B917" s="2">
        <v>134</v>
      </c>
      <c r="C917" s="2" t="s">
        <v>1889</v>
      </c>
      <c r="D917" s="2" t="s">
        <v>2522</v>
      </c>
      <c r="E917" s="1">
        <v>-363000</v>
      </c>
      <c r="F917" s="8" t="s">
        <v>316</v>
      </c>
      <c r="G917" s="1">
        <v>-29040</v>
      </c>
      <c r="H917" s="1">
        <f t="shared" si="41"/>
        <v>-392040</v>
      </c>
      <c r="I917" s="2" t="s">
        <v>2355</v>
      </c>
      <c r="J917" s="2" t="s">
        <v>2013</v>
      </c>
      <c r="K917" s="1">
        <f>+VLOOKUP(B917,[11]Sheet1!A$2:H$24,6,0)</f>
        <v>-363000</v>
      </c>
      <c r="L917" s="1">
        <f t="shared" si="42"/>
        <v>0</v>
      </c>
      <c r="M917" s="6">
        <f>+VLOOKUP(B917,[11]Sheet1!A$2:H$24,8,0)</f>
        <v>44811</v>
      </c>
      <c r="N917" t="s">
        <v>4433</v>
      </c>
    </row>
    <row r="918" spans="1:14" customFormat="1" hidden="1" outlineLevel="1" x14ac:dyDescent="0.2">
      <c r="A918" s="6">
        <v>44797</v>
      </c>
      <c r="B918" s="2">
        <v>152</v>
      </c>
      <c r="C918" s="2" t="s">
        <v>1889</v>
      </c>
      <c r="D918" s="2" t="s">
        <v>2522</v>
      </c>
      <c r="E918" s="1">
        <v>-771098</v>
      </c>
      <c r="F918" s="8" t="s">
        <v>316</v>
      </c>
      <c r="G918" s="1">
        <v>-61687</v>
      </c>
      <c r="H918" s="1">
        <f t="shared" si="41"/>
        <v>-832785</v>
      </c>
      <c r="I918" s="2" t="s">
        <v>2355</v>
      </c>
      <c r="J918" s="2" t="s">
        <v>2013</v>
      </c>
      <c r="K918" s="1">
        <f>+VLOOKUP(B918,[11]Sheet1!A$2:H$24,6,0)</f>
        <v>-771098</v>
      </c>
      <c r="L918" s="1">
        <f t="shared" si="42"/>
        <v>0</v>
      </c>
      <c r="M918" s="6">
        <f>+VLOOKUP(B918,[11]Sheet1!A$2:H$24,8,0)</f>
        <v>44811</v>
      </c>
      <c r="N918" t="s">
        <v>4433</v>
      </c>
    </row>
    <row r="919" spans="1:14" customFormat="1" hidden="1" outlineLevel="1" x14ac:dyDescent="0.2">
      <c r="A919" s="6">
        <v>44811</v>
      </c>
      <c r="B919" s="2">
        <v>27013</v>
      </c>
      <c r="C919" s="17"/>
      <c r="D919" s="2" t="s">
        <v>3035</v>
      </c>
      <c r="E919" s="1">
        <v>-982083</v>
      </c>
      <c r="F919" s="8" t="s">
        <v>3061</v>
      </c>
      <c r="G919" s="1">
        <v>-78567</v>
      </c>
      <c r="H919" s="1">
        <f t="shared" si="41"/>
        <v>-1060650</v>
      </c>
      <c r="I919" s="2" t="s">
        <v>2355</v>
      </c>
      <c r="J919" s="2" t="s">
        <v>2013</v>
      </c>
      <c r="K919" s="1" t="e">
        <f>+VLOOKUP(B919,[2]Sheet1!A$2:H$93,6,0)</f>
        <v>#N/A</v>
      </c>
      <c r="L919" s="1" t="e">
        <f t="shared" si="42"/>
        <v>#N/A</v>
      </c>
      <c r="M919" s="6" t="e">
        <f>+VLOOKUP(B919,[2]Sheet1!A$2:H$93,8,0)</f>
        <v>#N/A</v>
      </c>
      <c r="N919" t="s">
        <v>4426</v>
      </c>
    </row>
    <row r="920" spans="1:14" customFormat="1" hidden="1" outlineLevel="1" x14ac:dyDescent="0.2">
      <c r="A920" s="6">
        <v>44811</v>
      </c>
      <c r="B920" s="2">
        <v>27014</v>
      </c>
      <c r="C920" s="17"/>
      <c r="D920" s="2" t="s">
        <v>3036</v>
      </c>
      <c r="E920" s="1">
        <v>-416922</v>
      </c>
      <c r="F920" s="8" t="s">
        <v>3061</v>
      </c>
      <c r="G920" s="1">
        <v>-33354</v>
      </c>
      <c r="H920" s="1">
        <f t="shared" si="41"/>
        <v>-450276</v>
      </c>
      <c r="I920" s="2" t="s">
        <v>2355</v>
      </c>
      <c r="J920" s="2" t="s">
        <v>2013</v>
      </c>
      <c r="K920" s="1" t="e">
        <f>+VLOOKUP(B920,[2]Sheet1!A$2:H$93,6,0)</f>
        <v>#N/A</v>
      </c>
      <c r="L920" s="1" t="e">
        <f t="shared" si="42"/>
        <v>#N/A</v>
      </c>
      <c r="M920" s="6" t="e">
        <f>+VLOOKUP(B920,[2]Sheet1!A$2:H$93,8,0)</f>
        <v>#N/A</v>
      </c>
      <c r="N920" t="s">
        <v>4426</v>
      </c>
    </row>
    <row r="921" spans="1:14" customFormat="1" hidden="1" outlineLevel="1" x14ac:dyDescent="0.2">
      <c r="A921" s="6">
        <v>44811</v>
      </c>
      <c r="B921" s="2">
        <v>27015</v>
      </c>
      <c r="C921" s="17"/>
      <c r="D921" s="2" t="s">
        <v>3037</v>
      </c>
      <c r="E921" s="1">
        <v>-648545</v>
      </c>
      <c r="F921" s="8" t="s">
        <v>3061</v>
      </c>
      <c r="G921" s="1">
        <v>-51884</v>
      </c>
      <c r="H921" s="1">
        <f t="shared" si="41"/>
        <v>-700429</v>
      </c>
      <c r="I921" s="2" t="s">
        <v>2355</v>
      </c>
      <c r="J921" s="2" t="s">
        <v>2013</v>
      </c>
      <c r="K921" s="1" t="e">
        <f>+VLOOKUP(B921,[2]Sheet1!A$2:H$93,6,0)</f>
        <v>#N/A</v>
      </c>
      <c r="L921" s="1" t="e">
        <f t="shared" si="42"/>
        <v>#N/A</v>
      </c>
      <c r="M921" s="6" t="e">
        <f>+VLOOKUP(B921,[2]Sheet1!A$2:H$93,8,0)</f>
        <v>#N/A</v>
      </c>
      <c r="N921" t="s">
        <v>4426</v>
      </c>
    </row>
    <row r="922" spans="1:14" customFormat="1" hidden="1" outlineLevel="1" x14ac:dyDescent="0.2">
      <c r="A922" s="6">
        <v>44811</v>
      </c>
      <c r="B922" s="2">
        <v>27017</v>
      </c>
      <c r="C922" s="17"/>
      <c r="D922" s="2" t="s">
        <v>3043</v>
      </c>
      <c r="E922" s="1">
        <v>-92649</v>
      </c>
      <c r="F922" s="8" t="s">
        <v>3061</v>
      </c>
      <c r="G922" s="1">
        <v>-7412</v>
      </c>
      <c r="H922" s="1">
        <f t="shared" si="41"/>
        <v>-100061</v>
      </c>
      <c r="I922" s="2" t="s">
        <v>2355</v>
      </c>
      <c r="J922" s="2" t="s">
        <v>2013</v>
      </c>
      <c r="K922" s="1" t="e">
        <f>+VLOOKUP(B922,[2]Sheet1!A$2:H$93,6,0)</f>
        <v>#N/A</v>
      </c>
      <c r="L922" s="1" t="e">
        <f t="shared" si="42"/>
        <v>#N/A</v>
      </c>
      <c r="M922" s="6" t="e">
        <f>+VLOOKUP(B922,[2]Sheet1!A$2:H$93,8,0)</f>
        <v>#N/A</v>
      </c>
      <c r="N922" t="s">
        <v>4426</v>
      </c>
    </row>
    <row r="923" spans="1:14" customFormat="1" hidden="1" outlineLevel="1" x14ac:dyDescent="0.2">
      <c r="A923" s="6">
        <v>44811</v>
      </c>
      <c r="B923" s="2">
        <v>27012</v>
      </c>
      <c r="C923" s="17"/>
      <c r="D923" s="2" t="s">
        <v>3034</v>
      </c>
      <c r="E923" s="1">
        <v>-185299</v>
      </c>
      <c r="F923" s="8" t="s">
        <v>3061</v>
      </c>
      <c r="G923" s="1">
        <v>-14824</v>
      </c>
      <c r="H923" s="1">
        <f t="shared" si="41"/>
        <v>-200123</v>
      </c>
      <c r="I923" s="2" t="s">
        <v>2355</v>
      </c>
      <c r="J923" s="2" t="s">
        <v>2013</v>
      </c>
      <c r="K923" s="1" t="e">
        <f>+VLOOKUP(B923,[2]Sheet1!A$2:H$93,6,0)</f>
        <v>#N/A</v>
      </c>
      <c r="L923" s="1" t="e">
        <f t="shared" si="42"/>
        <v>#N/A</v>
      </c>
      <c r="M923" s="6" t="e">
        <f>+VLOOKUP(B923,[2]Sheet1!A$2:H$93,8,0)</f>
        <v>#N/A</v>
      </c>
      <c r="N923" t="s">
        <v>4426</v>
      </c>
    </row>
    <row r="924" spans="1:14" customFormat="1" hidden="1" outlineLevel="1" x14ac:dyDescent="0.2">
      <c r="A924" s="6">
        <v>44811</v>
      </c>
      <c r="B924" s="2">
        <v>27016</v>
      </c>
      <c r="C924" s="17"/>
      <c r="D924" s="2" t="s">
        <v>3038</v>
      </c>
      <c r="E924" s="1">
        <v>-370597</v>
      </c>
      <c r="F924" s="8" t="s">
        <v>3061</v>
      </c>
      <c r="G924" s="1">
        <v>-29648</v>
      </c>
      <c r="H924" s="1">
        <f t="shared" si="41"/>
        <v>-400245</v>
      </c>
      <c r="I924" s="2" t="s">
        <v>2355</v>
      </c>
      <c r="J924" s="2" t="s">
        <v>2013</v>
      </c>
      <c r="K924" s="1" t="e">
        <f>+VLOOKUP(B924,[2]Sheet1!A$2:H$93,6,0)</f>
        <v>#N/A</v>
      </c>
      <c r="L924" s="1" t="e">
        <f t="shared" si="42"/>
        <v>#N/A</v>
      </c>
      <c r="M924" s="6" t="e">
        <f>+VLOOKUP(B924,[2]Sheet1!A$2:H$93,8,0)</f>
        <v>#N/A</v>
      </c>
      <c r="N924" t="s">
        <v>4426</v>
      </c>
    </row>
    <row r="925" spans="1:14" customFormat="1" hidden="1" outlineLevel="1" x14ac:dyDescent="0.2">
      <c r="A925" s="6">
        <v>44811</v>
      </c>
      <c r="B925" s="2">
        <v>37665</v>
      </c>
      <c r="C925" s="2" t="s">
        <v>2578</v>
      </c>
      <c r="D925" s="2" t="s">
        <v>726</v>
      </c>
      <c r="E925" s="1">
        <v>754974</v>
      </c>
      <c r="F925" s="8" t="s">
        <v>316</v>
      </c>
      <c r="G925" s="1">
        <v>60398</v>
      </c>
      <c r="H925" s="1">
        <f t="shared" si="41"/>
        <v>815372</v>
      </c>
      <c r="I925" s="2" t="s">
        <v>1893</v>
      </c>
      <c r="J925" s="2" t="s">
        <v>375</v>
      </c>
      <c r="K925" s="1">
        <f>+VLOOKUP(B925,[6]Sheet1!A$1:H$336,6,0)</f>
        <v>754974</v>
      </c>
      <c r="L925" s="1">
        <f t="shared" si="42"/>
        <v>0</v>
      </c>
      <c r="M925" s="6">
        <f>+VLOOKUP(B925,[6]Sheet1!A$1:H$336,8,0)</f>
        <v>44869</v>
      </c>
      <c r="N925" t="s">
        <v>4436</v>
      </c>
    </row>
    <row r="926" spans="1:14" customFormat="1" hidden="1" outlineLevel="1" x14ac:dyDescent="0.2">
      <c r="A926" s="6">
        <v>44811</v>
      </c>
      <c r="B926" s="2">
        <v>37666</v>
      </c>
      <c r="C926" s="2" t="s">
        <v>2578</v>
      </c>
      <c r="D926" s="2" t="s">
        <v>927</v>
      </c>
      <c r="E926" s="1">
        <v>3886031</v>
      </c>
      <c r="F926" s="8" t="s">
        <v>316</v>
      </c>
      <c r="G926" s="1">
        <v>310882</v>
      </c>
      <c r="H926" s="1">
        <f t="shared" si="41"/>
        <v>4196913</v>
      </c>
      <c r="I926" s="2" t="s">
        <v>1893</v>
      </c>
      <c r="J926" s="2" t="s">
        <v>375</v>
      </c>
      <c r="K926" s="1">
        <f>+VLOOKUP(B926,[6]Sheet1!A$1:H$336,6,0)</f>
        <v>3886031</v>
      </c>
      <c r="L926" s="1">
        <f t="shared" si="42"/>
        <v>0</v>
      </c>
      <c r="M926" s="6">
        <f>+VLOOKUP(B926,[6]Sheet1!A$1:H$336,8,0)</f>
        <v>44869</v>
      </c>
      <c r="N926" t="s">
        <v>4436</v>
      </c>
    </row>
    <row r="927" spans="1:14" customFormat="1" hidden="1" outlineLevel="1" x14ac:dyDescent="0.2">
      <c r="A927" s="6">
        <v>44811</v>
      </c>
      <c r="B927" s="2">
        <v>37667</v>
      </c>
      <c r="C927" s="2" t="s">
        <v>2578</v>
      </c>
      <c r="D927" s="2" t="s">
        <v>2019</v>
      </c>
      <c r="E927" s="1">
        <v>3835570</v>
      </c>
      <c r="F927" s="8" t="s">
        <v>316</v>
      </c>
      <c r="G927" s="1">
        <v>306846</v>
      </c>
      <c r="H927" s="1">
        <f t="shared" si="41"/>
        <v>4142416</v>
      </c>
      <c r="I927" s="2" t="s">
        <v>1893</v>
      </c>
      <c r="J927" s="2" t="s">
        <v>375</v>
      </c>
      <c r="K927" s="1">
        <f>+VLOOKUP(B927,[6]Sheet1!A$1:H$336,6,0)</f>
        <v>3835570</v>
      </c>
      <c r="L927" s="1">
        <f t="shared" si="42"/>
        <v>0</v>
      </c>
      <c r="M927" s="6">
        <f>+VLOOKUP(B927,[6]Sheet1!A$1:H$336,8,0)</f>
        <v>44869</v>
      </c>
      <c r="N927" t="s">
        <v>4436</v>
      </c>
    </row>
    <row r="928" spans="1:14" customFormat="1" hidden="1" outlineLevel="1" x14ac:dyDescent="0.2">
      <c r="A928" s="6">
        <v>44811</v>
      </c>
      <c r="B928" s="2">
        <v>37668</v>
      </c>
      <c r="C928" s="2" t="s">
        <v>2578</v>
      </c>
      <c r="D928" s="2" t="s">
        <v>1692</v>
      </c>
      <c r="E928" s="1">
        <v>5285593</v>
      </c>
      <c r="F928" s="8" t="s">
        <v>316</v>
      </c>
      <c r="G928" s="1">
        <v>422847</v>
      </c>
      <c r="H928" s="1">
        <f t="shared" si="41"/>
        <v>5708440</v>
      </c>
      <c r="I928" s="2" t="s">
        <v>1893</v>
      </c>
      <c r="J928" s="2" t="s">
        <v>375</v>
      </c>
      <c r="K928" s="1"/>
      <c r="L928" s="1"/>
      <c r="M928" s="6"/>
      <c r="N928" t="s">
        <v>3065</v>
      </c>
    </row>
    <row r="929" spans="1:14" customFormat="1" hidden="1" outlineLevel="1" x14ac:dyDescent="0.2">
      <c r="A929" s="6">
        <v>44811</v>
      </c>
      <c r="B929" s="2">
        <v>37669</v>
      </c>
      <c r="C929" s="2" t="s">
        <v>2578</v>
      </c>
      <c r="D929" s="2" t="s">
        <v>1870</v>
      </c>
      <c r="E929" s="1">
        <v>4239240</v>
      </c>
      <c r="F929" s="8" t="s">
        <v>316</v>
      </c>
      <c r="G929" s="1">
        <v>339139</v>
      </c>
      <c r="H929" s="1">
        <f t="shared" si="41"/>
        <v>4578379</v>
      </c>
      <c r="I929" s="2" t="s">
        <v>1893</v>
      </c>
      <c r="J929" s="2" t="s">
        <v>375</v>
      </c>
      <c r="K929" s="1">
        <f>+VLOOKUP(B929,[6]Sheet1!A$1:H$336,6,0)</f>
        <v>4239240</v>
      </c>
      <c r="L929" s="1">
        <f t="shared" ref="L929:L931" si="43">+K929-E929</f>
        <v>0</v>
      </c>
      <c r="M929" s="6">
        <f>+VLOOKUP(B929,[6]Sheet1!A$1:H$336,8,0)</f>
        <v>44869</v>
      </c>
      <c r="N929" t="s">
        <v>4436</v>
      </c>
    </row>
    <row r="930" spans="1:14" customFormat="1" hidden="1" outlineLevel="1" x14ac:dyDescent="0.2">
      <c r="A930" s="6">
        <v>44811</v>
      </c>
      <c r="B930" s="2">
        <v>37670</v>
      </c>
      <c r="C930" s="2" t="s">
        <v>2578</v>
      </c>
      <c r="D930" s="2" t="s">
        <v>2686</v>
      </c>
      <c r="E930" s="1">
        <v>8037992</v>
      </c>
      <c r="F930" s="8" t="s">
        <v>316</v>
      </c>
      <c r="G930" s="1">
        <v>643039</v>
      </c>
      <c r="H930" s="1">
        <f t="shared" si="41"/>
        <v>8681031</v>
      </c>
      <c r="I930" s="2" t="s">
        <v>1893</v>
      </c>
      <c r="J930" s="2" t="s">
        <v>375</v>
      </c>
      <c r="K930" s="1">
        <f>+VLOOKUP(B930,[6]Sheet1!A$1:H$336,6,0)</f>
        <v>8037992</v>
      </c>
      <c r="L930" s="1">
        <f t="shared" si="43"/>
        <v>0</v>
      </c>
      <c r="M930" s="6">
        <f>+VLOOKUP(B930,[6]Sheet1!A$1:H$336,8,0)</f>
        <v>44869</v>
      </c>
      <c r="N930" t="s">
        <v>4436</v>
      </c>
    </row>
    <row r="931" spans="1:14" customFormat="1" hidden="1" outlineLevel="1" x14ac:dyDescent="0.2">
      <c r="A931" s="6">
        <v>44811</v>
      </c>
      <c r="B931" s="2">
        <v>37671</v>
      </c>
      <c r="C931" s="2" t="s">
        <v>2578</v>
      </c>
      <c r="D931" s="2" t="s">
        <v>2489</v>
      </c>
      <c r="E931" s="1">
        <v>2374008</v>
      </c>
      <c r="F931" s="8" t="s">
        <v>316</v>
      </c>
      <c r="G931" s="1">
        <v>189921</v>
      </c>
      <c r="H931" s="1">
        <f t="shared" si="41"/>
        <v>2563929</v>
      </c>
      <c r="I931" s="2" t="s">
        <v>1893</v>
      </c>
      <c r="J931" s="2" t="s">
        <v>375</v>
      </c>
      <c r="K931" s="1">
        <f>+VLOOKUP(B931,[6]Sheet1!A$1:H$336,6,0)</f>
        <v>2374008</v>
      </c>
      <c r="L931" s="1">
        <f t="shared" si="43"/>
        <v>0</v>
      </c>
      <c r="M931" s="6">
        <f>+VLOOKUP(B931,[6]Sheet1!A$1:H$336,8,0)</f>
        <v>44869</v>
      </c>
      <c r="N931" t="s">
        <v>4436</v>
      </c>
    </row>
    <row r="932" spans="1:14" customFormat="1" hidden="1" outlineLevel="1" x14ac:dyDescent="0.2">
      <c r="A932" s="6">
        <v>44811</v>
      </c>
      <c r="B932" s="2">
        <v>37672</v>
      </c>
      <c r="C932" s="2" t="s">
        <v>2578</v>
      </c>
      <c r="D932" s="2" t="s">
        <v>1361</v>
      </c>
      <c r="E932" s="1">
        <v>3388180</v>
      </c>
      <c r="F932" s="8" t="s">
        <v>316</v>
      </c>
      <c r="G932" s="1">
        <v>271054</v>
      </c>
      <c r="H932" s="1">
        <f t="shared" si="41"/>
        <v>3659234</v>
      </c>
      <c r="I932" s="2" t="s">
        <v>1893</v>
      </c>
      <c r="J932" s="2" t="s">
        <v>375</v>
      </c>
      <c r="K932" s="1"/>
      <c r="L932" s="1"/>
      <c r="M932" s="6"/>
      <c r="N932" t="s">
        <v>3065</v>
      </c>
    </row>
    <row r="933" spans="1:14" customFormat="1" hidden="1" outlineLevel="1" x14ac:dyDescent="0.2">
      <c r="A933" s="6">
        <v>44811</v>
      </c>
      <c r="B933" s="2">
        <v>37673</v>
      </c>
      <c r="C933" s="2" t="s">
        <v>2578</v>
      </c>
      <c r="D933" s="2" t="s">
        <v>1698</v>
      </c>
      <c r="E933" s="1">
        <v>431250</v>
      </c>
      <c r="F933" s="8" t="s">
        <v>316</v>
      </c>
      <c r="G933" s="1">
        <v>34500</v>
      </c>
      <c r="H933" s="1">
        <f t="shared" si="41"/>
        <v>465750</v>
      </c>
      <c r="I933" s="2" t="s">
        <v>1893</v>
      </c>
      <c r="J933" s="2" t="s">
        <v>375</v>
      </c>
      <c r="K933" s="1">
        <f>+VLOOKUP(B933,[12]Sheet1!A$120:I$325,7,0)</f>
        <v>470065</v>
      </c>
      <c r="L933" s="1">
        <f t="shared" ref="L933:L938" si="44">+K933-E933</f>
        <v>38815</v>
      </c>
      <c r="M933" s="6">
        <f>+VLOOKUP(B933,[12]Sheet1!A$120:I$325,9,0)</f>
        <v>44935</v>
      </c>
      <c r="N933" t="s">
        <v>4438</v>
      </c>
    </row>
    <row r="934" spans="1:14" customFormat="1" hidden="1" outlineLevel="1" x14ac:dyDescent="0.2">
      <c r="A934" s="6">
        <v>44811</v>
      </c>
      <c r="B934" s="2">
        <v>37674</v>
      </c>
      <c r="C934" s="2" t="s">
        <v>2578</v>
      </c>
      <c r="D934" s="2" t="s">
        <v>2060</v>
      </c>
      <c r="E934" s="1">
        <v>2356596</v>
      </c>
      <c r="F934" s="8" t="s">
        <v>316</v>
      </c>
      <c r="G934" s="1">
        <v>188528</v>
      </c>
      <c r="H934" s="1">
        <f t="shared" si="41"/>
        <v>2545124</v>
      </c>
      <c r="I934" s="2" t="s">
        <v>1893</v>
      </c>
      <c r="J934" s="2" t="s">
        <v>375</v>
      </c>
      <c r="K934" s="1">
        <f>+VLOOKUP(B934,[6]Sheet1!A$1:H$336,6,0)</f>
        <v>2356596</v>
      </c>
      <c r="L934" s="1">
        <f t="shared" si="44"/>
        <v>0</v>
      </c>
      <c r="M934" s="6">
        <f>+VLOOKUP(B934,[6]Sheet1!A$1:H$336,8,0)</f>
        <v>44869</v>
      </c>
      <c r="N934" t="s">
        <v>4436</v>
      </c>
    </row>
    <row r="935" spans="1:14" customFormat="1" hidden="1" outlineLevel="1" x14ac:dyDescent="0.2">
      <c r="A935" s="6">
        <v>44811</v>
      </c>
      <c r="B935" s="2">
        <v>37675</v>
      </c>
      <c r="C935" s="2" t="s">
        <v>2578</v>
      </c>
      <c r="D935" s="2" t="s">
        <v>65</v>
      </c>
      <c r="E935" s="1">
        <v>7021520</v>
      </c>
      <c r="F935" s="8" t="s">
        <v>316</v>
      </c>
      <c r="G935" s="1">
        <v>561722</v>
      </c>
      <c r="H935" s="1">
        <f t="shared" si="41"/>
        <v>7583242</v>
      </c>
      <c r="I935" s="2" t="s">
        <v>1893</v>
      </c>
      <c r="J935" s="2" t="s">
        <v>375</v>
      </c>
      <c r="K935" s="1">
        <f>+VLOOKUP(B935,[6]Sheet1!A$1:H$336,6,0)</f>
        <v>7021520</v>
      </c>
      <c r="L935" s="1">
        <f t="shared" si="44"/>
        <v>0</v>
      </c>
      <c r="M935" s="6">
        <f>+VLOOKUP(B935,[6]Sheet1!A$1:H$336,8,0)</f>
        <v>44869</v>
      </c>
      <c r="N935" t="s">
        <v>4436</v>
      </c>
    </row>
    <row r="936" spans="1:14" customFormat="1" hidden="1" outlineLevel="1" x14ac:dyDescent="0.2">
      <c r="A936" s="6">
        <v>44811</v>
      </c>
      <c r="B936" s="2">
        <v>37676</v>
      </c>
      <c r="C936" s="2" t="s">
        <v>2578</v>
      </c>
      <c r="D936" s="2" t="s">
        <v>2913</v>
      </c>
      <c r="E936" s="1">
        <v>367155</v>
      </c>
      <c r="F936" s="8" t="s">
        <v>316</v>
      </c>
      <c r="G936" s="1">
        <v>29372</v>
      </c>
      <c r="H936" s="1">
        <f t="shared" si="41"/>
        <v>396527</v>
      </c>
      <c r="I936" s="2" t="s">
        <v>1893</v>
      </c>
      <c r="J936" s="2" t="s">
        <v>375</v>
      </c>
      <c r="K936" s="1">
        <f>+VLOOKUP(B936,[6]Sheet1!A$1:H$336,6,0)</f>
        <v>367155</v>
      </c>
      <c r="L936" s="1">
        <f t="shared" si="44"/>
        <v>0</v>
      </c>
      <c r="M936" s="6">
        <f>+VLOOKUP(B936,[6]Sheet1!A$1:H$336,8,0)</f>
        <v>44869</v>
      </c>
      <c r="N936" t="s">
        <v>4436</v>
      </c>
    </row>
    <row r="937" spans="1:14" customFormat="1" hidden="1" outlineLevel="1" x14ac:dyDescent="0.2">
      <c r="A937" s="6">
        <v>44811</v>
      </c>
      <c r="B937" s="2">
        <v>37677</v>
      </c>
      <c r="C937" s="2" t="s">
        <v>2578</v>
      </c>
      <c r="D937" s="2" t="s">
        <v>35</v>
      </c>
      <c r="E937" s="1">
        <v>4761830</v>
      </c>
      <c r="F937" s="8" t="s">
        <v>316</v>
      </c>
      <c r="G937" s="1">
        <v>380946</v>
      </c>
      <c r="H937" s="1">
        <f t="shared" si="41"/>
        <v>5142776</v>
      </c>
      <c r="I937" s="2" t="s">
        <v>1893</v>
      </c>
      <c r="J937" s="2" t="s">
        <v>375</v>
      </c>
      <c r="K937" s="1">
        <f>+VLOOKUP(B937,[6]Sheet1!A$1:H$336,6,0)</f>
        <v>4761830</v>
      </c>
      <c r="L937" s="1">
        <f t="shared" si="44"/>
        <v>0</v>
      </c>
      <c r="M937" s="6">
        <f>+VLOOKUP(B937,[6]Sheet1!A$1:H$336,8,0)</f>
        <v>44869</v>
      </c>
      <c r="N937" t="s">
        <v>4436</v>
      </c>
    </row>
    <row r="938" spans="1:14" customFormat="1" hidden="1" outlineLevel="1" x14ac:dyDescent="0.2">
      <c r="A938" s="6">
        <v>44811</v>
      </c>
      <c r="B938" s="2">
        <v>37678</v>
      </c>
      <c r="C938" s="2" t="s">
        <v>2578</v>
      </c>
      <c r="D938" s="2" t="s">
        <v>1721</v>
      </c>
      <c r="E938" s="1">
        <v>225819</v>
      </c>
      <c r="F938" s="8" t="s">
        <v>316</v>
      </c>
      <c r="G938" s="1">
        <v>18066</v>
      </c>
      <c r="H938" s="1">
        <f t="shared" si="41"/>
        <v>243885</v>
      </c>
      <c r="I938" s="2" t="s">
        <v>1893</v>
      </c>
      <c r="J938" s="2" t="s">
        <v>375</v>
      </c>
      <c r="K938" s="1">
        <f>+VLOOKUP(B938,[6]Sheet1!A$1:H$336,6,0)</f>
        <v>225819</v>
      </c>
      <c r="L938" s="1">
        <f t="shared" si="44"/>
        <v>0</v>
      </c>
      <c r="M938" s="6">
        <f>+VLOOKUP(B938,[6]Sheet1!A$1:H$336,8,0)</f>
        <v>44869</v>
      </c>
      <c r="N938" t="s">
        <v>4436</v>
      </c>
    </row>
    <row r="939" spans="1:14" customFormat="1" hidden="1" outlineLevel="1" x14ac:dyDescent="0.2">
      <c r="A939" s="6">
        <v>44811</v>
      </c>
      <c r="B939" s="2">
        <v>37679</v>
      </c>
      <c r="C939" s="2" t="s">
        <v>2578</v>
      </c>
      <c r="D939" s="2" t="s">
        <v>220</v>
      </c>
      <c r="E939" s="1">
        <v>4305270</v>
      </c>
      <c r="F939" s="8" t="s">
        <v>316</v>
      </c>
      <c r="G939" s="1">
        <v>344422</v>
      </c>
      <c r="H939" s="1">
        <f t="shared" si="41"/>
        <v>4649692</v>
      </c>
      <c r="I939" s="2" t="s">
        <v>1893</v>
      </c>
      <c r="J939" s="2" t="s">
        <v>375</v>
      </c>
      <c r="K939" s="1"/>
      <c r="L939" s="1"/>
      <c r="M939" s="6"/>
      <c r="N939" t="s">
        <v>3065</v>
      </c>
    </row>
    <row r="940" spans="1:14" customFormat="1" hidden="1" outlineLevel="1" x14ac:dyDescent="0.2">
      <c r="A940" s="6">
        <v>44811</v>
      </c>
      <c r="B940" s="2">
        <v>37680</v>
      </c>
      <c r="C940" s="2" t="s">
        <v>2578</v>
      </c>
      <c r="D940" s="2" t="s">
        <v>1274</v>
      </c>
      <c r="E940" s="1">
        <v>1309220</v>
      </c>
      <c r="F940" s="8" t="s">
        <v>316</v>
      </c>
      <c r="G940" s="1">
        <v>104738</v>
      </c>
      <c r="H940" s="1">
        <f t="shared" si="41"/>
        <v>1413958</v>
      </c>
      <c r="I940" s="2" t="s">
        <v>1893</v>
      </c>
      <c r="J940" s="2" t="s">
        <v>375</v>
      </c>
      <c r="K940" s="1"/>
      <c r="L940" s="1"/>
      <c r="M940" s="6"/>
      <c r="N940" t="s">
        <v>3065</v>
      </c>
    </row>
    <row r="941" spans="1:14" customFormat="1" hidden="1" outlineLevel="1" x14ac:dyDescent="0.2">
      <c r="A941" s="6">
        <v>44811</v>
      </c>
      <c r="B941" s="2">
        <v>37681</v>
      </c>
      <c r="C941" s="2" t="s">
        <v>2578</v>
      </c>
      <c r="D941" s="2" t="s">
        <v>3011</v>
      </c>
      <c r="E941" s="1">
        <v>2007730</v>
      </c>
      <c r="F941" s="8" t="s">
        <v>316</v>
      </c>
      <c r="G941" s="1">
        <v>160618</v>
      </c>
      <c r="H941" s="1">
        <f t="shared" si="41"/>
        <v>2168348</v>
      </c>
      <c r="I941" s="2" t="s">
        <v>1893</v>
      </c>
      <c r="J941" s="2" t="s">
        <v>375</v>
      </c>
      <c r="K941" s="1">
        <f>+VLOOKUP(B941,[12]Sheet1!A$120:I$325,7,0)</f>
        <v>2091940</v>
      </c>
      <c r="L941" s="1">
        <f t="shared" ref="L941:L944" si="45">+K941-E941</f>
        <v>84210</v>
      </c>
      <c r="M941" s="6">
        <f>+VLOOKUP(B941,[12]Sheet1!A$120:I$325,9,0)</f>
        <v>44935</v>
      </c>
      <c r="N941" t="s">
        <v>4438</v>
      </c>
    </row>
    <row r="942" spans="1:14" customFormat="1" hidden="1" outlineLevel="1" x14ac:dyDescent="0.2">
      <c r="A942" s="6">
        <v>44811</v>
      </c>
      <c r="B942" s="2">
        <v>37682</v>
      </c>
      <c r="C942" s="2" t="s">
        <v>2578</v>
      </c>
      <c r="D942" s="2" t="s">
        <v>1111</v>
      </c>
      <c r="E942" s="1">
        <v>2312874</v>
      </c>
      <c r="F942" s="8" t="s">
        <v>316</v>
      </c>
      <c r="G942" s="1">
        <v>185030</v>
      </c>
      <c r="H942" s="1">
        <f t="shared" si="41"/>
        <v>2497904</v>
      </c>
      <c r="I942" s="2" t="s">
        <v>1893</v>
      </c>
      <c r="J942" s="2" t="s">
        <v>375</v>
      </c>
      <c r="K942" s="1">
        <f>+VLOOKUP(B942,[6]Sheet1!A$1:H$336,6,0)</f>
        <v>2312874</v>
      </c>
      <c r="L942" s="1">
        <f t="shared" si="45"/>
        <v>0</v>
      </c>
      <c r="M942" s="6">
        <f>+VLOOKUP(B942,[6]Sheet1!A$1:H$336,8,0)</f>
        <v>44869</v>
      </c>
      <c r="N942" t="s">
        <v>4436</v>
      </c>
    </row>
    <row r="943" spans="1:14" customFormat="1" hidden="1" outlineLevel="1" x14ac:dyDescent="0.2">
      <c r="A943" s="6">
        <v>44811</v>
      </c>
      <c r="B943" s="2">
        <v>37683</v>
      </c>
      <c r="C943" s="2" t="s">
        <v>2578</v>
      </c>
      <c r="D943" s="2" t="s">
        <v>2893</v>
      </c>
      <c r="E943" s="1">
        <v>2588315</v>
      </c>
      <c r="F943" s="8" t="s">
        <v>316</v>
      </c>
      <c r="G943" s="1">
        <v>207065</v>
      </c>
      <c r="H943" s="1">
        <f t="shared" si="41"/>
        <v>2795380</v>
      </c>
      <c r="I943" s="2" t="s">
        <v>1893</v>
      </c>
      <c r="J943" s="2" t="s">
        <v>375</v>
      </c>
      <c r="K943" s="1">
        <f>+VLOOKUP(B943,[6]Sheet1!A$1:H$336,6,0)</f>
        <v>2588315</v>
      </c>
      <c r="L943" s="1">
        <f t="shared" si="45"/>
        <v>0</v>
      </c>
      <c r="M943" s="6">
        <f>+VLOOKUP(B943,[6]Sheet1!A$1:H$336,8,0)</f>
        <v>44869</v>
      </c>
      <c r="N943" t="s">
        <v>4436</v>
      </c>
    </row>
    <row r="944" spans="1:14" customFormat="1" hidden="1" outlineLevel="1" x14ac:dyDescent="0.2">
      <c r="A944" s="6">
        <v>44811</v>
      </c>
      <c r="B944" s="2">
        <v>37684</v>
      </c>
      <c r="C944" s="2" t="s">
        <v>2578</v>
      </c>
      <c r="D944" s="2" t="s">
        <v>1669</v>
      </c>
      <c r="E944" s="1">
        <v>4775210</v>
      </c>
      <c r="F944" s="8" t="s">
        <v>316</v>
      </c>
      <c r="G944" s="1">
        <v>382017</v>
      </c>
      <c r="H944" s="1">
        <f t="shared" si="41"/>
        <v>5157227</v>
      </c>
      <c r="I944" s="2" t="s">
        <v>1893</v>
      </c>
      <c r="J944" s="2" t="s">
        <v>375</v>
      </c>
      <c r="K944" s="1">
        <f>+VLOOKUP(B944,[6]Sheet1!A$1:H$336,6,0)</f>
        <v>4775210</v>
      </c>
      <c r="L944" s="1">
        <f t="shared" si="45"/>
        <v>0</v>
      </c>
      <c r="M944" s="6">
        <f>+VLOOKUP(B944,[6]Sheet1!A$1:H$336,8,0)</f>
        <v>44869</v>
      </c>
      <c r="N944" t="s">
        <v>4436</v>
      </c>
    </row>
    <row r="945" spans="1:14" customFormat="1" hidden="1" outlineLevel="1" x14ac:dyDescent="0.2">
      <c r="A945" s="6">
        <v>44811</v>
      </c>
      <c r="B945" s="2">
        <v>37685</v>
      </c>
      <c r="C945" s="2" t="s">
        <v>2578</v>
      </c>
      <c r="D945" s="2" t="s">
        <v>2154</v>
      </c>
      <c r="E945" s="1">
        <v>0</v>
      </c>
      <c r="F945" s="8" t="s">
        <v>316</v>
      </c>
      <c r="G945" s="1">
        <v>0</v>
      </c>
      <c r="H945" s="1">
        <f t="shared" si="41"/>
        <v>0</v>
      </c>
      <c r="I945" s="2" t="s">
        <v>1893</v>
      </c>
      <c r="J945" s="2" t="s">
        <v>375</v>
      </c>
      <c r="K945" s="1"/>
      <c r="L945" s="1"/>
      <c r="M945" s="6"/>
      <c r="N945" t="s">
        <v>3062</v>
      </c>
    </row>
    <row r="946" spans="1:14" customFormat="1" hidden="1" outlineLevel="1" x14ac:dyDescent="0.2">
      <c r="A946" s="6">
        <v>44811</v>
      </c>
      <c r="B946" s="2">
        <v>37686</v>
      </c>
      <c r="C946" s="2" t="s">
        <v>2578</v>
      </c>
      <c r="D946" s="2" t="s">
        <v>365</v>
      </c>
      <c r="E946" s="1">
        <v>3940690</v>
      </c>
      <c r="F946" s="8" t="s">
        <v>316</v>
      </c>
      <c r="G946" s="1">
        <v>315255</v>
      </c>
      <c r="H946" s="1">
        <f t="shared" si="41"/>
        <v>4255945</v>
      </c>
      <c r="I946" s="2" t="s">
        <v>1893</v>
      </c>
      <c r="J946" s="2" t="s">
        <v>375</v>
      </c>
      <c r="K946" s="1">
        <f>+VLOOKUP(B946,[6]Sheet1!A$1:H$336,6,0)</f>
        <v>3940690</v>
      </c>
      <c r="L946" s="1">
        <f t="shared" ref="L946:L997" si="46">+K946-E946</f>
        <v>0</v>
      </c>
      <c r="M946" s="6">
        <f>+VLOOKUP(B946,[6]Sheet1!A$1:H$336,8,0)</f>
        <v>44869</v>
      </c>
      <c r="N946" t="s">
        <v>4436</v>
      </c>
    </row>
    <row r="947" spans="1:14" customFormat="1" hidden="1" outlineLevel="1" x14ac:dyDescent="0.2">
      <c r="A947" s="6">
        <v>44811</v>
      </c>
      <c r="B947" s="2">
        <v>37909</v>
      </c>
      <c r="C947" s="2" t="s">
        <v>2578</v>
      </c>
      <c r="D947" s="2" t="s">
        <v>1202</v>
      </c>
      <c r="E947" s="1">
        <v>2381320</v>
      </c>
      <c r="F947" s="8" t="s">
        <v>316</v>
      </c>
      <c r="G947" s="1">
        <v>190506</v>
      </c>
      <c r="H947" s="1">
        <f t="shared" si="41"/>
        <v>2571826</v>
      </c>
      <c r="I947" s="2" t="s">
        <v>944</v>
      </c>
      <c r="J947" s="2" t="s">
        <v>319</v>
      </c>
      <c r="K947" s="1">
        <f>+VLOOKUP(B947,[6]Sheet1!A$1:H$336,6,0)</f>
        <v>2381320</v>
      </c>
      <c r="L947" s="1">
        <f t="shared" si="46"/>
        <v>0</v>
      </c>
      <c r="M947" s="6">
        <f>+VLOOKUP(B947,[6]Sheet1!A$1:H$336,8,0)</f>
        <v>44869</v>
      </c>
      <c r="N947" t="s">
        <v>4436</v>
      </c>
    </row>
    <row r="948" spans="1:14" customFormat="1" hidden="1" outlineLevel="1" x14ac:dyDescent="0.2">
      <c r="A948" s="6">
        <v>44811</v>
      </c>
      <c r="B948" s="2">
        <v>37910</v>
      </c>
      <c r="C948" s="2" t="s">
        <v>2578</v>
      </c>
      <c r="D948" s="2" t="s">
        <v>1827</v>
      </c>
      <c r="E948" s="1">
        <v>5347708</v>
      </c>
      <c r="F948" s="8" t="s">
        <v>316</v>
      </c>
      <c r="G948" s="1">
        <v>427817</v>
      </c>
      <c r="H948" s="1">
        <f t="shared" si="41"/>
        <v>5775525</v>
      </c>
      <c r="I948" s="2" t="s">
        <v>2339</v>
      </c>
      <c r="J948" s="2" t="s">
        <v>1408</v>
      </c>
      <c r="K948" s="1">
        <f>+VLOOKUP(B948,[6]Sheet1!A$1:H$336,6,0)</f>
        <v>5347708</v>
      </c>
      <c r="L948" s="1">
        <f t="shared" si="46"/>
        <v>0</v>
      </c>
      <c r="M948" s="6">
        <f>+VLOOKUP(B948,[6]Sheet1!A$1:H$336,8,0)</f>
        <v>44869</v>
      </c>
      <c r="N948" t="s">
        <v>4436</v>
      </c>
    </row>
    <row r="949" spans="1:14" customFormat="1" hidden="1" outlineLevel="1" x14ac:dyDescent="0.2">
      <c r="A949" s="6">
        <v>44811</v>
      </c>
      <c r="B949" s="2">
        <v>37911</v>
      </c>
      <c r="C949" s="2" t="s">
        <v>2578</v>
      </c>
      <c r="D949" s="2" t="s">
        <v>862</v>
      </c>
      <c r="E949" s="1">
        <v>1468620</v>
      </c>
      <c r="F949" s="8" t="s">
        <v>316</v>
      </c>
      <c r="G949" s="1">
        <v>117490</v>
      </c>
      <c r="H949" s="1">
        <f t="shared" si="41"/>
        <v>1586110</v>
      </c>
      <c r="I949" s="2" t="s">
        <v>431</v>
      </c>
      <c r="J949" s="2" t="s">
        <v>2857</v>
      </c>
      <c r="K949" s="1">
        <f>+VLOOKUP(B949,[6]Sheet1!A$1:H$336,6,0)</f>
        <v>1468620</v>
      </c>
      <c r="L949" s="1">
        <f t="shared" si="46"/>
        <v>0</v>
      </c>
      <c r="M949" s="6">
        <f>+VLOOKUP(B949,[6]Sheet1!A$1:H$336,8,0)</f>
        <v>44869</v>
      </c>
      <c r="N949" t="s">
        <v>4436</v>
      </c>
    </row>
    <row r="950" spans="1:14" customFormat="1" hidden="1" outlineLevel="1" x14ac:dyDescent="0.2">
      <c r="A950" s="6">
        <v>44811</v>
      </c>
      <c r="B950" s="2">
        <v>37912</v>
      </c>
      <c r="C950" s="2" t="s">
        <v>2578</v>
      </c>
      <c r="D950" s="2" t="s">
        <v>2537</v>
      </c>
      <c r="E950" s="1">
        <v>1468620</v>
      </c>
      <c r="F950" s="8" t="s">
        <v>316</v>
      </c>
      <c r="G950" s="1">
        <v>117490</v>
      </c>
      <c r="H950" s="1">
        <f t="shared" si="41"/>
        <v>1586110</v>
      </c>
      <c r="I950" s="2" t="s">
        <v>1554</v>
      </c>
      <c r="J950" s="2" t="s">
        <v>2830</v>
      </c>
      <c r="K950" s="1">
        <f>+VLOOKUP(B950,[6]Sheet1!A$1:H$336,6,0)</f>
        <v>1468620</v>
      </c>
      <c r="L950" s="1">
        <f t="shared" si="46"/>
        <v>0</v>
      </c>
      <c r="M950" s="6">
        <f>+VLOOKUP(B950,[6]Sheet1!A$1:H$336,8,0)</f>
        <v>44869</v>
      </c>
      <c r="N950" t="s">
        <v>4436</v>
      </c>
    </row>
    <row r="951" spans="1:14" customFormat="1" hidden="1" outlineLevel="1" x14ac:dyDescent="0.2">
      <c r="A951" s="6">
        <v>44811</v>
      </c>
      <c r="B951" s="2">
        <v>37913</v>
      </c>
      <c r="C951" s="2" t="s">
        <v>2578</v>
      </c>
      <c r="D951" s="2" t="s">
        <v>1310</v>
      </c>
      <c r="E951" s="1">
        <v>3672555</v>
      </c>
      <c r="F951" s="8" t="s">
        <v>316</v>
      </c>
      <c r="G951" s="1">
        <v>293804</v>
      </c>
      <c r="H951" s="1">
        <f t="shared" si="41"/>
        <v>3966359</v>
      </c>
      <c r="I951" s="2" t="s">
        <v>124</v>
      </c>
      <c r="J951" s="2" t="s">
        <v>1197</v>
      </c>
      <c r="K951" s="1">
        <f>+VLOOKUP(B951,[6]Sheet1!A$1:H$336,6,0)</f>
        <v>3672555</v>
      </c>
      <c r="L951" s="1">
        <f t="shared" si="46"/>
        <v>0</v>
      </c>
      <c r="M951" s="6">
        <f>+VLOOKUP(B951,[6]Sheet1!A$1:H$336,8,0)</f>
        <v>44869</v>
      </c>
      <c r="N951" t="s">
        <v>4436</v>
      </c>
    </row>
    <row r="952" spans="1:14" customFormat="1" hidden="1" outlineLevel="1" x14ac:dyDescent="0.2">
      <c r="A952" s="6">
        <v>44811</v>
      </c>
      <c r="B952" s="2">
        <v>37914</v>
      </c>
      <c r="C952" s="2" t="s">
        <v>2578</v>
      </c>
      <c r="D952" s="2" t="s">
        <v>1344</v>
      </c>
      <c r="E952" s="1">
        <v>11963396</v>
      </c>
      <c r="F952" s="8" t="s">
        <v>316</v>
      </c>
      <c r="G952" s="1">
        <v>957072</v>
      </c>
      <c r="H952" s="1">
        <f t="shared" si="41"/>
        <v>12920468</v>
      </c>
      <c r="I952" s="2" t="s">
        <v>2355</v>
      </c>
      <c r="J952" s="2" t="s">
        <v>2013</v>
      </c>
      <c r="K952" s="1">
        <f>+VLOOKUP(B952,[6]Sheet1!A$1:H$336,6,0)</f>
        <v>11963396</v>
      </c>
      <c r="L952" s="1">
        <f t="shared" si="46"/>
        <v>0</v>
      </c>
      <c r="M952" s="6">
        <f>+VLOOKUP(B952,[6]Sheet1!A$1:H$336,8,0)</f>
        <v>44869</v>
      </c>
      <c r="N952" t="s">
        <v>4436</v>
      </c>
    </row>
    <row r="953" spans="1:14" customFormat="1" hidden="1" outlineLevel="1" x14ac:dyDescent="0.2">
      <c r="A953" s="6">
        <v>44811</v>
      </c>
      <c r="B953" s="2">
        <v>37915</v>
      </c>
      <c r="C953" s="2" t="s">
        <v>2578</v>
      </c>
      <c r="D953" s="2" t="s">
        <v>301</v>
      </c>
      <c r="E953" s="1">
        <v>4854040</v>
      </c>
      <c r="F953" s="8" t="s">
        <v>316</v>
      </c>
      <c r="G953" s="1">
        <v>388323</v>
      </c>
      <c r="H953" s="1">
        <f t="shared" si="41"/>
        <v>5242363</v>
      </c>
      <c r="I953" s="2" t="s">
        <v>2355</v>
      </c>
      <c r="J953" s="2" t="s">
        <v>2013</v>
      </c>
      <c r="K953" s="1">
        <f>+VLOOKUP(B953,[12]Sheet1!A$120:I$325,7,0)</f>
        <v>5096800</v>
      </c>
      <c r="L953" s="1">
        <f t="shared" si="46"/>
        <v>242760</v>
      </c>
      <c r="M953" s="6">
        <f>+VLOOKUP(B953,[12]Sheet1!A$120:I$325,9,0)</f>
        <v>44935</v>
      </c>
      <c r="N953" t="s">
        <v>4438</v>
      </c>
    </row>
    <row r="954" spans="1:14" customFormat="1" hidden="1" outlineLevel="1" x14ac:dyDescent="0.2">
      <c r="A954" s="6">
        <v>44811</v>
      </c>
      <c r="B954" s="2">
        <v>37916</v>
      </c>
      <c r="C954" s="2" t="s">
        <v>2578</v>
      </c>
      <c r="D954" s="2" t="s">
        <v>1033</v>
      </c>
      <c r="E954" s="1">
        <v>1110580</v>
      </c>
      <c r="F954" s="8" t="s">
        <v>316</v>
      </c>
      <c r="G954" s="1">
        <v>88846</v>
      </c>
      <c r="H954" s="1">
        <f t="shared" si="41"/>
        <v>1199426</v>
      </c>
      <c r="I954" s="2" t="s">
        <v>2355</v>
      </c>
      <c r="J954" s="2" t="s">
        <v>2013</v>
      </c>
      <c r="K954" s="1">
        <f>+VLOOKUP(B954,[6]Sheet1!A$1:H$336,6,0)</f>
        <v>1110580</v>
      </c>
      <c r="L954" s="1">
        <f t="shared" si="46"/>
        <v>0</v>
      </c>
      <c r="M954" s="6">
        <f>+VLOOKUP(B954,[6]Sheet1!A$1:H$336,8,0)</f>
        <v>44869</v>
      </c>
      <c r="N954" t="s">
        <v>4436</v>
      </c>
    </row>
    <row r="955" spans="1:14" customFormat="1" hidden="1" outlineLevel="1" x14ac:dyDescent="0.2">
      <c r="A955" s="6">
        <v>44811</v>
      </c>
      <c r="B955" s="2">
        <v>37917</v>
      </c>
      <c r="C955" s="2" t="s">
        <v>2578</v>
      </c>
      <c r="D955" s="2" t="s">
        <v>48</v>
      </c>
      <c r="E955" s="1">
        <v>903276</v>
      </c>
      <c r="F955" s="8" t="s">
        <v>316</v>
      </c>
      <c r="G955" s="1">
        <v>72262</v>
      </c>
      <c r="H955" s="1">
        <f t="shared" si="41"/>
        <v>975538</v>
      </c>
      <c r="I955" s="2" t="s">
        <v>2355</v>
      </c>
      <c r="J955" s="2" t="s">
        <v>2013</v>
      </c>
      <c r="K955" s="1">
        <f>+VLOOKUP(B955,[6]Sheet1!A$1:H$336,6,0)</f>
        <v>903276</v>
      </c>
      <c r="L955" s="1">
        <f t="shared" si="46"/>
        <v>0</v>
      </c>
      <c r="M955" s="6">
        <f>+VLOOKUP(B955,[6]Sheet1!A$1:H$336,8,0)</f>
        <v>44869</v>
      </c>
      <c r="N955" t="s">
        <v>4436</v>
      </c>
    </row>
    <row r="956" spans="1:14" customFormat="1" hidden="1" outlineLevel="1" x14ac:dyDescent="0.2">
      <c r="A956" s="6">
        <v>44811</v>
      </c>
      <c r="B956" s="2">
        <v>37918</v>
      </c>
      <c r="C956" s="2" t="s">
        <v>2578</v>
      </c>
      <c r="D956" s="2" t="s">
        <v>2242</v>
      </c>
      <c r="E956" s="1">
        <v>8650300</v>
      </c>
      <c r="F956" s="8" t="s">
        <v>316</v>
      </c>
      <c r="G956" s="1">
        <v>692024</v>
      </c>
      <c r="H956" s="1">
        <f t="shared" si="41"/>
        <v>9342324</v>
      </c>
      <c r="I956" s="2" t="s">
        <v>2355</v>
      </c>
      <c r="J956" s="2" t="s">
        <v>2013</v>
      </c>
      <c r="K956" s="1">
        <f>+VLOOKUP(B956,[6]Sheet1!A$1:H$336,6,0)</f>
        <v>8650300</v>
      </c>
      <c r="L956" s="1">
        <f t="shared" si="46"/>
        <v>0</v>
      </c>
      <c r="M956" s="6">
        <f>+VLOOKUP(B956,[6]Sheet1!A$1:H$336,8,0)</f>
        <v>44869</v>
      </c>
      <c r="N956" t="s">
        <v>4436</v>
      </c>
    </row>
    <row r="957" spans="1:14" customFormat="1" hidden="1" outlineLevel="1" x14ac:dyDescent="0.2">
      <c r="A957" s="6">
        <v>44811</v>
      </c>
      <c r="B957" s="2">
        <v>37919</v>
      </c>
      <c r="C957" s="2" t="s">
        <v>2578</v>
      </c>
      <c r="D957" s="2" t="s">
        <v>2336</v>
      </c>
      <c r="E957" s="1">
        <v>1110580</v>
      </c>
      <c r="F957" s="8" t="s">
        <v>316</v>
      </c>
      <c r="G957" s="1">
        <v>88846</v>
      </c>
      <c r="H957" s="1">
        <f t="shared" si="41"/>
        <v>1199426</v>
      </c>
      <c r="I957" s="2" t="s">
        <v>1222</v>
      </c>
      <c r="J957" s="2" t="s">
        <v>915</v>
      </c>
      <c r="K957" s="1">
        <f>+VLOOKUP(B957,[6]Sheet1!A$1:H$336,6,0)</f>
        <v>1110580</v>
      </c>
      <c r="L957" s="1">
        <f t="shared" si="46"/>
        <v>0</v>
      </c>
      <c r="M957" s="6">
        <f>+VLOOKUP(B957,[6]Sheet1!A$1:H$336,8,0)</f>
        <v>44869</v>
      </c>
      <c r="N957" t="s">
        <v>4436</v>
      </c>
    </row>
    <row r="958" spans="1:14" customFormat="1" hidden="1" outlineLevel="1" x14ac:dyDescent="0.2">
      <c r="A958" s="6">
        <v>44811</v>
      </c>
      <c r="B958" s="2">
        <v>37920</v>
      </c>
      <c r="C958" s="2" t="s">
        <v>2578</v>
      </c>
      <c r="D958" s="2" t="s">
        <v>819</v>
      </c>
      <c r="E958" s="1">
        <v>3491900</v>
      </c>
      <c r="F958" s="8" t="s">
        <v>316</v>
      </c>
      <c r="G958" s="1">
        <v>279352</v>
      </c>
      <c r="H958" s="1">
        <f t="shared" si="41"/>
        <v>3771252</v>
      </c>
      <c r="I958" s="2" t="s">
        <v>2445</v>
      </c>
      <c r="J958" s="2" t="s">
        <v>1098</v>
      </c>
      <c r="K958" s="1">
        <f>+VLOOKUP(B958,[6]Sheet1!A$1:H$336,6,0)</f>
        <v>3491900</v>
      </c>
      <c r="L958" s="1">
        <f t="shared" si="46"/>
        <v>0</v>
      </c>
      <c r="M958" s="6">
        <f>+VLOOKUP(B958,[6]Sheet1!A$1:H$336,8,0)</f>
        <v>44869</v>
      </c>
      <c r="N958" t="s">
        <v>4436</v>
      </c>
    </row>
    <row r="959" spans="1:14" customFormat="1" hidden="1" outlineLevel="1" x14ac:dyDescent="0.2">
      <c r="A959" s="6">
        <v>44811</v>
      </c>
      <c r="B959" s="2">
        <v>37921</v>
      </c>
      <c r="C959" s="2" t="s">
        <v>2578</v>
      </c>
      <c r="D959" s="2" t="s">
        <v>1180</v>
      </c>
      <c r="E959" s="1">
        <v>4602480</v>
      </c>
      <c r="F959" s="8" t="s">
        <v>316</v>
      </c>
      <c r="G959" s="1">
        <v>368198</v>
      </c>
      <c r="H959" s="1">
        <f t="shared" si="41"/>
        <v>4970678</v>
      </c>
      <c r="I959" s="2" t="s">
        <v>24</v>
      </c>
      <c r="J959" s="2" t="s">
        <v>349</v>
      </c>
      <c r="K959" s="1">
        <f>+VLOOKUP(B959,[6]Sheet1!A$1:H$336,6,0)</f>
        <v>4602480</v>
      </c>
      <c r="L959" s="1">
        <f t="shared" si="46"/>
        <v>0</v>
      </c>
      <c r="M959" s="6">
        <f>+VLOOKUP(B959,[6]Sheet1!A$1:H$336,8,0)</f>
        <v>44869</v>
      </c>
      <c r="N959" t="s">
        <v>4436</v>
      </c>
    </row>
    <row r="960" spans="1:14" customFormat="1" hidden="1" outlineLevel="1" x14ac:dyDescent="0.2">
      <c r="A960" s="6">
        <v>44811</v>
      </c>
      <c r="B960" s="2">
        <v>37922</v>
      </c>
      <c r="C960" s="2" t="s">
        <v>2578</v>
      </c>
      <c r="D960" s="2" t="s">
        <v>1608</v>
      </c>
      <c r="E960" s="1">
        <v>1110580</v>
      </c>
      <c r="F960" s="8" t="s">
        <v>316</v>
      </c>
      <c r="G960" s="1">
        <v>88846</v>
      </c>
      <c r="H960" s="1">
        <f t="shared" si="41"/>
        <v>1199426</v>
      </c>
      <c r="I960" s="2" t="s">
        <v>1554</v>
      </c>
      <c r="J960" s="2" t="s">
        <v>2830</v>
      </c>
      <c r="K960" s="1">
        <f>+VLOOKUP(B960,[6]Sheet1!A$1:H$336,6,0)</f>
        <v>1110580</v>
      </c>
      <c r="L960" s="1">
        <f t="shared" si="46"/>
        <v>0</v>
      </c>
      <c r="M960" s="6">
        <f>+VLOOKUP(B960,[6]Sheet1!A$1:H$336,8,0)</f>
        <v>44869</v>
      </c>
      <c r="N960" t="s">
        <v>4436</v>
      </c>
    </row>
    <row r="961" spans="1:14" customFormat="1" hidden="1" outlineLevel="1" x14ac:dyDescent="0.2">
      <c r="A961" s="6">
        <v>44811</v>
      </c>
      <c r="B961" s="2">
        <v>37923</v>
      </c>
      <c r="C961" s="2" t="s">
        <v>2578</v>
      </c>
      <c r="D961" s="2" t="s">
        <v>564</v>
      </c>
      <c r="E961" s="1">
        <v>4313540</v>
      </c>
      <c r="F961" s="8" t="s">
        <v>316</v>
      </c>
      <c r="G961" s="1">
        <v>345083</v>
      </c>
      <c r="H961" s="1">
        <f t="shared" si="41"/>
        <v>4658623</v>
      </c>
      <c r="I961" s="2" t="s">
        <v>431</v>
      </c>
      <c r="J961" s="2" t="s">
        <v>2857</v>
      </c>
      <c r="K961" s="1">
        <f>+VLOOKUP(B961,[6]Sheet1!A$1:H$336,6,0)</f>
        <v>4313540</v>
      </c>
      <c r="L961" s="1">
        <f t="shared" si="46"/>
        <v>0</v>
      </c>
      <c r="M961" s="6">
        <f>+VLOOKUP(B961,[6]Sheet1!A$1:H$336,8,0)</f>
        <v>44869</v>
      </c>
      <c r="N961" t="s">
        <v>4436</v>
      </c>
    </row>
    <row r="962" spans="1:14" customFormat="1" hidden="1" outlineLevel="1" x14ac:dyDescent="0.2">
      <c r="A962" s="6">
        <v>44811</v>
      </c>
      <c r="B962" s="2">
        <v>37924</v>
      </c>
      <c r="C962" s="2" t="s">
        <v>2578</v>
      </c>
      <c r="D962" s="2" t="s">
        <v>66</v>
      </c>
      <c r="E962" s="1">
        <v>2940030</v>
      </c>
      <c r="F962" s="8" t="s">
        <v>316</v>
      </c>
      <c r="G962" s="1">
        <v>235202</v>
      </c>
      <c r="H962" s="1">
        <f t="shared" ref="H962:H1025" si="47">+E962+G962</f>
        <v>3175232</v>
      </c>
      <c r="I962" s="2" t="s">
        <v>2339</v>
      </c>
      <c r="J962" s="2" t="s">
        <v>1408</v>
      </c>
      <c r="K962" s="1">
        <f>+VLOOKUP(B962,[6]Sheet1!A$1:H$336,6,0)</f>
        <v>2940030</v>
      </c>
      <c r="L962" s="1">
        <f t="shared" si="46"/>
        <v>0</v>
      </c>
      <c r="M962" s="6">
        <f>+VLOOKUP(B962,[6]Sheet1!A$1:H$336,8,0)</f>
        <v>44869</v>
      </c>
      <c r="N962" t="s">
        <v>4436</v>
      </c>
    </row>
    <row r="963" spans="1:14" customFormat="1" hidden="1" outlineLevel="1" x14ac:dyDescent="0.2">
      <c r="A963" s="6">
        <v>44811</v>
      </c>
      <c r="B963" s="2">
        <v>37925</v>
      </c>
      <c r="C963" s="2" t="s">
        <v>2578</v>
      </c>
      <c r="D963" s="2" t="s">
        <v>2845</v>
      </c>
      <c r="E963" s="1">
        <v>6694860</v>
      </c>
      <c r="F963" s="8" t="s">
        <v>316</v>
      </c>
      <c r="G963" s="1">
        <v>535589</v>
      </c>
      <c r="H963" s="1">
        <f t="shared" si="47"/>
        <v>7230449</v>
      </c>
      <c r="I963" s="2" t="s">
        <v>2339</v>
      </c>
      <c r="J963" s="2" t="s">
        <v>1408</v>
      </c>
      <c r="K963" s="1">
        <f>+VLOOKUP(B963,[6]Sheet1!A$1:H$336,6,0)</f>
        <v>6694860</v>
      </c>
      <c r="L963" s="1">
        <f t="shared" si="46"/>
        <v>0</v>
      </c>
      <c r="M963" s="6">
        <f>+VLOOKUP(B963,[6]Sheet1!A$1:H$336,8,0)</f>
        <v>44869</v>
      </c>
      <c r="N963" t="s">
        <v>4436</v>
      </c>
    </row>
    <row r="964" spans="1:14" customFormat="1" hidden="1" outlineLevel="1" x14ac:dyDescent="0.2">
      <c r="A964" s="6">
        <v>44811</v>
      </c>
      <c r="B964" s="2">
        <v>37926</v>
      </c>
      <c r="C964" s="2" t="s">
        <v>2578</v>
      </c>
      <c r="D964" s="2" t="s">
        <v>1915</v>
      </c>
      <c r="E964" s="1">
        <v>451638</v>
      </c>
      <c r="F964" s="8" t="s">
        <v>316</v>
      </c>
      <c r="G964" s="1">
        <v>36131</v>
      </c>
      <c r="H964" s="1">
        <f t="shared" si="47"/>
        <v>487769</v>
      </c>
      <c r="I964" s="2" t="s">
        <v>1900</v>
      </c>
      <c r="J964" s="2" t="s">
        <v>441</v>
      </c>
      <c r="K964" s="1">
        <f>+VLOOKUP(B964,[6]Sheet1!A$1:H$336,6,0)</f>
        <v>451638</v>
      </c>
      <c r="L964" s="1">
        <f t="shared" si="46"/>
        <v>0</v>
      </c>
      <c r="M964" s="6">
        <f>+VLOOKUP(B964,[6]Sheet1!A$1:H$336,8,0)</f>
        <v>44869</v>
      </c>
      <c r="N964" t="s">
        <v>4436</v>
      </c>
    </row>
    <row r="965" spans="1:14" customFormat="1" hidden="1" outlineLevel="1" x14ac:dyDescent="0.2">
      <c r="A965" s="6">
        <v>44811</v>
      </c>
      <c r="B965" s="2">
        <v>37927</v>
      </c>
      <c r="C965" s="2" t="s">
        <v>2578</v>
      </c>
      <c r="D965" s="2" t="s">
        <v>472</v>
      </c>
      <c r="E965" s="1">
        <v>6906740</v>
      </c>
      <c r="F965" s="8" t="s">
        <v>316</v>
      </c>
      <c r="G965" s="1">
        <v>552539</v>
      </c>
      <c r="H965" s="1">
        <f t="shared" si="47"/>
        <v>7459279</v>
      </c>
      <c r="I965" s="2" t="s">
        <v>1900</v>
      </c>
      <c r="J965" s="2" t="s">
        <v>441</v>
      </c>
      <c r="K965" s="1">
        <f>+VLOOKUP(B965,[6]Sheet1!A$1:H$336,6,0)</f>
        <v>6906740</v>
      </c>
      <c r="L965" s="1">
        <f t="shared" si="46"/>
        <v>0</v>
      </c>
      <c r="M965" s="6">
        <f>+VLOOKUP(B965,[6]Sheet1!A$1:H$336,8,0)</f>
        <v>44869</v>
      </c>
      <c r="N965" t="s">
        <v>4436</v>
      </c>
    </row>
    <row r="966" spans="1:14" customFormat="1" hidden="1" outlineLevel="1" x14ac:dyDescent="0.2">
      <c r="A966" s="6">
        <v>44811</v>
      </c>
      <c r="B966" s="2">
        <v>37928</v>
      </c>
      <c r="C966" s="2" t="s">
        <v>2578</v>
      </c>
      <c r="D966" s="2" t="s">
        <v>793</v>
      </c>
      <c r="E966" s="1">
        <v>2221160</v>
      </c>
      <c r="F966" s="8" t="s">
        <v>316</v>
      </c>
      <c r="G966" s="1">
        <v>177693</v>
      </c>
      <c r="H966" s="1">
        <f t="shared" si="47"/>
        <v>2398853</v>
      </c>
      <c r="I966" s="2" t="s">
        <v>944</v>
      </c>
      <c r="J966" s="2" t="s">
        <v>319</v>
      </c>
      <c r="K966" s="1">
        <f>+VLOOKUP(B966,[6]Sheet1!A$1:H$336,6,0)</f>
        <v>2221160</v>
      </c>
      <c r="L966" s="1">
        <f t="shared" si="46"/>
        <v>0</v>
      </c>
      <c r="M966" s="6">
        <f>+VLOOKUP(B966,[6]Sheet1!A$1:H$336,8,0)</f>
        <v>44869</v>
      </c>
      <c r="N966" t="s">
        <v>4436</v>
      </c>
    </row>
    <row r="967" spans="1:14" customFormat="1" hidden="1" outlineLevel="1" x14ac:dyDescent="0.2">
      <c r="A967" s="6">
        <v>44811</v>
      </c>
      <c r="B967" s="2">
        <v>37929</v>
      </c>
      <c r="C967" s="2" t="s">
        <v>2578</v>
      </c>
      <c r="D967" s="2" t="s">
        <v>2376</v>
      </c>
      <c r="E967" s="1">
        <v>8331500</v>
      </c>
      <c r="F967" s="8" t="s">
        <v>316</v>
      </c>
      <c r="G967" s="1">
        <v>666520</v>
      </c>
      <c r="H967" s="1">
        <f t="shared" si="47"/>
        <v>8998020</v>
      </c>
      <c r="I967" s="2" t="s">
        <v>1900</v>
      </c>
      <c r="J967" s="2" t="s">
        <v>441</v>
      </c>
      <c r="K967" s="1">
        <f>+VLOOKUP(B967,[6]Sheet1!A$1:H$336,6,0)</f>
        <v>8331500</v>
      </c>
      <c r="L967" s="1">
        <f t="shared" si="46"/>
        <v>0</v>
      </c>
      <c r="M967" s="6">
        <f>+VLOOKUP(B967,[6]Sheet1!A$1:H$336,8,0)</f>
        <v>44869</v>
      </c>
      <c r="N967" t="s">
        <v>4436</v>
      </c>
    </row>
    <row r="968" spans="1:14" customFormat="1" hidden="1" outlineLevel="1" x14ac:dyDescent="0.2">
      <c r="A968" s="6">
        <v>44811</v>
      </c>
      <c r="B968" s="2">
        <v>37930</v>
      </c>
      <c r="C968" s="2" t="s">
        <v>2578</v>
      </c>
      <c r="D968" s="2" t="s">
        <v>1353</v>
      </c>
      <c r="E968" s="1">
        <v>12107328</v>
      </c>
      <c r="F968" s="8" t="s">
        <v>316</v>
      </c>
      <c r="G968" s="1">
        <v>968586</v>
      </c>
      <c r="H968" s="1">
        <f t="shared" si="47"/>
        <v>13075914</v>
      </c>
      <c r="I968" s="2" t="s">
        <v>2818</v>
      </c>
      <c r="J968" s="2" t="s">
        <v>364</v>
      </c>
      <c r="K968" s="1">
        <f>+VLOOKUP(B968,[6]Sheet1!A$1:H$336,6,0)</f>
        <v>12107328</v>
      </c>
      <c r="L968" s="1">
        <f t="shared" si="46"/>
        <v>0</v>
      </c>
      <c r="M968" s="6">
        <f>+VLOOKUP(B968,[6]Sheet1!A$1:H$336,8,0)</f>
        <v>44869</v>
      </c>
      <c r="N968" t="s">
        <v>4436</v>
      </c>
    </row>
    <row r="969" spans="1:14" customFormat="1" hidden="1" outlineLevel="1" x14ac:dyDescent="0.2">
      <c r="A969" s="6">
        <v>44811</v>
      </c>
      <c r="B969" s="2">
        <v>37931</v>
      </c>
      <c r="C969" s="2" t="s">
        <v>2578</v>
      </c>
      <c r="D969" s="2" t="s">
        <v>1639</v>
      </c>
      <c r="E969" s="1">
        <v>2221160</v>
      </c>
      <c r="F969" s="8" t="s">
        <v>316</v>
      </c>
      <c r="G969" s="1">
        <v>177693</v>
      </c>
      <c r="H969" s="1">
        <f t="shared" si="47"/>
        <v>2398853</v>
      </c>
      <c r="I969" s="2" t="s">
        <v>2339</v>
      </c>
      <c r="J969" s="2" t="s">
        <v>1408</v>
      </c>
      <c r="K969" s="1">
        <f>+VLOOKUP(B969,[6]Sheet1!A$1:H$336,6,0)</f>
        <v>2221160</v>
      </c>
      <c r="L969" s="1">
        <f t="shared" si="46"/>
        <v>0</v>
      </c>
      <c r="M969" s="6">
        <f>+VLOOKUP(B969,[6]Sheet1!A$1:H$336,8,0)</f>
        <v>44869</v>
      </c>
      <c r="N969" t="s">
        <v>4436</v>
      </c>
    </row>
    <row r="970" spans="1:14" customFormat="1" hidden="1" outlineLevel="1" x14ac:dyDescent="0.2">
      <c r="A970" s="6">
        <v>44811</v>
      </c>
      <c r="B970" s="2">
        <v>37932</v>
      </c>
      <c r="C970" s="2" t="s">
        <v>2578</v>
      </c>
      <c r="D970" s="2" t="s">
        <v>438</v>
      </c>
      <c r="E970" s="1">
        <v>2186745</v>
      </c>
      <c r="F970" s="8" t="s">
        <v>316</v>
      </c>
      <c r="G970" s="1">
        <v>174940</v>
      </c>
      <c r="H970" s="1">
        <f t="shared" si="47"/>
        <v>2361685</v>
      </c>
      <c r="I970" s="2" t="s">
        <v>124</v>
      </c>
      <c r="J970" s="2" t="s">
        <v>1197</v>
      </c>
      <c r="K970" s="1">
        <f>+VLOOKUP(B970,[6]Sheet1!A$1:H$336,6,0)</f>
        <v>2186745</v>
      </c>
      <c r="L970" s="1">
        <f t="shared" si="46"/>
        <v>0</v>
      </c>
      <c r="M970" s="6">
        <f>+VLOOKUP(B970,[6]Sheet1!A$1:H$336,8,0)</f>
        <v>44869</v>
      </c>
      <c r="N970" t="s">
        <v>4436</v>
      </c>
    </row>
    <row r="971" spans="1:14" customFormat="1" hidden="1" outlineLevel="1" x14ac:dyDescent="0.2">
      <c r="A971" s="6">
        <v>44811</v>
      </c>
      <c r="B971" s="2">
        <v>37933</v>
      </c>
      <c r="C971" s="2" t="s">
        <v>2578</v>
      </c>
      <c r="D971" s="2" t="s">
        <v>2791</v>
      </c>
      <c r="E971" s="1">
        <v>16667520</v>
      </c>
      <c r="F971" s="8" t="s">
        <v>316</v>
      </c>
      <c r="G971" s="1">
        <v>1333402</v>
      </c>
      <c r="H971" s="1">
        <f t="shared" si="47"/>
        <v>18000922</v>
      </c>
      <c r="I971" s="2" t="s">
        <v>2355</v>
      </c>
      <c r="J971" s="2" t="s">
        <v>2013</v>
      </c>
      <c r="K971" s="1">
        <f>+VLOOKUP(B971,[6]Sheet1!A$1:H$336,6,0)</f>
        <v>16667520</v>
      </c>
      <c r="L971" s="1">
        <f t="shared" si="46"/>
        <v>0</v>
      </c>
      <c r="M971" s="6">
        <f>+VLOOKUP(B971,[6]Sheet1!A$1:H$336,8,0)</f>
        <v>44869</v>
      </c>
      <c r="N971" t="s">
        <v>4436</v>
      </c>
    </row>
    <row r="972" spans="1:14" customFormat="1" hidden="1" outlineLevel="1" x14ac:dyDescent="0.2">
      <c r="A972" s="6">
        <v>44811</v>
      </c>
      <c r="B972" s="2">
        <v>37934</v>
      </c>
      <c r="C972" s="2" t="s">
        <v>2578</v>
      </c>
      <c r="D972" s="2" t="s">
        <v>809</v>
      </c>
      <c r="E972" s="1">
        <v>3689780</v>
      </c>
      <c r="F972" s="8" t="s">
        <v>316</v>
      </c>
      <c r="G972" s="1">
        <v>295182</v>
      </c>
      <c r="H972" s="1">
        <f t="shared" si="47"/>
        <v>3984962</v>
      </c>
      <c r="I972" s="2" t="s">
        <v>944</v>
      </c>
      <c r="J972" s="2" t="s">
        <v>319</v>
      </c>
      <c r="K972" s="1">
        <f>+VLOOKUP(B972,[6]Sheet1!A$1:H$336,6,0)</f>
        <v>3689780</v>
      </c>
      <c r="L972" s="1">
        <f t="shared" si="46"/>
        <v>0</v>
      </c>
      <c r="M972" s="6">
        <f>+VLOOKUP(B972,[6]Sheet1!A$1:H$336,8,0)</f>
        <v>44869</v>
      </c>
      <c r="N972" t="s">
        <v>4436</v>
      </c>
    </row>
    <row r="973" spans="1:14" customFormat="1" hidden="1" outlineLevel="1" x14ac:dyDescent="0.2">
      <c r="A973" s="6">
        <v>44811</v>
      </c>
      <c r="B973" s="2">
        <v>37935</v>
      </c>
      <c r="C973" s="2" t="s">
        <v>2578</v>
      </c>
      <c r="D973" s="2" t="s">
        <v>2476</v>
      </c>
      <c r="E973" s="1">
        <v>4602480</v>
      </c>
      <c r="F973" s="8" t="s">
        <v>316</v>
      </c>
      <c r="G973" s="1">
        <v>368198</v>
      </c>
      <c r="H973" s="1">
        <f t="shared" si="47"/>
        <v>4970678</v>
      </c>
      <c r="I973" s="2" t="s">
        <v>1900</v>
      </c>
      <c r="J973" s="2" t="s">
        <v>441</v>
      </c>
      <c r="K973" s="1">
        <f>+VLOOKUP(B973,[6]Sheet1!A$1:H$336,6,0)</f>
        <v>4602480</v>
      </c>
      <c r="L973" s="1">
        <f t="shared" si="46"/>
        <v>0</v>
      </c>
      <c r="M973" s="6">
        <f>+VLOOKUP(B973,[6]Sheet1!A$1:H$336,8,0)</f>
        <v>44869</v>
      </c>
      <c r="N973" t="s">
        <v>4436</v>
      </c>
    </row>
    <row r="974" spans="1:14" customFormat="1" hidden="1" outlineLevel="1" x14ac:dyDescent="0.2">
      <c r="A974" s="6">
        <v>44811</v>
      </c>
      <c r="B974" s="2">
        <v>37936</v>
      </c>
      <c r="C974" s="2" t="s">
        <v>2578</v>
      </c>
      <c r="D974" s="2" t="s">
        <v>2673</v>
      </c>
      <c r="E974" s="1">
        <v>11944220</v>
      </c>
      <c r="F974" s="8" t="s">
        <v>316</v>
      </c>
      <c r="G974" s="1">
        <v>955538</v>
      </c>
      <c r="H974" s="1">
        <f t="shared" si="47"/>
        <v>12899758</v>
      </c>
      <c r="I974" s="2" t="s">
        <v>2339</v>
      </c>
      <c r="J974" s="2" t="s">
        <v>1408</v>
      </c>
      <c r="K974" s="1">
        <f>+VLOOKUP(B974,[6]Sheet1!A$1:H$336,6,0)</f>
        <v>11944220</v>
      </c>
      <c r="L974" s="1">
        <f t="shared" si="46"/>
        <v>0</v>
      </c>
      <c r="M974" s="6">
        <f>+VLOOKUP(B974,[6]Sheet1!A$1:H$336,8,0)</f>
        <v>44869</v>
      </c>
      <c r="N974" t="s">
        <v>4436</v>
      </c>
    </row>
    <row r="975" spans="1:14" customFormat="1" hidden="1" outlineLevel="1" x14ac:dyDescent="0.2">
      <c r="A975" s="6">
        <v>44811</v>
      </c>
      <c r="B975" s="2">
        <v>37937</v>
      </c>
      <c r="C975" s="2" t="s">
        <v>2578</v>
      </c>
      <c r="D975" s="2" t="s">
        <v>2008</v>
      </c>
      <c r="E975" s="1">
        <v>1410195</v>
      </c>
      <c r="F975" s="8" t="s">
        <v>316</v>
      </c>
      <c r="G975" s="1">
        <v>112816</v>
      </c>
      <c r="H975" s="1">
        <f t="shared" si="47"/>
        <v>1523011</v>
      </c>
      <c r="I975" s="2" t="s">
        <v>2354</v>
      </c>
      <c r="J975" s="2" t="s">
        <v>442</v>
      </c>
      <c r="K975" s="1">
        <f>+VLOOKUP(B975,[6]Sheet1!A$1:H$336,6,0)</f>
        <v>1410195</v>
      </c>
      <c r="L975" s="1">
        <f t="shared" si="46"/>
        <v>0</v>
      </c>
      <c r="M975" s="6">
        <f>+VLOOKUP(B975,[6]Sheet1!A$1:H$336,8,0)</f>
        <v>44869</v>
      </c>
      <c r="N975" t="s">
        <v>4436</v>
      </c>
    </row>
    <row r="976" spans="1:14" customFormat="1" hidden="1" outlineLevel="1" x14ac:dyDescent="0.2">
      <c r="A976" s="6">
        <v>44811</v>
      </c>
      <c r="B976" s="2">
        <v>37938</v>
      </c>
      <c r="C976" s="2" t="s">
        <v>2578</v>
      </c>
      <c r="D976" s="2" t="s">
        <v>2586</v>
      </c>
      <c r="E976" s="1">
        <v>2878815</v>
      </c>
      <c r="F976" s="8" t="s">
        <v>316</v>
      </c>
      <c r="G976" s="1">
        <v>230305</v>
      </c>
      <c r="H976" s="1">
        <f t="shared" si="47"/>
        <v>3109120</v>
      </c>
      <c r="I976" s="2" t="s">
        <v>2445</v>
      </c>
      <c r="J976" s="2" t="s">
        <v>1098</v>
      </c>
      <c r="K976" s="1">
        <f>+VLOOKUP(B976,[6]Sheet1!A$1:H$336,6,0)</f>
        <v>2878815</v>
      </c>
      <c r="L976" s="1">
        <f t="shared" si="46"/>
        <v>0</v>
      </c>
      <c r="M976" s="6">
        <f>+VLOOKUP(B976,[6]Sheet1!A$1:H$336,8,0)</f>
        <v>44869</v>
      </c>
      <c r="N976" t="s">
        <v>4436</v>
      </c>
    </row>
    <row r="977" spans="1:14" customFormat="1" hidden="1" outlineLevel="1" x14ac:dyDescent="0.2">
      <c r="A977" s="6">
        <v>44811</v>
      </c>
      <c r="B977" s="2">
        <v>37939</v>
      </c>
      <c r="C977" s="2" t="s">
        <v>2578</v>
      </c>
      <c r="D977" s="2" t="s">
        <v>1761</v>
      </c>
      <c r="E977" s="1">
        <v>1210944</v>
      </c>
      <c r="F977" s="8" t="s">
        <v>316</v>
      </c>
      <c r="G977" s="1">
        <v>96876</v>
      </c>
      <c r="H977" s="1">
        <f t="shared" si="47"/>
        <v>1307820</v>
      </c>
      <c r="I977" s="2" t="s">
        <v>2818</v>
      </c>
      <c r="J977" s="2" t="s">
        <v>364</v>
      </c>
      <c r="K977" s="1">
        <f>+VLOOKUP(B977,[6]Sheet1!A$1:H$336,6,0)</f>
        <v>1210944</v>
      </c>
      <c r="L977" s="1">
        <f t="shared" si="46"/>
        <v>0</v>
      </c>
      <c r="M977" s="6">
        <f>+VLOOKUP(B977,[6]Sheet1!A$1:H$336,8,0)</f>
        <v>44869</v>
      </c>
      <c r="N977" t="s">
        <v>4436</v>
      </c>
    </row>
    <row r="978" spans="1:14" customFormat="1" hidden="1" outlineLevel="1" x14ac:dyDescent="0.2">
      <c r="A978" s="6">
        <v>44811</v>
      </c>
      <c r="B978" s="2">
        <v>37940</v>
      </c>
      <c r="C978" s="2" t="s">
        <v>2578</v>
      </c>
      <c r="D978" s="2" t="s">
        <v>1273</v>
      </c>
      <c r="E978" s="1">
        <v>3491900</v>
      </c>
      <c r="F978" s="8" t="s">
        <v>316</v>
      </c>
      <c r="G978" s="1">
        <v>279352</v>
      </c>
      <c r="H978" s="1">
        <f t="shared" si="47"/>
        <v>3771252</v>
      </c>
      <c r="I978" s="2" t="s">
        <v>2119</v>
      </c>
      <c r="J978" s="2" t="s">
        <v>1150</v>
      </c>
      <c r="K978" s="1">
        <f>+VLOOKUP(B978,[6]Sheet1!A$1:H$336,6,0)</f>
        <v>3491900</v>
      </c>
      <c r="L978" s="1">
        <f t="shared" si="46"/>
        <v>0</v>
      </c>
      <c r="M978" s="6">
        <f>+VLOOKUP(B978,[6]Sheet1!A$1:H$336,8,0)</f>
        <v>44869</v>
      </c>
      <c r="N978" t="s">
        <v>4436</v>
      </c>
    </row>
    <row r="979" spans="1:14" customFormat="1" hidden="1" outlineLevel="1" x14ac:dyDescent="0.2">
      <c r="A979" s="6">
        <v>44811</v>
      </c>
      <c r="B979" s="2">
        <v>37941</v>
      </c>
      <c r="C979" s="2" t="s">
        <v>2578</v>
      </c>
      <c r="D979" s="2" t="s">
        <v>1574</v>
      </c>
      <c r="E979" s="1">
        <v>1352840</v>
      </c>
      <c r="F979" s="8" t="s">
        <v>316</v>
      </c>
      <c r="G979" s="1">
        <v>108227</v>
      </c>
      <c r="H979" s="1">
        <f t="shared" si="47"/>
        <v>1461067</v>
      </c>
      <c r="I979" s="2" t="s">
        <v>2818</v>
      </c>
      <c r="J979" s="2" t="s">
        <v>364</v>
      </c>
      <c r="K979" s="1">
        <f>+VLOOKUP(B979,[6]Sheet1!A$1:H$336,6,0)</f>
        <v>1352840</v>
      </c>
      <c r="L979" s="1">
        <f t="shared" si="46"/>
        <v>0</v>
      </c>
      <c r="M979" s="6">
        <f>+VLOOKUP(B979,[6]Sheet1!A$1:H$336,8,0)</f>
        <v>44869</v>
      </c>
      <c r="N979" t="s">
        <v>4436</v>
      </c>
    </row>
    <row r="980" spans="1:14" customFormat="1" hidden="1" outlineLevel="1" x14ac:dyDescent="0.2">
      <c r="A980" s="6">
        <v>44811</v>
      </c>
      <c r="B980" s="2">
        <v>37942</v>
      </c>
      <c r="C980" s="2" t="s">
        <v>2578</v>
      </c>
      <c r="D980" s="2" t="s">
        <v>2539</v>
      </c>
      <c r="E980" s="1">
        <v>1361490</v>
      </c>
      <c r="F980" s="8" t="s">
        <v>316</v>
      </c>
      <c r="G980" s="1">
        <v>108919</v>
      </c>
      <c r="H980" s="1">
        <f t="shared" si="47"/>
        <v>1470409</v>
      </c>
      <c r="I980" s="2" t="s">
        <v>1222</v>
      </c>
      <c r="J980" s="2" t="s">
        <v>915</v>
      </c>
      <c r="K980" s="1">
        <f>+VLOOKUP(B980,[6]Sheet1!A$1:H$336,6,0)</f>
        <v>1361490</v>
      </c>
      <c r="L980" s="1">
        <f t="shared" si="46"/>
        <v>0</v>
      </c>
      <c r="M980" s="6">
        <f>+VLOOKUP(B980,[6]Sheet1!A$1:H$336,8,0)</f>
        <v>44869</v>
      </c>
      <c r="N980" t="s">
        <v>4436</v>
      </c>
    </row>
    <row r="981" spans="1:14" customFormat="1" hidden="1" outlineLevel="1" x14ac:dyDescent="0.2">
      <c r="A981" s="6">
        <v>44811</v>
      </c>
      <c r="B981" s="2">
        <v>37943</v>
      </c>
      <c r="C981" s="2" t="s">
        <v>2578</v>
      </c>
      <c r="D981" s="2" t="s">
        <v>1287</v>
      </c>
      <c r="E981" s="1">
        <v>5616895</v>
      </c>
      <c r="F981" s="8" t="s">
        <v>316</v>
      </c>
      <c r="G981" s="1">
        <v>449352</v>
      </c>
      <c r="H981" s="1">
        <f t="shared" si="47"/>
        <v>6066247</v>
      </c>
      <c r="I981" s="2" t="s">
        <v>2119</v>
      </c>
      <c r="J981" s="2" t="s">
        <v>1150</v>
      </c>
      <c r="K981" s="1">
        <f>+VLOOKUP(B981,[6]Sheet1!A$1:H$336,6,0)</f>
        <v>5616895</v>
      </c>
      <c r="L981" s="1">
        <f t="shared" si="46"/>
        <v>0</v>
      </c>
      <c r="M981" s="6">
        <f>+VLOOKUP(B981,[6]Sheet1!A$1:H$336,8,0)</f>
        <v>44869</v>
      </c>
      <c r="N981" t="s">
        <v>4436</v>
      </c>
    </row>
    <row r="982" spans="1:14" customFormat="1" hidden="1" outlineLevel="1" x14ac:dyDescent="0.2">
      <c r="A982" s="6">
        <v>44811</v>
      </c>
      <c r="B982" s="2">
        <v>37944</v>
      </c>
      <c r="C982" s="2" t="s">
        <v>2578</v>
      </c>
      <c r="D982" s="2" t="s">
        <v>2006</v>
      </c>
      <c r="E982" s="1">
        <v>2024122</v>
      </c>
      <c r="F982" s="8" t="s">
        <v>316</v>
      </c>
      <c r="G982" s="1">
        <v>161930</v>
      </c>
      <c r="H982" s="1">
        <f t="shared" si="47"/>
        <v>2186052</v>
      </c>
      <c r="I982" s="2" t="s">
        <v>1900</v>
      </c>
      <c r="J982" s="2" t="s">
        <v>441</v>
      </c>
      <c r="K982" s="1">
        <f>+VLOOKUP(B982,[6]Sheet1!A$1:H$336,6,0)</f>
        <v>2024122</v>
      </c>
      <c r="L982" s="1">
        <f t="shared" si="46"/>
        <v>0</v>
      </c>
      <c r="M982" s="6">
        <f>+VLOOKUP(B982,[6]Sheet1!A$1:H$336,8,0)</f>
        <v>44869</v>
      </c>
      <c r="N982" t="s">
        <v>4436</v>
      </c>
    </row>
    <row r="983" spans="1:14" customFormat="1" hidden="1" outlineLevel="1" x14ac:dyDescent="0.2">
      <c r="A983" s="6">
        <v>44811</v>
      </c>
      <c r="B983" s="2">
        <v>37945</v>
      </c>
      <c r="C983" s="2" t="s">
        <v>2578</v>
      </c>
      <c r="D983" s="2" t="s">
        <v>2222</v>
      </c>
      <c r="E983" s="1">
        <v>1110580</v>
      </c>
      <c r="F983" s="8" t="s">
        <v>316</v>
      </c>
      <c r="G983" s="1">
        <v>88846</v>
      </c>
      <c r="H983" s="1">
        <f t="shared" si="47"/>
        <v>1199426</v>
      </c>
      <c r="I983" s="2" t="s">
        <v>1796</v>
      </c>
      <c r="J983" s="2" t="s">
        <v>913</v>
      </c>
      <c r="K983" s="1">
        <f>+VLOOKUP(B983,[6]Sheet1!A$1:H$336,6,0)</f>
        <v>1110580</v>
      </c>
      <c r="L983" s="1">
        <f t="shared" si="46"/>
        <v>0</v>
      </c>
      <c r="M983" s="6">
        <f>+VLOOKUP(B983,[6]Sheet1!A$1:H$336,8,0)</f>
        <v>44869</v>
      </c>
      <c r="N983" t="s">
        <v>4436</v>
      </c>
    </row>
    <row r="984" spans="1:14" customFormat="1" hidden="1" outlineLevel="1" x14ac:dyDescent="0.2">
      <c r="A984" s="6">
        <v>44811</v>
      </c>
      <c r="B984" s="2">
        <v>37946</v>
      </c>
      <c r="C984" s="2" t="s">
        <v>2578</v>
      </c>
      <c r="D984" s="2" t="s">
        <v>1341</v>
      </c>
      <c r="E984" s="1">
        <v>385687</v>
      </c>
      <c r="F984" s="8" t="s">
        <v>316</v>
      </c>
      <c r="G984" s="1">
        <v>30855</v>
      </c>
      <c r="H984" s="1">
        <f t="shared" si="47"/>
        <v>416542</v>
      </c>
      <c r="I984" s="2" t="s">
        <v>1554</v>
      </c>
      <c r="J984" s="2" t="s">
        <v>2830</v>
      </c>
      <c r="K984" s="1">
        <f>+VLOOKUP(B984,[6]Sheet1!A$1:H$336,6,0)</f>
        <v>385687</v>
      </c>
      <c r="L984" s="1">
        <f t="shared" si="46"/>
        <v>0</v>
      </c>
      <c r="M984" s="6">
        <f>+VLOOKUP(B984,[6]Sheet1!A$1:H$336,8,0)</f>
        <v>44869</v>
      </c>
      <c r="N984" t="s">
        <v>4436</v>
      </c>
    </row>
    <row r="985" spans="1:14" customFormat="1" hidden="1" outlineLevel="1" x14ac:dyDescent="0.2">
      <c r="A985" s="6">
        <v>44811</v>
      </c>
      <c r="B985" s="2">
        <v>37947</v>
      </c>
      <c r="C985" s="2" t="s">
        <v>2578</v>
      </c>
      <c r="D985" s="2" t="s">
        <v>1578</v>
      </c>
      <c r="E985" s="1">
        <v>19998130</v>
      </c>
      <c r="F985" s="8" t="s">
        <v>316</v>
      </c>
      <c r="G985" s="1">
        <v>1599850</v>
      </c>
      <c r="H985" s="1">
        <f t="shared" si="47"/>
        <v>21597980</v>
      </c>
      <c r="I985" s="2" t="s">
        <v>2355</v>
      </c>
      <c r="J985" s="2" t="s">
        <v>2013</v>
      </c>
      <c r="K985" s="1">
        <f>+VLOOKUP(B985,[6]Sheet1!A$1:H$336,6,0)</f>
        <v>19998130</v>
      </c>
      <c r="L985" s="1">
        <f t="shared" si="46"/>
        <v>0</v>
      </c>
      <c r="M985" s="6">
        <f>+VLOOKUP(B985,[6]Sheet1!A$1:H$336,8,0)</f>
        <v>44869</v>
      </c>
      <c r="N985" t="s">
        <v>4436</v>
      </c>
    </row>
    <row r="986" spans="1:14" customFormat="1" hidden="1" outlineLevel="1" x14ac:dyDescent="0.2">
      <c r="A986" s="6">
        <v>44811</v>
      </c>
      <c r="B986" s="2">
        <v>37948</v>
      </c>
      <c r="C986" s="2" t="s">
        <v>2578</v>
      </c>
      <c r="D986" s="2" t="s">
        <v>630</v>
      </c>
      <c r="E986" s="1">
        <v>4359945</v>
      </c>
      <c r="F986" s="8" t="s">
        <v>316</v>
      </c>
      <c r="G986" s="1">
        <v>348796</v>
      </c>
      <c r="H986" s="1">
        <f t="shared" si="47"/>
        <v>4708741</v>
      </c>
      <c r="I986" s="2" t="s">
        <v>24</v>
      </c>
      <c r="J986" s="2" t="s">
        <v>349</v>
      </c>
      <c r="K986" s="1">
        <f>+VLOOKUP(B986,[6]Sheet1!A$1:H$336,6,0)</f>
        <v>4359945</v>
      </c>
      <c r="L986" s="1">
        <f t="shared" si="46"/>
        <v>0</v>
      </c>
      <c r="M986" s="6">
        <f>+VLOOKUP(B986,[6]Sheet1!A$1:H$336,8,0)</f>
        <v>44869</v>
      </c>
      <c r="N986" t="s">
        <v>4436</v>
      </c>
    </row>
    <row r="987" spans="1:14" customFormat="1" hidden="1" outlineLevel="1" x14ac:dyDescent="0.2">
      <c r="A987" s="6">
        <v>44811</v>
      </c>
      <c r="B987" s="2">
        <v>37949</v>
      </c>
      <c r="C987" s="2" t="s">
        <v>2578</v>
      </c>
      <c r="D987" s="2" t="s">
        <v>2428</v>
      </c>
      <c r="E987" s="1">
        <v>385687</v>
      </c>
      <c r="F987" s="8" t="s">
        <v>316</v>
      </c>
      <c r="G987" s="1">
        <v>30855</v>
      </c>
      <c r="H987" s="1">
        <f t="shared" si="47"/>
        <v>416542</v>
      </c>
      <c r="I987" s="2" t="s">
        <v>944</v>
      </c>
      <c r="J987" s="2" t="s">
        <v>319</v>
      </c>
      <c r="K987" s="1">
        <f>+VLOOKUP(B987,[6]Sheet1!A$1:H$336,6,0)</f>
        <v>385687</v>
      </c>
      <c r="L987" s="1">
        <f t="shared" si="46"/>
        <v>0</v>
      </c>
      <c r="M987" s="6">
        <f>+VLOOKUP(B987,[6]Sheet1!A$1:H$336,8,0)</f>
        <v>44869</v>
      </c>
      <c r="N987" t="s">
        <v>4436</v>
      </c>
    </row>
    <row r="988" spans="1:14" customFormat="1" hidden="1" outlineLevel="1" x14ac:dyDescent="0.2">
      <c r="A988" s="6">
        <v>44811</v>
      </c>
      <c r="B988" s="2">
        <v>37950</v>
      </c>
      <c r="C988" s="2" t="s">
        <v>2578</v>
      </c>
      <c r="D988" s="2" t="s">
        <v>520</v>
      </c>
      <c r="E988" s="1">
        <v>3199090</v>
      </c>
      <c r="F988" s="8" t="s">
        <v>316</v>
      </c>
      <c r="G988" s="1">
        <v>255927</v>
      </c>
      <c r="H988" s="1">
        <f t="shared" si="47"/>
        <v>3455017</v>
      </c>
      <c r="I988" s="2" t="s">
        <v>2355</v>
      </c>
      <c r="J988" s="2" t="s">
        <v>2013</v>
      </c>
      <c r="K988" s="1">
        <f>+VLOOKUP(B988,[12]Sheet1!A$120:I$325,7,0)</f>
        <v>3441860</v>
      </c>
      <c r="L988" s="1">
        <f t="shared" si="46"/>
        <v>242770</v>
      </c>
      <c r="M988" s="6">
        <f>+VLOOKUP(B988,[12]Sheet1!A$120:I$325,9,0)</f>
        <v>44935</v>
      </c>
      <c r="N988" t="s">
        <v>4438</v>
      </c>
    </row>
    <row r="989" spans="1:14" customFormat="1" hidden="1" outlineLevel="1" x14ac:dyDescent="0.2">
      <c r="A989" s="6">
        <v>44811</v>
      </c>
      <c r="B989" s="2">
        <v>37951</v>
      </c>
      <c r="C989" s="2" t="s">
        <v>2578</v>
      </c>
      <c r="D989" s="2" t="s">
        <v>2991</v>
      </c>
      <c r="E989" s="1">
        <v>4496192</v>
      </c>
      <c r="F989" s="8" t="s">
        <v>316</v>
      </c>
      <c r="G989" s="1">
        <v>359695</v>
      </c>
      <c r="H989" s="1">
        <f t="shared" si="47"/>
        <v>4855887</v>
      </c>
      <c r="I989" s="2" t="s">
        <v>124</v>
      </c>
      <c r="J989" s="2" t="s">
        <v>1197</v>
      </c>
      <c r="K989" s="1">
        <f>+VLOOKUP(B989,[6]Sheet1!A$1:H$336,6,0)</f>
        <v>4496192</v>
      </c>
      <c r="L989" s="1">
        <f t="shared" si="46"/>
        <v>0</v>
      </c>
      <c r="M989" s="6">
        <f>+VLOOKUP(B989,[6]Sheet1!A$1:H$336,8,0)</f>
        <v>44869</v>
      </c>
      <c r="N989" t="s">
        <v>4436</v>
      </c>
    </row>
    <row r="990" spans="1:14" customFormat="1" hidden="1" outlineLevel="1" x14ac:dyDescent="0.2">
      <c r="A990" s="6">
        <v>44811</v>
      </c>
      <c r="B990" s="2">
        <v>37952</v>
      </c>
      <c r="C990" s="2" t="s">
        <v>2578</v>
      </c>
      <c r="D990" s="2" t="s">
        <v>669</v>
      </c>
      <c r="E990" s="1">
        <v>1110580</v>
      </c>
      <c r="F990" s="8" t="s">
        <v>316</v>
      </c>
      <c r="G990" s="1">
        <v>88846</v>
      </c>
      <c r="H990" s="1">
        <f t="shared" si="47"/>
        <v>1199426</v>
      </c>
      <c r="I990" s="2" t="s">
        <v>1554</v>
      </c>
      <c r="J990" s="2" t="s">
        <v>2830</v>
      </c>
      <c r="K990" s="1">
        <f>+VLOOKUP(B990,[6]Sheet1!A$1:H$336,6,0)</f>
        <v>1110580</v>
      </c>
      <c r="L990" s="1">
        <f t="shared" si="46"/>
        <v>0</v>
      </c>
      <c r="M990" s="6">
        <f>+VLOOKUP(B990,[6]Sheet1!A$1:H$336,8,0)</f>
        <v>44869</v>
      </c>
      <c r="N990" t="s">
        <v>4436</v>
      </c>
    </row>
    <row r="991" spans="1:14" customFormat="1" hidden="1" outlineLevel="1" x14ac:dyDescent="0.2">
      <c r="A991" s="6">
        <v>44811</v>
      </c>
      <c r="B991" s="2">
        <v>37953</v>
      </c>
      <c r="C991" s="2" t="s">
        <v>2578</v>
      </c>
      <c r="D991" s="2" t="s">
        <v>1116</v>
      </c>
      <c r="E991" s="1">
        <v>2024122</v>
      </c>
      <c r="F991" s="8" t="s">
        <v>316</v>
      </c>
      <c r="G991" s="1">
        <v>161930</v>
      </c>
      <c r="H991" s="1">
        <f t="shared" si="47"/>
        <v>2186052</v>
      </c>
      <c r="I991" s="2" t="s">
        <v>1554</v>
      </c>
      <c r="J991" s="2" t="s">
        <v>2830</v>
      </c>
      <c r="K991" s="1">
        <f>+VLOOKUP(B991,[6]Sheet1!A$1:H$336,6,0)</f>
        <v>2024122</v>
      </c>
      <c r="L991" s="1">
        <f t="shared" si="46"/>
        <v>0</v>
      </c>
      <c r="M991" s="6">
        <f>+VLOOKUP(B991,[6]Sheet1!A$1:H$336,8,0)</f>
        <v>44869</v>
      </c>
      <c r="N991" t="s">
        <v>4436</v>
      </c>
    </row>
    <row r="992" spans="1:14" customFormat="1" hidden="1" outlineLevel="1" x14ac:dyDescent="0.2">
      <c r="A992" s="6">
        <v>44811</v>
      </c>
      <c r="B992" s="2">
        <v>37954</v>
      </c>
      <c r="C992" s="2" t="s">
        <v>2578</v>
      </c>
      <c r="D992" s="2" t="s">
        <v>326</v>
      </c>
      <c r="E992" s="1">
        <v>1612400</v>
      </c>
      <c r="F992" s="8" t="s">
        <v>316</v>
      </c>
      <c r="G992" s="1">
        <v>128992</v>
      </c>
      <c r="H992" s="1">
        <f t="shared" si="47"/>
        <v>1741392</v>
      </c>
      <c r="I992" s="2" t="s">
        <v>1796</v>
      </c>
      <c r="J992" s="2" t="s">
        <v>913</v>
      </c>
      <c r="K992" s="1">
        <f>+VLOOKUP(B992,[6]Sheet1!A$1:H$336,6,0)</f>
        <v>1612400</v>
      </c>
      <c r="L992" s="1">
        <f t="shared" si="46"/>
        <v>0</v>
      </c>
      <c r="M992" s="6">
        <f>+VLOOKUP(B992,[6]Sheet1!A$1:H$336,8,0)</f>
        <v>44869</v>
      </c>
      <c r="N992" t="s">
        <v>4436</v>
      </c>
    </row>
    <row r="993" spans="1:14" customFormat="1" hidden="1" outlineLevel="1" x14ac:dyDescent="0.2">
      <c r="A993" s="6">
        <v>44811</v>
      </c>
      <c r="B993" s="2">
        <v>37955</v>
      </c>
      <c r="C993" s="2" t="s">
        <v>2578</v>
      </c>
      <c r="D993" s="2" t="s">
        <v>1561</v>
      </c>
      <c r="E993" s="1">
        <v>1416885</v>
      </c>
      <c r="F993" s="8" t="s">
        <v>316</v>
      </c>
      <c r="G993" s="1">
        <v>113351</v>
      </c>
      <c r="H993" s="1">
        <f t="shared" si="47"/>
        <v>1530236</v>
      </c>
      <c r="I993" s="2" t="s">
        <v>1796</v>
      </c>
      <c r="J993" s="2" t="s">
        <v>913</v>
      </c>
      <c r="K993" s="1">
        <f>+VLOOKUP(B993,[6]Sheet1!A$1:H$336,6,0)</f>
        <v>1416885</v>
      </c>
      <c r="L993" s="1">
        <f t="shared" si="46"/>
        <v>0</v>
      </c>
      <c r="M993" s="6">
        <f>+VLOOKUP(B993,[6]Sheet1!A$1:H$336,8,0)</f>
        <v>44869</v>
      </c>
      <c r="N993" t="s">
        <v>4436</v>
      </c>
    </row>
    <row r="994" spans="1:14" customFormat="1" hidden="1" outlineLevel="1" x14ac:dyDescent="0.2">
      <c r="A994" s="6">
        <v>44811</v>
      </c>
      <c r="B994" s="2">
        <v>37956</v>
      </c>
      <c r="C994" s="2" t="s">
        <v>2578</v>
      </c>
      <c r="D994" s="2" t="s">
        <v>1217</v>
      </c>
      <c r="E994" s="1">
        <v>7114485</v>
      </c>
      <c r="F994" s="8" t="s">
        <v>316</v>
      </c>
      <c r="G994" s="1">
        <v>569159</v>
      </c>
      <c r="H994" s="1">
        <f t="shared" si="47"/>
        <v>7683644</v>
      </c>
      <c r="I994" s="2" t="s">
        <v>2355</v>
      </c>
      <c r="J994" s="2" t="s">
        <v>2013</v>
      </c>
      <c r="K994" s="1">
        <f>+VLOOKUP(B994,[6]Sheet1!A$1:H$336,6,0)</f>
        <v>7114485</v>
      </c>
      <c r="L994" s="1">
        <f t="shared" si="46"/>
        <v>0</v>
      </c>
      <c r="M994" s="6">
        <f>+VLOOKUP(B994,[6]Sheet1!A$1:H$336,8,0)</f>
        <v>44869</v>
      </c>
      <c r="N994" t="s">
        <v>4436</v>
      </c>
    </row>
    <row r="995" spans="1:14" customFormat="1" hidden="1" outlineLevel="1" x14ac:dyDescent="0.2">
      <c r="A995" s="6">
        <v>44811</v>
      </c>
      <c r="B995" s="2">
        <v>37957</v>
      </c>
      <c r="C995" s="2" t="s">
        <v>2578</v>
      </c>
      <c r="D995" s="2" t="s">
        <v>2863</v>
      </c>
      <c r="E995" s="1">
        <v>2409809</v>
      </c>
      <c r="F995" s="8" t="s">
        <v>316</v>
      </c>
      <c r="G995" s="1">
        <v>192785</v>
      </c>
      <c r="H995" s="1">
        <f t="shared" si="47"/>
        <v>2602594</v>
      </c>
      <c r="I995" s="2" t="s">
        <v>2119</v>
      </c>
      <c r="J995" s="2" t="s">
        <v>1150</v>
      </c>
      <c r="K995" s="1">
        <f>+VLOOKUP(B995,[6]Sheet1!A$1:H$336,6,0)</f>
        <v>2409809</v>
      </c>
      <c r="L995" s="1">
        <f t="shared" si="46"/>
        <v>0</v>
      </c>
      <c r="M995" s="6">
        <f>+VLOOKUP(B995,[6]Sheet1!A$1:H$336,8,0)</f>
        <v>44869</v>
      </c>
      <c r="N995" t="s">
        <v>4436</v>
      </c>
    </row>
    <row r="996" spans="1:14" customFormat="1" hidden="1" outlineLevel="1" x14ac:dyDescent="0.2">
      <c r="A996" s="6">
        <v>44811</v>
      </c>
      <c r="B996" s="2">
        <v>37958</v>
      </c>
      <c r="C996" s="2" t="s">
        <v>2578</v>
      </c>
      <c r="D996" s="2" t="s">
        <v>2826</v>
      </c>
      <c r="E996" s="1">
        <v>1410195</v>
      </c>
      <c r="F996" s="8" t="s">
        <v>316</v>
      </c>
      <c r="G996" s="1">
        <v>112816</v>
      </c>
      <c r="H996" s="1">
        <f t="shared" si="47"/>
        <v>1523011</v>
      </c>
      <c r="I996" s="2" t="s">
        <v>1796</v>
      </c>
      <c r="J996" s="2" t="s">
        <v>913</v>
      </c>
      <c r="K996" s="1">
        <f>+VLOOKUP(B996,[6]Sheet1!A$1:H$336,6,0)</f>
        <v>1410195</v>
      </c>
      <c r="L996" s="1">
        <f t="shared" si="46"/>
        <v>0</v>
      </c>
      <c r="M996" s="6">
        <f>+VLOOKUP(B996,[6]Sheet1!A$1:H$336,8,0)</f>
        <v>44869</v>
      </c>
      <c r="N996" t="s">
        <v>4436</v>
      </c>
    </row>
    <row r="997" spans="1:14" customFormat="1" hidden="1" outlineLevel="1" x14ac:dyDescent="0.2">
      <c r="A997" s="6">
        <v>44811</v>
      </c>
      <c r="B997" s="2">
        <v>37959</v>
      </c>
      <c r="C997" s="2" t="s">
        <v>2578</v>
      </c>
      <c r="D997" s="2" t="s">
        <v>1689</v>
      </c>
      <c r="E997" s="1">
        <v>2221160</v>
      </c>
      <c r="F997" s="8" t="s">
        <v>316</v>
      </c>
      <c r="G997" s="1">
        <v>177693</v>
      </c>
      <c r="H997" s="1">
        <f t="shared" si="47"/>
        <v>2398853</v>
      </c>
      <c r="I997" s="2" t="s">
        <v>1900</v>
      </c>
      <c r="J997" s="2" t="s">
        <v>441</v>
      </c>
      <c r="K997" s="1">
        <f>+VLOOKUP(B997,[6]Sheet1!A$1:H$336,6,0)</f>
        <v>2221160</v>
      </c>
      <c r="L997" s="1">
        <f t="shared" si="46"/>
        <v>0</v>
      </c>
      <c r="M997" s="6">
        <f>+VLOOKUP(B997,[6]Sheet1!A$1:H$336,8,0)</f>
        <v>44869</v>
      </c>
      <c r="N997" t="s">
        <v>4436</v>
      </c>
    </row>
    <row r="998" spans="1:14" customFormat="1" hidden="1" outlineLevel="1" x14ac:dyDescent="0.2">
      <c r="A998" s="6">
        <v>44811</v>
      </c>
      <c r="B998" s="2">
        <v>37960</v>
      </c>
      <c r="C998" s="2" t="s">
        <v>2578</v>
      </c>
      <c r="D998" s="2" t="s">
        <v>692</v>
      </c>
      <c r="E998" s="1">
        <v>5432999</v>
      </c>
      <c r="F998" s="8" t="s">
        <v>316</v>
      </c>
      <c r="G998" s="1">
        <v>434640</v>
      </c>
      <c r="H998" s="1">
        <f t="shared" si="47"/>
        <v>5867639</v>
      </c>
      <c r="I998" s="2" t="s">
        <v>2339</v>
      </c>
      <c r="J998" s="2" t="s">
        <v>1408</v>
      </c>
      <c r="K998" s="1"/>
      <c r="L998" s="1"/>
      <c r="M998" s="6"/>
      <c r="N998" t="s">
        <v>3065</v>
      </c>
    </row>
    <row r="999" spans="1:14" customFormat="1" hidden="1" outlineLevel="1" x14ac:dyDescent="0.2">
      <c r="A999" s="6">
        <v>44811</v>
      </c>
      <c r="B999" s="2">
        <v>37961</v>
      </c>
      <c r="C999" s="2" t="s">
        <v>2578</v>
      </c>
      <c r="D999" s="2" t="s">
        <v>1034</v>
      </c>
      <c r="E999" s="1">
        <v>3729020</v>
      </c>
      <c r="F999" s="8" t="s">
        <v>316</v>
      </c>
      <c r="G999" s="1">
        <v>298322</v>
      </c>
      <c r="H999" s="1">
        <f t="shared" si="47"/>
        <v>4027342</v>
      </c>
      <c r="I999" s="2" t="s">
        <v>944</v>
      </c>
      <c r="J999" s="2" t="s">
        <v>319</v>
      </c>
      <c r="K999" s="1">
        <f>+VLOOKUP(B999,[6]Sheet1!A$1:H$336,6,0)</f>
        <v>3729020</v>
      </c>
      <c r="L999" s="1">
        <f t="shared" ref="L999:L1024" si="48">+K999-E999</f>
        <v>0</v>
      </c>
      <c r="M999" s="6">
        <f>+VLOOKUP(B999,[6]Sheet1!A$1:H$336,8,0)</f>
        <v>44869</v>
      </c>
      <c r="N999" t="s">
        <v>4436</v>
      </c>
    </row>
    <row r="1000" spans="1:14" customFormat="1" hidden="1" outlineLevel="1" x14ac:dyDescent="0.2">
      <c r="A1000" s="6">
        <v>44811</v>
      </c>
      <c r="B1000" s="2">
        <v>37962</v>
      </c>
      <c r="C1000" s="2" t="s">
        <v>2578</v>
      </c>
      <c r="D1000" s="2" t="s">
        <v>1817</v>
      </c>
      <c r="E1000" s="1">
        <v>2221160</v>
      </c>
      <c r="F1000" s="8" t="s">
        <v>316</v>
      </c>
      <c r="G1000" s="1">
        <v>177693</v>
      </c>
      <c r="H1000" s="1">
        <f t="shared" si="47"/>
        <v>2398853</v>
      </c>
      <c r="I1000" s="2" t="s">
        <v>2119</v>
      </c>
      <c r="J1000" s="2" t="s">
        <v>1150</v>
      </c>
      <c r="K1000" s="1">
        <f>+VLOOKUP(B1000,[6]Sheet1!A$1:H$336,6,0)</f>
        <v>2221163</v>
      </c>
      <c r="L1000" s="1">
        <f t="shared" si="48"/>
        <v>3</v>
      </c>
      <c r="M1000" s="6">
        <f>+VLOOKUP(B1000,[6]Sheet1!A$1:H$336,8,0)</f>
        <v>44869</v>
      </c>
      <c r="N1000" t="s">
        <v>4436</v>
      </c>
    </row>
    <row r="1001" spans="1:14" customFormat="1" hidden="1" outlineLevel="1" x14ac:dyDescent="0.2">
      <c r="A1001" s="6">
        <v>44818</v>
      </c>
      <c r="B1001" s="2">
        <v>29341</v>
      </c>
      <c r="C1001" s="17"/>
      <c r="D1001" s="2" t="s">
        <v>3046</v>
      </c>
      <c r="E1001" s="1">
        <v>-40000000</v>
      </c>
      <c r="F1001" s="8" t="s">
        <v>3061</v>
      </c>
      <c r="G1001" s="1">
        <v>-3200000</v>
      </c>
      <c r="H1001" s="1">
        <f t="shared" si="47"/>
        <v>-43200000</v>
      </c>
      <c r="I1001" s="2" t="s">
        <v>2355</v>
      </c>
      <c r="J1001" s="2" t="s">
        <v>2013</v>
      </c>
      <c r="K1001" s="1" t="e">
        <f>+VLOOKUP(B1001,[2]Sheet1!A$2:H$93,6,0)</f>
        <v>#N/A</v>
      </c>
      <c r="L1001" s="1" t="e">
        <f t="shared" si="48"/>
        <v>#N/A</v>
      </c>
      <c r="M1001" s="6" t="e">
        <f>+VLOOKUP(B1001,[2]Sheet1!A$2:H$93,8,0)</f>
        <v>#N/A</v>
      </c>
      <c r="N1001" t="s">
        <v>4426</v>
      </c>
    </row>
    <row r="1002" spans="1:14" customFormat="1" hidden="1" outlineLevel="1" x14ac:dyDescent="0.2">
      <c r="A1002" s="6">
        <v>44819</v>
      </c>
      <c r="B1002" s="2">
        <v>185</v>
      </c>
      <c r="C1002" s="2" t="s">
        <v>1191</v>
      </c>
      <c r="D1002" s="2" t="s">
        <v>318</v>
      </c>
      <c r="E1002" s="1">
        <v>-282039</v>
      </c>
      <c r="F1002" s="8" t="s">
        <v>316</v>
      </c>
      <c r="G1002" s="1">
        <v>-22563</v>
      </c>
      <c r="H1002" s="1">
        <f t="shared" si="47"/>
        <v>-304602</v>
      </c>
      <c r="I1002" s="2" t="s">
        <v>2355</v>
      </c>
      <c r="J1002" s="2" t="s">
        <v>2013</v>
      </c>
      <c r="K1002" s="1">
        <f>+VLOOKUP(B1002,[6]Sheet1!A$1:H$336,6,0)</f>
        <v>-282039</v>
      </c>
      <c r="L1002" s="1">
        <f t="shared" si="48"/>
        <v>0</v>
      </c>
      <c r="M1002" s="6">
        <f>+VLOOKUP(B1002,[6]Sheet1!A$1:H$336,8,0)</f>
        <v>44869</v>
      </c>
      <c r="N1002" t="s">
        <v>4436</v>
      </c>
    </row>
    <row r="1003" spans="1:14" customFormat="1" hidden="1" outlineLevel="1" x14ac:dyDescent="0.2">
      <c r="A1003" s="6">
        <v>44820</v>
      </c>
      <c r="B1003" s="2">
        <v>162</v>
      </c>
      <c r="C1003" s="2" t="s">
        <v>571</v>
      </c>
      <c r="D1003" s="2" t="s">
        <v>318</v>
      </c>
      <c r="E1003" s="1">
        <v>-3450832</v>
      </c>
      <c r="F1003" s="8" t="s">
        <v>316</v>
      </c>
      <c r="G1003" s="1">
        <v>-276067</v>
      </c>
      <c r="H1003" s="1">
        <f t="shared" si="47"/>
        <v>-3726899</v>
      </c>
      <c r="I1003" s="2" t="s">
        <v>2355</v>
      </c>
      <c r="J1003" s="2" t="s">
        <v>2013</v>
      </c>
      <c r="K1003" s="1">
        <f>+VLOOKUP(B1003,[6]Sheet1!A$1:H$336,6,0)</f>
        <v>-3450832</v>
      </c>
      <c r="L1003" s="1">
        <f t="shared" si="48"/>
        <v>0</v>
      </c>
      <c r="M1003" s="6">
        <f>+VLOOKUP(B1003,[6]Sheet1!A$1:H$336,8,0)</f>
        <v>44869</v>
      </c>
      <c r="N1003" t="s">
        <v>4436</v>
      </c>
    </row>
    <row r="1004" spans="1:14" customFormat="1" hidden="1" outlineLevel="1" x14ac:dyDescent="0.2">
      <c r="A1004" s="6">
        <v>44824</v>
      </c>
      <c r="B1004" s="2">
        <v>5348</v>
      </c>
      <c r="C1004" s="17"/>
      <c r="D1004" s="2" t="s">
        <v>3046</v>
      </c>
      <c r="E1004" s="1">
        <v>-5272165</v>
      </c>
      <c r="F1004" s="8" t="s">
        <v>3061</v>
      </c>
      <c r="G1004" s="1">
        <v>-421773</v>
      </c>
      <c r="H1004" s="1">
        <f t="shared" si="47"/>
        <v>-5693938</v>
      </c>
      <c r="I1004" s="2" t="s">
        <v>2355</v>
      </c>
      <c r="J1004" s="2" t="s">
        <v>2013</v>
      </c>
      <c r="K1004" s="1" t="e">
        <f>+VLOOKUP(B1004,[2]Sheet1!A$2:H$93,6,0)</f>
        <v>#N/A</v>
      </c>
      <c r="L1004" s="1" t="e">
        <f t="shared" si="48"/>
        <v>#N/A</v>
      </c>
      <c r="M1004" s="6" t="e">
        <f>+VLOOKUP(B1004,[2]Sheet1!A$2:H$93,8,0)</f>
        <v>#N/A</v>
      </c>
      <c r="N1004" t="s">
        <v>4426</v>
      </c>
    </row>
    <row r="1005" spans="1:14" customFormat="1" hidden="1" outlineLevel="1" x14ac:dyDescent="0.2">
      <c r="A1005" s="6">
        <v>44831</v>
      </c>
      <c r="B1005" s="2">
        <v>292</v>
      </c>
      <c r="C1005" s="2" t="s">
        <v>911</v>
      </c>
      <c r="D1005" s="2" t="s">
        <v>2141</v>
      </c>
      <c r="E1005" s="1">
        <v>-308552</v>
      </c>
      <c r="F1005" s="8" t="s">
        <v>316</v>
      </c>
      <c r="G1005" s="1">
        <v>-24684</v>
      </c>
      <c r="H1005" s="1">
        <f t="shared" si="47"/>
        <v>-333236</v>
      </c>
      <c r="I1005" s="2" t="s">
        <v>2355</v>
      </c>
      <c r="J1005" s="2" t="s">
        <v>2013</v>
      </c>
      <c r="K1005" s="1">
        <f>+VLOOKUP(B1005,[6]Sheet1!A$1:H$336,6,0)</f>
        <v>-308552</v>
      </c>
      <c r="L1005" s="1">
        <f t="shared" si="48"/>
        <v>0</v>
      </c>
      <c r="M1005" s="6">
        <f>+VLOOKUP(B1005,[6]Sheet1!A$1:H$336,8,0)</f>
        <v>44869</v>
      </c>
      <c r="N1005" t="s">
        <v>4436</v>
      </c>
    </row>
    <row r="1006" spans="1:14" customFormat="1" hidden="1" outlineLevel="1" x14ac:dyDescent="0.2">
      <c r="A1006" s="6">
        <v>44833</v>
      </c>
      <c r="B1006" s="2">
        <v>88</v>
      </c>
      <c r="C1006" s="2" t="s">
        <v>2180</v>
      </c>
      <c r="D1006" s="2" t="s">
        <v>2141</v>
      </c>
      <c r="E1006" s="1">
        <v>-2352024</v>
      </c>
      <c r="F1006" s="8" t="s">
        <v>316</v>
      </c>
      <c r="G1006" s="1">
        <v>-188161</v>
      </c>
      <c r="H1006" s="1">
        <f t="shared" si="47"/>
        <v>-2540185</v>
      </c>
      <c r="I1006" s="2" t="s">
        <v>2355</v>
      </c>
      <c r="J1006" s="2" t="s">
        <v>2013</v>
      </c>
      <c r="K1006" s="1">
        <f>+VLOOKUP(B1006,[6]Sheet1!A$1:H$336,6,0)</f>
        <v>-2352024</v>
      </c>
      <c r="L1006" s="1">
        <f t="shared" si="48"/>
        <v>0</v>
      </c>
      <c r="M1006" s="6">
        <f>+VLOOKUP(B1006,[6]Sheet1!A$1:H$336,8,0)</f>
        <v>44869</v>
      </c>
      <c r="N1006" t="s">
        <v>4436</v>
      </c>
    </row>
    <row r="1007" spans="1:14" customFormat="1" hidden="1" outlineLevel="1" x14ac:dyDescent="0.2">
      <c r="A1007" s="6">
        <v>44838</v>
      </c>
      <c r="B1007" s="2">
        <v>45832</v>
      </c>
      <c r="C1007" s="2" t="s">
        <v>2578</v>
      </c>
      <c r="D1007" s="2" t="s">
        <v>1265</v>
      </c>
      <c r="E1007" s="1">
        <v>2626835</v>
      </c>
      <c r="F1007" s="8" t="s">
        <v>316</v>
      </c>
      <c r="G1007" s="1">
        <v>210147</v>
      </c>
      <c r="H1007" s="1">
        <f t="shared" si="47"/>
        <v>2836982</v>
      </c>
      <c r="I1007" s="2" t="s">
        <v>1893</v>
      </c>
      <c r="J1007" s="2" t="s">
        <v>375</v>
      </c>
      <c r="K1007" s="1">
        <f>+VLOOKUP(B1007,[6]Sheet1!A$1:H$336,6,0)</f>
        <v>2626838</v>
      </c>
      <c r="L1007" s="1">
        <f t="shared" si="48"/>
        <v>3</v>
      </c>
      <c r="M1007" s="6">
        <f>+VLOOKUP(B1007,[6]Sheet1!A$1:H$336,8,0)</f>
        <v>44869</v>
      </c>
      <c r="N1007" t="s">
        <v>4436</v>
      </c>
    </row>
    <row r="1008" spans="1:14" customFormat="1" hidden="1" outlineLevel="1" x14ac:dyDescent="0.2">
      <c r="A1008" s="6">
        <v>44840</v>
      </c>
      <c r="B1008" s="2">
        <v>46451</v>
      </c>
      <c r="C1008" s="2" t="s">
        <v>2578</v>
      </c>
      <c r="D1008" s="2" t="s">
        <v>2154</v>
      </c>
      <c r="E1008" s="1">
        <v>1012061</v>
      </c>
      <c r="F1008" s="8" t="s">
        <v>316</v>
      </c>
      <c r="G1008" s="1">
        <v>80965</v>
      </c>
      <c r="H1008" s="1">
        <f t="shared" si="47"/>
        <v>1093026</v>
      </c>
      <c r="I1008" s="2" t="s">
        <v>1893</v>
      </c>
      <c r="J1008" s="2" t="s">
        <v>375</v>
      </c>
      <c r="K1008" s="1">
        <f>+VLOOKUP(B1008,[6]Sheet1!A$1:H$336,6,0)</f>
        <v>1012063</v>
      </c>
      <c r="L1008" s="1">
        <f t="shared" si="48"/>
        <v>2</v>
      </c>
      <c r="M1008" s="6">
        <f>+VLOOKUP(B1008,[6]Sheet1!A$1:H$336,8,0)</f>
        <v>44869</v>
      </c>
      <c r="N1008" t="s">
        <v>4436</v>
      </c>
    </row>
    <row r="1009" spans="1:14" customFormat="1" hidden="1" outlineLevel="1" x14ac:dyDescent="0.2">
      <c r="A1009" s="6">
        <v>44842</v>
      </c>
      <c r="B1009" s="2">
        <v>46715</v>
      </c>
      <c r="C1009" s="2" t="s">
        <v>2578</v>
      </c>
      <c r="D1009" s="2" t="s">
        <v>247</v>
      </c>
      <c r="E1009" s="1">
        <v>1468620</v>
      </c>
      <c r="F1009" s="8" t="s">
        <v>316</v>
      </c>
      <c r="G1009" s="1">
        <v>117490</v>
      </c>
      <c r="H1009" s="1">
        <f t="shared" si="47"/>
        <v>1586110</v>
      </c>
      <c r="I1009" s="2" t="s">
        <v>1222</v>
      </c>
      <c r="J1009" s="2" t="s">
        <v>915</v>
      </c>
      <c r="K1009" s="1">
        <f>+VLOOKUP(B1009,[6]Sheet1!A$1:H$336,6,0)</f>
        <v>1468625</v>
      </c>
      <c r="L1009" s="1">
        <f t="shared" si="48"/>
        <v>5</v>
      </c>
      <c r="M1009" s="6">
        <f>+VLOOKUP(B1009,[6]Sheet1!A$1:H$336,8,0)</f>
        <v>44869</v>
      </c>
      <c r="N1009" t="s">
        <v>4436</v>
      </c>
    </row>
    <row r="1010" spans="1:14" customFormat="1" hidden="1" outlineLevel="1" x14ac:dyDescent="0.2">
      <c r="A1010" s="6">
        <v>44842</v>
      </c>
      <c r="B1010" s="2">
        <v>46716</v>
      </c>
      <c r="C1010" s="2" t="s">
        <v>2578</v>
      </c>
      <c r="D1010" s="2" t="s">
        <v>963</v>
      </c>
      <c r="E1010" s="1">
        <v>4801070</v>
      </c>
      <c r="F1010" s="8" t="s">
        <v>316</v>
      </c>
      <c r="G1010" s="1">
        <v>384086</v>
      </c>
      <c r="H1010" s="1">
        <f t="shared" si="47"/>
        <v>5185156</v>
      </c>
      <c r="I1010" s="2" t="s">
        <v>1222</v>
      </c>
      <c r="J1010" s="2" t="s">
        <v>915</v>
      </c>
      <c r="K1010" s="1">
        <f>+VLOOKUP(B1010,[6]Sheet1!A$1:H$336,6,0)</f>
        <v>4801075</v>
      </c>
      <c r="L1010" s="1">
        <f t="shared" si="48"/>
        <v>5</v>
      </c>
      <c r="M1010" s="6">
        <f>+VLOOKUP(B1010,[6]Sheet1!A$1:H$336,8,0)</f>
        <v>44869</v>
      </c>
      <c r="N1010" t="s">
        <v>4436</v>
      </c>
    </row>
    <row r="1011" spans="1:14" customFormat="1" hidden="1" outlineLevel="1" x14ac:dyDescent="0.2">
      <c r="A1011" s="6">
        <v>44842</v>
      </c>
      <c r="B1011" s="2">
        <v>46717</v>
      </c>
      <c r="C1011" s="2" t="s">
        <v>2578</v>
      </c>
      <c r="D1011" s="2" t="s">
        <v>1449</v>
      </c>
      <c r="E1011" s="1">
        <v>4087060</v>
      </c>
      <c r="F1011" s="8" t="s">
        <v>316</v>
      </c>
      <c r="G1011" s="1">
        <v>326965</v>
      </c>
      <c r="H1011" s="1">
        <f t="shared" si="47"/>
        <v>4414025</v>
      </c>
      <c r="I1011" s="2" t="s">
        <v>2355</v>
      </c>
      <c r="J1011" s="2" t="s">
        <v>2013</v>
      </c>
      <c r="K1011" s="1">
        <f>+VLOOKUP(B1011,[6]Sheet1!A$1:H$336,6,0)</f>
        <v>4087063</v>
      </c>
      <c r="L1011" s="1">
        <f t="shared" si="48"/>
        <v>3</v>
      </c>
      <c r="M1011" s="6">
        <f>+VLOOKUP(B1011,[6]Sheet1!A$1:H$336,8,0)</f>
        <v>44869</v>
      </c>
      <c r="N1011" t="s">
        <v>4436</v>
      </c>
    </row>
    <row r="1012" spans="1:14" customFormat="1" hidden="1" outlineLevel="1" x14ac:dyDescent="0.2">
      <c r="A1012" s="6">
        <v>44842</v>
      </c>
      <c r="B1012" s="2">
        <v>46718</v>
      </c>
      <c r="C1012" s="2" t="s">
        <v>2578</v>
      </c>
      <c r="D1012" s="2" t="s">
        <v>823</v>
      </c>
      <c r="E1012" s="1">
        <v>1110580</v>
      </c>
      <c r="F1012" s="8" t="s">
        <v>316</v>
      </c>
      <c r="G1012" s="1">
        <v>88846</v>
      </c>
      <c r="H1012" s="1">
        <f t="shared" si="47"/>
        <v>1199426</v>
      </c>
      <c r="I1012" s="2" t="s">
        <v>2818</v>
      </c>
      <c r="J1012" s="2" t="s">
        <v>364</v>
      </c>
      <c r="K1012" s="1">
        <f>+VLOOKUP(B1012,[6]Sheet1!A$1:H$336,6,0)</f>
        <v>1110575</v>
      </c>
      <c r="L1012" s="1">
        <f t="shared" si="48"/>
        <v>-5</v>
      </c>
      <c r="M1012" s="6">
        <f>+VLOOKUP(B1012,[6]Sheet1!A$1:H$336,8,0)</f>
        <v>44869</v>
      </c>
      <c r="N1012" t="s">
        <v>4436</v>
      </c>
    </row>
    <row r="1013" spans="1:14" customFormat="1" hidden="1" outlineLevel="1" x14ac:dyDescent="0.2">
      <c r="A1013" s="6">
        <v>44842</v>
      </c>
      <c r="B1013" s="2">
        <v>46719</v>
      </c>
      <c r="C1013" s="2" t="s">
        <v>2578</v>
      </c>
      <c r="D1013" s="2" t="s">
        <v>2284</v>
      </c>
      <c r="E1013" s="1">
        <v>3331740</v>
      </c>
      <c r="F1013" s="8" t="s">
        <v>316</v>
      </c>
      <c r="G1013" s="1">
        <v>266539</v>
      </c>
      <c r="H1013" s="1">
        <f t="shared" si="47"/>
        <v>3598279</v>
      </c>
      <c r="I1013" s="2" t="s">
        <v>944</v>
      </c>
      <c r="J1013" s="2" t="s">
        <v>319</v>
      </c>
      <c r="K1013" s="1">
        <f>+VLOOKUP(B1013,[6]Sheet1!A$1:H$336,6,0)</f>
        <v>3331738</v>
      </c>
      <c r="L1013" s="1">
        <f t="shared" si="48"/>
        <v>-2</v>
      </c>
      <c r="M1013" s="6">
        <f>+VLOOKUP(B1013,[6]Sheet1!A$1:H$336,8,0)</f>
        <v>44869</v>
      </c>
      <c r="N1013" t="s">
        <v>4436</v>
      </c>
    </row>
    <row r="1014" spans="1:14" customFormat="1" hidden="1" outlineLevel="1" x14ac:dyDescent="0.2">
      <c r="A1014" s="6">
        <v>44842</v>
      </c>
      <c r="B1014" s="2">
        <v>46720</v>
      </c>
      <c r="C1014" s="2" t="s">
        <v>2578</v>
      </c>
      <c r="D1014" s="2" t="s">
        <v>1916</v>
      </c>
      <c r="E1014" s="1">
        <v>1719530</v>
      </c>
      <c r="F1014" s="8" t="s">
        <v>316</v>
      </c>
      <c r="G1014" s="1">
        <v>137562</v>
      </c>
      <c r="H1014" s="1">
        <f t="shared" si="47"/>
        <v>1857092</v>
      </c>
      <c r="I1014" s="2" t="s">
        <v>1900</v>
      </c>
      <c r="J1014" s="2" t="s">
        <v>441</v>
      </c>
      <c r="K1014" s="1">
        <f>+VLOOKUP(B1014,[6]Sheet1!A$1:H$336,6,0)</f>
        <v>1719525</v>
      </c>
      <c r="L1014" s="1">
        <f t="shared" si="48"/>
        <v>-5</v>
      </c>
      <c r="M1014" s="6">
        <f>+VLOOKUP(B1014,[6]Sheet1!A$1:H$336,8,0)</f>
        <v>44869</v>
      </c>
      <c r="N1014" t="s">
        <v>4436</v>
      </c>
    </row>
    <row r="1015" spans="1:14" customFormat="1" hidden="1" outlineLevel="1" x14ac:dyDescent="0.2">
      <c r="A1015" s="6">
        <v>44842</v>
      </c>
      <c r="B1015" s="2">
        <v>46721</v>
      </c>
      <c r="C1015" s="2" t="s">
        <v>2578</v>
      </c>
      <c r="D1015" s="2" t="s">
        <v>115</v>
      </c>
      <c r="E1015" s="1">
        <v>4245282</v>
      </c>
      <c r="F1015" s="8" t="s">
        <v>316</v>
      </c>
      <c r="G1015" s="1">
        <v>339623</v>
      </c>
      <c r="H1015" s="1">
        <f t="shared" si="47"/>
        <v>4584905</v>
      </c>
      <c r="I1015" s="2" t="s">
        <v>24</v>
      </c>
      <c r="J1015" s="2" t="s">
        <v>349</v>
      </c>
      <c r="K1015" s="1">
        <f>+VLOOKUP(B1015,[6]Sheet1!A$1:H$336,6,0)</f>
        <v>4245288</v>
      </c>
      <c r="L1015" s="1">
        <f t="shared" si="48"/>
        <v>6</v>
      </c>
      <c r="M1015" s="6">
        <f>+VLOOKUP(B1015,[6]Sheet1!A$1:H$336,8,0)</f>
        <v>44869</v>
      </c>
      <c r="N1015" t="s">
        <v>4436</v>
      </c>
    </row>
    <row r="1016" spans="1:14" customFormat="1" hidden="1" outlineLevel="1" x14ac:dyDescent="0.2">
      <c r="A1016" s="6">
        <v>44842</v>
      </c>
      <c r="B1016" s="2">
        <v>46722</v>
      </c>
      <c r="C1016" s="2" t="s">
        <v>2578</v>
      </c>
      <c r="D1016" s="2" t="s">
        <v>2320</v>
      </c>
      <c r="E1016" s="1">
        <v>1110580</v>
      </c>
      <c r="F1016" s="8" t="s">
        <v>316</v>
      </c>
      <c r="G1016" s="1">
        <v>88846</v>
      </c>
      <c r="H1016" s="1">
        <f t="shared" si="47"/>
        <v>1199426</v>
      </c>
      <c r="I1016" s="2" t="s">
        <v>124</v>
      </c>
      <c r="J1016" s="2" t="s">
        <v>1197</v>
      </c>
      <c r="K1016" s="1">
        <f>+VLOOKUP(B1016,[6]Sheet1!A$1:H$336,6,0)</f>
        <v>1110575</v>
      </c>
      <c r="L1016" s="1">
        <f t="shared" si="48"/>
        <v>-5</v>
      </c>
      <c r="M1016" s="6">
        <f>+VLOOKUP(B1016,[6]Sheet1!A$1:H$336,8,0)</f>
        <v>44869</v>
      </c>
      <c r="N1016" t="s">
        <v>4436</v>
      </c>
    </row>
    <row r="1017" spans="1:14" customFormat="1" hidden="1" outlineLevel="1" x14ac:dyDescent="0.2">
      <c r="A1017" s="6">
        <v>44842</v>
      </c>
      <c r="B1017" s="2">
        <v>46723</v>
      </c>
      <c r="C1017" s="2" t="s">
        <v>2578</v>
      </c>
      <c r="D1017" s="2" t="s">
        <v>1275</v>
      </c>
      <c r="E1017" s="1">
        <v>5713902</v>
      </c>
      <c r="F1017" s="8" t="s">
        <v>316</v>
      </c>
      <c r="G1017" s="1">
        <v>457112</v>
      </c>
      <c r="H1017" s="1">
        <f t="shared" si="47"/>
        <v>6171014</v>
      </c>
      <c r="I1017" s="2" t="s">
        <v>2339</v>
      </c>
      <c r="J1017" s="2" t="s">
        <v>1408</v>
      </c>
      <c r="K1017" s="1">
        <f>+VLOOKUP(B1017,[6]Sheet1!A$1:H$336,6,0)</f>
        <v>5713900</v>
      </c>
      <c r="L1017" s="1">
        <f t="shared" si="48"/>
        <v>-2</v>
      </c>
      <c r="M1017" s="6">
        <f>+VLOOKUP(B1017,[6]Sheet1!A$1:H$336,8,0)</f>
        <v>44869</v>
      </c>
      <c r="N1017" t="s">
        <v>4436</v>
      </c>
    </row>
    <row r="1018" spans="1:14" customFormat="1" hidden="1" outlineLevel="1" x14ac:dyDescent="0.2">
      <c r="A1018" s="6">
        <v>44842</v>
      </c>
      <c r="B1018" s="2">
        <v>46724</v>
      </c>
      <c r="C1018" s="2" t="s">
        <v>2578</v>
      </c>
      <c r="D1018" s="2" t="s">
        <v>1908</v>
      </c>
      <c r="E1018" s="1">
        <v>3267350</v>
      </c>
      <c r="F1018" s="8" t="s">
        <v>316</v>
      </c>
      <c r="G1018" s="1">
        <v>261388</v>
      </c>
      <c r="H1018" s="1">
        <f t="shared" si="47"/>
        <v>3528738</v>
      </c>
      <c r="I1018" s="2" t="s">
        <v>1893</v>
      </c>
      <c r="J1018" s="2" t="s">
        <v>375</v>
      </c>
      <c r="K1018" s="1">
        <f>+VLOOKUP(B1018,[6]Sheet1!A$1:H$336,6,0)</f>
        <v>3267350</v>
      </c>
      <c r="L1018" s="1">
        <f t="shared" si="48"/>
        <v>0</v>
      </c>
      <c r="M1018" s="6">
        <f>+VLOOKUP(B1018,[6]Sheet1!A$1:H$336,8,0)</f>
        <v>44869</v>
      </c>
      <c r="N1018" t="s">
        <v>4436</v>
      </c>
    </row>
    <row r="1019" spans="1:14" customFormat="1" hidden="1" outlineLevel="1" x14ac:dyDescent="0.2">
      <c r="A1019" s="6">
        <v>44842</v>
      </c>
      <c r="B1019" s="2">
        <v>46725</v>
      </c>
      <c r="C1019" s="2" t="s">
        <v>2578</v>
      </c>
      <c r="D1019" s="2" t="s">
        <v>2090</v>
      </c>
      <c r="E1019" s="1">
        <v>2043530</v>
      </c>
      <c r="F1019" s="8" t="s">
        <v>316</v>
      </c>
      <c r="G1019" s="1">
        <v>163482</v>
      </c>
      <c r="H1019" s="1">
        <f t="shared" si="47"/>
        <v>2207012</v>
      </c>
      <c r="I1019" s="2" t="s">
        <v>1893</v>
      </c>
      <c r="J1019" s="2" t="s">
        <v>375</v>
      </c>
      <c r="K1019" s="1">
        <f>+VLOOKUP(B1019,[6]Sheet1!A$1:H$336,6,0)</f>
        <v>2043525</v>
      </c>
      <c r="L1019" s="1">
        <f t="shared" si="48"/>
        <v>-5</v>
      </c>
      <c r="M1019" s="6">
        <f>+VLOOKUP(B1019,[6]Sheet1!A$1:H$336,8,0)</f>
        <v>44869</v>
      </c>
      <c r="N1019" t="s">
        <v>4436</v>
      </c>
    </row>
    <row r="1020" spans="1:14" customFormat="1" hidden="1" outlineLevel="1" x14ac:dyDescent="0.2">
      <c r="A1020" s="6">
        <v>44842</v>
      </c>
      <c r="B1020" s="2">
        <v>46726</v>
      </c>
      <c r="C1020" s="2" t="s">
        <v>2578</v>
      </c>
      <c r="D1020" s="2" t="s">
        <v>1671</v>
      </c>
      <c r="E1020" s="1">
        <v>4629910</v>
      </c>
      <c r="F1020" s="8" t="s">
        <v>316</v>
      </c>
      <c r="G1020" s="1">
        <v>370393</v>
      </c>
      <c r="H1020" s="1">
        <f t="shared" si="47"/>
        <v>5000303</v>
      </c>
      <c r="I1020" s="2" t="s">
        <v>1893</v>
      </c>
      <c r="J1020" s="2" t="s">
        <v>375</v>
      </c>
      <c r="K1020" s="1">
        <f>+VLOOKUP(B1020,[6]Sheet1!A$1:H$336,6,0)</f>
        <v>4629913</v>
      </c>
      <c r="L1020" s="1">
        <f t="shared" si="48"/>
        <v>3</v>
      </c>
      <c r="M1020" s="6">
        <f>+VLOOKUP(B1020,[6]Sheet1!A$1:H$336,8,0)</f>
        <v>44869</v>
      </c>
      <c r="N1020" t="s">
        <v>4436</v>
      </c>
    </row>
    <row r="1021" spans="1:14" customFormat="1" hidden="1" outlineLevel="1" x14ac:dyDescent="0.2">
      <c r="A1021" s="6">
        <v>44842</v>
      </c>
      <c r="B1021" s="2">
        <v>46727</v>
      </c>
      <c r="C1021" s="2" t="s">
        <v>2578</v>
      </c>
      <c r="D1021" s="2" t="s">
        <v>1702</v>
      </c>
      <c r="E1021" s="1">
        <v>5803810</v>
      </c>
      <c r="F1021" s="8" t="s">
        <v>316</v>
      </c>
      <c r="G1021" s="1">
        <v>464305</v>
      </c>
      <c r="H1021" s="1">
        <f t="shared" si="47"/>
        <v>6268115</v>
      </c>
      <c r="I1021" s="2" t="s">
        <v>1893</v>
      </c>
      <c r="J1021" s="2" t="s">
        <v>375</v>
      </c>
      <c r="K1021" s="1">
        <f>+VLOOKUP(B1021,[6]Sheet1!A$1:H$336,6,0)</f>
        <v>5803813</v>
      </c>
      <c r="L1021" s="1">
        <f t="shared" si="48"/>
        <v>3</v>
      </c>
      <c r="M1021" s="6">
        <f>+VLOOKUP(B1021,[6]Sheet1!A$1:H$336,8,0)</f>
        <v>44869</v>
      </c>
      <c r="N1021" t="s">
        <v>4436</v>
      </c>
    </row>
    <row r="1022" spans="1:14" customFormat="1" hidden="1" outlineLevel="1" x14ac:dyDescent="0.2">
      <c r="A1022" s="6">
        <v>44842</v>
      </c>
      <c r="B1022" s="2">
        <v>46728</v>
      </c>
      <c r="C1022" s="2" t="s">
        <v>2578</v>
      </c>
      <c r="D1022" s="2" t="s">
        <v>1020</v>
      </c>
      <c r="E1022" s="1">
        <v>3698895</v>
      </c>
      <c r="F1022" s="8" t="s">
        <v>316</v>
      </c>
      <c r="G1022" s="1">
        <v>295912</v>
      </c>
      <c r="H1022" s="1">
        <f t="shared" si="47"/>
        <v>3994807</v>
      </c>
      <c r="I1022" s="2" t="s">
        <v>1893</v>
      </c>
      <c r="J1022" s="2" t="s">
        <v>375</v>
      </c>
      <c r="K1022" s="1">
        <f>+VLOOKUP(B1022,[6]Sheet1!A$1:H$336,6,0)</f>
        <v>3698900</v>
      </c>
      <c r="L1022" s="1">
        <f t="shared" si="48"/>
        <v>5</v>
      </c>
      <c r="M1022" s="6">
        <f>+VLOOKUP(B1022,[6]Sheet1!A$1:H$336,8,0)</f>
        <v>44869</v>
      </c>
      <c r="N1022" t="s">
        <v>4436</v>
      </c>
    </row>
    <row r="1023" spans="1:14" customFormat="1" hidden="1" outlineLevel="1" x14ac:dyDescent="0.2">
      <c r="A1023" s="6">
        <v>44842</v>
      </c>
      <c r="B1023" s="2">
        <v>46729</v>
      </c>
      <c r="C1023" s="2" t="s">
        <v>2578</v>
      </c>
      <c r="D1023" s="2" t="s">
        <v>1626</v>
      </c>
      <c r="E1023" s="1">
        <v>654610</v>
      </c>
      <c r="F1023" s="8" t="s">
        <v>316</v>
      </c>
      <c r="G1023" s="1">
        <v>52369</v>
      </c>
      <c r="H1023" s="1">
        <f t="shared" si="47"/>
        <v>706979</v>
      </c>
      <c r="I1023" s="2" t="s">
        <v>1893</v>
      </c>
      <c r="J1023" s="2" t="s">
        <v>375</v>
      </c>
      <c r="K1023" s="1">
        <f>+VLOOKUP(B1023,[6]Sheet1!A$1:H$336,6,0)</f>
        <v>654613</v>
      </c>
      <c r="L1023" s="1">
        <f t="shared" si="48"/>
        <v>3</v>
      </c>
      <c r="M1023" s="6">
        <f>+VLOOKUP(B1023,[6]Sheet1!A$1:H$336,8,0)</f>
        <v>44869</v>
      </c>
      <c r="N1023" t="s">
        <v>4436</v>
      </c>
    </row>
    <row r="1024" spans="1:14" customFormat="1" hidden="1" outlineLevel="1" x14ac:dyDescent="0.2">
      <c r="A1024" s="6">
        <v>44842</v>
      </c>
      <c r="B1024" s="2">
        <v>46730</v>
      </c>
      <c r="C1024" s="2" t="s">
        <v>2578</v>
      </c>
      <c r="D1024" s="2" t="s">
        <v>1921</v>
      </c>
      <c r="E1024" s="1">
        <v>7983115</v>
      </c>
      <c r="F1024" s="8" t="s">
        <v>316</v>
      </c>
      <c r="G1024" s="1">
        <v>638649</v>
      </c>
      <c r="H1024" s="1">
        <f t="shared" si="47"/>
        <v>8621764</v>
      </c>
      <c r="I1024" s="2" t="s">
        <v>1893</v>
      </c>
      <c r="J1024" s="2" t="s">
        <v>375</v>
      </c>
      <c r="K1024" s="1">
        <f>+VLOOKUP(B1024,[6]Sheet1!A$1:H$336,6,0)</f>
        <v>7983113</v>
      </c>
      <c r="L1024" s="1">
        <f t="shared" si="48"/>
        <v>-2</v>
      </c>
      <c r="M1024" s="6">
        <f>+VLOOKUP(B1024,[6]Sheet1!A$1:H$336,8,0)</f>
        <v>44869</v>
      </c>
      <c r="N1024" t="s">
        <v>4436</v>
      </c>
    </row>
    <row r="1025" spans="1:14" customFormat="1" hidden="1" outlineLevel="1" x14ac:dyDescent="0.2">
      <c r="A1025" s="6">
        <v>44842</v>
      </c>
      <c r="B1025" s="2">
        <v>46731</v>
      </c>
      <c r="C1025" s="2" t="s">
        <v>2578</v>
      </c>
      <c r="D1025" s="2" t="s">
        <v>693</v>
      </c>
      <c r="E1025" s="1">
        <v>1309220</v>
      </c>
      <c r="F1025" s="8" t="s">
        <v>316</v>
      </c>
      <c r="G1025" s="1">
        <v>104738</v>
      </c>
      <c r="H1025" s="1">
        <f t="shared" si="47"/>
        <v>1413958</v>
      </c>
      <c r="I1025" s="2" t="s">
        <v>1893</v>
      </c>
      <c r="J1025" s="2" t="s">
        <v>375</v>
      </c>
      <c r="K1025" s="1"/>
      <c r="L1025" s="1"/>
      <c r="M1025" s="6"/>
      <c r="N1025" t="s">
        <v>3065</v>
      </c>
    </row>
    <row r="1026" spans="1:14" customFormat="1" hidden="1" outlineLevel="1" x14ac:dyDescent="0.2">
      <c r="A1026" s="6">
        <v>44842</v>
      </c>
      <c r="B1026" s="2">
        <v>46732</v>
      </c>
      <c r="C1026" s="2" t="s">
        <v>2578</v>
      </c>
      <c r="D1026" s="2" t="s">
        <v>1370</v>
      </c>
      <c r="E1026" s="1">
        <v>1110580</v>
      </c>
      <c r="F1026" s="8" t="s">
        <v>316</v>
      </c>
      <c r="G1026" s="1">
        <v>88846</v>
      </c>
      <c r="H1026" s="1">
        <f t="shared" ref="H1026:H1089" si="49">+E1026+G1026</f>
        <v>1199426</v>
      </c>
      <c r="I1026" s="2" t="s">
        <v>1893</v>
      </c>
      <c r="J1026" s="2" t="s">
        <v>375</v>
      </c>
      <c r="K1026" s="1">
        <f>+VLOOKUP(B1026,[6]Sheet1!A$1:H$336,6,0)</f>
        <v>1110575</v>
      </c>
      <c r="L1026" s="1">
        <f t="shared" ref="L1026:L1032" si="50">+K1026-E1026</f>
        <v>-5</v>
      </c>
      <c r="M1026" s="6">
        <f>+VLOOKUP(B1026,[6]Sheet1!A$1:H$336,8,0)</f>
        <v>44869</v>
      </c>
      <c r="N1026" t="s">
        <v>4436</v>
      </c>
    </row>
    <row r="1027" spans="1:14" customFormat="1" hidden="1" outlineLevel="1" x14ac:dyDescent="0.2">
      <c r="A1027" s="6">
        <v>44842</v>
      </c>
      <c r="B1027" s="2">
        <v>46733</v>
      </c>
      <c r="C1027" s="2" t="s">
        <v>2578</v>
      </c>
      <c r="D1027" s="2" t="s">
        <v>201</v>
      </c>
      <c r="E1027" s="1">
        <v>3331740</v>
      </c>
      <c r="F1027" s="8" t="s">
        <v>316</v>
      </c>
      <c r="G1027" s="1">
        <v>266539</v>
      </c>
      <c r="H1027" s="1">
        <f t="shared" si="49"/>
        <v>3598279</v>
      </c>
      <c r="I1027" s="2" t="s">
        <v>2119</v>
      </c>
      <c r="J1027" s="2" t="s">
        <v>1150</v>
      </c>
      <c r="K1027" s="1">
        <f>+VLOOKUP(B1027,[6]Sheet1!A$1:H$336,6,0)</f>
        <v>3331738</v>
      </c>
      <c r="L1027" s="1">
        <f t="shared" si="50"/>
        <v>-2</v>
      </c>
      <c r="M1027" s="6">
        <f>+VLOOKUP(B1027,[6]Sheet1!A$1:H$336,8,0)</f>
        <v>44869</v>
      </c>
      <c r="N1027" t="s">
        <v>4436</v>
      </c>
    </row>
    <row r="1028" spans="1:14" customFormat="1" hidden="1" outlineLevel="1" x14ac:dyDescent="0.2">
      <c r="A1028" s="6">
        <v>44842</v>
      </c>
      <c r="B1028" s="2">
        <v>46734</v>
      </c>
      <c r="C1028" s="2" t="s">
        <v>2578</v>
      </c>
      <c r="D1028" s="2" t="s">
        <v>676</v>
      </c>
      <c r="E1028" s="1">
        <v>6979469</v>
      </c>
      <c r="F1028" s="8" t="s">
        <v>316</v>
      </c>
      <c r="G1028" s="1">
        <v>558358</v>
      </c>
      <c r="H1028" s="1">
        <f t="shared" si="49"/>
        <v>7537827</v>
      </c>
      <c r="I1028" s="2" t="s">
        <v>2355</v>
      </c>
      <c r="J1028" s="2" t="s">
        <v>2013</v>
      </c>
      <c r="K1028" s="1">
        <f>+VLOOKUP(B1028,[6]Sheet1!A$1:H$336,6,0)</f>
        <v>6979475</v>
      </c>
      <c r="L1028" s="1">
        <f t="shared" si="50"/>
        <v>6</v>
      </c>
      <c r="M1028" s="6">
        <f>+VLOOKUP(B1028,[6]Sheet1!A$1:H$336,8,0)</f>
        <v>44869</v>
      </c>
      <c r="N1028" t="s">
        <v>4436</v>
      </c>
    </row>
    <row r="1029" spans="1:14" customFormat="1" hidden="1" outlineLevel="1" x14ac:dyDescent="0.2">
      <c r="A1029" s="6">
        <v>44842</v>
      </c>
      <c r="B1029" s="2">
        <v>46735</v>
      </c>
      <c r="C1029" s="2" t="s">
        <v>2578</v>
      </c>
      <c r="D1029" s="2" t="s">
        <v>2530</v>
      </c>
      <c r="E1029" s="1">
        <v>21283940</v>
      </c>
      <c r="F1029" s="8" t="s">
        <v>316</v>
      </c>
      <c r="G1029" s="1">
        <v>1702715</v>
      </c>
      <c r="H1029" s="1">
        <f t="shared" si="49"/>
        <v>22986655</v>
      </c>
      <c r="I1029" s="2" t="s">
        <v>2355</v>
      </c>
      <c r="J1029" s="2" t="s">
        <v>2013</v>
      </c>
      <c r="K1029" s="1">
        <f>+VLOOKUP(B1029,[6]Sheet1!A$1:H$336,6,0)</f>
        <v>21283938</v>
      </c>
      <c r="L1029" s="1">
        <f t="shared" si="50"/>
        <v>-2</v>
      </c>
      <c r="M1029" s="6">
        <f>+VLOOKUP(B1029,[6]Sheet1!A$1:H$336,8,0)</f>
        <v>44869</v>
      </c>
      <c r="N1029" t="s">
        <v>4436</v>
      </c>
    </row>
    <row r="1030" spans="1:14" customFormat="1" hidden="1" outlineLevel="1" x14ac:dyDescent="0.2">
      <c r="A1030" s="6">
        <v>44842</v>
      </c>
      <c r="B1030" s="2">
        <v>46736</v>
      </c>
      <c r="C1030" s="2" t="s">
        <v>2578</v>
      </c>
      <c r="D1030" s="2" t="s">
        <v>2002</v>
      </c>
      <c r="E1030" s="1">
        <v>16146932</v>
      </c>
      <c r="F1030" s="8" t="s">
        <v>316</v>
      </c>
      <c r="G1030" s="1">
        <v>1291755</v>
      </c>
      <c r="H1030" s="1">
        <f t="shared" si="49"/>
        <v>17438687</v>
      </c>
      <c r="I1030" s="2" t="s">
        <v>2355</v>
      </c>
      <c r="J1030" s="2" t="s">
        <v>2013</v>
      </c>
      <c r="K1030" s="1">
        <f>+VLOOKUP(B1030,[6]Sheet1!A$1:H$336,6,0)</f>
        <v>16146938</v>
      </c>
      <c r="L1030" s="1">
        <f t="shared" si="50"/>
        <v>6</v>
      </c>
      <c r="M1030" s="6">
        <f>+VLOOKUP(B1030,[6]Sheet1!A$1:H$336,8,0)</f>
        <v>44869</v>
      </c>
      <c r="N1030" t="s">
        <v>4436</v>
      </c>
    </row>
    <row r="1031" spans="1:14" customFormat="1" hidden="1" outlineLevel="1" x14ac:dyDescent="0.2">
      <c r="A1031" s="6">
        <v>44842</v>
      </c>
      <c r="B1031" s="2">
        <v>46737</v>
      </c>
      <c r="C1031" s="2" t="s">
        <v>2578</v>
      </c>
      <c r="D1031" s="2" t="s">
        <v>1196</v>
      </c>
      <c r="E1031" s="1">
        <v>2878815</v>
      </c>
      <c r="F1031" s="8" t="s">
        <v>316</v>
      </c>
      <c r="G1031" s="1">
        <v>230305</v>
      </c>
      <c r="H1031" s="1">
        <f t="shared" si="49"/>
        <v>3109120</v>
      </c>
      <c r="I1031" s="2" t="s">
        <v>2355</v>
      </c>
      <c r="J1031" s="2" t="s">
        <v>2013</v>
      </c>
      <c r="K1031" s="1">
        <f>+VLOOKUP(B1031,[6]Sheet1!A$1:H$336,6,0)</f>
        <v>2878813</v>
      </c>
      <c r="L1031" s="1">
        <f t="shared" si="50"/>
        <v>-2</v>
      </c>
      <c r="M1031" s="6">
        <f>+VLOOKUP(B1031,[6]Sheet1!A$1:H$336,8,0)</f>
        <v>44869</v>
      </c>
      <c r="N1031" t="s">
        <v>4436</v>
      </c>
    </row>
    <row r="1032" spans="1:14" customFormat="1" hidden="1" outlineLevel="1" x14ac:dyDescent="0.2">
      <c r="A1032" s="6">
        <v>44842</v>
      </c>
      <c r="B1032" s="2">
        <v>46738</v>
      </c>
      <c r="C1032" s="2" t="s">
        <v>2578</v>
      </c>
      <c r="D1032" s="2" t="s">
        <v>413</v>
      </c>
      <c r="E1032" s="1">
        <v>1468620</v>
      </c>
      <c r="F1032" s="8" t="s">
        <v>316</v>
      </c>
      <c r="G1032" s="1">
        <v>117490</v>
      </c>
      <c r="H1032" s="1">
        <f t="shared" si="49"/>
        <v>1586110</v>
      </c>
      <c r="I1032" s="2" t="s">
        <v>2119</v>
      </c>
      <c r="J1032" s="2" t="s">
        <v>1150</v>
      </c>
      <c r="K1032" s="1">
        <f>+VLOOKUP(B1032,[6]Sheet1!A$1:H$336,6,0)</f>
        <v>1468625</v>
      </c>
      <c r="L1032" s="1">
        <f t="shared" si="50"/>
        <v>5</v>
      </c>
      <c r="M1032" s="6">
        <f>+VLOOKUP(B1032,[6]Sheet1!A$1:H$336,8,0)</f>
        <v>44869</v>
      </c>
      <c r="N1032" t="s">
        <v>4436</v>
      </c>
    </row>
    <row r="1033" spans="1:14" customFormat="1" hidden="1" outlineLevel="1" x14ac:dyDescent="0.2">
      <c r="A1033" s="6">
        <v>44842</v>
      </c>
      <c r="B1033" s="2">
        <v>46739</v>
      </c>
      <c r="C1033" s="2" t="s">
        <v>2578</v>
      </c>
      <c r="D1033" s="2" t="s">
        <v>182</v>
      </c>
      <c r="E1033" s="1">
        <v>7884735</v>
      </c>
      <c r="F1033" s="8" t="s">
        <v>316</v>
      </c>
      <c r="G1033" s="1">
        <v>630779</v>
      </c>
      <c r="H1033" s="1">
        <f t="shared" si="49"/>
        <v>8515514</v>
      </c>
      <c r="I1033" s="2" t="s">
        <v>2355</v>
      </c>
      <c r="J1033" s="2" t="s">
        <v>2013</v>
      </c>
      <c r="K1033" s="1"/>
      <c r="L1033" s="1"/>
      <c r="M1033" s="6"/>
      <c r="N1033" t="s">
        <v>3065</v>
      </c>
    </row>
    <row r="1034" spans="1:14" customFormat="1" hidden="1" outlineLevel="1" x14ac:dyDescent="0.2">
      <c r="A1034" s="6">
        <v>44842</v>
      </c>
      <c r="B1034" s="2">
        <v>46740</v>
      </c>
      <c r="C1034" s="2" t="s">
        <v>2578</v>
      </c>
      <c r="D1034" s="2" t="s">
        <v>98</v>
      </c>
      <c r="E1034" s="1">
        <v>3833560</v>
      </c>
      <c r="F1034" s="8" t="s">
        <v>316</v>
      </c>
      <c r="G1034" s="1">
        <v>306685</v>
      </c>
      <c r="H1034" s="1">
        <f t="shared" si="49"/>
        <v>4140245</v>
      </c>
      <c r="I1034" s="2" t="s">
        <v>2339</v>
      </c>
      <c r="J1034" s="2" t="s">
        <v>1408</v>
      </c>
      <c r="K1034" s="1">
        <f>+VLOOKUP(B1034,[6]Sheet1!A$1:H$336,6,0)</f>
        <v>3833563</v>
      </c>
      <c r="L1034" s="1">
        <f t="shared" ref="L1034:L1046" si="51">+K1034-E1034</f>
        <v>3</v>
      </c>
      <c r="M1034" s="6">
        <f>+VLOOKUP(B1034,[6]Sheet1!A$1:H$336,8,0)</f>
        <v>44869</v>
      </c>
      <c r="N1034" t="s">
        <v>4436</v>
      </c>
    </row>
    <row r="1035" spans="1:14" customFormat="1" hidden="1" outlineLevel="1" x14ac:dyDescent="0.2">
      <c r="A1035" s="6">
        <v>44842</v>
      </c>
      <c r="B1035" s="2">
        <v>46741</v>
      </c>
      <c r="C1035" s="2" t="s">
        <v>2578</v>
      </c>
      <c r="D1035" s="2" t="s">
        <v>1406</v>
      </c>
      <c r="E1035" s="1">
        <v>7192355</v>
      </c>
      <c r="F1035" s="8" t="s">
        <v>316</v>
      </c>
      <c r="G1035" s="1">
        <v>575388</v>
      </c>
      <c r="H1035" s="1">
        <f t="shared" si="49"/>
        <v>7767743</v>
      </c>
      <c r="I1035" s="2" t="s">
        <v>1900</v>
      </c>
      <c r="J1035" s="2" t="s">
        <v>441</v>
      </c>
      <c r="K1035" s="1">
        <f>+VLOOKUP(B1035,[6]Sheet1!A$1:H$336,6,0)</f>
        <v>7192350</v>
      </c>
      <c r="L1035" s="1">
        <f t="shared" si="51"/>
        <v>-5</v>
      </c>
      <c r="M1035" s="6">
        <f>+VLOOKUP(B1035,[6]Sheet1!A$1:H$336,8,0)</f>
        <v>44869</v>
      </c>
      <c r="N1035" t="s">
        <v>4436</v>
      </c>
    </row>
    <row r="1036" spans="1:14" customFormat="1" hidden="1" outlineLevel="1" x14ac:dyDescent="0.2">
      <c r="A1036" s="6">
        <v>44842</v>
      </c>
      <c r="B1036" s="2">
        <v>46742</v>
      </c>
      <c r="C1036" s="2" t="s">
        <v>2578</v>
      </c>
      <c r="D1036" s="2" t="s">
        <v>894</v>
      </c>
      <c r="E1036" s="1">
        <v>2579200</v>
      </c>
      <c r="F1036" s="8" t="s">
        <v>316</v>
      </c>
      <c r="G1036" s="1">
        <v>206336</v>
      </c>
      <c r="H1036" s="1">
        <f t="shared" si="49"/>
        <v>2785536</v>
      </c>
      <c r="I1036" s="2" t="s">
        <v>124</v>
      </c>
      <c r="J1036" s="2" t="s">
        <v>1197</v>
      </c>
      <c r="K1036" s="1">
        <f>+VLOOKUP(B1036,[6]Sheet1!A$1:H$336,6,0)</f>
        <v>2579200</v>
      </c>
      <c r="L1036" s="1">
        <f t="shared" si="51"/>
        <v>0</v>
      </c>
      <c r="M1036" s="6">
        <f>+VLOOKUP(B1036,[6]Sheet1!A$1:H$336,8,0)</f>
        <v>44869</v>
      </c>
      <c r="N1036" t="s">
        <v>4436</v>
      </c>
    </row>
    <row r="1037" spans="1:14" customFormat="1" hidden="1" outlineLevel="1" x14ac:dyDescent="0.2">
      <c r="A1037" s="6">
        <v>44842</v>
      </c>
      <c r="B1037" s="2">
        <v>46743</v>
      </c>
      <c r="C1037" s="2" t="s">
        <v>2578</v>
      </c>
      <c r="D1037" s="2" t="s">
        <v>708</v>
      </c>
      <c r="E1037" s="1">
        <v>1468620</v>
      </c>
      <c r="F1037" s="8" t="s">
        <v>316</v>
      </c>
      <c r="G1037" s="1">
        <v>117490</v>
      </c>
      <c r="H1037" s="1">
        <f t="shared" si="49"/>
        <v>1586110</v>
      </c>
      <c r="I1037" s="2" t="s">
        <v>1796</v>
      </c>
      <c r="J1037" s="2" t="s">
        <v>913</v>
      </c>
      <c r="K1037" s="1">
        <f>+VLOOKUP(B1037,[6]Sheet1!A$1:H$336,6,0)</f>
        <v>1468625</v>
      </c>
      <c r="L1037" s="1">
        <f t="shared" si="51"/>
        <v>5</v>
      </c>
      <c r="M1037" s="6">
        <f>+VLOOKUP(B1037,[6]Sheet1!A$1:H$336,8,0)</f>
        <v>44869</v>
      </c>
      <c r="N1037" t="s">
        <v>4436</v>
      </c>
    </row>
    <row r="1038" spans="1:14" customFormat="1" hidden="1" outlineLevel="1" x14ac:dyDescent="0.2">
      <c r="A1038" s="6">
        <v>44842</v>
      </c>
      <c r="B1038" s="2">
        <v>46744</v>
      </c>
      <c r="C1038" s="2" t="s">
        <v>2578</v>
      </c>
      <c r="D1038" s="2" t="s">
        <v>1762</v>
      </c>
      <c r="E1038" s="1">
        <v>1468620</v>
      </c>
      <c r="F1038" s="8" t="s">
        <v>316</v>
      </c>
      <c r="G1038" s="1">
        <v>117490</v>
      </c>
      <c r="H1038" s="1">
        <f t="shared" si="49"/>
        <v>1586110</v>
      </c>
      <c r="I1038" s="2" t="s">
        <v>1554</v>
      </c>
      <c r="J1038" s="2" t="s">
        <v>2830</v>
      </c>
      <c r="K1038" s="1">
        <f>+VLOOKUP(B1038,[6]Sheet1!A$1:H$336,6,0)</f>
        <v>1468625</v>
      </c>
      <c r="L1038" s="1">
        <f t="shared" si="51"/>
        <v>5</v>
      </c>
      <c r="M1038" s="6">
        <f>+VLOOKUP(B1038,[6]Sheet1!A$1:H$336,8,0)</f>
        <v>44869</v>
      </c>
      <c r="N1038" t="s">
        <v>4436</v>
      </c>
    </row>
    <row r="1039" spans="1:14" customFormat="1" hidden="1" outlineLevel="1" x14ac:dyDescent="0.2">
      <c r="A1039" s="6">
        <v>44842</v>
      </c>
      <c r="B1039" s="2">
        <v>46745</v>
      </c>
      <c r="C1039" s="2" t="s">
        <v>2578</v>
      </c>
      <c r="D1039" s="2" t="s">
        <v>2939</v>
      </c>
      <c r="E1039" s="1">
        <v>10366355</v>
      </c>
      <c r="F1039" s="8" t="s">
        <v>316</v>
      </c>
      <c r="G1039" s="1">
        <v>829308</v>
      </c>
      <c r="H1039" s="1">
        <f t="shared" si="49"/>
        <v>11195663</v>
      </c>
      <c r="I1039" s="2" t="s">
        <v>2355</v>
      </c>
      <c r="J1039" s="2" t="s">
        <v>2013</v>
      </c>
      <c r="K1039" s="1">
        <f>+VLOOKUP(B1039,[6]Sheet1!A$1:H$336,6,0)</f>
        <v>10366350</v>
      </c>
      <c r="L1039" s="1">
        <f t="shared" si="51"/>
        <v>-5</v>
      </c>
      <c r="M1039" s="6">
        <f>+VLOOKUP(B1039,[6]Sheet1!A$1:H$336,8,0)</f>
        <v>44869</v>
      </c>
      <c r="N1039" t="s">
        <v>4436</v>
      </c>
    </row>
    <row r="1040" spans="1:14" customFormat="1" hidden="1" outlineLevel="1" x14ac:dyDescent="0.2">
      <c r="A1040" s="6">
        <v>44842</v>
      </c>
      <c r="B1040" s="2">
        <v>46746</v>
      </c>
      <c r="C1040" s="2" t="s">
        <v>2578</v>
      </c>
      <c r="D1040" s="2" t="s">
        <v>1746</v>
      </c>
      <c r="E1040" s="1">
        <v>7143960</v>
      </c>
      <c r="F1040" s="8" t="s">
        <v>316</v>
      </c>
      <c r="G1040" s="1">
        <v>571517</v>
      </c>
      <c r="H1040" s="1">
        <f t="shared" si="49"/>
        <v>7715477</v>
      </c>
      <c r="I1040" s="2" t="s">
        <v>2818</v>
      </c>
      <c r="J1040" s="2" t="s">
        <v>364</v>
      </c>
      <c r="K1040" s="1">
        <f>+VLOOKUP(B1040,[6]Sheet1!A$1:H$336,6,0)</f>
        <v>7143963</v>
      </c>
      <c r="L1040" s="1">
        <f t="shared" si="51"/>
        <v>3</v>
      </c>
      <c r="M1040" s="6">
        <f>+VLOOKUP(B1040,[6]Sheet1!A$1:H$336,8,0)</f>
        <v>44869</v>
      </c>
      <c r="N1040" t="s">
        <v>4436</v>
      </c>
    </row>
    <row r="1041" spans="1:14" customFormat="1" hidden="1" outlineLevel="1" x14ac:dyDescent="0.2">
      <c r="A1041" s="6">
        <v>44842</v>
      </c>
      <c r="B1041" s="2">
        <v>46747</v>
      </c>
      <c r="C1041" s="2" t="s">
        <v>2578</v>
      </c>
      <c r="D1041" s="2" t="s">
        <v>904</v>
      </c>
      <c r="E1041" s="1">
        <v>4270614</v>
      </c>
      <c r="F1041" s="8" t="s">
        <v>316</v>
      </c>
      <c r="G1041" s="1">
        <v>341649</v>
      </c>
      <c r="H1041" s="1">
        <f t="shared" si="49"/>
        <v>4612263</v>
      </c>
      <c r="I1041" s="2" t="s">
        <v>2445</v>
      </c>
      <c r="J1041" s="2" t="s">
        <v>1098</v>
      </c>
      <c r="K1041" s="1">
        <f>+VLOOKUP(B1041,[6]Sheet1!A$1:H$336,6,0)</f>
        <v>4270613</v>
      </c>
      <c r="L1041" s="1">
        <f t="shared" si="51"/>
        <v>-1</v>
      </c>
      <c r="M1041" s="6">
        <f>+VLOOKUP(B1041,[6]Sheet1!A$1:H$336,8,0)</f>
        <v>44869</v>
      </c>
      <c r="N1041" t="s">
        <v>4436</v>
      </c>
    </row>
    <row r="1042" spans="1:14" customFormat="1" hidden="1" outlineLevel="1" x14ac:dyDescent="0.2">
      <c r="A1042" s="6">
        <v>44842</v>
      </c>
      <c r="B1042" s="2">
        <v>46748</v>
      </c>
      <c r="C1042" s="2" t="s">
        <v>2578</v>
      </c>
      <c r="D1042" s="2" t="s">
        <v>156</v>
      </c>
      <c r="E1042" s="1">
        <v>2114855</v>
      </c>
      <c r="F1042" s="8" t="s">
        <v>316</v>
      </c>
      <c r="G1042" s="1">
        <v>169188</v>
      </c>
      <c r="H1042" s="1">
        <f t="shared" si="49"/>
        <v>2284043</v>
      </c>
      <c r="I1042" s="2" t="s">
        <v>24</v>
      </c>
      <c r="J1042" s="2" t="s">
        <v>349</v>
      </c>
      <c r="K1042" s="1">
        <f>+VLOOKUP(B1042,[6]Sheet1!A$1:H$336,6,0)</f>
        <v>2114850</v>
      </c>
      <c r="L1042" s="1">
        <f t="shared" si="51"/>
        <v>-5</v>
      </c>
      <c r="M1042" s="6">
        <f>+VLOOKUP(B1042,[6]Sheet1!A$1:H$336,8,0)</f>
        <v>44869</v>
      </c>
      <c r="N1042" t="s">
        <v>4436</v>
      </c>
    </row>
    <row r="1043" spans="1:14" customFormat="1" hidden="1" outlineLevel="1" x14ac:dyDescent="0.2">
      <c r="A1043" s="6">
        <v>44842</v>
      </c>
      <c r="B1043" s="2">
        <v>46749</v>
      </c>
      <c r="C1043" s="2" t="s">
        <v>2578</v>
      </c>
      <c r="D1043" s="2" t="s">
        <v>1480</v>
      </c>
      <c r="E1043" s="1">
        <v>1110580</v>
      </c>
      <c r="F1043" s="8" t="s">
        <v>316</v>
      </c>
      <c r="G1043" s="1">
        <v>88846</v>
      </c>
      <c r="H1043" s="1">
        <f t="shared" si="49"/>
        <v>1199426</v>
      </c>
      <c r="I1043" s="2" t="s">
        <v>124</v>
      </c>
      <c r="J1043" s="2" t="s">
        <v>1197</v>
      </c>
      <c r="K1043" s="1">
        <f>+VLOOKUP(B1043,[6]Sheet1!A$1:H$336,6,0)</f>
        <v>1110575</v>
      </c>
      <c r="L1043" s="1">
        <f t="shared" si="51"/>
        <v>-5</v>
      </c>
      <c r="M1043" s="6">
        <f>+VLOOKUP(B1043,[6]Sheet1!A$1:H$336,8,0)</f>
        <v>44869</v>
      </c>
      <c r="N1043" t="s">
        <v>4436</v>
      </c>
    </row>
    <row r="1044" spans="1:14" customFormat="1" hidden="1" outlineLevel="1" x14ac:dyDescent="0.2">
      <c r="A1044" s="6">
        <v>44842</v>
      </c>
      <c r="B1044" s="2">
        <v>46750</v>
      </c>
      <c r="C1044" s="2" t="s">
        <v>2578</v>
      </c>
      <c r="D1044" s="2" t="s">
        <v>1336</v>
      </c>
      <c r="E1044" s="1">
        <v>501820</v>
      </c>
      <c r="F1044" s="8" t="s">
        <v>316</v>
      </c>
      <c r="G1044" s="1">
        <v>40146</v>
      </c>
      <c r="H1044" s="1">
        <f t="shared" si="49"/>
        <v>541966</v>
      </c>
      <c r="I1044" s="2" t="s">
        <v>1554</v>
      </c>
      <c r="J1044" s="2" t="s">
        <v>2830</v>
      </c>
      <c r="K1044" s="1">
        <f>+VLOOKUP(B1044,[6]Sheet1!A$1:H$336,6,0)</f>
        <v>501825</v>
      </c>
      <c r="L1044" s="1">
        <f t="shared" si="51"/>
        <v>5</v>
      </c>
      <c r="M1044" s="6">
        <f>+VLOOKUP(B1044,[6]Sheet1!A$1:H$336,8,0)</f>
        <v>44869</v>
      </c>
      <c r="N1044" t="s">
        <v>4436</v>
      </c>
    </row>
    <row r="1045" spans="1:14" customFormat="1" hidden="1" outlineLevel="1" x14ac:dyDescent="0.2">
      <c r="A1045" s="6">
        <v>44842</v>
      </c>
      <c r="B1045" s="2">
        <v>46751</v>
      </c>
      <c r="C1045" s="2" t="s">
        <v>2578</v>
      </c>
      <c r="D1045" s="2" t="s">
        <v>2869</v>
      </c>
      <c r="E1045" s="1">
        <v>2221160</v>
      </c>
      <c r="F1045" s="8" t="s">
        <v>316</v>
      </c>
      <c r="G1045" s="1">
        <v>177693</v>
      </c>
      <c r="H1045" s="1">
        <f t="shared" si="49"/>
        <v>2398853</v>
      </c>
      <c r="I1045" s="2" t="s">
        <v>1796</v>
      </c>
      <c r="J1045" s="2" t="s">
        <v>913</v>
      </c>
      <c r="K1045" s="1">
        <f>+VLOOKUP(B1045,[6]Sheet1!A$1:H$336,6,0)</f>
        <v>2221163</v>
      </c>
      <c r="L1045" s="1">
        <f t="shared" si="51"/>
        <v>3</v>
      </c>
      <c r="M1045" s="6">
        <f>+VLOOKUP(B1045,[6]Sheet1!A$1:H$336,8,0)</f>
        <v>44869</v>
      </c>
      <c r="N1045" t="s">
        <v>4436</v>
      </c>
    </row>
    <row r="1046" spans="1:14" customFormat="1" hidden="1" outlineLevel="1" x14ac:dyDescent="0.2">
      <c r="A1046" s="6">
        <v>44842</v>
      </c>
      <c r="B1046" s="2">
        <v>46752</v>
      </c>
      <c r="C1046" s="2" t="s">
        <v>2578</v>
      </c>
      <c r="D1046" s="2" t="s">
        <v>1175</v>
      </c>
      <c r="E1046" s="1">
        <v>4753026</v>
      </c>
      <c r="F1046" s="8" t="s">
        <v>316</v>
      </c>
      <c r="G1046" s="1">
        <v>380242</v>
      </c>
      <c r="H1046" s="1">
        <f t="shared" si="49"/>
        <v>5133268</v>
      </c>
      <c r="I1046" s="2" t="s">
        <v>944</v>
      </c>
      <c r="J1046" s="2" t="s">
        <v>319</v>
      </c>
      <c r="K1046" s="1">
        <f>+VLOOKUP(B1046,[6]Sheet1!A$1:H$336,6,0)</f>
        <v>4753025</v>
      </c>
      <c r="L1046" s="1">
        <f t="shared" si="51"/>
        <v>-1</v>
      </c>
      <c r="M1046" s="6">
        <f>+VLOOKUP(B1046,[6]Sheet1!A$1:H$336,8,0)</f>
        <v>44869</v>
      </c>
      <c r="N1046" t="s">
        <v>4436</v>
      </c>
    </row>
    <row r="1047" spans="1:14" customFormat="1" hidden="1" outlineLevel="1" x14ac:dyDescent="0.2">
      <c r="A1047" s="6">
        <v>44842</v>
      </c>
      <c r="B1047" s="2">
        <v>46753</v>
      </c>
      <c r="C1047" s="2" t="s">
        <v>2578</v>
      </c>
      <c r="D1047" s="2" t="s">
        <v>1068</v>
      </c>
      <c r="E1047" s="1">
        <v>2381320</v>
      </c>
      <c r="F1047" s="8" t="s">
        <v>316</v>
      </c>
      <c r="G1047" s="1">
        <v>190506</v>
      </c>
      <c r="H1047" s="1">
        <f t="shared" si="49"/>
        <v>2571826</v>
      </c>
      <c r="I1047" s="2" t="s">
        <v>1893</v>
      </c>
      <c r="J1047" s="2" t="s">
        <v>375</v>
      </c>
      <c r="K1047" s="1"/>
      <c r="L1047" s="1"/>
      <c r="M1047" s="6"/>
      <c r="N1047" t="s">
        <v>3065</v>
      </c>
    </row>
    <row r="1048" spans="1:14" customFormat="1" hidden="1" outlineLevel="1" x14ac:dyDescent="0.2">
      <c r="A1048" s="6">
        <v>44842</v>
      </c>
      <c r="B1048" s="2">
        <v>46754</v>
      </c>
      <c r="C1048" s="2" t="s">
        <v>2578</v>
      </c>
      <c r="D1048" s="2" t="s">
        <v>163</v>
      </c>
      <c r="E1048" s="1">
        <v>509945</v>
      </c>
      <c r="F1048" s="8" t="s">
        <v>316</v>
      </c>
      <c r="G1048" s="1">
        <v>40796</v>
      </c>
      <c r="H1048" s="1">
        <f t="shared" si="49"/>
        <v>550741</v>
      </c>
      <c r="I1048" s="2" t="s">
        <v>1893</v>
      </c>
      <c r="J1048" s="2" t="s">
        <v>375</v>
      </c>
      <c r="K1048" s="1">
        <f>+VLOOKUP(B1048,[6]Sheet1!A$1:H$336,6,0)</f>
        <v>509950</v>
      </c>
      <c r="L1048" s="1">
        <f t="shared" ref="L1048:L1051" si="52">+K1048-E1048</f>
        <v>5</v>
      </c>
      <c r="M1048" s="6">
        <f>+VLOOKUP(B1048,[6]Sheet1!A$1:H$336,8,0)</f>
        <v>44869</v>
      </c>
      <c r="N1048" t="s">
        <v>4436</v>
      </c>
    </row>
    <row r="1049" spans="1:14" customFormat="1" hidden="1" outlineLevel="1" x14ac:dyDescent="0.2">
      <c r="A1049" s="6">
        <v>44842</v>
      </c>
      <c r="B1049" s="2">
        <v>46755</v>
      </c>
      <c r="C1049" s="2" t="s">
        <v>2578</v>
      </c>
      <c r="D1049" s="2" t="s">
        <v>1968</v>
      </c>
      <c r="E1049" s="1">
        <v>3331740</v>
      </c>
      <c r="F1049" s="8" t="s">
        <v>316</v>
      </c>
      <c r="G1049" s="1">
        <v>266539</v>
      </c>
      <c r="H1049" s="1">
        <f t="shared" si="49"/>
        <v>3598279</v>
      </c>
      <c r="I1049" s="2" t="s">
        <v>1893</v>
      </c>
      <c r="J1049" s="2" t="s">
        <v>375</v>
      </c>
      <c r="K1049" s="1">
        <f>+VLOOKUP(B1049,[6]Sheet1!A$1:H$336,6,0)</f>
        <v>3331738</v>
      </c>
      <c r="L1049" s="1">
        <f t="shared" si="52"/>
        <v>-2</v>
      </c>
      <c r="M1049" s="6">
        <f>+VLOOKUP(B1049,[6]Sheet1!A$1:H$336,8,0)</f>
        <v>44869</v>
      </c>
      <c r="N1049" t="s">
        <v>4436</v>
      </c>
    </row>
    <row r="1050" spans="1:14" customFormat="1" hidden="1" outlineLevel="1" x14ac:dyDescent="0.2">
      <c r="A1050" s="6">
        <v>44842</v>
      </c>
      <c r="B1050" s="2">
        <v>46756</v>
      </c>
      <c r="C1050" s="2" t="s">
        <v>2578</v>
      </c>
      <c r="D1050" s="2" t="s">
        <v>1714</v>
      </c>
      <c r="E1050" s="1">
        <v>2916940</v>
      </c>
      <c r="F1050" s="8" t="s">
        <v>316</v>
      </c>
      <c r="G1050" s="1">
        <v>233355</v>
      </c>
      <c r="H1050" s="1">
        <f t="shared" si="49"/>
        <v>3150295</v>
      </c>
      <c r="I1050" s="2" t="s">
        <v>1893</v>
      </c>
      <c r="J1050" s="2" t="s">
        <v>375</v>
      </c>
      <c r="K1050" s="1">
        <f>+VLOOKUP(B1050,[6]Sheet1!A$1:H$336,6,0)</f>
        <v>2916938</v>
      </c>
      <c r="L1050" s="1">
        <f t="shared" si="52"/>
        <v>-2</v>
      </c>
      <c r="M1050" s="6">
        <f>+VLOOKUP(B1050,[6]Sheet1!A$1:H$336,8,0)</f>
        <v>44869</v>
      </c>
      <c r="N1050" t="s">
        <v>4436</v>
      </c>
    </row>
    <row r="1051" spans="1:14" customFormat="1" hidden="1" outlineLevel="1" x14ac:dyDescent="0.2">
      <c r="A1051" s="6">
        <v>44842</v>
      </c>
      <c r="B1051" s="2">
        <v>46757</v>
      </c>
      <c r="C1051" s="2" t="s">
        <v>2578</v>
      </c>
      <c r="D1051" s="2" t="s">
        <v>2010</v>
      </c>
      <c r="E1051" s="1">
        <v>2419800</v>
      </c>
      <c r="F1051" s="8" t="s">
        <v>316</v>
      </c>
      <c r="G1051" s="1">
        <v>193584</v>
      </c>
      <c r="H1051" s="1">
        <f t="shared" si="49"/>
        <v>2613384</v>
      </c>
      <c r="I1051" s="2" t="s">
        <v>1893</v>
      </c>
      <c r="J1051" s="2" t="s">
        <v>375</v>
      </c>
      <c r="K1051" s="1">
        <f>+VLOOKUP(B1051,[6]Sheet1!A$1:H$336,6,0)</f>
        <v>2419800</v>
      </c>
      <c r="L1051" s="1">
        <f t="shared" si="52"/>
        <v>0</v>
      </c>
      <c r="M1051" s="6">
        <f>+VLOOKUP(B1051,[6]Sheet1!A$1:H$336,8,0)</f>
        <v>44869</v>
      </c>
      <c r="N1051" t="s">
        <v>4436</v>
      </c>
    </row>
    <row r="1052" spans="1:14" customFormat="1" hidden="1" outlineLevel="1" x14ac:dyDescent="0.2">
      <c r="A1052" s="6">
        <v>44842</v>
      </c>
      <c r="B1052" s="2">
        <v>46758</v>
      </c>
      <c r="C1052" s="2" t="s">
        <v>2578</v>
      </c>
      <c r="D1052" s="2" t="s">
        <v>2465</v>
      </c>
      <c r="E1052" s="1">
        <v>1190660</v>
      </c>
      <c r="F1052" s="8" t="s">
        <v>316</v>
      </c>
      <c r="G1052" s="1">
        <v>95253</v>
      </c>
      <c r="H1052" s="1">
        <f t="shared" si="49"/>
        <v>1285913</v>
      </c>
      <c r="I1052" s="2" t="s">
        <v>1893</v>
      </c>
      <c r="J1052" s="2" t="s">
        <v>375</v>
      </c>
      <c r="K1052" s="1"/>
      <c r="L1052" s="1"/>
      <c r="M1052" s="6"/>
      <c r="N1052" t="s">
        <v>3065</v>
      </c>
    </row>
    <row r="1053" spans="1:14" customFormat="1" hidden="1" outlineLevel="1" x14ac:dyDescent="0.2">
      <c r="A1053" s="6">
        <v>44842</v>
      </c>
      <c r="B1053" s="2">
        <v>46759</v>
      </c>
      <c r="C1053" s="2" t="s">
        <v>2578</v>
      </c>
      <c r="D1053" s="2" t="s">
        <v>2569</v>
      </c>
      <c r="E1053" s="1">
        <v>4522400</v>
      </c>
      <c r="F1053" s="8" t="s">
        <v>316</v>
      </c>
      <c r="G1053" s="1">
        <v>361792</v>
      </c>
      <c r="H1053" s="1">
        <f t="shared" si="49"/>
        <v>4884192</v>
      </c>
      <c r="I1053" s="2" t="s">
        <v>1893</v>
      </c>
      <c r="J1053" s="2" t="s">
        <v>375</v>
      </c>
      <c r="K1053" s="1"/>
      <c r="L1053" s="1"/>
      <c r="M1053" s="6"/>
      <c r="N1053" t="s">
        <v>3065</v>
      </c>
    </row>
    <row r="1054" spans="1:14" customFormat="1" hidden="1" outlineLevel="1" x14ac:dyDescent="0.2">
      <c r="A1054" s="6">
        <v>44842</v>
      </c>
      <c r="B1054" s="2">
        <v>46760</v>
      </c>
      <c r="C1054" s="2" t="s">
        <v>2578</v>
      </c>
      <c r="D1054" s="2" t="s">
        <v>667</v>
      </c>
      <c r="E1054" s="1">
        <v>0</v>
      </c>
      <c r="F1054" s="8" t="s">
        <v>316</v>
      </c>
      <c r="G1054" s="1">
        <v>0</v>
      </c>
      <c r="H1054" s="1">
        <f t="shared" si="49"/>
        <v>0</v>
      </c>
      <c r="I1054" s="2" t="s">
        <v>1893</v>
      </c>
      <c r="J1054" s="2" t="s">
        <v>375</v>
      </c>
      <c r="K1054" s="1"/>
      <c r="L1054" s="1"/>
      <c r="M1054" s="6"/>
      <c r="N1054" t="s">
        <v>3062</v>
      </c>
    </row>
    <row r="1055" spans="1:14" customFormat="1" hidden="1" outlineLevel="1" x14ac:dyDescent="0.2">
      <c r="A1055" s="6">
        <v>44842</v>
      </c>
      <c r="B1055" s="2">
        <v>46761</v>
      </c>
      <c r="C1055" s="2" t="s">
        <v>2578</v>
      </c>
      <c r="D1055" s="2" t="s">
        <v>170</v>
      </c>
      <c r="E1055" s="1">
        <v>3399909</v>
      </c>
      <c r="F1055" s="8" t="s">
        <v>316</v>
      </c>
      <c r="G1055" s="1">
        <v>271993</v>
      </c>
      <c r="H1055" s="1">
        <f t="shared" si="49"/>
        <v>3671902</v>
      </c>
      <c r="I1055" s="2" t="s">
        <v>1893</v>
      </c>
      <c r="J1055" s="2" t="s">
        <v>375</v>
      </c>
      <c r="K1055" s="1">
        <f>+VLOOKUP(B1055,[6]Sheet1!A$1:H$336,6,0)</f>
        <v>3399913</v>
      </c>
      <c r="L1055" s="1">
        <f t="shared" ref="L1055" si="53">+K1055-E1055</f>
        <v>4</v>
      </c>
      <c r="M1055" s="6">
        <f>+VLOOKUP(B1055,[6]Sheet1!A$1:H$336,8,0)</f>
        <v>44869</v>
      </c>
      <c r="N1055" t="s">
        <v>4436</v>
      </c>
    </row>
    <row r="1056" spans="1:14" customFormat="1" hidden="1" outlineLevel="1" x14ac:dyDescent="0.2">
      <c r="A1056" s="6">
        <v>44842</v>
      </c>
      <c r="B1056" s="2">
        <v>46762</v>
      </c>
      <c r="C1056" s="2" t="s">
        <v>2578</v>
      </c>
      <c r="D1056" s="2" t="s">
        <v>2203</v>
      </c>
      <c r="E1056" s="1">
        <v>392004</v>
      </c>
      <c r="F1056" s="8" t="s">
        <v>316</v>
      </c>
      <c r="G1056" s="1">
        <v>31360</v>
      </c>
      <c r="H1056" s="1">
        <f t="shared" si="49"/>
        <v>423364</v>
      </c>
      <c r="I1056" s="2" t="s">
        <v>1893</v>
      </c>
      <c r="J1056" s="2" t="s">
        <v>375</v>
      </c>
      <c r="K1056" s="1"/>
      <c r="L1056" s="1"/>
      <c r="M1056" s="6"/>
      <c r="N1056" t="s">
        <v>3065</v>
      </c>
    </row>
    <row r="1057" spans="1:14" customFormat="1" hidden="1" outlineLevel="1" x14ac:dyDescent="0.2">
      <c r="A1057" s="6">
        <v>44842</v>
      </c>
      <c r="B1057" s="2">
        <v>46763</v>
      </c>
      <c r="C1057" s="2" t="s">
        <v>2578</v>
      </c>
      <c r="D1057" s="2" t="s">
        <v>2887</v>
      </c>
      <c r="E1057" s="1">
        <v>2540670</v>
      </c>
      <c r="F1057" s="8" t="s">
        <v>316</v>
      </c>
      <c r="G1057" s="1">
        <v>203254</v>
      </c>
      <c r="H1057" s="1">
        <f t="shared" si="49"/>
        <v>2743924</v>
      </c>
      <c r="I1057" s="2" t="s">
        <v>1893</v>
      </c>
      <c r="J1057" s="2" t="s">
        <v>375</v>
      </c>
      <c r="K1057" s="1">
        <f>+VLOOKUP(B1057,[6]Sheet1!A$1:H$336,6,0)</f>
        <v>2540675</v>
      </c>
      <c r="L1057" s="1">
        <f t="shared" ref="L1057" si="54">+K1057-E1057</f>
        <v>5</v>
      </c>
      <c r="M1057" s="6">
        <f>+VLOOKUP(B1057,[6]Sheet1!A$1:H$336,8,0)</f>
        <v>44869</v>
      </c>
      <c r="N1057" t="s">
        <v>4436</v>
      </c>
    </row>
    <row r="1058" spans="1:14" customFormat="1" hidden="1" outlineLevel="1" x14ac:dyDescent="0.2">
      <c r="A1058" s="6">
        <v>44842</v>
      </c>
      <c r="B1058" s="2">
        <v>46764</v>
      </c>
      <c r="C1058" s="2" t="s">
        <v>2578</v>
      </c>
      <c r="D1058" s="2" t="s">
        <v>1845</v>
      </c>
      <c r="E1058" s="1">
        <v>3347430</v>
      </c>
      <c r="F1058" s="8" t="s">
        <v>316</v>
      </c>
      <c r="G1058" s="1">
        <v>267794</v>
      </c>
      <c r="H1058" s="1">
        <f t="shared" si="49"/>
        <v>3615224</v>
      </c>
      <c r="I1058" s="2" t="s">
        <v>1893</v>
      </c>
      <c r="J1058" s="2" t="s">
        <v>375</v>
      </c>
      <c r="K1058" s="1"/>
      <c r="L1058" s="1"/>
      <c r="M1058" s="6"/>
      <c r="N1058" t="s">
        <v>3065</v>
      </c>
    </row>
    <row r="1059" spans="1:14" customFormat="1" hidden="1" outlineLevel="1" x14ac:dyDescent="0.2">
      <c r="A1059" s="6">
        <v>44842</v>
      </c>
      <c r="B1059" s="2">
        <v>46765</v>
      </c>
      <c r="C1059" s="2" t="s">
        <v>2578</v>
      </c>
      <c r="D1059" s="2" t="s">
        <v>2905</v>
      </c>
      <c r="E1059" s="1">
        <v>4854910</v>
      </c>
      <c r="F1059" s="8" t="s">
        <v>316</v>
      </c>
      <c r="G1059" s="1">
        <v>388393</v>
      </c>
      <c r="H1059" s="1">
        <f t="shared" si="49"/>
        <v>5243303</v>
      </c>
      <c r="I1059" s="2" t="s">
        <v>1893</v>
      </c>
      <c r="J1059" s="2" t="s">
        <v>375</v>
      </c>
      <c r="K1059" s="1"/>
      <c r="L1059" s="1"/>
      <c r="M1059" s="6"/>
      <c r="N1059" t="s">
        <v>3065</v>
      </c>
    </row>
    <row r="1060" spans="1:14" customFormat="1" hidden="1" outlineLevel="1" x14ac:dyDescent="0.2">
      <c r="A1060" s="6">
        <v>44842</v>
      </c>
      <c r="B1060" s="2">
        <v>46766</v>
      </c>
      <c r="C1060" s="2" t="s">
        <v>2578</v>
      </c>
      <c r="D1060" s="2" t="s">
        <v>746</v>
      </c>
      <c r="E1060" s="1">
        <v>5552900</v>
      </c>
      <c r="F1060" s="8" t="s">
        <v>316</v>
      </c>
      <c r="G1060" s="1">
        <v>444232</v>
      </c>
      <c r="H1060" s="1">
        <f t="shared" si="49"/>
        <v>5997132</v>
      </c>
      <c r="I1060" s="2" t="s">
        <v>2355</v>
      </c>
      <c r="J1060" s="2" t="s">
        <v>2013</v>
      </c>
      <c r="K1060" s="1">
        <f>+VLOOKUP(B1060,[6]Sheet1!A$1:H$336,6,0)</f>
        <v>5552900</v>
      </c>
      <c r="L1060" s="1">
        <f t="shared" ref="L1060:L1061" si="55">+K1060-E1060</f>
        <v>0</v>
      </c>
      <c r="M1060" s="6">
        <f>+VLOOKUP(B1060,[6]Sheet1!A$1:H$336,8,0)</f>
        <v>44869</v>
      </c>
      <c r="N1060" t="s">
        <v>4436</v>
      </c>
    </row>
    <row r="1061" spans="1:14" customFormat="1" hidden="1" outlineLevel="1" x14ac:dyDescent="0.2">
      <c r="A1061" s="6">
        <v>44842</v>
      </c>
      <c r="B1061" s="2">
        <v>46767</v>
      </c>
      <c r="C1061" s="2" t="s">
        <v>2578</v>
      </c>
      <c r="D1061" s="2" t="s">
        <v>2864</v>
      </c>
      <c r="E1061" s="1">
        <v>2835070</v>
      </c>
      <c r="F1061" s="8" t="s">
        <v>316</v>
      </c>
      <c r="G1061" s="1">
        <v>226806</v>
      </c>
      <c r="H1061" s="1">
        <f t="shared" si="49"/>
        <v>3061876</v>
      </c>
      <c r="I1061" s="2" t="s">
        <v>2355</v>
      </c>
      <c r="J1061" s="2" t="s">
        <v>2013</v>
      </c>
      <c r="K1061" s="1">
        <f>+VLOOKUP(B1061,[6]Sheet1!A$1:H$336,6,0)</f>
        <v>2835075</v>
      </c>
      <c r="L1061" s="1">
        <f t="shared" si="55"/>
        <v>5</v>
      </c>
      <c r="M1061" s="6">
        <f>+VLOOKUP(B1061,[6]Sheet1!A$1:H$336,8,0)</f>
        <v>44869</v>
      </c>
      <c r="N1061" t="s">
        <v>4436</v>
      </c>
    </row>
    <row r="1062" spans="1:14" customFormat="1" hidden="1" outlineLevel="1" x14ac:dyDescent="0.2">
      <c r="A1062" s="6">
        <v>44842</v>
      </c>
      <c r="B1062" s="2">
        <v>46768</v>
      </c>
      <c r="C1062" s="2" t="s">
        <v>2578</v>
      </c>
      <c r="D1062" s="2" t="s">
        <v>664</v>
      </c>
      <c r="E1062" s="1">
        <v>4723515</v>
      </c>
      <c r="F1062" s="8" t="s">
        <v>316</v>
      </c>
      <c r="G1062" s="1">
        <v>377881</v>
      </c>
      <c r="H1062" s="1">
        <f t="shared" si="49"/>
        <v>5101396</v>
      </c>
      <c r="I1062" s="2" t="s">
        <v>1893</v>
      </c>
      <c r="J1062" s="2" t="s">
        <v>375</v>
      </c>
      <c r="K1062" s="1"/>
      <c r="L1062" s="1"/>
      <c r="M1062" s="6"/>
      <c r="N1062" t="s">
        <v>3065</v>
      </c>
    </row>
    <row r="1063" spans="1:14" customFormat="1" hidden="1" outlineLevel="1" x14ac:dyDescent="0.2">
      <c r="A1063" s="6">
        <v>44842</v>
      </c>
      <c r="B1063" s="2">
        <v>46769</v>
      </c>
      <c r="C1063" s="2" t="s">
        <v>2578</v>
      </c>
      <c r="D1063" s="2" t="s">
        <v>2946</v>
      </c>
      <c r="E1063" s="1">
        <v>3689780</v>
      </c>
      <c r="F1063" s="8" t="s">
        <v>316</v>
      </c>
      <c r="G1063" s="1">
        <v>295182</v>
      </c>
      <c r="H1063" s="1">
        <f t="shared" si="49"/>
        <v>3984962</v>
      </c>
      <c r="I1063" s="2" t="s">
        <v>2355</v>
      </c>
      <c r="J1063" s="2" t="s">
        <v>2013</v>
      </c>
      <c r="K1063" s="1">
        <f>+VLOOKUP(B1063,[6]Sheet1!A$1:H$336,6,0)</f>
        <v>3689775</v>
      </c>
      <c r="L1063" s="1">
        <f t="shared" ref="L1063:L1070" si="56">+K1063-E1063</f>
        <v>-5</v>
      </c>
      <c r="M1063" s="6">
        <f>+VLOOKUP(B1063,[6]Sheet1!A$1:H$336,8,0)</f>
        <v>44869</v>
      </c>
      <c r="N1063" t="s">
        <v>4436</v>
      </c>
    </row>
    <row r="1064" spans="1:14" customFormat="1" hidden="1" outlineLevel="1" x14ac:dyDescent="0.2">
      <c r="A1064" s="6">
        <v>44842</v>
      </c>
      <c r="B1064" s="2">
        <v>46770</v>
      </c>
      <c r="C1064" s="2" t="s">
        <v>2578</v>
      </c>
      <c r="D1064" s="2" t="s">
        <v>2258</v>
      </c>
      <c r="E1064" s="1">
        <v>8091880</v>
      </c>
      <c r="F1064" s="8" t="s">
        <v>316</v>
      </c>
      <c r="G1064" s="1">
        <v>647350</v>
      </c>
      <c r="H1064" s="1">
        <f t="shared" si="49"/>
        <v>8739230</v>
      </c>
      <c r="I1064" s="2" t="s">
        <v>2355</v>
      </c>
      <c r="J1064" s="2" t="s">
        <v>2013</v>
      </c>
      <c r="K1064" s="1">
        <f>+VLOOKUP(B1064,[6]Sheet1!A$1:H$336,6,0)</f>
        <v>8091875</v>
      </c>
      <c r="L1064" s="1">
        <f t="shared" si="56"/>
        <v>-5</v>
      </c>
      <c r="M1064" s="6">
        <f>+VLOOKUP(B1064,[6]Sheet1!A$1:H$336,8,0)</f>
        <v>44869</v>
      </c>
      <c r="N1064" t="s">
        <v>4436</v>
      </c>
    </row>
    <row r="1065" spans="1:14" customFormat="1" hidden="1" outlineLevel="1" x14ac:dyDescent="0.2">
      <c r="A1065" s="6">
        <v>44842</v>
      </c>
      <c r="B1065" s="2">
        <v>46771</v>
      </c>
      <c r="C1065" s="2" t="s">
        <v>2578</v>
      </c>
      <c r="D1065" s="2" t="s">
        <v>1021</v>
      </c>
      <c r="E1065" s="1">
        <v>12957135</v>
      </c>
      <c r="F1065" s="8" t="s">
        <v>316</v>
      </c>
      <c r="G1065" s="1">
        <v>1036571</v>
      </c>
      <c r="H1065" s="1">
        <f t="shared" si="49"/>
        <v>13993706</v>
      </c>
      <c r="I1065" s="2" t="s">
        <v>2355</v>
      </c>
      <c r="J1065" s="2" t="s">
        <v>2013</v>
      </c>
      <c r="K1065" s="1">
        <f>+VLOOKUP(B1065,[6]Sheet1!A$1:H$336,6,0)</f>
        <v>12957138</v>
      </c>
      <c r="L1065" s="1">
        <f t="shared" si="56"/>
        <v>3</v>
      </c>
      <c r="M1065" s="6">
        <f>+VLOOKUP(B1065,[6]Sheet1!A$1:H$336,8,0)</f>
        <v>44869</v>
      </c>
      <c r="N1065" t="s">
        <v>4436</v>
      </c>
    </row>
    <row r="1066" spans="1:14" customFormat="1" hidden="1" outlineLevel="1" x14ac:dyDescent="0.2">
      <c r="A1066" s="6">
        <v>44842</v>
      </c>
      <c r="B1066" s="2">
        <v>46772</v>
      </c>
      <c r="C1066" s="2" t="s">
        <v>2578</v>
      </c>
      <c r="D1066" s="2" t="s">
        <v>2915</v>
      </c>
      <c r="E1066" s="1">
        <v>1110580</v>
      </c>
      <c r="F1066" s="8" t="s">
        <v>316</v>
      </c>
      <c r="G1066" s="1">
        <v>88846</v>
      </c>
      <c r="H1066" s="1">
        <f t="shared" si="49"/>
        <v>1199426</v>
      </c>
      <c r="I1066" s="2" t="s">
        <v>2445</v>
      </c>
      <c r="J1066" s="2" t="s">
        <v>1098</v>
      </c>
      <c r="K1066" s="1">
        <f>+VLOOKUP(B1066,[6]Sheet1!A$1:H$336,6,0)</f>
        <v>1110575</v>
      </c>
      <c r="L1066" s="1">
        <f t="shared" si="56"/>
        <v>-5</v>
      </c>
      <c r="M1066" s="6">
        <f>+VLOOKUP(B1066,[6]Sheet1!A$1:H$336,8,0)</f>
        <v>44869</v>
      </c>
      <c r="N1066" t="s">
        <v>4436</v>
      </c>
    </row>
    <row r="1067" spans="1:14" customFormat="1" hidden="1" outlineLevel="1" x14ac:dyDescent="0.2">
      <c r="A1067" s="6">
        <v>44842</v>
      </c>
      <c r="B1067" s="2">
        <v>46773</v>
      </c>
      <c r="C1067" s="2" t="s">
        <v>2578</v>
      </c>
      <c r="D1067" s="2" t="s">
        <v>1737</v>
      </c>
      <c r="E1067" s="1">
        <v>613910</v>
      </c>
      <c r="F1067" s="8" t="s">
        <v>316</v>
      </c>
      <c r="G1067" s="1">
        <v>49113</v>
      </c>
      <c r="H1067" s="1">
        <f t="shared" si="49"/>
        <v>663023</v>
      </c>
      <c r="I1067" s="2" t="s">
        <v>124</v>
      </c>
      <c r="J1067" s="2" t="s">
        <v>1197</v>
      </c>
      <c r="K1067" s="1">
        <f>+VLOOKUP(B1067,[6]Sheet1!A$1:H$336,6,0)</f>
        <v>613913</v>
      </c>
      <c r="L1067" s="1">
        <f t="shared" si="56"/>
        <v>3</v>
      </c>
      <c r="M1067" s="6">
        <f>+VLOOKUP(B1067,[6]Sheet1!A$1:H$336,8,0)</f>
        <v>44869</v>
      </c>
      <c r="N1067" t="s">
        <v>4436</v>
      </c>
    </row>
    <row r="1068" spans="1:14" customFormat="1" hidden="1" outlineLevel="1" x14ac:dyDescent="0.2">
      <c r="A1068" s="6">
        <v>44842</v>
      </c>
      <c r="B1068" s="2">
        <v>46774</v>
      </c>
      <c r="C1068" s="2" t="s">
        <v>2578</v>
      </c>
      <c r="D1068" s="2" t="s">
        <v>2888</v>
      </c>
      <c r="E1068" s="1">
        <v>1468620</v>
      </c>
      <c r="F1068" s="8" t="s">
        <v>316</v>
      </c>
      <c r="G1068" s="1">
        <v>117490</v>
      </c>
      <c r="H1068" s="1">
        <f t="shared" si="49"/>
        <v>1586110</v>
      </c>
      <c r="I1068" s="2" t="s">
        <v>1554</v>
      </c>
      <c r="J1068" s="2" t="s">
        <v>2830</v>
      </c>
      <c r="K1068" s="1">
        <f>+VLOOKUP(B1068,[6]Sheet1!A$1:H$336,6,0)</f>
        <v>1468625</v>
      </c>
      <c r="L1068" s="1">
        <f t="shared" si="56"/>
        <v>5</v>
      </c>
      <c r="M1068" s="6">
        <f>+VLOOKUP(B1068,[6]Sheet1!A$1:H$336,8,0)</f>
        <v>44869</v>
      </c>
      <c r="N1068" t="s">
        <v>4436</v>
      </c>
    </row>
    <row r="1069" spans="1:14" customFormat="1" hidden="1" outlineLevel="1" x14ac:dyDescent="0.2">
      <c r="A1069" s="6">
        <v>44842</v>
      </c>
      <c r="B1069" s="2">
        <v>46775</v>
      </c>
      <c r="C1069" s="2" t="s">
        <v>2578</v>
      </c>
      <c r="D1069" s="2" t="s">
        <v>1930</v>
      </c>
      <c r="E1069" s="1">
        <v>3666509</v>
      </c>
      <c r="F1069" s="8" t="s">
        <v>316</v>
      </c>
      <c r="G1069" s="1">
        <v>293321</v>
      </c>
      <c r="H1069" s="1">
        <f t="shared" si="49"/>
        <v>3959830</v>
      </c>
      <c r="I1069" s="2" t="s">
        <v>2355</v>
      </c>
      <c r="J1069" s="2" t="s">
        <v>2013</v>
      </c>
      <c r="K1069" s="1">
        <f>+VLOOKUP(B1069,[12]Sheet1!A$120:I$325,7,0)</f>
        <v>4313540</v>
      </c>
      <c r="L1069" s="1">
        <f t="shared" si="56"/>
        <v>647031</v>
      </c>
      <c r="M1069" s="6">
        <f>+VLOOKUP(B1069,[12]Sheet1!A$120:I$325,9,0)</f>
        <v>44935</v>
      </c>
      <c r="N1069" t="s">
        <v>4438</v>
      </c>
    </row>
    <row r="1070" spans="1:14" customFormat="1" hidden="1" outlineLevel="1" x14ac:dyDescent="0.2">
      <c r="A1070" s="6">
        <v>44842</v>
      </c>
      <c r="B1070" s="2">
        <v>46776</v>
      </c>
      <c r="C1070" s="2" t="s">
        <v>2578</v>
      </c>
      <c r="D1070" s="2" t="s">
        <v>2967</v>
      </c>
      <c r="E1070" s="1">
        <v>3331740</v>
      </c>
      <c r="F1070" s="8" t="s">
        <v>316</v>
      </c>
      <c r="G1070" s="1">
        <v>266539</v>
      </c>
      <c r="H1070" s="1">
        <f t="shared" si="49"/>
        <v>3598279</v>
      </c>
      <c r="I1070" s="2" t="s">
        <v>944</v>
      </c>
      <c r="J1070" s="2" t="s">
        <v>319</v>
      </c>
      <c r="K1070" s="1">
        <f>+VLOOKUP(B1070,[6]Sheet1!A$1:H$336,6,0)</f>
        <v>3331738</v>
      </c>
      <c r="L1070" s="1">
        <f t="shared" si="56"/>
        <v>-2</v>
      </c>
      <c r="M1070" s="6">
        <f>+VLOOKUP(B1070,[6]Sheet1!A$1:H$336,8,0)</f>
        <v>44869</v>
      </c>
      <c r="N1070" t="s">
        <v>4436</v>
      </c>
    </row>
    <row r="1071" spans="1:14" customFormat="1" hidden="1" outlineLevel="1" x14ac:dyDescent="0.2">
      <c r="A1071" s="6">
        <v>44842</v>
      </c>
      <c r="B1071" s="2">
        <v>46777</v>
      </c>
      <c r="C1071" s="2" t="s">
        <v>2578</v>
      </c>
      <c r="D1071" s="2" t="s">
        <v>2046</v>
      </c>
      <c r="E1071" s="1">
        <v>0</v>
      </c>
      <c r="F1071" s="8" t="s">
        <v>316</v>
      </c>
      <c r="G1071" s="1">
        <v>0</v>
      </c>
      <c r="H1071" s="1">
        <f t="shared" si="49"/>
        <v>0</v>
      </c>
      <c r="I1071" s="2" t="s">
        <v>2445</v>
      </c>
      <c r="J1071" s="2" t="s">
        <v>1098</v>
      </c>
      <c r="K1071" s="1"/>
      <c r="L1071" s="1"/>
      <c r="M1071" s="6"/>
      <c r="N1071" t="s">
        <v>3062</v>
      </c>
    </row>
    <row r="1072" spans="1:14" customFormat="1" hidden="1" outlineLevel="1" x14ac:dyDescent="0.2">
      <c r="A1072" s="6">
        <v>44842</v>
      </c>
      <c r="B1072" s="2">
        <v>46778</v>
      </c>
      <c r="C1072" s="2" t="s">
        <v>2578</v>
      </c>
      <c r="D1072" s="2" t="s">
        <v>1438</v>
      </c>
      <c r="E1072" s="1">
        <v>1110580</v>
      </c>
      <c r="F1072" s="8" t="s">
        <v>316</v>
      </c>
      <c r="G1072" s="1">
        <v>88846</v>
      </c>
      <c r="H1072" s="1">
        <f t="shared" si="49"/>
        <v>1199426</v>
      </c>
      <c r="I1072" s="2" t="s">
        <v>1554</v>
      </c>
      <c r="J1072" s="2" t="s">
        <v>2830</v>
      </c>
      <c r="K1072" s="1">
        <f>+VLOOKUP(B1072,[6]Sheet1!A$1:H$336,6,0)</f>
        <v>1110575</v>
      </c>
      <c r="L1072" s="1">
        <f t="shared" ref="L1072:L1105" si="57">+K1072-E1072</f>
        <v>-5</v>
      </c>
      <c r="M1072" s="6">
        <f>+VLOOKUP(B1072,[6]Sheet1!A$1:H$336,8,0)</f>
        <v>44869</v>
      </c>
      <c r="N1072" t="s">
        <v>4436</v>
      </c>
    </row>
    <row r="1073" spans="1:14" customFormat="1" hidden="1" outlineLevel="1" x14ac:dyDescent="0.2">
      <c r="A1073" s="6">
        <v>44842</v>
      </c>
      <c r="B1073" s="2">
        <v>46779</v>
      </c>
      <c r="C1073" s="2" t="s">
        <v>2578</v>
      </c>
      <c r="D1073" s="2" t="s">
        <v>2075</v>
      </c>
      <c r="E1073" s="1">
        <v>3729020</v>
      </c>
      <c r="F1073" s="8" t="s">
        <v>316</v>
      </c>
      <c r="G1073" s="1">
        <v>298322</v>
      </c>
      <c r="H1073" s="1">
        <f t="shared" si="49"/>
        <v>4027342</v>
      </c>
      <c r="I1073" s="2" t="s">
        <v>944</v>
      </c>
      <c r="J1073" s="2" t="s">
        <v>319</v>
      </c>
      <c r="K1073" s="1">
        <f>+VLOOKUP(B1073,[6]Sheet1!A$1:H$336,6,0)</f>
        <v>3729025</v>
      </c>
      <c r="L1073" s="1">
        <f t="shared" si="57"/>
        <v>5</v>
      </c>
      <c r="M1073" s="6">
        <f>+VLOOKUP(B1073,[6]Sheet1!A$1:H$336,8,0)</f>
        <v>44869</v>
      </c>
      <c r="N1073" t="s">
        <v>4436</v>
      </c>
    </row>
    <row r="1074" spans="1:14" customFormat="1" hidden="1" outlineLevel="1" x14ac:dyDescent="0.2">
      <c r="A1074" s="6">
        <v>44842</v>
      </c>
      <c r="B1074" s="2">
        <v>46780</v>
      </c>
      <c r="C1074" s="2" t="s">
        <v>2578</v>
      </c>
      <c r="D1074" s="2" t="s">
        <v>2737</v>
      </c>
      <c r="E1074" s="1">
        <v>5211430</v>
      </c>
      <c r="F1074" s="8" t="s">
        <v>316</v>
      </c>
      <c r="G1074" s="1">
        <v>416914</v>
      </c>
      <c r="H1074" s="1">
        <f t="shared" si="49"/>
        <v>5628344</v>
      </c>
      <c r="I1074" s="2" t="s">
        <v>1900</v>
      </c>
      <c r="J1074" s="2" t="s">
        <v>441</v>
      </c>
      <c r="K1074" s="1">
        <f>+VLOOKUP(B1074,[6]Sheet1!A$1:H$336,6,0)</f>
        <v>5211425</v>
      </c>
      <c r="L1074" s="1">
        <f t="shared" si="57"/>
        <v>-5</v>
      </c>
      <c r="M1074" s="6">
        <f>+VLOOKUP(B1074,[6]Sheet1!A$1:H$336,8,0)</f>
        <v>44869</v>
      </c>
      <c r="N1074" t="s">
        <v>4436</v>
      </c>
    </row>
    <row r="1075" spans="1:14" customFormat="1" hidden="1" outlineLevel="1" x14ac:dyDescent="0.2">
      <c r="A1075" s="6">
        <v>44842</v>
      </c>
      <c r="B1075" s="2">
        <v>46781</v>
      </c>
      <c r="C1075" s="2" t="s">
        <v>2578</v>
      </c>
      <c r="D1075" s="2" t="s">
        <v>2460</v>
      </c>
      <c r="E1075" s="1">
        <v>1468620</v>
      </c>
      <c r="F1075" s="8" t="s">
        <v>316</v>
      </c>
      <c r="G1075" s="1">
        <v>117490</v>
      </c>
      <c r="H1075" s="1">
        <f t="shared" si="49"/>
        <v>1586110</v>
      </c>
      <c r="I1075" s="2" t="s">
        <v>1222</v>
      </c>
      <c r="J1075" s="2" t="s">
        <v>915</v>
      </c>
      <c r="K1075" s="1">
        <f>+VLOOKUP(B1075,[6]Sheet1!A$1:H$336,6,0)</f>
        <v>1468625</v>
      </c>
      <c r="L1075" s="1">
        <f t="shared" si="57"/>
        <v>5</v>
      </c>
      <c r="M1075" s="6">
        <f>+VLOOKUP(B1075,[6]Sheet1!A$1:H$336,8,0)</f>
        <v>44869</v>
      </c>
      <c r="N1075" t="s">
        <v>4436</v>
      </c>
    </row>
    <row r="1076" spans="1:14" customFormat="1" hidden="1" outlineLevel="1" x14ac:dyDescent="0.2">
      <c r="A1076" s="6">
        <v>44842</v>
      </c>
      <c r="B1076" s="2">
        <v>46782</v>
      </c>
      <c r="C1076" s="2" t="s">
        <v>2578</v>
      </c>
      <c r="D1076" s="2" t="s">
        <v>208</v>
      </c>
      <c r="E1076" s="1">
        <v>5900744</v>
      </c>
      <c r="F1076" s="8" t="s">
        <v>316</v>
      </c>
      <c r="G1076" s="1">
        <v>472060</v>
      </c>
      <c r="H1076" s="1">
        <f t="shared" si="49"/>
        <v>6372804</v>
      </c>
      <c r="I1076" s="2" t="s">
        <v>2119</v>
      </c>
      <c r="J1076" s="2" t="s">
        <v>1150</v>
      </c>
      <c r="K1076" s="1">
        <f>+VLOOKUP(B1076,[6]Sheet1!A$1:H$336,6,0)</f>
        <v>5900750</v>
      </c>
      <c r="L1076" s="1">
        <f t="shared" si="57"/>
        <v>6</v>
      </c>
      <c r="M1076" s="6">
        <f>+VLOOKUP(B1076,[6]Sheet1!A$1:H$336,8,0)</f>
        <v>44869</v>
      </c>
      <c r="N1076" t="s">
        <v>4436</v>
      </c>
    </row>
    <row r="1077" spans="1:14" customFormat="1" hidden="1" outlineLevel="1" x14ac:dyDescent="0.2">
      <c r="A1077" s="6">
        <v>44842</v>
      </c>
      <c r="B1077" s="2">
        <v>46783</v>
      </c>
      <c r="C1077" s="2" t="s">
        <v>2578</v>
      </c>
      <c r="D1077" s="2" t="s">
        <v>2333</v>
      </c>
      <c r="E1077" s="1">
        <v>2381320</v>
      </c>
      <c r="F1077" s="8" t="s">
        <v>316</v>
      </c>
      <c r="G1077" s="1">
        <v>190506</v>
      </c>
      <c r="H1077" s="1">
        <f t="shared" si="49"/>
        <v>2571826</v>
      </c>
      <c r="I1077" s="2" t="s">
        <v>1554</v>
      </c>
      <c r="J1077" s="2" t="s">
        <v>2830</v>
      </c>
      <c r="K1077" s="1">
        <f>+VLOOKUP(B1077,[6]Sheet1!A$1:H$336,6,0)</f>
        <v>2381325</v>
      </c>
      <c r="L1077" s="1">
        <f t="shared" si="57"/>
        <v>5</v>
      </c>
      <c r="M1077" s="6">
        <f>+VLOOKUP(B1077,[6]Sheet1!A$1:H$336,8,0)</f>
        <v>44869</v>
      </c>
      <c r="N1077" t="s">
        <v>4436</v>
      </c>
    </row>
    <row r="1078" spans="1:14" customFormat="1" hidden="1" outlineLevel="1" x14ac:dyDescent="0.2">
      <c r="A1078" s="6">
        <v>44842</v>
      </c>
      <c r="B1078" s="2">
        <v>46784</v>
      </c>
      <c r="C1078" s="2" t="s">
        <v>2578</v>
      </c>
      <c r="D1078" s="2" t="s">
        <v>984</v>
      </c>
      <c r="E1078" s="1">
        <v>7406680</v>
      </c>
      <c r="F1078" s="8" t="s">
        <v>316</v>
      </c>
      <c r="G1078" s="1">
        <v>592534</v>
      </c>
      <c r="H1078" s="1">
        <f t="shared" si="49"/>
        <v>7999214</v>
      </c>
      <c r="I1078" s="2" t="s">
        <v>1796</v>
      </c>
      <c r="J1078" s="2" t="s">
        <v>913</v>
      </c>
      <c r="K1078" s="1">
        <f>+VLOOKUP(B1078,[6]Sheet1!A$1:H$336,6,0)</f>
        <v>7406675</v>
      </c>
      <c r="L1078" s="1">
        <f t="shared" si="57"/>
        <v>-5</v>
      </c>
      <c r="M1078" s="6">
        <f>+VLOOKUP(B1078,[6]Sheet1!A$1:H$336,8,0)</f>
        <v>44869</v>
      </c>
      <c r="N1078" t="s">
        <v>4436</v>
      </c>
    </row>
    <row r="1079" spans="1:14" customFormat="1" hidden="1" outlineLevel="1" x14ac:dyDescent="0.2">
      <c r="A1079" s="6">
        <v>44842</v>
      </c>
      <c r="B1079" s="2">
        <v>46785</v>
      </c>
      <c r="C1079" s="2" t="s">
        <v>2578</v>
      </c>
      <c r="D1079" s="2" t="s">
        <v>1717</v>
      </c>
      <c r="E1079" s="1">
        <v>5892183</v>
      </c>
      <c r="F1079" s="8" t="s">
        <v>316</v>
      </c>
      <c r="G1079" s="1">
        <v>471375</v>
      </c>
      <c r="H1079" s="1">
        <f t="shared" si="49"/>
        <v>6363558</v>
      </c>
      <c r="I1079" s="2" t="s">
        <v>2355</v>
      </c>
      <c r="J1079" s="2" t="s">
        <v>2013</v>
      </c>
      <c r="K1079" s="1">
        <f>+VLOOKUP(B1079,[12]Sheet1!A$120:I$325,7,0)</f>
        <v>6931980</v>
      </c>
      <c r="L1079" s="1">
        <f t="shared" si="57"/>
        <v>1039797</v>
      </c>
      <c r="M1079" s="6">
        <f>+VLOOKUP(B1079,[12]Sheet1!A$120:I$325,9,0)</f>
        <v>44935</v>
      </c>
      <c r="N1079" t="s">
        <v>4438</v>
      </c>
    </row>
    <row r="1080" spans="1:14" customFormat="1" hidden="1" outlineLevel="1" x14ac:dyDescent="0.2">
      <c r="A1080" s="6">
        <v>44842</v>
      </c>
      <c r="B1080" s="2">
        <v>46786</v>
      </c>
      <c r="C1080" s="2" t="s">
        <v>2578</v>
      </c>
      <c r="D1080" s="2" t="s">
        <v>2261</v>
      </c>
      <c r="E1080" s="1">
        <v>5836728</v>
      </c>
      <c r="F1080" s="8" t="s">
        <v>316</v>
      </c>
      <c r="G1080" s="1">
        <v>466938</v>
      </c>
      <c r="H1080" s="1">
        <f t="shared" si="49"/>
        <v>6303666</v>
      </c>
      <c r="I1080" s="2" t="s">
        <v>2339</v>
      </c>
      <c r="J1080" s="2" t="s">
        <v>1408</v>
      </c>
      <c r="K1080" s="1">
        <f>+VLOOKUP(B1080,[6]Sheet1!A$1:H$336,6,0)</f>
        <v>5836725</v>
      </c>
      <c r="L1080" s="1">
        <f t="shared" si="57"/>
        <v>-3</v>
      </c>
      <c r="M1080" s="6">
        <f>+VLOOKUP(B1080,[6]Sheet1!A$1:H$336,8,0)</f>
        <v>44869</v>
      </c>
      <c r="N1080" t="s">
        <v>4436</v>
      </c>
    </row>
    <row r="1081" spans="1:14" customFormat="1" hidden="1" outlineLevel="1" x14ac:dyDescent="0.2">
      <c r="A1081" s="6">
        <v>44842</v>
      </c>
      <c r="B1081" s="2">
        <v>46787</v>
      </c>
      <c r="C1081" s="2" t="s">
        <v>2578</v>
      </c>
      <c r="D1081" s="2" t="s">
        <v>587</v>
      </c>
      <c r="E1081" s="1">
        <v>4313540</v>
      </c>
      <c r="F1081" s="8" t="s">
        <v>316</v>
      </c>
      <c r="G1081" s="1">
        <v>345083</v>
      </c>
      <c r="H1081" s="1">
        <f t="shared" si="49"/>
        <v>4658623</v>
      </c>
      <c r="I1081" s="2" t="s">
        <v>2818</v>
      </c>
      <c r="J1081" s="2" t="s">
        <v>364</v>
      </c>
      <c r="K1081" s="1">
        <f>+VLOOKUP(B1081,[6]Sheet1!A$1:H$336,6,0)</f>
        <v>4313538</v>
      </c>
      <c r="L1081" s="1">
        <f t="shared" si="57"/>
        <v>-2</v>
      </c>
      <c r="M1081" s="6">
        <f>+VLOOKUP(B1081,[6]Sheet1!A$1:H$336,8,0)</f>
        <v>44869</v>
      </c>
      <c r="N1081" t="s">
        <v>4436</v>
      </c>
    </row>
    <row r="1082" spans="1:14" customFormat="1" hidden="1" outlineLevel="1" x14ac:dyDescent="0.2">
      <c r="A1082" s="6">
        <v>44842</v>
      </c>
      <c r="B1082" s="2">
        <v>46788</v>
      </c>
      <c r="C1082" s="2" t="s">
        <v>2578</v>
      </c>
      <c r="D1082" s="2" t="s">
        <v>1256</v>
      </c>
      <c r="E1082" s="1">
        <v>1110580</v>
      </c>
      <c r="F1082" s="8" t="s">
        <v>316</v>
      </c>
      <c r="G1082" s="1">
        <v>88846</v>
      </c>
      <c r="H1082" s="1">
        <f t="shared" si="49"/>
        <v>1199426</v>
      </c>
      <c r="I1082" s="2" t="s">
        <v>2818</v>
      </c>
      <c r="J1082" s="2" t="s">
        <v>364</v>
      </c>
      <c r="K1082" s="1">
        <f>+VLOOKUP(B1082,[6]Sheet1!A$1:H$336,6,0)</f>
        <v>1110575</v>
      </c>
      <c r="L1082" s="1">
        <f t="shared" si="57"/>
        <v>-5</v>
      </c>
      <c r="M1082" s="6">
        <f>+VLOOKUP(B1082,[6]Sheet1!A$1:H$336,8,0)</f>
        <v>44869</v>
      </c>
      <c r="N1082" t="s">
        <v>4436</v>
      </c>
    </row>
    <row r="1083" spans="1:14" customFormat="1" hidden="1" outlineLevel="1" x14ac:dyDescent="0.2">
      <c r="A1083" s="6">
        <v>44842</v>
      </c>
      <c r="B1083" s="2">
        <v>46789</v>
      </c>
      <c r="C1083" s="2" t="s">
        <v>2578</v>
      </c>
      <c r="D1083" s="2" t="s">
        <v>2668</v>
      </c>
      <c r="E1083" s="1">
        <v>1769712</v>
      </c>
      <c r="F1083" s="8" t="s">
        <v>316</v>
      </c>
      <c r="G1083" s="1">
        <v>141577</v>
      </c>
      <c r="H1083" s="1">
        <f t="shared" si="49"/>
        <v>1911289</v>
      </c>
      <c r="I1083" s="2" t="s">
        <v>2445</v>
      </c>
      <c r="J1083" s="2" t="s">
        <v>1098</v>
      </c>
      <c r="K1083" s="1">
        <f>+VLOOKUP(B1083,[6]Sheet1!A$1:H$336,6,0)</f>
        <v>1769713</v>
      </c>
      <c r="L1083" s="1">
        <f t="shared" si="57"/>
        <v>1</v>
      </c>
      <c r="M1083" s="6">
        <f>+VLOOKUP(B1083,[6]Sheet1!A$1:H$336,8,0)</f>
        <v>44869</v>
      </c>
      <c r="N1083" t="s">
        <v>4436</v>
      </c>
    </row>
    <row r="1084" spans="1:14" customFormat="1" hidden="1" outlineLevel="1" x14ac:dyDescent="0.2">
      <c r="A1084" s="6">
        <v>44842</v>
      </c>
      <c r="B1084" s="2">
        <v>46790</v>
      </c>
      <c r="C1084" s="2" t="s">
        <v>2578</v>
      </c>
      <c r="D1084" s="2" t="s">
        <v>166</v>
      </c>
      <c r="E1084" s="1">
        <v>2221160</v>
      </c>
      <c r="F1084" s="8" t="s">
        <v>316</v>
      </c>
      <c r="G1084" s="1">
        <v>177693</v>
      </c>
      <c r="H1084" s="1">
        <f t="shared" si="49"/>
        <v>2398853</v>
      </c>
      <c r="I1084" s="2" t="s">
        <v>24</v>
      </c>
      <c r="J1084" s="2" t="s">
        <v>349</v>
      </c>
      <c r="K1084" s="1">
        <f>+VLOOKUP(B1084,[6]Sheet1!A$1:H$336,6,0)</f>
        <v>2221163</v>
      </c>
      <c r="L1084" s="1">
        <f t="shared" si="57"/>
        <v>3</v>
      </c>
      <c r="M1084" s="6">
        <f>+VLOOKUP(B1084,[6]Sheet1!A$1:H$336,8,0)</f>
        <v>44869</v>
      </c>
      <c r="N1084" t="s">
        <v>4436</v>
      </c>
    </row>
    <row r="1085" spans="1:14" customFormat="1" hidden="1" outlineLevel="1" x14ac:dyDescent="0.2">
      <c r="A1085" s="6">
        <v>44842</v>
      </c>
      <c r="B1085" s="2">
        <v>46791</v>
      </c>
      <c r="C1085" s="2" t="s">
        <v>2578</v>
      </c>
      <c r="D1085" s="2" t="s">
        <v>2730</v>
      </c>
      <c r="E1085" s="1">
        <v>2472070</v>
      </c>
      <c r="F1085" s="8" t="s">
        <v>316</v>
      </c>
      <c r="G1085" s="1">
        <v>197766</v>
      </c>
      <c r="H1085" s="1">
        <f t="shared" si="49"/>
        <v>2669836</v>
      </c>
      <c r="I1085" s="2" t="s">
        <v>2339</v>
      </c>
      <c r="J1085" s="2" t="s">
        <v>1408</v>
      </c>
      <c r="K1085" s="1">
        <f>+VLOOKUP(B1085,[6]Sheet1!A$1:H$336,6,0)</f>
        <v>2472075</v>
      </c>
      <c r="L1085" s="1">
        <f t="shared" si="57"/>
        <v>5</v>
      </c>
      <c r="M1085" s="6">
        <f>+VLOOKUP(B1085,[6]Sheet1!A$1:H$336,8,0)</f>
        <v>44869</v>
      </c>
      <c r="N1085" t="s">
        <v>4436</v>
      </c>
    </row>
    <row r="1086" spans="1:14" customFormat="1" hidden="1" outlineLevel="1" x14ac:dyDescent="0.2">
      <c r="A1086" s="6">
        <v>44842</v>
      </c>
      <c r="B1086" s="2">
        <v>46792</v>
      </c>
      <c r="C1086" s="2" t="s">
        <v>2578</v>
      </c>
      <c r="D1086" s="2" t="s">
        <v>1170</v>
      </c>
      <c r="E1086" s="1">
        <v>13820466</v>
      </c>
      <c r="F1086" s="8" t="s">
        <v>316</v>
      </c>
      <c r="G1086" s="1">
        <v>1105637</v>
      </c>
      <c r="H1086" s="1">
        <f t="shared" si="49"/>
        <v>14926103</v>
      </c>
      <c r="I1086" s="2" t="s">
        <v>2355</v>
      </c>
      <c r="J1086" s="2" t="s">
        <v>2013</v>
      </c>
      <c r="K1086" s="1">
        <f>+VLOOKUP(B1086,[6]Sheet1!A$1:H$336,6,0)</f>
        <v>13820463</v>
      </c>
      <c r="L1086" s="1">
        <f t="shared" si="57"/>
        <v>-3</v>
      </c>
      <c r="M1086" s="6">
        <f>+VLOOKUP(B1086,[6]Sheet1!A$1:H$336,8,0)</f>
        <v>44869</v>
      </c>
      <c r="N1086" t="s">
        <v>4436</v>
      </c>
    </row>
    <row r="1087" spans="1:14" customFormat="1" hidden="1" outlineLevel="1" x14ac:dyDescent="0.2">
      <c r="A1087" s="6">
        <v>44842</v>
      </c>
      <c r="B1087" s="2">
        <v>46793</v>
      </c>
      <c r="C1087" s="2" t="s">
        <v>2578</v>
      </c>
      <c r="D1087" s="2" t="s">
        <v>907</v>
      </c>
      <c r="E1087" s="1">
        <v>2024122</v>
      </c>
      <c r="F1087" s="8" t="s">
        <v>316</v>
      </c>
      <c r="G1087" s="1">
        <v>161930</v>
      </c>
      <c r="H1087" s="1">
        <f t="shared" si="49"/>
        <v>2186052</v>
      </c>
      <c r="I1087" s="2" t="s">
        <v>2355</v>
      </c>
      <c r="J1087" s="2" t="s">
        <v>2013</v>
      </c>
      <c r="K1087" s="1">
        <f>+VLOOKUP(B1087,[6]Sheet1!A$1:H$336,6,0)</f>
        <v>2024125</v>
      </c>
      <c r="L1087" s="1">
        <f t="shared" si="57"/>
        <v>3</v>
      </c>
      <c r="M1087" s="6">
        <f>+VLOOKUP(B1087,[6]Sheet1!A$1:H$336,8,0)</f>
        <v>44869</v>
      </c>
      <c r="N1087" t="s">
        <v>4436</v>
      </c>
    </row>
    <row r="1088" spans="1:14" customFormat="1" hidden="1" outlineLevel="1" x14ac:dyDescent="0.2">
      <c r="A1088" s="6">
        <v>44842</v>
      </c>
      <c r="B1088" s="2">
        <v>46794</v>
      </c>
      <c r="C1088" s="2" t="s">
        <v>2578</v>
      </c>
      <c r="D1088" s="2" t="s">
        <v>702</v>
      </c>
      <c r="E1088" s="1">
        <v>3689780</v>
      </c>
      <c r="F1088" s="8" t="s">
        <v>316</v>
      </c>
      <c r="G1088" s="1">
        <v>295182</v>
      </c>
      <c r="H1088" s="1">
        <f t="shared" si="49"/>
        <v>3984962</v>
      </c>
      <c r="I1088" s="2" t="s">
        <v>2355</v>
      </c>
      <c r="J1088" s="2" t="s">
        <v>2013</v>
      </c>
      <c r="K1088" s="1">
        <f>+VLOOKUP(B1088,[6]Sheet1!A$1:H$336,6,0)</f>
        <v>3689775</v>
      </c>
      <c r="L1088" s="1">
        <f t="shared" si="57"/>
        <v>-5</v>
      </c>
      <c r="M1088" s="6">
        <f>+VLOOKUP(B1088,[6]Sheet1!A$1:H$336,8,0)</f>
        <v>44869</v>
      </c>
      <c r="N1088" t="s">
        <v>4436</v>
      </c>
    </row>
    <row r="1089" spans="1:14" customFormat="1" hidden="1" outlineLevel="1" x14ac:dyDescent="0.2">
      <c r="A1089" s="6">
        <v>44842</v>
      </c>
      <c r="B1089" s="2">
        <v>46795</v>
      </c>
      <c r="C1089" s="2" t="s">
        <v>2578</v>
      </c>
      <c r="D1089" s="2" t="s">
        <v>2964</v>
      </c>
      <c r="E1089" s="1">
        <v>2221160</v>
      </c>
      <c r="F1089" s="8" t="s">
        <v>316</v>
      </c>
      <c r="G1089" s="1">
        <v>177693</v>
      </c>
      <c r="H1089" s="1">
        <f t="shared" si="49"/>
        <v>2398853</v>
      </c>
      <c r="I1089" s="2" t="s">
        <v>1900</v>
      </c>
      <c r="J1089" s="2" t="s">
        <v>441</v>
      </c>
      <c r="K1089" s="1">
        <f>+VLOOKUP(B1089,[6]Sheet1!A$1:H$336,6,0)</f>
        <v>2221163</v>
      </c>
      <c r="L1089" s="1">
        <f t="shared" si="57"/>
        <v>3</v>
      </c>
      <c r="M1089" s="6">
        <f>+VLOOKUP(B1089,[6]Sheet1!A$1:H$336,8,0)</f>
        <v>44869</v>
      </c>
      <c r="N1089" t="s">
        <v>4436</v>
      </c>
    </row>
    <row r="1090" spans="1:14" customFormat="1" hidden="1" outlineLevel="1" x14ac:dyDescent="0.2">
      <c r="A1090" s="6">
        <v>44842</v>
      </c>
      <c r="B1090" s="2">
        <v>46796</v>
      </c>
      <c r="C1090" s="2" t="s">
        <v>2578</v>
      </c>
      <c r="D1090" s="2" t="s">
        <v>2854</v>
      </c>
      <c r="E1090" s="1">
        <v>2024122</v>
      </c>
      <c r="F1090" s="8" t="s">
        <v>316</v>
      </c>
      <c r="G1090" s="1">
        <v>161930</v>
      </c>
      <c r="H1090" s="1">
        <f t="shared" ref="H1090:H1153" si="58">+E1090+G1090</f>
        <v>2186052</v>
      </c>
      <c r="I1090" s="2" t="s">
        <v>1900</v>
      </c>
      <c r="J1090" s="2" t="s">
        <v>441</v>
      </c>
      <c r="K1090" s="1">
        <f>+VLOOKUP(B1090,[6]Sheet1!A$1:H$336,6,0)</f>
        <v>2024125</v>
      </c>
      <c r="L1090" s="1">
        <f t="shared" si="57"/>
        <v>3</v>
      </c>
      <c r="M1090" s="6">
        <f>+VLOOKUP(B1090,[6]Sheet1!A$1:H$336,8,0)</f>
        <v>44869</v>
      </c>
      <c r="N1090" t="s">
        <v>4436</v>
      </c>
    </row>
    <row r="1091" spans="1:14" customFormat="1" hidden="1" outlineLevel="1" x14ac:dyDescent="0.2">
      <c r="A1091" s="6">
        <v>44842</v>
      </c>
      <c r="B1091" s="2">
        <v>46797</v>
      </c>
      <c r="C1091" s="2" t="s">
        <v>2578</v>
      </c>
      <c r="D1091" s="2" t="s">
        <v>1684</v>
      </c>
      <c r="E1091" s="1">
        <v>2024122</v>
      </c>
      <c r="F1091" s="8" t="s">
        <v>316</v>
      </c>
      <c r="G1091" s="1">
        <v>161930</v>
      </c>
      <c r="H1091" s="1">
        <f t="shared" si="58"/>
        <v>2186052</v>
      </c>
      <c r="I1091" s="2" t="s">
        <v>2818</v>
      </c>
      <c r="J1091" s="2" t="s">
        <v>364</v>
      </c>
      <c r="K1091" s="1">
        <f>+VLOOKUP(B1091,[6]Sheet1!A$1:H$336,6,0)</f>
        <v>2024125</v>
      </c>
      <c r="L1091" s="1">
        <f t="shared" si="57"/>
        <v>3</v>
      </c>
      <c r="M1091" s="6">
        <f>+VLOOKUP(B1091,[6]Sheet1!A$1:H$336,8,0)</f>
        <v>44869</v>
      </c>
      <c r="N1091" t="s">
        <v>4436</v>
      </c>
    </row>
    <row r="1092" spans="1:14" customFormat="1" hidden="1" outlineLevel="1" x14ac:dyDescent="0.2">
      <c r="A1092" s="6">
        <v>44842</v>
      </c>
      <c r="B1092" s="2">
        <v>46798</v>
      </c>
      <c r="C1092" s="2" t="s">
        <v>2578</v>
      </c>
      <c r="D1092" s="2" t="s">
        <v>2630</v>
      </c>
      <c r="E1092" s="1">
        <v>2255534</v>
      </c>
      <c r="F1092" s="8" t="s">
        <v>316</v>
      </c>
      <c r="G1092" s="1">
        <v>180443</v>
      </c>
      <c r="H1092" s="1">
        <f t="shared" si="58"/>
        <v>2435977</v>
      </c>
      <c r="I1092" s="2" t="s">
        <v>944</v>
      </c>
      <c r="J1092" s="2" t="s">
        <v>319</v>
      </c>
      <c r="K1092" s="1">
        <f>+VLOOKUP(B1092,[6]Sheet1!A$1:H$336,6,0)</f>
        <v>2255538</v>
      </c>
      <c r="L1092" s="1">
        <f t="shared" si="57"/>
        <v>4</v>
      </c>
      <c r="M1092" s="6">
        <f>+VLOOKUP(B1092,[6]Sheet1!A$1:H$336,8,0)</f>
        <v>44869</v>
      </c>
      <c r="N1092" t="s">
        <v>4436</v>
      </c>
    </row>
    <row r="1093" spans="1:14" customFormat="1" hidden="1" outlineLevel="1" x14ac:dyDescent="0.2">
      <c r="A1093" s="6">
        <v>44842</v>
      </c>
      <c r="B1093" s="2">
        <v>46799</v>
      </c>
      <c r="C1093" s="2" t="s">
        <v>2578</v>
      </c>
      <c r="D1093" s="2" t="s">
        <v>250</v>
      </c>
      <c r="E1093" s="1">
        <v>2024122</v>
      </c>
      <c r="F1093" s="8" t="s">
        <v>316</v>
      </c>
      <c r="G1093" s="1">
        <v>161930</v>
      </c>
      <c r="H1093" s="1">
        <f t="shared" si="58"/>
        <v>2186052</v>
      </c>
      <c r="I1093" s="2" t="s">
        <v>2445</v>
      </c>
      <c r="J1093" s="2" t="s">
        <v>1098</v>
      </c>
      <c r="K1093" s="1">
        <f>+VLOOKUP(B1093,[6]Sheet1!A$1:H$336,6,0)</f>
        <v>2024125</v>
      </c>
      <c r="L1093" s="1">
        <f t="shared" si="57"/>
        <v>3</v>
      </c>
      <c r="M1093" s="6">
        <f>+VLOOKUP(B1093,[6]Sheet1!A$1:H$336,8,0)</f>
        <v>44869</v>
      </c>
      <c r="N1093" t="s">
        <v>4436</v>
      </c>
    </row>
    <row r="1094" spans="1:14" customFormat="1" hidden="1" outlineLevel="1" x14ac:dyDescent="0.2">
      <c r="A1094" s="6">
        <v>44842</v>
      </c>
      <c r="B1094" s="2">
        <v>46800</v>
      </c>
      <c r="C1094" s="2" t="s">
        <v>2578</v>
      </c>
      <c r="D1094" s="2" t="s">
        <v>1464</v>
      </c>
      <c r="E1094" s="1">
        <v>5713902</v>
      </c>
      <c r="F1094" s="8" t="s">
        <v>316</v>
      </c>
      <c r="G1094" s="1">
        <v>457112</v>
      </c>
      <c r="H1094" s="1">
        <f t="shared" si="58"/>
        <v>6171014</v>
      </c>
      <c r="I1094" s="2" t="s">
        <v>2339</v>
      </c>
      <c r="J1094" s="2" t="s">
        <v>1408</v>
      </c>
      <c r="K1094" s="1">
        <f>+VLOOKUP(B1094,[6]Sheet1!A$1:H$336,6,0)</f>
        <v>5713900</v>
      </c>
      <c r="L1094" s="1">
        <f t="shared" si="57"/>
        <v>-2</v>
      </c>
      <c r="M1094" s="6">
        <f>+VLOOKUP(B1094,[6]Sheet1!A$1:H$336,8,0)</f>
        <v>44869</v>
      </c>
      <c r="N1094" t="s">
        <v>4436</v>
      </c>
    </row>
    <row r="1095" spans="1:14" customFormat="1" hidden="1" outlineLevel="1" x14ac:dyDescent="0.2">
      <c r="A1095" s="6">
        <v>44842</v>
      </c>
      <c r="B1095" s="2">
        <v>46801</v>
      </c>
      <c r="C1095" s="2" t="s">
        <v>2578</v>
      </c>
      <c r="D1095" s="2" t="s">
        <v>2094</v>
      </c>
      <c r="E1095" s="1">
        <v>1468620</v>
      </c>
      <c r="F1095" s="8" t="s">
        <v>316</v>
      </c>
      <c r="G1095" s="1">
        <v>117490</v>
      </c>
      <c r="H1095" s="1">
        <f t="shared" si="58"/>
        <v>1586110</v>
      </c>
      <c r="I1095" s="2" t="s">
        <v>124</v>
      </c>
      <c r="J1095" s="2" t="s">
        <v>1197</v>
      </c>
      <c r="K1095" s="1">
        <f>+VLOOKUP(B1095,[6]Sheet1!A$1:H$336,6,0)</f>
        <v>1468625</v>
      </c>
      <c r="L1095" s="1">
        <f t="shared" si="57"/>
        <v>5</v>
      </c>
      <c r="M1095" s="6">
        <f>+VLOOKUP(B1095,[6]Sheet1!A$1:H$336,8,0)</f>
        <v>44869</v>
      </c>
      <c r="N1095" t="s">
        <v>4436</v>
      </c>
    </row>
    <row r="1096" spans="1:14" customFormat="1" hidden="1" outlineLevel="1" x14ac:dyDescent="0.2">
      <c r="A1096" s="6">
        <v>44842</v>
      </c>
      <c r="B1096" s="2">
        <v>46802</v>
      </c>
      <c r="C1096" s="2" t="s">
        <v>2578</v>
      </c>
      <c r="D1096" s="2" t="s">
        <v>1387</v>
      </c>
      <c r="E1096" s="1">
        <v>1612400</v>
      </c>
      <c r="F1096" s="8" t="s">
        <v>316</v>
      </c>
      <c r="G1096" s="1">
        <v>128992</v>
      </c>
      <c r="H1096" s="1">
        <f t="shared" si="58"/>
        <v>1741392</v>
      </c>
      <c r="I1096" s="2" t="s">
        <v>1222</v>
      </c>
      <c r="J1096" s="2" t="s">
        <v>915</v>
      </c>
      <c r="K1096" s="1">
        <f>+VLOOKUP(B1096,[6]Sheet1!A$1:H$336,6,0)</f>
        <v>1612400</v>
      </c>
      <c r="L1096" s="1">
        <f t="shared" si="57"/>
        <v>0</v>
      </c>
      <c r="M1096" s="6">
        <f>+VLOOKUP(B1096,[6]Sheet1!A$1:H$336,8,0)</f>
        <v>44869</v>
      </c>
      <c r="N1096" t="s">
        <v>4436</v>
      </c>
    </row>
    <row r="1097" spans="1:14" customFormat="1" hidden="1" outlineLevel="1" x14ac:dyDescent="0.2">
      <c r="A1097" s="6">
        <v>44842</v>
      </c>
      <c r="B1097" s="2">
        <v>46803</v>
      </c>
      <c r="C1097" s="2" t="s">
        <v>2578</v>
      </c>
      <c r="D1097" s="2" t="s">
        <v>1246</v>
      </c>
      <c r="E1097" s="1">
        <v>2024122</v>
      </c>
      <c r="F1097" s="8" t="s">
        <v>316</v>
      </c>
      <c r="G1097" s="1">
        <v>161930</v>
      </c>
      <c r="H1097" s="1">
        <f t="shared" si="58"/>
        <v>2186052</v>
      </c>
      <c r="I1097" s="2" t="s">
        <v>1222</v>
      </c>
      <c r="J1097" s="2" t="s">
        <v>915</v>
      </c>
      <c r="K1097" s="1">
        <f>+VLOOKUP(B1097,[6]Sheet1!A$1:H$336,6,0)</f>
        <v>2024125</v>
      </c>
      <c r="L1097" s="1">
        <f t="shared" si="57"/>
        <v>3</v>
      </c>
      <c r="M1097" s="6">
        <f>+VLOOKUP(B1097,[6]Sheet1!A$1:H$336,8,0)</f>
        <v>44869</v>
      </c>
      <c r="N1097" t="s">
        <v>4436</v>
      </c>
    </row>
    <row r="1098" spans="1:14" customFormat="1" hidden="1" outlineLevel="1" x14ac:dyDescent="0.2">
      <c r="A1098" s="6">
        <v>44842</v>
      </c>
      <c r="B1098" s="2">
        <v>46804</v>
      </c>
      <c r="C1098" s="2" t="s">
        <v>2578</v>
      </c>
      <c r="D1098" s="2" t="s">
        <v>377</v>
      </c>
      <c r="E1098" s="1">
        <v>3636522</v>
      </c>
      <c r="F1098" s="8" t="s">
        <v>316</v>
      </c>
      <c r="G1098" s="1">
        <v>290922</v>
      </c>
      <c r="H1098" s="1">
        <f t="shared" si="58"/>
        <v>3927444</v>
      </c>
      <c r="I1098" s="2" t="s">
        <v>2355</v>
      </c>
      <c r="J1098" s="2" t="s">
        <v>2013</v>
      </c>
      <c r="K1098" s="1">
        <f>+VLOOKUP(B1098,[6]Sheet1!A$1:H$336,6,0)</f>
        <v>3636525</v>
      </c>
      <c r="L1098" s="1">
        <f t="shared" si="57"/>
        <v>3</v>
      </c>
      <c r="M1098" s="6">
        <f>+VLOOKUP(B1098,[6]Sheet1!A$1:H$336,8,0)</f>
        <v>44869</v>
      </c>
      <c r="N1098" t="s">
        <v>4436</v>
      </c>
    </row>
    <row r="1099" spans="1:14" customFormat="1" hidden="1" outlineLevel="1" x14ac:dyDescent="0.2">
      <c r="A1099" s="6">
        <v>44842</v>
      </c>
      <c r="B1099" s="2">
        <v>46805</v>
      </c>
      <c r="C1099" s="2" t="s">
        <v>2578</v>
      </c>
      <c r="D1099" s="2" t="s">
        <v>2575</v>
      </c>
      <c r="E1099" s="1">
        <v>1110580</v>
      </c>
      <c r="F1099" s="8" t="s">
        <v>316</v>
      </c>
      <c r="G1099" s="1">
        <v>88846</v>
      </c>
      <c r="H1099" s="1">
        <f t="shared" si="58"/>
        <v>1199426</v>
      </c>
      <c r="I1099" s="2" t="s">
        <v>2119</v>
      </c>
      <c r="J1099" s="2" t="s">
        <v>1150</v>
      </c>
      <c r="K1099" s="1">
        <f>+VLOOKUP(B1099,[6]Sheet1!A$1:H$336,6,0)</f>
        <v>1110575</v>
      </c>
      <c r="L1099" s="1">
        <f t="shared" si="57"/>
        <v>-5</v>
      </c>
      <c r="M1099" s="6">
        <f>+VLOOKUP(B1099,[6]Sheet1!A$1:H$336,8,0)</f>
        <v>44869</v>
      </c>
      <c r="N1099" t="s">
        <v>4436</v>
      </c>
    </row>
    <row r="1100" spans="1:14" customFormat="1" hidden="1" outlineLevel="1" x14ac:dyDescent="0.2">
      <c r="A1100" s="6">
        <v>44842</v>
      </c>
      <c r="B1100" s="2">
        <v>46806</v>
      </c>
      <c r="C1100" s="2" t="s">
        <v>2578</v>
      </c>
      <c r="D1100" s="2" t="s">
        <v>2517</v>
      </c>
      <c r="E1100" s="1">
        <v>1468620</v>
      </c>
      <c r="F1100" s="8" t="s">
        <v>316</v>
      </c>
      <c r="G1100" s="1">
        <v>117490</v>
      </c>
      <c r="H1100" s="1">
        <f t="shared" si="58"/>
        <v>1586110</v>
      </c>
      <c r="I1100" s="2" t="s">
        <v>2119</v>
      </c>
      <c r="J1100" s="2" t="s">
        <v>1150</v>
      </c>
      <c r="K1100" s="1">
        <f>+VLOOKUP(B1100,[6]Sheet1!A$1:H$336,6,0)</f>
        <v>1468625</v>
      </c>
      <c r="L1100" s="1">
        <f t="shared" si="57"/>
        <v>5</v>
      </c>
      <c r="M1100" s="6">
        <f>+VLOOKUP(B1100,[6]Sheet1!A$1:H$336,8,0)</f>
        <v>44869</v>
      </c>
      <c r="N1100" t="s">
        <v>4436</v>
      </c>
    </row>
    <row r="1101" spans="1:14" customFormat="1" hidden="1" outlineLevel="1" x14ac:dyDescent="0.2">
      <c r="A1101" s="6">
        <v>44842</v>
      </c>
      <c r="B1101" s="2">
        <v>46807</v>
      </c>
      <c r="C1101" s="2" t="s">
        <v>2578</v>
      </c>
      <c r="D1101" s="2" t="s">
        <v>327</v>
      </c>
      <c r="E1101" s="1">
        <v>2024122</v>
      </c>
      <c r="F1101" s="8" t="s">
        <v>316</v>
      </c>
      <c r="G1101" s="1">
        <v>161930</v>
      </c>
      <c r="H1101" s="1">
        <f t="shared" si="58"/>
        <v>2186052</v>
      </c>
      <c r="I1101" s="2" t="s">
        <v>2355</v>
      </c>
      <c r="J1101" s="2" t="s">
        <v>2013</v>
      </c>
      <c r="K1101" s="1">
        <f>+VLOOKUP(B1101,[6]Sheet1!A$1:H$336,6,0)</f>
        <v>2024125</v>
      </c>
      <c r="L1101" s="1">
        <f t="shared" si="57"/>
        <v>3</v>
      </c>
      <c r="M1101" s="6">
        <f>+VLOOKUP(B1101,[6]Sheet1!A$1:H$336,8,0)</f>
        <v>44869</v>
      </c>
      <c r="N1101" t="s">
        <v>4436</v>
      </c>
    </row>
    <row r="1102" spans="1:14" customFormat="1" hidden="1" outlineLevel="1" x14ac:dyDescent="0.2">
      <c r="A1102" s="6">
        <v>44842</v>
      </c>
      <c r="B1102" s="2">
        <v>46808</v>
      </c>
      <c r="C1102" s="2" t="s">
        <v>2578</v>
      </c>
      <c r="D1102" s="2" t="s">
        <v>3004</v>
      </c>
      <c r="E1102" s="1">
        <v>3224800</v>
      </c>
      <c r="F1102" s="8" t="s">
        <v>316</v>
      </c>
      <c r="G1102" s="1">
        <v>257984</v>
      </c>
      <c r="H1102" s="1">
        <f t="shared" si="58"/>
        <v>3482784</v>
      </c>
      <c r="I1102" s="2" t="s">
        <v>2355</v>
      </c>
      <c r="J1102" s="2" t="s">
        <v>2013</v>
      </c>
      <c r="K1102" s="1">
        <f>+VLOOKUP(B1102,[6]Sheet1!A$1:H$336,6,0)</f>
        <v>3224800</v>
      </c>
      <c r="L1102" s="1">
        <f t="shared" si="57"/>
        <v>0</v>
      </c>
      <c r="M1102" s="6">
        <f>+VLOOKUP(B1102,[6]Sheet1!A$1:H$336,8,0)</f>
        <v>44869</v>
      </c>
      <c r="N1102" t="s">
        <v>4436</v>
      </c>
    </row>
    <row r="1103" spans="1:14" customFormat="1" hidden="1" outlineLevel="1" x14ac:dyDescent="0.2">
      <c r="A1103" s="6">
        <v>44842</v>
      </c>
      <c r="B1103" s="2">
        <v>46809</v>
      </c>
      <c r="C1103" s="2" t="s">
        <v>2578</v>
      </c>
      <c r="D1103" s="2" t="s">
        <v>1140</v>
      </c>
      <c r="E1103" s="1">
        <v>2937240</v>
      </c>
      <c r="F1103" s="8" t="s">
        <v>316</v>
      </c>
      <c r="G1103" s="1">
        <v>234979</v>
      </c>
      <c r="H1103" s="1">
        <f t="shared" si="58"/>
        <v>3172219</v>
      </c>
      <c r="I1103" s="2" t="s">
        <v>2355</v>
      </c>
      <c r="J1103" s="2" t="s">
        <v>2013</v>
      </c>
      <c r="K1103" s="1">
        <f>+VLOOKUP(B1103,[6]Sheet1!A$1:H$336,6,0)</f>
        <v>2937238</v>
      </c>
      <c r="L1103" s="1">
        <f t="shared" si="57"/>
        <v>-2</v>
      </c>
      <c r="M1103" s="6">
        <f>+VLOOKUP(B1103,[6]Sheet1!A$1:H$336,8,0)</f>
        <v>44869</v>
      </c>
      <c r="N1103" t="s">
        <v>4436</v>
      </c>
    </row>
    <row r="1104" spans="1:14" customFormat="1" hidden="1" outlineLevel="1" x14ac:dyDescent="0.2">
      <c r="A1104" s="6">
        <v>44842</v>
      </c>
      <c r="B1104" s="2">
        <v>46810</v>
      </c>
      <c r="C1104" s="2" t="s">
        <v>2578</v>
      </c>
      <c r="D1104" s="2" t="s">
        <v>1188</v>
      </c>
      <c r="E1104" s="1">
        <v>3729020</v>
      </c>
      <c r="F1104" s="8" t="s">
        <v>316</v>
      </c>
      <c r="G1104" s="1">
        <v>298322</v>
      </c>
      <c r="H1104" s="1">
        <f t="shared" si="58"/>
        <v>4027342</v>
      </c>
      <c r="I1104" s="2" t="s">
        <v>2445</v>
      </c>
      <c r="J1104" s="2" t="s">
        <v>1098</v>
      </c>
      <c r="K1104" s="1">
        <f>+VLOOKUP(B1104,[6]Sheet1!A$1:H$336,6,0)</f>
        <v>3729025</v>
      </c>
      <c r="L1104" s="1">
        <f t="shared" si="57"/>
        <v>5</v>
      </c>
      <c r="M1104" s="6">
        <f>+VLOOKUP(B1104,[6]Sheet1!A$1:H$336,8,0)</f>
        <v>44869</v>
      </c>
      <c r="N1104" t="s">
        <v>4436</v>
      </c>
    </row>
    <row r="1105" spans="1:14" customFormat="1" hidden="1" outlineLevel="1" x14ac:dyDescent="0.2">
      <c r="A1105" s="6">
        <v>44842</v>
      </c>
      <c r="B1105" s="2">
        <v>46811</v>
      </c>
      <c r="C1105" s="2" t="s">
        <v>2578</v>
      </c>
      <c r="D1105" s="2" t="s">
        <v>611</v>
      </c>
      <c r="E1105" s="1">
        <v>1110580</v>
      </c>
      <c r="F1105" s="8" t="s">
        <v>316</v>
      </c>
      <c r="G1105" s="1">
        <v>88846</v>
      </c>
      <c r="H1105" s="1">
        <f t="shared" si="58"/>
        <v>1199426</v>
      </c>
      <c r="I1105" s="2" t="s">
        <v>1796</v>
      </c>
      <c r="J1105" s="2" t="s">
        <v>913</v>
      </c>
      <c r="K1105" s="1">
        <f>+VLOOKUP(B1105,[6]Sheet1!A$1:H$336,6,0)</f>
        <v>1110575</v>
      </c>
      <c r="L1105" s="1">
        <f t="shared" si="57"/>
        <v>-5</v>
      </c>
      <c r="M1105" s="6">
        <f>+VLOOKUP(B1105,[6]Sheet1!A$1:H$336,8,0)</f>
        <v>44869</v>
      </c>
      <c r="N1105" t="s">
        <v>4436</v>
      </c>
    </row>
    <row r="1106" spans="1:14" customFormat="1" hidden="1" outlineLevel="1" x14ac:dyDescent="0.2">
      <c r="A1106" s="6">
        <v>44842</v>
      </c>
      <c r="B1106" s="2">
        <v>46812</v>
      </c>
      <c r="C1106" s="2" t="s">
        <v>2578</v>
      </c>
      <c r="D1106" s="2" t="s">
        <v>2999</v>
      </c>
      <c r="E1106" s="1">
        <v>2579200</v>
      </c>
      <c r="F1106" s="8" t="s">
        <v>316</v>
      </c>
      <c r="G1106" s="1">
        <v>206336</v>
      </c>
      <c r="H1106" s="1">
        <f t="shared" si="58"/>
        <v>2785536</v>
      </c>
      <c r="I1106" s="2" t="s">
        <v>1554</v>
      </c>
      <c r="J1106" s="2" t="s">
        <v>2830</v>
      </c>
      <c r="K1106" s="1"/>
      <c r="L1106" s="1"/>
      <c r="M1106" s="6"/>
      <c r="N1106" t="s">
        <v>3065</v>
      </c>
    </row>
    <row r="1107" spans="1:14" customFormat="1" hidden="1" outlineLevel="1" x14ac:dyDescent="0.2">
      <c r="A1107" s="6">
        <v>44842</v>
      </c>
      <c r="B1107" s="2">
        <v>46813</v>
      </c>
      <c r="C1107" s="2" t="s">
        <v>2578</v>
      </c>
      <c r="D1107" s="2" t="s">
        <v>1965</v>
      </c>
      <c r="E1107" s="1">
        <v>2144100</v>
      </c>
      <c r="F1107" s="8" t="s">
        <v>316</v>
      </c>
      <c r="G1107" s="1">
        <v>171528</v>
      </c>
      <c r="H1107" s="1">
        <f t="shared" si="58"/>
        <v>2315628</v>
      </c>
      <c r="I1107" s="2" t="s">
        <v>1222</v>
      </c>
      <c r="J1107" s="2" t="s">
        <v>915</v>
      </c>
      <c r="K1107" s="1">
        <f>+VLOOKUP(B1107,[6]Sheet1!A$1:H$336,6,0)</f>
        <v>2144100</v>
      </c>
      <c r="L1107" s="1">
        <f t="shared" ref="L1107:L1110" si="59">+K1107-E1107</f>
        <v>0</v>
      </c>
      <c r="M1107" s="6">
        <f>+VLOOKUP(B1107,[6]Sheet1!A$1:H$336,8,0)</f>
        <v>44869</v>
      </c>
      <c r="N1107" t="s">
        <v>4436</v>
      </c>
    </row>
    <row r="1108" spans="1:14" customFormat="1" hidden="1" outlineLevel="1" x14ac:dyDescent="0.2">
      <c r="A1108" s="6">
        <v>44842</v>
      </c>
      <c r="B1108" s="2">
        <v>46814</v>
      </c>
      <c r="C1108" s="2" t="s">
        <v>2578</v>
      </c>
      <c r="D1108" s="2" t="s">
        <v>1804</v>
      </c>
      <c r="E1108" s="1">
        <v>1630500</v>
      </c>
      <c r="F1108" s="8" t="s">
        <v>316</v>
      </c>
      <c r="G1108" s="1">
        <v>130440</v>
      </c>
      <c r="H1108" s="1">
        <f t="shared" si="58"/>
        <v>1760940</v>
      </c>
      <c r="I1108" s="2" t="s">
        <v>2355</v>
      </c>
      <c r="J1108" s="2" t="s">
        <v>2013</v>
      </c>
      <c r="K1108" s="1">
        <f>+VLOOKUP(B1108,[6]Sheet1!A$1:H$336,6,0)</f>
        <v>1630500</v>
      </c>
      <c r="L1108" s="1">
        <f t="shared" si="59"/>
        <v>0</v>
      </c>
      <c r="M1108" s="6">
        <f>+VLOOKUP(B1108,[6]Sheet1!A$1:H$336,8,0)</f>
        <v>44869</v>
      </c>
      <c r="N1108" t="s">
        <v>4436</v>
      </c>
    </row>
    <row r="1109" spans="1:14" customFormat="1" hidden="1" outlineLevel="1" x14ac:dyDescent="0.2">
      <c r="A1109" s="6">
        <v>44842</v>
      </c>
      <c r="B1109" s="2">
        <v>46815</v>
      </c>
      <c r="C1109" s="2" t="s">
        <v>2578</v>
      </c>
      <c r="D1109" s="2" t="s">
        <v>560</v>
      </c>
      <c r="E1109" s="1">
        <v>4047820</v>
      </c>
      <c r="F1109" s="8" t="s">
        <v>316</v>
      </c>
      <c r="G1109" s="1">
        <v>323826</v>
      </c>
      <c r="H1109" s="1">
        <f t="shared" si="58"/>
        <v>4371646</v>
      </c>
      <c r="I1109" s="2" t="s">
        <v>2818</v>
      </c>
      <c r="J1109" s="2" t="s">
        <v>364</v>
      </c>
      <c r="K1109" s="1">
        <f>+VLOOKUP(B1109,[6]Sheet1!A$1:H$336,6,0)</f>
        <v>4047825</v>
      </c>
      <c r="L1109" s="1">
        <f t="shared" si="59"/>
        <v>5</v>
      </c>
      <c r="M1109" s="6">
        <f>+VLOOKUP(B1109,[6]Sheet1!A$1:H$336,8,0)</f>
        <v>44869</v>
      </c>
      <c r="N1109" t="s">
        <v>4436</v>
      </c>
    </row>
    <row r="1110" spans="1:14" customFormat="1" hidden="1" outlineLevel="1" x14ac:dyDescent="0.2">
      <c r="A1110" s="6">
        <v>44842</v>
      </c>
      <c r="B1110" s="2">
        <v>46816</v>
      </c>
      <c r="C1110" s="2" t="s">
        <v>2578</v>
      </c>
      <c r="D1110" s="2" t="s">
        <v>1793</v>
      </c>
      <c r="E1110" s="1">
        <v>1110580</v>
      </c>
      <c r="F1110" s="8" t="s">
        <v>316</v>
      </c>
      <c r="G1110" s="1">
        <v>88846</v>
      </c>
      <c r="H1110" s="1">
        <f t="shared" si="58"/>
        <v>1199426</v>
      </c>
      <c r="I1110" s="2" t="s">
        <v>1796</v>
      </c>
      <c r="J1110" s="2" t="s">
        <v>913</v>
      </c>
      <c r="K1110" s="1">
        <f>+VLOOKUP(B1110,[6]Sheet1!A$1:H$336,6,0)</f>
        <v>1110575</v>
      </c>
      <c r="L1110" s="1">
        <f t="shared" si="59"/>
        <v>-5</v>
      </c>
      <c r="M1110" s="6">
        <f>+VLOOKUP(B1110,[6]Sheet1!A$1:H$336,8,0)</f>
        <v>44869</v>
      </c>
      <c r="N1110" t="s">
        <v>4436</v>
      </c>
    </row>
    <row r="1111" spans="1:14" customFormat="1" hidden="1" outlineLevel="1" x14ac:dyDescent="0.2">
      <c r="A1111" s="6">
        <v>44842</v>
      </c>
      <c r="B1111" s="2">
        <v>46817</v>
      </c>
      <c r="C1111" s="2" t="s">
        <v>2578</v>
      </c>
      <c r="D1111" s="2" t="s">
        <v>1084</v>
      </c>
      <c r="E1111" s="1">
        <v>2381320</v>
      </c>
      <c r="F1111" s="8" t="s">
        <v>316</v>
      </c>
      <c r="G1111" s="1">
        <v>190506</v>
      </c>
      <c r="H1111" s="1">
        <f t="shared" si="58"/>
        <v>2571826</v>
      </c>
      <c r="I1111" s="2" t="s">
        <v>1554</v>
      </c>
      <c r="J1111" s="2" t="s">
        <v>2830</v>
      </c>
      <c r="K1111" s="1"/>
      <c r="L1111" s="1"/>
      <c r="M1111" s="6"/>
      <c r="N1111" t="s">
        <v>3065</v>
      </c>
    </row>
    <row r="1112" spans="1:14" customFormat="1" hidden="1" outlineLevel="1" x14ac:dyDescent="0.2">
      <c r="A1112" s="6">
        <v>44842</v>
      </c>
      <c r="B1112" s="2">
        <v>46818</v>
      </c>
      <c r="C1112" s="2" t="s">
        <v>2578</v>
      </c>
      <c r="D1112" s="2" t="s">
        <v>2603</v>
      </c>
      <c r="E1112" s="1">
        <v>4762640</v>
      </c>
      <c r="F1112" s="8" t="s">
        <v>316</v>
      </c>
      <c r="G1112" s="1">
        <v>381011</v>
      </c>
      <c r="H1112" s="1">
        <f t="shared" si="58"/>
        <v>5143651</v>
      </c>
      <c r="I1112" s="2" t="s">
        <v>2818</v>
      </c>
      <c r="J1112" s="2" t="s">
        <v>364</v>
      </c>
      <c r="K1112" s="1"/>
      <c r="L1112" s="1"/>
      <c r="M1112" s="6"/>
      <c r="N1112" t="s">
        <v>3065</v>
      </c>
    </row>
    <row r="1113" spans="1:14" customFormat="1" hidden="1" outlineLevel="1" x14ac:dyDescent="0.2">
      <c r="A1113" s="6">
        <v>44842</v>
      </c>
      <c r="B1113" s="2">
        <v>46819</v>
      </c>
      <c r="C1113" s="2" t="s">
        <v>2578</v>
      </c>
      <c r="D1113" s="2" t="s">
        <v>2713</v>
      </c>
      <c r="E1113" s="1">
        <v>2381320</v>
      </c>
      <c r="F1113" s="8" t="s">
        <v>316</v>
      </c>
      <c r="G1113" s="1">
        <v>190506</v>
      </c>
      <c r="H1113" s="1">
        <f t="shared" si="58"/>
        <v>2571826</v>
      </c>
      <c r="I1113" s="2" t="s">
        <v>944</v>
      </c>
      <c r="J1113" s="2" t="s">
        <v>319</v>
      </c>
      <c r="K1113" s="1"/>
      <c r="L1113" s="1"/>
      <c r="M1113" s="6"/>
      <c r="N1113" t="s">
        <v>3065</v>
      </c>
    </row>
    <row r="1114" spans="1:14" customFormat="1" hidden="1" outlineLevel="1" x14ac:dyDescent="0.2">
      <c r="A1114" s="6">
        <v>44842</v>
      </c>
      <c r="B1114" s="2">
        <v>46820</v>
      </c>
      <c r="C1114" s="2" t="s">
        <v>2578</v>
      </c>
      <c r="D1114" s="2" t="s">
        <v>2674</v>
      </c>
      <c r="E1114" s="1">
        <v>4950906</v>
      </c>
      <c r="F1114" s="8" t="s">
        <v>316</v>
      </c>
      <c r="G1114" s="1">
        <v>396072</v>
      </c>
      <c r="H1114" s="1">
        <f t="shared" si="58"/>
        <v>5346978</v>
      </c>
      <c r="I1114" s="2" t="s">
        <v>944</v>
      </c>
      <c r="J1114" s="2" t="s">
        <v>319</v>
      </c>
      <c r="K1114" s="1">
        <f>+VLOOKUP(B1114,[6]Sheet1!A$1:H$336,6,0)</f>
        <v>4950900</v>
      </c>
      <c r="L1114" s="1">
        <f t="shared" ref="L1114:L1162" si="60">+K1114-E1114</f>
        <v>-6</v>
      </c>
      <c r="M1114" s="6">
        <f>+VLOOKUP(B1114,[6]Sheet1!A$1:H$336,8,0)</f>
        <v>44869</v>
      </c>
      <c r="N1114" t="s">
        <v>4436</v>
      </c>
    </row>
    <row r="1115" spans="1:14" customFormat="1" hidden="1" outlineLevel="1" x14ac:dyDescent="0.2">
      <c r="A1115" s="6">
        <v>44842</v>
      </c>
      <c r="B1115" s="2">
        <v>46821</v>
      </c>
      <c r="C1115" s="2" t="s">
        <v>2578</v>
      </c>
      <c r="D1115" s="2" t="s">
        <v>658</v>
      </c>
      <c r="E1115" s="1">
        <v>7104620</v>
      </c>
      <c r="F1115" s="8" t="s">
        <v>316</v>
      </c>
      <c r="G1115" s="1">
        <v>568370</v>
      </c>
      <c r="H1115" s="1">
        <f t="shared" si="58"/>
        <v>7672990</v>
      </c>
      <c r="I1115" s="2" t="s">
        <v>24</v>
      </c>
      <c r="J1115" s="2" t="s">
        <v>349</v>
      </c>
      <c r="K1115" s="1">
        <f>+VLOOKUP(B1115,[6]Sheet1!A$1:H$336,6,0)</f>
        <v>7104625</v>
      </c>
      <c r="L1115" s="1">
        <f t="shared" si="60"/>
        <v>5</v>
      </c>
      <c r="M1115" s="6">
        <f>+VLOOKUP(B1115,[6]Sheet1!A$1:H$336,8,0)</f>
        <v>44869</v>
      </c>
      <c r="N1115" t="s">
        <v>4436</v>
      </c>
    </row>
    <row r="1116" spans="1:14" customFormat="1" hidden="1" outlineLevel="1" x14ac:dyDescent="0.2">
      <c r="A1116" s="6">
        <v>44842</v>
      </c>
      <c r="B1116" s="2">
        <v>46822</v>
      </c>
      <c r="C1116" s="2" t="s">
        <v>2578</v>
      </c>
      <c r="D1116" s="2" t="s">
        <v>444</v>
      </c>
      <c r="E1116" s="1">
        <v>3711405</v>
      </c>
      <c r="F1116" s="8" t="s">
        <v>316</v>
      </c>
      <c r="G1116" s="1">
        <v>296912</v>
      </c>
      <c r="H1116" s="1">
        <f t="shared" si="58"/>
        <v>4008317</v>
      </c>
      <c r="I1116" s="2" t="s">
        <v>2339</v>
      </c>
      <c r="J1116" s="2" t="s">
        <v>1408</v>
      </c>
      <c r="K1116" s="1">
        <f>+VLOOKUP(B1116,[6]Sheet1!A$1:H$336,6,0)</f>
        <v>3711400</v>
      </c>
      <c r="L1116" s="1">
        <f t="shared" si="60"/>
        <v>-5</v>
      </c>
      <c r="M1116" s="6">
        <f>+VLOOKUP(B1116,[6]Sheet1!A$1:H$336,8,0)</f>
        <v>44869</v>
      </c>
      <c r="N1116" t="s">
        <v>4436</v>
      </c>
    </row>
    <row r="1117" spans="1:14" customFormat="1" hidden="1" outlineLevel="1" x14ac:dyDescent="0.2">
      <c r="A1117" s="6">
        <v>44842</v>
      </c>
      <c r="B1117" s="2">
        <v>46823</v>
      </c>
      <c r="C1117" s="2" t="s">
        <v>2578</v>
      </c>
      <c r="D1117" s="2" t="s">
        <v>1786</v>
      </c>
      <c r="E1117" s="1">
        <v>2409809</v>
      </c>
      <c r="F1117" s="8" t="s">
        <v>316</v>
      </c>
      <c r="G1117" s="1">
        <v>192785</v>
      </c>
      <c r="H1117" s="1">
        <f t="shared" si="58"/>
        <v>2602594</v>
      </c>
      <c r="I1117" s="2" t="s">
        <v>1222</v>
      </c>
      <c r="J1117" s="2" t="s">
        <v>915</v>
      </c>
      <c r="K1117" s="1">
        <f>+VLOOKUP(B1117,[6]Sheet1!A$1:H$336,6,0)</f>
        <v>2409813</v>
      </c>
      <c r="L1117" s="1">
        <f t="shared" si="60"/>
        <v>4</v>
      </c>
      <c r="M1117" s="6">
        <f>+VLOOKUP(B1117,[6]Sheet1!A$1:H$336,8,0)</f>
        <v>44869</v>
      </c>
      <c r="N1117" t="s">
        <v>4436</v>
      </c>
    </row>
    <row r="1118" spans="1:14" customFormat="1" hidden="1" outlineLevel="1" x14ac:dyDescent="0.2">
      <c r="A1118" s="6">
        <v>44842</v>
      </c>
      <c r="B1118" s="2">
        <v>46824</v>
      </c>
      <c r="C1118" s="2" t="s">
        <v>2578</v>
      </c>
      <c r="D1118" s="2" t="s">
        <v>929</v>
      </c>
      <c r="E1118" s="1">
        <v>1270800</v>
      </c>
      <c r="F1118" s="8" t="s">
        <v>316</v>
      </c>
      <c r="G1118" s="1">
        <v>101664</v>
      </c>
      <c r="H1118" s="1">
        <f t="shared" si="58"/>
        <v>1372464</v>
      </c>
      <c r="I1118" s="2" t="s">
        <v>1222</v>
      </c>
      <c r="J1118" s="2" t="s">
        <v>915</v>
      </c>
      <c r="K1118" s="1">
        <f>+VLOOKUP(B1118,[12]Sheet1!A$120:I$325,7,0)</f>
        <v>3310585</v>
      </c>
      <c r="L1118" s="1">
        <f t="shared" si="60"/>
        <v>2039785</v>
      </c>
      <c r="M1118" s="6">
        <f>+VLOOKUP(B1118,[12]Sheet1!A$120:I$325,9,0)</f>
        <v>44935</v>
      </c>
      <c r="N1118" t="s">
        <v>4438</v>
      </c>
    </row>
    <row r="1119" spans="1:14" customFormat="1" hidden="1" outlineLevel="1" x14ac:dyDescent="0.2">
      <c r="A1119" s="6">
        <v>44842</v>
      </c>
      <c r="B1119" s="2">
        <v>46825</v>
      </c>
      <c r="C1119" s="2" t="s">
        <v>2578</v>
      </c>
      <c r="D1119" s="2" t="s">
        <v>1988</v>
      </c>
      <c r="E1119" s="1">
        <v>501820</v>
      </c>
      <c r="F1119" s="8" t="s">
        <v>316</v>
      </c>
      <c r="G1119" s="1">
        <v>40146</v>
      </c>
      <c r="H1119" s="1">
        <f t="shared" si="58"/>
        <v>541966</v>
      </c>
      <c r="I1119" s="2" t="s">
        <v>2119</v>
      </c>
      <c r="J1119" s="2" t="s">
        <v>1150</v>
      </c>
      <c r="K1119" s="1">
        <f>+VLOOKUP(B1119,[6]Sheet1!A$1:H$336,6,0)</f>
        <v>501825</v>
      </c>
      <c r="L1119" s="1">
        <f t="shared" si="60"/>
        <v>5</v>
      </c>
      <c r="M1119" s="6">
        <f>+VLOOKUP(B1119,[6]Sheet1!A$1:H$336,8,0)</f>
        <v>44869</v>
      </c>
      <c r="N1119" t="s">
        <v>4436</v>
      </c>
    </row>
    <row r="1120" spans="1:14" customFormat="1" hidden="1" outlineLevel="1" x14ac:dyDescent="0.2">
      <c r="A1120" s="6">
        <v>44842</v>
      </c>
      <c r="B1120" s="2">
        <v>46832</v>
      </c>
      <c r="C1120" s="2" t="s">
        <v>2578</v>
      </c>
      <c r="D1120" s="2" t="s">
        <v>2531</v>
      </c>
      <c r="E1120" s="1">
        <v>8132100</v>
      </c>
      <c r="F1120" s="8" t="s">
        <v>316</v>
      </c>
      <c r="G1120" s="1">
        <v>650568</v>
      </c>
      <c r="H1120" s="1">
        <f t="shared" si="58"/>
        <v>8782668</v>
      </c>
      <c r="I1120" s="2" t="s">
        <v>2355</v>
      </c>
      <c r="J1120" s="2" t="s">
        <v>2013</v>
      </c>
      <c r="K1120" s="1">
        <f>+VLOOKUP(B1120,[6]Sheet1!A$1:H$336,6,0)</f>
        <v>8132100</v>
      </c>
      <c r="L1120" s="1">
        <f t="shared" si="60"/>
        <v>0</v>
      </c>
      <c r="M1120" s="6">
        <f>+VLOOKUP(B1120,[6]Sheet1!A$1:H$336,8,0)</f>
        <v>44869</v>
      </c>
      <c r="N1120" t="s">
        <v>4436</v>
      </c>
    </row>
    <row r="1121" spans="1:14" customFormat="1" hidden="1" outlineLevel="1" x14ac:dyDescent="0.2">
      <c r="A1121" s="6">
        <v>44842</v>
      </c>
      <c r="B1121" s="2">
        <v>46833</v>
      </c>
      <c r="C1121" s="2" t="s">
        <v>2578</v>
      </c>
      <c r="D1121" s="2" t="s">
        <v>671</v>
      </c>
      <c r="E1121" s="1">
        <v>2381320</v>
      </c>
      <c r="F1121" s="8" t="s">
        <v>316</v>
      </c>
      <c r="G1121" s="1">
        <v>190506</v>
      </c>
      <c r="H1121" s="1">
        <f t="shared" si="58"/>
        <v>2571826</v>
      </c>
      <c r="I1121" s="2" t="s">
        <v>1222</v>
      </c>
      <c r="J1121" s="2" t="s">
        <v>915</v>
      </c>
      <c r="K1121" s="1">
        <f>+VLOOKUP(B1121,[6]Sheet1!A$1:H$336,6,0)</f>
        <v>2381325</v>
      </c>
      <c r="L1121" s="1">
        <f t="shared" si="60"/>
        <v>5</v>
      </c>
      <c r="M1121" s="6">
        <f>+VLOOKUP(B1121,[6]Sheet1!A$1:H$336,8,0)</f>
        <v>44869</v>
      </c>
      <c r="N1121" t="s">
        <v>4436</v>
      </c>
    </row>
    <row r="1122" spans="1:14" customFormat="1" hidden="1" outlineLevel="1" x14ac:dyDescent="0.2">
      <c r="A1122" s="6">
        <v>44842</v>
      </c>
      <c r="B1122" s="2">
        <v>46834</v>
      </c>
      <c r="C1122" s="2" t="s">
        <v>2578</v>
      </c>
      <c r="D1122" s="2" t="s">
        <v>1809</v>
      </c>
      <c r="E1122" s="1">
        <v>2722980</v>
      </c>
      <c r="F1122" s="8" t="s">
        <v>316</v>
      </c>
      <c r="G1122" s="1">
        <v>217838</v>
      </c>
      <c r="H1122" s="1">
        <f t="shared" si="58"/>
        <v>2940818</v>
      </c>
      <c r="I1122" s="2" t="s">
        <v>2119</v>
      </c>
      <c r="J1122" s="2" t="s">
        <v>1150</v>
      </c>
      <c r="K1122" s="1">
        <f>+VLOOKUP(B1122,[6]Sheet1!A$1:H$336,6,0)</f>
        <v>2722975</v>
      </c>
      <c r="L1122" s="1">
        <f t="shared" si="60"/>
        <v>-5</v>
      </c>
      <c r="M1122" s="6">
        <f>+VLOOKUP(B1122,[6]Sheet1!A$1:H$336,8,0)</f>
        <v>44869</v>
      </c>
      <c r="N1122" t="s">
        <v>4436</v>
      </c>
    </row>
    <row r="1123" spans="1:14" customFormat="1" hidden="1" outlineLevel="1" x14ac:dyDescent="0.2">
      <c r="A1123" s="6">
        <v>44842</v>
      </c>
      <c r="B1123" s="2">
        <v>46835</v>
      </c>
      <c r="C1123" s="2" t="s">
        <v>2578</v>
      </c>
      <c r="D1123" s="2" t="s">
        <v>1455</v>
      </c>
      <c r="E1123" s="1">
        <v>5219615</v>
      </c>
      <c r="F1123" s="8" t="s">
        <v>316</v>
      </c>
      <c r="G1123" s="1">
        <v>417569</v>
      </c>
      <c r="H1123" s="1">
        <f t="shared" si="58"/>
        <v>5637184</v>
      </c>
      <c r="I1123" s="2" t="s">
        <v>2355</v>
      </c>
      <c r="J1123" s="2" t="s">
        <v>2013</v>
      </c>
      <c r="K1123" s="1">
        <f>+VLOOKUP(B1123,[6]Sheet1!A$1:H$336,6,0)</f>
        <v>5219613</v>
      </c>
      <c r="L1123" s="1">
        <f t="shared" si="60"/>
        <v>-2</v>
      </c>
      <c r="M1123" s="6">
        <f>+VLOOKUP(B1123,[6]Sheet1!A$1:H$336,8,0)</f>
        <v>44869</v>
      </c>
      <c r="N1123" t="s">
        <v>4436</v>
      </c>
    </row>
    <row r="1124" spans="1:14" customFormat="1" hidden="1" outlineLevel="1" x14ac:dyDescent="0.2">
      <c r="A1124" s="6">
        <v>44842</v>
      </c>
      <c r="B1124" s="2">
        <v>46836</v>
      </c>
      <c r="C1124" s="2" t="s">
        <v>2578</v>
      </c>
      <c r="D1124" s="2" t="s">
        <v>938</v>
      </c>
      <c r="E1124" s="1">
        <v>907500</v>
      </c>
      <c r="F1124" s="8" t="s">
        <v>316</v>
      </c>
      <c r="G1124" s="1">
        <v>72600</v>
      </c>
      <c r="H1124" s="1">
        <f t="shared" si="58"/>
        <v>980100</v>
      </c>
      <c r="I1124" s="2" t="s">
        <v>2355</v>
      </c>
      <c r="J1124" s="2" t="s">
        <v>2013</v>
      </c>
      <c r="K1124" s="1">
        <f>+VLOOKUP(B1124,[6]Sheet1!A$1:H$336,6,0)</f>
        <v>907500</v>
      </c>
      <c r="L1124" s="1">
        <f t="shared" si="60"/>
        <v>0</v>
      </c>
      <c r="M1124" s="6">
        <f>+VLOOKUP(B1124,[6]Sheet1!A$1:H$336,8,0)</f>
        <v>44869</v>
      </c>
      <c r="N1124" t="s">
        <v>4436</v>
      </c>
    </row>
    <row r="1125" spans="1:14" customFormat="1" hidden="1" outlineLevel="1" x14ac:dyDescent="0.2">
      <c r="A1125" s="6">
        <v>44842</v>
      </c>
      <c r="B1125" s="2">
        <v>46837</v>
      </c>
      <c r="C1125" s="2" t="s">
        <v>2578</v>
      </c>
      <c r="D1125" s="2" t="s">
        <v>2440</v>
      </c>
      <c r="E1125" s="1">
        <v>501820</v>
      </c>
      <c r="F1125" s="8" t="s">
        <v>316</v>
      </c>
      <c r="G1125" s="1">
        <v>40146</v>
      </c>
      <c r="H1125" s="1">
        <f t="shared" si="58"/>
        <v>541966</v>
      </c>
      <c r="I1125" s="2" t="s">
        <v>2355</v>
      </c>
      <c r="J1125" s="2" t="s">
        <v>2013</v>
      </c>
      <c r="K1125" s="1">
        <f>+VLOOKUP(B1125,[6]Sheet1!A$1:H$336,6,0)</f>
        <v>501825</v>
      </c>
      <c r="L1125" s="1">
        <f t="shared" si="60"/>
        <v>5</v>
      </c>
      <c r="M1125" s="6">
        <f>+VLOOKUP(B1125,[6]Sheet1!A$1:H$336,8,0)</f>
        <v>44869</v>
      </c>
      <c r="N1125" t="s">
        <v>4436</v>
      </c>
    </row>
    <row r="1126" spans="1:14" customFormat="1" hidden="1" outlineLevel="1" x14ac:dyDescent="0.2">
      <c r="A1126" s="6">
        <v>44842</v>
      </c>
      <c r="B1126" s="2">
        <v>46838</v>
      </c>
      <c r="C1126" s="2" t="s">
        <v>2578</v>
      </c>
      <c r="D1126" s="2" t="s">
        <v>558</v>
      </c>
      <c r="E1126" s="1">
        <v>544500</v>
      </c>
      <c r="F1126" s="8" t="s">
        <v>316</v>
      </c>
      <c r="G1126" s="1">
        <v>43560</v>
      </c>
      <c r="H1126" s="1">
        <f t="shared" si="58"/>
        <v>588060</v>
      </c>
      <c r="I1126" s="2" t="s">
        <v>1222</v>
      </c>
      <c r="J1126" s="2" t="s">
        <v>915</v>
      </c>
      <c r="K1126" s="1">
        <f>+VLOOKUP(B1126,[6]Sheet1!A$1:H$336,6,0)</f>
        <v>544500</v>
      </c>
      <c r="L1126" s="1">
        <f t="shared" si="60"/>
        <v>0</v>
      </c>
      <c r="M1126" s="6">
        <f>+VLOOKUP(B1126,[6]Sheet1!A$1:H$336,8,0)</f>
        <v>44869</v>
      </c>
      <c r="N1126" t="s">
        <v>4436</v>
      </c>
    </row>
    <row r="1127" spans="1:14" customFormat="1" hidden="1" outlineLevel="1" x14ac:dyDescent="0.2">
      <c r="A1127" s="6">
        <v>44844</v>
      </c>
      <c r="B1127" s="2" t="s">
        <v>4434</v>
      </c>
      <c r="C1127" s="2" t="s">
        <v>752</v>
      </c>
      <c r="D1127" s="2" t="s">
        <v>318</v>
      </c>
      <c r="E1127" s="1">
        <v>-321615</v>
      </c>
      <c r="F1127" s="8" t="s">
        <v>316</v>
      </c>
      <c r="G1127" s="1">
        <v>-25729</v>
      </c>
      <c r="H1127" s="1">
        <f t="shared" si="58"/>
        <v>-347344</v>
      </c>
      <c r="I1127" s="2" t="s">
        <v>2119</v>
      </c>
      <c r="J1127" s="2" t="s">
        <v>1150</v>
      </c>
      <c r="K1127" s="1">
        <f>+VLOOKUP(B1127,[6]Sheet1!A$1:H$336,6,0)</f>
        <v>-321615</v>
      </c>
      <c r="L1127" s="1">
        <f t="shared" si="60"/>
        <v>0</v>
      </c>
      <c r="M1127" s="6">
        <f>+VLOOKUP(B1127,[6]Sheet1!A$1:H$336,8,0)</f>
        <v>44869</v>
      </c>
      <c r="N1127" t="s">
        <v>4436</v>
      </c>
    </row>
    <row r="1128" spans="1:14" customFormat="1" hidden="1" outlineLevel="1" x14ac:dyDescent="0.2">
      <c r="A1128" s="6">
        <v>44844</v>
      </c>
      <c r="B1128" s="2">
        <v>170</v>
      </c>
      <c r="C1128" s="2" t="s">
        <v>2477</v>
      </c>
      <c r="D1128" s="2" t="s">
        <v>2141</v>
      </c>
      <c r="E1128" s="1">
        <v>-2352024</v>
      </c>
      <c r="F1128" s="8" t="s">
        <v>316</v>
      </c>
      <c r="G1128" s="1">
        <v>-188161</v>
      </c>
      <c r="H1128" s="1">
        <f t="shared" si="58"/>
        <v>-2540185</v>
      </c>
      <c r="I1128" s="2" t="s">
        <v>1222</v>
      </c>
      <c r="J1128" s="2" t="s">
        <v>915</v>
      </c>
      <c r="K1128" s="1">
        <f>+VLOOKUP(B1128,[6]Sheet1!A$1:H$336,6,0)</f>
        <v>-2352024</v>
      </c>
      <c r="L1128" s="1">
        <f t="shared" si="60"/>
        <v>0</v>
      </c>
      <c r="M1128" s="6">
        <f>+VLOOKUP(B1128,[6]Sheet1!A$1:H$336,8,0)</f>
        <v>44869</v>
      </c>
      <c r="N1128" t="s">
        <v>4436</v>
      </c>
    </row>
    <row r="1129" spans="1:14" customFormat="1" hidden="1" outlineLevel="1" x14ac:dyDescent="0.2">
      <c r="A1129" s="6">
        <v>44844</v>
      </c>
      <c r="B1129" s="2">
        <v>216</v>
      </c>
      <c r="C1129" s="2" t="s">
        <v>571</v>
      </c>
      <c r="D1129" s="2" t="s">
        <v>2141</v>
      </c>
      <c r="E1129" s="1">
        <v>-913986</v>
      </c>
      <c r="F1129" s="8" t="s">
        <v>316</v>
      </c>
      <c r="G1129" s="1">
        <v>-73118</v>
      </c>
      <c r="H1129" s="1">
        <f t="shared" si="58"/>
        <v>-987104</v>
      </c>
      <c r="I1129" s="2" t="s">
        <v>2818</v>
      </c>
      <c r="J1129" s="2" t="s">
        <v>364</v>
      </c>
      <c r="K1129" s="1">
        <f>+VLOOKUP(B1129,[6]Sheet1!A$1:H$336,6,0)</f>
        <v>-913986</v>
      </c>
      <c r="L1129" s="1">
        <f t="shared" si="60"/>
        <v>0</v>
      </c>
      <c r="M1129" s="6">
        <f>+VLOOKUP(B1129,[6]Sheet1!A$1:H$336,8,0)</f>
        <v>44869</v>
      </c>
      <c r="N1129" t="s">
        <v>4436</v>
      </c>
    </row>
    <row r="1130" spans="1:14" customFormat="1" hidden="1" outlineLevel="1" x14ac:dyDescent="0.2">
      <c r="A1130" s="6">
        <v>44846</v>
      </c>
      <c r="B1130" s="2">
        <v>47068</v>
      </c>
      <c r="C1130" s="2" t="s">
        <v>2578</v>
      </c>
      <c r="D1130" s="2" t="s">
        <v>1562</v>
      </c>
      <c r="E1130" s="1">
        <v>3642446</v>
      </c>
      <c r="F1130" s="8" t="s">
        <v>316</v>
      </c>
      <c r="G1130" s="1">
        <v>291396</v>
      </c>
      <c r="H1130" s="1">
        <f t="shared" si="58"/>
        <v>3933842</v>
      </c>
      <c r="I1130" s="2" t="s">
        <v>1977</v>
      </c>
      <c r="J1130" s="2" t="s">
        <v>1098</v>
      </c>
      <c r="K1130" s="1">
        <f>+VLOOKUP(B1130,[6]Sheet1!A$1:H$336,6,0)</f>
        <v>3642450</v>
      </c>
      <c r="L1130" s="1">
        <f t="shared" si="60"/>
        <v>4</v>
      </c>
      <c r="M1130" s="6">
        <f>+VLOOKUP(B1130,[6]Sheet1!A$1:H$336,8,0)</f>
        <v>44869</v>
      </c>
      <c r="N1130" t="s">
        <v>4436</v>
      </c>
    </row>
    <row r="1131" spans="1:14" customFormat="1" hidden="1" outlineLevel="1" x14ac:dyDescent="0.2">
      <c r="A1131" s="6">
        <v>44846</v>
      </c>
      <c r="B1131" s="2">
        <v>47073</v>
      </c>
      <c r="C1131" s="2" t="s">
        <v>2578</v>
      </c>
      <c r="D1131" s="2" t="s">
        <v>2046</v>
      </c>
      <c r="E1131" s="1">
        <v>376052</v>
      </c>
      <c r="F1131" s="8" t="s">
        <v>316</v>
      </c>
      <c r="G1131" s="1">
        <v>30084</v>
      </c>
      <c r="H1131" s="1">
        <f t="shared" si="58"/>
        <v>406136</v>
      </c>
      <c r="I1131" s="2" t="s">
        <v>2445</v>
      </c>
      <c r="J1131" s="2" t="s">
        <v>1098</v>
      </c>
      <c r="K1131" s="1">
        <f>+VLOOKUP(B1131,[7]Sheet1!A$1:H$105,6,0)</f>
        <v>376050</v>
      </c>
      <c r="L1131" s="1">
        <f t="shared" si="60"/>
        <v>-2</v>
      </c>
      <c r="M1131" s="6">
        <f>+VLOOKUP(B1131,[7]Sheet1!A$1:H$105,8,0)</f>
        <v>44900</v>
      </c>
      <c r="N1131" t="s">
        <v>4437</v>
      </c>
    </row>
    <row r="1132" spans="1:14" customFormat="1" hidden="1" outlineLevel="1" x14ac:dyDescent="0.2">
      <c r="A1132" s="6">
        <v>44846</v>
      </c>
      <c r="B1132" s="2">
        <v>47090</v>
      </c>
      <c r="C1132" s="2" t="s">
        <v>2578</v>
      </c>
      <c r="D1132" s="2" t="s">
        <v>2033</v>
      </c>
      <c r="E1132" s="1">
        <v>6071100</v>
      </c>
      <c r="F1132" s="8" t="s">
        <v>620</v>
      </c>
      <c r="G1132" s="1">
        <v>607110</v>
      </c>
      <c r="H1132" s="1">
        <f t="shared" si="58"/>
        <v>6678210</v>
      </c>
      <c r="I1132" s="2" t="s">
        <v>944</v>
      </c>
      <c r="J1132" s="2" t="s">
        <v>319</v>
      </c>
      <c r="K1132" s="1" t="e">
        <f>+VLOOKUP(B1132,[3]Sheet1!$A:$H,6,0)</f>
        <v>#N/A</v>
      </c>
      <c r="L1132" s="1" t="e">
        <f t="shared" si="60"/>
        <v>#N/A</v>
      </c>
      <c r="M1132" s="6" t="e">
        <f>+VLOOKUP(B1132,[3]Sheet1!$A:$H,8,0)</f>
        <v>#N/A</v>
      </c>
      <c r="N1132" t="s">
        <v>4946</v>
      </c>
    </row>
    <row r="1133" spans="1:14" customFormat="1" hidden="1" outlineLevel="1" x14ac:dyDescent="0.2">
      <c r="A1133" s="6">
        <v>44848</v>
      </c>
      <c r="B1133" s="2">
        <v>47553</v>
      </c>
      <c r="C1133" s="2" t="s">
        <v>2578</v>
      </c>
      <c r="D1133" s="2" t="s">
        <v>2311</v>
      </c>
      <c r="E1133" s="1">
        <v>2381320</v>
      </c>
      <c r="F1133" s="8" t="s">
        <v>316</v>
      </c>
      <c r="G1133" s="1">
        <v>190506</v>
      </c>
      <c r="H1133" s="1">
        <f t="shared" si="58"/>
        <v>2571826</v>
      </c>
      <c r="I1133" s="2" t="s">
        <v>944</v>
      </c>
      <c r="J1133" s="2" t="s">
        <v>319</v>
      </c>
      <c r="K1133" s="1">
        <f>+VLOOKUP(B1133,[6]Sheet1!A$1:H$336,6,0)</f>
        <v>2381325</v>
      </c>
      <c r="L1133" s="1">
        <f t="shared" si="60"/>
        <v>5</v>
      </c>
      <c r="M1133" s="6">
        <f>+VLOOKUP(B1133,[6]Sheet1!A$1:H$336,8,0)</f>
        <v>44869</v>
      </c>
      <c r="N1133" t="s">
        <v>4436</v>
      </c>
    </row>
    <row r="1134" spans="1:14" customFormat="1" hidden="1" outlineLevel="1" x14ac:dyDescent="0.2">
      <c r="A1134" s="6">
        <v>44848</v>
      </c>
      <c r="B1134" s="2">
        <v>47554</v>
      </c>
      <c r="C1134" s="2" t="s">
        <v>2578</v>
      </c>
      <c r="D1134" s="2" t="s">
        <v>2444</v>
      </c>
      <c r="E1134" s="1">
        <v>501820</v>
      </c>
      <c r="F1134" s="8" t="s">
        <v>316</v>
      </c>
      <c r="G1134" s="1">
        <v>40146</v>
      </c>
      <c r="H1134" s="1">
        <f t="shared" si="58"/>
        <v>541966</v>
      </c>
      <c r="I1134" s="2" t="s">
        <v>1554</v>
      </c>
      <c r="J1134" s="2" t="s">
        <v>2830</v>
      </c>
      <c r="K1134" s="1">
        <f>+VLOOKUP(B1134,[6]Sheet1!A$1:H$336,6,0)</f>
        <v>501825</v>
      </c>
      <c r="L1134" s="1">
        <f t="shared" si="60"/>
        <v>5</v>
      </c>
      <c r="M1134" s="6">
        <f>+VLOOKUP(B1134,[6]Sheet1!A$1:H$336,8,0)</f>
        <v>44869</v>
      </c>
      <c r="N1134" t="s">
        <v>4436</v>
      </c>
    </row>
    <row r="1135" spans="1:14" customFormat="1" hidden="1" outlineLevel="1" x14ac:dyDescent="0.2">
      <c r="A1135" s="6">
        <v>44848</v>
      </c>
      <c r="B1135" s="2">
        <v>47555</v>
      </c>
      <c r="C1135" s="2" t="s">
        <v>2578</v>
      </c>
      <c r="D1135" s="2" t="s">
        <v>1952</v>
      </c>
      <c r="E1135" s="1">
        <v>8882025</v>
      </c>
      <c r="F1135" s="8" t="s">
        <v>316</v>
      </c>
      <c r="G1135" s="1">
        <v>710562</v>
      </c>
      <c r="H1135" s="1">
        <f t="shared" si="58"/>
        <v>9592587</v>
      </c>
      <c r="I1135" s="2" t="s">
        <v>2339</v>
      </c>
      <c r="J1135" s="2" t="s">
        <v>1408</v>
      </c>
      <c r="K1135" s="1">
        <f>+VLOOKUP(B1135,[6]Sheet1!A$1:H$336,6,0)</f>
        <v>8882025</v>
      </c>
      <c r="L1135" s="1">
        <f t="shared" si="60"/>
        <v>0</v>
      </c>
      <c r="M1135" s="6">
        <f>+VLOOKUP(B1135,[6]Sheet1!A$1:H$336,8,0)</f>
        <v>44869</v>
      </c>
      <c r="N1135" t="s">
        <v>4436</v>
      </c>
    </row>
    <row r="1136" spans="1:14" customFormat="1" hidden="1" outlineLevel="1" x14ac:dyDescent="0.2">
      <c r="A1136" s="6">
        <v>44848</v>
      </c>
      <c r="B1136" s="2">
        <v>47556</v>
      </c>
      <c r="C1136" s="2" t="s">
        <v>2578</v>
      </c>
      <c r="D1136" s="2" t="s">
        <v>1010</v>
      </c>
      <c r="E1136" s="1">
        <v>1261126</v>
      </c>
      <c r="F1136" s="8" t="s">
        <v>316</v>
      </c>
      <c r="G1136" s="1">
        <v>100890</v>
      </c>
      <c r="H1136" s="1">
        <f t="shared" si="58"/>
        <v>1362016</v>
      </c>
      <c r="I1136" s="2" t="s">
        <v>2818</v>
      </c>
      <c r="J1136" s="2" t="s">
        <v>364</v>
      </c>
      <c r="K1136" s="1">
        <f>+VLOOKUP(B1136,[6]Sheet1!A$1:H$336,6,0)</f>
        <v>1261125</v>
      </c>
      <c r="L1136" s="1">
        <f t="shared" si="60"/>
        <v>-1</v>
      </c>
      <c r="M1136" s="6">
        <f>+VLOOKUP(B1136,[6]Sheet1!A$1:H$336,8,0)</f>
        <v>44869</v>
      </c>
      <c r="N1136" t="s">
        <v>4436</v>
      </c>
    </row>
    <row r="1137" spans="1:14" customFormat="1" hidden="1" outlineLevel="1" x14ac:dyDescent="0.2">
      <c r="A1137" s="6">
        <v>44848</v>
      </c>
      <c r="B1137" s="2">
        <v>47557</v>
      </c>
      <c r="C1137" s="2" t="s">
        <v>2578</v>
      </c>
      <c r="D1137" s="2" t="s">
        <v>2704</v>
      </c>
      <c r="E1137" s="1">
        <v>4960520</v>
      </c>
      <c r="F1137" s="8" t="s">
        <v>316</v>
      </c>
      <c r="G1137" s="1">
        <v>396842</v>
      </c>
      <c r="H1137" s="1">
        <f t="shared" si="58"/>
        <v>5357362</v>
      </c>
      <c r="I1137" s="2" t="s">
        <v>1900</v>
      </c>
      <c r="J1137" s="2" t="s">
        <v>441</v>
      </c>
      <c r="K1137" s="1">
        <f>+VLOOKUP(B1137,[6]Sheet1!A$1:H$336,6,0)</f>
        <v>4960525</v>
      </c>
      <c r="L1137" s="1">
        <f t="shared" si="60"/>
        <v>5</v>
      </c>
      <c r="M1137" s="6">
        <f>+VLOOKUP(B1137,[6]Sheet1!A$1:H$336,8,0)</f>
        <v>44869</v>
      </c>
      <c r="N1137" t="s">
        <v>4436</v>
      </c>
    </row>
    <row r="1138" spans="1:14" customFormat="1" hidden="1" outlineLevel="1" x14ac:dyDescent="0.2">
      <c r="A1138" s="6">
        <v>44848</v>
      </c>
      <c r="B1138" s="2">
        <v>47558</v>
      </c>
      <c r="C1138" s="2" t="s">
        <v>2578</v>
      </c>
      <c r="D1138" s="2" t="s">
        <v>2757</v>
      </c>
      <c r="E1138" s="1">
        <v>3631355</v>
      </c>
      <c r="F1138" s="8" t="s">
        <v>316</v>
      </c>
      <c r="G1138" s="1">
        <v>290508</v>
      </c>
      <c r="H1138" s="1">
        <f t="shared" si="58"/>
        <v>3921863</v>
      </c>
      <c r="I1138" s="2" t="s">
        <v>2355</v>
      </c>
      <c r="J1138" s="2" t="s">
        <v>2013</v>
      </c>
      <c r="K1138" s="1">
        <f>+VLOOKUP(B1138,[6]Sheet1!A$1:H$336,6,0)</f>
        <v>3631350</v>
      </c>
      <c r="L1138" s="1">
        <f t="shared" si="60"/>
        <v>-5</v>
      </c>
      <c r="M1138" s="6">
        <f>+VLOOKUP(B1138,[6]Sheet1!A$1:H$336,8,0)</f>
        <v>44869</v>
      </c>
      <c r="N1138" t="s">
        <v>4436</v>
      </c>
    </row>
    <row r="1139" spans="1:14" customFormat="1" hidden="1" outlineLevel="1" x14ac:dyDescent="0.2">
      <c r="A1139" s="6">
        <v>44848</v>
      </c>
      <c r="B1139" s="2">
        <v>47559</v>
      </c>
      <c r="C1139" s="2" t="s">
        <v>2578</v>
      </c>
      <c r="D1139" s="2" t="s">
        <v>2183</v>
      </c>
      <c r="E1139" s="1">
        <v>2878815</v>
      </c>
      <c r="F1139" s="8" t="s">
        <v>316</v>
      </c>
      <c r="G1139" s="1">
        <v>230305</v>
      </c>
      <c r="H1139" s="1">
        <f t="shared" si="58"/>
        <v>3109120</v>
      </c>
      <c r="I1139" s="2" t="s">
        <v>2355</v>
      </c>
      <c r="J1139" s="2" t="s">
        <v>2013</v>
      </c>
      <c r="K1139" s="1">
        <f>+VLOOKUP(B1139,[6]Sheet1!A$1:H$336,6,0)</f>
        <v>2878813</v>
      </c>
      <c r="L1139" s="1">
        <f t="shared" si="60"/>
        <v>-2</v>
      </c>
      <c r="M1139" s="6">
        <f>+VLOOKUP(B1139,[6]Sheet1!A$1:H$336,8,0)</f>
        <v>44869</v>
      </c>
      <c r="N1139" t="s">
        <v>4436</v>
      </c>
    </row>
    <row r="1140" spans="1:14" customFormat="1" hidden="1" outlineLevel="1" x14ac:dyDescent="0.2">
      <c r="A1140" s="6">
        <v>44848</v>
      </c>
      <c r="B1140" s="2">
        <v>47560</v>
      </c>
      <c r="C1140" s="2" t="s">
        <v>2578</v>
      </c>
      <c r="D1140" s="2" t="s">
        <v>1701</v>
      </c>
      <c r="E1140" s="1">
        <v>1719530</v>
      </c>
      <c r="F1140" s="8" t="s">
        <v>316</v>
      </c>
      <c r="G1140" s="1">
        <v>137562</v>
      </c>
      <c r="H1140" s="1">
        <f t="shared" si="58"/>
        <v>1857092</v>
      </c>
      <c r="I1140" s="2" t="s">
        <v>2119</v>
      </c>
      <c r="J1140" s="2" t="s">
        <v>1150</v>
      </c>
      <c r="K1140" s="1">
        <f>+VLOOKUP(B1140,[6]Sheet1!A$1:H$336,6,0)</f>
        <v>1719525</v>
      </c>
      <c r="L1140" s="1">
        <f t="shared" si="60"/>
        <v>-5</v>
      </c>
      <c r="M1140" s="6">
        <f>+VLOOKUP(B1140,[6]Sheet1!A$1:H$336,8,0)</f>
        <v>44869</v>
      </c>
      <c r="N1140" t="s">
        <v>4436</v>
      </c>
    </row>
    <row r="1141" spans="1:14" customFormat="1" hidden="1" outlineLevel="1" x14ac:dyDescent="0.2">
      <c r="A1141" s="6">
        <v>44848</v>
      </c>
      <c r="B1141" s="2">
        <v>47561</v>
      </c>
      <c r="C1141" s="2" t="s">
        <v>2578</v>
      </c>
      <c r="D1141" s="2" t="s">
        <v>1471</v>
      </c>
      <c r="E1141" s="1">
        <v>6071100</v>
      </c>
      <c r="F1141" s="8" t="s">
        <v>316</v>
      </c>
      <c r="G1141" s="1">
        <v>485688</v>
      </c>
      <c r="H1141" s="1">
        <f t="shared" si="58"/>
        <v>6556788</v>
      </c>
      <c r="I1141" s="2" t="s">
        <v>2355</v>
      </c>
      <c r="J1141" s="2" t="s">
        <v>2013</v>
      </c>
      <c r="K1141" s="1">
        <f>+VLOOKUP(B1141,[6]Sheet1!A$1:H$336,6,0)</f>
        <v>6071100</v>
      </c>
      <c r="L1141" s="1">
        <f t="shared" si="60"/>
        <v>0</v>
      </c>
      <c r="M1141" s="6">
        <f>+VLOOKUP(B1141,[6]Sheet1!A$1:H$336,8,0)</f>
        <v>44869</v>
      </c>
      <c r="N1141" t="s">
        <v>4436</v>
      </c>
    </row>
    <row r="1142" spans="1:14" customFormat="1" hidden="1" outlineLevel="1" x14ac:dyDescent="0.2">
      <c r="A1142" s="6">
        <v>44848</v>
      </c>
      <c r="B1142" s="2">
        <v>47562</v>
      </c>
      <c r="C1142" s="2" t="s">
        <v>2578</v>
      </c>
      <c r="D1142" s="2" t="s">
        <v>2881</v>
      </c>
      <c r="E1142" s="1">
        <v>3689780</v>
      </c>
      <c r="F1142" s="8" t="s">
        <v>316</v>
      </c>
      <c r="G1142" s="1">
        <v>295182</v>
      </c>
      <c r="H1142" s="1">
        <f t="shared" si="58"/>
        <v>3984962</v>
      </c>
      <c r="I1142" s="2" t="s">
        <v>944</v>
      </c>
      <c r="J1142" s="2" t="s">
        <v>319</v>
      </c>
      <c r="K1142" s="1">
        <f>+VLOOKUP(B1142,[6]Sheet1!A$1:H$336,6,0)</f>
        <v>3689775</v>
      </c>
      <c r="L1142" s="1">
        <f t="shared" si="60"/>
        <v>-5</v>
      </c>
      <c r="M1142" s="6">
        <f>+VLOOKUP(B1142,[6]Sheet1!A$1:H$336,8,0)</f>
        <v>44869</v>
      </c>
      <c r="N1142" t="s">
        <v>4436</v>
      </c>
    </row>
    <row r="1143" spans="1:14" customFormat="1" hidden="1" outlineLevel="1" x14ac:dyDescent="0.2">
      <c r="A1143" s="6">
        <v>44848</v>
      </c>
      <c r="B1143" s="2">
        <v>47563</v>
      </c>
      <c r="C1143" s="2" t="s">
        <v>2578</v>
      </c>
      <c r="D1143" s="2" t="s">
        <v>1661</v>
      </c>
      <c r="E1143" s="1">
        <v>5896230</v>
      </c>
      <c r="F1143" s="8" t="s">
        <v>316</v>
      </c>
      <c r="G1143" s="1">
        <v>471698</v>
      </c>
      <c r="H1143" s="1">
        <f t="shared" si="58"/>
        <v>6367928</v>
      </c>
      <c r="I1143" s="2" t="s">
        <v>2355</v>
      </c>
      <c r="J1143" s="2" t="s">
        <v>2013</v>
      </c>
      <c r="K1143" s="1">
        <f>+VLOOKUP(B1143,[6]Sheet1!A$1:H$336,6,0)</f>
        <v>5896225</v>
      </c>
      <c r="L1143" s="1">
        <f t="shared" si="60"/>
        <v>-5</v>
      </c>
      <c r="M1143" s="6">
        <f>+VLOOKUP(B1143,[6]Sheet1!A$1:H$336,8,0)</f>
        <v>44869</v>
      </c>
      <c r="N1143" t="s">
        <v>4436</v>
      </c>
    </row>
    <row r="1144" spans="1:14" customFormat="1" hidden="1" outlineLevel="1" x14ac:dyDescent="0.2">
      <c r="A1144" s="6">
        <v>44848</v>
      </c>
      <c r="B1144" s="2">
        <v>47564</v>
      </c>
      <c r="C1144" s="2" t="s">
        <v>2578</v>
      </c>
      <c r="D1144" s="2" t="s">
        <v>2000</v>
      </c>
      <c r="E1144" s="1">
        <v>1110580</v>
      </c>
      <c r="F1144" s="8" t="s">
        <v>316</v>
      </c>
      <c r="G1144" s="1">
        <v>88846</v>
      </c>
      <c r="H1144" s="1">
        <f t="shared" si="58"/>
        <v>1199426</v>
      </c>
      <c r="I1144" s="2" t="s">
        <v>2119</v>
      </c>
      <c r="J1144" s="2" t="s">
        <v>1150</v>
      </c>
      <c r="K1144" s="1">
        <f>+VLOOKUP(B1144,[6]Sheet1!A$1:H$336,6,0)</f>
        <v>1110575</v>
      </c>
      <c r="L1144" s="1">
        <f t="shared" si="60"/>
        <v>-5</v>
      </c>
      <c r="M1144" s="6">
        <f>+VLOOKUP(B1144,[6]Sheet1!A$1:H$336,8,0)</f>
        <v>44869</v>
      </c>
      <c r="N1144" t="s">
        <v>4436</v>
      </c>
    </row>
    <row r="1145" spans="1:14" customFormat="1" hidden="1" outlineLevel="1" x14ac:dyDescent="0.2">
      <c r="A1145" s="6">
        <v>44848</v>
      </c>
      <c r="B1145" s="2">
        <v>47565</v>
      </c>
      <c r="C1145" s="2" t="s">
        <v>2578</v>
      </c>
      <c r="D1145" s="2" t="s">
        <v>387</v>
      </c>
      <c r="E1145" s="1">
        <v>451638</v>
      </c>
      <c r="F1145" s="8" t="s">
        <v>316</v>
      </c>
      <c r="G1145" s="1">
        <v>36131</v>
      </c>
      <c r="H1145" s="1">
        <f t="shared" si="58"/>
        <v>487769</v>
      </c>
      <c r="I1145" s="2" t="s">
        <v>2119</v>
      </c>
      <c r="J1145" s="2" t="s">
        <v>1150</v>
      </c>
      <c r="K1145" s="1">
        <f>+VLOOKUP(B1145,[6]Sheet1!A$1:H$336,6,0)</f>
        <v>451638</v>
      </c>
      <c r="L1145" s="1">
        <f t="shared" si="60"/>
        <v>0</v>
      </c>
      <c r="M1145" s="6">
        <f>+VLOOKUP(B1145,[6]Sheet1!A$1:H$336,8,0)</f>
        <v>44869</v>
      </c>
      <c r="N1145" t="s">
        <v>4436</v>
      </c>
    </row>
    <row r="1146" spans="1:14" customFormat="1" hidden="1" outlineLevel="1" x14ac:dyDescent="0.2">
      <c r="A1146" s="6">
        <v>44848</v>
      </c>
      <c r="B1146" s="2">
        <v>47566</v>
      </c>
      <c r="C1146" s="2" t="s">
        <v>2578</v>
      </c>
      <c r="D1146" s="2" t="s">
        <v>2900</v>
      </c>
      <c r="E1146" s="1">
        <v>305967</v>
      </c>
      <c r="F1146" s="8" t="s">
        <v>316</v>
      </c>
      <c r="G1146" s="1">
        <v>24477</v>
      </c>
      <c r="H1146" s="1">
        <f t="shared" si="58"/>
        <v>330444</v>
      </c>
      <c r="I1146" s="2" t="s">
        <v>2445</v>
      </c>
      <c r="J1146" s="2" t="s">
        <v>1098</v>
      </c>
      <c r="K1146" s="1">
        <f>+VLOOKUP(B1146,[6]Sheet1!A$1:H$336,6,0)</f>
        <v>305963</v>
      </c>
      <c r="L1146" s="1">
        <f t="shared" si="60"/>
        <v>-4</v>
      </c>
      <c r="M1146" s="6">
        <f>+VLOOKUP(B1146,[6]Sheet1!A$1:H$336,8,0)</f>
        <v>44869</v>
      </c>
      <c r="N1146" t="s">
        <v>4436</v>
      </c>
    </row>
    <row r="1147" spans="1:14" customFormat="1" hidden="1" outlineLevel="1" x14ac:dyDescent="0.2">
      <c r="A1147" s="6">
        <v>44848</v>
      </c>
      <c r="B1147" s="2">
        <v>47567</v>
      </c>
      <c r="C1147" s="2" t="s">
        <v>2578</v>
      </c>
      <c r="D1147" s="2" t="s">
        <v>6</v>
      </c>
      <c r="E1147" s="1">
        <v>3491900</v>
      </c>
      <c r="F1147" s="8" t="s">
        <v>316</v>
      </c>
      <c r="G1147" s="1">
        <v>279352</v>
      </c>
      <c r="H1147" s="1">
        <f t="shared" si="58"/>
        <v>3771252</v>
      </c>
      <c r="I1147" s="2" t="s">
        <v>124</v>
      </c>
      <c r="J1147" s="2" t="s">
        <v>1197</v>
      </c>
      <c r="K1147" s="1">
        <f>+VLOOKUP(B1147,[6]Sheet1!A$1:H$336,6,0)</f>
        <v>3491900</v>
      </c>
      <c r="L1147" s="1">
        <f t="shared" si="60"/>
        <v>0</v>
      </c>
      <c r="M1147" s="6">
        <f>+VLOOKUP(B1147,[6]Sheet1!A$1:H$336,8,0)</f>
        <v>44869</v>
      </c>
      <c r="N1147" t="s">
        <v>4436</v>
      </c>
    </row>
    <row r="1148" spans="1:14" customFormat="1" hidden="1" outlineLevel="1" x14ac:dyDescent="0.2">
      <c r="A1148" s="6">
        <v>44848</v>
      </c>
      <c r="B1148" s="2">
        <v>47568</v>
      </c>
      <c r="C1148" s="2" t="s">
        <v>2578</v>
      </c>
      <c r="D1148" s="2" t="s">
        <v>1300</v>
      </c>
      <c r="E1148" s="1">
        <v>3486700</v>
      </c>
      <c r="F1148" s="8" t="s">
        <v>316</v>
      </c>
      <c r="G1148" s="1">
        <v>278936</v>
      </c>
      <c r="H1148" s="1">
        <f t="shared" si="58"/>
        <v>3765636</v>
      </c>
      <c r="I1148" s="2" t="s">
        <v>2355</v>
      </c>
      <c r="J1148" s="2" t="s">
        <v>2013</v>
      </c>
      <c r="K1148" s="1">
        <f>+VLOOKUP(B1148,[6]Sheet1!A$1:H$336,6,0)</f>
        <v>3486700</v>
      </c>
      <c r="L1148" s="1">
        <f t="shared" si="60"/>
        <v>0</v>
      </c>
      <c r="M1148" s="6">
        <f>+VLOOKUP(B1148,[6]Sheet1!A$1:H$336,8,0)</f>
        <v>44869</v>
      </c>
      <c r="N1148" t="s">
        <v>4436</v>
      </c>
    </row>
    <row r="1149" spans="1:14" customFormat="1" hidden="1" outlineLevel="1" x14ac:dyDescent="0.2">
      <c r="A1149" s="6">
        <v>44848</v>
      </c>
      <c r="B1149" s="2">
        <v>47569</v>
      </c>
      <c r="C1149" s="2" t="s">
        <v>2578</v>
      </c>
      <c r="D1149" s="2" t="s">
        <v>1477</v>
      </c>
      <c r="E1149" s="1">
        <v>7181680</v>
      </c>
      <c r="F1149" s="8" t="s">
        <v>316</v>
      </c>
      <c r="G1149" s="1">
        <v>574534</v>
      </c>
      <c r="H1149" s="1">
        <f t="shared" si="58"/>
        <v>7756214</v>
      </c>
      <c r="I1149" s="2" t="s">
        <v>1900</v>
      </c>
      <c r="J1149" s="2" t="s">
        <v>441</v>
      </c>
      <c r="K1149" s="1">
        <f>+VLOOKUP(B1149,[6]Sheet1!A$1:H$336,6,0)</f>
        <v>7181675</v>
      </c>
      <c r="L1149" s="1">
        <f t="shared" si="60"/>
        <v>-5</v>
      </c>
      <c r="M1149" s="6">
        <f>+VLOOKUP(B1149,[6]Sheet1!A$1:H$336,8,0)</f>
        <v>44869</v>
      </c>
      <c r="N1149" t="s">
        <v>4436</v>
      </c>
    </row>
    <row r="1150" spans="1:14" customFormat="1" hidden="1" outlineLevel="1" x14ac:dyDescent="0.2">
      <c r="A1150" s="6">
        <v>44848</v>
      </c>
      <c r="B1150" s="2">
        <v>47570</v>
      </c>
      <c r="C1150" s="2" t="s">
        <v>2578</v>
      </c>
      <c r="D1150" s="2" t="s">
        <v>744</v>
      </c>
      <c r="E1150" s="1">
        <v>1693536</v>
      </c>
      <c r="F1150" s="8" t="s">
        <v>316</v>
      </c>
      <c r="G1150" s="1">
        <v>135483</v>
      </c>
      <c r="H1150" s="1">
        <f t="shared" si="58"/>
        <v>1829019</v>
      </c>
      <c r="I1150" s="2" t="s">
        <v>2818</v>
      </c>
      <c r="J1150" s="2" t="s">
        <v>364</v>
      </c>
      <c r="K1150" s="1">
        <f>+VLOOKUP(B1150,[6]Sheet1!A$1:H$336,6,0)</f>
        <v>1693538</v>
      </c>
      <c r="L1150" s="1">
        <f t="shared" si="60"/>
        <v>2</v>
      </c>
      <c r="M1150" s="6">
        <f>+VLOOKUP(B1150,[6]Sheet1!A$1:H$336,8,0)</f>
        <v>44869</v>
      </c>
      <c r="N1150" t="s">
        <v>4436</v>
      </c>
    </row>
    <row r="1151" spans="1:14" customFormat="1" hidden="1" outlineLevel="1" x14ac:dyDescent="0.2">
      <c r="A1151" s="6">
        <v>44848</v>
      </c>
      <c r="B1151" s="2">
        <v>47571</v>
      </c>
      <c r="C1151" s="2" t="s">
        <v>2578</v>
      </c>
      <c r="D1151" s="2" t="s">
        <v>2215</v>
      </c>
      <c r="E1151" s="1">
        <v>8259190</v>
      </c>
      <c r="F1151" s="8" t="s">
        <v>316</v>
      </c>
      <c r="G1151" s="1">
        <v>660735</v>
      </c>
      <c r="H1151" s="1">
        <f t="shared" si="58"/>
        <v>8919925</v>
      </c>
      <c r="I1151" s="2" t="s">
        <v>24</v>
      </c>
      <c r="J1151" s="2" t="s">
        <v>349</v>
      </c>
      <c r="K1151" s="1">
        <f>+VLOOKUP(B1151,[6]Sheet1!A$1:H$336,6,0)</f>
        <v>8259188</v>
      </c>
      <c r="L1151" s="1">
        <f t="shared" si="60"/>
        <v>-2</v>
      </c>
      <c r="M1151" s="6">
        <f>+VLOOKUP(B1151,[6]Sheet1!A$1:H$336,8,0)</f>
        <v>44869</v>
      </c>
      <c r="N1151" t="s">
        <v>4436</v>
      </c>
    </row>
    <row r="1152" spans="1:14" customFormat="1" hidden="1" outlineLevel="1" x14ac:dyDescent="0.2">
      <c r="A1152" s="6">
        <v>44848</v>
      </c>
      <c r="B1152" s="2">
        <v>47572</v>
      </c>
      <c r="C1152" s="2" t="s">
        <v>2578</v>
      </c>
      <c r="D1152" s="2" t="s">
        <v>473</v>
      </c>
      <c r="E1152" s="1">
        <v>1110580</v>
      </c>
      <c r="F1152" s="8" t="s">
        <v>316</v>
      </c>
      <c r="G1152" s="1">
        <v>88846</v>
      </c>
      <c r="H1152" s="1">
        <f t="shared" si="58"/>
        <v>1199426</v>
      </c>
      <c r="I1152" s="2" t="s">
        <v>1796</v>
      </c>
      <c r="J1152" s="2" t="s">
        <v>913</v>
      </c>
      <c r="K1152" s="1">
        <f>+VLOOKUP(B1152,[6]Sheet1!A$1:H$336,6,0)</f>
        <v>1110575</v>
      </c>
      <c r="L1152" s="1">
        <f t="shared" si="60"/>
        <v>-5</v>
      </c>
      <c r="M1152" s="6">
        <f>+VLOOKUP(B1152,[6]Sheet1!A$1:H$336,8,0)</f>
        <v>44869</v>
      </c>
      <c r="N1152" t="s">
        <v>4436</v>
      </c>
    </row>
    <row r="1153" spans="1:14" customFormat="1" hidden="1" outlineLevel="1" x14ac:dyDescent="0.2">
      <c r="A1153" s="6">
        <v>44848</v>
      </c>
      <c r="B1153" s="2">
        <v>47573</v>
      </c>
      <c r="C1153" s="2" t="s">
        <v>2578</v>
      </c>
      <c r="D1153" s="2" t="s">
        <v>965</v>
      </c>
      <c r="E1153" s="1">
        <v>1468620</v>
      </c>
      <c r="F1153" s="8" t="s">
        <v>316</v>
      </c>
      <c r="G1153" s="1">
        <v>117490</v>
      </c>
      <c r="H1153" s="1">
        <f t="shared" si="58"/>
        <v>1586110</v>
      </c>
      <c r="I1153" s="2" t="s">
        <v>24</v>
      </c>
      <c r="J1153" s="2" t="s">
        <v>349</v>
      </c>
      <c r="K1153" s="1">
        <f>+VLOOKUP(B1153,[6]Sheet1!A$1:H$336,6,0)</f>
        <v>1468625</v>
      </c>
      <c r="L1153" s="1">
        <f t="shared" si="60"/>
        <v>5</v>
      </c>
      <c r="M1153" s="6">
        <f>+VLOOKUP(B1153,[6]Sheet1!A$1:H$336,8,0)</f>
        <v>44869</v>
      </c>
      <c r="N1153" t="s">
        <v>4436</v>
      </c>
    </row>
    <row r="1154" spans="1:14" customFormat="1" hidden="1" outlineLevel="1" x14ac:dyDescent="0.2">
      <c r="A1154" s="6">
        <v>44848</v>
      </c>
      <c r="B1154" s="2">
        <v>47574</v>
      </c>
      <c r="C1154" s="2" t="s">
        <v>2578</v>
      </c>
      <c r="D1154" s="2" t="s">
        <v>2431</v>
      </c>
      <c r="E1154" s="1">
        <v>3232680</v>
      </c>
      <c r="F1154" s="8" t="s">
        <v>316</v>
      </c>
      <c r="G1154" s="1">
        <v>258614</v>
      </c>
      <c r="H1154" s="1">
        <f t="shared" ref="H1154:H1217" si="61">+E1154+G1154</f>
        <v>3491294</v>
      </c>
      <c r="I1154" s="2" t="s">
        <v>431</v>
      </c>
      <c r="J1154" s="2" t="s">
        <v>2857</v>
      </c>
      <c r="K1154" s="1">
        <f>+VLOOKUP(B1154,[12]Sheet1!A$2:I$119,7,0)</f>
        <v>3232688</v>
      </c>
      <c r="L1154" s="1">
        <f t="shared" si="60"/>
        <v>8</v>
      </c>
      <c r="M1154" s="6">
        <f>+VLOOKUP(B1154,[12]Sheet1!A$2:I$119,9,0)</f>
        <v>44935</v>
      </c>
      <c r="N1154" t="s">
        <v>4438</v>
      </c>
    </row>
    <row r="1155" spans="1:14" customFormat="1" hidden="1" outlineLevel="1" x14ac:dyDescent="0.2">
      <c r="A1155" s="6">
        <v>44848</v>
      </c>
      <c r="B1155" s="2">
        <v>47575</v>
      </c>
      <c r="C1155" s="2" t="s">
        <v>2578</v>
      </c>
      <c r="D1155" s="2" t="s">
        <v>2337</v>
      </c>
      <c r="E1155" s="1">
        <v>3443010</v>
      </c>
      <c r="F1155" s="8" t="s">
        <v>316</v>
      </c>
      <c r="G1155" s="1">
        <v>275441</v>
      </c>
      <c r="H1155" s="1">
        <f t="shared" si="61"/>
        <v>3718451</v>
      </c>
      <c r="I1155" s="2" t="s">
        <v>124</v>
      </c>
      <c r="J1155" s="2" t="s">
        <v>1197</v>
      </c>
      <c r="K1155" s="1">
        <f>+VLOOKUP(B1155,[12]Sheet1!A$120:I$325,7,0)</f>
        <v>3764625</v>
      </c>
      <c r="L1155" s="1">
        <f t="shared" si="60"/>
        <v>321615</v>
      </c>
      <c r="M1155" s="6">
        <f>+VLOOKUP(B1155,[12]Sheet1!A$120:I$325,9,0)</f>
        <v>44935</v>
      </c>
      <c r="N1155" t="s">
        <v>4438</v>
      </c>
    </row>
    <row r="1156" spans="1:14" customFormat="1" hidden="1" outlineLevel="1" x14ac:dyDescent="0.2">
      <c r="A1156" s="6">
        <v>44848</v>
      </c>
      <c r="B1156" s="2">
        <v>47576</v>
      </c>
      <c r="C1156" s="2" t="s">
        <v>2578</v>
      </c>
      <c r="D1156" s="2" t="s">
        <v>339</v>
      </c>
      <c r="E1156" s="1">
        <v>2221160</v>
      </c>
      <c r="F1156" s="8" t="s">
        <v>316</v>
      </c>
      <c r="G1156" s="1">
        <v>177693</v>
      </c>
      <c r="H1156" s="1">
        <f t="shared" si="61"/>
        <v>2398853</v>
      </c>
      <c r="I1156" s="2" t="s">
        <v>1796</v>
      </c>
      <c r="J1156" s="2" t="s">
        <v>913</v>
      </c>
      <c r="K1156" s="1">
        <f>+VLOOKUP(B1156,[6]Sheet1!A$1:H$336,6,0)</f>
        <v>2221163</v>
      </c>
      <c r="L1156" s="1">
        <f t="shared" si="60"/>
        <v>3</v>
      </c>
      <c r="M1156" s="6">
        <f>+VLOOKUP(B1156,[6]Sheet1!A$1:H$336,8,0)</f>
        <v>44869</v>
      </c>
      <c r="N1156" t="s">
        <v>4436</v>
      </c>
    </row>
    <row r="1157" spans="1:14" customFormat="1" hidden="1" outlineLevel="1" x14ac:dyDescent="0.2">
      <c r="A1157" s="6">
        <v>44848</v>
      </c>
      <c r="B1157" s="2">
        <v>47577</v>
      </c>
      <c r="C1157" s="2" t="s">
        <v>2578</v>
      </c>
      <c r="D1157" s="2" t="s">
        <v>827</v>
      </c>
      <c r="E1157" s="1">
        <v>1468620</v>
      </c>
      <c r="F1157" s="8" t="s">
        <v>316</v>
      </c>
      <c r="G1157" s="1">
        <v>117490</v>
      </c>
      <c r="H1157" s="1">
        <f t="shared" si="61"/>
        <v>1586110</v>
      </c>
      <c r="I1157" s="2" t="s">
        <v>431</v>
      </c>
      <c r="J1157" s="2" t="s">
        <v>2857</v>
      </c>
      <c r="K1157" s="1">
        <f>+VLOOKUP(B1157,[6]Sheet1!A$1:H$336,6,0)</f>
        <v>1468625</v>
      </c>
      <c r="L1157" s="1">
        <f t="shared" si="60"/>
        <v>5</v>
      </c>
      <c r="M1157" s="6">
        <f>+VLOOKUP(B1157,[6]Sheet1!A$1:H$336,8,0)</f>
        <v>44869</v>
      </c>
      <c r="N1157" t="s">
        <v>4436</v>
      </c>
    </row>
    <row r="1158" spans="1:14" customFormat="1" hidden="1" outlineLevel="1" x14ac:dyDescent="0.2">
      <c r="A1158" s="6">
        <v>44848</v>
      </c>
      <c r="B1158" s="2">
        <v>47578</v>
      </c>
      <c r="C1158" s="2" t="s">
        <v>2578</v>
      </c>
      <c r="D1158" s="2" t="s">
        <v>612</v>
      </c>
      <c r="E1158" s="1">
        <v>4762640</v>
      </c>
      <c r="F1158" s="8" t="s">
        <v>316</v>
      </c>
      <c r="G1158" s="1">
        <v>381011</v>
      </c>
      <c r="H1158" s="1">
        <f t="shared" si="61"/>
        <v>5143651</v>
      </c>
      <c r="I1158" s="2" t="s">
        <v>2818</v>
      </c>
      <c r="J1158" s="2" t="s">
        <v>364</v>
      </c>
      <c r="K1158" s="1">
        <f>+VLOOKUP(B1158,[6]Sheet1!A$1:H$336,6,0)</f>
        <v>4762638</v>
      </c>
      <c r="L1158" s="1">
        <f t="shared" si="60"/>
        <v>-2</v>
      </c>
      <c r="M1158" s="6">
        <f>+VLOOKUP(B1158,[6]Sheet1!A$1:H$336,8,0)</f>
        <v>44869</v>
      </c>
      <c r="N1158" t="s">
        <v>4436</v>
      </c>
    </row>
    <row r="1159" spans="1:14" customFormat="1" hidden="1" outlineLevel="1" x14ac:dyDescent="0.2">
      <c r="A1159" s="6">
        <v>44848</v>
      </c>
      <c r="B1159" s="2">
        <v>47579</v>
      </c>
      <c r="C1159" s="2" t="s">
        <v>2578</v>
      </c>
      <c r="D1159" s="2" t="s">
        <v>330</v>
      </c>
      <c r="E1159" s="1">
        <v>2381320</v>
      </c>
      <c r="F1159" s="8" t="s">
        <v>316</v>
      </c>
      <c r="G1159" s="1">
        <v>190506</v>
      </c>
      <c r="H1159" s="1">
        <f t="shared" si="61"/>
        <v>2571826</v>
      </c>
      <c r="I1159" s="2" t="s">
        <v>1554</v>
      </c>
      <c r="J1159" s="2" t="s">
        <v>2830</v>
      </c>
      <c r="K1159" s="1">
        <f>+VLOOKUP(B1159,[6]Sheet1!A$1:H$336,6,0)</f>
        <v>2381325</v>
      </c>
      <c r="L1159" s="1">
        <f t="shared" si="60"/>
        <v>5</v>
      </c>
      <c r="M1159" s="6">
        <f>+VLOOKUP(B1159,[6]Sheet1!A$1:H$336,8,0)</f>
        <v>44869</v>
      </c>
      <c r="N1159" t="s">
        <v>4436</v>
      </c>
    </row>
    <row r="1160" spans="1:14" customFormat="1" hidden="1" outlineLevel="1" x14ac:dyDescent="0.2">
      <c r="A1160" s="6">
        <v>44848</v>
      </c>
      <c r="B1160" s="2">
        <v>47580</v>
      </c>
      <c r="C1160" s="2" t="s">
        <v>2578</v>
      </c>
      <c r="D1160" s="2" t="s">
        <v>1829</v>
      </c>
      <c r="E1160" s="1">
        <v>1468620</v>
      </c>
      <c r="F1160" s="8" t="s">
        <v>316</v>
      </c>
      <c r="G1160" s="1">
        <v>117490</v>
      </c>
      <c r="H1160" s="1">
        <f t="shared" si="61"/>
        <v>1586110</v>
      </c>
      <c r="I1160" s="2" t="s">
        <v>2445</v>
      </c>
      <c r="J1160" s="2" t="s">
        <v>1098</v>
      </c>
      <c r="K1160" s="1">
        <f>+VLOOKUP(B1160,[6]Sheet1!A$1:H$336,6,0)</f>
        <v>1468625</v>
      </c>
      <c r="L1160" s="1">
        <f t="shared" si="60"/>
        <v>5</v>
      </c>
      <c r="M1160" s="6">
        <f>+VLOOKUP(B1160,[6]Sheet1!A$1:H$336,8,0)</f>
        <v>44869</v>
      </c>
      <c r="N1160" t="s">
        <v>4436</v>
      </c>
    </row>
    <row r="1161" spans="1:14" customFormat="1" hidden="1" outlineLevel="1" x14ac:dyDescent="0.2">
      <c r="A1161" s="6">
        <v>44848</v>
      </c>
      <c r="B1161" s="2">
        <v>47581</v>
      </c>
      <c r="C1161" s="2" t="s">
        <v>2578</v>
      </c>
      <c r="D1161" s="2" t="s">
        <v>2264</v>
      </c>
      <c r="E1161" s="1">
        <v>3094165</v>
      </c>
      <c r="F1161" s="8" t="s">
        <v>316</v>
      </c>
      <c r="G1161" s="1">
        <v>247533</v>
      </c>
      <c r="H1161" s="1">
        <f t="shared" si="61"/>
        <v>3341698</v>
      </c>
      <c r="I1161" s="2" t="s">
        <v>1900</v>
      </c>
      <c r="J1161" s="2" t="s">
        <v>441</v>
      </c>
      <c r="K1161" s="1">
        <f>+VLOOKUP(B1161,[6]Sheet1!A$1:H$336,6,0)</f>
        <v>3094163</v>
      </c>
      <c r="L1161" s="1">
        <f t="shared" si="60"/>
        <v>-2</v>
      </c>
      <c r="M1161" s="6">
        <f>+VLOOKUP(B1161,[6]Sheet1!A$1:H$336,8,0)</f>
        <v>44869</v>
      </c>
      <c r="N1161" t="s">
        <v>4436</v>
      </c>
    </row>
    <row r="1162" spans="1:14" customFormat="1" hidden="1" outlineLevel="1" x14ac:dyDescent="0.2">
      <c r="A1162" s="6">
        <v>44848</v>
      </c>
      <c r="B1162" s="2">
        <v>47582</v>
      </c>
      <c r="C1162" s="2" t="s">
        <v>2578</v>
      </c>
      <c r="D1162" s="2" t="s">
        <v>1783</v>
      </c>
      <c r="E1162" s="1">
        <v>6985060</v>
      </c>
      <c r="F1162" s="8" t="s">
        <v>316</v>
      </c>
      <c r="G1162" s="1">
        <v>558805</v>
      </c>
      <c r="H1162" s="1">
        <f t="shared" si="61"/>
        <v>7543865</v>
      </c>
      <c r="I1162" s="2" t="s">
        <v>2818</v>
      </c>
      <c r="J1162" s="2" t="s">
        <v>364</v>
      </c>
      <c r="K1162" s="1">
        <f>+VLOOKUP(B1162,[6]Sheet1!A$1:H$336,6,0)</f>
        <v>6985063</v>
      </c>
      <c r="L1162" s="1">
        <f t="shared" si="60"/>
        <v>3</v>
      </c>
      <c r="M1162" s="6">
        <f>+VLOOKUP(B1162,[6]Sheet1!A$1:H$336,8,0)</f>
        <v>44869</v>
      </c>
      <c r="N1162" t="s">
        <v>4436</v>
      </c>
    </row>
    <row r="1163" spans="1:14" customFormat="1" hidden="1" outlineLevel="1" x14ac:dyDescent="0.2">
      <c r="A1163" s="6">
        <v>44848</v>
      </c>
      <c r="B1163" s="2">
        <v>47583</v>
      </c>
      <c r="C1163" s="2" t="s">
        <v>2578</v>
      </c>
      <c r="D1163" s="2" t="s">
        <v>1876</v>
      </c>
      <c r="E1163" s="1">
        <v>150546</v>
      </c>
      <c r="F1163" s="8" t="s">
        <v>316</v>
      </c>
      <c r="G1163" s="1">
        <v>12044</v>
      </c>
      <c r="H1163" s="1">
        <f t="shared" si="61"/>
        <v>162590</v>
      </c>
      <c r="I1163" s="2" t="s">
        <v>2818</v>
      </c>
      <c r="J1163" s="2" t="s">
        <v>364</v>
      </c>
      <c r="K1163" s="1"/>
      <c r="L1163" s="1"/>
      <c r="M1163" s="6"/>
      <c r="N1163" t="s">
        <v>3065</v>
      </c>
    </row>
    <row r="1164" spans="1:14" customFormat="1" hidden="1" outlineLevel="1" x14ac:dyDescent="0.2">
      <c r="A1164" s="6">
        <v>44848</v>
      </c>
      <c r="B1164" s="2">
        <v>47584</v>
      </c>
      <c r="C1164" s="2" t="s">
        <v>2578</v>
      </c>
      <c r="D1164" s="2" t="s">
        <v>2049</v>
      </c>
      <c r="E1164" s="1">
        <v>4100850</v>
      </c>
      <c r="F1164" s="8" t="s">
        <v>316</v>
      </c>
      <c r="G1164" s="1">
        <v>328068</v>
      </c>
      <c r="H1164" s="1">
        <f t="shared" si="61"/>
        <v>4428918</v>
      </c>
      <c r="I1164" s="2" t="s">
        <v>944</v>
      </c>
      <c r="J1164" s="2" t="s">
        <v>319</v>
      </c>
      <c r="K1164" s="1">
        <f>+VLOOKUP(B1164,[6]Sheet1!A$1:H$336,6,0)</f>
        <v>4100850</v>
      </c>
      <c r="L1164" s="1">
        <f t="shared" ref="L1164" si="62">+K1164-E1164</f>
        <v>0</v>
      </c>
      <c r="M1164" s="6">
        <f>+VLOOKUP(B1164,[6]Sheet1!A$1:H$336,8,0)</f>
        <v>44869</v>
      </c>
      <c r="N1164" t="s">
        <v>4436</v>
      </c>
    </row>
    <row r="1165" spans="1:14" customFormat="1" hidden="1" outlineLevel="1" x14ac:dyDescent="0.2">
      <c r="A1165" s="6">
        <v>44848</v>
      </c>
      <c r="B1165" s="2">
        <v>47585</v>
      </c>
      <c r="C1165" s="2" t="s">
        <v>2578</v>
      </c>
      <c r="D1165" s="2" t="s">
        <v>2720</v>
      </c>
      <c r="E1165" s="1">
        <v>250910</v>
      </c>
      <c r="F1165" s="8" t="s">
        <v>316</v>
      </c>
      <c r="G1165" s="1">
        <v>20073</v>
      </c>
      <c r="H1165" s="1">
        <f t="shared" si="61"/>
        <v>270983</v>
      </c>
      <c r="I1165" s="2" t="s">
        <v>1796</v>
      </c>
      <c r="J1165" s="2" t="s">
        <v>913</v>
      </c>
      <c r="K1165" s="1"/>
      <c r="L1165" s="1"/>
      <c r="M1165" s="6"/>
      <c r="N1165" t="s">
        <v>3065</v>
      </c>
    </row>
    <row r="1166" spans="1:14" customFormat="1" hidden="1" outlineLevel="1" x14ac:dyDescent="0.2">
      <c r="A1166" s="6">
        <v>44848</v>
      </c>
      <c r="B1166" s="2">
        <v>47586</v>
      </c>
      <c r="C1166" s="2" t="s">
        <v>2578</v>
      </c>
      <c r="D1166" s="2" t="s">
        <v>1102</v>
      </c>
      <c r="E1166" s="1">
        <v>1361490</v>
      </c>
      <c r="F1166" s="8" t="s">
        <v>316</v>
      </c>
      <c r="G1166" s="1">
        <v>108919</v>
      </c>
      <c r="H1166" s="1">
        <f t="shared" si="61"/>
        <v>1470409</v>
      </c>
      <c r="I1166" s="2" t="s">
        <v>2339</v>
      </c>
      <c r="J1166" s="2" t="s">
        <v>1408</v>
      </c>
      <c r="K1166" s="1"/>
      <c r="L1166" s="1"/>
      <c r="M1166" s="6"/>
      <c r="N1166" t="s">
        <v>3065</v>
      </c>
    </row>
    <row r="1167" spans="1:14" customFormat="1" hidden="1" outlineLevel="1" x14ac:dyDescent="0.2">
      <c r="A1167" s="6">
        <v>44848</v>
      </c>
      <c r="B1167" s="2">
        <v>269</v>
      </c>
      <c r="C1167" s="2" t="s">
        <v>1950</v>
      </c>
      <c r="D1167" s="2" t="s">
        <v>318</v>
      </c>
      <c r="E1167" s="1">
        <v>-3779174</v>
      </c>
      <c r="F1167" s="8" t="s">
        <v>316</v>
      </c>
      <c r="G1167" s="1">
        <v>-302334</v>
      </c>
      <c r="H1167" s="1">
        <f t="shared" si="61"/>
        <v>-4081508</v>
      </c>
      <c r="I1167" s="2" t="s">
        <v>1900</v>
      </c>
      <c r="J1167" s="2" t="s">
        <v>441</v>
      </c>
      <c r="K1167" s="1">
        <f>+VLOOKUP(B1167,[6]Sheet1!A$1:H$336,6,0)</f>
        <v>-3779174</v>
      </c>
      <c r="L1167" s="1">
        <f t="shared" ref="L1167" si="63">+K1167-E1167</f>
        <v>0</v>
      </c>
      <c r="M1167" s="6">
        <f>+VLOOKUP(B1167,[6]Sheet1!A$1:H$336,8,0)</f>
        <v>44869</v>
      </c>
      <c r="N1167" t="s">
        <v>4436</v>
      </c>
    </row>
    <row r="1168" spans="1:14" customFormat="1" hidden="1" outlineLevel="1" x14ac:dyDescent="0.2">
      <c r="A1168" s="6">
        <v>44849</v>
      </c>
      <c r="B1168" s="2">
        <v>47770</v>
      </c>
      <c r="C1168" s="2" t="s">
        <v>2578</v>
      </c>
      <c r="D1168" s="2" t="s">
        <v>764</v>
      </c>
      <c r="E1168" s="1">
        <v>250910</v>
      </c>
      <c r="F1168" s="8" t="s">
        <v>316</v>
      </c>
      <c r="G1168" s="1">
        <v>20073</v>
      </c>
      <c r="H1168" s="1">
        <f t="shared" si="61"/>
        <v>270983</v>
      </c>
      <c r="I1168" s="2" t="s">
        <v>1893</v>
      </c>
      <c r="J1168" s="2" t="s">
        <v>375</v>
      </c>
      <c r="K1168" s="1"/>
      <c r="L1168" s="1"/>
      <c r="M1168" s="6"/>
      <c r="N1168" t="s">
        <v>3065</v>
      </c>
    </row>
    <row r="1169" spans="1:14" customFormat="1" hidden="1" outlineLevel="1" x14ac:dyDescent="0.2">
      <c r="A1169" s="6">
        <v>44851</v>
      </c>
      <c r="B1169" s="2">
        <v>152</v>
      </c>
      <c r="C1169" s="2" t="s">
        <v>1889</v>
      </c>
      <c r="D1169" s="2" t="s">
        <v>318</v>
      </c>
      <c r="E1169" s="1">
        <v>-2724186</v>
      </c>
      <c r="F1169" s="8" t="s">
        <v>316</v>
      </c>
      <c r="G1169" s="1">
        <v>-217934</v>
      </c>
      <c r="H1169" s="1">
        <f t="shared" si="61"/>
        <v>-2942120</v>
      </c>
      <c r="I1169" s="2" t="s">
        <v>2355</v>
      </c>
      <c r="J1169" s="2" t="s">
        <v>2013</v>
      </c>
      <c r="K1169" s="1">
        <f>+VLOOKUP(B1169,[6]Sheet1!A$1:H$336,6,0)</f>
        <v>-2724186</v>
      </c>
      <c r="L1169" s="1">
        <f t="shared" ref="L1169:L1183" si="64">+K1169-E1169</f>
        <v>0</v>
      </c>
      <c r="M1169" s="6">
        <f>+VLOOKUP(B1169,[6]Sheet1!A$1:H$336,8,0)</f>
        <v>44869</v>
      </c>
      <c r="N1169" t="s">
        <v>4436</v>
      </c>
    </row>
    <row r="1170" spans="1:14" customFormat="1" hidden="1" outlineLevel="1" x14ac:dyDescent="0.2">
      <c r="A1170" s="6">
        <v>44851</v>
      </c>
      <c r="B1170" s="2">
        <v>238</v>
      </c>
      <c r="C1170" s="2" t="s">
        <v>1191</v>
      </c>
      <c r="D1170" s="2" t="s">
        <v>318</v>
      </c>
      <c r="E1170" s="1">
        <v>-746308</v>
      </c>
      <c r="F1170" s="8" t="s">
        <v>316</v>
      </c>
      <c r="G1170" s="1">
        <v>-59705</v>
      </c>
      <c r="H1170" s="1">
        <f t="shared" si="61"/>
        <v>-806013</v>
      </c>
      <c r="I1170" s="2" t="s">
        <v>1893</v>
      </c>
      <c r="J1170" s="2" t="s">
        <v>375</v>
      </c>
      <c r="K1170" s="1">
        <f>+VLOOKUP(B1170,[6]Sheet1!A$1:H$336,6,0)</f>
        <v>-746308</v>
      </c>
      <c r="L1170" s="1">
        <f t="shared" si="64"/>
        <v>0</v>
      </c>
      <c r="M1170" s="6">
        <f>+VLOOKUP(B1170,[6]Sheet1!A$1:H$336,8,0)</f>
        <v>44869</v>
      </c>
      <c r="N1170" t="s">
        <v>4436</v>
      </c>
    </row>
    <row r="1171" spans="1:14" customFormat="1" hidden="1" outlineLevel="1" x14ac:dyDescent="0.2">
      <c r="A1171" s="6">
        <v>44851</v>
      </c>
      <c r="B1171" s="2">
        <v>250</v>
      </c>
      <c r="C1171" s="2" t="s">
        <v>1950</v>
      </c>
      <c r="D1171" s="2" t="s">
        <v>318</v>
      </c>
      <c r="E1171" s="1">
        <v>-1632936</v>
      </c>
      <c r="F1171" s="8" t="s">
        <v>316</v>
      </c>
      <c r="G1171" s="1">
        <v>-130635</v>
      </c>
      <c r="H1171" s="1">
        <f t="shared" si="61"/>
        <v>-1763571</v>
      </c>
      <c r="I1171" s="2" t="s">
        <v>1900</v>
      </c>
      <c r="J1171" s="2" t="s">
        <v>441</v>
      </c>
      <c r="K1171" s="1">
        <f>+VLOOKUP(B1171,[6]Sheet1!A$1:H$336,6,0)</f>
        <v>-1632936</v>
      </c>
      <c r="L1171" s="1">
        <f t="shared" si="64"/>
        <v>0</v>
      </c>
      <c r="M1171" s="6">
        <f>+VLOOKUP(B1171,[6]Sheet1!A$1:H$336,8,0)</f>
        <v>44869</v>
      </c>
      <c r="N1171" t="s">
        <v>4436</v>
      </c>
    </row>
    <row r="1172" spans="1:14" customFormat="1" hidden="1" outlineLevel="1" x14ac:dyDescent="0.2">
      <c r="A1172" s="6">
        <v>44851</v>
      </c>
      <c r="B1172" s="2">
        <v>251</v>
      </c>
      <c r="C1172" s="2" t="s">
        <v>1950</v>
      </c>
      <c r="D1172" s="2" t="s">
        <v>318</v>
      </c>
      <c r="E1172" s="1">
        <v>-1019890</v>
      </c>
      <c r="F1172" s="8" t="s">
        <v>316</v>
      </c>
      <c r="G1172" s="1">
        <v>-81591</v>
      </c>
      <c r="H1172" s="1">
        <f t="shared" si="61"/>
        <v>-1101481</v>
      </c>
      <c r="I1172" s="2" t="s">
        <v>1900</v>
      </c>
      <c r="J1172" s="2" t="s">
        <v>441</v>
      </c>
      <c r="K1172" s="1">
        <f>+VLOOKUP(B1172,[6]Sheet1!A$1:H$336,6,0)</f>
        <v>-1019890</v>
      </c>
      <c r="L1172" s="1">
        <f t="shared" si="64"/>
        <v>0</v>
      </c>
      <c r="M1172" s="6">
        <f>+VLOOKUP(B1172,[6]Sheet1!A$1:H$336,8,0)</f>
        <v>44869</v>
      </c>
      <c r="N1172" t="s">
        <v>4436</v>
      </c>
    </row>
    <row r="1173" spans="1:14" customFormat="1" hidden="1" outlineLevel="1" x14ac:dyDescent="0.2">
      <c r="A1173" s="6">
        <v>44851</v>
      </c>
      <c r="B1173" s="2" t="s">
        <v>4435</v>
      </c>
      <c r="C1173" s="2" t="s">
        <v>1950</v>
      </c>
      <c r="D1173" s="2" t="s">
        <v>318</v>
      </c>
      <c r="E1173" s="1">
        <v>-94013</v>
      </c>
      <c r="F1173" s="8" t="s">
        <v>316</v>
      </c>
      <c r="G1173" s="1">
        <v>-7521</v>
      </c>
      <c r="H1173" s="1">
        <f t="shared" si="61"/>
        <v>-101534</v>
      </c>
      <c r="I1173" s="2" t="s">
        <v>1900</v>
      </c>
      <c r="J1173" s="2" t="s">
        <v>441</v>
      </c>
      <c r="K1173" s="1">
        <f>+VLOOKUP(B1173,[6]Sheet1!A$1:H$336,6,0)</f>
        <v>-94013</v>
      </c>
      <c r="L1173" s="1">
        <f t="shared" si="64"/>
        <v>0</v>
      </c>
      <c r="M1173" s="6">
        <f>+VLOOKUP(B1173,[6]Sheet1!A$1:H$336,8,0)</f>
        <v>44869</v>
      </c>
      <c r="N1173" t="s">
        <v>4436</v>
      </c>
    </row>
    <row r="1174" spans="1:14" customFormat="1" hidden="1" outlineLevel="1" x14ac:dyDescent="0.2">
      <c r="A1174" s="6">
        <v>44851</v>
      </c>
      <c r="B1174" s="2">
        <v>252</v>
      </c>
      <c r="C1174" s="2" t="s">
        <v>2596</v>
      </c>
      <c r="D1174" s="2" t="s">
        <v>1925</v>
      </c>
      <c r="E1174" s="1">
        <v>-1810951</v>
      </c>
      <c r="F1174" s="8" t="s">
        <v>316</v>
      </c>
      <c r="G1174" s="1">
        <v>-144876</v>
      </c>
      <c r="H1174" s="1">
        <f t="shared" si="61"/>
        <v>-1955827</v>
      </c>
      <c r="I1174" s="2" t="s">
        <v>1893</v>
      </c>
      <c r="J1174" s="2" t="s">
        <v>375</v>
      </c>
      <c r="K1174" s="1">
        <f>+VLOOKUP(B1174,[6]Sheet1!A$1:H$336,6,0)</f>
        <v>-1810951</v>
      </c>
      <c r="L1174" s="1">
        <f t="shared" si="64"/>
        <v>0</v>
      </c>
      <c r="M1174" s="6">
        <f>+VLOOKUP(B1174,[6]Sheet1!A$1:H$336,8,0)</f>
        <v>44869</v>
      </c>
      <c r="N1174" t="s">
        <v>4436</v>
      </c>
    </row>
    <row r="1175" spans="1:14" customFormat="1" hidden="1" outlineLevel="1" x14ac:dyDescent="0.2">
      <c r="A1175" s="6">
        <v>44851</v>
      </c>
      <c r="B1175" s="2">
        <v>254</v>
      </c>
      <c r="C1175" s="2" t="s">
        <v>1889</v>
      </c>
      <c r="D1175" s="2" t="s">
        <v>318</v>
      </c>
      <c r="E1175" s="1">
        <v>-2295159</v>
      </c>
      <c r="F1175" s="8" t="s">
        <v>316</v>
      </c>
      <c r="G1175" s="1">
        <v>-183612</v>
      </c>
      <c r="H1175" s="1">
        <f t="shared" si="61"/>
        <v>-2478771</v>
      </c>
      <c r="I1175" s="2" t="s">
        <v>2355</v>
      </c>
      <c r="J1175" s="2" t="s">
        <v>2013</v>
      </c>
      <c r="K1175" s="1">
        <f>+VLOOKUP(B1175,[6]Sheet1!A$1:H$336,6,0)</f>
        <v>-2295159</v>
      </c>
      <c r="L1175" s="1">
        <f t="shared" si="64"/>
        <v>0</v>
      </c>
      <c r="M1175" s="6">
        <f>+VLOOKUP(B1175,[6]Sheet1!A$1:H$336,8,0)</f>
        <v>44869</v>
      </c>
      <c r="N1175" t="s">
        <v>4436</v>
      </c>
    </row>
    <row r="1176" spans="1:14" customFormat="1" hidden="1" outlineLevel="1" x14ac:dyDescent="0.2">
      <c r="A1176" s="6">
        <v>44851</v>
      </c>
      <c r="B1176" s="2">
        <v>3383</v>
      </c>
      <c r="C1176" s="2" t="s">
        <v>1138</v>
      </c>
      <c r="D1176" s="2" t="s">
        <v>318</v>
      </c>
      <c r="E1176" s="1">
        <v>-7181400</v>
      </c>
      <c r="F1176" s="8" t="s">
        <v>316</v>
      </c>
      <c r="G1176" s="1">
        <v>-574510</v>
      </c>
      <c r="H1176" s="1">
        <f t="shared" si="61"/>
        <v>-7755910</v>
      </c>
      <c r="I1176" s="2" t="s">
        <v>2355</v>
      </c>
      <c r="J1176" s="2" t="s">
        <v>2013</v>
      </c>
      <c r="K1176" s="1">
        <f>+VLOOKUP(B1176,[6]Sheet1!A$1:H$336,6,0)</f>
        <v>-7181400</v>
      </c>
      <c r="L1176" s="1">
        <f t="shared" si="64"/>
        <v>0</v>
      </c>
      <c r="M1176" s="6">
        <f>+VLOOKUP(B1176,[6]Sheet1!A$1:H$336,8,0)</f>
        <v>44869</v>
      </c>
      <c r="N1176" t="s">
        <v>4436</v>
      </c>
    </row>
    <row r="1177" spans="1:14" customFormat="1" hidden="1" outlineLevel="1" x14ac:dyDescent="0.2">
      <c r="A1177" s="6">
        <v>44853</v>
      </c>
      <c r="B1177" s="2">
        <v>6294</v>
      </c>
      <c r="C1177" s="17"/>
      <c r="D1177" s="2" t="s">
        <v>3047</v>
      </c>
      <c r="E1177" s="1">
        <v>-3215952</v>
      </c>
      <c r="F1177" s="8" t="s">
        <v>3061</v>
      </c>
      <c r="G1177" s="1">
        <v>-257276</v>
      </c>
      <c r="H1177" s="1">
        <f t="shared" si="61"/>
        <v>-3473228</v>
      </c>
      <c r="I1177" s="2" t="s">
        <v>2355</v>
      </c>
      <c r="J1177" s="2" t="s">
        <v>2013</v>
      </c>
      <c r="K1177" s="1" t="e">
        <f>+VLOOKUP(B1177,[2]Sheet1!A$2:H$93,6,0)</f>
        <v>#N/A</v>
      </c>
      <c r="L1177" s="1" t="e">
        <f t="shared" si="64"/>
        <v>#N/A</v>
      </c>
      <c r="M1177" s="6" t="e">
        <f>+VLOOKUP(B1177,[2]Sheet1!A$2:H$93,8,0)</f>
        <v>#N/A</v>
      </c>
      <c r="N1177" t="s">
        <v>4426</v>
      </c>
    </row>
    <row r="1178" spans="1:14" customFormat="1" hidden="1" outlineLevel="1" x14ac:dyDescent="0.2">
      <c r="A1178" s="6">
        <v>44853</v>
      </c>
      <c r="B1178" s="2">
        <v>258</v>
      </c>
      <c r="C1178" s="2" t="s">
        <v>1950</v>
      </c>
      <c r="D1178" s="2" t="s">
        <v>318</v>
      </c>
      <c r="E1178" s="1">
        <v>-722856</v>
      </c>
      <c r="F1178" s="8" t="s">
        <v>316</v>
      </c>
      <c r="G1178" s="1">
        <v>-57828</v>
      </c>
      <c r="H1178" s="1">
        <f t="shared" si="61"/>
        <v>-780684</v>
      </c>
      <c r="I1178" s="2" t="s">
        <v>1900</v>
      </c>
      <c r="J1178" s="2" t="s">
        <v>441</v>
      </c>
      <c r="K1178" s="1">
        <f>+VLOOKUP(B1178,[6]Sheet1!A$1:H$336,6,0)</f>
        <v>-722855</v>
      </c>
      <c r="L1178" s="1">
        <f t="shared" si="64"/>
        <v>1</v>
      </c>
      <c r="M1178" s="6">
        <f>+VLOOKUP(B1178,[6]Sheet1!A$1:H$336,8,0)</f>
        <v>44869</v>
      </c>
      <c r="N1178" t="s">
        <v>4436</v>
      </c>
    </row>
    <row r="1179" spans="1:14" customFormat="1" hidden="1" outlineLevel="1" x14ac:dyDescent="0.2">
      <c r="A1179" s="6">
        <v>44858</v>
      </c>
      <c r="B1179" s="2">
        <v>133</v>
      </c>
      <c r="C1179" s="2" t="s">
        <v>1491</v>
      </c>
      <c r="D1179" s="2" t="s">
        <v>318</v>
      </c>
      <c r="E1179" s="1">
        <v>-6920399</v>
      </c>
      <c r="F1179" s="8" t="s">
        <v>316</v>
      </c>
      <c r="G1179" s="1">
        <v>-553632</v>
      </c>
      <c r="H1179" s="1">
        <f t="shared" si="61"/>
        <v>-7474031</v>
      </c>
      <c r="I1179" s="2" t="s">
        <v>1796</v>
      </c>
      <c r="J1179" s="2" t="s">
        <v>913</v>
      </c>
      <c r="K1179" s="1">
        <f>+VLOOKUP(B1179,[6]Sheet1!A$1:H$336,6,0)</f>
        <v>-6920399</v>
      </c>
      <c r="L1179" s="1">
        <f t="shared" si="64"/>
        <v>0</v>
      </c>
      <c r="M1179" s="6">
        <f>+VLOOKUP(B1179,[6]Sheet1!A$1:H$336,8,0)</f>
        <v>44869</v>
      </c>
      <c r="N1179" t="s">
        <v>4436</v>
      </c>
    </row>
    <row r="1180" spans="1:14" customFormat="1" hidden="1" outlineLevel="1" x14ac:dyDescent="0.2">
      <c r="A1180" s="6">
        <v>44858</v>
      </c>
      <c r="B1180" s="2">
        <v>160</v>
      </c>
      <c r="C1180" s="2" t="s">
        <v>1243</v>
      </c>
      <c r="D1180" s="2" t="s">
        <v>318</v>
      </c>
      <c r="E1180" s="1">
        <v>-1646077</v>
      </c>
      <c r="F1180" s="8" t="s">
        <v>316</v>
      </c>
      <c r="G1180" s="1">
        <v>-131686</v>
      </c>
      <c r="H1180" s="1">
        <f t="shared" si="61"/>
        <v>-1777763</v>
      </c>
      <c r="I1180" s="2" t="s">
        <v>124</v>
      </c>
      <c r="J1180" s="2" t="s">
        <v>1197</v>
      </c>
      <c r="K1180" s="1">
        <f>+VLOOKUP(B1180,[6]Sheet1!A$1:H$336,6,0)</f>
        <v>-1646077</v>
      </c>
      <c r="L1180" s="1">
        <f t="shared" si="64"/>
        <v>0</v>
      </c>
      <c r="M1180" s="6">
        <f>+VLOOKUP(B1180,[6]Sheet1!A$1:H$336,8,0)</f>
        <v>44869</v>
      </c>
      <c r="N1180" t="s">
        <v>4436</v>
      </c>
    </row>
    <row r="1181" spans="1:14" customFormat="1" hidden="1" outlineLevel="1" x14ac:dyDescent="0.2">
      <c r="A1181" s="6">
        <v>44858</v>
      </c>
      <c r="B1181" s="2">
        <v>166</v>
      </c>
      <c r="C1181" s="2" t="s">
        <v>1243</v>
      </c>
      <c r="D1181" s="2" t="s">
        <v>318</v>
      </c>
      <c r="E1181" s="1">
        <v>-1302868</v>
      </c>
      <c r="F1181" s="8" t="s">
        <v>316</v>
      </c>
      <c r="G1181" s="1">
        <v>-104229</v>
      </c>
      <c r="H1181" s="1">
        <f t="shared" si="61"/>
        <v>-1407097</v>
      </c>
      <c r="I1181" s="2" t="s">
        <v>124</v>
      </c>
      <c r="J1181" s="2" t="s">
        <v>1197</v>
      </c>
      <c r="K1181" s="1">
        <f>+VLOOKUP(B1181,[6]Sheet1!A$1:H$336,6,0)</f>
        <v>-1302869</v>
      </c>
      <c r="L1181" s="1">
        <f t="shared" si="64"/>
        <v>-1</v>
      </c>
      <c r="M1181" s="6">
        <f>+VLOOKUP(B1181,[6]Sheet1!A$1:H$336,8,0)</f>
        <v>44869</v>
      </c>
      <c r="N1181" t="s">
        <v>4436</v>
      </c>
    </row>
    <row r="1182" spans="1:14" customFormat="1" hidden="1" outlineLevel="1" x14ac:dyDescent="0.2">
      <c r="A1182" s="6">
        <v>44858</v>
      </c>
      <c r="B1182" s="2">
        <v>179</v>
      </c>
      <c r="C1182" s="2" t="s">
        <v>1120</v>
      </c>
      <c r="D1182" s="2" t="s">
        <v>318</v>
      </c>
      <c r="E1182" s="1">
        <v>-940130</v>
      </c>
      <c r="F1182" s="8" t="s">
        <v>316</v>
      </c>
      <c r="G1182" s="1">
        <v>-75210</v>
      </c>
      <c r="H1182" s="1">
        <f t="shared" si="61"/>
        <v>-1015340</v>
      </c>
      <c r="I1182" s="2" t="s">
        <v>431</v>
      </c>
      <c r="J1182" s="2" t="s">
        <v>2857</v>
      </c>
      <c r="K1182" s="1">
        <f>+VLOOKUP(B1182,[6]Sheet1!A$1:H$336,6,0)</f>
        <v>-940130</v>
      </c>
      <c r="L1182" s="1">
        <f t="shared" si="64"/>
        <v>0</v>
      </c>
      <c r="M1182" s="6">
        <f>+VLOOKUP(B1182,[6]Sheet1!A$1:H$336,8,0)</f>
        <v>44869</v>
      </c>
      <c r="N1182" t="s">
        <v>4436</v>
      </c>
    </row>
    <row r="1183" spans="1:14" customFormat="1" hidden="1" outlineLevel="1" x14ac:dyDescent="0.2">
      <c r="A1183" s="6">
        <v>44858</v>
      </c>
      <c r="B1183" s="2">
        <v>1923</v>
      </c>
      <c r="C1183" s="2" t="s">
        <v>2634</v>
      </c>
      <c r="D1183" s="2" t="s">
        <v>318</v>
      </c>
      <c r="E1183" s="1">
        <v>-3782873</v>
      </c>
      <c r="F1183" s="8" t="s">
        <v>316</v>
      </c>
      <c r="G1183" s="1">
        <v>-302630</v>
      </c>
      <c r="H1183" s="1">
        <f t="shared" si="61"/>
        <v>-4085503</v>
      </c>
      <c r="I1183" s="2" t="s">
        <v>2355</v>
      </c>
      <c r="J1183" s="2" t="s">
        <v>2013</v>
      </c>
      <c r="K1183" s="1">
        <f>+VLOOKUP(B1183,[6]Sheet1!A$1:H$336,6,0)</f>
        <v>-3782873</v>
      </c>
      <c r="L1183" s="1">
        <f t="shared" si="64"/>
        <v>0</v>
      </c>
      <c r="M1183" s="6">
        <f>+VLOOKUP(B1183,[6]Sheet1!A$1:H$336,8,0)</f>
        <v>44869</v>
      </c>
      <c r="N1183" t="s">
        <v>4436</v>
      </c>
    </row>
    <row r="1184" spans="1:14" customFormat="1" hidden="1" outlineLevel="1" x14ac:dyDescent="0.2">
      <c r="A1184" s="6">
        <v>44859</v>
      </c>
      <c r="B1184" s="2">
        <v>48813</v>
      </c>
      <c r="C1184" s="2" t="s">
        <v>2578</v>
      </c>
      <c r="D1184" s="2"/>
      <c r="E1184" s="1">
        <v>0</v>
      </c>
      <c r="F1184" s="8" t="s">
        <v>316</v>
      </c>
      <c r="G1184" s="1">
        <v>0</v>
      </c>
      <c r="H1184" s="1">
        <f t="shared" si="61"/>
        <v>0</v>
      </c>
      <c r="I1184" s="2" t="s">
        <v>354</v>
      </c>
      <c r="J1184" s="2" t="s">
        <v>1889</v>
      </c>
      <c r="K1184" s="1"/>
      <c r="L1184" s="1"/>
      <c r="M1184" s="6"/>
      <c r="N1184" t="s">
        <v>3062</v>
      </c>
    </row>
    <row r="1185" spans="1:14" customFormat="1" hidden="1" outlineLevel="1" x14ac:dyDescent="0.2">
      <c r="A1185" s="6">
        <v>44859</v>
      </c>
      <c r="B1185" s="2">
        <v>190</v>
      </c>
      <c r="C1185" s="2" t="s">
        <v>1120</v>
      </c>
      <c r="D1185" s="2" t="s">
        <v>318</v>
      </c>
      <c r="E1185" s="1">
        <v>-4686941</v>
      </c>
      <c r="F1185" s="8" t="s">
        <v>316</v>
      </c>
      <c r="G1185" s="1">
        <v>-374956</v>
      </c>
      <c r="H1185" s="1">
        <f t="shared" si="61"/>
        <v>-5061897</v>
      </c>
      <c r="I1185" s="2" t="s">
        <v>431</v>
      </c>
      <c r="J1185" s="2" t="s">
        <v>2857</v>
      </c>
      <c r="K1185" s="1">
        <f>+VLOOKUP(B1185,[6]Sheet1!A$1:H$336,6,0)</f>
        <v>-4686941</v>
      </c>
      <c r="L1185" s="1">
        <f t="shared" ref="L1185:L1196" si="65">+K1185-E1185</f>
        <v>0</v>
      </c>
      <c r="M1185" s="6">
        <f>+VLOOKUP(B1185,[6]Sheet1!A$1:H$336,8,0)</f>
        <v>44869</v>
      </c>
      <c r="N1185" t="s">
        <v>4436</v>
      </c>
    </row>
    <row r="1186" spans="1:14" customFormat="1" hidden="1" outlineLevel="1" x14ac:dyDescent="0.2">
      <c r="A1186" s="6">
        <v>44861</v>
      </c>
      <c r="B1186" s="2">
        <v>195</v>
      </c>
      <c r="C1186" s="2" t="s">
        <v>2128</v>
      </c>
      <c r="D1186" s="2" t="s">
        <v>318</v>
      </c>
      <c r="E1186" s="1">
        <v>-1968933</v>
      </c>
      <c r="F1186" s="8" t="s">
        <v>316</v>
      </c>
      <c r="G1186" s="1">
        <v>-157514</v>
      </c>
      <c r="H1186" s="1">
        <f t="shared" si="61"/>
        <v>-2126447</v>
      </c>
      <c r="I1186" s="2" t="s">
        <v>1554</v>
      </c>
      <c r="J1186" s="2" t="s">
        <v>2830</v>
      </c>
      <c r="K1186" s="1">
        <f>+VLOOKUP(B1186,[6]Sheet1!A$1:H$336,6,0)</f>
        <v>-1968933</v>
      </c>
      <c r="L1186" s="1">
        <f t="shared" si="65"/>
        <v>0</v>
      </c>
      <c r="M1186" s="6">
        <f>+VLOOKUP(B1186,[6]Sheet1!A$1:H$336,8,0)</f>
        <v>44869</v>
      </c>
      <c r="N1186" t="s">
        <v>4436</v>
      </c>
    </row>
    <row r="1187" spans="1:14" customFormat="1" hidden="1" outlineLevel="1" x14ac:dyDescent="0.2">
      <c r="A1187" s="6">
        <v>44863</v>
      </c>
      <c r="B1187" s="2">
        <v>49422</v>
      </c>
      <c r="C1187" s="2" t="s">
        <v>2578</v>
      </c>
      <c r="D1187" s="2" t="s">
        <v>703</v>
      </c>
      <c r="E1187" s="1">
        <v>2123230</v>
      </c>
      <c r="F1187" s="8" t="s">
        <v>316</v>
      </c>
      <c r="G1187" s="1">
        <v>169858</v>
      </c>
      <c r="H1187" s="1">
        <f t="shared" si="61"/>
        <v>2293088</v>
      </c>
      <c r="I1187" s="2" t="s">
        <v>1893</v>
      </c>
      <c r="J1187" s="2" t="s">
        <v>375</v>
      </c>
      <c r="K1187" s="1">
        <f>+VLOOKUP(B1187,[6]Sheet1!A$1:H$336,6,0)</f>
        <v>2123225</v>
      </c>
      <c r="L1187" s="1">
        <f t="shared" si="65"/>
        <v>-5</v>
      </c>
      <c r="M1187" s="6">
        <f>+VLOOKUP(B1187,[6]Sheet1!A$1:H$336,8,0)</f>
        <v>44869</v>
      </c>
      <c r="N1187" t="s">
        <v>4436</v>
      </c>
    </row>
    <row r="1188" spans="1:14" customFormat="1" hidden="1" outlineLevel="1" x14ac:dyDescent="0.2">
      <c r="A1188" s="6">
        <v>44863</v>
      </c>
      <c r="B1188" s="2">
        <v>49423</v>
      </c>
      <c r="C1188" s="2" t="s">
        <v>2578</v>
      </c>
      <c r="D1188" s="2" t="s">
        <v>1478</v>
      </c>
      <c r="E1188" s="1">
        <v>3582650</v>
      </c>
      <c r="F1188" s="8" t="s">
        <v>316</v>
      </c>
      <c r="G1188" s="1">
        <v>286612</v>
      </c>
      <c r="H1188" s="1">
        <f t="shared" si="61"/>
        <v>3869262</v>
      </c>
      <c r="I1188" s="2" t="s">
        <v>1893</v>
      </c>
      <c r="J1188" s="2" t="s">
        <v>375</v>
      </c>
      <c r="K1188" s="1">
        <f>+VLOOKUP(B1188,[6]Sheet1!A$1:H$336,6,0)</f>
        <v>3582650</v>
      </c>
      <c r="L1188" s="1">
        <f t="shared" si="65"/>
        <v>0</v>
      </c>
      <c r="M1188" s="6">
        <f>+VLOOKUP(B1188,[6]Sheet1!A$1:H$336,8,0)</f>
        <v>44869</v>
      </c>
      <c r="N1188" t="s">
        <v>4436</v>
      </c>
    </row>
    <row r="1189" spans="1:14" customFormat="1" hidden="1" outlineLevel="1" x14ac:dyDescent="0.2">
      <c r="A1189" s="6">
        <v>44863</v>
      </c>
      <c r="B1189" s="2">
        <v>49424</v>
      </c>
      <c r="C1189" s="2" t="s">
        <v>2578</v>
      </c>
      <c r="D1189" s="2" t="s">
        <v>101</v>
      </c>
      <c r="E1189" s="1">
        <v>3085980</v>
      </c>
      <c r="F1189" s="8" t="s">
        <v>316</v>
      </c>
      <c r="G1189" s="1">
        <v>246878</v>
      </c>
      <c r="H1189" s="1">
        <f t="shared" si="61"/>
        <v>3332858</v>
      </c>
      <c r="I1189" s="2" t="s">
        <v>1893</v>
      </c>
      <c r="J1189" s="2" t="s">
        <v>375</v>
      </c>
      <c r="K1189" s="1">
        <f>+VLOOKUP(B1189,[6]Sheet1!A$1:H$336,6,0)</f>
        <v>3085975</v>
      </c>
      <c r="L1189" s="1">
        <f t="shared" si="65"/>
        <v>-5</v>
      </c>
      <c r="M1189" s="6">
        <f>+VLOOKUP(B1189,[6]Sheet1!A$1:H$336,8,0)</f>
        <v>44869</v>
      </c>
      <c r="N1189" t="s">
        <v>4436</v>
      </c>
    </row>
    <row r="1190" spans="1:14" customFormat="1" hidden="1" outlineLevel="1" x14ac:dyDescent="0.2">
      <c r="A1190" s="6">
        <v>44863</v>
      </c>
      <c r="B1190" s="2">
        <v>49425</v>
      </c>
      <c r="C1190" s="2" t="s">
        <v>2578</v>
      </c>
      <c r="D1190" s="2" t="s">
        <v>2003</v>
      </c>
      <c r="E1190" s="1">
        <v>3331740</v>
      </c>
      <c r="F1190" s="8" t="s">
        <v>316</v>
      </c>
      <c r="G1190" s="1">
        <v>266539</v>
      </c>
      <c r="H1190" s="1">
        <f t="shared" si="61"/>
        <v>3598279</v>
      </c>
      <c r="I1190" s="2" t="s">
        <v>1893</v>
      </c>
      <c r="J1190" s="2" t="s">
        <v>375</v>
      </c>
      <c r="K1190" s="1">
        <f>+VLOOKUP(B1190,[6]Sheet1!A$1:H$336,6,0)</f>
        <v>3331738</v>
      </c>
      <c r="L1190" s="1">
        <f t="shared" si="65"/>
        <v>-2</v>
      </c>
      <c r="M1190" s="6">
        <f>+VLOOKUP(B1190,[6]Sheet1!A$1:H$336,8,0)</f>
        <v>44869</v>
      </c>
      <c r="N1190" t="s">
        <v>4436</v>
      </c>
    </row>
    <row r="1191" spans="1:14" customFormat="1" hidden="1" outlineLevel="1" x14ac:dyDescent="0.2">
      <c r="A1191" s="6">
        <v>44863</v>
      </c>
      <c r="B1191" s="2">
        <v>49426</v>
      </c>
      <c r="C1191" s="2" t="s">
        <v>2578</v>
      </c>
      <c r="D1191" s="2" t="s">
        <v>240</v>
      </c>
      <c r="E1191" s="1">
        <v>2955470</v>
      </c>
      <c r="F1191" s="8" t="s">
        <v>316</v>
      </c>
      <c r="G1191" s="1">
        <v>236438</v>
      </c>
      <c r="H1191" s="1">
        <f t="shared" si="61"/>
        <v>3191908</v>
      </c>
      <c r="I1191" s="2" t="s">
        <v>1893</v>
      </c>
      <c r="J1191" s="2" t="s">
        <v>375</v>
      </c>
      <c r="K1191" s="1">
        <f>+VLOOKUP(B1191,[6]Sheet1!A$1:H$336,6,0)</f>
        <v>2955475</v>
      </c>
      <c r="L1191" s="1">
        <f t="shared" si="65"/>
        <v>5</v>
      </c>
      <c r="M1191" s="6">
        <f>+VLOOKUP(B1191,[6]Sheet1!A$1:H$336,8,0)</f>
        <v>44869</v>
      </c>
      <c r="N1191" t="s">
        <v>4436</v>
      </c>
    </row>
    <row r="1192" spans="1:14" customFormat="1" hidden="1" outlineLevel="1" x14ac:dyDescent="0.2">
      <c r="A1192" s="6">
        <v>44863</v>
      </c>
      <c r="B1192" s="2">
        <v>49427</v>
      </c>
      <c r="C1192" s="2" t="s">
        <v>2578</v>
      </c>
      <c r="D1192" s="2" t="s">
        <v>2584</v>
      </c>
      <c r="E1192" s="1">
        <v>3300175</v>
      </c>
      <c r="F1192" s="8" t="s">
        <v>316</v>
      </c>
      <c r="G1192" s="1">
        <v>264014</v>
      </c>
      <c r="H1192" s="1">
        <f t="shared" si="61"/>
        <v>3564189</v>
      </c>
      <c r="I1192" s="2" t="s">
        <v>1893</v>
      </c>
      <c r="J1192" s="2" t="s">
        <v>375</v>
      </c>
      <c r="K1192" s="1">
        <f>+VLOOKUP(B1192,[6]Sheet1!A$1:H$336,6,0)</f>
        <v>3300175</v>
      </c>
      <c r="L1192" s="1">
        <f t="shared" si="65"/>
        <v>0</v>
      </c>
      <c r="M1192" s="6">
        <f>+VLOOKUP(B1192,[6]Sheet1!A$1:H$336,8,0)</f>
        <v>44869</v>
      </c>
      <c r="N1192" t="s">
        <v>4436</v>
      </c>
    </row>
    <row r="1193" spans="1:14" customFormat="1" hidden="1" outlineLevel="1" x14ac:dyDescent="0.2">
      <c r="A1193" s="6">
        <v>44863</v>
      </c>
      <c r="B1193" s="2">
        <v>49428</v>
      </c>
      <c r="C1193" s="2" t="s">
        <v>2578</v>
      </c>
      <c r="D1193" s="2" t="s">
        <v>396</v>
      </c>
      <c r="E1193" s="1">
        <v>911242</v>
      </c>
      <c r="F1193" s="8" t="s">
        <v>316</v>
      </c>
      <c r="G1193" s="1">
        <v>72899</v>
      </c>
      <c r="H1193" s="1">
        <f t="shared" si="61"/>
        <v>984141</v>
      </c>
      <c r="I1193" s="2" t="s">
        <v>1893</v>
      </c>
      <c r="J1193" s="2" t="s">
        <v>375</v>
      </c>
      <c r="K1193" s="1">
        <f>+VLOOKUP(B1193,[6]Sheet1!A$1:H$336,6,0)</f>
        <v>911238</v>
      </c>
      <c r="L1193" s="1">
        <f t="shared" si="65"/>
        <v>-4</v>
      </c>
      <c r="M1193" s="6">
        <f>+VLOOKUP(B1193,[6]Sheet1!A$1:H$336,8,0)</f>
        <v>44869</v>
      </c>
      <c r="N1193" t="s">
        <v>4436</v>
      </c>
    </row>
    <row r="1194" spans="1:14" customFormat="1" hidden="1" outlineLevel="1" x14ac:dyDescent="0.2">
      <c r="A1194" s="6">
        <v>44863</v>
      </c>
      <c r="B1194" s="2">
        <v>49429</v>
      </c>
      <c r="C1194" s="2" t="s">
        <v>2578</v>
      </c>
      <c r="D1194" s="2" t="s">
        <v>887</v>
      </c>
      <c r="E1194" s="1">
        <v>5679270</v>
      </c>
      <c r="F1194" s="8" t="s">
        <v>316</v>
      </c>
      <c r="G1194" s="1">
        <v>454342</v>
      </c>
      <c r="H1194" s="1">
        <f t="shared" si="61"/>
        <v>6133612</v>
      </c>
      <c r="I1194" s="2" t="s">
        <v>1893</v>
      </c>
      <c r="J1194" s="2" t="s">
        <v>375</v>
      </c>
      <c r="K1194" s="1">
        <f>+VLOOKUP(B1194,[6]Sheet1!A$1:H$336,6,0)</f>
        <v>5679275</v>
      </c>
      <c r="L1194" s="1">
        <f t="shared" si="65"/>
        <v>5</v>
      </c>
      <c r="M1194" s="6">
        <f>+VLOOKUP(B1194,[6]Sheet1!A$1:H$336,8,0)</f>
        <v>44869</v>
      </c>
      <c r="N1194" t="s">
        <v>4436</v>
      </c>
    </row>
    <row r="1195" spans="1:14" customFormat="1" hidden="1" outlineLevel="1" x14ac:dyDescent="0.2">
      <c r="A1195" s="6">
        <v>44863</v>
      </c>
      <c r="B1195" s="2">
        <v>49430</v>
      </c>
      <c r="C1195" s="2" t="s">
        <v>2578</v>
      </c>
      <c r="D1195" s="2" t="s">
        <v>2235</v>
      </c>
      <c r="E1195" s="1">
        <v>2328299</v>
      </c>
      <c r="F1195" s="8" t="s">
        <v>316</v>
      </c>
      <c r="G1195" s="1">
        <v>186264</v>
      </c>
      <c r="H1195" s="1">
        <f t="shared" si="61"/>
        <v>2514563</v>
      </c>
      <c r="I1195" s="2" t="s">
        <v>1893</v>
      </c>
      <c r="J1195" s="2" t="s">
        <v>375</v>
      </c>
      <c r="K1195" s="1">
        <f>+VLOOKUP(B1195,[7]Sheet1!A$1:H$105,6,0)</f>
        <v>2328300</v>
      </c>
      <c r="L1195" s="1">
        <f t="shared" si="65"/>
        <v>1</v>
      </c>
      <c r="M1195" s="6">
        <f>+VLOOKUP(B1195,[7]Sheet1!A$1:H$105,8,0)</f>
        <v>44900</v>
      </c>
      <c r="N1195" t="s">
        <v>4437</v>
      </c>
    </row>
    <row r="1196" spans="1:14" customFormat="1" hidden="1" outlineLevel="1" x14ac:dyDescent="0.2">
      <c r="A1196" s="6">
        <v>44863</v>
      </c>
      <c r="B1196" s="2">
        <v>49431</v>
      </c>
      <c r="C1196" s="2" t="s">
        <v>2578</v>
      </c>
      <c r="D1196" s="2" t="s">
        <v>555</v>
      </c>
      <c r="E1196" s="1">
        <v>2579200</v>
      </c>
      <c r="F1196" s="8" t="s">
        <v>316</v>
      </c>
      <c r="G1196" s="1">
        <v>206336</v>
      </c>
      <c r="H1196" s="1">
        <f t="shared" si="61"/>
        <v>2785536</v>
      </c>
      <c r="I1196" s="2" t="s">
        <v>1893</v>
      </c>
      <c r="J1196" s="2" t="s">
        <v>375</v>
      </c>
      <c r="K1196" s="1">
        <f>+VLOOKUP(B1196,[6]Sheet1!A$1:H$336,6,0)</f>
        <v>2579200</v>
      </c>
      <c r="L1196" s="1">
        <f t="shared" si="65"/>
        <v>0</v>
      </c>
      <c r="M1196" s="6">
        <f>+VLOOKUP(B1196,[6]Sheet1!A$1:H$336,8,0)</f>
        <v>44869</v>
      </c>
      <c r="N1196" t="s">
        <v>4436</v>
      </c>
    </row>
    <row r="1197" spans="1:14" customFormat="1" hidden="1" outlineLevel="1" x14ac:dyDescent="0.2">
      <c r="A1197" s="6">
        <v>44863</v>
      </c>
      <c r="B1197" s="2">
        <v>49432</v>
      </c>
      <c r="C1197" s="2" t="s">
        <v>2578</v>
      </c>
      <c r="D1197" s="2" t="s">
        <v>2266</v>
      </c>
      <c r="E1197" s="1">
        <v>4398895</v>
      </c>
      <c r="F1197" s="8" t="s">
        <v>316</v>
      </c>
      <c r="G1197" s="1">
        <v>351912</v>
      </c>
      <c r="H1197" s="1">
        <f t="shared" si="61"/>
        <v>4750807</v>
      </c>
      <c r="I1197" s="2" t="s">
        <v>1893</v>
      </c>
      <c r="J1197" s="2" t="s">
        <v>375</v>
      </c>
      <c r="K1197" s="1"/>
      <c r="L1197" s="1"/>
      <c r="M1197" s="6"/>
      <c r="N1197" t="s">
        <v>3065</v>
      </c>
    </row>
    <row r="1198" spans="1:14" customFormat="1" hidden="1" outlineLevel="1" x14ac:dyDescent="0.2">
      <c r="A1198" s="6">
        <v>44863</v>
      </c>
      <c r="B1198" s="2">
        <v>49433</v>
      </c>
      <c r="C1198" s="2" t="s">
        <v>2578</v>
      </c>
      <c r="D1198" s="2" t="s">
        <v>1425</v>
      </c>
      <c r="E1198" s="1">
        <v>455621</v>
      </c>
      <c r="F1198" s="8" t="s">
        <v>316</v>
      </c>
      <c r="G1198" s="1">
        <v>36450</v>
      </c>
      <c r="H1198" s="1">
        <f t="shared" si="61"/>
        <v>492071</v>
      </c>
      <c r="I1198" s="2" t="s">
        <v>1893</v>
      </c>
      <c r="J1198" s="2" t="s">
        <v>375</v>
      </c>
      <c r="K1198" s="1">
        <f>+VLOOKUP(B1198,[6]Sheet1!A$1:H$336,6,0)</f>
        <v>455625</v>
      </c>
      <c r="L1198" s="1">
        <f t="shared" ref="L1198:L1253" si="66">+K1198-E1198</f>
        <v>4</v>
      </c>
      <c r="M1198" s="6">
        <f>+VLOOKUP(B1198,[6]Sheet1!A$1:H$336,8,0)</f>
        <v>44869</v>
      </c>
      <c r="N1198" t="s">
        <v>4436</v>
      </c>
    </row>
    <row r="1199" spans="1:14" customFormat="1" hidden="1" outlineLevel="1" x14ac:dyDescent="0.2">
      <c r="A1199" s="6">
        <v>44863</v>
      </c>
      <c r="B1199" s="2">
        <v>49434</v>
      </c>
      <c r="C1199" s="2" t="s">
        <v>2578</v>
      </c>
      <c r="D1199" s="2" t="s">
        <v>1709</v>
      </c>
      <c r="E1199" s="1">
        <v>720975</v>
      </c>
      <c r="F1199" s="8" t="s">
        <v>316</v>
      </c>
      <c r="G1199" s="1">
        <v>57678</v>
      </c>
      <c r="H1199" s="1">
        <f t="shared" si="61"/>
        <v>778653</v>
      </c>
      <c r="I1199" s="2" t="s">
        <v>1893</v>
      </c>
      <c r="J1199" s="2" t="s">
        <v>375</v>
      </c>
      <c r="K1199" s="1">
        <f>+VLOOKUP(B1199,[6]Sheet1!A$1:H$336,6,0)</f>
        <v>720975</v>
      </c>
      <c r="L1199" s="1">
        <f t="shared" si="66"/>
        <v>0</v>
      </c>
      <c r="M1199" s="6">
        <f>+VLOOKUP(B1199,[6]Sheet1!A$1:H$336,8,0)</f>
        <v>44869</v>
      </c>
      <c r="N1199" t="s">
        <v>4436</v>
      </c>
    </row>
    <row r="1200" spans="1:14" customFormat="1" hidden="1" outlineLevel="1" x14ac:dyDescent="0.2">
      <c r="A1200" s="6">
        <v>44863</v>
      </c>
      <c r="B1200" s="2">
        <v>49435</v>
      </c>
      <c r="C1200" s="2" t="s">
        <v>2578</v>
      </c>
      <c r="D1200" s="2" t="s">
        <v>2552</v>
      </c>
      <c r="E1200" s="1">
        <v>455621</v>
      </c>
      <c r="F1200" s="8" t="s">
        <v>316</v>
      </c>
      <c r="G1200" s="1">
        <v>36450</v>
      </c>
      <c r="H1200" s="1">
        <f t="shared" si="61"/>
        <v>492071</v>
      </c>
      <c r="I1200" s="2" t="s">
        <v>1893</v>
      </c>
      <c r="J1200" s="2" t="s">
        <v>375</v>
      </c>
      <c r="K1200" s="1">
        <f>+VLOOKUP(B1200,[6]Sheet1!A$1:H$336,6,0)</f>
        <v>455625</v>
      </c>
      <c r="L1200" s="1">
        <f t="shared" si="66"/>
        <v>4</v>
      </c>
      <c r="M1200" s="6">
        <f>+VLOOKUP(B1200,[6]Sheet1!A$1:H$336,8,0)</f>
        <v>44869</v>
      </c>
      <c r="N1200" t="s">
        <v>4436</v>
      </c>
    </row>
    <row r="1201" spans="1:14" customFormat="1" hidden="1" outlineLevel="1" x14ac:dyDescent="0.2">
      <c r="A1201" s="6">
        <v>44863</v>
      </c>
      <c r="B1201" s="2">
        <v>49436</v>
      </c>
      <c r="C1201" s="2" t="s">
        <v>2578</v>
      </c>
      <c r="D1201" s="2" t="s">
        <v>1445</v>
      </c>
      <c r="E1201" s="1">
        <v>635250</v>
      </c>
      <c r="F1201" s="8" t="s">
        <v>316</v>
      </c>
      <c r="G1201" s="1">
        <v>50820</v>
      </c>
      <c r="H1201" s="1">
        <f t="shared" si="61"/>
        <v>686070</v>
      </c>
      <c r="I1201" s="2" t="s">
        <v>1893</v>
      </c>
      <c r="J1201" s="2" t="s">
        <v>375</v>
      </c>
      <c r="K1201" s="1">
        <f>+VLOOKUP(B1201,[6]Sheet1!A$1:H$336,6,0)</f>
        <v>635250</v>
      </c>
      <c r="L1201" s="1">
        <f t="shared" si="66"/>
        <v>0</v>
      </c>
      <c r="M1201" s="6">
        <f>+VLOOKUP(B1201,[6]Sheet1!A$1:H$336,8,0)</f>
        <v>44869</v>
      </c>
      <c r="N1201" t="s">
        <v>4436</v>
      </c>
    </row>
    <row r="1202" spans="1:14" customFormat="1" hidden="1" outlineLevel="1" x14ac:dyDescent="0.2">
      <c r="A1202" s="6">
        <v>44863</v>
      </c>
      <c r="B1202" s="2">
        <v>49438</v>
      </c>
      <c r="C1202" s="2" t="s">
        <v>2578</v>
      </c>
      <c r="D1202" s="2" t="s">
        <v>1632</v>
      </c>
      <c r="E1202" s="1">
        <v>6383225</v>
      </c>
      <c r="F1202" s="8" t="s">
        <v>316</v>
      </c>
      <c r="G1202" s="1">
        <v>510658</v>
      </c>
      <c r="H1202" s="1">
        <f t="shared" si="61"/>
        <v>6893883</v>
      </c>
      <c r="I1202" s="2" t="s">
        <v>2119</v>
      </c>
      <c r="J1202" s="2" t="s">
        <v>1150</v>
      </c>
      <c r="K1202" s="1">
        <f>+VLOOKUP(B1202,[6]Sheet1!A$1:H$336,6,0)</f>
        <v>6383225</v>
      </c>
      <c r="L1202" s="1">
        <f t="shared" si="66"/>
        <v>0</v>
      </c>
      <c r="M1202" s="6">
        <f>+VLOOKUP(B1202,[6]Sheet1!A$1:H$336,8,0)</f>
        <v>44869</v>
      </c>
      <c r="N1202" t="s">
        <v>4436</v>
      </c>
    </row>
    <row r="1203" spans="1:14" customFormat="1" hidden="1" outlineLevel="1" x14ac:dyDescent="0.2">
      <c r="A1203" s="6">
        <v>44863</v>
      </c>
      <c r="B1203" s="2">
        <v>49439</v>
      </c>
      <c r="C1203" s="2" t="s">
        <v>2578</v>
      </c>
      <c r="D1203" s="2" t="s">
        <v>2750</v>
      </c>
      <c r="E1203" s="1">
        <v>1822485</v>
      </c>
      <c r="F1203" s="8" t="s">
        <v>316</v>
      </c>
      <c r="G1203" s="1">
        <v>145799</v>
      </c>
      <c r="H1203" s="1">
        <f t="shared" si="61"/>
        <v>1968284</v>
      </c>
      <c r="I1203" s="2" t="s">
        <v>2119</v>
      </c>
      <c r="J1203" s="2" t="s">
        <v>1150</v>
      </c>
      <c r="K1203" s="1">
        <f>+VLOOKUP(B1203,[6]Sheet1!A$1:H$336,6,0)</f>
        <v>1822488</v>
      </c>
      <c r="L1203" s="1">
        <f t="shared" si="66"/>
        <v>3</v>
      </c>
      <c r="M1203" s="6">
        <f>+VLOOKUP(B1203,[6]Sheet1!A$1:H$336,8,0)</f>
        <v>44869</v>
      </c>
      <c r="N1203" t="s">
        <v>4436</v>
      </c>
    </row>
    <row r="1204" spans="1:14" customFormat="1" hidden="1" outlineLevel="1" x14ac:dyDescent="0.2">
      <c r="A1204" s="6">
        <v>44863</v>
      </c>
      <c r="B1204" s="2">
        <v>49440</v>
      </c>
      <c r="C1204" s="2" t="s">
        <v>2578</v>
      </c>
      <c r="D1204" s="2" t="s">
        <v>859</v>
      </c>
      <c r="E1204" s="1">
        <v>1410195</v>
      </c>
      <c r="F1204" s="8" t="s">
        <v>316</v>
      </c>
      <c r="G1204" s="1">
        <v>112816</v>
      </c>
      <c r="H1204" s="1">
        <f t="shared" si="61"/>
        <v>1523011</v>
      </c>
      <c r="I1204" s="2" t="s">
        <v>1222</v>
      </c>
      <c r="J1204" s="2" t="s">
        <v>915</v>
      </c>
      <c r="K1204" s="1">
        <f>+VLOOKUP(B1204,[6]Sheet1!A$1:H$336,6,0)</f>
        <v>1410200</v>
      </c>
      <c r="L1204" s="1">
        <f t="shared" si="66"/>
        <v>5</v>
      </c>
      <c r="M1204" s="6">
        <f>+VLOOKUP(B1204,[6]Sheet1!A$1:H$336,8,0)</f>
        <v>44869</v>
      </c>
      <c r="N1204" t="s">
        <v>4436</v>
      </c>
    </row>
    <row r="1205" spans="1:14" customFormat="1" hidden="1" outlineLevel="1" x14ac:dyDescent="0.2">
      <c r="A1205" s="6">
        <v>44863</v>
      </c>
      <c r="B1205" s="2">
        <v>49441</v>
      </c>
      <c r="C1205" s="2" t="s">
        <v>2578</v>
      </c>
      <c r="D1205" s="2" t="s">
        <v>1646</v>
      </c>
      <c r="E1205" s="1">
        <v>3675382</v>
      </c>
      <c r="F1205" s="8" t="s">
        <v>316</v>
      </c>
      <c r="G1205" s="1">
        <v>294031</v>
      </c>
      <c r="H1205" s="1">
        <f t="shared" si="61"/>
        <v>3969413</v>
      </c>
      <c r="I1205" s="2" t="s">
        <v>1222</v>
      </c>
      <c r="J1205" s="2" t="s">
        <v>915</v>
      </c>
      <c r="K1205" s="1">
        <f>+VLOOKUP(B1205,[6]Sheet1!A$1:H$336,6,0)</f>
        <v>3675388</v>
      </c>
      <c r="L1205" s="1">
        <f t="shared" si="66"/>
        <v>6</v>
      </c>
      <c r="M1205" s="6">
        <f>+VLOOKUP(B1205,[6]Sheet1!A$1:H$336,8,0)</f>
        <v>44869</v>
      </c>
      <c r="N1205" t="s">
        <v>4436</v>
      </c>
    </row>
    <row r="1206" spans="1:14" customFormat="1" hidden="1" outlineLevel="1" x14ac:dyDescent="0.2">
      <c r="A1206" s="6">
        <v>44863</v>
      </c>
      <c r="B1206" s="2">
        <v>49442</v>
      </c>
      <c r="C1206" s="2" t="s">
        <v>2578</v>
      </c>
      <c r="D1206" s="2" t="s">
        <v>352</v>
      </c>
      <c r="E1206" s="1">
        <v>11103375</v>
      </c>
      <c r="F1206" s="8" t="s">
        <v>316</v>
      </c>
      <c r="G1206" s="1">
        <v>888270</v>
      </c>
      <c r="H1206" s="1">
        <f t="shared" si="61"/>
        <v>11991645</v>
      </c>
      <c r="I1206" s="2" t="s">
        <v>2355</v>
      </c>
      <c r="J1206" s="2" t="s">
        <v>2013</v>
      </c>
      <c r="K1206" s="1">
        <f>+VLOOKUP(B1206,[6]Sheet1!A$1:H$336,6,0)</f>
        <v>11103375</v>
      </c>
      <c r="L1206" s="1">
        <f t="shared" si="66"/>
        <v>0</v>
      </c>
      <c r="M1206" s="6">
        <f>+VLOOKUP(B1206,[6]Sheet1!A$1:H$336,8,0)</f>
        <v>44869</v>
      </c>
      <c r="N1206" t="s">
        <v>4436</v>
      </c>
    </row>
    <row r="1207" spans="1:14" customFormat="1" hidden="1" outlineLevel="1" x14ac:dyDescent="0.2">
      <c r="A1207" s="6">
        <v>44863</v>
      </c>
      <c r="B1207" s="2">
        <v>49444</v>
      </c>
      <c r="C1207" s="2" t="s">
        <v>2578</v>
      </c>
      <c r="D1207" s="2" t="s">
        <v>1625</v>
      </c>
      <c r="E1207" s="1">
        <v>1110580</v>
      </c>
      <c r="F1207" s="8" t="s">
        <v>316</v>
      </c>
      <c r="G1207" s="1">
        <v>88846</v>
      </c>
      <c r="H1207" s="1">
        <f t="shared" si="61"/>
        <v>1199426</v>
      </c>
      <c r="I1207" s="2" t="s">
        <v>1796</v>
      </c>
      <c r="J1207" s="2" t="s">
        <v>913</v>
      </c>
      <c r="K1207" s="1">
        <f>+VLOOKUP(B1207,[6]Sheet1!A$1:H$336,6,0)</f>
        <v>1110575</v>
      </c>
      <c r="L1207" s="1">
        <f t="shared" si="66"/>
        <v>-5</v>
      </c>
      <c r="M1207" s="6">
        <f>+VLOOKUP(B1207,[6]Sheet1!A$1:H$336,8,0)</f>
        <v>44869</v>
      </c>
      <c r="N1207" t="s">
        <v>4436</v>
      </c>
    </row>
    <row r="1208" spans="1:14" customFormat="1" hidden="1" outlineLevel="1" x14ac:dyDescent="0.2">
      <c r="A1208" s="6">
        <v>44863</v>
      </c>
      <c r="B1208" s="2">
        <v>49445</v>
      </c>
      <c r="C1208" s="2" t="s">
        <v>2578</v>
      </c>
      <c r="D1208" s="2" t="s">
        <v>1254</v>
      </c>
      <c r="E1208" s="1">
        <v>6514495</v>
      </c>
      <c r="F1208" s="8" t="s">
        <v>316</v>
      </c>
      <c r="G1208" s="1">
        <v>521160</v>
      </c>
      <c r="H1208" s="1">
        <f t="shared" si="61"/>
        <v>7035655</v>
      </c>
      <c r="I1208" s="2" t="s">
        <v>2339</v>
      </c>
      <c r="J1208" s="2" t="s">
        <v>1408</v>
      </c>
      <c r="K1208" s="1">
        <f>+VLOOKUP(B1208,[6]Sheet1!A$1:H$336,6,0)</f>
        <v>6514500</v>
      </c>
      <c r="L1208" s="1">
        <f t="shared" si="66"/>
        <v>5</v>
      </c>
      <c r="M1208" s="6">
        <f>+VLOOKUP(B1208,[6]Sheet1!A$1:H$336,8,0)</f>
        <v>44869</v>
      </c>
      <c r="N1208" t="s">
        <v>4436</v>
      </c>
    </row>
    <row r="1209" spans="1:14" customFormat="1" hidden="1" outlineLevel="1" x14ac:dyDescent="0.2">
      <c r="A1209" s="6">
        <v>44863</v>
      </c>
      <c r="B1209" s="2">
        <v>49446</v>
      </c>
      <c r="C1209" s="2" t="s">
        <v>2578</v>
      </c>
      <c r="D1209" s="2" t="s">
        <v>2731</v>
      </c>
      <c r="E1209" s="1">
        <v>2621375</v>
      </c>
      <c r="F1209" s="8" t="s">
        <v>316</v>
      </c>
      <c r="G1209" s="1">
        <v>209710</v>
      </c>
      <c r="H1209" s="1">
        <f t="shared" si="61"/>
        <v>2831085</v>
      </c>
      <c r="I1209" s="2" t="s">
        <v>124</v>
      </c>
      <c r="J1209" s="2" t="s">
        <v>1197</v>
      </c>
      <c r="K1209" s="1">
        <f>+VLOOKUP(B1209,[6]Sheet1!A$1:H$336,6,0)</f>
        <v>2621375</v>
      </c>
      <c r="L1209" s="1">
        <f t="shared" si="66"/>
        <v>0</v>
      </c>
      <c r="M1209" s="6">
        <f>+VLOOKUP(B1209,[6]Sheet1!A$1:H$336,8,0)</f>
        <v>44869</v>
      </c>
      <c r="N1209" t="s">
        <v>4436</v>
      </c>
    </row>
    <row r="1210" spans="1:14" customFormat="1" hidden="1" outlineLevel="1" x14ac:dyDescent="0.2">
      <c r="A1210" s="6">
        <v>44863</v>
      </c>
      <c r="B1210" s="2">
        <v>49447</v>
      </c>
      <c r="C1210" s="2" t="s">
        <v>2578</v>
      </c>
      <c r="D1210" s="2" t="s">
        <v>1428</v>
      </c>
      <c r="E1210" s="1">
        <v>1261126</v>
      </c>
      <c r="F1210" s="8" t="s">
        <v>316</v>
      </c>
      <c r="G1210" s="1">
        <v>100890</v>
      </c>
      <c r="H1210" s="1">
        <f t="shared" si="61"/>
        <v>1362016</v>
      </c>
      <c r="I1210" s="2" t="s">
        <v>2818</v>
      </c>
      <c r="J1210" s="2" t="s">
        <v>364</v>
      </c>
      <c r="K1210" s="1">
        <f>+VLOOKUP(B1210,[6]Sheet1!A$1:H$336,6,0)</f>
        <v>1261125</v>
      </c>
      <c r="L1210" s="1">
        <f t="shared" si="66"/>
        <v>-1</v>
      </c>
      <c r="M1210" s="6">
        <f>+VLOOKUP(B1210,[6]Sheet1!A$1:H$336,8,0)</f>
        <v>44869</v>
      </c>
      <c r="N1210" t="s">
        <v>4436</v>
      </c>
    </row>
    <row r="1211" spans="1:14" customFormat="1" hidden="1" outlineLevel="1" x14ac:dyDescent="0.2">
      <c r="A1211" s="6">
        <v>44863</v>
      </c>
      <c r="B1211" s="2">
        <v>49450</v>
      </c>
      <c r="C1211" s="2" t="s">
        <v>2578</v>
      </c>
      <c r="D1211" s="2" t="s">
        <v>1518</v>
      </c>
      <c r="E1211" s="1">
        <v>5314385</v>
      </c>
      <c r="F1211" s="8" t="s">
        <v>316</v>
      </c>
      <c r="G1211" s="1">
        <v>425151</v>
      </c>
      <c r="H1211" s="1">
        <f t="shared" si="61"/>
        <v>5739536</v>
      </c>
      <c r="I1211" s="2" t="s">
        <v>1222</v>
      </c>
      <c r="J1211" s="2" t="s">
        <v>915</v>
      </c>
      <c r="K1211" s="1">
        <f>+VLOOKUP(B1211,[6]Sheet1!A$1:H$336,6,0)</f>
        <v>5314388</v>
      </c>
      <c r="L1211" s="1">
        <f t="shared" si="66"/>
        <v>3</v>
      </c>
      <c r="M1211" s="6">
        <f>+VLOOKUP(B1211,[6]Sheet1!A$1:H$336,8,0)</f>
        <v>44869</v>
      </c>
      <c r="N1211" t="s">
        <v>4436</v>
      </c>
    </row>
    <row r="1212" spans="1:14" customFormat="1" hidden="1" outlineLevel="1" x14ac:dyDescent="0.2">
      <c r="A1212" s="6">
        <v>44863</v>
      </c>
      <c r="B1212" s="2">
        <v>49451</v>
      </c>
      <c r="C1212" s="2" t="s">
        <v>2578</v>
      </c>
      <c r="D1212" s="2" t="s">
        <v>2277</v>
      </c>
      <c r="E1212" s="1">
        <v>13474980</v>
      </c>
      <c r="F1212" s="8" t="s">
        <v>316</v>
      </c>
      <c r="G1212" s="1">
        <v>1077998</v>
      </c>
      <c r="H1212" s="1">
        <f t="shared" si="61"/>
        <v>14552978</v>
      </c>
      <c r="I1212" s="2" t="s">
        <v>2355</v>
      </c>
      <c r="J1212" s="2" t="s">
        <v>2013</v>
      </c>
      <c r="K1212" s="1">
        <f>+VLOOKUP(B1212,[6]Sheet1!A$1:H$336,6,0)</f>
        <v>13474975</v>
      </c>
      <c r="L1212" s="1">
        <f t="shared" si="66"/>
        <v>-5</v>
      </c>
      <c r="M1212" s="6">
        <f>+VLOOKUP(B1212,[6]Sheet1!A$1:H$336,8,0)</f>
        <v>44869</v>
      </c>
      <c r="N1212" t="s">
        <v>4436</v>
      </c>
    </row>
    <row r="1213" spans="1:14" customFormat="1" hidden="1" outlineLevel="1" x14ac:dyDescent="0.2">
      <c r="A1213" s="6">
        <v>44863</v>
      </c>
      <c r="B1213" s="2">
        <v>49452</v>
      </c>
      <c r="C1213" s="2" t="s">
        <v>2578</v>
      </c>
      <c r="D1213" s="2" t="s">
        <v>1781</v>
      </c>
      <c r="E1213" s="1">
        <v>8086260</v>
      </c>
      <c r="F1213" s="8" t="s">
        <v>316</v>
      </c>
      <c r="G1213" s="1">
        <v>646901</v>
      </c>
      <c r="H1213" s="1">
        <f t="shared" si="61"/>
        <v>8733161</v>
      </c>
      <c r="I1213" s="2" t="s">
        <v>2355</v>
      </c>
      <c r="J1213" s="2" t="s">
        <v>2013</v>
      </c>
      <c r="K1213" s="1">
        <f>+VLOOKUP(B1213,[6]Sheet1!A$1:H$336,6,0)</f>
        <v>8086263</v>
      </c>
      <c r="L1213" s="1">
        <f t="shared" si="66"/>
        <v>3</v>
      </c>
      <c r="M1213" s="6">
        <f>+VLOOKUP(B1213,[6]Sheet1!A$1:H$336,8,0)</f>
        <v>44869</v>
      </c>
      <c r="N1213" t="s">
        <v>4436</v>
      </c>
    </row>
    <row r="1214" spans="1:14" customFormat="1" hidden="1" outlineLevel="1" x14ac:dyDescent="0.2">
      <c r="A1214" s="6">
        <v>44863</v>
      </c>
      <c r="B1214" s="2">
        <v>49453</v>
      </c>
      <c r="C1214" s="2" t="s">
        <v>2578</v>
      </c>
      <c r="D1214" s="2" t="s">
        <v>405</v>
      </c>
      <c r="E1214" s="1">
        <v>4442320</v>
      </c>
      <c r="F1214" s="8" t="s">
        <v>316</v>
      </c>
      <c r="G1214" s="1">
        <v>355386</v>
      </c>
      <c r="H1214" s="1">
        <f t="shared" si="61"/>
        <v>4797706</v>
      </c>
      <c r="I1214" s="2" t="s">
        <v>2355</v>
      </c>
      <c r="J1214" s="2" t="s">
        <v>2013</v>
      </c>
      <c r="K1214" s="1">
        <f>+VLOOKUP(B1214,[6]Sheet1!A$1:H$336,6,0)</f>
        <v>4442325</v>
      </c>
      <c r="L1214" s="1">
        <f t="shared" si="66"/>
        <v>5</v>
      </c>
      <c r="M1214" s="6">
        <f>+VLOOKUP(B1214,[6]Sheet1!A$1:H$336,8,0)</f>
        <v>44869</v>
      </c>
      <c r="N1214" t="s">
        <v>4436</v>
      </c>
    </row>
    <row r="1215" spans="1:14" customFormat="1" hidden="1" outlineLevel="1" x14ac:dyDescent="0.2">
      <c r="A1215" s="6">
        <v>44863</v>
      </c>
      <c r="B1215" s="2">
        <v>49454</v>
      </c>
      <c r="C1215" s="2" t="s">
        <v>2578</v>
      </c>
      <c r="D1215" s="2" t="s">
        <v>2953</v>
      </c>
      <c r="E1215" s="1">
        <v>3990872</v>
      </c>
      <c r="F1215" s="8" t="s">
        <v>316</v>
      </c>
      <c r="G1215" s="1">
        <v>319270</v>
      </c>
      <c r="H1215" s="1">
        <f t="shared" si="61"/>
        <v>4310142</v>
      </c>
      <c r="I1215" s="2" t="s">
        <v>2119</v>
      </c>
      <c r="J1215" s="2" t="s">
        <v>1150</v>
      </c>
      <c r="K1215" s="1">
        <f>+VLOOKUP(B1215,[6]Sheet1!A$1:H$336,6,0)</f>
        <v>3990875</v>
      </c>
      <c r="L1215" s="1">
        <f t="shared" si="66"/>
        <v>3</v>
      </c>
      <c r="M1215" s="6">
        <f>+VLOOKUP(B1215,[6]Sheet1!A$1:H$336,8,0)</f>
        <v>44869</v>
      </c>
      <c r="N1215" t="s">
        <v>4436</v>
      </c>
    </row>
    <row r="1216" spans="1:14" customFormat="1" hidden="1" outlineLevel="1" x14ac:dyDescent="0.2">
      <c r="A1216" s="6">
        <v>44863</v>
      </c>
      <c r="B1216" s="2">
        <v>49455</v>
      </c>
      <c r="C1216" s="2" t="s">
        <v>2578</v>
      </c>
      <c r="D1216" s="2" t="s">
        <v>2151</v>
      </c>
      <c r="E1216" s="1">
        <v>8933535</v>
      </c>
      <c r="F1216" s="8" t="s">
        <v>316</v>
      </c>
      <c r="G1216" s="1">
        <v>714683</v>
      </c>
      <c r="H1216" s="1">
        <f t="shared" si="61"/>
        <v>9648218</v>
      </c>
      <c r="I1216" s="2" t="s">
        <v>2355</v>
      </c>
      <c r="J1216" s="2" t="s">
        <v>2013</v>
      </c>
      <c r="K1216" s="1">
        <f>+VLOOKUP(B1216,[6]Sheet1!A$1:H$336,6,0)</f>
        <v>8933538</v>
      </c>
      <c r="L1216" s="1">
        <f t="shared" si="66"/>
        <v>3</v>
      </c>
      <c r="M1216" s="6">
        <f>+VLOOKUP(B1216,[6]Sheet1!A$1:H$336,8,0)</f>
        <v>44869</v>
      </c>
      <c r="N1216" t="s">
        <v>4436</v>
      </c>
    </row>
    <row r="1217" spans="1:14" customFormat="1" hidden="1" outlineLevel="1" x14ac:dyDescent="0.2">
      <c r="A1217" s="6">
        <v>44863</v>
      </c>
      <c r="B1217" s="2">
        <v>49456</v>
      </c>
      <c r="C1217" s="2" t="s">
        <v>2578</v>
      </c>
      <c r="D1217" s="2" t="s">
        <v>805</v>
      </c>
      <c r="E1217" s="1">
        <v>5307330</v>
      </c>
      <c r="F1217" s="8" t="s">
        <v>316</v>
      </c>
      <c r="G1217" s="1">
        <v>424586</v>
      </c>
      <c r="H1217" s="1">
        <f t="shared" si="61"/>
        <v>5731916</v>
      </c>
      <c r="I1217" s="2" t="s">
        <v>2355</v>
      </c>
      <c r="J1217" s="2" t="s">
        <v>2013</v>
      </c>
      <c r="K1217" s="1">
        <f>+VLOOKUP(B1217,[6]Sheet1!A$1:H$336,6,0)</f>
        <v>5307325</v>
      </c>
      <c r="L1217" s="1">
        <f t="shared" si="66"/>
        <v>-5</v>
      </c>
      <c r="M1217" s="6">
        <f>+VLOOKUP(B1217,[6]Sheet1!A$1:H$336,8,0)</f>
        <v>44869</v>
      </c>
      <c r="N1217" t="s">
        <v>4436</v>
      </c>
    </row>
    <row r="1218" spans="1:14" customFormat="1" hidden="1" outlineLevel="1" x14ac:dyDescent="0.2">
      <c r="A1218" s="6">
        <v>44863</v>
      </c>
      <c r="B1218" s="2">
        <v>49457</v>
      </c>
      <c r="C1218" s="2" t="s">
        <v>2578</v>
      </c>
      <c r="D1218" s="2" t="s">
        <v>260</v>
      </c>
      <c r="E1218" s="1">
        <v>911242</v>
      </c>
      <c r="F1218" s="8" t="s">
        <v>316</v>
      </c>
      <c r="G1218" s="1">
        <v>72899</v>
      </c>
      <c r="H1218" s="1">
        <f t="shared" ref="H1218:H1281" si="67">+E1218+G1218</f>
        <v>984141</v>
      </c>
      <c r="I1218" s="2" t="s">
        <v>2355</v>
      </c>
      <c r="J1218" s="2" t="s">
        <v>2013</v>
      </c>
      <c r="K1218" s="1">
        <f>+VLOOKUP(B1218,[6]Sheet1!A$1:H$336,6,0)</f>
        <v>911238</v>
      </c>
      <c r="L1218" s="1">
        <f t="shared" si="66"/>
        <v>-4</v>
      </c>
      <c r="M1218" s="6">
        <f>+VLOOKUP(B1218,[6]Sheet1!A$1:H$336,8,0)</f>
        <v>44869</v>
      </c>
      <c r="N1218" t="s">
        <v>4436</v>
      </c>
    </row>
    <row r="1219" spans="1:14" customFormat="1" hidden="1" outlineLevel="1" x14ac:dyDescent="0.2">
      <c r="A1219" s="6">
        <v>44863</v>
      </c>
      <c r="B1219" s="2">
        <v>49458</v>
      </c>
      <c r="C1219" s="2" t="s">
        <v>2578</v>
      </c>
      <c r="D1219" s="2" t="s">
        <v>1270</v>
      </c>
      <c r="E1219" s="1">
        <v>1309220</v>
      </c>
      <c r="F1219" s="8" t="s">
        <v>316</v>
      </c>
      <c r="G1219" s="1">
        <v>104738</v>
      </c>
      <c r="H1219" s="1">
        <f t="shared" si="67"/>
        <v>1413958</v>
      </c>
      <c r="I1219" s="2" t="s">
        <v>2355</v>
      </c>
      <c r="J1219" s="2" t="s">
        <v>2013</v>
      </c>
      <c r="K1219" s="1">
        <f>+VLOOKUP(B1219,[6]Sheet1!A$1:H$336,6,0)</f>
        <v>1309225</v>
      </c>
      <c r="L1219" s="1">
        <f t="shared" si="66"/>
        <v>5</v>
      </c>
      <c r="M1219" s="6">
        <f>+VLOOKUP(B1219,[6]Sheet1!A$1:H$336,8,0)</f>
        <v>44869</v>
      </c>
      <c r="N1219" t="s">
        <v>4436</v>
      </c>
    </row>
    <row r="1220" spans="1:14" customFormat="1" hidden="1" outlineLevel="1" x14ac:dyDescent="0.2">
      <c r="A1220" s="6">
        <v>44863</v>
      </c>
      <c r="B1220" s="2">
        <v>49459</v>
      </c>
      <c r="C1220" s="2" t="s">
        <v>2578</v>
      </c>
      <c r="D1220" s="2" t="s">
        <v>1433</v>
      </c>
      <c r="E1220" s="1">
        <v>2031655</v>
      </c>
      <c r="F1220" s="8" t="s">
        <v>316</v>
      </c>
      <c r="G1220" s="1">
        <v>162532</v>
      </c>
      <c r="H1220" s="1">
        <f t="shared" si="67"/>
        <v>2194187</v>
      </c>
      <c r="I1220" s="2" t="s">
        <v>2355</v>
      </c>
      <c r="J1220" s="2" t="s">
        <v>2013</v>
      </c>
      <c r="K1220" s="1">
        <f>+VLOOKUP(B1220,[6]Sheet1!A$1:H$336,6,0)</f>
        <v>2031650</v>
      </c>
      <c r="L1220" s="1">
        <f t="shared" si="66"/>
        <v>-5</v>
      </c>
      <c r="M1220" s="6">
        <f>+VLOOKUP(B1220,[6]Sheet1!A$1:H$336,8,0)</f>
        <v>44869</v>
      </c>
      <c r="N1220" t="s">
        <v>4436</v>
      </c>
    </row>
    <row r="1221" spans="1:14" customFormat="1" hidden="1" outlineLevel="1" x14ac:dyDescent="0.2">
      <c r="A1221" s="6">
        <v>44863</v>
      </c>
      <c r="B1221" s="2">
        <v>49460</v>
      </c>
      <c r="C1221" s="2" t="s">
        <v>2578</v>
      </c>
      <c r="D1221" s="2" t="s">
        <v>1711</v>
      </c>
      <c r="E1221" s="1">
        <v>1747500</v>
      </c>
      <c r="F1221" s="8" t="s">
        <v>316</v>
      </c>
      <c r="G1221" s="1">
        <v>139800</v>
      </c>
      <c r="H1221" s="1">
        <f t="shared" si="67"/>
        <v>1887300</v>
      </c>
      <c r="I1221" s="2" t="s">
        <v>2119</v>
      </c>
      <c r="J1221" s="2" t="s">
        <v>1150</v>
      </c>
      <c r="K1221" s="1">
        <f>+VLOOKUP(B1221,[7]Sheet1!A$1:H$105,6,0)</f>
        <v>1747500</v>
      </c>
      <c r="L1221" s="1">
        <f t="shared" si="66"/>
        <v>0</v>
      </c>
      <c r="M1221" s="6">
        <f>+VLOOKUP(B1221,[7]Sheet1!A$1:H$105,8,0)</f>
        <v>44900</v>
      </c>
      <c r="N1221" t="s">
        <v>4437</v>
      </c>
    </row>
    <row r="1222" spans="1:14" customFormat="1" hidden="1" outlineLevel="1" x14ac:dyDescent="0.2">
      <c r="A1222" s="6">
        <v>44863</v>
      </c>
      <c r="B1222" s="2">
        <v>49463</v>
      </c>
      <c r="C1222" s="2" t="s">
        <v>2578</v>
      </c>
      <c r="D1222" s="2" t="s">
        <v>2710</v>
      </c>
      <c r="E1222" s="1">
        <v>1468620</v>
      </c>
      <c r="F1222" s="8" t="s">
        <v>316</v>
      </c>
      <c r="G1222" s="1">
        <v>117490</v>
      </c>
      <c r="H1222" s="1">
        <f t="shared" si="67"/>
        <v>1586110</v>
      </c>
      <c r="I1222" s="2" t="s">
        <v>1893</v>
      </c>
      <c r="J1222" s="2" t="s">
        <v>375</v>
      </c>
      <c r="K1222" s="1">
        <f>+VLOOKUP(B1222,[6]Sheet1!A$1:H$336,6,0)</f>
        <v>1468625</v>
      </c>
      <c r="L1222" s="1">
        <f t="shared" si="66"/>
        <v>5</v>
      </c>
      <c r="M1222" s="6">
        <f>+VLOOKUP(B1222,[6]Sheet1!A$1:H$336,8,0)</f>
        <v>44869</v>
      </c>
      <c r="N1222" t="s">
        <v>4436</v>
      </c>
    </row>
    <row r="1223" spans="1:14" customFormat="1" hidden="1" outlineLevel="1" x14ac:dyDescent="0.2">
      <c r="A1223" s="6">
        <v>44863</v>
      </c>
      <c r="B1223" s="2">
        <v>49464</v>
      </c>
      <c r="C1223" s="2" t="s">
        <v>2578</v>
      </c>
      <c r="D1223" s="2" t="s">
        <v>1279</v>
      </c>
      <c r="E1223" s="1">
        <v>5552900</v>
      </c>
      <c r="F1223" s="8" t="s">
        <v>316</v>
      </c>
      <c r="G1223" s="1">
        <v>444232</v>
      </c>
      <c r="H1223" s="1">
        <f t="shared" si="67"/>
        <v>5997132</v>
      </c>
      <c r="I1223" s="2" t="s">
        <v>944</v>
      </c>
      <c r="J1223" s="2" t="s">
        <v>319</v>
      </c>
      <c r="K1223" s="1">
        <f>+VLOOKUP(B1223,[6]Sheet1!A$1:H$336,6,0)</f>
        <v>5552900</v>
      </c>
      <c r="L1223" s="1">
        <f t="shared" si="66"/>
        <v>0</v>
      </c>
      <c r="M1223" s="6">
        <f>+VLOOKUP(B1223,[6]Sheet1!A$1:H$336,8,0)</f>
        <v>44869</v>
      </c>
      <c r="N1223" t="s">
        <v>4436</v>
      </c>
    </row>
    <row r="1224" spans="1:14" customFormat="1" hidden="1" outlineLevel="1" x14ac:dyDescent="0.2">
      <c r="A1224" s="6">
        <v>44863</v>
      </c>
      <c r="B1224" s="2">
        <v>49465</v>
      </c>
      <c r="C1224" s="2" t="s">
        <v>2578</v>
      </c>
      <c r="D1224" s="2" t="s">
        <v>1922</v>
      </c>
      <c r="E1224" s="1">
        <v>3849940</v>
      </c>
      <c r="F1224" s="8" t="s">
        <v>316</v>
      </c>
      <c r="G1224" s="1">
        <v>307995</v>
      </c>
      <c r="H1224" s="1">
        <f t="shared" si="67"/>
        <v>4157935</v>
      </c>
      <c r="I1224" s="2" t="s">
        <v>2818</v>
      </c>
      <c r="J1224" s="2" t="s">
        <v>364</v>
      </c>
      <c r="K1224" s="1">
        <f>+VLOOKUP(B1224,[12]Sheet1!A$120:I$325,7,0)</f>
        <v>3849940</v>
      </c>
      <c r="L1224" s="1">
        <f t="shared" si="66"/>
        <v>0</v>
      </c>
      <c r="M1224" s="6">
        <f>+VLOOKUP(B1224,[12]Sheet1!A$120:I$325,9,0)</f>
        <v>44935</v>
      </c>
      <c r="N1224" t="s">
        <v>4438</v>
      </c>
    </row>
    <row r="1225" spans="1:14" customFormat="1" hidden="1" outlineLevel="1" x14ac:dyDescent="0.2">
      <c r="A1225" s="6">
        <v>44863</v>
      </c>
      <c r="B1225" s="2">
        <v>49466</v>
      </c>
      <c r="C1225" s="2" t="s">
        <v>2578</v>
      </c>
      <c r="D1225" s="2" t="s">
        <v>3008</v>
      </c>
      <c r="E1225" s="1">
        <v>2021822</v>
      </c>
      <c r="F1225" s="8" t="s">
        <v>316</v>
      </c>
      <c r="G1225" s="1">
        <v>161746</v>
      </c>
      <c r="H1225" s="1">
        <f t="shared" si="67"/>
        <v>2183568</v>
      </c>
      <c r="I1225" s="2" t="s">
        <v>124</v>
      </c>
      <c r="J1225" s="2" t="s">
        <v>1197</v>
      </c>
      <c r="K1225" s="1">
        <f>+VLOOKUP(B1225,[12]Sheet1!A$120:I$325,7,0)</f>
        <v>2021820</v>
      </c>
      <c r="L1225" s="1">
        <f t="shared" si="66"/>
        <v>-2</v>
      </c>
      <c r="M1225" s="6">
        <f>+VLOOKUP(B1225,[12]Sheet1!A$120:I$325,9,0)</f>
        <v>44935</v>
      </c>
      <c r="N1225" t="s">
        <v>4438</v>
      </c>
    </row>
    <row r="1226" spans="1:14" customFormat="1" hidden="1" outlineLevel="1" x14ac:dyDescent="0.2">
      <c r="A1226" s="6">
        <v>44863</v>
      </c>
      <c r="B1226" s="2">
        <v>49467</v>
      </c>
      <c r="C1226" s="2" t="s">
        <v>2578</v>
      </c>
      <c r="D1226" s="2" t="s">
        <v>173</v>
      </c>
      <c r="E1226" s="1">
        <v>1822485</v>
      </c>
      <c r="F1226" s="8" t="s">
        <v>316</v>
      </c>
      <c r="G1226" s="1">
        <v>145799</v>
      </c>
      <c r="H1226" s="1">
        <f t="shared" si="67"/>
        <v>1968284</v>
      </c>
      <c r="I1226" s="2" t="s">
        <v>1796</v>
      </c>
      <c r="J1226" s="2" t="s">
        <v>913</v>
      </c>
      <c r="K1226" s="1">
        <f>+VLOOKUP(B1226,[12]Sheet1!A$120:I$325,7,0)</f>
        <v>1822480</v>
      </c>
      <c r="L1226" s="1">
        <f t="shared" si="66"/>
        <v>-5</v>
      </c>
      <c r="M1226" s="6">
        <f>+VLOOKUP(B1226,[12]Sheet1!A$120:I$325,9,0)</f>
        <v>44935</v>
      </c>
      <c r="N1226" t="s">
        <v>4438</v>
      </c>
    </row>
    <row r="1227" spans="1:14" customFormat="1" hidden="1" outlineLevel="1" x14ac:dyDescent="0.2">
      <c r="A1227" s="6">
        <v>44863</v>
      </c>
      <c r="B1227" s="2">
        <v>49468</v>
      </c>
      <c r="C1227" s="2" t="s">
        <v>2578</v>
      </c>
      <c r="D1227" s="2" t="s">
        <v>105</v>
      </c>
      <c r="E1227" s="1">
        <v>6621625</v>
      </c>
      <c r="F1227" s="8" t="s">
        <v>316</v>
      </c>
      <c r="G1227" s="1">
        <v>529730</v>
      </c>
      <c r="H1227" s="1">
        <f t="shared" si="67"/>
        <v>7151355</v>
      </c>
      <c r="I1227" s="2" t="s">
        <v>944</v>
      </c>
      <c r="J1227" s="2" t="s">
        <v>319</v>
      </c>
      <c r="K1227" s="1">
        <f>+VLOOKUP(B1227,[12]Sheet1!A$120:I$325,7,0)</f>
        <v>6621630</v>
      </c>
      <c r="L1227" s="1">
        <f t="shared" si="66"/>
        <v>5</v>
      </c>
      <c r="M1227" s="6">
        <f>+VLOOKUP(B1227,[12]Sheet1!A$120:I$325,9,0)</f>
        <v>44935</v>
      </c>
      <c r="N1227" t="s">
        <v>4438</v>
      </c>
    </row>
    <row r="1228" spans="1:14" customFormat="1" hidden="1" outlineLevel="1" x14ac:dyDescent="0.2">
      <c r="A1228" s="6">
        <v>44863</v>
      </c>
      <c r="B1228" s="2">
        <v>49469</v>
      </c>
      <c r="C1228" s="2" t="s">
        <v>2578</v>
      </c>
      <c r="D1228" s="2" t="s">
        <v>286</v>
      </c>
      <c r="E1228" s="1">
        <v>2402660</v>
      </c>
      <c r="F1228" s="8" t="s">
        <v>316</v>
      </c>
      <c r="G1228" s="1">
        <v>192213</v>
      </c>
      <c r="H1228" s="1">
        <f t="shared" si="67"/>
        <v>2594873</v>
      </c>
      <c r="I1228" s="2" t="s">
        <v>1900</v>
      </c>
      <c r="J1228" s="2" t="s">
        <v>441</v>
      </c>
      <c r="K1228" s="1">
        <f>+VLOOKUP(B1228,[12]Sheet1!A$120:I$325,7,0)</f>
        <v>2402660</v>
      </c>
      <c r="L1228" s="1">
        <f t="shared" si="66"/>
        <v>0</v>
      </c>
      <c r="M1228" s="6">
        <f>+VLOOKUP(B1228,[12]Sheet1!A$120:I$325,9,0)</f>
        <v>44935</v>
      </c>
      <c r="N1228" t="s">
        <v>4438</v>
      </c>
    </row>
    <row r="1229" spans="1:14" customFormat="1" hidden="1" outlineLevel="1" x14ac:dyDescent="0.2">
      <c r="A1229" s="6">
        <v>44863</v>
      </c>
      <c r="B1229" s="2">
        <v>49470</v>
      </c>
      <c r="C1229" s="2" t="s">
        <v>2578</v>
      </c>
      <c r="D1229" s="2" t="s">
        <v>1078</v>
      </c>
      <c r="E1229" s="1">
        <v>10762935</v>
      </c>
      <c r="F1229" s="8" t="s">
        <v>316</v>
      </c>
      <c r="G1229" s="1">
        <v>861035</v>
      </c>
      <c r="H1229" s="1">
        <f t="shared" si="67"/>
        <v>11623970</v>
      </c>
      <c r="I1229" s="2" t="s">
        <v>2339</v>
      </c>
      <c r="J1229" s="2" t="s">
        <v>1408</v>
      </c>
      <c r="K1229" s="1">
        <f>+VLOOKUP(B1229,[6]Sheet1!A$1:H$336,6,0)</f>
        <v>10762938</v>
      </c>
      <c r="L1229" s="1">
        <f t="shared" si="66"/>
        <v>3</v>
      </c>
      <c r="M1229" s="6">
        <f>+VLOOKUP(B1229,[6]Sheet1!A$1:H$336,8,0)</f>
        <v>44869</v>
      </c>
      <c r="N1229" t="s">
        <v>4436</v>
      </c>
    </row>
    <row r="1230" spans="1:14" customFormat="1" hidden="1" outlineLevel="1" x14ac:dyDescent="0.2">
      <c r="A1230" s="6">
        <v>44863</v>
      </c>
      <c r="B1230" s="2">
        <v>49471</v>
      </c>
      <c r="C1230" s="2" t="s">
        <v>2578</v>
      </c>
      <c r="D1230" s="2" t="s">
        <v>2484</v>
      </c>
      <c r="E1230" s="1">
        <v>2520775</v>
      </c>
      <c r="F1230" s="8" t="s">
        <v>316</v>
      </c>
      <c r="G1230" s="1">
        <v>201662</v>
      </c>
      <c r="H1230" s="1">
        <f t="shared" si="67"/>
        <v>2722437</v>
      </c>
      <c r="I1230" s="2" t="s">
        <v>1796</v>
      </c>
      <c r="J1230" s="2" t="s">
        <v>913</v>
      </c>
      <c r="K1230" s="1">
        <f>+VLOOKUP(B1230,[12]Sheet1!A$120:I$325,7,0)</f>
        <v>2520775</v>
      </c>
      <c r="L1230" s="1">
        <f t="shared" si="66"/>
        <v>0</v>
      </c>
      <c r="M1230" s="6">
        <f>+VLOOKUP(B1230,[12]Sheet1!A$120:I$325,9,0)</f>
        <v>44935</v>
      </c>
      <c r="N1230" t="s">
        <v>4438</v>
      </c>
    </row>
    <row r="1231" spans="1:14" customFormat="1" hidden="1" outlineLevel="1" x14ac:dyDescent="0.2">
      <c r="A1231" s="6">
        <v>44863</v>
      </c>
      <c r="B1231" s="2">
        <v>49472</v>
      </c>
      <c r="C1231" s="2" t="s">
        <v>2578</v>
      </c>
      <c r="D1231" s="2" t="s">
        <v>209</v>
      </c>
      <c r="E1231" s="1">
        <v>1468620</v>
      </c>
      <c r="F1231" s="8" t="s">
        <v>316</v>
      </c>
      <c r="G1231" s="1">
        <v>117490</v>
      </c>
      <c r="H1231" s="1">
        <f t="shared" si="67"/>
        <v>1586110</v>
      </c>
      <c r="I1231" s="2" t="s">
        <v>431</v>
      </c>
      <c r="J1231" s="2" t="s">
        <v>2857</v>
      </c>
      <c r="K1231" s="1">
        <f>+VLOOKUP(B1231,[6]Sheet1!A$1:H$336,6,0)</f>
        <v>1468625</v>
      </c>
      <c r="L1231" s="1">
        <f t="shared" si="66"/>
        <v>5</v>
      </c>
      <c r="M1231" s="6">
        <f>+VLOOKUP(B1231,[6]Sheet1!A$1:H$336,8,0)</f>
        <v>44869</v>
      </c>
      <c r="N1231" t="s">
        <v>4436</v>
      </c>
    </row>
    <row r="1232" spans="1:14" customFormat="1" hidden="1" outlineLevel="1" x14ac:dyDescent="0.2">
      <c r="A1232" s="6">
        <v>44863</v>
      </c>
      <c r="B1232" s="2">
        <v>49473</v>
      </c>
      <c r="C1232" s="2" t="s">
        <v>2578</v>
      </c>
      <c r="D1232" s="2" t="s">
        <v>1989</v>
      </c>
      <c r="E1232" s="1">
        <v>2579200</v>
      </c>
      <c r="F1232" s="8" t="s">
        <v>316</v>
      </c>
      <c r="G1232" s="1">
        <v>206336</v>
      </c>
      <c r="H1232" s="1">
        <f t="shared" si="67"/>
        <v>2785536</v>
      </c>
      <c r="I1232" s="2" t="s">
        <v>1554</v>
      </c>
      <c r="J1232" s="2" t="s">
        <v>2830</v>
      </c>
      <c r="K1232" s="1">
        <f>+VLOOKUP(B1232,[12]Sheet1!A$120:I$325,7,0)</f>
        <v>2579200</v>
      </c>
      <c r="L1232" s="1">
        <f t="shared" si="66"/>
        <v>0</v>
      </c>
      <c r="M1232" s="6">
        <f>+VLOOKUP(B1232,[12]Sheet1!A$120:I$325,9,0)</f>
        <v>44935</v>
      </c>
      <c r="N1232" t="s">
        <v>4438</v>
      </c>
    </row>
    <row r="1233" spans="1:14" customFormat="1" hidden="1" outlineLevel="1" x14ac:dyDescent="0.2">
      <c r="A1233" s="6">
        <v>44863</v>
      </c>
      <c r="B1233" s="2">
        <v>49474</v>
      </c>
      <c r="C1233" s="2" t="s">
        <v>2578</v>
      </c>
      <c r="D1233" s="2" t="s">
        <v>2651</v>
      </c>
      <c r="E1233" s="1">
        <v>1529835</v>
      </c>
      <c r="F1233" s="8" t="s">
        <v>316</v>
      </c>
      <c r="G1233" s="1">
        <v>122387</v>
      </c>
      <c r="H1233" s="1">
        <f t="shared" si="67"/>
        <v>1652222</v>
      </c>
      <c r="I1233" s="2" t="s">
        <v>24</v>
      </c>
      <c r="J1233" s="2" t="s">
        <v>349</v>
      </c>
      <c r="K1233" s="1">
        <f>+VLOOKUP(B1233,[12]Sheet1!A$120:I$325,7,0)</f>
        <v>1529835</v>
      </c>
      <c r="L1233" s="1">
        <f t="shared" si="66"/>
        <v>0</v>
      </c>
      <c r="M1233" s="6">
        <f>+VLOOKUP(B1233,[12]Sheet1!A$120:I$325,9,0)</f>
        <v>44935</v>
      </c>
      <c r="N1233" t="s">
        <v>4438</v>
      </c>
    </row>
    <row r="1234" spans="1:14" customFormat="1" hidden="1" outlineLevel="1" x14ac:dyDescent="0.2">
      <c r="A1234" s="6">
        <v>44863</v>
      </c>
      <c r="B1234" s="2">
        <v>49475</v>
      </c>
      <c r="C1234" s="2" t="s">
        <v>2578</v>
      </c>
      <c r="D1234" s="2" t="s">
        <v>2330</v>
      </c>
      <c r="E1234" s="1">
        <v>4853390</v>
      </c>
      <c r="F1234" s="8" t="s">
        <v>316</v>
      </c>
      <c r="G1234" s="1">
        <v>388271</v>
      </c>
      <c r="H1234" s="1">
        <f t="shared" si="67"/>
        <v>5241661</v>
      </c>
      <c r="I1234" s="2" t="s">
        <v>2339</v>
      </c>
      <c r="J1234" s="2" t="s">
        <v>1408</v>
      </c>
      <c r="K1234" s="1">
        <f>+VLOOKUP(B1234,[12]Sheet1!A$120:I$325,7,0)</f>
        <v>4853395</v>
      </c>
      <c r="L1234" s="1">
        <f t="shared" si="66"/>
        <v>5</v>
      </c>
      <c r="M1234" s="6">
        <f>+VLOOKUP(B1234,[12]Sheet1!A$120:I$325,9,0)</f>
        <v>44935</v>
      </c>
      <c r="N1234" t="s">
        <v>4438</v>
      </c>
    </row>
    <row r="1235" spans="1:14" customFormat="1" hidden="1" outlineLevel="1" x14ac:dyDescent="0.2">
      <c r="A1235" s="6">
        <v>44863</v>
      </c>
      <c r="B1235" s="2">
        <v>49476</v>
      </c>
      <c r="C1235" s="2" t="s">
        <v>2578</v>
      </c>
      <c r="D1235" s="2" t="s">
        <v>2819</v>
      </c>
      <c r="E1235" s="1">
        <v>3940690</v>
      </c>
      <c r="F1235" s="8" t="s">
        <v>316</v>
      </c>
      <c r="G1235" s="1">
        <v>315255</v>
      </c>
      <c r="H1235" s="1">
        <f t="shared" si="67"/>
        <v>4255945</v>
      </c>
      <c r="I1235" s="2" t="s">
        <v>2818</v>
      </c>
      <c r="J1235" s="2" t="s">
        <v>364</v>
      </c>
      <c r="K1235" s="1">
        <f>+VLOOKUP(B1235,[6]Sheet1!A$1:H$336,6,0)</f>
        <v>3940688</v>
      </c>
      <c r="L1235" s="1">
        <f t="shared" si="66"/>
        <v>-2</v>
      </c>
      <c r="M1235" s="6">
        <f>+VLOOKUP(B1235,[6]Sheet1!A$1:H$336,8,0)</f>
        <v>44869</v>
      </c>
      <c r="N1235" t="s">
        <v>4436</v>
      </c>
    </row>
    <row r="1236" spans="1:14" customFormat="1" hidden="1" outlineLevel="1" x14ac:dyDescent="0.2">
      <c r="A1236" s="6">
        <v>44863</v>
      </c>
      <c r="B1236" s="2">
        <v>49477</v>
      </c>
      <c r="C1236" s="2" t="s">
        <v>2578</v>
      </c>
      <c r="D1236" s="2" t="s">
        <v>2747</v>
      </c>
      <c r="E1236" s="1">
        <v>1110580</v>
      </c>
      <c r="F1236" s="8" t="s">
        <v>316</v>
      </c>
      <c r="G1236" s="1">
        <v>88846</v>
      </c>
      <c r="H1236" s="1">
        <f t="shared" si="67"/>
        <v>1199426</v>
      </c>
      <c r="I1236" s="2" t="s">
        <v>944</v>
      </c>
      <c r="J1236" s="2" t="s">
        <v>319</v>
      </c>
      <c r="K1236" s="1">
        <f>+VLOOKUP(B1236,[12]Sheet1!A$120:I$325,7,0)</f>
        <v>1110580</v>
      </c>
      <c r="L1236" s="1">
        <f t="shared" si="66"/>
        <v>0</v>
      </c>
      <c r="M1236" s="6">
        <f>+VLOOKUP(B1236,[12]Sheet1!A$120:I$325,9,0)</f>
        <v>44935</v>
      </c>
      <c r="N1236" t="s">
        <v>4438</v>
      </c>
    </row>
    <row r="1237" spans="1:14" customFormat="1" hidden="1" outlineLevel="1" x14ac:dyDescent="0.2">
      <c r="A1237" s="6">
        <v>44863</v>
      </c>
      <c r="B1237" s="2">
        <v>49478</v>
      </c>
      <c r="C1237" s="2" t="s">
        <v>2578</v>
      </c>
      <c r="D1237" s="2" t="s">
        <v>2738</v>
      </c>
      <c r="E1237" s="1">
        <v>1305962</v>
      </c>
      <c r="F1237" s="8" t="s">
        <v>316</v>
      </c>
      <c r="G1237" s="1">
        <v>104477</v>
      </c>
      <c r="H1237" s="1">
        <f t="shared" si="67"/>
        <v>1410439</v>
      </c>
      <c r="I1237" s="2" t="s">
        <v>2445</v>
      </c>
      <c r="J1237" s="2" t="s">
        <v>1098</v>
      </c>
      <c r="K1237" s="1">
        <f>+VLOOKUP(B1237,[12]Sheet1!A$120:I$325,7,0)</f>
        <v>1342263</v>
      </c>
      <c r="L1237" s="1">
        <f t="shared" si="66"/>
        <v>36301</v>
      </c>
      <c r="M1237" s="6">
        <f>+VLOOKUP(B1237,[12]Sheet1!A$120:I$325,9,0)</f>
        <v>44935</v>
      </c>
      <c r="N1237" t="s">
        <v>4438</v>
      </c>
    </row>
    <row r="1238" spans="1:14" customFormat="1" hidden="1" outlineLevel="1" x14ac:dyDescent="0.2">
      <c r="A1238" s="6">
        <v>44863</v>
      </c>
      <c r="B1238" s="2">
        <v>49479</v>
      </c>
      <c r="C1238" s="2" t="s">
        <v>2578</v>
      </c>
      <c r="D1238" s="2" t="s">
        <v>2861</v>
      </c>
      <c r="E1238" s="1">
        <v>2904480</v>
      </c>
      <c r="F1238" s="8" t="s">
        <v>316</v>
      </c>
      <c r="G1238" s="1">
        <v>232358</v>
      </c>
      <c r="H1238" s="1">
        <f t="shared" si="67"/>
        <v>3136838</v>
      </c>
      <c r="I1238" s="2" t="s">
        <v>1796</v>
      </c>
      <c r="J1238" s="2" t="s">
        <v>913</v>
      </c>
      <c r="K1238" s="1">
        <f>+VLOOKUP(B1238,[6]Sheet1!A$1:H$336,6,0)</f>
        <v>2904475</v>
      </c>
      <c r="L1238" s="1">
        <f t="shared" si="66"/>
        <v>-5</v>
      </c>
      <c r="M1238" s="6">
        <f>+VLOOKUP(B1238,[6]Sheet1!A$1:H$336,8,0)</f>
        <v>44869</v>
      </c>
      <c r="N1238" t="s">
        <v>4436</v>
      </c>
    </row>
    <row r="1239" spans="1:14" customFormat="1" hidden="1" outlineLevel="1" x14ac:dyDescent="0.2">
      <c r="A1239" s="6">
        <v>44863</v>
      </c>
      <c r="B1239" s="2">
        <v>49480</v>
      </c>
      <c r="C1239" s="2" t="s">
        <v>2578</v>
      </c>
      <c r="D1239" s="2" t="s">
        <v>1431</v>
      </c>
      <c r="E1239" s="1">
        <v>6684060</v>
      </c>
      <c r="F1239" s="8" t="s">
        <v>316</v>
      </c>
      <c r="G1239" s="1">
        <v>534725</v>
      </c>
      <c r="H1239" s="1">
        <f t="shared" si="67"/>
        <v>7218785</v>
      </c>
      <c r="I1239" s="2" t="s">
        <v>2339</v>
      </c>
      <c r="J1239" s="2" t="s">
        <v>1408</v>
      </c>
      <c r="K1239" s="1">
        <f>+VLOOKUP(B1239,[6]Sheet1!A$1:H$336,6,0)</f>
        <v>6684063</v>
      </c>
      <c r="L1239" s="1">
        <f t="shared" si="66"/>
        <v>3</v>
      </c>
      <c r="M1239" s="6">
        <f>+VLOOKUP(B1239,[6]Sheet1!A$1:H$336,8,0)</f>
        <v>44869</v>
      </c>
      <c r="N1239" t="s">
        <v>4436</v>
      </c>
    </row>
    <row r="1240" spans="1:14" customFormat="1" hidden="1" outlineLevel="1" x14ac:dyDescent="0.2">
      <c r="A1240" s="6">
        <v>44863</v>
      </c>
      <c r="B1240" s="2">
        <v>49481</v>
      </c>
      <c r="C1240" s="2" t="s">
        <v>2578</v>
      </c>
      <c r="D1240" s="2" t="s">
        <v>791</v>
      </c>
      <c r="E1240" s="1">
        <v>1822485</v>
      </c>
      <c r="F1240" s="8" t="s">
        <v>316</v>
      </c>
      <c r="G1240" s="1">
        <v>145799</v>
      </c>
      <c r="H1240" s="1">
        <f t="shared" si="67"/>
        <v>1968284</v>
      </c>
      <c r="I1240" s="2" t="s">
        <v>944</v>
      </c>
      <c r="J1240" s="2" t="s">
        <v>319</v>
      </c>
      <c r="K1240" s="1">
        <f>+VLOOKUP(B1240,[6]Sheet1!A$1:H$336,6,0)</f>
        <v>1822488</v>
      </c>
      <c r="L1240" s="1">
        <f t="shared" si="66"/>
        <v>3</v>
      </c>
      <c r="M1240" s="6">
        <f>+VLOOKUP(B1240,[6]Sheet1!A$1:H$336,8,0)</f>
        <v>44869</v>
      </c>
      <c r="N1240" t="s">
        <v>4436</v>
      </c>
    </row>
    <row r="1241" spans="1:14" customFormat="1" hidden="1" outlineLevel="1" x14ac:dyDescent="0.2">
      <c r="A1241" s="6">
        <v>44863</v>
      </c>
      <c r="B1241" s="2">
        <v>49482</v>
      </c>
      <c r="C1241" s="2" t="s">
        <v>2578</v>
      </c>
      <c r="D1241" s="2" t="s">
        <v>882</v>
      </c>
      <c r="E1241" s="1">
        <v>1410195</v>
      </c>
      <c r="F1241" s="8" t="s">
        <v>316</v>
      </c>
      <c r="G1241" s="1">
        <v>112816</v>
      </c>
      <c r="H1241" s="1">
        <f t="shared" si="67"/>
        <v>1523011</v>
      </c>
      <c r="I1241" s="2" t="s">
        <v>431</v>
      </c>
      <c r="J1241" s="2" t="s">
        <v>2857</v>
      </c>
      <c r="K1241" s="1">
        <f>+VLOOKUP(B1241,[7]Sheet1!A$1:H$105,6,0)</f>
        <v>1410200</v>
      </c>
      <c r="L1241" s="1">
        <f t="shared" si="66"/>
        <v>5</v>
      </c>
      <c r="M1241" s="6">
        <f>+VLOOKUP(B1241,[7]Sheet1!A$1:H$105,8,0)</f>
        <v>44900</v>
      </c>
      <c r="N1241" t="s">
        <v>4437</v>
      </c>
    </row>
    <row r="1242" spans="1:14" customFormat="1" hidden="1" outlineLevel="1" x14ac:dyDescent="0.2">
      <c r="A1242" s="6">
        <v>44863</v>
      </c>
      <c r="B1242" s="2">
        <v>49483</v>
      </c>
      <c r="C1242" s="2" t="s">
        <v>2578</v>
      </c>
      <c r="D1242" s="2" t="s">
        <v>1061</v>
      </c>
      <c r="E1242" s="1">
        <v>1529835</v>
      </c>
      <c r="F1242" s="8" t="s">
        <v>316</v>
      </c>
      <c r="G1242" s="1">
        <v>122387</v>
      </c>
      <c r="H1242" s="1">
        <f t="shared" si="67"/>
        <v>1652222</v>
      </c>
      <c r="I1242" s="2" t="s">
        <v>2445</v>
      </c>
      <c r="J1242" s="2" t="s">
        <v>1098</v>
      </c>
      <c r="K1242" s="1">
        <f>+VLOOKUP(B1242,[6]Sheet1!A$1:H$336,6,0)</f>
        <v>1529838</v>
      </c>
      <c r="L1242" s="1">
        <f t="shared" si="66"/>
        <v>3</v>
      </c>
      <c r="M1242" s="6">
        <f>+VLOOKUP(B1242,[6]Sheet1!A$1:H$336,8,0)</f>
        <v>44869</v>
      </c>
      <c r="N1242" t="s">
        <v>4436</v>
      </c>
    </row>
    <row r="1243" spans="1:14" customFormat="1" hidden="1" outlineLevel="1" x14ac:dyDescent="0.2">
      <c r="A1243" s="6">
        <v>44863</v>
      </c>
      <c r="B1243" s="2">
        <v>49484</v>
      </c>
      <c r="C1243" s="2" t="s">
        <v>2578</v>
      </c>
      <c r="D1243" s="2" t="s">
        <v>171</v>
      </c>
      <c r="E1243" s="1">
        <v>8405086</v>
      </c>
      <c r="F1243" s="8" t="s">
        <v>316</v>
      </c>
      <c r="G1243" s="1">
        <v>672407</v>
      </c>
      <c r="H1243" s="1">
        <f t="shared" si="67"/>
        <v>9077493</v>
      </c>
      <c r="I1243" s="2" t="s">
        <v>2818</v>
      </c>
      <c r="J1243" s="2" t="s">
        <v>364</v>
      </c>
      <c r="K1243" s="1">
        <f>+VLOOKUP(B1243,[6]Sheet1!A$1:H$336,6,0)</f>
        <v>8405088</v>
      </c>
      <c r="L1243" s="1">
        <f t="shared" si="66"/>
        <v>2</v>
      </c>
      <c r="M1243" s="6">
        <f>+VLOOKUP(B1243,[6]Sheet1!A$1:H$336,8,0)</f>
        <v>44869</v>
      </c>
      <c r="N1243" t="s">
        <v>4436</v>
      </c>
    </row>
    <row r="1244" spans="1:14" customFormat="1" hidden="1" outlineLevel="1" x14ac:dyDescent="0.2">
      <c r="A1244" s="6">
        <v>44863</v>
      </c>
      <c r="B1244" s="2">
        <v>49485</v>
      </c>
      <c r="C1244" s="2" t="s">
        <v>2578</v>
      </c>
      <c r="D1244" s="2" t="s">
        <v>180</v>
      </c>
      <c r="E1244" s="1">
        <v>1403520</v>
      </c>
      <c r="F1244" s="8" t="s">
        <v>316</v>
      </c>
      <c r="G1244" s="1">
        <v>112282</v>
      </c>
      <c r="H1244" s="1">
        <f t="shared" si="67"/>
        <v>1515802</v>
      </c>
      <c r="I1244" s="2" t="s">
        <v>1796</v>
      </c>
      <c r="J1244" s="2" t="s">
        <v>913</v>
      </c>
      <c r="K1244" s="1">
        <f>+VLOOKUP(B1244,[7]Sheet1!A$1:H$105,6,0)</f>
        <v>1403525</v>
      </c>
      <c r="L1244" s="1">
        <f t="shared" si="66"/>
        <v>5</v>
      </c>
      <c r="M1244" s="6">
        <f>+VLOOKUP(B1244,[7]Sheet1!A$1:H$105,8,0)</f>
        <v>44900</v>
      </c>
      <c r="N1244" t="s">
        <v>4437</v>
      </c>
    </row>
    <row r="1245" spans="1:14" customFormat="1" hidden="1" outlineLevel="1" x14ac:dyDescent="0.2">
      <c r="A1245" s="6">
        <v>44863</v>
      </c>
      <c r="B1245" s="2">
        <v>267</v>
      </c>
      <c r="C1245" s="2" t="s">
        <v>1950</v>
      </c>
      <c r="D1245" s="2" t="s">
        <v>318</v>
      </c>
      <c r="E1245" s="1">
        <v>-404364</v>
      </c>
      <c r="F1245" s="8" t="s">
        <v>316</v>
      </c>
      <c r="G1245" s="1">
        <v>-32349</v>
      </c>
      <c r="H1245" s="1">
        <f t="shared" si="67"/>
        <v>-436713</v>
      </c>
      <c r="I1245" s="2" t="s">
        <v>1900</v>
      </c>
      <c r="J1245" s="2" t="s">
        <v>441</v>
      </c>
      <c r="K1245" s="1">
        <f>+VLOOKUP(B1245,[6]Sheet1!A$1:H$336,6,0)</f>
        <v>-404364</v>
      </c>
      <c r="L1245" s="1">
        <f t="shared" si="66"/>
        <v>0</v>
      </c>
      <c r="M1245" s="6">
        <f>+VLOOKUP(B1245,[6]Sheet1!A$1:H$336,8,0)</f>
        <v>44869</v>
      </c>
      <c r="N1245" t="s">
        <v>4436</v>
      </c>
    </row>
    <row r="1246" spans="1:14" customFormat="1" hidden="1" outlineLevel="1" x14ac:dyDescent="0.2">
      <c r="A1246" s="6">
        <v>44865</v>
      </c>
      <c r="B1246" s="2">
        <v>49503</v>
      </c>
      <c r="C1246" s="2" t="s">
        <v>2578</v>
      </c>
      <c r="D1246" s="2" t="s">
        <v>1139</v>
      </c>
      <c r="E1246" s="1">
        <v>2579200</v>
      </c>
      <c r="F1246" s="8" t="s">
        <v>316</v>
      </c>
      <c r="G1246" s="1">
        <v>206336</v>
      </c>
      <c r="H1246" s="1">
        <f t="shared" si="67"/>
        <v>2785536</v>
      </c>
      <c r="I1246" s="2" t="s">
        <v>1893</v>
      </c>
      <c r="J1246" s="2" t="s">
        <v>375</v>
      </c>
      <c r="K1246" s="1">
        <f>+VLOOKUP(B1246,[7]Sheet1!A$1:H$105,6,0)</f>
        <v>2579200</v>
      </c>
      <c r="L1246" s="1">
        <f t="shared" si="66"/>
        <v>0</v>
      </c>
      <c r="M1246" s="6">
        <f>+VLOOKUP(B1246,[7]Sheet1!A$1:H$105,8,0)</f>
        <v>44900</v>
      </c>
      <c r="N1246" t="s">
        <v>4437</v>
      </c>
    </row>
    <row r="1247" spans="1:14" customFormat="1" hidden="1" outlineLevel="1" x14ac:dyDescent="0.2">
      <c r="A1247" s="6">
        <v>44865</v>
      </c>
      <c r="B1247" s="2">
        <v>49504</v>
      </c>
      <c r="C1247" s="2" t="s">
        <v>2578</v>
      </c>
      <c r="D1247" s="2" t="s">
        <v>1982</v>
      </c>
      <c r="E1247" s="1">
        <v>3849940</v>
      </c>
      <c r="F1247" s="8" t="s">
        <v>316</v>
      </c>
      <c r="G1247" s="1">
        <v>307995</v>
      </c>
      <c r="H1247" s="1">
        <f t="shared" si="67"/>
        <v>4157935</v>
      </c>
      <c r="I1247" s="2" t="s">
        <v>1893</v>
      </c>
      <c r="J1247" s="2" t="s">
        <v>375</v>
      </c>
      <c r="K1247" s="1">
        <f>+VLOOKUP(B1247,[7]Sheet1!A$1:H$105,6,0)</f>
        <v>3849938</v>
      </c>
      <c r="L1247" s="1">
        <f t="shared" si="66"/>
        <v>-2</v>
      </c>
      <c r="M1247" s="6">
        <f>+VLOOKUP(B1247,[7]Sheet1!A$1:H$105,8,0)</f>
        <v>44900</v>
      </c>
      <c r="N1247" t="s">
        <v>4437</v>
      </c>
    </row>
    <row r="1248" spans="1:14" customFormat="1" hidden="1" outlineLevel="1" x14ac:dyDescent="0.2">
      <c r="A1248" s="6">
        <v>44865</v>
      </c>
      <c r="B1248" s="2">
        <v>49505</v>
      </c>
      <c r="C1248" s="2" t="s">
        <v>2578</v>
      </c>
      <c r="D1248" s="2" t="s">
        <v>625</v>
      </c>
      <c r="E1248" s="1">
        <v>2472070</v>
      </c>
      <c r="F1248" s="8" t="s">
        <v>316</v>
      </c>
      <c r="G1248" s="1">
        <v>197766</v>
      </c>
      <c r="H1248" s="1">
        <f t="shared" si="67"/>
        <v>2669836</v>
      </c>
      <c r="I1248" s="2" t="s">
        <v>1893</v>
      </c>
      <c r="J1248" s="2" t="s">
        <v>375</v>
      </c>
      <c r="K1248" s="1">
        <f>+VLOOKUP(B1248,[7]Sheet1!A$1:H$105,6,0)</f>
        <v>2472075</v>
      </c>
      <c r="L1248" s="1">
        <f t="shared" si="66"/>
        <v>5</v>
      </c>
      <c r="M1248" s="6">
        <f>+VLOOKUP(B1248,[7]Sheet1!A$1:H$105,8,0)</f>
        <v>44900</v>
      </c>
      <c r="N1248" t="s">
        <v>4437</v>
      </c>
    </row>
    <row r="1249" spans="1:14" customFormat="1" hidden="1" outlineLevel="1" x14ac:dyDescent="0.2">
      <c r="A1249" s="6">
        <v>44865</v>
      </c>
      <c r="B1249" s="2">
        <v>49506</v>
      </c>
      <c r="C1249" s="2" t="s">
        <v>2578</v>
      </c>
      <c r="D1249" s="2" t="s">
        <v>226</v>
      </c>
      <c r="E1249" s="1">
        <v>2499880</v>
      </c>
      <c r="F1249" s="8" t="s">
        <v>316</v>
      </c>
      <c r="G1249" s="1">
        <v>199990</v>
      </c>
      <c r="H1249" s="1">
        <f t="shared" si="67"/>
        <v>2699870</v>
      </c>
      <c r="I1249" s="2" t="s">
        <v>1893</v>
      </c>
      <c r="J1249" s="2" t="s">
        <v>375</v>
      </c>
      <c r="K1249" s="1">
        <f>+VLOOKUP(B1249,[7]Sheet1!A$1:H$105,6,0)</f>
        <v>2499875</v>
      </c>
      <c r="L1249" s="1">
        <f t="shared" si="66"/>
        <v>-5</v>
      </c>
      <c r="M1249" s="6">
        <f>+VLOOKUP(B1249,[7]Sheet1!A$1:H$105,8,0)</f>
        <v>44900</v>
      </c>
      <c r="N1249" t="s">
        <v>4437</v>
      </c>
    </row>
    <row r="1250" spans="1:14" customFormat="1" hidden="1" outlineLevel="1" x14ac:dyDescent="0.2">
      <c r="A1250" s="6">
        <v>44865</v>
      </c>
      <c r="B1250" s="2">
        <v>49507</v>
      </c>
      <c r="C1250" s="2" t="s">
        <v>2578</v>
      </c>
      <c r="D1250" s="2" t="s">
        <v>1741</v>
      </c>
      <c r="E1250" s="1">
        <v>911242</v>
      </c>
      <c r="F1250" s="8" t="s">
        <v>316</v>
      </c>
      <c r="G1250" s="1">
        <v>72899</v>
      </c>
      <c r="H1250" s="1">
        <f t="shared" si="67"/>
        <v>984141</v>
      </c>
      <c r="I1250" s="2" t="s">
        <v>1893</v>
      </c>
      <c r="J1250" s="2" t="s">
        <v>375</v>
      </c>
      <c r="K1250" s="1">
        <f>+VLOOKUP(B1250,[7]Sheet1!A$1:H$105,6,0)</f>
        <v>911238</v>
      </c>
      <c r="L1250" s="1">
        <f t="shared" si="66"/>
        <v>-4</v>
      </c>
      <c r="M1250" s="6">
        <f>+VLOOKUP(B1250,[7]Sheet1!A$1:H$105,8,0)</f>
        <v>44900</v>
      </c>
      <c r="N1250" t="s">
        <v>4437</v>
      </c>
    </row>
    <row r="1251" spans="1:14" customFormat="1" hidden="1" outlineLevel="1" x14ac:dyDescent="0.2">
      <c r="A1251" s="6">
        <v>44865</v>
      </c>
      <c r="B1251" s="2">
        <v>49508</v>
      </c>
      <c r="C1251" s="2" t="s">
        <v>2578</v>
      </c>
      <c r="D1251" s="2" t="s">
        <v>1110</v>
      </c>
      <c r="E1251" s="1">
        <v>4419870</v>
      </c>
      <c r="F1251" s="8" t="s">
        <v>316</v>
      </c>
      <c r="G1251" s="1">
        <v>353590</v>
      </c>
      <c r="H1251" s="1">
        <f t="shared" si="67"/>
        <v>4773460</v>
      </c>
      <c r="I1251" s="2" t="s">
        <v>1893</v>
      </c>
      <c r="J1251" s="2" t="s">
        <v>375</v>
      </c>
      <c r="K1251" s="1">
        <f>+VLOOKUP(B1251,[7]Sheet1!A$1:H$105,6,0)</f>
        <v>4419875</v>
      </c>
      <c r="L1251" s="1">
        <f t="shared" si="66"/>
        <v>5</v>
      </c>
      <c r="M1251" s="6">
        <f>+VLOOKUP(B1251,[7]Sheet1!A$1:H$105,8,0)</f>
        <v>44900</v>
      </c>
      <c r="N1251" t="s">
        <v>4437</v>
      </c>
    </row>
    <row r="1252" spans="1:14" customFormat="1" hidden="1" outlineLevel="1" x14ac:dyDescent="0.2">
      <c r="A1252" s="6">
        <v>44865</v>
      </c>
      <c r="B1252" s="2">
        <v>49509</v>
      </c>
      <c r="C1252" s="2" t="s">
        <v>2578</v>
      </c>
      <c r="D1252" s="2" t="s">
        <v>2576</v>
      </c>
      <c r="E1252" s="1">
        <v>2381320</v>
      </c>
      <c r="F1252" s="8" t="s">
        <v>316</v>
      </c>
      <c r="G1252" s="1">
        <v>190506</v>
      </c>
      <c r="H1252" s="1">
        <f t="shared" si="67"/>
        <v>2571826</v>
      </c>
      <c r="I1252" s="2" t="s">
        <v>1893</v>
      </c>
      <c r="J1252" s="2" t="s">
        <v>375</v>
      </c>
      <c r="K1252" s="1">
        <f>+VLOOKUP(B1252,[7]Sheet1!A$1:H$105,6,0)</f>
        <v>2381325</v>
      </c>
      <c r="L1252" s="1">
        <f t="shared" si="66"/>
        <v>5</v>
      </c>
      <c r="M1252" s="6">
        <f>+VLOOKUP(B1252,[7]Sheet1!A$1:H$105,8,0)</f>
        <v>44900</v>
      </c>
      <c r="N1252" t="s">
        <v>4437</v>
      </c>
    </row>
    <row r="1253" spans="1:14" customFormat="1" hidden="1" outlineLevel="1" x14ac:dyDescent="0.2">
      <c r="A1253" s="6">
        <v>44865</v>
      </c>
      <c r="B1253" s="2">
        <v>49510</v>
      </c>
      <c r="C1253" s="2" t="s">
        <v>2578</v>
      </c>
      <c r="D1253" s="2" t="s">
        <v>1291</v>
      </c>
      <c r="E1253" s="1">
        <v>2110102</v>
      </c>
      <c r="F1253" s="8" t="s">
        <v>316</v>
      </c>
      <c r="G1253" s="1">
        <v>168808</v>
      </c>
      <c r="H1253" s="1">
        <f t="shared" si="67"/>
        <v>2278910</v>
      </c>
      <c r="I1253" s="2" t="s">
        <v>2355</v>
      </c>
      <c r="J1253" s="2" t="s">
        <v>2013</v>
      </c>
      <c r="K1253" s="1">
        <f>+VLOOKUP(B1253,[12]Sheet1!A$120:I$325,7,0)</f>
        <v>2221160</v>
      </c>
      <c r="L1253" s="1">
        <f t="shared" si="66"/>
        <v>111058</v>
      </c>
      <c r="M1253" s="6">
        <f>+VLOOKUP(B1253,[12]Sheet1!A$120:I$325,9,0)</f>
        <v>44935</v>
      </c>
      <c r="N1253" t="s">
        <v>4438</v>
      </c>
    </row>
    <row r="1254" spans="1:14" customFormat="1" hidden="1" outlineLevel="1" x14ac:dyDescent="0.2">
      <c r="A1254" s="6">
        <v>44865</v>
      </c>
      <c r="B1254" s="2">
        <v>49519</v>
      </c>
      <c r="C1254" s="2" t="s">
        <v>2578</v>
      </c>
      <c r="D1254" s="2" t="s">
        <v>2289</v>
      </c>
      <c r="E1254" s="1">
        <v>3460228</v>
      </c>
      <c r="F1254" s="8" t="s">
        <v>316</v>
      </c>
      <c r="G1254" s="1">
        <v>276818</v>
      </c>
      <c r="H1254" s="1">
        <f t="shared" si="67"/>
        <v>3737046</v>
      </c>
      <c r="I1254" s="2" t="s">
        <v>2818</v>
      </c>
      <c r="J1254" s="2" t="s">
        <v>364</v>
      </c>
      <c r="K1254" s="1"/>
      <c r="L1254" s="1"/>
      <c r="M1254" s="6"/>
      <c r="N1254" t="s">
        <v>3065</v>
      </c>
    </row>
    <row r="1255" spans="1:14" customFormat="1" hidden="1" outlineLevel="1" x14ac:dyDescent="0.2">
      <c r="A1255" s="6">
        <v>44865</v>
      </c>
      <c r="B1255" s="2">
        <v>181</v>
      </c>
      <c r="C1255" s="2" t="s">
        <v>752</v>
      </c>
      <c r="D1255" s="2" t="s">
        <v>318</v>
      </c>
      <c r="E1255" s="1">
        <v>-1288609</v>
      </c>
      <c r="F1255" s="8" t="s">
        <v>316</v>
      </c>
      <c r="G1255" s="1">
        <v>-103089</v>
      </c>
      <c r="H1255" s="1">
        <f t="shared" si="67"/>
        <v>-1391698</v>
      </c>
      <c r="I1255" s="2" t="s">
        <v>2119</v>
      </c>
      <c r="J1255" s="2" t="s">
        <v>1150</v>
      </c>
      <c r="K1255" s="1">
        <f>+VLOOKUP(B1255,[6]Sheet1!A$1:H$336,6,0)</f>
        <v>-1288609</v>
      </c>
      <c r="L1255" s="1">
        <f t="shared" ref="L1255:L1281" si="68">+K1255-E1255</f>
        <v>0</v>
      </c>
      <c r="M1255" s="6">
        <f>+VLOOKUP(B1255,[6]Sheet1!A$1:H$336,8,0)</f>
        <v>44869</v>
      </c>
      <c r="N1255" t="s">
        <v>4436</v>
      </c>
    </row>
    <row r="1256" spans="1:14" customFormat="1" hidden="1" outlineLevel="1" x14ac:dyDescent="0.2">
      <c r="A1256" s="6">
        <v>44867</v>
      </c>
      <c r="B1256" s="2">
        <v>49707</v>
      </c>
      <c r="C1256" s="2" t="s">
        <v>2578</v>
      </c>
      <c r="D1256" s="2" t="s">
        <v>1943</v>
      </c>
      <c r="E1256" s="1">
        <v>2381320</v>
      </c>
      <c r="F1256" s="8" t="s">
        <v>316</v>
      </c>
      <c r="G1256" s="1">
        <v>190506</v>
      </c>
      <c r="H1256" s="1">
        <f t="shared" si="67"/>
        <v>2571826</v>
      </c>
      <c r="I1256" s="2" t="s">
        <v>1222</v>
      </c>
      <c r="J1256" s="2" t="s">
        <v>915</v>
      </c>
      <c r="K1256" s="1">
        <f>+VLOOKUP(B1256,[7]Sheet1!A$1:H$105,6,0)</f>
        <v>2381325</v>
      </c>
      <c r="L1256" s="1">
        <f t="shared" si="68"/>
        <v>5</v>
      </c>
      <c r="M1256" s="6">
        <f>+VLOOKUP(B1256,[7]Sheet1!A$1:H$105,8,0)</f>
        <v>44900</v>
      </c>
      <c r="N1256" t="s">
        <v>4437</v>
      </c>
    </row>
    <row r="1257" spans="1:14" customFormat="1" hidden="1" outlineLevel="1" x14ac:dyDescent="0.2">
      <c r="A1257" s="6">
        <v>44867</v>
      </c>
      <c r="B1257" s="2">
        <v>49708</v>
      </c>
      <c r="C1257" s="2" t="s">
        <v>2578</v>
      </c>
      <c r="D1257" s="2" t="s">
        <v>1953</v>
      </c>
      <c r="E1257" s="1">
        <v>5242047</v>
      </c>
      <c r="F1257" s="8" t="s">
        <v>316</v>
      </c>
      <c r="G1257" s="1">
        <v>419364</v>
      </c>
      <c r="H1257" s="1">
        <f t="shared" si="67"/>
        <v>5661411</v>
      </c>
      <c r="I1257" s="2" t="s">
        <v>2119</v>
      </c>
      <c r="J1257" s="2" t="s">
        <v>1150</v>
      </c>
      <c r="K1257" s="1">
        <f>+VLOOKUP(B1257,[12]Sheet1!A$120:I$325,7,0)</f>
        <v>5462350</v>
      </c>
      <c r="L1257" s="1">
        <f t="shared" si="68"/>
        <v>220303</v>
      </c>
      <c r="M1257" s="6">
        <f>+VLOOKUP(B1257,[12]Sheet1!A$120:I$325,9,0)</f>
        <v>44935</v>
      </c>
      <c r="N1257" t="s">
        <v>4438</v>
      </c>
    </row>
    <row r="1258" spans="1:14" customFormat="1" hidden="1" outlineLevel="1" x14ac:dyDescent="0.2">
      <c r="A1258" s="6">
        <v>44867</v>
      </c>
      <c r="B1258" s="2">
        <v>49709</v>
      </c>
      <c r="C1258" s="2" t="s">
        <v>2578</v>
      </c>
      <c r="D1258" s="2" t="s">
        <v>2126</v>
      </c>
      <c r="E1258" s="1">
        <v>3847530</v>
      </c>
      <c r="F1258" s="8" t="s">
        <v>316</v>
      </c>
      <c r="G1258" s="1">
        <v>307802</v>
      </c>
      <c r="H1258" s="1">
        <f t="shared" si="67"/>
        <v>4155332</v>
      </c>
      <c r="I1258" s="2" t="s">
        <v>2355</v>
      </c>
      <c r="J1258" s="2" t="s">
        <v>2013</v>
      </c>
      <c r="K1258" s="1">
        <f>+VLOOKUP(B1258,[7]Sheet1!A$1:H$105,6,0)</f>
        <v>3847525</v>
      </c>
      <c r="L1258" s="1">
        <f t="shared" si="68"/>
        <v>-5</v>
      </c>
      <c r="M1258" s="6">
        <f>+VLOOKUP(B1258,[7]Sheet1!A$1:H$105,8,0)</f>
        <v>44900</v>
      </c>
      <c r="N1258" t="s">
        <v>4437</v>
      </c>
    </row>
    <row r="1259" spans="1:14" customFormat="1" hidden="1" outlineLevel="1" x14ac:dyDescent="0.2">
      <c r="A1259" s="6">
        <v>44867</v>
      </c>
      <c r="B1259" s="2">
        <v>49710</v>
      </c>
      <c r="C1259" s="2" t="s">
        <v>2578</v>
      </c>
      <c r="D1259" s="2" t="s">
        <v>363</v>
      </c>
      <c r="E1259" s="1">
        <v>1661105</v>
      </c>
      <c r="F1259" s="8" t="s">
        <v>316</v>
      </c>
      <c r="G1259" s="1">
        <v>132888</v>
      </c>
      <c r="H1259" s="1">
        <f t="shared" si="67"/>
        <v>1793993</v>
      </c>
      <c r="I1259" s="2" t="s">
        <v>24</v>
      </c>
      <c r="J1259" s="2" t="s">
        <v>349</v>
      </c>
      <c r="K1259" s="1">
        <f>+VLOOKUP(B1259,[7]Sheet1!A$1:H$105,6,0)</f>
        <v>1661100</v>
      </c>
      <c r="L1259" s="1">
        <f t="shared" si="68"/>
        <v>-5</v>
      </c>
      <c r="M1259" s="6">
        <f>+VLOOKUP(B1259,[7]Sheet1!A$1:H$105,8,0)</f>
        <v>44900</v>
      </c>
      <c r="N1259" t="s">
        <v>4437</v>
      </c>
    </row>
    <row r="1260" spans="1:14" customFormat="1" hidden="1" outlineLevel="1" x14ac:dyDescent="0.2">
      <c r="A1260" s="6">
        <v>44867</v>
      </c>
      <c r="B1260" s="2">
        <v>49711</v>
      </c>
      <c r="C1260" s="2" t="s">
        <v>2578</v>
      </c>
      <c r="D1260" s="2" t="s">
        <v>1920</v>
      </c>
      <c r="E1260" s="1">
        <v>1110580</v>
      </c>
      <c r="F1260" s="8" t="s">
        <v>316</v>
      </c>
      <c r="G1260" s="1">
        <v>88846</v>
      </c>
      <c r="H1260" s="1">
        <f t="shared" si="67"/>
        <v>1199426</v>
      </c>
      <c r="I1260" s="2" t="s">
        <v>24</v>
      </c>
      <c r="J1260" s="2" t="s">
        <v>349</v>
      </c>
      <c r="K1260" s="1">
        <f>+VLOOKUP(B1260,[7]Sheet1!A$1:H$105,6,0)</f>
        <v>1110575</v>
      </c>
      <c r="L1260" s="1">
        <f t="shared" si="68"/>
        <v>-5</v>
      </c>
      <c r="M1260" s="6">
        <f>+VLOOKUP(B1260,[7]Sheet1!A$1:H$105,8,0)</f>
        <v>44900</v>
      </c>
      <c r="N1260" t="s">
        <v>4437</v>
      </c>
    </row>
    <row r="1261" spans="1:14" customFormat="1" hidden="1" outlineLevel="1" x14ac:dyDescent="0.2">
      <c r="A1261" s="6">
        <v>44867</v>
      </c>
      <c r="B1261" s="2">
        <v>49712</v>
      </c>
      <c r="C1261" s="2" t="s">
        <v>2578</v>
      </c>
      <c r="D1261" s="2" t="s">
        <v>581</v>
      </c>
      <c r="E1261" s="1">
        <v>2509596</v>
      </c>
      <c r="F1261" s="8" t="s">
        <v>316</v>
      </c>
      <c r="G1261" s="1">
        <v>200768</v>
      </c>
      <c r="H1261" s="1">
        <f t="shared" si="67"/>
        <v>2710364</v>
      </c>
      <c r="I1261" s="2" t="s">
        <v>124</v>
      </c>
      <c r="J1261" s="2" t="s">
        <v>1197</v>
      </c>
      <c r="K1261" s="1">
        <f>+VLOOKUP(B1261,[7]Sheet1!A$1:H$105,6,0)</f>
        <v>2509600</v>
      </c>
      <c r="L1261" s="1">
        <f t="shared" si="68"/>
        <v>4</v>
      </c>
      <c r="M1261" s="6">
        <f>+VLOOKUP(B1261,[7]Sheet1!A$1:H$105,8,0)</f>
        <v>44900</v>
      </c>
      <c r="N1261" t="s">
        <v>4437</v>
      </c>
    </row>
    <row r="1262" spans="1:14" customFormat="1" hidden="1" outlineLevel="1" x14ac:dyDescent="0.2">
      <c r="A1262" s="6">
        <v>44867</v>
      </c>
      <c r="B1262" s="2">
        <v>49713</v>
      </c>
      <c r="C1262" s="2" t="s">
        <v>2578</v>
      </c>
      <c r="D1262" s="2" t="s">
        <v>2055</v>
      </c>
      <c r="E1262" s="1">
        <v>905520</v>
      </c>
      <c r="F1262" s="8" t="s">
        <v>316</v>
      </c>
      <c r="G1262" s="1">
        <v>72442</v>
      </c>
      <c r="H1262" s="1">
        <f t="shared" si="67"/>
        <v>977962</v>
      </c>
      <c r="I1262" s="2" t="s">
        <v>124</v>
      </c>
      <c r="J1262" s="2" t="s">
        <v>1197</v>
      </c>
      <c r="K1262" s="1">
        <f>+VLOOKUP(B1262,[7]Sheet1!A$1:H$105,6,0)</f>
        <v>905525</v>
      </c>
      <c r="L1262" s="1">
        <f t="shared" si="68"/>
        <v>5</v>
      </c>
      <c r="M1262" s="6">
        <f>+VLOOKUP(B1262,[7]Sheet1!A$1:H$105,8,0)</f>
        <v>44900</v>
      </c>
      <c r="N1262" t="s">
        <v>4437</v>
      </c>
    </row>
    <row r="1263" spans="1:14" customFormat="1" hidden="1" outlineLevel="1" x14ac:dyDescent="0.2">
      <c r="A1263" s="6">
        <v>44867</v>
      </c>
      <c r="B1263" s="2">
        <v>49714</v>
      </c>
      <c r="C1263" s="2" t="s">
        <v>2578</v>
      </c>
      <c r="D1263" s="2" t="s">
        <v>1488</v>
      </c>
      <c r="E1263" s="1">
        <v>4762640</v>
      </c>
      <c r="F1263" s="8" t="s">
        <v>316</v>
      </c>
      <c r="G1263" s="1">
        <v>381011</v>
      </c>
      <c r="H1263" s="1">
        <f t="shared" si="67"/>
        <v>5143651</v>
      </c>
      <c r="I1263" s="2" t="s">
        <v>2818</v>
      </c>
      <c r="J1263" s="2" t="s">
        <v>364</v>
      </c>
      <c r="K1263" s="1">
        <f>+VLOOKUP(B1263,[7]Sheet1!A$1:H$105,6,0)</f>
        <v>4762638</v>
      </c>
      <c r="L1263" s="1">
        <f t="shared" si="68"/>
        <v>-2</v>
      </c>
      <c r="M1263" s="6">
        <f>+VLOOKUP(B1263,[7]Sheet1!A$1:H$105,8,0)</f>
        <v>44900</v>
      </c>
      <c r="N1263" t="s">
        <v>4437</v>
      </c>
    </row>
    <row r="1264" spans="1:14" customFormat="1" hidden="1" outlineLevel="1" x14ac:dyDescent="0.2">
      <c r="A1264" s="6">
        <v>44867</v>
      </c>
      <c r="B1264" s="2">
        <v>49715</v>
      </c>
      <c r="C1264" s="2" t="s">
        <v>2578</v>
      </c>
      <c r="D1264" s="2" t="s">
        <v>1579</v>
      </c>
      <c r="E1264" s="1">
        <v>6457640</v>
      </c>
      <c r="F1264" s="8" t="s">
        <v>316</v>
      </c>
      <c r="G1264" s="1">
        <v>516611</v>
      </c>
      <c r="H1264" s="1">
        <f t="shared" si="67"/>
        <v>6974251</v>
      </c>
      <c r="I1264" s="2" t="s">
        <v>431</v>
      </c>
      <c r="J1264" s="2" t="s">
        <v>2857</v>
      </c>
      <c r="K1264" s="1">
        <f>+VLOOKUP(B1264,[7]Sheet1!A$1:H$105,6,0)</f>
        <v>6457638</v>
      </c>
      <c r="L1264" s="1">
        <f t="shared" si="68"/>
        <v>-2</v>
      </c>
      <c r="M1264" s="6">
        <f>+VLOOKUP(B1264,[7]Sheet1!A$1:H$105,8,0)</f>
        <v>44900</v>
      </c>
      <c r="N1264" t="s">
        <v>4437</v>
      </c>
    </row>
    <row r="1265" spans="1:14" customFormat="1" hidden="1" outlineLevel="1" x14ac:dyDescent="0.2">
      <c r="A1265" s="6">
        <v>44867</v>
      </c>
      <c r="B1265" s="2">
        <v>49716</v>
      </c>
      <c r="C1265" s="2" t="s">
        <v>2578</v>
      </c>
      <c r="D1265" s="2" t="s">
        <v>434</v>
      </c>
      <c r="E1265" s="1">
        <v>9945952</v>
      </c>
      <c r="F1265" s="8" t="s">
        <v>316</v>
      </c>
      <c r="G1265" s="1">
        <v>795676</v>
      </c>
      <c r="H1265" s="1">
        <f t="shared" si="67"/>
        <v>10741628</v>
      </c>
      <c r="I1265" s="2" t="s">
        <v>2339</v>
      </c>
      <c r="J1265" s="2" t="s">
        <v>1408</v>
      </c>
      <c r="K1265" s="1">
        <f>+VLOOKUP(B1265,[12]Sheet1!A$120:I$325,7,0)</f>
        <v>10166260</v>
      </c>
      <c r="L1265" s="1">
        <f t="shared" si="68"/>
        <v>220308</v>
      </c>
      <c r="M1265" s="6">
        <f>+VLOOKUP(B1265,[12]Sheet1!A$120:I$325,9,0)</f>
        <v>44935</v>
      </c>
      <c r="N1265" t="s">
        <v>4438</v>
      </c>
    </row>
    <row r="1266" spans="1:14" customFormat="1" hidden="1" outlineLevel="1" x14ac:dyDescent="0.2">
      <c r="A1266" s="6">
        <v>44867</v>
      </c>
      <c r="B1266" s="2">
        <v>49717</v>
      </c>
      <c r="C1266" s="2" t="s">
        <v>2578</v>
      </c>
      <c r="D1266" s="2" t="s">
        <v>2223</v>
      </c>
      <c r="E1266" s="1">
        <v>8461815</v>
      </c>
      <c r="F1266" s="8" t="s">
        <v>316</v>
      </c>
      <c r="G1266" s="1">
        <v>676945</v>
      </c>
      <c r="H1266" s="1">
        <f t="shared" si="67"/>
        <v>9138760</v>
      </c>
      <c r="I1266" s="2" t="s">
        <v>1900</v>
      </c>
      <c r="J1266" s="2" t="s">
        <v>441</v>
      </c>
      <c r="K1266" s="1">
        <f>+VLOOKUP(B1266,[7]Sheet1!A$1:H$105,6,0)</f>
        <v>8461813</v>
      </c>
      <c r="L1266" s="1">
        <f t="shared" si="68"/>
        <v>-2</v>
      </c>
      <c r="M1266" s="6">
        <f>+VLOOKUP(B1266,[7]Sheet1!A$1:H$105,8,0)</f>
        <v>44900</v>
      </c>
      <c r="N1266" t="s">
        <v>4437</v>
      </c>
    </row>
    <row r="1267" spans="1:14" customFormat="1" hidden="1" outlineLevel="1" x14ac:dyDescent="0.2">
      <c r="A1267" s="6">
        <v>44867</v>
      </c>
      <c r="B1267" s="2">
        <v>242</v>
      </c>
      <c r="C1267" s="2" t="s">
        <v>571</v>
      </c>
      <c r="D1267" s="2" t="s">
        <v>318</v>
      </c>
      <c r="E1267" s="1">
        <v>-357198</v>
      </c>
      <c r="F1267" s="8" t="s">
        <v>316</v>
      </c>
      <c r="G1267" s="1">
        <v>-28576</v>
      </c>
      <c r="H1267" s="1">
        <f t="shared" si="67"/>
        <v>-385774</v>
      </c>
      <c r="I1267" s="2" t="s">
        <v>2818</v>
      </c>
      <c r="J1267" s="2" t="s">
        <v>364</v>
      </c>
      <c r="K1267" s="1">
        <f>+VLOOKUP(B1267,[7]Sheet1!A$1:H$105,6,0)</f>
        <v>-357198</v>
      </c>
      <c r="L1267" s="1">
        <f t="shared" si="68"/>
        <v>0</v>
      </c>
      <c r="M1267" s="6">
        <f>+VLOOKUP(B1267,[7]Sheet1!A$1:H$105,8,0)</f>
        <v>44900</v>
      </c>
      <c r="N1267" t="s">
        <v>4437</v>
      </c>
    </row>
    <row r="1268" spans="1:14" customFormat="1" hidden="1" outlineLevel="1" x14ac:dyDescent="0.2">
      <c r="A1268" s="6">
        <v>44869</v>
      </c>
      <c r="B1268" s="2">
        <v>34283</v>
      </c>
      <c r="C1268" s="17"/>
      <c r="D1268" s="2" t="s">
        <v>3048</v>
      </c>
      <c r="E1268" s="1">
        <v>-1966272</v>
      </c>
      <c r="F1268" s="8" t="s">
        <v>3060</v>
      </c>
      <c r="G1268" s="1">
        <v>-196627</v>
      </c>
      <c r="H1268" s="1">
        <f t="shared" si="67"/>
        <v>-2162899</v>
      </c>
      <c r="I1268" s="2" t="s">
        <v>2355</v>
      </c>
      <c r="J1268" s="2" t="s">
        <v>2013</v>
      </c>
      <c r="K1268" s="1" t="e">
        <f>+VLOOKUP(B1268,[2]Sheet1!A$2:H$93,6,0)</f>
        <v>#N/A</v>
      </c>
      <c r="L1268" s="1" t="e">
        <f t="shared" si="68"/>
        <v>#N/A</v>
      </c>
      <c r="M1268" s="6" t="e">
        <f>+VLOOKUP(B1268,[2]Sheet1!A$2:H$93,8,0)</f>
        <v>#N/A</v>
      </c>
      <c r="N1268" t="s">
        <v>4426</v>
      </c>
    </row>
    <row r="1269" spans="1:14" customFormat="1" hidden="1" outlineLevel="1" x14ac:dyDescent="0.2">
      <c r="A1269" s="6">
        <v>44869</v>
      </c>
      <c r="B1269" s="2">
        <v>34284</v>
      </c>
      <c r="C1269" s="17"/>
      <c r="D1269" s="2" t="s">
        <v>3049</v>
      </c>
      <c r="E1269" s="1">
        <v>-10421241</v>
      </c>
      <c r="F1269" s="8" t="s">
        <v>3060</v>
      </c>
      <c r="G1269" s="1">
        <v>-1042124</v>
      </c>
      <c r="H1269" s="1">
        <f t="shared" si="67"/>
        <v>-11463365</v>
      </c>
      <c r="I1269" s="2" t="s">
        <v>2355</v>
      </c>
      <c r="J1269" s="2" t="s">
        <v>2013</v>
      </c>
      <c r="K1269" s="1" t="e">
        <f>+VLOOKUP(B1269,[2]Sheet1!A$2:H$93,6,0)</f>
        <v>#N/A</v>
      </c>
      <c r="L1269" s="1" t="e">
        <f t="shared" si="68"/>
        <v>#N/A</v>
      </c>
      <c r="M1269" s="6" t="e">
        <f>+VLOOKUP(B1269,[2]Sheet1!A$2:H$93,8,0)</f>
        <v>#N/A</v>
      </c>
      <c r="N1269" t="s">
        <v>4426</v>
      </c>
    </row>
    <row r="1270" spans="1:14" customFormat="1" hidden="1" outlineLevel="1" x14ac:dyDescent="0.2">
      <c r="A1270" s="6">
        <v>44869</v>
      </c>
      <c r="B1270" s="2">
        <v>34285</v>
      </c>
      <c r="C1270" s="17"/>
      <c r="D1270" s="2" t="s">
        <v>3050</v>
      </c>
      <c r="E1270" s="1">
        <v>-4424112</v>
      </c>
      <c r="F1270" s="8" t="s">
        <v>3060</v>
      </c>
      <c r="G1270" s="1">
        <v>-442411</v>
      </c>
      <c r="H1270" s="1">
        <f t="shared" si="67"/>
        <v>-4866523</v>
      </c>
      <c r="I1270" s="2" t="s">
        <v>2355</v>
      </c>
      <c r="J1270" s="2" t="s">
        <v>2013</v>
      </c>
      <c r="K1270" s="1" t="e">
        <f>+VLOOKUP(B1270,[2]Sheet1!A$2:H$93,6,0)</f>
        <v>#N/A</v>
      </c>
      <c r="L1270" s="1" t="e">
        <f t="shared" si="68"/>
        <v>#N/A</v>
      </c>
      <c r="M1270" s="6" t="e">
        <f>+VLOOKUP(B1270,[2]Sheet1!A$2:H$93,8,0)</f>
        <v>#N/A</v>
      </c>
      <c r="N1270" t="s">
        <v>4426</v>
      </c>
    </row>
    <row r="1271" spans="1:14" customFormat="1" hidden="1" outlineLevel="1" x14ac:dyDescent="0.2">
      <c r="A1271" s="6">
        <v>44869</v>
      </c>
      <c r="B1271" s="2">
        <v>34286</v>
      </c>
      <c r="C1271" s="17"/>
      <c r="D1271" s="2" t="s">
        <v>3037</v>
      </c>
      <c r="E1271" s="1">
        <v>-6881952</v>
      </c>
      <c r="F1271" s="8" t="s">
        <v>3060</v>
      </c>
      <c r="G1271" s="1">
        <v>-688195</v>
      </c>
      <c r="H1271" s="1">
        <f t="shared" si="67"/>
        <v>-7570147</v>
      </c>
      <c r="I1271" s="2" t="s">
        <v>2355</v>
      </c>
      <c r="J1271" s="2" t="s">
        <v>2013</v>
      </c>
      <c r="K1271" s="1" t="e">
        <f>+VLOOKUP(B1271,[2]Sheet1!A$2:H$93,6,0)</f>
        <v>#N/A</v>
      </c>
      <c r="L1271" s="1" t="e">
        <f t="shared" si="68"/>
        <v>#N/A</v>
      </c>
      <c r="M1271" s="6" t="e">
        <f>+VLOOKUP(B1271,[2]Sheet1!A$2:H$93,8,0)</f>
        <v>#N/A</v>
      </c>
      <c r="N1271" t="s">
        <v>4426</v>
      </c>
    </row>
    <row r="1272" spans="1:14" customFormat="1" hidden="1" outlineLevel="1" x14ac:dyDescent="0.2">
      <c r="A1272" s="6">
        <v>44869</v>
      </c>
      <c r="B1272" s="2">
        <v>34287</v>
      </c>
      <c r="C1272" s="17"/>
      <c r="D1272" s="2" t="s">
        <v>3038</v>
      </c>
      <c r="E1272" s="1">
        <v>-3932544</v>
      </c>
      <c r="F1272" s="8" t="s">
        <v>3060</v>
      </c>
      <c r="G1272" s="1">
        <v>-393254</v>
      </c>
      <c r="H1272" s="1">
        <f t="shared" si="67"/>
        <v>-4325798</v>
      </c>
      <c r="I1272" s="2" t="s">
        <v>2355</v>
      </c>
      <c r="J1272" s="2" t="s">
        <v>2013</v>
      </c>
      <c r="K1272" s="1" t="e">
        <f>+VLOOKUP(B1272,[2]Sheet1!A$2:H$93,6,0)</f>
        <v>#N/A</v>
      </c>
      <c r="L1272" s="1" t="e">
        <f t="shared" si="68"/>
        <v>#N/A</v>
      </c>
      <c r="M1272" s="6" t="e">
        <f>+VLOOKUP(B1272,[2]Sheet1!A$2:H$93,8,0)</f>
        <v>#N/A</v>
      </c>
      <c r="N1272" t="s">
        <v>4426</v>
      </c>
    </row>
    <row r="1273" spans="1:14" customFormat="1" hidden="1" outlineLevel="1" x14ac:dyDescent="0.2">
      <c r="A1273" s="6">
        <v>44869</v>
      </c>
      <c r="B1273" s="2">
        <v>34288</v>
      </c>
      <c r="C1273" s="17"/>
      <c r="D1273" s="2" t="s">
        <v>3043</v>
      </c>
      <c r="E1273" s="1">
        <v>-983136</v>
      </c>
      <c r="F1273" s="8" t="s">
        <v>3060</v>
      </c>
      <c r="G1273" s="1">
        <v>-98314</v>
      </c>
      <c r="H1273" s="1">
        <f t="shared" si="67"/>
        <v>-1081450</v>
      </c>
      <c r="I1273" s="2" t="s">
        <v>2355</v>
      </c>
      <c r="J1273" s="2" t="s">
        <v>2013</v>
      </c>
      <c r="K1273" s="1" t="e">
        <f>+VLOOKUP(B1273,[2]Sheet1!A$2:H$93,6,0)</f>
        <v>#N/A</v>
      </c>
      <c r="L1273" s="1" t="e">
        <f t="shared" si="68"/>
        <v>#N/A</v>
      </c>
      <c r="M1273" s="6" t="e">
        <f>+VLOOKUP(B1273,[2]Sheet1!A$2:H$93,8,0)</f>
        <v>#N/A</v>
      </c>
      <c r="N1273" t="s">
        <v>4426</v>
      </c>
    </row>
    <row r="1274" spans="1:14" customFormat="1" hidden="1" outlineLevel="1" x14ac:dyDescent="0.2">
      <c r="A1274" s="6">
        <v>44869</v>
      </c>
      <c r="B1274" s="2">
        <v>36480</v>
      </c>
      <c r="C1274" s="17"/>
      <c r="D1274" s="2" t="s">
        <v>3034</v>
      </c>
      <c r="E1274" s="1">
        <v>-10546504</v>
      </c>
      <c r="F1274" s="8" t="s">
        <v>3061</v>
      </c>
      <c r="G1274" s="1">
        <v>-843720</v>
      </c>
      <c r="H1274" s="1">
        <f t="shared" si="67"/>
        <v>-11390224</v>
      </c>
      <c r="I1274" s="2" t="s">
        <v>2355</v>
      </c>
      <c r="J1274" s="2" t="s">
        <v>2013</v>
      </c>
      <c r="K1274" s="1" t="e">
        <f>+VLOOKUP(B1274,[2]Sheet1!A$2:H$93,6,0)</f>
        <v>#N/A</v>
      </c>
      <c r="L1274" s="1" t="e">
        <f t="shared" si="68"/>
        <v>#N/A</v>
      </c>
      <c r="M1274" s="6" t="e">
        <f>+VLOOKUP(B1274,[2]Sheet1!A$2:H$93,8,0)</f>
        <v>#N/A</v>
      </c>
      <c r="N1274" t="s">
        <v>4426</v>
      </c>
    </row>
    <row r="1275" spans="1:14" customFormat="1" hidden="1" outlineLevel="1" x14ac:dyDescent="0.2">
      <c r="A1275" s="6">
        <v>44869</v>
      </c>
      <c r="B1275" s="2">
        <v>36481</v>
      </c>
      <c r="C1275" s="17"/>
      <c r="D1275" s="2" t="s">
        <v>3035</v>
      </c>
      <c r="E1275" s="1">
        <v>-55896473</v>
      </c>
      <c r="F1275" s="8" t="s">
        <v>3061</v>
      </c>
      <c r="G1275" s="1">
        <v>-4471718</v>
      </c>
      <c r="H1275" s="1">
        <f t="shared" si="67"/>
        <v>-60368191</v>
      </c>
      <c r="I1275" s="2" t="s">
        <v>2355</v>
      </c>
      <c r="J1275" s="2" t="s">
        <v>2013</v>
      </c>
      <c r="K1275" s="1" t="e">
        <f>+VLOOKUP(B1275,[2]Sheet1!A$2:H$93,6,0)</f>
        <v>#N/A</v>
      </c>
      <c r="L1275" s="1" t="e">
        <f t="shared" si="68"/>
        <v>#N/A</v>
      </c>
      <c r="M1275" s="6" t="e">
        <f>+VLOOKUP(B1275,[2]Sheet1!A$2:H$93,8,0)</f>
        <v>#N/A</v>
      </c>
      <c r="N1275" t="s">
        <v>4426</v>
      </c>
    </row>
    <row r="1276" spans="1:14" customFormat="1" hidden="1" outlineLevel="1" x14ac:dyDescent="0.2">
      <c r="A1276" s="6">
        <v>44869</v>
      </c>
      <c r="B1276" s="2">
        <v>36482</v>
      </c>
      <c r="C1276" s="17"/>
      <c r="D1276" s="2" t="s">
        <v>3036</v>
      </c>
      <c r="E1276" s="1">
        <v>-23729635</v>
      </c>
      <c r="F1276" s="8" t="s">
        <v>3061</v>
      </c>
      <c r="G1276" s="1">
        <v>-1898371</v>
      </c>
      <c r="H1276" s="1">
        <f t="shared" si="67"/>
        <v>-25628006</v>
      </c>
      <c r="I1276" s="2" t="s">
        <v>2355</v>
      </c>
      <c r="J1276" s="2" t="s">
        <v>2013</v>
      </c>
      <c r="K1276" s="1" t="e">
        <f>+VLOOKUP(B1276,[2]Sheet1!A$2:H$93,6,0)</f>
        <v>#N/A</v>
      </c>
      <c r="L1276" s="1" t="e">
        <f t="shared" si="68"/>
        <v>#N/A</v>
      </c>
      <c r="M1276" s="6" t="e">
        <f>+VLOOKUP(B1276,[2]Sheet1!A$2:H$93,8,0)</f>
        <v>#N/A</v>
      </c>
      <c r="N1276" t="s">
        <v>4426</v>
      </c>
    </row>
    <row r="1277" spans="1:14" customFormat="1" hidden="1" outlineLevel="1" x14ac:dyDescent="0.2">
      <c r="A1277" s="6">
        <v>44869</v>
      </c>
      <c r="B1277" s="2">
        <v>36483</v>
      </c>
      <c r="C1277" s="17"/>
      <c r="D1277" s="2" t="s">
        <v>3037</v>
      </c>
      <c r="E1277" s="1">
        <v>-36912765</v>
      </c>
      <c r="F1277" s="8" t="s">
        <v>3061</v>
      </c>
      <c r="G1277" s="1">
        <v>-2953021</v>
      </c>
      <c r="H1277" s="1">
        <f t="shared" si="67"/>
        <v>-39865786</v>
      </c>
      <c r="I1277" s="2" t="s">
        <v>2355</v>
      </c>
      <c r="J1277" s="2" t="s">
        <v>2013</v>
      </c>
      <c r="K1277" s="1" t="e">
        <f>+VLOOKUP(B1277,[2]Sheet1!A$2:H$93,6,0)</f>
        <v>#N/A</v>
      </c>
      <c r="L1277" s="1" t="e">
        <f t="shared" si="68"/>
        <v>#N/A</v>
      </c>
      <c r="M1277" s="6" t="e">
        <f>+VLOOKUP(B1277,[2]Sheet1!A$2:H$93,8,0)</f>
        <v>#N/A</v>
      </c>
      <c r="N1277" t="s">
        <v>4426</v>
      </c>
    </row>
    <row r="1278" spans="1:14" customFormat="1" hidden="1" outlineLevel="1" x14ac:dyDescent="0.2">
      <c r="A1278" s="6">
        <v>44869</v>
      </c>
      <c r="B1278" s="2">
        <v>36484</v>
      </c>
      <c r="C1278" s="17"/>
      <c r="D1278" s="2" t="s">
        <v>3038</v>
      </c>
      <c r="E1278" s="1">
        <v>-21093009</v>
      </c>
      <c r="F1278" s="8" t="s">
        <v>3061</v>
      </c>
      <c r="G1278" s="1">
        <v>-1687441</v>
      </c>
      <c r="H1278" s="1">
        <f t="shared" si="67"/>
        <v>-22780450</v>
      </c>
      <c r="I1278" s="2" t="s">
        <v>2355</v>
      </c>
      <c r="J1278" s="2" t="s">
        <v>2013</v>
      </c>
      <c r="K1278" s="1" t="e">
        <f>+VLOOKUP(B1278,[2]Sheet1!A$2:H$93,6,0)</f>
        <v>#N/A</v>
      </c>
      <c r="L1278" s="1" t="e">
        <f t="shared" si="68"/>
        <v>#N/A</v>
      </c>
      <c r="M1278" s="6" t="e">
        <f>+VLOOKUP(B1278,[2]Sheet1!A$2:H$93,8,0)</f>
        <v>#N/A</v>
      </c>
      <c r="N1278" t="s">
        <v>4426</v>
      </c>
    </row>
    <row r="1279" spans="1:14" customFormat="1" hidden="1" outlineLevel="1" x14ac:dyDescent="0.2">
      <c r="A1279" s="6">
        <v>44869</v>
      </c>
      <c r="B1279" s="2">
        <v>36485</v>
      </c>
      <c r="C1279" s="17"/>
      <c r="D1279" s="2" t="s">
        <v>3043</v>
      </c>
      <c r="E1279" s="1">
        <v>-5273252</v>
      </c>
      <c r="F1279" s="8" t="s">
        <v>3061</v>
      </c>
      <c r="G1279" s="1">
        <v>-421860</v>
      </c>
      <c r="H1279" s="1">
        <f t="shared" si="67"/>
        <v>-5695112</v>
      </c>
      <c r="I1279" s="2" t="s">
        <v>2355</v>
      </c>
      <c r="J1279" s="2" t="s">
        <v>2013</v>
      </c>
      <c r="K1279" s="1" t="e">
        <f>+VLOOKUP(B1279,[2]Sheet1!A$2:H$93,6,0)</f>
        <v>#N/A</v>
      </c>
      <c r="L1279" s="1" t="e">
        <f t="shared" si="68"/>
        <v>#N/A</v>
      </c>
      <c r="M1279" s="6" t="e">
        <f>+VLOOKUP(B1279,[2]Sheet1!A$2:H$93,8,0)</f>
        <v>#N/A</v>
      </c>
      <c r="N1279" t="s">
        <v>4426</v>
      </c>
    </row>
    <row r="1280" spans="1:14" customFormat="1" hidden="1" outlineLevel="1" x14ac:dyDescent="0.2">
      <c r="A1280" s="6">
        <v>44869</v>
      </c>
      <c r="B1280" s="2">
        <v>113</v>
      </c>
      <c r="C1280" s="2" t="s">
        <v>2180</v>
      </c>
      <c r="D1280" s="2" t="s">
        <v>318</v>
      </c>
      <c r="E1280" s="1">
        <v>-1895400</v>
      </c>
      <c r="F1280" s="8" t="s">
        <v>316</v>
      </c>
      <c r="G1280" s="1">
        <v>-151631</v>
      </c>
      <c r="H1280" s="1">
        <f t="shared" si="67"/>
        <v>-2047031</v>
      </c>
      <c r="I1280" s="2" t="s">
        <v>2445</v>
      </c>
      <c r="J1280" s="2" t="s">
        <v>1098</v>
      </c>
      <c r="K1280" s="1">
        <f>+VLOOKUP(B1280,[7]Sheet1!A$1:H$105,6,0)</f>
        <v>-1895400</v>
      </c>
      <c r="L1280" s="1">
        <f t="shared" si="68"/>
        <v>0</v>
      </c>
      <c r="M1280" s="6">
        <f>+VLOOKUP(B1280,[7]Sheet1!A$1:H$105,8,0)</f>
        <v>44900</v>
      </c>
      <c r="N1280" t="s">
        <v>4437</v>
      </c>
    </row>
    <row r="1281" spans="1:14" customFormat="1" hidden="1" outlineLevel="1" x14ac:dyDescent="0.2">
      <c r="A1281" s="6">
        <v>44869</v>
      </c>
      <c r="B1281" s="2">
        <v>227</v>
      </c>
      <c r="C1281" s="2" t="s">
        <v>2024</v>
      </c>
      <c r="D1281" s="2" t="s">
        <v>318</v>
      </c>
      <c r="E1281" s="1">
        <v>-3334307</v>
      </c>
      <c r="F1281" s="8" t="s">
        <v>316</v>
      </c>
      <c r="G1281" s="1">
        <v>-266744</v>
      </c>
      <c r="H1281" s="1">
        <f t="shared" si="67"/>
        <v>-3601051</v>
      </c>
      <c r="I1281" s="2" t="s">
        <v>2339</v>
      </c>
      <c r="J1281" s="2" t="s">
        <v>1408</v>
      </c>
      <c r="K1281" s="1">
        <f>+VLOOKUP(B1281,[7]Sheet1!A$1:H$105,6,0)</f>
        <v>-3334307</v>
      </c>
      <c r="L1281" s="1">
        <f t="shared" si="68"/>
        <v>0</v>
      </c>
      <c r="M1281" s="6">
        <f>+VLOOKUP(B1281,[7]Sheet1!A$1:H$105,8,0)</f>
        <v>44900</v>
      </c>
      <c r="N1281" t="s">
        <v>4437</v>
      </c>
    </row>
    <row r="1282" spans="1:14" customFormat="1" hidden="1" outlineLevel="1" x14ac:dyDescent="0.2">
      <c r="A1282" s="6">
        <v>44872</v>
      </c>
      <c r="B1282" s="2">
        <v>50330</v>
      </c>
      <c r="C1282" s="2" t="s">
        <v>2578</v>
      </c>
      <c r="D1282" s="2" t="s">
        <v>266</v>
      </c>
      <c r="E1282" s="1">
        <v>5346298</v>
      </c>
      <c r="F1282" s="8" t="s">
        <v>316</v>
      </c>
      <c r="G1282" s="1">
        <v>427704</v>
      </c>
      <c r="H1282" s="1">
        <f t="shared" ref="H1282:H1345" si="69">+E1282+G1282</f>
        <v>5774002</v>
      </c>
      <c r="I1282" s="2" t="s">
        <v>1893</v>
      </c>
      <c r="J1282" s="2" t="s">
        <v>375</v>
      </c>
      <c r="K1282" s="1"/>
      <c r="L1282" s="1"/>
      <c r="M1282" s="6"/>
      <c r="N1282" t="s">
        <v>3065</v>
      </c>
    </row>
    <row r="1283" spans="1:14" customFormat="1" hidden="1" outlineLevel="1" x14ac:dyDescent="0.2">
      <c r="A1283" s="6">
        <v>44872</v>
      </c>
      <c r="B1283" s="2">
        <v>50331</v>
      </c>
      <c r="C1283" s="2" t="s">
        <v>2578</v>
      </c>
      <c r="D1283" s="2" t="s">
        <v>2992</v>
      </c>
      <c r="E1283" s="1">
        <v>3849940</v>
      </c>
      <c r="F1283" s="8" t="s">
        <v>316</v>
      </c>
      <c r="G1283" s="1">
        <v>307995</v>
      </c>
      <c r="H1283" s="1">
        <f t="shared" si="69"/>
        <v>4157935</v>
      </c>
      <c r="I1283" s="2" t="s">
        <v>24</v>
      </c>
      <c r="J1283" s="2" t="s">
        <v>349</v>
      </c>
      <c r="K1283" s="1">
        <f>+VLOOKUP(B1283,[7]Sheet1!A$1:H$105,6,0)</f>
        <v>3849938</v>
      </c>
      <c r="L1283" s="1">
        <f t="shared" ref="L1283:L1306" si="70">+K1283-E1283</f>
        <v>-2</v>
      </c>
      <c r="M1283" s="6">
        <f>+VLOOKUP(B1283,[7]Sheet1!A$1:H$105,8,0)</f>
        <v>44900</v>
      </c>
      <c r="N1283" t="s">
        <v>4437</v>
      </c>
    </row>
    <row r="1284" spans="1:14" customFormat="1" hidden="1" outlineLevel="1" x14ac:dyDescent="0.2">
      <c r="A1284" s="6">
        <v>44873</v>
      </c>
      <c r="B1284" s="2">
        <v>163</v>
      </c>
      <c r="C1284" s="2" t="s">
        <v>538</v>
      </c>
      <c r="D1284" s="2" t="s">
        <v>318</v>
      </c>
      <c r="E1284" s="1">
        <v>-8953923</v>
      </c>
      <c r="F1284" s="8" t="s">
        <v>316</v>
      </c>
      <c r="G1284" s="1">
        <v>-716314</v>
      </c>
      <c r="H1284" s="1">
        <f t="shared" si="69"/>
        <v>-9670237</v>
      </c>
      <c r="I1284" s="2" t="s">
        <v>2355</v>
      </c>
      <c r="J1284" s="2" t="s">
        <v>2013</v>
      </c>
      <c r="K1284" s="1">
        <f>+VLOOKUP(B1284,[7]Sheet1!A$1:H$105,6,0)</f>
        <v>-8953923</v>
      </c>
      <c r="L1284" s="1">
        <f t="shared" si="70"/>
        <v>0</v>
      </c>
      <c r="M1284" s="6">
        <f>+VLOOKUP(B1284,[7]Sheet1!A$1:H$105,8,0)</f>
        <v>44900</v>
      </c>
      <c r="N1284" t="s">
        <v>4437</v>
      </c>
    </row>
    <row r="1285" spans="1:14" customFormat="1" hidden="1" outlineLevel="1" x14ac:dyDescent="0.2">
      <c r="A1285" s="6">
        <v>44873</v>
      </c>
      <c r="B1285" s="2">
        <v>251</v>
      </c>
      <c r="C1285" s="2" t="s">
        <v>571</v>
      </c>
      <c r="D1285" s="2" t="s">
        <v>318</v>
      </c>
      <c r="E1285" s="1">
        <v>-1952044</v>
      </c>
      <c r="F1285" s="8" t="s">
        <v>316</v>
      </c>
      <c r="G1285" s="1">
        <v>-156163</v>
      </c>
      <c r="H1285" s="1">
        <f t="shared" si="69"/>
        <v>-2108207</v>
      </c>
      <c r="I1285" s="2" t="s">
        <v>2818</v>
      </c>
      <c r="J1285" s="2" t="s">
        <v>364</v>
      </c>
      <c r="K1285" s="1">
        <f>+VLOOKUP(B1285,[7]Sheet1!A$1:H$105,6,0)</f>
        <v>-1952044</v>
      </c>
      <c r="L1285" s="1">
        <f t="shared" si="70"/>
        <v>0</v>
      </c>
      <c r="M1285" s="6">
        <f>+VLOOKUP(B1285,[7]Sheet1!A$1:H$105,8,0)</f>
        <v>44900</v>
      </c>
      <c r="N1285" t="s">
        <v>4437</v>
      </c>
    </row>
    <row r="1286" spans="1:14" customFormat="1" hidden="1" outlineLevel="1" x14ac:dyDescent="0.2">
      <c r="A1286" s="6">
        <v>44873</v>
      </c>
      <c r="B1286" s="2">
        <v>282</v>
      </c>
      <c r="C1286" s="2" t="s">
        <v>1950</v>
      </c>
      <c r="D1286" s="2" t="s">
        <v>318</v>
      </c>
      <c r="E1286" s="1">
        <v>-4343651</v>
      </c>
      <c r="F1286" s="8" t="s">
        <v>316</v>
      </c>
      <c r="G1286" s="1">
        <v>-347492</v>
      </c>
      <c r="H1286" s="1">
        <f t="shared" si="69"/>
        <v>-4691143</v>
      </c>
      <c r="I1286" s="2" t="s">
        <v>1900</v>
      </c>
      <c r="J1286" s="2" t="s">
        <v>441</v>
      </c>
      <c r="K1286" s="1">
        <f>+VLOOKUP(B1286,[7]Sheet1!A$1:H$105,6,0)</f>
        <v>-4343651</v>
      </c>
      <c r="L1286" s="1">
        <f t="shared" si="70"/>
        <v>0</v>
      </c>
      <c r="M1286" s="6">
        <f>+VLOOKUP(B1286,[7]Sheet1!A$1:H$105,8,0)</f>
        <v>44900</v>
      </c>
      <c r="N1286" t="s">
        <v>4437</v>
      </c>
    </row>
    <row r="1287" spans="1:14" customFormat="1" hidden="1" outlineLevel="1" x14ac:dyDescent="0.2">
      <c r="A1287" s="6">
        <v>44874</v>
      </c>
      <c r="B1287" s="2">
        <v>50636</v>
      </c>
      <c r="C1287" s="2" t="s">
        <v>2578</v>
      </c>
      <c r="D1287" s="2" t="s">
        <v>232</v>
      </c>
      <c r="E1287" s="1">
        <v>720975</v>
      </c>
      <c r="F1287" s="8" t="s">
        <v>316</v>
      </c>
      <c r="G1287" s="1">
        <v>57678</v>
      </c>
      <c r="H1287" s="1">
        <f t="shared" si="69"/>
        <v>778653</v>
      </c>
      <c r="I1287" s="2" t="s">
        <v>1893</v>
      </c>
      <c r="J1287" s="2" t="s">
        <v>375</v>
      </c>
      <c r="K1287" s="1">
        <f>+VLOOKUP(B1287,[7]Sheet1!A$1:H$105,6,0)</f>
        <v>720975</v>
      </c>
      <c r="L1287" s="1">
        <f t="shared" si="70"/>
        <v>0</v>
      </c>
      <c r="M1287" s="6">
        <f>+VLOOKUP(B1287,[7]Sheet1!A$1:H$105,8,0)</f>
        <v>44900</v>
      </c>
      <c r="N1287" t="s">
        <v>4437</v>
      </c>
    </row>
    <row r="1288" spans="1:14" customFormat="1" hidden="1" outlineLevel="1" x14ac:dyDescent="0.2">
      <c r="A1288" s="6">
        <v>44874</v>
      </c>
      <c r="B1288" s="2">
        <v>50639</v>
      </c>
      <c r="C1288" s="2" t="s">
        <v>2578</v>
      </c>
      <c r="D1288" s="2" t="s">
        <v>2152</v>
      </c>
      <c r="E1288" s="1">
        <v>3047040</v>
      </c>
      <c r="F1288" s="8" t="s">
        <v>316</v>
      </c>
      <c r="G1288" s="1">
        <v>243763</v>
      </c>
      <c r="H1288" s="1">
        <f t="shared" si="69"/>
        <v>3290803</v>
      </c>
      <c r="I1288" s="2" t="s">
        <v>1893</v>
      </c>
      <c r="J1288" s="2" t="s">
        <v>375</v>
      </c>
      <c r="K1288" s="1">
        <f>+VLOOKUP(B1288,[12]Sheet1!A$120:I$325,7,0)</f>
        <v>3089145</v>
      </c>
      <c r="L1288" s="1">
        <f t="shared" si="70"/>
        <v>42105</v>
      </c>
      <c r="M1288" s="6">
        <f>+VLOOKUP(B1288,[12]Sheet1!A$120:I$325,9,0)</f>
        <v>44935</v>
      </c>
      <c r="N1288" t="s">
        <v>4438</v>
      </c>
    </row>
    <row r="1289" spans="1:14" customFormat="1" hidden="1" outlineLevel="1" x14ac:dyDescent="0.2">
      <c r="A1289" s="6">
        <v>44874</v>
      </c>
      <c r="B1289" s="2">
        <v>50640</v>
      </c>
      <c r="C1289" s="2" t="s">
        <v>2578</v>
      </c>
      <c r="D1289" s="2" t="s">
        <v>921</v>
      </c>
      <c r="E1289" s="1">
        <v>6174312</v>
      </c>
      <c r="F1289" s="8" t="s">
        <v>316</v>
      </c>
      <c r="G1289" s="1">
        <v>493945</v>
      </c>
      <c r="H1289" s="1">
        <f t="shared" si="69"/>
        <v>6668257</v>
      </c>
      <c r="I1289" s="2" t="s">
        <v>2818</v>
      </c>
      <c r="J1289" s="2" t="s">
        <v>364</v>
      </c>
      <c r="K1289" s="1">
        <f>+VLOOKUP(B1289,[7]Sheet1!A$1:H$105,6,0)</f>
        <v>6174313</v>
      </c>
      <c r="L1289" s="1">
        <f t="shared" si="70"/>
        <v>1</v>
      </c>
      <c r="M1289" s="6">
        <f>+VLOOKUP(B1289,[7]Sheet1!A$1:H$105,8,0)</f>
        <v>44900</v>
      </c>
      <c r="N1289" t="s">
        <v>4437</v>
      </c>
    </row>
    <row r="1290" spans="1:14" customFormat="1" hidden="1" outlineLevel="1" x14ac:dyDescent="0.2">
      <c r="A1290" s="6">
        <v>44874</v>
      </c>
      <c r="B1290" s="2">
        <v>50641</v>
      </c>
      <c r="C1290" s="2" t="s">
        <v>2578</v>
      </c>
      <c r="D1290" s="2" t="s">
        <v>833</v>
      </c>
      <c r="E1290" s="1">
        <v>4028635</v>
      </c>
      <c r="F1290" s="8" t="s">
        <v>316</v>
      </c>
      <c r="G1290" s="1">
        <v>322291</v>
      </c>
      <c r="H1290" s="1">
        <f t="shared" si="69"/>
        <v>4350926</v>
      </c>
      <c r="I1290" s="2" t="s">
        <v>2445</v>
      </c>
      <c r="J1290" s="2" t="s">
        <v>1098</v>
      </c>
      <c r="K1290" s="1">
        <f>+VLOOKUP(B1290,[7]Sheet1!A$1:H$105,6,0)</f>
        <v>4028638</v>
      </c>
      <c r="L1290" s="1">
        <f t="shared" si="70"/>
        <v>3</v>
      </c>
      <c r="M1290" s="6">
        <f>+VLOOKUP(B1290,[7]Sheet1!A$1:H$105,8,0)</f>
        <v>44900</v>
      </c>
      <c r="N1290" t="s">
        <v>4437</v>
      </c>
    </row>
    <row r="1291" spans="1:14" customFormat="1" hidden="1" outlineLevel="1" x14ac:dyDescent="0.2">
      <c r="A1291" s="6">
        <v>44874</v>
      </c>
      <c r="B1291" s="2">
        <v>50642</v>
      </c>
      <c r="C1291" s="2" t="s">
        <v>2578</v>
      </c>
      <c r="D1291" s="2" t="s">
        <v>2121</v>
      </c>
      <c r="E1291" s="1">
        <v>2940030</v>
      </c>
      <c r="F1291" s="8" t="s">
        <v>316</v>
      </c>
      <c r="G1291" s="1">
        <v>235202</v>
      </c>
      <c r="H1291" s="1">
        <f t="shared" si="69"/>
        <v>3175232</v>
      </c>
      <c r="I1291" s="2" t="s">
        <v>1554</v>
      </c>
      <c r="J1291" s="2" t="s">
        <v>2830</v>
      </c>
      <c r="K1291" s="1">
        <f>+VLOOKUP(B1291,[7]Sheet1!A$1:H$105,6,0)</f>
        <v>2940025</v>
      </c>
      <c r="L1291" s="1">
        <f t="shared" si="70"/>
        <v>-5</v>
      </c>
      <c r="M1291" s="6">
        <f>+VLOOKUP(B1291,[7]Sheet1!A$1:H$105,8,0)</f>
        <v>44900</v>
      </c>
      <c r="N1291" t="s">
        <v>4437</v>
      </c>
    </row>
    <row r="1292" spans="1:14" customFormat="1" hidden="1" outlineLevel="1" x14ac:dyDescent="0.2">
      <c r="A1292" s="6">
        <v>44874</v>
      </c>
      <c r="B1292" s="2">
        <v>50643</v>
      </c>
      <c r="C1292" s="2" t="s">
        <v>2578</v>
      </c>
      <c r="D1292" s="2" t="s">
        <v>218</v>
      </c>
      <c r="E1292" s="1">
        <v>1110580</v>
      </c>
      <c r="F1292" s="8" t="s">
        <v>316</v>
      </c>
      <c r="G1292" s="1">
        <v>88846</v>
      </c>
      <c r="H1292" s="1">
        <f t="shared" si="69"/>
        <v>1199426</v>
      </c>
      <c r="I1292" s="2" t="s">
        <v>1796</v>
      </c>
      <c r="J1292" s="2" t="s">
        <v>913</v>
      </c>
      <c r="K1292" s="1">
        <f>+VLOOKUP(B1292,[7]Sheet1!A$1:H$105,6,0)</f>
        <v>1110575</v>
      </c>
      <c r="L1292" s="1">
        <f t="shared" si="70"/>
        <v>-5</v>
      </c>
      <c r="M1292" s="6">
        <f>+VLOOKUP(B1292,[7]Sheet1!A$1:H$105,8,0)</f>
        <v>44900</v>
      </c>
      <c r="N1292" t="s">
        <v>4437</v>
      </c>
    </row>
    <row r="1293" spans="1:14" customFormat="1" hidden="1" outlineLevel="1" x14ac:dyDescent="0.2">
      <c r="A1293" s="6">
        <v>44874</v>
      </c>
      <c r="B1293" s="2">
        <v>50644</v>
      </c>
      <c r="C1293" s="2" t="s">
        <v>2578</v>
      </c>
      <c r="D1293" s="2" t="s">
        <v>1442</v>
      </c>
      <c r="E1293" s="1">
        <v>3491900</v>
      </c>
      <c r="F1293" s="8" t="s">
        <v>316</v>
      </c>
      <c r="G1293" s="1">
        <v>279352</v>
      </c>
      <c r="H1293" s="1">
        <f t="shared" si="69"/>
        <v>3771252</v>
      </c>
      <c r="I1293" s="2" t="s">
        <v>944</v>
      </c>
      <c r="J1293" s="2" t="s">
        <v>319</v>
      </c>
      <c r="K1293" s="1">
        <f>+VLOOKUP(B1293,[12]Sheet1!A$120:I$325,7,0)</f>
        <v>3491900</v>
      </c>
      <c r="L1293" s="1">
        <f t="shared" si="70"/>
        <v>0</v>
      </c>
      <c r="M1293" s="6">
        <f>+VLOOKUP(B1293,[12]Sheet1!A$120:I$325,9,0)</f>
        <v>44935</v>
      </c>
      <c r="N1293" t="s">
        <v>4438</v>
      </c>
    </row>
    <row r="1294" spans="1:14" customFormat="1" hidden="1" outlineLevel="1" x14ac:dyDescent="0.2">
      <c r="A1294" s="6">
        <v>44876</v>
      </c>
      <c r="B1294" s="2">
        <v>183</v>
      </c>
      <c r="C1294" s="2" t="s">
        <v>93</v>
      </c>
      <c r="D1294" s="2" t="s">
        <v>318</v>
      </c>
      <c r="E1294" s="1">
        <v>-917901</v>
      </c>
      <c r="F1294" s="8" t="s">
        <v>316</v>
      </c>
      <c r="G1294" s="1">
        <v>-73432</v>
      </c>
      <c r="H1294" s="1">
        <f t="shared" si="69"/>
        <v>-991333</v>
      </c>
      <c r="I1294" s="2" t="s">
        <v>24</v>
      </c>
      <c r="J1294" s="2" t="s">
        <v>349</v>
      </c>
      <c r="K1294" s="1">
        <f>+VLOOKUP(B1294,[7]Sheet1!A$1:H$105,6,0)</f>
        <v>-917901</v>
      </c>
      <c r="L1294" s="1">
        <f t="shared" si="70"/>
        <v>0</v>
      </c>
      <c r="M1294" s="6">
        <f>+VLOOKUP(B1294,[7]Sheet1!A$1:H$105,8,0)</f>
        <v>44900</v>
      </c>
      <c r="N1294" t="s">
        <v>4437</v>
      </c>
    </row>
    <row r="1295" spans="1:14" customFormat="1" hidden="1" outlineLevel="1" x14ac:dyDescent="0.2">
      <c r="A1295" s="6">
        <v>44876</v>
      </c>
      <c r="B1295" s="2">
        <v>184</v>
      </c>
      <c r="C1295" s="2" t="s">
        <v>93</v>
      </c>
      <c r="D1295" s="2" t="s">
        <v>318</v>
      </c>
      <c r="E1295" s="1">
        <v>-3333455</v>
      </c>
      <c r="F1295" s="8" t="s">
        <v>316</v>
      </c>
      <c r="G1295" s="1">
        <v>-266676</v>
      </c>
      <c r="H1295" s="1">
        <f t="shared" si="69"/>
        <v>-3600131</v>
      </c>
      <c r="I1295" s="2" t="s">
        <v>24</v>
      </c>
      <c r="J1295" s="2" t="s">
        <v>349</v>
      </c>
      <c r="K1295" s="1">
        <f>+VLOOKUP(B1295,[7]Sheet1!A$1:H$105,6,0)</f>
        <v>-3333455</v>
      </c>
      <c r="L1295" s="1">
        <f t="shared" si="70"/>
        <v>0</v>
      </c>
      <c r="M1295" s="6">
        <f>+VLOOKUP(B1295,[7]Sheet1!A$1:H$105,8,0)</f>
        <v>44900</v>
      </c>
      <c r="N1295" t="s">
        <v>4437</v>
      </c>
    </row>
    <row r="1296" spans="1:14" customFormat="1" hidden="1" outlineLevel="1" x14ac:dyDescent="0.2">
      <c r="A1296" s="6">
        <v>44876</v>
      </c>
      <c r="B1296" s="2">
        <v>214</v>
      </c>
      <c r="C1296" s="2" t="s">
        <v>2128</v>
      </c>
      <c r="D1296" s="2" t="s">
        <v>318</v>
      </c>
      <c r="E1296" s="1">
        <v>-272250</v>
      </c>
      <c r="F1296" s="8" t="s">
        <v>316</v>
      </c>
      <c r="G1296" s="1">
        <v>-21780</v>
      </c>
      <c r="H1296" s="1">
        <f t="shared" si="69"/>
        <v>-294030</v>
      </c>
      <c r="I1296" s="2" t="s">
        <v>1554</v>
      </c>
      <c r="J1296" s="2" t="s">
        <v>2830</v>
      </c>
      <c r="K1296" s="1">
        <f>+VLOOKUP(B1296,[7]Sheet1!A$1:H$105,6,0)</f>
        <v>-272250</v>
      </c>
      <c r="L1296" s="1">
        <f t="shared" si="70"/>
        <v>0</v>
      </c>
      <c r="M1296" s="6">
        <f>+VLOOKUP(B1296,[7]Sheet1!A$1:H$105,8,0)</f>
        <v>44900</v>
      </c>
      <c r="N1296" t="s">
        <v>4437</v>
      </c>
    </row>
    <row r="1297" spans="1:14" customFormat="1" hidden="1" outlineLevel="1" x14ac:dyDescent="0.2">
      <c r="A1297" s="6">
        <v>44876</v>
      </c>
      <c r="B1297" s="2">
        <v>285</v>
      </c>
      <c r="C1297" s="2" t="s">
        <v>1950</v>
      </c>
      <c r="D1297" s="2" t="s">
        <v>318</v>
      </c>
      <c r="E1297" s="1">
        <v>-238132</v>
      </c>
      <c r="F1297" s="8" t="s">
        <v>316</v>
      </c>
      <c r="G1297" s="1">
        <v>-19051</v>
      </c>
      <c r="H1297" s="1">
        <f t="shared" si="69"/>
        <v>-257183</v>
      </c>
      <c r="I1297" s="2" t="s">
        <v>1900</v>
      </c>
      <c r="J1297" s="2" t="s">
        <v>441</v>
      </c>
      <c r="K1297" s="1">
        <f>+VLOOKUP(B1297,[7]Sheet1!A$1:H$105,6,0)</f>
        <v>-238132</v>
      </c>
      <c r="L1297" s="1">
        <f t="shared" si="70"/>
        <v>0</v>
      </c>
      <c r="M1297" s="6">
        <f>+VLOOKUP(B1297,[7]Sheet1!A$1:H$105,8,0)</f>
        <v>44900</v>
      </c>
      <c r="N1297" t="s">
        <v>4437</v>
      </c>
    </row>
    <row r="1298" spans="1:14" customFormat="1" hidden="1" outlineLevel="1" x14ac:dyDescent="0.2">
      <c r="A1298" s="6">
        <v>44877</v>
      </c>
      <c r="B1298" s="2">
        <v>50845</v>
      </c>
      <c r="C1298" s="2" t="s">
        <v>2578</v>
      </c>
      <c r="D1298" s="2" t="s">
        <v>1539</v>
      </c>
      <c r="E1298" s="1">
        <v>3254680</v>
      </c>
      <c r="F1298" s="8" t="s">
        <v>316</v>
      </c>
      <c r="G1298" s="1">
        <v>260374</v>
      </c>
      <c r="H1298" s="1">
        <f t="shared" si="69"/>
        <v>3515054</v>
      </c>
      <c r="I1298" s="2" t="s">
        <v>2119</v>
      </c>
      <c r="J1298" s="2" t="s">
        <v>1150</v>
      </c>
      <c r="K1298" s="1">
        <f>+VLOOKUP(B1298,[7]Sheet1!A$1:H$105,6,0)</f>
        <v>3254675</v>
      </c>
      <c r="L1298" s="1">
        <f t="shared" si="70"/>
        <v>-5</v>
      </c>
      <c r="M1298" s="6">
        <f>+VLOOKUP(B1298,[7]Sheet1!A$1:H$105,8,0)</f>
        <v>44900</v>
      </c>
      <c r="N1298" t="s">
        <v>4437</v>
      </c>
    </row>
    <row r="1299" spans="1:14" customFormat="1" hidden="1" outlineLevel="1" x14ac:dyDescent="0.2">
      <c r="A1299" s="6">
        <v>44877</v>
      </c>
      <c r="B1299" s="2">
        <v>50846</v>
      </c>
      <c r="C1299" s="2" t="s">
        <v>2578</v>
      </c>
      <c r="D1299" s="2" t="s">
        <v>125</v>
      </c>
      <c r="E1299" s="1">
        <v>14141140</v>
      </c>
      <c r="F1299" s="8" t="s">
        <v>316</v>
      </c>
      <c r="G1299" s="1">
        <v>1131291</v>
      </c>
      <c r="H1299" s="1">
        <f t="shared" si="69"/>
        <v>15272431</v>
      </c>
      <c r="I1299" s="2" t="s">
        <v>2355</v>
      </c>
      <c r="J1299" s="2" t="s">
        <v>2013</v>
      </c>
      <c r="K1299" s="1">
        <f>+VLOOKUP(B1299,[7]Sheet1!A$1:H$105,6,0)</f>
        <v>14141138</v>
      </c>
      <c r="L1299" s="1">
        <f t="shared" si="70"/>
        <v>-2</v>
      </c>
      <c r="M1299" s="6">
        <f>+VLOOKUP(B1299,[7]Sheet1!A$1:H$105,8,0)</f>
        <v>44900</v>
      </c>
      <c r="N1299" t="s">
        <v>4437</v>
      </c>
    </row>
    <row r="1300" spans="1:14" customFormat="1" hidden="1" outlineLevel="1" x14ac:dyDescent="0.2">
      <c r="A1300" s="6">
        <v>44877</v>
      </c>
      <c r="B1300" s="2">
        <v>50847</v>
      </c>
      <c r="C1300" s="2" t="s">
        <v>2578</v>
      </c>
      <c r="D1300" s="2" t="s">
        <v>2290</v>
      </c>
      <c r="E1300" s="1">
        <v>6224494</v>
      </c>
      <c r="F1300" s="8" t="s">
        <v>316</v>
      </c>
      <c r="G1300" s="1">
        <v>497960</v>
      </c>
      <c r="H1300" s="1">
        <f t="shared" si="69"/>
        <v>6722454</v>
      </c>
      <c r="I1300" s="2" t="s">
        <v>2818</v>
      </c>
      <c r="J1300" s="2" t="s">
        <v>364</v>
      </c>
      <c r="K1300" s="1">
        <f>+VLOOKUP(B1300,[7]Sheet1!A$1:H$105,6,0)</f>
        <v>6224500</v>
      </c>
      <c r="L1300" s="1">
        <f t="shared" si="70"/>
        <v>6</v>
      </c>
      <c r="M1300" s="6">
        <f>+VLOOKUP(B1300,[7]Sheet1!A$1:H$105,8,0)</f>
        <v>44900</v>
      </c>
      <c r="N1300" t="s">
        <v>4437</v>
      </c>
    </row>
    <row r="1301" spans="1:14" customFormat="1" hidden="1" outlineLevel="1" x14ac:dyDescent="0.2">
      <c r="A1301" s="6">
        <v>44877</v>
      </c>
      <c r="B1301" s="2">
        <v>50848</v>
      </c>
      <c r="C1301" s="2" t="s">
        <v>2578</v>
      </c>
      <c r="D1301" s="2" t="s">
        <v>1143</v>
      </c>
      <c r="E1301" s="1">
        <v>453750</v>
      </c>
      <c r="F1301" s="8" t="s">
        <v>316</v>
      </c>
      <c r="G1301" s="1">
        <v>36300</v>
      </c>
      <c r="H1301" s="1">
        <f t="shared" si="69"/>
        <v>490050</v>
      </c>
      <c r="I1301" s="2" t="s">
        <v>2818</v>
      </c>
      <c r="J1301" s="2" t="s">
        <v>364</v>
      </c>
      <c r="K1301" s="1">
        <f>+VLOOKUP(B1301,[7]Sheet1!A$1:H$105,6,0)</f>
        <v>453750</v>
      </c>
      <c r="L1301" s="1">
        <f t="shared" si="70"/>
        <v>0</v>
      </c>
      <c r="M1301" s="6">
        <f>+VLOOKUP(B1301,[7]Sheet1!A$1:H$105,8,0)</f>
        <v>44900</v>
      </c>
      <c r="N1301" t="s">
        <v>4437</v>
      </c>
    </row>
    <row r="1302" spans="1:14" customFormat="1" hidden="1" outlineLevel="1" x14ac:dyDescent="0.2">
      <c r="A1302" s="6">
        <v>44877</v>
      </c>
      <c r="B1302" s="2">
        <v>50849</v>
      </c>
      <c r="C1302" s="2" t="s">
        <v>2578</v>
      </c>
      <c r="D1302" s="2" t="s">
        <v>599</v>
      </c>
      <c r="E1302" s="1">
        <v>1110580</v>
      </c>
      <c r="F1302" s="8" t="s">
        <v>316</v>
      </c>
      <c r="G1302" s="1">
        <v>88846</v>
      </c>
      <c r="H1302" s="1">
        <f t="shared" si="69"/>
        <v>1199426</v>
      </c>
      <c r="I1302" s="2" t="s">
        <v>2445</v>
      </c>
      <c r="J1302" s="2" t="s">
        <v>1098</v>
      </c>
      <c r="K1302" s="1">
        <f>+VLOOKUP(B1302,[7]Sheet1!A$1:H$105,6,0)</f>
        <v>1110575</v>
      </c>
      <c r="L1302" s="1">
        <f t="shared" si="70"/>
        <v>-5</v>
      </c>
      <c r="M1302" s="6">
        <f>+VLOOKUP(B1302,[7]Sheet1!A$1:H$105,8,0)</f>
        <v>44900</v>
      </c>
      <c r="N1302" t="s">
        <v>4437</v>
      </c>
    </row>
    <row r="1303" spans="1:14" customFormat="1" hidden="1" outlineLevel="1" x14ac:dyDescent="0.2">
      <c r="A1303" s="6">
        <v>44877</v>
      </c>
      <c r="B1303" s="2">
        <v>50850</v>
      </c>
      <c r="C1303" s="2" t="s">
        <v>2578</v>
      </c>
      <c r="D1303" s="2" t="s">
        <v>2733</v>
      </c>
      <c r="E1303" s="1">
        <v>1110580</v>
      </c>
      <c r="F1303" s="8" t="s">
        <v>316</v>
      </c>
      <c r="G1303" s="1">
        <v>88846</v>
      </c>
      <c r="H1303" s="1">
        <f t="shared" si="69"/>
        <v>1199426</v>
      </c>
      <c r="I1303" s="2" t="s">
        <v>1554</v>
      </c>
      <c r="J1303" s="2" t="s">
        <v>2830</v>
      </c>
      <c r="K1303" s="1">
        <f>+VLOOKUP(B1303,[7]Sheet1!A$1:H$105,6,0)</f>
        <v>1110575</v>
      </c>
      <c r="L1303" s="1">
        <f t="shared" si="70"/>
        <v>-5</v>
      </c>
      <c r="M1303" s="6">
        <f>+VLOOKUP(B1303,[7]Sheet1!A$1:H$105,8,0)</f>
        <v>44900</v>
      </c>
      <c r="N1303" t="s">
        <v>4437</v>
      </c>
    </row>
    <row r="1304" spans="1:14" customFormat="1" hidden="1" outlineLevel="1" x14ac:dyDescent="0.2">
      <c r="A1304" s="6">
        <v>44877</v>
      </c>
      <c r="B1304" s="2">
        <v>50851</v>
      </c>
      <c r="C1304" s="2" t="s">
        <v>2578</v>
      </c>
      <c r="D1304" s="2" t="s">
        <v>2903</v>
      </c>
      <c r="E1304" s="1">
        <v>2937240</v>
      </c>
      <c r="F1304" s="8" t="s">
        <v>316</v>
      </c>
      <c r="G1304" s="1">
        <v>234979</v>
      </c>
      <c r="H1304" s="1">
        <f t="shared" si="69"/>
        <v>3172219</v>
      </c>
      <c r="I1304" s="2" t="s">
        <v>431</v>
      </c>
      <c r="J1304" s="2" t="s">
        <v>2857</v>
      </c>
      <c r="K1304" s="1">
        <f>+VLOOKUP(B1304,[7]Sheet1!A$1:H$105,6,0)</f>
        <v>2937238</v>
      </c>
      <c r="L1304" s="1">
        <f t="shared" si="70"/>
        <v>-2</v>
      </c>
      <c r="M1304" s="6">
        <f>+VLOOKUP(B1304,[7]Sheet1!A$1:H$105,8,0)</f>
        <v>44900</v>
      </c>
      <c r="N1304" t="s">
        <v>4437</v>
      </c>
    </row>
    <row r="1305" spans="1:14" customFormat="1" hidden="1" outlineLevel="1" x14ac:dyDescent="0.2">
      <c r="A1305" s="6">
        <v>44877</v>
      </c>
      <c r="B1305" s="2">
        <v>50852</v>
      </c>
      <c r="C1305" s="2" t="s">
        <v>2578</v>
      </c>
      <c r="D1305" s="2" t="s">
        <v>2348</v>
      </c>
      <c r="E1305" s="1">
        <v>3134490</v>
      </c>
      <c r="F1305" s="8" t="s">
        <v>316</v>
      </c>
      <c r="G1305" s="1">
        <v>250759</v>
      </c>
      <c r="H1305" s="1">
        <f t="shared" si="69"/>
        <v>3385249</v>
      </c>
      <c r="I1305" s="2" t="s">
        <v>944</v>
      </c>
      <c r="J1305" s="2" t="s">
        <v>319</v>
      </c>
      <c r="K1305" s="1">
        <f>+VLOOKUP(B1305,[7]Sheet1!A$1:H$105,6,0)</f>
        <v>3134488</v>
      </c>
      <c r="L1305" s="1">
        <f t="shared" si="70"/>
        <v>-2</v>
      </c>
      <c r="M1305" s="6">
        <f>+VLOOKUP(B1305,[7]Sheet1!A$1:H$105,8,0)</f>
        <v>44900</v>
      </c>
      <c r="N1305" t="s">
        <v>4437</v>
      </c>
    </row>
    <row r="1306" spans="1:14" customFormat="1" hidden="1" outlineLevel="1" x14ac:dyDescent="0.2">
      <c r="A1306" s="6">
        <v>44877</v>
      </c>
      <c r="B1306" s="2">
        <v>50853</v>
      </c>
      <c r="C1306" s="2" t="s">
        <v>2578</v>
      </c>
      <c r="D1306" s="2" t="s">
        <v>672</v>
      </c>
      <c r="E1306" s="1">
        <v>1468620</v>
      </c>
      <c r="F1306" s="8" t="s">
        <v>316</v>
      </c>
      <c r="G1306" s="1">
        <v>117490</v>
      </c>
      <c r="H1306" s="1">
        <f t="shared" si="69"/>
        <v>1586110</v>
      </c>
      <c r="I1306" s="2" t="s">
        <v>1900</v>
      </c>
      <c r="J1306" s="2" t="s">
        <v>441</v>
      </c>
      <c r="K1306" s="1">
        <f>+VLOOKUP(B1306,[7]Sheet1!A$1:H$105,6,0)</f>
        <v>1468625</v>
      </c>
      <c r="L1306" s="1">
        <f t="shared" si="70"/>
        <v>5</v>
      </c>
      <c r="M1306" s="6">
        <f>+VLOOKUP(B1306,[7]Sheet1!A$1:H$105,8,0)</f>
        <v>44900</v>
      </c>
      <c r="N1306" t="s">
        <v>4437</v>
      </c>
    </row>
    <row r="1307" spans="1:14" customFormat="1" hidden="1" outlineLevel="1" x14ac:dyDescent="0.2">
      <c r="A1307" s="6">
        <v>44877</v>
      </c>
      <c r="B1307" s="2">
        <v>50854</v>
      </c>
      <c r="C1307" s="2" t="s">
        <v>2578</v>
      </c>
      <c r="D1307" s="2" t="s">
        <v>1633</v>
      </c>
      <c r="E1307" s="1">
        <v>2221160</v>
      </c>
      <c r="F1307" s="8" t="s">
        <v>316</v>
      </c>
      <c r="G1307" s="1">
        <v>177693</v>
      </c>
      <c r="H1307" s="1">
        <f t="shared" si="69"/>
        <v>2398853</v>
      </c>
      <c r="I1307" s="2" t="s">
        <v>24</v>
      </c>
      <c r="J1307" s="2" t="s">
        <v>349</v>
      </c>
      <c r="K1307" s="1"/>
      <c r="L1307" s="1"/>
      <c r="M1307" s="6"/>
      <c r="N1307" t="s">
        <v>3065</v>
      </c>
    </row>
    <row r="1308" spans="1:14" customFormat="1" hidden="1" outlineLevel="1" x14ac:dyDescent="0.2">
      <c r="A1308" s="6">
        <v>44877</v>
      </c>
      <c r="B1308" s="2">
        <v>50855</v>
      </c>
      <c r="C1308" s="2" t="s">
        <v>2578</v>
      </c>
      <c r="D1308" s="2" t="s">
        <v>753</v>
      </c>
      <c r="E1308" s="1">
        <v>4313540</v>
      </c>
      <c r="F1308" s="8" t="s">
        <v>316</v>
      </c>
      <c r="G1308" s="1">
        <v>345083</v>
      </c>
      <c r="H1308" s="1">
        <f t="shared" si="69"/>
        <v>4658623</v>
      </c>
      <c r="I1308" s="2" t="s">
        <v>2818</v>
      </c>
      <c r="J1308" s="2" t="s">
        <v>364</v>
      </c>
      <c r="K1308" s="1">
        <f>+VLOOKUP(B1308,[7]Sheet1!A$1:H$105,6,0)</f>
        <v>4313538</v>
      </c>
      <c r="L1308" s="1">
        <f t="shared" ref="L1308:L1318" si="71">+K1308-E1308</f>
        <v>-2</v>
      </c>
      <c r="M1308" s="6">
        <f>+VLOOKUP(B1308,[7]Sheet1!A$1:H$105,8,0)</f>
        <v>44900</v>
      </c>
      <c r="N1308" t="s">
        <v>4437</v>
      </c>
    </row>
    <row r="1309" spans="1:14" customFormat="1" hidden="1" outlineLevel="1" x14ac:dyDescent="0.2">
      <c r="A1309" s="6">
        <v>44877</v>
      </c>
      <c r="B1309" s="2">
        <v>50856</v>
      </c>
      <c r="C1309" s="2" t="s">
        <v>2578</v>
      </c>
      <c r="D1309" s="2" t="s">
        <v>2509</v>
      </c>
      <c r="E1309" s="1">
        <v>2520775</v>
      </c>
      <c r="F1309" s="8" t="s">
        <v>316</v>
      </c>
      <c r="G1309" s="1">
        <v>201662</v>
      </c>
      <c r="H1309" s="1">
        <f t="shared" si="69"/>
        <v>2722437</v>
      </c>
      <c r="I1309" s="2" t="s">
        <v>944</v>
      </c>
      <c r="J1309" s="2" t="s">
        <v>319</v>
      </c>
      <c r="K1309" s="1">
        <f>+VLOOKUP(B1309,[7]Sheet1!A$1:H$105,6,0)</f>
        <v>2520775</v>
      </c>
      <c r="L1309" s="1">
        <f t="shared" si="71"/>
        <v>0</v>
      </c>
      <c r="M1309" s="6">
        <f>+VLOOKUP(B1309,[7]Sheet1!A$1:H$105,8,0)</f>
        <v>44900</v>
      </c>
      <c r="N1309" t="s">
        <v>4437</v>
      </c>
    </row>
    <row r="1310" spans="1:14" customFormat="1" hidden="1" outlineLevel="1" x14ac:dyDescent="0.2">
      <c r="A1310" s="6">
        <v>44877</v>
      </c>
      <c r="B1310" s="2">
        <v>50857</v>
      </c>
      <c r="C1310" s="2" t="s">
        <v>2578</v>
      </c>
      <c r="D1310" s="2" t="s">
        <v>2916</v>
      </c>
      <c r="E1310" s="1">
        <v>2221160</v>
      </c>
      <c r="F1310" s="8" t="s">
        <v>316</v>
      </c>
      <c r="G1310" s="1">
        <v>177693</v>
      </c>
      <c r="H1310" s="1">
        <f t="shared" si="69"/>
        <v>2398853</v>
      </c>
      <c r="I1310" s="2" t="s">
        <v>1900</v>
      </c>
      <c r="J1310" s="2" t="s">
        <v>441</v>
      </c>
      <c r="K1310" s="1">
        <f>+VLOOKUP(B1310,[7]Sheet1!A$1:H$105,6,0)</f>
        <v>2221163</v>
      </c>
      <c r="L1310" s="1">
        <f t="shared" si="71"/>
        <v>3</v>
      </c>
      <c r="M1310" s="6">
        <f>+VLOOKUP(B1310,[7]Sheet1!A$1:H$105,8,0)</f>
        <v>44900</v>
      </c>
      <c r="N1310" t="s">
        <v>4437</v>
      </c>
    </row>
    <row r="1311" spans="1:14" customFormat="1" hidden="1" outlineLevel="1" x14ac:dyDescent="0.2">
      <c r="A1311" s="6">
        <v>44877</v>
      </c>
      <c r="B1311" s="2">
        <v>50858</v>
      </c>
      <c r="C1311" s="2" t="s">
        <v>2578</v>
      </c>
      <c r="D1311" s="2" t="s">
        <v>810</v>
      </c>
      <c r="E1311" s="1">
        <v>2221160</v>
      </c>
      <c r="F1311" s="8" t="s">
        <v>316</v>
      </c>
      <c r="G1311" s="1">
        <v>177693</v>
      </c>
      <c r="H1311" s="1">
        <f t="shared" si="69"/>
        <v>2398853</v>
      </c>
      <c r="I1311" s="2" t="s">
        <v>2339</v>
      </c>
      <c r="J1311" s="2" t="s">
        <v>1408</v>
      </c>
      <c r="K1311" s="1">
        <f>+VLOOKUP(B1311,[7]Sheet1!A$1:H$105,6,0)</f>
        <v>2221163</v>
      </c>
      <c r="L1311" s="1">
        <f t="shared" si="71"/>
        <v>3</v>
      </c>
      <c r="M1311" s="6">
        <f>+VLOOKUP(B1311,[7]Sheet1!A$1:H$105,8,0)</f>
        <v>44900</v>
      </c>
      <c r="N1311" t="s">
        <v>4437</v>
      </c>
    </row>
    <row r="1312" spans="1:14" customFormat="1" hidden="1" outlineLevel="1" x14ac:dyDescent="0.2">
      <c r="A1312" s="6">
        <v>44877</v>
      </c>
      <c r="B1312" s="2">
        <v>50859</v>
      </c>
      <c r="C1312" s="2" t="s">
        <v>2578</v>
      </c>
      <c r="D1312" s="2" t="s">
        <v>420</v>
      </c>
      <c r="E1312" s="1">
        <v>3254680</v>
      </c>
      <c r="F1312" s="8" t="s">
        <v>316</v>
      </c>
      <c r="G1312" s="1">
        <v>260374</v>
      </c>
      <c r="H1312" s="1">
        <f t="shared" si="69"/>
        <v>3515054</v>
      </c>
      <c r="I1312" s="2" t="s">
        <v>2339</v>
      </c>
      <c r="J1312" s="2" t="s">
        <v>1408</v>
      </c>
      <c r="K1312" s="1">
        <f>+VLOOKUP(B1312,[7]Sheet1!A$1:H$105,6,0)</f>
        <v>3254675</v>
      </c>
      <c r="L1312" s="1">
        <f t="shared" si="71"/>
        <v>-5</v>
      </c>
      <c r="M1312" s="6">
        <f>+VLOOKUP(B1312,[7]Sheet1!A$1:H$105,8,0)</f>
        <v>44900</v>
      </c>
      <c r="N1312" t="s">
        <v>4437</v>
      </c>
    </row>
    <row r="1313" spans="1:14" customFormat="1" hidden="1" outlineLevel="1" x14ac:dyDescent="0.2">
      <c r="A1313" s="6">
        <v>44877</v>
      </c>
      <c r="B1313" s="2">
        <v>50860</v>
      </c>
      <c r="C1313" s="2" t="s">
        <v>2578</v>
      </c>
      <c r="D1313" s="2" t="s">
        <v>1269</v>
      </c>
      <c r="E1313" s="1">
        <v>999522</v>
      </c>
      <c r="F1313" s="8" t="s">
        <v>316</v>
      </c>
      <c r="G1313" s="1">
        <v>79962</v>
      </c>
      <c r="H1313" s="1">
        <f t="shared" si="69"/>
        <v>1079484</v>
      </c>
      <c r="I1313" s="2" t="s">
        <v>124</v>
      </c>
      <c r="J1313" s="2" t="s">
        <v>1197</v>
      </c>
      <c r="K1313" s="1">
        <f>+VLOOKUP(B1313,[7]Sheet1!A$1:H$105,6,0)</f>
        <v>999525</v>
      </c>
      <c r="L1313" s="1">
        <f t="shared" si="71"/>
        <v>3</v>
      </c>
      <c r="M1313" s="6">
        <f>+VLOOKUP(B1313,[7]Sheet1!A$1:H$105,8,0)</f>
        <v>44900</v>
      </c>
      <c r="N1313" t="s">
        <v>4437</v>
      </c>
    </row>
    <row r="1314" spans="1:14" customFormat="1" hidden="1" outlineLevel="1" x14ac:dyDescent="0.2">
      <c r="A1314" s="6">
        <v>44877</v>
      </c>
      <c r="B1314" s="2">
        <v>50861</v>
      </c>
      <c r="C1314" s="2" t="s">
        <v>2578</v>
      </c>
      <c r="D1314" s="2" t="s">
        <v>2984</v>
      </c>
      <c r="E1314" s="1">
        <v>3554295</v>
      </c>
      <c r="F1314" s="8" t="s">
        <v>316</v>
      </c>
      <c r="G1314" s="1">
        <v>284344</v>
      </c>
      <c r="H1314" s="1">
        <f t="shared" si="69"/>
        <v>3838639</v>
      </c>
      <c r="I1314" s="2" t="s">
        <v>2354</v>
      </c>
      <c r="J1314" s="2" t="s">
        <v>442</v>
      </c>
      <c r="K1314" s="1">
        <f>+VLOOKUP(B1314,[12]Sheet1!A$120:I$325,7,0)</f>
        <v>3554295</v>
      </c>
      <c r="L1314" s="1">
        <f t="shared" si="71"/>
        <v>0</v>
      </c>
      <c r="M1314" s="6">
        <f>+VLOOKUP(B1314,[12]Sheet1!A$120:I$325,9,0)</f>
        <v>44935</v>
      </c>
      <c r="N1314" t="s">
        <v>4438</v>
      </c>
    </row>
    <row r="1315" spans="1:14" customFormat="1" hidden="1" outlineLevel="1" x14ac:dyDescent="0.2">
      <c r="A1315" s="6">
        <v>44877</v>
      </c>
      <c r="B1315" s="2">
        <v>50862</v>
      </c>
      <c r="C1315" s="2" t="s">
        <v>2578</v>
      </c>
      <c r="D1315" s="2" t="s">
        <v>1703</v>
      </c>
      <c r="E1315" s="1">
        <v>2381320</v>
      </c>
      <c r="F1315" s="8" t="s">
        <v>316</v>
      </c>
      <c r="G1315" s="1">
        <v>190506</v>
      </c>
      <c r="H1315" s="1">
        <f t="shared" si="69"/>
        <v>2571826</v>
      </c>
      <c r="I1315" s="2" t="s">
        <v>1796</v>
      </c>
      <c r="J1315" s="2" t="s">
        <v>913</v>
      </c>
      <c r="K1315" s="1">
        <f>+VLOOKUP(B1315,[7]Sheet1!A$1:H$105,6,0)</f>
        <v>2381325</v>
      </c>
      <c r="L1315" s="1">
        <f t="shared" si="71"/>
        <v>5</v>
      </c>
      <c r="M1315" s="6">
        <f>+VLOOKUP(B1315,[7]Sheet1!A$1:H$105,8,0)</f>
        <v>44900</v>
      </c>
      <c r="N1315" t="s">
        <v>4437</v>
      </c>
    </row>
    <row r="1316" spans="1:14" customFormat="1" hidden="1" outlineLevel="1" x14ac:dyDescent="0.2">
      <c r="A1316" s="6">
        <v>44877</v>
      </c>
      <c r="B1316" s="2">
        <v>50863</v>
      </c>
      <c r="C1316" s="2" t="s">
        <v>2578</v>
      </c>
      <c r="D1316" s="2" t="s">
        <v>1634</v>
      </c>
      <c r="E1316" s="1">
        <v>2381320</v>
      </c>
      <c r="F1316" s="8" t="s">
        <v>316</v>
      </c>
      <c r="G1316" s="1">
        <v>190506</v>
      </c>
      <c r="H1316" s="1">
        <f t="shared" si="69"/>
        <v>2571826</v>
      </c>
      <c r="I1316" s="2" t="s">
        <v>1554</v>
      </c>
      <c r="J1316" s="2" t="s">
        <v>2830</v>
      </c>
      <c r="K1316" s="1">
        <f>+VLOOKUP(B1316,[7]Sheet1!A$1:H$105,6,0)</f>
        <v>2381325</v>
      </c>
      <c r="L1316" s="1">
        <f t="shared" si="71"/>
        <v>5</v>
      </c>
      <c r="M1316" s="6">
        <f>+VLOOKUP(B1316,[7]Sheet1!A$1:H$105,8,0)</f>
        <v>44900</v>
      </c>
      <c r="N1316" t="s">
        <v>4437</v>
      </c>
    </row>
    <row r="1317" spans="1:14" customFormat="1" hidden="1" outlineLevel="1" x14ac:dyDescent="0.2">
      <c r="A1317" s="6">
        <v>44877</v>
      </c>
      <c r="B1317" s="2">
        <v>50864</v>
      </c>
      <c r="C1317" s="2" t="s">
        <v>2578</v>
      </c>
      <c r="D1317" s="2" t="s">
        <v>1233</v>
      </c>
      <c r="E1317" s="1">
        <v>9525280</v>
      </c>
      <c r="F1317" s="8" t="s">
        <v>316</v>
      </c>
      <c r="G1317" s="1">
        <v>762022</v>
      </c>
      <c r="H1317" s="1">
        <f t="shared" si="69"/>
        <v>10287302</v>
      </c>
      <c r="I1317" s="2" t="s">
        <v>2818</v>
      </c>
      <c r="J1317" s="2" t="s">
        <v>364</v>
      </c>
      <c r="K1317" s="1">
        <f>+VLOOKUP(B1317,[7]Sheet1!A$1:H$105,6,0)</f>
        <v>9525275</v>
      </c>
      <c r="L1317" s="1">
        <f t="shared" si="71"/>
        <v>-5</v>
      </c>
      <c r="M1317" s="6">
        <f>+VLOOKUP(B1317,[7]Sheet1!A$1:H$105,8,0)</f>
        <v>44900</v>
      </c>
      <c r="N1317" t="s">
        <v>4437</v>
      </c>
    </row>
    <row r="1318" spans="1:14" customFormat="1" hidden="1" outlineLevel="1" x14ac:dyDescent="0.2">
      <c r="A1318" s="6">
        <v>44880</v>
      </c>
      <c r="B1318" s="2">
        <v>50989</v>
      </c>
      <c r="C1318" s="2" t="s">
        <v>2578</v>
      </c>
      <c r="D1318" s="2" t="s">
        <v>2783</v>
      </c>
      <c r="E1318" s="1">
        <v>704660</v>
      </c>
      <c r="F1318" s="8" t="s">
        <v>316</v>
      </c>
      <c r="G1318" s="1">
        <v>56373</v>
      </c>
      <c r="H1318" s="1">
        <f t="shared" si="69"/>
        <v>761033</v>
      </c>
      <c r="I1318" s="2" t="s">
        <v>24</v>
      </c>
      <c r="J1318" s="2" t="s">
        <v>349</v>
      </c>
      <c r="K1318" s="1">
        <f>+VLOOKUP(B1318,[7]Sheet1!A$1:H$105,6,0)</f>
        <v>704663</v>
      </c>
      <c r="L1318" s="1">
        <f t="shared" si="71"/>
        <v>3</v>
      </c>
      <c r="M1318" s="6">
        <f>+VLOOKUP(B1318,[7]Sheet1!A$1:H$105,8,0)</f>
        <v>44900</v>
      </c>
      <c r="N1318" t="s">
        <v>4437</v>
      </c>
    </row>
    <row r="1319" spans="1:14" customFormat="1" hidden="1" outlineLevel="1" x14ac:dyDescent="0.2">
      <c r="A1319" s="6">
        <v>44880</v>
      </c>
      <c r="B1319" s="2">
        <v>50990</v>
      </c>
      <c r="C1319" s="2" t="s">
        <v>2578</v>
      </c>
      <c r="D1319" s="2" t="s">
        <v>729</v>
      </c>
      <c r="E1319" s="1">
        <v>8582410</v>
      </c>
      <c r="F1319" s="8" t="s">
        <v>316</v>
      </c>
      <c r="G1319" s="1">
        <v>686593</v>
      </c>
      <c r="H1319" s="1">
        <f t="shared" si="69"/>
        <v>9269003</v>
      </c>
      <c r="I1319" s="2" t="s">
        <v>769</v>
      </c>
      <c r="J1319" s="2" t="s">
        <v>319</v>
      </c>
      <c r="K1319" s="1"/>
      <c r="L1319" s="1"/>
      <c r="M1319" s="6"/>
      <c r="N1319" t="s">
        <v>3065</v>
      </c>
    </row>
    <row r="1320" spans="1:14" customFormat="1" hidden="1" outlineLevel="1" x14ac:dyDescent="0.2">
      <c r="A1320" s="6">
        <v>44883</v>
      </c>
      <c r="B1320" s="2">
        <v>3786</v>
      </c>
      <c r="C1320" s="2" t="s">
        <v>1138</v>
      </c>
      <c r="D1320" s="2" t="s">
        <v>318</v>
      </c>
      <c r="E1320" s="1">
        <v>-3129677</v>
      </c>
      <c r="F1320" s="8" t="s">
        <v>316</v>
      </c>
      <c r="G1320" s="1">
        <v>-250375</v>
      </c>
      <c r="H1320" s="1">
        <f t="shared" si="69"/>
        <v>-3380052</v>
      </c>
      <c r="I1320" s="2" t="s">
        <v>2355</v>
      </c>
      <c r="J1320" s="2" t="s">
        <v>2013</v>
      </c>
      <c r="K1320" s="1">
        <f>+VLOOKUP(B1320,[7]Sheet1!A$1:H$105,6,0)</f>
        <v>-3129678</v>
      </c>
      <c r="L1320" s="1">
        <f t="shared" ref="L1320:L1380" si="72">+K1320-E1320</f>
        <v>-1</v>
      </c>
      <c r="M1320" s="6">
        <f>+VLOOKUP(B1320,[7]Sheet1!A$1:H$105,8,0)</f>
        <v>44900</v>
      </c>
      <c r="N1320" t="s">
        <v>4437</v>
      </c>
    </row>
    <row r="1321" spans="1:14" customFormat="1" hidden="1" outlineLevel="1" x14ac:dyDescent="0.2">
      <c r="A1321" s="6">
        <v>44884</v>
      </c>
      <c r="B1321" s="2">
        <v>51815</v>
      </c>
      <c r="C1321" s="2" t="s">
        <v>2578</v>
      </c>
      <c r="D1321" s="2" t="s">
        <v>715</v>
      </c>
      <c r="E1321" s="1">
        <v>903180</v>
      </c>
      <c r="F1321" s="8" t="s">
        <v>316</v>
      </c>
      <c r="G1321" s="1">
        <v>72254</v>
      </c>
      <c r="H1321" s="1">
        <f t="shared" si="69"/>
        <v>975434</v>
      </c>
      <c r="I1321" s="2" t="s">
        <v>1893</v>
      </c>
      <c r="J1321" s="2" t="s">
        <v>375</v>
      </c>
      <c r="K1321" s="1">
        <f>+VLOOKUP(B1321,[12]Sheet1!A$120:I$325,7,0)</f>
        <v>903180</v>
      </c>
      <c r="L1321" s="1">
        <f t="shared" si="72"/>
        <v>0</v>
      </c>
      <c r="M1321" s="6">
        <f>+VLOOKUP(B1321,[12]Sheet1!A$120:I$325,9,0)</f>
        <v>44935</v>
      </c>
      <c r="N1321" t="s">
        <v>4438</v>
      </c>
    </row>
    <row r="1322" spans="1:14" customFormat="1" hidden="1" outlineLevel="1" x14ac:dyDescent="0.2">
      <c r="A1322" s="6">
        <v>44884</v>
      </c>
      <c r="B1322" s="2">
        <v>51816</v>
      </c>
      <c r="C1322" s="2" t="s">
        <v>2578</v>
      </c>
      <c r="D1322" s="2" t="s">
        <v>1017</v>
      </c>
      <c r="E1322" s="1">
        <v>5552900</v>
      </c>
      <c r="F1322" s="8" t="s">
        <v>316</v>
      </c>
      <c r="G1322" s="1">
        <v>444232</v>
      </c>
      <c r="H1322" s="1">
        <f t="shared" si="69"/>
        <v>5997132</v>
      </c>
      <c r="I1322" s="2" t="s">
        <v>1893</v>
      </c>
      <c r="J1322" s="2" t="s">
        <v>375</v>
      </c>
      <c r="K1322" s="1">
        <f>+VLOOKUP(B1322,[7]Sheet1!A$1:H$105,6,0)</f>
        <v>5552900</v>
      </c>
      <c r="L1322" s="1">
        <f t="shared" si="72"/>
        <v>0</v>
      </c>
      <c r="M1322" s="6">
        <f>+VLOOKUP(B1322,[7]Sheet1!A$1:H$105,8,0)</f>
        <v>44900</v>
      </c>
      <c r="N1322" t="s">
        <v>4437</v>
      </c>
    </row>
    <row r="1323" spans="1:14" customFormat="1" hidden="1" outlineLevel="1" x14ac:dyDescent="0.2">
      <c r="A1323" s="6">
        <v>44884</v>
      </c>
      <c r="B1323" s="2">
        <v>51817</v>
      </c>
      <c r="C1323" s="2" t="s">
        <v>2578</v>
      </c>
      <c r="D1323" s="2" t="s">
        <v>20</v>
      </c>
      <c r="E1323" s="1">
        <v>1779285</v>
      </c>
      <c r="F1323" s="8" t="s">
        <v>316</v>
      </c>
      <c r="G1323" s="1">
        <v>142343</v>
      </c>
      <c r="H1323" s="1">
        <f t="shared" si="69"/>
        <v>1921628</v>
      </c>
      <c r="I1323" s="2" t="s">
        <v>1893</v>
      </c>
      <c r="J1323" s="2" t="s">
        <v>375</v>
      </c>
      <c r="K1323" s="1">
        <f>+VLOOKUP(B1323,[7]Sheet1!A$1:H$105,6,0)</f>
        <v>1779288</v>
      </c>
      <c r="L1323" s="1">
        <f t="shared" si="72"/>
        <v>3</v>
      </c>
      <c r="M1323" s="6">
        <f>+VLOOKUP(B1323,[7]Sheet1!A$1:H$105,8,0)</f>
        <v>44900</v>
      </c>
      <c r="N1323" t="s">
        <v>4437</v>
      </c>
    </row>
    <row r="1324" spans="1:14" customFormat="1" hidden="1" outlineLevel="1" x14ac:dyDescent="0.2">
      <c r="A1324" s="6">
        <v>44884</v>
      </c>
      <c r="B1324" s="2">
        <v>51818</v>
      </c>
      <c r="C1324" s="2" t="s">
        <v>2578</v>
      </c>
      <c r="D1324" s="2" t="s">
        <v>2997</v>
      </c>
      <c r="E1324" s="1">
        <v>3640601</v>
      </c>
      <c r="F1324" s="8" t="s">
        <v>316</v>
      </c>
      <c r="G1324" s="1">
        <v>291248</v>
      </c>
      <c r="H1324" s="1">
        <f t="shared" si="69"/>
        <v>3931849</v>
      </c>
      <c r="I1324" s="2" t="s">
        <v>1893</v>
      </c>
      <c r="J1324" s="2" t="s">
        <v>375</v>
      </c>
      <c r="K1324" s="1">
        <f>+VLOOKUP(B1324,[7]Sheet1!A$1:H$105,6,0)</f>
        <v>3640600</v>
      </c>
      <c r="L1324" s="1">
        <f t="shared" si="72"/>
        <v>-1</v>
      </c>
      <c r="M1324" s="6">
        <f>+VLOOKUP(B1324,[7]Sheet1!A$1:H$105,8,0)</f>
        <v>44900</v>
      </c>
      <c r="N1324" t="s">
        <v>4437</v>
      </c>
    </row>
    <row r="1325" spans="1:14" customFormat="1" hidden="1" outlineLevel="1" x14ac:dyDescent="0.2">
      <c r="A1325" s="6">
        <v>44884</v>
      </c>
      <c r="B1325" s="2">
        <v>51819</v>
      </c>
      <c r="C1325" s="2" t="s">
        <v>2578</v>
      </c>
      <c r="D1325" s="2" t="s">
        <v>1374</v>
      </c>
      <c r="E1325" s="1">
        <v>250910</v>
      </c>
      <c r="F1325" s="8" t="s">
        <v>316</v>
      </c>
      <c r="G1325" s="1">
        <v>20073</v>
      </c>
      <c r="H1325" s="1">
        <f t="shared" si="69"/>
        <v>270983</v>
      </c>
      <c r="I1325" s="2" t="s">
        <v>2355</v>
      </c>
      <c r="J1325" s="2" t="s">
        <v>2013</v>
      </c>
      <c r="K1325" s="1">
        <f>+VLOOKUP(B1325,[7]Sheet1!A$1:H$105,6,0)</f>
        <v>250913</v>
      </c>
      <c r="L1325" s="1">
        <f t="shared" si="72"/>
        <v>3</v>
      </c>
      <c r="M1325" s="6">
        <f>+VLOOKUP(B1325,[7]Sheet1!A$1:H$105,8,0)</f>
        <v>44900</v>
      </c>
      <c r="N1325" t="s">
        <v>4437</v>
      </c>
    </row>
    <row r="1326" spans="1:14" customFormat="1" hidden="1" outlineLevel="1" x14ac:dyDescent="0.2">
      <c r="A1326" s="6">
        <v>44884</v>
      </c>
      <c r="B1326" s="2">
        <v>51820</v>
      </c>
      <c r="C1326" s="2" t="s">
        <v>2578</v>
      </c>
      <c r="D1326" s="2" t="s">
        <v>238</v>
      </c>
      <c r="E1326" s="1">
        <v>1468620</v>
      </c>
      <c r="F1326" s="8" t="s">
        <v>316</v>
      </c>
      <c r="G1326" s="1">
        <v>117490</v>
      </c>
      <c r="H1326" s="1">
        <f t="shared" si="69"/>
        <v>1586110</v>
      </c>
      <c r="I1326" s="2" t="s">
        <v>2355</v>
      </c>
      <c r="J1326" s="2" t="s">
        <v>2013</v>
      </c>
      <c r="K1326" s="1">
        <f>+VLOOKUP(B1326,[12]Sheet1!A$120:I$325,7,0)</f>
        <v>1468620</v>
      </c>
      <c r="L1326" s="1">
        <f t="shared" si="72"/>
        <v>0</v>
      </c>
      <c r="M1326" s="6">
        <f>+VLOOKUP(B1326,[12]Sheet1!A$120:I$325,9,0)</f>
        <v>44935</v>
      </c>
      <c r="N1326" t="s">
        <v>4438</v>
      </c>
    </row>
    <row r="1327" spans="1:14" customFormat="1" hidden="1" outlineLevel="1" x14ac:dyDescent="0.2">
      <c r="A1327" s="6">
        <v>44884</v>
      </c>
      <c r="B1327" s="2">
        <v>51821</v>
      </c>
      <c r="C1327" s="2" t="s">
        <v>2578</v>
      </c>
      <c r="D1327" s="2" t="s">
        <v>1800</v>
      </c>
      <c r="E1327" s="1">
        <v>4313540</v>
      </c>
      <c r="F1327" s="8" t="s">
        <v>316</v>
      </c>
      <c r="G1327" s="1">
        <v>345083</v>
      </c>
      <c r="H1327" s="1">
        <f t="shared" si="69"/>
        <v>4658623</v>
      </c>
      <c r="I1327" s="2" t="s">
        <v>2355</v>
      </c>
      <c r="J1327" s="2" t="s">
        <v>2013</v>
      </c>
      <c r="K1327" s="1">
        <f>+VLOOKUP(B1327,[7]Sheet1!A$1:H$105,6,0)</f>
        <v>4313538</v>
      </c>
      <c r="L1327" s="1">
        <f t="shared" si="72"/>
        <v>-2</v>
      </c>
      <c r="M1327" s="6">
        <f>+VLOOKUP(B1327,[7]Sheet1!A$1:H$105,8,0)</f>
        <v>44900</v>
      </c>
      <c r="N1327" t="s">
        <v>4437</v>
      </c>
    </row>
    <row r="1328" spans="1:14" customFormat="1" hidden="1" outlineLevel="1" x14ac:dyDescent="0.2">
      <c r="A1328" s="6">
        <v>44884</v>
      </c>
      <c r="B1328" s="2">
        <v>51822</v>
      </c>
      <c r="C1328" s="2" t="s">
        <v>2578</v>
      </c>
      <c r="D1328" s="2" t="s">
        <v>1058</v>
      </c>
      <c r="E1328" s="1">
        <v>13193380</v>
      </c>
      <c r="F1328" s="8" t="s">
        <v>316</v>
      </c>
      <c r="G1328" s="1">
        <v>1055470</v>
      </c>
      <c r="H1328" s="1">
        <f t="shared" si="69"/>
        <v>14248850</v>
      </c>
      <c r="I1328" s="2" t="s">
        <v>2355</v>
      </c>
      <c r="J1328" s="2" t="s">
        <v>2013</v>
      </c>
      <c r="K1328" s="1">
        <f>+VLOOKUP(B1328,[7]Sheet1!A$1:H$105,6,0)</f>
        <v>13193375</v>
      </c>
      <c r="L1328" s="1">
        <f t="shared" si="72"/>
        <v>-5</v>
      </c>
      <c r="M1328" s="6">
        <f>+VLOOKUP(B1328,[7]Sheet1!A$1:H$105,8,0)</f>
        <v>44900</v>
      </c>
      <c r="N1328" t="s">
        <v>4437</v>
      </c>
    </row>
    <row r="1329" spans="1:14" customFormat="1" hidden="1" outlineLevel="1" x14ac:dyDescent="0.2">
      <c r="A1329" s="6">
        <v>44884</v>
      </c>
      <c r="B1329" s="2">
        <v>51823</v>
      </c>
      <c r="C1329" s="2" t="s">
        <v>2578</v>
      </c>
      <c r="D1329" s="2" t="s">
        <v>1400</v>
      </c>
      <c r="E1329" s="1">
        <v>453750</v>
      </c>
      <c r="F1329" s="8" t="s">
        <v>316</v>
      </c>
      <c r="G1329" s="1">
        <v>36300</v>
      </c>
      <c r="H1329" s="1">
        <f t="shared" si="69"/>
        <v>490050</v>
      </c>
      <c r="I1329" s="2" t="s">
        <v>2355</v>
      </c>
      <c r="J1329" s="2" t="s">
        <v>2013</v>
      </c>
      <c r="K1329" s="1">
        <f>+VLOOKUP(B1329,[7]Sheet1!A$1:H$105,6,0)</f>
        <v>453750</v>
      </c>
      <c r="L1329" s="1">
        <f t="shared" si="72"/>
        <v>0</v>
      </c>
      <c r="M1329" s="6">
        <f>+VLOOKUP(B1329,[7]Sheet1!A$1:H$105,8,0)</f>
        <v>44900</v>
      </c>
      <c r="N1329" t="s">
        <v>4437</v>
      </c>
    </row>
    <row r="1330" spans="1:14" customFormat="1" hidden="1" outlineLevel="1" x14ac:dyDescent="0.2">
      <c r="A1330" s="6">
        <v>44884</v>
      </c>
      <c r="B1330" s="2">
        <v>51824</v>
      </c>
      <c r="C1330" s="2" t="s">
        <v>2578</v>
      </c>
      <c r="D1330" s="2" t="s">
        <v>389</v>
      </c>
      <c r="E1330" s="1">
        <v>1210944</v>
      </c>
      <c r="F1330" s="8" t="s">
        <v>316</v>
      </c>
      <c r="G1330" s="1">
        <v>96876</v>
      </c>
      <c r="H1330" s="1">
        <f t="shared" si="69"/>
        <v>1307820</v>
      </c>
      <c r="I1330" s="2" t="s">
        <v>1222</v>
      </c>
      <c r="J1330" s="2" t="s">
        <v>915</v>
      </c>
      <c r="K1330" s="1">
        <f>+VLOOKUP(B1330,[7]Sheet1!A$1:H$105,6,0)</f>
        <v>1210950</v>
      </c>
      <c r="L1330" s="1">
        <f t="shared" si="72"/>
        <v>6</v>
      </c>
      <c r="M1330" s="6">
        <f>+VLOOKUP(B1330,[7]Sheet1!A$1:H$105,8,0)</f>
        <v>44900</v>
      </c>
      <c r="N1330" t="s">
        <v>4437</v>
      </c>
    </row>
    <row r="1331" spans="1:14" customFormat="1" hidden="1" outlineLevel="1" x14ac:dyDescent="0.2">
      <c r="A1331" s="6">
        <v>44884</v>
      </c>
      <c r="B1331" s="2">
        <v>51825</v>
      </c>
      <c r="C1331" s="2" t="s">
        <v>2578</v>
      </c>
      <c r="D1331" s="2" t="s">
        <v>712</v>
      </c>
      <c r="E1331" s="1">
        <v>1612400</v>
      </c>
      <c r="F1331" s="8" t="s">
        <v>316</v>
      </c>
      <c r="G1331" s="1">
        <v>128992</v>
      </c>
      <c r="H1331" s="1">
        <f t="shared" si="69"/>
        <v>1741392</v>
      </c>
      <c r="I1331" s="2" t="s">
        <v>1222</v>
      </c>
      <c r="J1331" s="2" t="s">
        <v>915</v>
      </c>
      <c r="K1331" s="1">
        <f>+VLOOKUP(B1331,[7]Sheet1!A$1:H$105,6,0)</f>
        <v>1612400</v>
      </c>
      <c r="L1331" s="1">
        <f t="shared" si="72"/>
        <v>0</v>
      </c>
      <c r="M1331" s="6">
        <f>+VLOOKUP(B1331,[7]Sheet1!A$1:H$105,8,0)</f>
        <v>44900</v>
      </c>
      <c r="N1331" t="s">
        <v>4437</v>
      </c>
    </row>
    <row r="1332" spans="1:14" customFormat="1" hidden="1" outlineLevel="1" x14ac:dyDescent="0.2">
      <c r="A1332" s="6">
        <v>44884</v>
      </c>
      <c r="B1332" s="2">
        <v>51826</v>
      </c>
      <c r="C1332" s="2" t="s">
        <v>2578</v>
      </c>
      <c r="D1332" s="2" t="s">
        <v>2206</v>
      </c>
      <c r="E1332" s="1">
        <v>3689780</v>
      </c>
      <c r="F1332" s="8" t="s">
        <v>316</v>
      </c>
      <c r="G1332" s="1">
        <v>295182</v>
      </c>
      <c r="H1332" s="1">
        <f t="shared" si="69"/>
        <v>3984962</v>
      </c>
      <c r="I1332" s="2" t="s">
        <v>2355</v>
      </c>
      <c r="J1332" s="2" t="s">
        <v>2013</v>
      </c>
      <c r="K1332" s="1">
        <f>+VLOOKUP(B1332,[7]Sheet1!A$1:H$105,6,0)</f>
        <v>3689775</v>
      </c>
      <c r="L1332" s="1">
        <f t="shared" si="72"/>
        <v>-5</v>
      </c>
      <c r="M1332" s="6">
        <f>+VLOOKUP(B1332,[7]Sheet1!A$1:H$105,8,0)</f>
        <v>44900</v>
      </c>
      <c r="N1332" t="s">
        <v>4437</v>
      </c>
    </row>
    <row r="1333" spans="1:14" customFormat="1" hidden="1" outlineLevel="1" x14ac:dyDescent="0.2">
      <c r="A1333" s="6">
        <v>44884</v>
      </c>
      <c r="B1333" s="2">
        <v>51827</v>
      </c>
      <c r="C1333" s="2" t="s">
        <v>2578</v>
      </c>
      <c r="D1333" s="2" t="s">
        <v>524</v>
      </c>
      <c r="E1333" s="1">
        <v>12667705</v>
      </c>
      <c r="F1333" s="8" t="s">
        <v>316</v>
      </c>
      <c r="G1333" s="1">
        <v>1013416</v>
      </c>
      <c r="H1333" s="1">
        <f t="shared" si="69"/>
        <v>13681121</v>
      </c>
      <c r="I1333" s="2" t="s">
        <v>2355</v>
      </c>
      <c r="J1333" s="2" t="s">
        <v>2013</v>
      </c>
      <c r="K1333" s="1">
        <f>+VLOOKUP(B1333,[7]Sheet1!A$1:H$105,6,0)</f>
        <v>12667700</v>
      </c>
      <c r="L1333" s="1">
        <f t="shared" si="72"/>
        <v>-5</v>
      </c>
      <c r="M1333" s="6">
        <f>+VLOOKUP(B1333,[7]Sheet1!A$1:H$105,8,0)</f>
        <v>44900</v>
      </c>
      <c r="N1333" t="s">
        <v>4437</v>
      </c>
    </row>
    <row r="1334" spans="1:14" customFormat="1" hidden="1" outlineLevel="1" x14ac:dyDescent="0.2">
      <c r="A1334" s="6">
        <v>44884</v>
      </c>
      <c r="B1334" s="2">
        <v>51828</v>
      </c>
      <c r="C1334" s="2" t="s">
        <v>2578</v>
      </c>
      <c r="D1334" s="2" t="s">
        <v>1842</v>
      </c>
      <c r="E1334" s="1">
        <v>704660</v>
      </c>
      <c r="F1334" s="8" t="s">
        <v>316</v>
      </c>
      <c r="G1334" s="1">
        <v>56373</v>
      </c>
      <c r="H1334" s="1">
        <f t="shared" si="69"/>
        <v>761033</v>
      </c>
      <c r="I1334" s="2" t="s">
        <v>1554</v>
      </c>
      <c r="J1334" s="2" t="s">
        <v>2830</v>
      </c>
      <c r="K1334" s="1">
        <f>+VLOOKUP(B1334,[7]Sheet1!A$1:H$105,6,0)</f>
        <v>704663</v>
      </c>
      <c r="L1334" s="1">
        <f t="shared" si="72"/>
        <v>3</v>
      </c>
      <c r="M1334" s="6">
        <f>+VLOOKUP(B1334,[7]Sheet1!A$1:H$105,8,0)</f>
        <v>44900</v>
      </c>
      <c r="N1334" t="s">
        <v>4437</v>
      </c>
    </row>
    <row r="1335" spans="1:14" customFormat="1" hidden="1" outlineLevel="1" x14ac:dyDescent="0.2">
      <c r="A1335" s="6">
        <v>44884</v>
      </c>
      <c r="B1335" s="2">
        <v>51829</v>
      </c>
      <c r="C1335" s="2" t="s">
        <v>2578</v>
      </c>
      <c r="D1335" s="2" t="s">
        <v>1207</v>
      </c>
      <c r="E1335" s="1">
        <v>2940030</v>
      </c>
      <c r="F1335" s="8" t="s">
        <v>316</v>
      </c>
      <c r="G1335" s="1">
        <v>235202</v>
      </c>
      <c r="H1335" s="1">
        <f t="shared" si="69"/>
        <v>3175232</v>
      </c>
      <c r="I1335" s="2" t="s">
        <v>2818</v>
      </c>
      <c r="J1335" s="2" t="s">
        <v>364</v>
      </c>
      <c r="K1335" s="1">
        <f>+VLOOKUP(B1335,[7]Sheet1!A$1:H$105,6,0)</f>
        <v>2940025</v>
      </c>
      <c r="L1335" s="1">
        <f t="shared" si="72"/>
        <v>-5</v>
      </c>
      <c r="M1335" s="6">
        <f>+VLOOKUP(B1335,[7]Sheet1!A$1:H$105,8,0)</f>
        <v>44900</v>
      </c>
      <c r="N1335" t="s">
        <v>4437</v>
      </c>
    </row>
    <row r="1336" spans="1:14" customFormat="1" hidden="1" outlineLevel="1" x14ac:dyDescent="0.2">
      <c r="A1336" s="6">
        <v>44884</v>
      </c>
      <c r="B1336" s="2">
        <v>51830</v>
      </c>
      <c r="C1336" s="2" t="s">
        <v>2578</v>
      </c>
      <c r="D1336" s="2" t="s">
        <v>1375</v>
      </c>
      <c r="E1336" s="1">
        <v>1110580</v>
      </c>
      <c r="F1336" s="8" t="s">
        <v>316</v>
      </c>
      <c r="G1336" s="1">
        <v>88846</v>
      </c>
      <c r="H1336" s="1">
        <f t="shared" si="69"/>
        <v>1199426</v>
      </c>
      <c r="I1336" s="2" t="s">
        <v>1796</v>
      </c>
      <c r="J1336" s="2" t="s">
        <v>913</v>
      </c>
      <c r="K1336" s="1">
        <f>+VLOOKUP(B1336,[7]Sheet1!A$1:H$105,6,0)</f>
        <v>1110575</v>
      </c>
      <c r="L1336" s="1">
        <f t="shared" si="72"/>
        <v>-5</v>
      </c>
      <c r="M1336" s="6">
        <f>+VLOOKUP(B1336,[7]Sheet1!A$1:H$105,8,0)</f>
        <v>44900</v>
      </c>
      <c r="N1336" t="s">
        <v>4437</v>
      </c>
    </row>
    <row r="1337" spans="1:14" customFormat="1" hidden="1" outlineLevel="1" x14ac:dyDescent="0.2">
      <c r="A1337" s="6">
        <v>44884</v>
      </c>
      <c r="B1337" s="2">
        <v>51831</v>
      </c>
      <c r="C1337" s="2" t="s">
        <v>2578</v>
      </c>
      <c r="D1337" s="2" t="s">
        <v>2172</v>
      </c>
      <c r="E1337" s="1">
        <v>2790961</v>
      </c>
      <c r="F1337" s="8" t="s">
        <v>316</v>
      </c>
      <c r="G1337" s="1">
        <v>223277</v>
      </c>
      <c r="H1337" s="1">
        <f t="shared" si="69"/>
        <v>3014238</v>
      </c>
      <c r="I1337" s="2" t="s">
        <v>944</v>
      </c>
      <c r="J1337" s="2" t="s">
        <v>319</v>
      </c>
      <c r="K1337" s="1">
        <f>+VLOOKUP(B1337,[7]Sheet1!A$1:H$105,6,0)</f>
        <v>2790963</v>
      </c>
      <c r="L1337" s="1">
        <f t="shared" si="72"/>
        <v>2</v>
      </c>
      <c r="M1337" s="6">
        <f>+VLOOKUP(B1337,[7]Sheet1!A$1:H$105,8,0)</f>
        <v>44900</v>
      </c>
      <c r="N1337" t="s">
        <v>4437</v>
      </c>
    </row>
    <row r="1338" spans="1:14" customFormat="1" hidden="1" outlineLevel="1" x14ac:dyDescent="0.2">
      <c r="A1338" s="6">
        <v>44884</v>
      </c>
      <c r="B1338" s="2">
        <v>51832</v>
      </c>
      <c r="C1338" s="2" t="s">
        <v>2578</v>
      </c>
      <c r="D1338" s="2" t="s">
        <v>2787</v>
      </c>
      <c r="E1338" s="1">
        <v>4602480</v>
      </c>
      <c r="F1338" s="8" t="s">
        <v>316</v>
      </c>
      <c r="G1338" s="1">
        <v>368198</v>
      </c>
      <c r="H1338" s="1">
        <f t="shared" si="69"/>
        <v>4970678</v>
      </c>
      <c r="I1338" s="2" t="s">
        <v>1900</v>
      </c>
      <c r="J1338" s="2" t="s">
        <v>441</v>
      </c>
      <c r="K1338" s="1">
        <f>+VLOOKUP(B1338,[7]Sheet1!A$1:H$105,6,0)</f>
        <v>4602475</v>
      </c>
      <c r="L1338" s="1">
        <f t="shared" si="72"/>
        <v>-5</v>
      </c>
      <c r="M1338" s="6">
        <f>+VLOOKUP(B1338,[7]Sheet1!A$1:H$105,8,0)</f>
        <v>44900</v>
      </c>
      <c r="N1338" t="s">
        <v>4437</v>
      </c>
    </row>
    <row r="1339" spans="1:14" customFormat="1" hidden="1" outlineLevel="1" x14ac:dyDescent="0.2">
      <c r="A1339" s="6">
        <v>44884</v>
      </c>
      <c r="B1339" s="2">
        <v>51833</v>
      </c>
      <c r="C1339" s="2" t="s">
        <v>2578</v>
      </c>
      <c r="D1339" s="2" t="s">
        <v>2388</v>
      </c>
      <c r="E1339" s="1">
        <v>6252600</v>
      </c>
      <c r="F1339" s="8" t="s">
        <v>316</v>
      </c>
      <c r="G1339" s="1">
        <v>500208</v>
      </c>
      <c r="H1339" s="1">
        <f t="shared" si="69"/>
        <v>6752808</v>
      </c>
      <c r="I1339" s="2" t="s">
        <v>2339</v>
      </c>
      <c r="J1339" s="2" t="s">
        <v>1408</v>
      </c>
      <c r="K1339" s="1">
        <f>+VLOOKUP(B1339,[7]Sheet1!A$1:H$105,6,0)</f>
        <v>6252600</v>
      </c>
      <c r="L1339" s="1">
        <f t="shared" si="72"/>
        <v>0</v>
      </c>
      <c r="M1339" s="6">
        <f>+VLOOKUP(B1339,[7]Sheet1!A$1:H$105,8,0)</f>
        <v>44900</v>
      </c>
      <c r="N1339" t="s">
        <v>4437</v>
      </c>
    </row>
    <row r="1340" spans="1:14" customFormat="1" hidden="1" outlineLevel="1" x14ac:dyDescent="0.2">
      <c r="A1340" s="6">
        <v>44884</v>
      </c>
      <c r="B1340" s="2">
        <v>51834</v>
      </c>
      <c r="C1340" s="2" t="s">
        <v>2578</v>
      </c>
      <c r="D1340" s="2" t="s">
        <v>1983</v>
      </c>
      <c r="E1340" s="1">
        <v>181500</v>
      </c>
      <c r="F1340" s="8" t="s">
        <v>316</v>
      </c>
      <c r="G1340" s="1">
        <v>14520</v>
      </c>
      <c r="H1340" s="1">
        <f t="shared" si="69"/>
        <v>196020</v>
      </c>
      <c r="I1340" s="2" t="s">
        <v>2339</v>
      </c>
      <c r="J1340" s="2" t="s">
        <v>1408</v>
      </c>
      <c r="K1340" s="1">
        <f>+VLOOKUP(B1340,[7]Sheet1!A$1:H$105,6,0)</f>
        <v>181500</v>
      </c>
      <c r="L1340" s="1">
        <f t="shared" si="72"/>
        <v>0</v>
      </c>
      <c r="M1340" s="6">
        <f>+VLOOKUP(B1340,[7]Sheet1!A$1:H$105,8,0)</f>
        <v>44900</v>
      </c>
      <c r="N1340" t="s">
        <v>4437</v>
      </c>
    </row>
    <row r="1341" spans="1:14" customFormat="1" hidden="1" outlineLevel="1" x14ac:dyDescent="0.2">
      <c r="A1341" s="6">
        <v>44884</v>
      </c>
      <c r="B1341" s="2">
        <v>51835</v>
      </c>
      <c r="C1341" s="2" t="s">
        <v>2578</v>
      </c>
      <c r="D1341" s="2" t="s">
        <v>2973</v>
      </c>
      <c r="E1341" s="1">
        <v>1468620</v>
      </c>
      <c r="F1341" s="8" t="s">
        <v>316</v>
      </c>
      <c r="G1341" s="1">
        <v>117490</v>
      </c>
      <c r="H1341" s="1">
        <f t="shared" si="69"/>
        <v>1586110</v>
      </c>
      <c r="I1341" s="2" t="s">
        <v>124</v>
      </c>
      <c r="J1341" s="2" t="s">
        <v>1197</v>
      </c>
      <c r="K1341" s="1">
        <f>+VLOOKUP(B1341,[7]Sheet1!A$1:H$105,6,0)</f>
        <v>1468625</v>
      </c>
      <c r="L1341" s="1">
        <f t="shared" si="72"/>
        <v>5</v>
      </c>
      <c r="M1341" s="6">
        <f>+VLOOKUP(B1341,[7]Sheet1!A$1:H$105,8,0)</f>
        <v>44900</v>
      </c>
      <c r="N1341" t="s">
        <v>4437</v>
      </c>
    </row>
    <row r="1342" spans="1:14" customFormat="1" hidden="1" outlineLevel="1" x14ac:dyDescent="0.2">
      <c r="A1342" s="6">
        <v>44884</v>
      </c>
      <c r="B1342" s="2">
        <v>51837</v>
      </c>
      <c r="C1342" s="2" t="s">
        <v>2578</v>
      </c>
      <c r="D1342" s="2" t="s">
        <v>45</v>
      </c>
      <c r="E1342" s="1">
        <v>2416350</v>
      </c>
      <c r="F1342" s="8" t="s">
        <v>316</v>
      </c>
      <c r="G1342" s="1">
        <v>193308</v>
      </c>
      <c r="H1342" s="1">
        <f t="shared" si="69"/>
        <v>2609658</v>
      </c>
      <c r="I1342" s="2" t="s">
        <v>944</v>
      </c>
      <c r="J1342" s="2" t="s">
        <v>319</v>
      </c>
      <c r="K1342" s="1">
        <f>+VLOOKUP(B1342,[7]Sheet1!A$1:H$105,6,0)</f>
        <v>2416350</v>
      </c>
      <c r="L1342" s="1">
        <f t="shared" si="72"/>
        <v>0</v>
      </c>
      <c r="M1342" s="6">
        <f>+VLOOKUP(B1342,[7]Sheet1!A$1:H$105,8,0)</f>
        <v>44900</v>
      </c>
      <c r="N1342" t="s">
        <v>4437</v>
      </c>
    </row>
    <row r="1343" spans="1:14" customFormat="1" hidden="1" outlineLevel="1" x14ac:dyDescent="0.2">
      <c r="A1343" s="6">
        <v>44886</v>
      </c>
      <c r="B1343" s="2">
        <v>7273</v>
      </c>
      <c r="C1343" s="17"/>
      <c r="D1343" s="2" t="s">
        <v>3051</v>
      </c>
      <c r="E1343" s="1">
        <v>-4068763</v>
      </c>
      <c r="F1343" s="8" t="s">
        <v>3061</v>
      </c>
      <c r="G1343" s="1">
        <v>-325500</v>
      </c>
      <c r="H1343" s="1">
        <f t="shared" si="69"/>
        <v>-4394263</v>
      </c>
      <c r="I1343" s="2" t="s">
        <v>2355</v>
      </c>
      <c r="J1343" s="2" t="s">
        <v>2013</v>
      </c>
      <c r="K1343" s="1" t="e">
        <f>+VLOOKUP(B1343,[2]Sheet1!A$2:H$93,6,0)</f>
        <v>#N/A</v>
      </c>
      <c r="L1343" s="1" t="e">
        <f t="shared" si="72"/>
        <v>#N/A</v>
      </c>
      <c r="M1343" s="6" t="e">
        <f>+VLOOKUP(B1343,[2]Sheet1!A$2:H$93,8,0)</f>
        <v>#N/A</v>
      </c>
      <c r="N1343" t="s">
        <v>4426</v>
      </c>
    </row>
    <row r="1344" spans="1:14" customFormat="1" hidden="1" outlineLevel="1" x14ac:dyDescent="0.2">
      <c r="A1344" s="6">
        <v>44888</v>
      </c>
      <c r="B1344" s="2">
        <v>265</v>
      </c>
      <c r="C1344" s="2" t="s">
        <v>571</v>
      </c>
      <c r="D1344" s="2" t="s">
        <v>2141</v>
      </c>
      <c r="E1344" s="1">
        <v>-4789804</v>
      </c>
      <c r="F1344" s="8" t="s">
        <v>316</v>
      </c>
      <c r="G1344" s="1">
        <v>-383184</v>
      </c>
      <c r="H1344" s="1">
        <f t="shared" si="69"/>
        <v>-5172988</v>
      </c>
      <c r="I1344" s="2" t="s">
        <v>2355</v>
      </c>
      <c r="J1344" s="2" t="s">
        <v>2013</v>
      </c>
      <c r="K1344" s="1">
        <f>+VLOOKUP(B1344,[7]Sheet1!A$1:H$105,6,0)</f>
        <v>-4789804</v>
      </c>
      <c r="L1344" s="1">
        <f t="shared" si="72"/>
        <v>0</v>
      </c>
      <c r="M1344" s="6">
        <f>+VLOOKUP(B1344,[7]Sheet1!A$1:H$105,8,0)</f>
        <v>44900</v>
      </c>
      <c r="N1344" t="s">
        <v>4437</v>
      </c>
    </row>
    <row r="1345" spans="1:14" customFormat="1" hidden="1" outlineLevel="1" x14ac:dyDescent="0.2">
      <c r="A1345" s="6">
        <v>44890</v>
      </c>
      <c r="B1345" s="2">
        <v>52676</v>
      </c>
      <c r="C1345" s="2" t="s">
        <v>2578</v>
      </c>
      <c r="D1345" s="2" t="s">
        <v>2695</v>
      </c>
      <c r="E1345" s="1">
        <v>2381320</v>
      </c>
      <c r="F1345" s="8" t="s">
        <v>316</v>
      </c>
      <c r="G1345" s="1">
        <v>190506</v>
      </c>
      <c r="H1345" s="1">
        <f t="shared" si="69"/>
        <v>2571826</v>
      </c>
      <c r="I1345" s="2" t="s">
        <v>1222</v>
      </c>
      <c r="J1345" s="2" t="s">
        <v>915</v>
      </c>
      <c r="K1345" s="1">
        <f>+VLOOKUP(B1345,[7]Sheet1!A$1:H$105,6,0)</f>
        <v>2381325</v>
      </c>
      <c r="L1345" s="1">
        <f t="shared" si="72"/>
        <v>5</v>
      </c>
      <c r="M1345" s="6">
        <f>+VLOOKUP(B1345,[7]Sheet1!A$1:H$105,8,0)</f>
        <v>44900</v>
      </c>
      <c r="N1345" t="s">
        <v>4437</v>
      </c>
    </row>
    <row r="1346" spans="1:14" customFormat="1" hidden="1" outlineLevel="1" x14ac:dyDescent="0.2">
      <c r="A1346" s="6">
        <v>44890</v>
      </c>
      <c r="B1346" s="2">
        <v>52677</v>
      </c>
      <c r="C1346" s="2" t="s">
        <v>2578</v>
      </c>
      <c r="D1346" s="2" t="s">
        <v>2268</v>
      </c>
      <c r="E1346" s="1">
        <v>9563000</v>
      </c>
      <c r="F1346" s="8" t="s">
        <v>316</v>
      </c>
      <c r="G1346" s="1">
        <v>765040</v>
      </c>
      <c r="H1346" s="1">
        <f t="shared" ref="H1346:H1409" si="73">+E1346+G1346</f>
        <v>10328040</v>
      </c>
      <c r="I1346" s="2" t="s">
        <v>2355</v>
      </c>
      <c r="J1346" s="2" t="s">
        <v>2013</v>
      </c>
      <c r="K1346" s="1">
        <f>+VLOOKUP(B1346,[7]Sheet1!A$1:H$105,6,0)</f>
        <v>9563000</v>
      </c>
      <c r="L1346" s="1">
        <f t="shared" si="72"/>
        <v>0</v>
      </c>
      <c r="M1346" s="6">
        <f>+VLOOKUP(B1346,[7]Sheet1!A$1:H$105,8,0)</f>
        <v>44900</v>
      </c>
      <c r="N1346" t="s">
        <v>4437</v>
      </c>
    </row>
    <row r="1347" spans="1:14" customFormat="1" hidden="1" outlineLevel="1" x14ac:dyDescent="0.2">
      <c r="A1347" s="6">
        <v>44890</v>
      </c>
      <c r="B1347" s="2">
        <v>52678</v>
      </c>
      <c r="C1347" s="2" t="s">
        <v>2578</v>
      </c>
      <c r="D1347" s="2" t="s">
        <v>1658</v>
      </c>
      <c r="E1347" s="1">
        <v>6837520</v>
      </c>
      <c r="F1347" s="8" t="s">
        <v>316</v>
      </c>
      <c r="G1347" s="1">
        <v>547002</v>
      </c>
      <c r="H1347" s="1">
        <f t="shared" si="73"/>
        <v>7384522</v>
      </c>
      <c r="I1347" s="2" t="s">
        <v>2355</v>
      </c>
      <c r="J1347" s="2" t="s">
        <v>2013</v>
      </c>
      <c r="K1347" s="1">
        <f>+VLOOKUP(B1347,[7]Sheet1!A$1:H$105,6,0)</f>
        <v>6837525</v>
      </c>
      <c r="L1347" s="1">
        <f t="shared" si="72"/>
        <v>5</v>
      </c>
      <c r="M1347" s="6">
        <f>+VLOOKUP(B1347,[7]Sheet1!A$1:H$105,8,0)</f>
        <v>44900</v>
      </c>
      <c r="N1347" t="s">
        <v>4437</v>
      </c>
    </row>
    <row r="1348" spans="1:14" customFormat="1" hidden="1" outlineLevel="1" x14ac:dyDescent="0.2">
      <c r="A1348" s="6">
        <v>44890</v>
      </c>
      <c r="B1348" s="2">
        <v>52679</v>
      </c>
      <c r="C1348" s="2" t="s">
        <v>2578</v>
      </c>
      <c r="D1348" s="2" t="s">
        <v>1548</v>
      </c>
      <c r="E1348" s="1">
        <v>2371706</v>
      </c>
      <c r="F1348" s="8" t="s">
        <v>316</v>
      </c>
      <c r="G1348" s="1">
        <v>189736</v>
      </c>
      <c r="H1348" s="1">
        <f t="shared" si="73"/>
        <v>2561442</v>
      </c>
      <c r="I1348" s="2" t="s">
        <v>2119</v>
      </c>
      <c r="J1348" s="2" t="s">
        <v>1150</v>
      </c>
      <c r="K1348" s="1">
        <f>+VLOOKUP(B1348,[7]Sheet1!A$1:H$105,6,0)</f>
        <v>2371700</v>
      </c>
      <c r="L1348" s="1">
        <f t="shared" si="72"/>
        <v>-6</v>
      </c>
      <c r="M1348" s="6">
        <f>+VLOOKUP(B1348,[7]Sheet1!A$1:H$105,8,0)</f>
        <v>44900</v>
      </c>
      <c r="N1348" t="s">
        <v>4437</v>
      </c>
    </row>
    <row r="1349" spans="1:14" customFormat="1" hidden="1" outlineLevel="1" x14ac:dyDescent="0.2">
      <c r="A1349" s="6">
        <v>44890</v>
      </c>
      <c r="B1349" s="2">
        <v>52680</v>
      </c>
      <c r="C1349" s="2" t="s">
        <v>2578</v>
      </c>
      <c r="D1349" s="2" t="s">
        <v>356</v>
      </c>
      <c r="E1349" s="1">
        <v>7899675</v>
      </c>
      <c r="F1349" s="8" t="s">
        <v>316</v>
      </c>
      <c r="G1349" s="1">
        <v>631974</v>
      </c>
      <c r="H1349" s="1">
        <f t="shared" si="73"/>
        <v>8531649</v>
      </c>
      <c r="I1349" s="2" t="s">
        <v>2355</v>
      </c>
      <c r="J1349" s="2" t="s">
        <v>2013</v>
      </c>
      <c r="K1349" s="1">
        <f>+VLOOKUP(B1349,[7]Sheet1!A$1:H$105,6,0)</f>
        <v>7899675</v>
      </c>
      <c r="L1349" s="1">
        <f t="shared" si="72"/>
        <v>0</v>
      </c>
      <c r="M1349" s="6">
        <f>+VLOOKUP(B1349,[7]Sheet1!A$1:H$105,8,0)</f>
        <v>44900</v>
      </c>
      <c r="N1349" t="s">
        <v>4437</v>
      </c>
    </row>
    <row r="1350" spans="1:14" customFormat="1" hidden="1" outlineLevel="1" x14ac:dyDescent="0.2">
      <c r="A1350" s="6">
        <v>44890</v>
      </c>
      <c r="B1350" s="2">
        <v>52681</v>
      </c>
      <c r="C1350" s="2" t="s">
        <v>2578</v>
      </c>
      <c r="D1350" s="2" t="s">
        <v>2654</v>
      </c>
      <c r="E1350" s="1">
        <v>2644632</v>
      </c>
      <c r="F1350" s="8" t="s">
        <v>316</v>
      </c>
      <c r="G1350" s="1">
        <v>211571</v>
      </c>
      <c r="H1350" s="1">
        <f t="shared" si="73"/>
        <v>2856203</v>
      </c>
      <c r="I1350" s="2" t="s">
        <v>1222</v>
      </c>
      <c r="J1350" s="2" t="s">
        <v>915</v>
      </c>
      <c r="K1350" s="1">
        <f>+VLOOKUP(B1350,[7]Sheet1!A$1:H$105,6,0)</f>
        <v>2644638</v>
      </c>
      <c r="L1350" s="1">
        <f t="shared" si="72"/>
        <v>6</v>
      </c>
      <c r="M1350" s="6">
        <f>+VLOOKUP(B1350,[7]Sheet1!A$1:H$105,8,0)</f>
        <v>44900</v>
      </c>
      <c r="N1350" t="s">
        <v>4437</v>
      </c>
    </row>
    <row r="1351" spans="1:14" customFormat="1" hidden="1" outlineLevel="1" x14ac:dyDescent="0.2">
      <c r="A1351" s="6">
        <v>44890</v>
      </c>
      <c r="B1351" s="2">
        <v>52682</v>
      </c>
      <c r="C1351" s="2" t="s">
        <v>2578</v>
      </c>
      <c r="D1351" s="2" t="s">
        <v>964</v>
      </c>
      <c r="E1351" s="1">
        <v>2381320</v>
      </c>
      <c r="F1351" s="8" t="s">
        <v>316</v>
      </c>
      <c r="G1351" s="1">
        <v>190506</v>
      </c>
      <c r="H1351" s="1">
        <f t="shared" si="73"/>
        <v>2571826</v>
      </c>
      <c r="I1351" s="2" t="s">
        <v>1222</v>
      </c>
      <c r="J1351" s="2" t="s">
        <v>915</v>
      </c>
      <c r="K1351" s="1">
        <f>+VLOOKUP(B1351,[7]Sheet1!A$1:H$105,6,0)</f>
        <v>2381325</v>
      </c>
      <c r="L1351" s="1">
        <f t="shared" si="72"/>
        <v>5</v>
      </c>
      <c r="M1351" s="6">
        <f>+VLOOKUP(B1351,[7]Sheet1!A$1:H$105,8,0)</f>
        <v>44900</v>
      </c>
      <c r="N1351" t="s">
        <v>4437</v>
      </c>
    </row>
    <row r="1352" spans="1:14" customFormat="1" hidden="1" outlineLevel="1" x14ac:dyDescent="0.2">
      <c r="A1352" s="6">
        <v>44890</v>
      </c>
      <c r="B1352" s="2">
        <v>52683</v>
      </c>
      <c r="C1352" s="2" t="s">
        <v>2578</v>
      </c>
      <c r="D1352" s="2" t="s">
        <v>2419</v>
      </c>
      <c r="E1352" s="1">
        <v>2381320</v>
      </c>
      <c r="F1352" s="8" t="s">
        <v>316</v>
      </c>
      <c r="G1352" s="1">
        <v>190506</v>
      </c>
      <c r="H1352" s="1">
        <f t="shared" si="73"/>
        <v>2571826</v>
      </c>
      <c r="I1352" s="2" t="s">
        <v>2119</v>
      </c>
      <c r="J1352" s="2" t="s">
        <v>1150</v>
      </c>
      <c r="K1352" s="1">
        <f>+VLOOKUP(B1352,[7]Sheet1!A$1:H$105,6,0)</f>
        <v>2381325</v>
      </c>
      <c r="L1352" s="1">
        <f t="shared" si="72"/>
        <v>5</v>
      </c>
      <c r="M1352" s="6">
        <f>+VLOOKUP(B1352,[7]Sheet1!A$1:H$105,8,0)</f>
        <v>44900</v>
      </c>
      <c r="N1352" t="s">
        <v>4437</v>
      </c>
    </row>
    <row r="1353" spans="1:14" customFormat="1" hidden="1" outlineLevel="1" x14ac:dyDescent="0.2">
      <c r="A1353" s="6">
        <v>44890</v>
      </c>
      <c r="B1353" s="2">
        <v>52684</v>
      </c>
      <c r="C1353" s="2" t="s">
        <v>2578</v>
      </c>
      <c r="D1353" s="2" t="s">
        <v>2218</v>
      </c>
      <c r="E1353" s="1">
        <v>8933535</v>
      </c>
      <c r="F1353" s="8" t="s">
        <v>316</v>
      </c>
      <c r="G1353" s="1">
        <v>714683</v>
      </c>
      <c r="H1353" s="1">
        <f t="shared" si="73"/>
        <v>9648218</v>
      </c>
      <c r="I1353" s="2" t="s">
        <v>2355</v>
      </c>
      <c r="J1353" s="2" t="s">
        <v>2013</v>
      </c>
      <c r="K1353" s="1">
        <f>+VLOOKUP(B1353,[7]Sheet1!A$1:H$105,6,0)</f>
        <v>8933538</v>
      </c>
      <c r="L1353" s="1">
        <f t="shared" si="72"/>
        <v>3</v>
      </c>
      <c r="M1353" s="6">
        <f>+VLOOKUP(B1353,[7]Sheet1!A$1:H$105,8,0)</f>
        <v>44900</v>
      </c>
      <c r="N1353" t="s">
        <v>4437</v>
      </c>
    </row>
    <row r="1354" spans="1:14" customFormat="1" hidden="1" outlineLevel="1" x14ac:dyDescent="0.2">
      <c r="A1354" s="6">
        <v>44890</v>
      </c>
      <c r="B1354" s="2">
        <v>52687</v>
      </c>
      <c r="C1354" s="2" t="s">
        <v>2578</v>
      </c>
      <c r="D1354" s="2" t="s">
        <v>2406</v>
      </c>
      <c r="E1354" s="1">
        <v>4303690</v>
      </c>
      <c r="F1354" s="8" t="s">
        <v>316</v>
      </c>
      <c r="G1354" s="1">
        <v>344295</v>
      </c>
      <c r="H1354" s="1">
        <f t="shared" si="73"/>
        <v>4647985</v>
      </c>
      <c r="I1354" s="2" t="s">
        <v>1554</v>
      </c>
      <c r="J1354" s="2" t="s">
        <v>2830</v>
      </c>
      <c r="K1354" s="1">
        <f>+VLOOKUP(B1354,[7]Sheet1!A$1:H$105,6,0)</f>
        <v>4303688</v>
      </c>
      <c r="L1354" s="1">
        <f t="shared" si="72"/>
        <v>-2</v>
      </c>
      <c r="M1354" s="6">
        <f>+VLOOKUP(B1354,[7]Sheet1!A$1:H$105,8,0)</f>
        <v>44900</v>
      </c>
      <c r="N1354" t="s">
        <v>4437</v>
      </c>
    </row>
    <row r="1355" spans="1:14" customFormat="1" hidden="1" outlineLevel="1" x14ac:dyDescent="0.2">
      <c r="A1355" s="6">
        <v>44890</v>
      </c>
      <c r="B1355" s="2">
        <v>52688</v>
      </c>
      <c r="C1355" s="2" t="s">
        <v>2578</v>
      </c>
      <c r="D1355" s="2" t="s">
        <v>1366</v>
      </c>
      <c r="E1355" s="1">
        <v>6471079</v>
      </c>
      <c r="F1355" s="8" t="s">
        <v>316</v>
      </c>
      <c r="G1355" s="1">
        <v>517686</v>
      </c>
      <c r="H1355" s="1">
        <f t="shared" si="73"/>
        <v>6988765</v>
      </c>
      <c r="I1355" s="2" t="s">
        <v>2445</v>
      </c>
      <c r="J1355" s="2" t="s">
        <v>1098</v>
      </c>
      <c r="K1355" s="1">
        <f>+VLOOKUP(B1355,[7]Sheet1!A$1:H$105,6,0)</f>
        <v>6471075</v>
      </c>
      <c r="L1355" s="1">
        <f t="shared" si="72"/>
        <v>-4</v>
      </c>
      <c r="M1355" s="6">
        <f>+VLOOKUP(B1355,[7]Sheet1!A$1:H$105,8,0)</f>
        <v>44900</v>
      </c>
      <c r="N1355" t="s">
        <v>4437</v>
      </c>
    </row>
    <row r="1356" spans="1:14" customFormat="1" hidden="1" outlineLevel="1" x14ac:dyDescent="0.2">
      <c r="A1356" s="6">
        <v>44890</v>
      </c>
      <c r="B1356" s="2">
        <v>52689</v>
      </c>
      <c r="C1356" s="2" t="s">
        <v>2578</v>
      </c>
      <c r="D1356" s="2" t="s">
        <v>780</v>
      </c>
      <c r="E1356" s="1">
        <v>12338685</v>
      </c>
      <c r="F1356" s="8" t="s">
        <v>316</v>
      </c>
      <c r="G1356" s="1">
        <v>987095</v>
      </c>
      <c r="H1356" s="1">
        <f t="shared" si="73"/>
        <v>13325780</v>
      </c>
      <c r="I1356" s="2" t="s">
        <v>944</v>
      </c>
      <c r="J1356" s="2" t="s">
        <v>319</v>
      </c>
      <c r="K1356" s="1">
        <f>+VLOOKUP(B1356,[7]Sheet1!A$1:H$105,6,0)</f>
        <v>12338688</v>
      </c>
      <c r="L1356" s="1">
        <f t="shared" si="72"/>
        <v>3</v>
      </c>
      <c r="M1356" s="6">
        <f>+VLOOKUP(B1356,[7]Sheet1!A$1:H$105,8,0)</f>
        <v>44900</v>
      </c>
      <c r="N1356" t="s">
        <v>4437</v>
      </c>
    </row>
    <row r="1357" spans="1:14" customFormat="1" hidden="1" outlineLevel="1" x14ac:dyDescent="0.2">
      <c r="A1357" s="6">
        <v>44890</v>
      </c>
      <c r="B1357" s="2">
        <v>52690</v>
      </c>
      <c r="C1357" s="2" t="s">
        <v>2578</v>
      </c>
      <c r="D1357" s="2" t="s">
        <v>800</v>
      </c>
      <c r="E1357" s="1">
        <v>11746130</v>
      </c>
      <c r="F1357" s="8" t="s">
        <v>316</v>
      </c>
      <c r="G1357" s="1">
        <v>939690</v>
      </c>
      <c r="H1357" s="1">
        <f t="shared" si="73"/>
        <v>12685820</v>
      </c>
      <c r="I1357" s="2" t="s">
        <v>2339</v>
      </c>
      <c r="J1357" s="2" t="s">
        <v>1408</v>
      </c>
      <c r="K1357" s="1">
        <f>+VLOOKUP(B1357,[7]Sheet1!A$1:H$105,6,0)</f>
        <v>11746125</v>
      </c>
      <c r="L1357" s="1">
        <f t="shared" si="72"/>
        <v>-5</v>
      </c>
      <c r="M1357" s="6">
        <f>+VLOOKUP(B1357,[7]Sheet1!A$1:H$105,8,0)</f>
        <v>44900</v>
      </c>
      <c r="N1357" t="s">
        <v>4437</v>
      </c>
    </row>
    <row r="1358" spans="1:14" customFormat="1" hidden="1" outlineLevel="1" x14ac:dyDescent="0.2">
      <c r="A1358" s="6">
        <v>44890</v>
      </c>
      <c r="B1358" s="2">
        <v>52691</v>
      </c>
      <c r="C1358" s="2" t="s">
        <v>2578</v>
      </c>
      <c r="D1358" s="2" t="s">
        <v>1958</v>
      </c>
      <c r="E1358" s="1">
        <v>2221160</v>
      </c>
      <c r="F1358" s="8" t="s">
        <v>316</v>
      </c>
      <c r="G1358" s="1">
        <v>177693</v>
      </c>
      <c r="H1358" s="1">
        <f t="shared" si="73"/>
        <v>2398853</v>
      </c>
      <c r="I1358" s="2" t="s">
        <v>2339</v>
      </c>
      <c r="J1358" s="2" t="s">
        <v>1408</v>
      </c>
      <c r="K1358" s="1">
        <f>+VLOOKUP(B1358,[7]Sheet1!A$1:H$105,6,0)</f>
        <v>2221163</v>
      </c>
      <c r="L1358" s="1">
        <f t="shared" si="72"/>
        <v>3</v>
      </c>
      <c r="M1358" s="6">
        <f>+VLOOKUP(B1358,[7]Sheet1!A$1:H$105,8,0)</f>
        <v>44900</v>
      </c>
      <c r="N1358" t="s">
        <v>4437</v>
      </c>
    </row>
    <row r="1359" spans="1:14" customFormat="1" hidden="1" outlineLevel="1" x14ac:dyDescent="0.2">
      <c r="A1359" s="6">
        <v>44890</v>
      </c>
      <c r="B1359" s="2">
        <v>52692</v>
      </c>
      <c r="C1359" s="2" t="s">
        <v>2578</v>
      </c>
      <c r="D1359" s="2" t="s">
        <v>1798</v>
      </c>
      <c r="E1359" s="1">
        <v>1468620</v>
      </c>
      <c r="F1359" s="8" t="s">
        <v>316</v>
      </c>
      <c r="G1359" s="1">
        <v>117490</v>
      </c>
      <c r="H1359" s="1">
        <f t="shared" si="73"/>
        <v>1586110</v>
      </c>
      <c r="I1359" s="2" t="s">
        <v>1554</v>
      </c>
      <c r="J1359" s="2" t="s">
        <v>2830</v>
      </c>
      <c r="K1359" s="1">
        <f>+VLOOKUP(B1359,[7]Sheet1!A$1:H$105,6,0)</f>
        <v>1468625</v>
      </c>
      <c r="L1359" s="1">
        <f t="shared" si="72"/>
        <v>5</v>
      </c>
      <c r="M1359" s="6">
        <f>+VLOOKUP(B1359,[7]Sheet1!A$1:H$105,8,0)</f>
        <v>44900</v>
      </c>
      <c r="N1359" t="s">
        <v>4437</v>
      </c>
    </row>
    <row r="1360" spans="1:14" customFormat="1" hidden="1" outlineLevel="1" x14ac:dyDescent="0.2">
      <c r="A1360" s="6">
        <v>44890</v>
      </c>
      <c r="B1360" s="2">
        <v>52693</v>
      </c>
      <c r="C1360" s="2" t="s">
        <v>2578</v>
      </c>
      <c r="D1360" s="2" t="s">
        <v>731</v>
      </c>
      <c r="E1360" s="1">
        <v>4602480</v>
      </c>
      <c r="F1360" s="8" t="s">
        <v>316</v>
      </c>
      <c r="G1360" s="1">
        <v>368198</v>
      </c>
      <c r="H1360" s="1">
        <f t="shared" si="73"/>
        <v>4970678</v>
      </c>
      <c r="I1360" s="2" t="s">
        <v>944</v>
      </c>
      <c r="J1360" s="2" t="s">
        <v>319</v>
      </c>
      <c r="K1360" s="1">
        <f>+VLOOKUP(B1360,[7]Sheet1!A$1:H$105,6,0)</f>
        <v>4602475</v>
      </c>
      <c r="L1360" s="1">
        <f t="shared" si="72"/>
        <v>-5</v>
      </c>
      <c r="M1360" s="6">
        <f>+VLOOKUP(B1360,[7]Sheet1!A$1:H$105,8,0)</f>
        <v>44900</v>
      </c>
      <c r="N1360" t="s">
        <v>4437</v>
      </c>
    </row>
    <row r="1361" spans="1:14" customFormat="1" hidden="1" outlineLevel="1" x14ac:dyDescent="0.2">
      <c r="A1361" s="6">
        <v>44890</v>
      </c>
      <c r="B1361" s="2">
        <v>52694</v>
      </c>
      <c r="C1361" s="2" t="s">
        <v>2578</v>
      </c>
      <c r="D1361" s="2" t="s">
        <v>1230</v>
      </c>
      <c r="E1361" s="1">
        <v>1468620</v>
      </c>
      <c r="F1361" s="8" t="s">
        <v>316</v>
      </c>
      <c r="G1361" s="1">
        <v>117490</v>
      </c>
      <c r="H1361" s="1">
        <f t="shared" si="73"/>
        <v>1586110</v>
      </c>
      <c r="I1361" s="2" t="s">
        <v>431</v>
      </c>
      <c r="J1361" s="2" t="s">
        <v>2857</v>
      </c>
      <c r="K1361" s="1">
        <f>+VLOOKUP(B1361,[7]Sheet1!A$1:H$105,6,0)</f>
        <v>1468625</v>
      </c>
      <c r="L1361" s="1">
        <f t="shared" si="72"/>
        <v>5</v>
      </c>
      <c r="M1361" s="6">
        <f>+VLOOKUP(B1361,[7]Sheet1!A$1:H$105,8,0)</f>
        <v>44900</v>
      </c>
      <c r="N1361" t="s">
        <v>4437</v>
      </c>
    </row>
    <row r="1362" spans="1:14" customFormat="1" hidden="1" outlineLevel="1" x14ac:dyDescent="0.2">
      <c r="A1362" s="6">
        <v>44890</v>
      </c>
      <c r="B1362" s="2">
        <v>52695</v>
      </c>
      <c r="C1362" s="2" t="s">
        <v>2578</v>
      </c>
      <c r="D1362" s="2" t="s">
        <v>1376</v>
      </c>
      <c r="E1362" s="1">
        <v>2777840</v>
      </c>
      <c r="F1362" s="8" t="s">
        <v>316</v>
      </c>
      <c r="G1362" s="1">
        <v>222227</v>
      </c>
      <c r="H1362" s="1">
        <f t="shared" si="73"/>
        <v>3000067</v>
      </c>
      <c r="I1362" s="2" t="s">
        <v>1796</v>
      </c>
      <c r="J1362" s="2" t="s">
        <v>913</v>
      </c>
      <c r="K1362" s="1">
        <f>+VLOOKUP(B1362,[7]Sheet1!A$1:H$105,6,0)</f>
        <v>2777838</v>
      </c>
      <c r="L1362" s="1">
        <f t="shared" si="72"/>
        <v>-2</v>
      </c>
      <c r="M1362" s="6">
        <f>+VLOOKUP(B1362,[7]Sheet1!A$1:H$105,8,0)</f>
        <v>44900</v>
      </c>
      <c r="N1362" t="s">
        <v>4437</v>
      </c>
    </row>
    <row r="1363" spans="1:14" customFormat="1" hidden="1" outlineLevel="1" x14ac:dyDescent="0.2">
      <c r="A1363" s="6">
        <v>44890</v>
      </c>
      <c r="B1363" s="2">
        <v>52696</v>
      </c>
      <c r="C1363" s="2" t="s">
        <v>2578</v>
      </c>
      <c r="D1363" s="2" t="s">
        <v>606</v>
      </c>
      <c r="E1363" s="1">
        <v>1740870</v>
      </c>
      <c r="F1363" s="8" t="s">
        <v>316</v>
      </c>
      <c r="G1363" s="1">
        <v>139270</v>
      </c>
      <c r="H1363" s="1">
        <f t="shared" si="73"/>
        <v>1880140</v>
      </c>
      <c r="I1363" s="2" t="s">
        <v>2818</v>
      </c>
      <c r="J1363" s="2" t="s">
        <v>364</v>
      </c>
      <c r="K1363" s="1">
        <f>+VLOOKUP(B1363,[7]Sheet1!A$1:H$105,6,0)</f>
        <v>1740875</v>
      </c>
      <c r="L1363" s="1">
        <f t="shared" si="72"/>
        <v>5</v>
      </c>
      <c r="M1363" s="6">
        <f>+VLOOKUP(B1363,[7]Sheet1!A$1:H$105,8,0)</f>
        <v>44900</v>
      </c>
      <c r="N1363" t="s">
        <v>4437</v>
      </c>
    </row>
    <row r="1364" spans="1:14" customFormat="1" hidden="1" outlineLevel="1" x14ac:dyDescent="0.2">
      <c r="A1364" s="6">
        <v>44890</v>
      </c>
      <c r="B1364" s="2">
        <v>52697</v>
      </c>
      <c r="C1364" s="2" t="s">
        <v>2578</v>
      </c>
      <c r="D1364" s="2" t="s">
        <v>3014</v>
      </c>
      <c r="E1364" s="1">
        <v>1110580</v>
      </c>
      <c r="F1364" s="8" t="s">
        <v>316</v>
      </c>
      <c r="G1364" s="1">
        <v>88846</v>
      </c>
      <c r="H1364" s="1">
        <f t="shared" si="73"/>
        <v>1199426</v>
      </c>
      <c r="I1364" s="2" t="s">
        <v>1554</v>
      </c>
      <c r="J1364" s="2" t="s">
        <v>2830</v>
      </c>
      <c r="K1364" s="1">
        <f>+VLOOKUP(B1364,[7]Sheet1!A$1:H$105,6,0)</f>
        <v>1110575</v>
      </c>
      <c r="L1364" s="1">
        <f t="shared" si="72"/>
        <v>-5</v>
      </c>
      <c r="M1364" s="6">
        <f>+VLOOKUP(B1364,[7]Sheet1!A$1:H$105,8,0)</f>
        <v>44900</v>
      </c>
      <c r="N1364" t="s">
        <v>4437</v>
      </c>
    </row>
    <row r="1365" spans="1:14" customFormat="1" hidden="1" outlineLevel="1" x14ac:dyDescent="0.2">
      <c r="A1365" s="6">
        <v>44890</v>
      </c>
      <c r="B1365" s="2">
        <v>52698</v>
      </c>
      <c r="C1365" s="2" t="s">
        <v>2578</v>
      </c>
      <c r="D1365" s="2" t="s">
        <v>737</v>
      </c>
      <c r="E1365" s="1">
        <v>6012675</v>
      </c>
      <c r="F1365" s="8" t="s">
        <v>316</v>
      </c>
      <c r="G1365" s="1">
        <v>481014</v>
      </c>
      <c r="H1365" s="1">
        <f t="shared" si="73"/>
        <v>6493689</v>
      </c>
      <c r="I1365" s="2" t="s">
        <v>944</v>
      </c>
      <c r="J1365" s="2" t="s">
        <v>319</v>
      </c>
      <c r="K1365" s="1">
        <f>+VLOOKUP(B1365,[7]Sheet1!A$1:H$105,6,0)</f>
        <v>6012675</v>
      </c>
      <c r="L1365" s="1">
        <f t="shared" si="72"/>
        <v>0</v>
      </c>
      <c r="M1365" s="6">
        <f>+VLOOKUP(B1365,[7]Sheet1!A$1:H$105,8,0)</f>
        <v>44900</v>
      </c>
      <c r="N1365" t="s">
        <v>4437</v>
      </c>
    </row>
    <row r="1366" spans="1:14" customFormat="1" hidden="1" outlineLevel="1" x14ac:dyDescent="0.2">
      <c r="A1366" s="6">
        <v>44890</v>
      </c>
      <c r="B1366" s="2">
        <v>52699</v>
      </c>
      <c r="C1366" s="2" t="s">
        <v>2578</v>
      </c>
      <c r="D1366" s="2" t="s">
        <v>2655</v>
      </c>
      <c r="E1366" s="1">
        <v>1110580</v>
      </c>
      <c r="F1366" s="8" t="s">
        <v>316</v>
      </c>
      <c r="G1366" s="1">
        <v>88846</v>
      </c>
      <c r="H1366" s="1">
        <f t="shared" si="73"/>
        <v>1199426</v>
      </c>
      <c r="I1366" s="2" t="s">
        <v>1796</v>
      </c>
      <c r="J1366" s="2" t="s">
        <v>913</v>
      </c>
      <c r="K1366" s="1">
        <f>+VLOOKUP(B1366,[7]Sheet1!A$1:H$105,6,0)</f>
        <v>1110575</v>
      </c>
      <c r="L1366" s="1">
        <f t="shared" si="72"/>
        <v>-5</v>
      </c>
      <c r="M1366" s="6">
        <f>+VLOOKUP(B1366,[7]Sheet1!A$1:H$105,8,0)</f>
        <v>44900</v>
      </c>
      <c r="N1366" t="s">
        <v>4437</v>
      </c>
    </row>
    <row r="1367" spans="1:14" customFormat="1" hidden="1" outlineLevel="1" x14ac:dyDescent="0.2">
      <c r="A1367" s="6">
        <v>44890</v>
      </c>
      <c r="B1367" s="2">
        <v>52700</v>
      </c>
      <c r="C1367" s="2" t="s">
        <v>2578</v>
      </c>
      <c r="D1367" s="2" t="s">
        <v>1235</v>
      </c>
      <c r="E1367" s="1">
        <v>2722980</v>
      </c>
      <c r="F1367" s="8" t="s">
        <v>316</v>
      </c>
      <c r="G1367" s="1">
        <v>217838</v>
      </c>
      <c r="H1367" s="1">
        <f t="shared" si="73"/>
        <v>2940818</v>
      </c>
      <c r="I1367" s="2" t="s">
        <v>2339</v>
      </c>
      <c r="J1367" s="2" t="s">
        <v>1408</v>
      </c>
      <c r="K1367" s="1">
        <f>+VLOOKUP(B1367,[7]Sheet1!A$1:H$105,6,0)</f>
        <v>2722975</v>
      </c>
      <c r="L1367" s="1">
        <f t="shared" si="72"/>
        <v>-5</v>
      </c>
      <c r="M1367" s="6">
        <f>+VLOOKUP(B1367,[7]Sheet1!A$1:H$105,8,0)</f>
        <v>44900</v>
      </c>
      <c r="N1367" t="s">
        <v>4437</v>
      </c>
    </row>
    <row r="1368" spans="1:14" customFormat="1" hidden="1" outlineLevel="1" x14ac:dyDescent="0.2">
      <c r="A1368" s="6">
        <v>44890</v>
      </c>
      <c r="B1368" s="2">
        <v>52701</v>
      </c>
      <c r="C1368" s="2" t="s">
        <v>2578</v>
      </c>
      <c r="D1368" s="2" t="s">
        <v>1970</v>
      </c>
      <c r="E1368" s="1">
        <v>2381320</v>
      </c>
      <c r="F1368" s="8" t="s">
        <v>316</v>
      </c>
      <c r="G1368" s="1">
        <v>190506</v>
      </c>
      <c r="H1368" s="1">
        <f t="shared" si="73"/>
        <v>2571826</v>
      </c>
      <c r="I1368" s="2" t="s">
        <v>24</v>
      </c>
      <c r="J1368" s="2" t="s">
        <v>349</v>
      </c>
      <c r="K1368" s="1">
        <f>+VLOOKUP(B1368,[7]Sheet1!A$1:H$105,6,0)</f>
        <v>2381325</v>
      </c>
      <c r="L1368" s="1">
        <f t="shared" si="72"/>
        <v>5</v>
      </c>
      <c r="M1368" s="6">
        <f>+VLOOKUP(B1368,[7]Sheet1!A$1:H$105,8,0)</f>
        <v>44900</v>
      </c>
      <c r="N1368" t="s">
        <v>4437</v>
      </c>
    </row>
    <row r="1369" spans="1:14" customFormat="1" hidden="1" outlineLevel="1" x14ac:dyDescent="0.2">
      <c r="A1369" s="6">
        <v>44893</v>
      </c>
      <c r="B1369" s="2">
        <v>221</v>
      </c>
      <c r="C1369" s="2" t="s">
        <v>1889</v>
      </c>
      <c r="D1369" s="2" t="s">
        <v>143</v>
      </c>
      <c r="E1369" s="1">
        <v>-215677</v>
      </c>
      <c r="F1369" s="8" t="s">
        <v>316</v>
      </c>
      <c r="G1369" s="1">
        <v>-17254</v>
      </c>
      <c r="H1369" s="1">
        <f t="shared" si="73"/>
        <v>-232931</v>
      </c>
      <c r="I1369" s="2" t="s">
        <v>2355</v>
      </c>
      <c r="J1369" s="2" t="s">
        <v>2013</v>
      </c>
      <c r="K1369" s="1">
        <f>+VLOOKUP(B1369,[7]Sheet1!A$1:H$105,6,0)</f>
        <v>-215677</v>
      </c>
      <c r="L1369" s="1">
        <f t="shared" si="72"/>
        <v>0</v>
      </c>
      <c r="M1369" s="6">
        <f>+VLOOKUP(B1369,[7]Sheet1!A$1:H$105,8,0)</f>
        <v>44900</v>
      </c>
      <c r="N1369" t="s">
        <v>4437</v>
      </c>
    </row>
    <row r="1370" spans="1:14" customFormat="1" hidden="1" outlineLevel="1" x14ac:dyDescent="0.2">
      <c r="A1370" s="6">
        <v>44896</v>
      </c>
      <c r="B1370" s="2">
        <v>53813</v>
      </c>
      <c r="C1370" s="2" t="s">
        <v>2578</v>
      </c>
      <c r="D1370" s="2" t="s">
        <v>1527</v>
      </c>
      <c r="E1370" s="1">
        <v>3742810</v>
      </c>
      <c r="F1370" s="8" t="s">
        <v>316</v>
      </c>
      <c r="G1370" s="1">
        <v>299425</v>
      </c>
      <c r="H1370" s="1">
        <f t="shared" si="73"/>
        <v>4042235</v>
      </c>
      <c r="I1370" s="2" t="s">
        <v>124</v>
      </c>
      <c r="J1370" s="2" t="s">
        <v>1197</v>
      </c>
      <c r="K1370" s="1">
        <f>+VLOOKUP(B1370,[12]Sheet1!A$2:I$119,7,0)</f>
        <v>3742813</v>
      </c>
      <c r="L1370" s="1">
        <f t="shared" si="72"/>
        <v>3</v>
      </c>
      <c r="M1370" s="6">
        <f>+VLOOKUP(B1370,[12]Sheet1!A$2:I$119,9,0)</f>
        <v>44935</v>
      </c>
      <c r="N1370" t="s">
        <v>4438</v>
      </c>
    </row>
    <row r="1371" spans="1:14" customFormat="1" hidden="1" outlineLevel="1" x14ac:dyDescent="0.2">
      <c r="A1371" s="6">
        <v>44896</v>
      </c>
      <c r="B1371" s="2">
        <v>53814</v>
      </c>
      <c r="C1371" s="2" t="s">
        <v>2578</v>
      </c>
      <c r="D1371" s="2" t="s">
        <v>2816</v>
      </c>
      <c r="E1371" s="1">
        <v>4087060</v>
      </c>
      <c r="F1371" s="8" t="s">
        <v>316</v>
      </c>
      <c r="G1371" s="1">
        <v>326965</v>
      </c>
      <c r="H1371" s="1">
        <f t="shared" si="73"/>
        <v>4414025</v>
      </c>
      <c r="I1371" s="2" t="s">
        <v>944</v>
      </c>
      <c r="J1371" s="2" t="s">
        <v>319</v>
      </c>
      <c r="K1371" s="1">
        <f>+VLOOKUP(B1371,[12]Sheet1!A$2:I$119,7,0)</f>
        <v>4087063</v>
      </c>
      <c r="L1371" s="1">
        <f t="shared" si="72"/>
        <v>3</v>
      </c>
      <c r="M1371" s="6">
        <f>+VLOOKUP(B1371,[12]Sheet1!A$2:I$119,9,0)</f>
        <v>44935</v>
      </c>
      <c r="N1371" t="s">
        <v>4438</v>
      </c>
    </row>
    <row r="1372" spans="1:14" customFormat="1" hidden="1" outlineLevel="1" x14ac:dyDescent="0.2">
      <c r="A1372" s="6">
        <v>44896</v>
      </c>
      <c r="B1372" s="2">
        <v>53815</v>
      </c>
      <c r="C1372" s="2" t="s">
        <v>2578</v>
      </c>
      <c r="D1372" s="2" t="s">
        <v>2271</v>
      </c>
      <c r="E1372" s="1">
        <v>1110580</v>
      </c>
      <c r="F1372" s="8" t="s">
        <v>316</v>
      </c>
      <c r="G1372" s="1">
        <v>88846</v>
      </c>
      <c r="H1372" s="1">
        <f t="shared" si="73"/>
        <v>1199426</v>
      </c>
      <c r="I1372" s="2" t="s">
        <v>1796</v>
      </c>
      <c r="J1372" s="2" t="s">
        <v>913</v>
      </c>
      <c r="K1372" s="1">
        <f>+VLOOKUP(B1372,[12]Sheet1!A$2:I$119,7,0)</f>
        <v>1110575</v>
      </c>
      <c r="L1372" s="1">
        <f t="shared" si="72"/>
        <v>-5</v>
      </c>
      <c r="M1372" s="6">
        <f>+VLOOKUP(B1372,[12]Sheet1!A$2:I$119,9,0)</f>
        <v>44935</v>
      </c>
      <c r="N1372" t="s">
        <v>4438</v>
      </c>
    </row>
    <row r="1373" spans="1:14" customFormat="1" hidden="1" outlineLevel="1" x14ac:dyDescent="0.2">
      <c r="A1373" s="6">
        <v>44896</v>
      </c>
      <c r="B1373" s="2">
        <v>53816</v>
      </c>
      <c r="C1373" s="2" t="s">
        <v>2578</v>
      </c>
      <c r="D1373" s="2" t="s">
        <v>2911</v>
      </c>
      <c r="E1373" s="1">
        <v>3689780</v>
      </c>
      <c r="F1373" s="8" t="s">
        <v>316</v>
      </c>
      <c r="G1373" s="1">
        <v>295182</v>
      </c>
      <c r="H1373" s="1">
        <f t="shared" si="73"/>
        <v>3984962</v>
      </c>
      <c r="I1373" s="2" t="s">
        <v>24</v>
      </c>
      <c r="J1373" s="2" t="s">
        <v>349</v>
      </c>
      <c r="K1373" s="1">
        <f>+VLOOKUP(B1373,[12]Sheet1!A$2:I$119,7,0)</f>
        <v>3689775</v>
      </c>
      <c r="L1373" s="1">
        <f t="shared" si="72"/>
        <v>-5</v>
      </c>
      <c r="M1373" s="6">
        <f>+VLOOKUP(B1373,[12]Sheet1!A$2:I$119,9,0)</f>
        <v>44935</v>
      </c>
      <c r="N1373" t="s">
        <v>4438</v>
      </c>
    </row>
    <row r="1374" spans="1:14" customFormat="1" hidden="1" outlineLevel="1" x14ac:dyDescent="0.2">
      <c r="A1374" s="6">
        <v>44896</v>
      </c>
      <c r="B1374" s="2">
        <v>53817</v>
      </c>
      <c r="C1374" s="2" t="s">
        <v>2578</v>
      </c>
      <c r="D1374" s="2" t="s">
        <v>2675</v>
      </c>
      <c r="E1374" s="1">
        <v>2381320</v>
      </c>
      <c r="F1374" s="8" t="s">
        <v>316</v>
      </c>
      <c r="G1374" s="1">
        <v>190506</v>
      </c>
      <c r="H1374" s="1">
        <f t="shared" si="73"/>
        <v>2571826</v>
      </c>
      <c r="I1374" s="2" t="s">
        <v>2355</v>
      </c>
      <c r="J1374" s="2" t="s">
        <v>2013</v>
      </c>
      <c r="K1374" s="1">
        <f>+VLOOKUP(B1374,[12]Sheet1!A$2:I$119,7,0)</f>
        <v>2381325</v>
      </c>
      <c r="L1374" s="1">
        <f t="shared" si="72"/>
        <v>5</v>
      </c>
      <c r="M1374" s="6">
        <f>+VLOOKUP(B1374,[12]Sheet1!A$2:I$119,9,0)</f>
        <v>44935</v>
      </c>
      <c r="N1374" t="s">
        <v>4438</v>
      </c>
    </row>
    <row r="1375" spans="1:14" customFormat="1" hidden="1" outlineLevel="1" x14ac:dyDescent="0.2">
      <c r="A1375" s="6">
        <v>44896</v>
      </c>
      <c r="B1375" s="2">
        <v>53818</v>
      </c>
      <c r="C1375" s="2" t="s">
        <v>2578</v>
      </c>
      <c r="D1375" s="2" t="s">
        <v>295</v>
      </c>
      <c r="E1375" s="1">
        <v>10629035</v>
      </c>
      <c r="F1375" s="8" t="s">
        <v>316</v>
      </c>
      <c r="G1375" s="1">
        <v>850323</v>
      </c>
      <c r="H1375" s="1">
        <f t="shared" si="73"/>
        <v>11479358</v>
      </c>
      <c r="I1375" s="2" t="s">
        <v>2355</v>
      </c>
      <c r="J1375" s="2" t="s">
        <v>2013</v>
      </c>
      <c r="K1375" s="1">
        <f>+VLOOKUP(B1375,[12]Sheet1!A$2:I$119,7,0)</f>
        <v>10629038</v>
      </c>
      <c r="L1375" s="1">
        <f t="shared" si="72"/>
        <v>3</v>
      </c>
      <c r="M1375" s="6">
        <f>+VLOOKUP(B1375,[12]Sheet1!A$2:I$119,9,0)</f>
        <v>44935</v>
      </c>
      <c r="N1375" t="s">
        <v>4438</v>
      </c>
    </row>
    <row r="1376" spans="1:14" customFormat="1" hidden="1" outlineLevel="1" x14ac:dyDescent="0.2">
      <c r="A1376" s="6">
        <v>44896</v>
      </c>
      <c r="B1376" s="2">
        <v>53819</v>
      </c>
      <c r="C1376" s="2" t="s">
        <v>2578</v>
      </c>
      <c r="D1376" s="2" t="s">
        <v>647</v>
      </c>
      <c r="E1376" s="1">
        <v>5069920</v>
      </c>
      <c r="F1376" s="8" t="s">
        <v>316</v>
      </c>
      <c r="G1376" s="1">
        <v>405594</v>
      </c>
      <c r="H1376" s="1">
        <f t="shared" si="73"/>
        <v>5475514</v>
      </c>
      <c r="I1376" s="2" t="s">
        <v>24</v>
      </c>
      <c r="J1376" s="2" t="s">
        <v>349</v>
      </c>
      <c r="K1376" s="1">
        <f>+VLOOKUP(B1376,[12]Sheet1!A$2:I$119,7,0)</f>
        <v>5069925</v>
      </c>
      <c r="L1376" s="1">
        <f t="shared" si="72"/>
        <v>5</v>
      </c>
      <c r="M1376" s="6">
        <f>+VLOOKUP(B1376,[12]Sheet1!A$2:I$119,9,0)</f>
        <v>44935</v>
      </c>
      <c r="N1376" t="s">
        <v>4438</v>
      </c>
    </row>
    <row r="1377" spans="1:14" customFormat="1" hidden="1" outlineLevel="1" x14ac:dyDescent="0.2">
      <c r="A1377" s="6">
        <v>44896</v>
      </c>
      <c r="B1377" s="2">
        <v>53820</v>
      </c>
      <c r="C1377" s="2" t="s">
        <v>2578</v>
      </c>
      <c r="D1377" s="2" t="s">
        <v>953</v>
      </c>
      <c r="E1377" s="1">
        <v>7774060</v>
      </c>
      <c r="F1377" s="8" t="s">
        <v>316</v>
      </c>
      <c r="G1377" s="1">
        <v>621925</v>
      </c>
      <c r="H1377" s="1">
        <f t="shared" si="73"/>
        <v>8395985</v>
      </c>
      <c r="I1377" s="2" t="s">
        <v>944</v>
      </c>
      <c r="J1377" s="2" t="s">
        <v>319</v>
      </c>
      <c r="K1377" s="1">
        <f>+VLOOKUP(B1377,[12]Sheet1!A$2:I$119,7,0)</f>
        <v>7774063</v>
      </c>
      <c r="L1377" s="1">
        <f t="shared" si="72"/>
        <v>3</v>
      </c>
      <c r="M1377" s="6">
        <f>+VLOOKUP(B1377,[12]Sheet1!A$2:I$119,9,0)</f>
        <v>44935</v>
      </c>
      <c r="N1377" t="s">
        <v>4438</v>
      </c>
    </row>
    <row r="1378" spans="1:14" customFormat="1" hidden="1" outlineLevel="1" x14ac:dyDescent="0.2">
      <c r="A1378" s="6">
        <v>44896</v>
      </c>
      <c r="B1378" s="2">
        <v>53821</v>
      </c>
      <c r="C1378" s="2" t="s">
        <v>2578</v>
      </c>
      <c r="D1378" s="2" t="s">
        <v>546</v>
      </c>
      <c r="E1378" s="1">
        <v>2070804</v>
      </c>
      <c r="F1378" s="8" t="s">
        <v>316</v>
      </c>
      <c r="G1378" s="1">
        <v>165664</v>
      </c>
      <c r="H1378" s="1">
        <f t="shared" si="73"/>
        <v>2236468</v>
      </c>
      <c r="I1378" s="2" t="s">
        <v>2339</v>
      </c>
      <c r="J1378" s="2" t="s">
        <v>1408</v>
      </c>
      <c r="K1378" s="1">
        <f>+VLOOKUP(B1378,[12]Sheet1!A$2:I$119,7,0)</f>
        <v>2070800</v>
      </c>
      <c r="L1378" s="1">
        <f t="shared" si="72"/>
        <v>-4</v>
      </c>
      <c r="M1378" s="6">
        <f>+VLOOKUP(B1378,[12]Sheet1!A$2:I$119,9,0)</f>
        <v>44935</v>
      </c>
      <c r="N1378" t="s">
        <v>4438</v>
      </c>
    </row>
    <row r="1379" spans="1:14" customFormat="1" hidden="1" outlineLevel="1" x14ac:dyDescent="0.2">
      <c r="A1379" s="6">
        <v>44896</v>
      </c>
      <c r="B1379" s="2">
        <v>53822</v>
      </c>
      <c r="C1379" s="2" t="s">
        <v>2578</v>
      </c>
      <c r="D1379" s="2" t="s">
        <v>2386</v>
      </c>
      <c r="E1379" s="1">
        <v>3085980</v>
      </c>
      <c r="F1379" s="8" t="s">
        <v>316</v>
      </c>
      <c r="G1379" s="1">
        <v>246878</v>
      </c>
      <c r="H1379" s="1">
        <f t="shared" si="73"/>
        <v>3332858</v>
      </c>
      <c r="I1379" s="2" t="s">
        <v>1554</v>
      </c>
      <c r="J1379" s="2" t="s">
        <v>2830</v>
      </c>
      <c r="K1379" s="1">
        <f>+VLOOKUP(B1379,[12]Sheet1!A$2:I$119,7,0)</f>
        <v>3085975</v>
      </c>
      <c r="L1379" s="1">
        <f t="shared" si="72"/>
        <v>-5</v>
      </c>
      <c r="M1379" s="6">
        <f>+VLOOKUP(B1379,[12]Sheet1!A$2:I$119,9,0)</f>
        <v>44935</v>
      </c>
      <c r="N1379" t="s">
        <v>4438</v>
      </c>
    </row>
    <row r="1380" spans="1:14" customFormat="1" hidden="1" outlineLevel="1" x14ac:dyDescent="0.2">
      <c r="A1380" s="6">
        <v>44896</v>
      </c>
      <c r="B1380" s="2">
        <v>53823</v>
      </c>
      <c r="C1380" s="2" t="s">
        <v>2578</v>
      </c>
      <c r="D1380" s="2" t="s">
        <v>439</v>
      </c>
      <c r="E1380" s="1">
        <v>1780745</v>
      </c>
      <c r="F1380" s="8" t="s">
        <v>316</v>
      </c>
      <c r="G1380" s="1">
        <v>142460</v>
      </c>
      <c r="H1380" s="1">
        <f t="shared" si="73"/>
        <v>1923205</v>
      </c>
      <c r="I1380" s="2" t="s">
        <v>2445</v>
      </c>
      <c r="J1380" s="2" t="s">
        <v>1098</v>
      </c>
      <c r="K1380" s="1">
        <f>+VLOOKUP(B1380,[12]Sheet1!A$2:I$119,7,0)</f>
        <v>1780750</v>
      </c>
      <c r="L1380" s="1">
        <f t="shared" si="72"/>
        <v>5</v>
      </c>
      <c r="M1380" s="6">
        <f>+VLOOKUP(B1380,[12]Sheet1!A$2:I$119,9,0)</f>
        <v>44935</v>
      </c>
      <c r="N1380" t="s">
        <v>4438</v>
      </c>
    </row>
    <row r="1381" spans="1:14" customFormat="1" hidden="1" outlineLevel="1" x14ac:dyDescent="0.2">
      <c r="A1381" s="6">
        <v>44896</v>
      </c>
      <c r="B1381" s="2">
        <v>53824</v>
      </c>
      <c r="C1381" s="2" t="s">
        <v>2578</v>
      </c>
      <c r="D1381" s="2" t="s">
        <v>2334</v>
      </c>
      <c r="E1381" s="1">
        <v>1468620</v>
      </c>
      <c r="F1381" s="8" t="s">
        <v>316</v>
      </c>
      <c r="G1381" s="1">
        <v>117490</v>
      </c>
      <c r="H1381" s="1">
        <f t="shared" si="73"/>
        <v>1586110</v>
      </c>
      <c r="I1381" s="2" t="s">
        <v>2818</v>
      </c>
      <c r="J1381" s="2" t="s">
        <v>364</v>
      </c>
      <c r="K1381" s="1"/>
      <c r="L1381" s="1"/>
      <c r="M1381" s="6"/>
      <c r="N1381" t="s">
        <v>3064</v>
      </c>
    </row>
    <row r="1382" spans="1:14" customFormat="1" hidden="1" outlineLevel="1" x14ac:dyDescent="0.2">
      <c r="A1382" s="6">
        <v>44896</v>
      </c>
      <c r="B1382" s="2">
        <v>53825</v>
      </c>
      <c r="C1382" s="2" t="s">
        <v>2578</v>
      </c>
      <c r="D1382" s="2" t="s">
        <v>1906</v>
      </c>
      <c r="E1382" s="1">
        <v>2066150</v>
      </c>
      <c r="F1382" s="8" t="s">
        <v>316</v>
      </c>
      <c r="G1382" s="1">
        <v>165292</v>
      </c>
      <c r="H1382" s="1">
        <f t="shared" si="73"/>
        <v>2231442</v>
      </c>
      <c r="I1382" s="2" t="s">
        <v>2119</v>
      </c>
      <c r="J1382" s="2" t="s">
        <v>1150</v>
      </c>
      <c r="K1382" s="1">
        <f>+VLOOKUP(B1382,[12]Sheet1!A$2:I$119,7,0)</f>
        <v>2066150</v>
      </c>
      <c r="L1382" s="1">
        <f t="shared" ref="L1382" si="74">+K1382-E1382</f>
        <v>0</v>
      </c>
      <c r="M1382" s="6">
        <f>+VLOOKUP(B1382,[12]Sheet1!A$2:I$119,9,0)</f>
        <v>44935</v>
      </c>
      <c r="N1382" t="s">
        <v>4438</v>
      </c>
    </row>
    <row r="1383" spans="1:14" customFormat="1" hidden="1" outlineLevel="1" x14ac:dyDescent="0.2">
      <c r="A1383" s="6">
        <v>44896</v>
      </c>
      <c r="B1383" s="2">
        <v>53826</v>
      </c>
      <c r="C1383" s="2" t="s">
        <v>2578</v>
      </c>
      <c r="D1383" s="2" t="s">
        <v>2047</v>
      </c>
      <c r="E1383" s="1">
        <v>0</v>
      </c>
      <c r="F1383" s="8" t="s">
        <v>316</v>
      </c>
      <c r="G1383" s="1">
        <v>0</v>
      </c>
      <c r="H1383" s="1">
        <f t="shared" si="73"/>
        <v>0</v>
      </c>
      <c r="I1383" s="2" t="s">
        <v>1893</v>
      </c>
      <c r="J1383" s="2" t="s">
        <v>375</v>
      </c>
      <c r="K1383" s="1"/>
      <c r="L1383" s="1"/>
      <c r="M1383" s="6"/>
      <c r="N1383" t="s">
        <v>3062</v>
      </c>
    </row>
    <row r="1384" spans="1:14" customFormat="1" hidden="1" outlineLevel="1" x14ac:dyDescent="0.2">
      <c r="A1384" s="6">
        <v>44896</v>
      </c>
      <c r="B1384" s="2">
        <v>53827</v>
      </c>
      <c r="C1384" s="2" t="s">
        <v>2578</v>
      </c>
      <c r="D1384" s="2" t="s">
        <v>417</v>
      </c>
      <c r="E1384" s="1">
        <v>1110580</v>
      </c>
      <c r="F1384" s="8" t="s">
        <v>316</v>
      </c>
      <c r="G1384" s="1">
        <v>88846</v>
      </c>
      <c r="H1384" s="1">
        <f t="shared" si="73"/>
        <v>1199426</v>
      </c>
      <c r="I1384" s="2" t="s">
        <v>1893</v>
      </c>
      <c r="J1384" s="2" t="s">
        <v>375</v>
      </c>
      <c r="K1384" s="1">
        <f>+VLOOKUP(B1384,[12]Sheet1!A$2:I$119,7,0)</f>
        <v>1110575</v>
      </c>
      <c r="L1384" s="1">
        <f t="shared" ref="L1384:L1385" si="75">+K1384-E1384</f>
        <v>-5</v>
      </c>
      <c r="M1384" s="6">
        <f>+VLOOKUP(B1384,[12]Sheet1!A$2:I$119,9,0)</f>
        <v>44935</v>
      </c>
      <c r="N1384" t="s">
        <v>4438</v>
      </c>
    </row>
    <row r="1385" spans="1:14" customFormat="1" hidden="1" outlineLevel="1" x14ac:dyDescent="0.2">
      <c r="A1385" s="6">
        <v>44896</v>
      </c>
      <c r="B1385" s="2">
        <v>53828</v>
      </c>
      <c r="C1385" s="2" t="s">
        <v>2578</v>
      </c>
      <c r="D1385" s="2" t="s">
        <v>404</v>
      </c>
      <c r="E1385" s="1">
        <v>2875770</v>
      </c>
      <c r="F1385" s="8" t="s">
        <v>316</v>
      </c>
      <c r="G1385" s="1">
        <v>230062</v>
      </c>
      <c r="H1385" s="1">
        <f t="shared" si="73"/>
        <v>3105832</v>
      </c>
      <c r="I1385" s="2" t="s">
        <v>1893</v>
      </c>
      <c r="J1385" s="2" t="s">
        <v>375</v>
      </c>
      <c r="K1385" s="1">
        <f>+VLOOKUP(B1385,[12]Sheet1!A$2:I$119,7,0)</f>
        <v>2875775</v>
      </c>
      <c r="L1385" s="1">
        <f t="shared" si="75"/>
        <v>5</v>
      </c>
      <c r="M1385" s="6">
        <f>+VLOOKUP(B1385,[12]Sheet1!A$2:I$119,9,0)</f>
        <v>44935</v>
      </c>
      <c r="N1385" t="s">
        <v>4438</v>
      </c>
    </row>
    <row r="1386" spans="1:14" customFormat="1" hidden="1" outlineLevel="1" x14ac:dyDescent="0.2">
      <c r="A1386" s="6">
        <v>44896</v>
      </c>
      <c r="B1386" s="2">
        <v>53829</v>
      </c>
      <c r="C1386" s="2" t="s">
        <v>2578</v>
      </c>
      <c r="D1386" s="2" t="s">
        <v>958</v>
      </c>
      <c r="E1386" s="1">
        <v>4031740</v>
      </c>
      <c r="F1386" s="8" t="s">
        <v>316</v>
      </c>
      <c r="G1386" s="1">
        <v>322539</v>
      </c>
      <c r="H1386" s="1">
        <f t="shared" si="73"/>
        <v>4354279</v>
      </c>
      <c r="I1386" s="2" t="s">
        <v>1893</v>
      </c>
      <c r="J1386" s="2" t="s">
        <v>375</v>
      </c>
      <c r="K1386" s="1"/>
      <c r="L1386" s="1"/>
      <c r="M1386" s="6"/>
      <c r="N1386" t="s">
        <v>3065</v>
      </c>
    </row>
    <row r="1387" spans="1:14" customFormat="1" hidden="1" outlineLevel="1" x14ac:dyDescent="0.2">
      <c r="A1387" s="6">
        <v>44896</v>
      </c>
      <c r="B1387" s="2">
        <v>53830</v>
      </c>
      <c r="C1387" s="2" t="s">
        <v>2578</v>
      </c>
      <c r="D1387" s="2" t="s">
        <v>2665</v>
      </c>
      <c r="E1387" s="1">
        <v>3849940</v>
      </c>
      <c r="F1387" s="8" t="s">
        <v>316</v>
      </c>
      <c r="G1387" s="1">
        <v>307995</v>
      </c>
      <c r="H1387" s="1">
        <f t="shared" si="73"/>
        <v>4157935</v>
      </c>
      <c r="I1387" s="2" t="s">
        <v>1893</v>
      </c>
      <c r="J1387" s="2" t="s">
        <v>375</v>
      </c>
      <c r="K1387" s="1">
        <f>+VLOOKUP(B1387,[12]Sheet1!A$2:I$119,7,0)</f>
        <v>3849938</v>
      </c>
      <c r="L1387" s="1">
        <f t="shared" ref="L1387:L1391" si="76">+K1387-E1387</f>
        <v>-2</v>
      </c>
      <c r="M1387" s="6">
        <f>+VLOOKUP(B1387,[12]Sheet1!A$2:I$119,9,0)</f>
        <v>44935</v>
      </c>
      <c r="N1387" t="s">
        <v>4438</v>
      </c>
    </row>
    <row r="1388" spans="1:14" customFormat="1" hidden="1" outlineLevel="1" x14ac:dyDescent="0.2">
      <c r="A1388" s="6">
        <v>44896</v>
      </c>
      <c r="B1388" s="2">
        <v>53831</v>
      </c>
      <c r="C1388" s="2" t="s">
        <v>2578</v>
      </c>
      <c r="D1388" s="2" t="s">
        <v>359</v>
      </c>
      <c r="E1388" s="1">
        <v>1072050</v>
      </c>
      <c r="F1388" s="8" t="s">
        <v>316</v>
      </c>
      <c r="G1388" s="1">
        <v>85764</v>
      </c>
      <c r="H1388" s="1">
        <f t="shared" si="73"/>
        <v>1157814</v>
      </c>
      <c r="I1388" s="2" t="s">
        <v>1893</v>
      </c>
      <c r="J1388" s="2" t="s">
        <v>375</v>
      </c>
      <c r="K1388" s="1">
        <f>+VLOOKUP(B1388,[12]Sheet1!A$2:I$119,7,0)</f>
        <v>1072050</v>
      </c>
      <c r="L1388" s="1">
        <f t="shared" si="76"/>
        <v>0</v>
      </c>
      <c r="M1388" s="6">
        <f>+VLOOKUP(B1388,[12]Sheet1!A$2:I$119,9,0)</f>
        <v>44935</v>
      </c>
      <c r="N1388" t="s">
        <v>4438</v>
      </c>
    </row>
    <row r="1389" spans="1:14" customFormat="1" hidden="1" outlineLevel="1" x14ac:dyDescent="0.2">
      <c r="A1389" s="6">
        <v>44896</v>
      </c>
      <c r="B1389" s="2">
        <v>53832</v>
      </c>
      <c r="C1389" s="2" t="s">
        <v>2578</v>
      </c>
      <c r="D1389" s="2" t="s">
        <v>583</v>
      </c>
      <c r="E1389" s="1">
        <v>3849940</v>
      </c>
      <c r="F1389" s="8" t="s">
        <v>316</v>
      </c>
      <c r="G1389" s="1">
        <v>307995</v>
      </c>
      <c r="H1389" s="1">
        <f t="shared" si="73"/>
        <v>4157935</v>
      </c>
      <c r="I1389" s="2" t="s">
        <v>1893</v>
      </c>
      <c r="J1389" s="2" t="s">
        <v>375</v>
      </c>
      <c r="K1389" s="1">
        <f>+VLOOKUP(B1389,[12]Sheet1!A$2:I$119,7,0)</f>
        <v>3849938</v>
      </c>
      <c r="L1389" s="1">
        <f t="shared" si="76"/>
        <v>-2</v>
      </c>
      <c r="M1389" s="6">
        <f>+VLOOKUP(B1389,[12]Sheet1!A$2:I$119,9,0)</f>
        <v>44935</v>
      </c>
      <c r="N1389" t="s">
        <v>4438</v>
      </c>
    </row>
    <row r="1390" spans="1:14" customFormat="1" hidden="1" outlineLevel="1" x14ac:dyDescent="0.2">
      <c r="A1390" s="6">
        <v>44896</v>
      </c>
      <c r="B1390" s="2">
        <v>53833</v>
      </c>
      <c r="C1390" s="2" t="s">
        <v>2578</v>
      </c>
      <c r="D1390" s="2" t="s">
        <v>2965</v>
      </c>
      <c r="E1390" s="1">
        <v>1477735</v>
      </c>
      <c r="F1390" s="8" t="s">
        <v>316</v>
      </c>
      <c r="G1390" s="1">
        <v>118219</v>
      </c>
      <c r="H1390" s="1">
        <f t="shared" si="73"/>
        <v>1595954</v>
      </c>
      <c r="I1390" s="2" t="s">
        <v>1893</v>
      </c>
      <c r="J1390" s="2" t="s">
        <v>375</v>
      </c>
      <c r="K1390" s="1">
        <f>+VLOOKUP(B1390,[12]Sheet1!A$2:I$119,7,0)</f>
        <v>1477738</v>
      </c>
      <c r="L1390" s="1">
        <f t="shared" si="76"/>
        <v>3</v>
      </c>
      <c r="M1390" s="6">
        <f>+VLOOKUP(B1390,[12]Sheet1!A$2:I$119,9,0)</f>
        <v>44935</v>
      </c>
      <c r="N1390" t="s">
        <v>4438</v>
      </c>
    </row>
    <row r="1391" spans="1:14" customFormat="1" hidden="1" outlineLevel="1" x14ac:dyDescent="0.2">
      <c r="A1391" s="6">
        <v>44896</v>
      </c>
      <c r="B1391" s="2">
        <v>53834</v>
      </c>
      <c r="C1391" s="2" t="s">
        <v>2578</v>
      </c>
      <c r="D1391" s="2" t="s">
        <v>572</v>
      </c>
      <c r="E1391" s="1">
        <v>1361490</v>
      </c>
      <c r="F1391" s="8" t="s">
        <v>316</v>
      </c>
      <c r="G1391" s="1">
        <v>108919</v>
      </c>
      <c r="H1391" s="1">
        <f t="shared" si="73"/>
        <v>1470409</v>
      </c>
      <c r="I1391" s="2" t="s">
        <v>1893</v>
      </c>
      <c r="J1391" s="2" t="s">
        <v>375</v>
      </c>
      <c r="K1391" s="1">
        <f>+VLOOKUP(B1391,[12]Sheet1!A$2:I$119,7,0)</f>
        <v>1361488</v>
      </c>
      <c r="L1391" s="1">
        <f t="shared" si="76"/>
        <v>-2</v>
      </c>
      <c r="M1391" s="6">
        <f>+VLOOKUP(B1391,[12]Sheet1!A$2:I$119,9,0)</f>
        <v>44935</v>
      </c>
      <c r="N1391" t="s">
        <v>4438</v>
      </c>
    </row>
    <row r="1392" spans="1:14" customFormat="1" hidden="1" outlineLevel="1" x14ac:dyDescent="0.2">
      <c r="A1392" s="6">
        <v>44896</v>
      </c>
      <c r="B1392" s="2">
        <v>53835</v>
      </c>
      <c r="C1392" s="2" t="s">
        <v>2578</v>
      </c>
      <c r="D1392" s="2" t="s">
        <v>572</v>
      </c>
      <c r="E1392" s="1">
        <v>0</v>
      </c>
      <c r="F1392" s="8" t="s">
        <v>316</v>
      </c>
      <c r="G1392" s="1">
        <v>0</v>
      </c>
      <c r="H1392" s="1">
        <f t="shared" si="73"/>
        <v>0</v>
      </c>
      <c r="I1392" s="2" t="s">
        <v>1893</v>
      </c>
      <c r="J1392" s="2" t="s">
        <v>375</v>
      </c>
      <c r="K1392" s="1"/>
      <c r="L1392" s="1"/>
      <c r="M1392" s="6"/>
      <c r="N1392" t="s">
        <v>3062</v>
      </c>
    </row>
    <row r="1393" spans="1:14" customFormat="1" hidden="1" outlineLevel="1" x14ac:dyDescent="0.2">
      <c r="A1393" s="6">
        <v>44896</v>
      </c>
      <c r="B1393" s="2">
        <v>53836</v>
      </c>
      <c r="C1393" s="2" t="s">
        <v>2578</v>
      </c>
      <c r="D1393" s="2" t="s">
        <v>2140</v>
      </c>
      <c r="E1393" s="1">
        <v>3365171</v>
      </c>
      <c r="F1393" s="8" t="s">
        <v>316</v>
      </c>
      <c r="G1393" s="1">
        <v>269214</v>
      </c>
      <c r="H1393" s="1">
        <f t="shared" si="73"/>
        <v>3634385</v>
      </c>
      <c r="I1393" s="2" t="s">
        <v>1893</v>
      </c>
      <c r="J1393" s="2" t="s">
        <v>375</v>
      </c>
      <c r="K1393" s="1">
        <f>+VLOOKUP(B1393,[12]Sheet1!A$2:I$119,7,0)</f>
        <v>3365175</v>
      </c>
      <c r="L1393" s="1">
        <f t="shared" ref="L1393:L1413" si="77">+K1393-E1393</f>
        <v>4</v>
      </c>
      <c r="M1393" s="6">
        <f>+VLOOKUP(B1393,[12]Sheet1!A$2:I$119,9,0)</f>
        <v>44935</v>
      </c>
      <c r="N1393" t="s">
        <v>4438</v>
      </c>
    </row>
    <row r="1394" spans="1:14" customFormat="1" hidden="1" outlineLevel="1" x14ac:dyDescent="0.2">
      <c r="A1394" s="6">
        <v>44900</v>
      </c>
      <c r="B1394" s="2">
        <v>39014</v>
      </c>
      <c r="C1394" s="17"/>
      <c r="D1394" s="2" t="s">
        <v>3049</v>
      </c>
      <c r="E1394" s="1">
        <v>-58284</v>
      </c>
      <c r="F1394" s="8" t="s">
        <v>3060</v>
      </c>
      <c r="G1394" s="1">
        <v>-5828</v>
      </c>
      <c r="H1394" s="1">
        <f t="shared" si="73"/>
        <v>-64112</v>
      </c>
      <c r="I1394" s="2" t="s">
        <v>2355</v>
      </c>
      <c r="J1394" s="2" t="s">
        <v>2013</v>
      </c>
      <c r="K1394" s="1" t="e">
        <f>+VLOOKUP(B1394,[2]Sheet1!A$2:H$93,6,0)</f>
        <v>#N/A</v>
      </c>
      <c r="L1394" s="1" t="e">
        <f t="shared" si="77"/>
        <v>#N/A</v>
      </c>
      <c r="M1394" s="6" t="e">
        <f>+VLOOKUP(B1394,[2]Sheet1!A$2:H$93,8,0)</f>
        <v>#N/A</v>
      </c>
      <c r="N1394" t="s">
        <v>4426</v>
      </c>
    </row>
    <row r="1395" spans="1:14" customFormat="1" hidden="1" outlineLevel="1" x14ac:dyDescent="0.2">
      <c r="A1395" s="6">
        <v>44900</v>
      </c>
      <c r="B1395" s="2">
        <v>39033</v>
      </c>
      <c r="C1395" s="17"/>
      <c r="D1395" s="2" t="s">
        <v>3052</v>
      </c>
      <c r="E1395" s="1">
        <v>-24743</v>
      </c>
      <c r="F1395" s="8" t="s">
        <v>3060</v>
      </c>
      <c r="G1395" s="1">
        <v>-2474</v>
      </c>
      <c r="H1395" s="1">
        <f t="shared" si="73"/>
        <v>-27217</v>
      </c>
      <c r="I1395" s="2" t="s">
        <v>2355</v>
      </c>
      <c r="J1395" s="2" t="s">
        <v>2013</v>
      </c>
      <c r="K1395" s="1" t="e">
        <f>+VLOOKUP(B1395,[2]Sheet1!A$2:H$93,6,0)</f>
        <v>#N/A</v>
      </c>
      <c r="L1395" s="1" t="e">
        <f t="shared" si="77"/>
        <v>#N/A</v>
      </c>
      <c r="M1395" s="6" t="e">
        <f>+VLOOKUP(B1395,[2]Sheet1!A$2:H$93,8,0)</f>
        <v>#N/A</v>
      </c>
      <c r="N1395" t="s">
        <v>4426</v>
      </c>
    </row>
    <row r="1396" spans="1:14" customFormat="1" hidden="1" outlineLevel="1" x14ac:dyDescent="0.2">
      <c r="A1396" s="6">
        <v>44900</v>
      </c>
      <c r="B1396" s="2">
        <v>39034</v>
      </c>
      <c r="C1396" s="17"/>
      <c r="D1396" s="2" t="s">
        <v>3053</v>
      </c>
      <c r="E1396" s="1">
        <v>-38489</v>
      </c>
      <c r="F1396" s="8" t="s">
        <v>3060</v>
      </c>
      <c r="G1396" s="1">
        <v>-3849</v>
      </c>
      <c r="H1396" s="1">
        <f t="shared" si="73"/>
        <v>-42338</v>
      </c>
      <c r="I1396" s="2" t="s">
        <v>2355</v>
      </c>
      <c r="J1396" s="2" t="s">
        <v>2013</v>
      </c>
      <c r="K1396" s="1" t="e">
        <f>+VLOOKUP(B1396,[2]Sheet1!A$2:H$93,6,0)</f>
        <v>#N/A</v>
      </c>
      <c r="L1396" s="1" t="e">
        <f t="shared" si="77"/>
        <v>#N/A</v>
      </c>
      <c r="M1396" s="6" t="e">
        <f>+VLOOKUP(B1396,[2]Sheet1!A$2:H$93,8,0)</f>
        <v>#N/A</v>
      </c>
      <c r="N1396" t="s">
        <v>4426</v>
      </c>
    </row>
    <row r="1397" spans="1:14" customFormat="1" hidden="1" outlineLevel="1" x14ac:dyDescent="0.2">
      <c r="A1397" s="6">
        <v>44900</v>
      </c>
      <c r="B1397" s="2">
        <v>39035</v>
      </c>
      <c r="C1397" s="17"/>
      <c r="D1397" s="2" t="s">
        <v>3054</v>
      </c>
      <c r="E1397" s="1">
        <v>-21994</v>
      </c>
      <c r="F1397" s="8" t="s">
        <v>3060</v>
      </c>
      <c r="G1397" s="1">
        <v>-2199</v>
      </c>
      <c r="H1397" s="1">
        <f t="shared" si="73"/>
        <v>-24193</v>
      </c>
      <c r="I1397" s="2" t="s">
        <v>2355</v>
      </c>
      <c r="J1397" s="2" t="s">
        <v>2013</v>
      </c>
      <c r="K1397" s="1" t="e">
        <f>+VLOOKUP(B1397,[2]Sheet1!A$2:H$93,6,0)</f>
        <v>#N/A</v>
      </c>
      <c r="L1397" s="1" t="e">
        <f t="shared" si="77"/>
        <v>#N/A</v>
      </c>
      <c r="M1397" s="6" t="e">
        <f>+VLOOKUP(B1397,[2]Sheet1!A$2:H$93,8,0)</f>
        <v>#N/A</v>
      </c>
      <c r="N1397" t="s">
        <v>4426</v>
      </c>
    </row>
    <row r="1398" spans="1:14" customFormat="1" hidden="1" outlineLevel="1" x14ac:dyDescent="0.2">
      <c r="A1398" s="6">
        <v>44900</v>
      </c>
      <c r="B1398" s="2">
        <v>39050</v>
      </c>
      <c r="C1398" s="17"/>
      <c r="D1398" s="2" t="s">
        <v>3048</v>
      </c>
      <c r="E1398" s="1">
        <v>-10997</v>
      </c>
      <c r="F1398" s="8" t="s">
        <v>3060</v>
      </c>
      <c r="G1398" s="1">
        <v>-1100</v>
      </c>
      <c r="H1398" s="1">
        <f t="shared" si="73"/>
        <v>-12097</v>
      </c>
      <c r="I1398" s="2" t="s">
        <v>2355</v>
      </c>
      <c r="J1398" s="2" t="s">
        <v>2013</v>
      </c>
      <c r="K1398" s="1" t="e">
        <f>+VLOOKUP(B1398,[2]Sheet1!A$2:H$93,6,0)</f>
        <v>#N/A</v>
      </c>
      <c r="L1398" s="1" t="e">
        <f t="shared" si="77"/>
        <v>#N/A</v>
      </c>
      <c r="M1398" s="6" t="e">
        <f>+VLOOKUP(B1398,[2]Sheet1!A$2:H$93,8,0)</f>
        <v>#N/A</v>
      </c>
      <c r="N1398" t="s">
        <v>4426</v>
      </c>
    </row>
    <row r="1399" spans="1:14" customFormat="1" hidden="1" outlineLevel="1" x14ac:dyDescent="0.2">
      <c r="A1399" s="6">
        <v>44900</v>
      </c>
      <c r="B1399" s="2">
        <v>39051</v>
      </c>
      <c r="C1399" s="17"/>
      <c r="D1399" s="2" t="s">
        <v>3055</v>
      </c>
      <c r="E1399" s="1">
        <v>-5498</v>
      </c>
      <c r="F1399" s="8" t="s">
        <v>3060</v>
      </c>
      <c r="G1399" s="1">
        <v>-550</v>
      </c>
      <c r="H1399" s="1">
        <f t="shared" si="73"/>
        <v>-6048</v>
      </c>
      <c r="I1399" s="2" t="s">
        <v>2355</v>
      </c>
      <c r="J1399" s="2" t="s">
        <v>2013</v>
      </c>
      <c r="K1399" s="1" t="e">
        <f>+VLOOKUP(B1399,[2]Sheet1!A$2:H$93,6,0)</f>
        <v>#N/A</v>
      </c>
      <c r="L1399" s="1" t="e">
        <f t="shared" si="77"/>
        <v>#N/A</v>
      </c>
      <c r="M1399" s="6" t="e">
        <f>+VLOOKUP(B1399,[2]Sheet1!A$2:H$93,8,0)</f>
        <v>#N/A</v>
      </c>
      <c r="N1399" t="s">
        <v>4426</v>
      </c>
    </row>
    <row r="1400" spans="1:14" customFormat="1" hidden="1" outlineLevel="1" x14ac:dyDescent="0.2">
      <c r="A1400" s="6">
        <v>44900</v>
      </c>
      <c r="B1400" s="2">
        <v>39643</v>
      </c>
      <c r="C1400" s="17"/>
      <c r="D1400" s="2" t="s">
        <v>3049</v>
      </c>
      <c r="E1400" s="1">
        <v>-15191453</v>
      </c>
      <c r="F1400" s="8" t="s">
        <v>3061</v>
      </c>
      <c r="G1400" s="1">
        <v>-1215316</v>
      </c>
      <c r="H1400" s="1">
        <f t="shared" si="73"/>
        <v>-16406769</v>
      </c>
      <c r="I1400" s="2" t="s">
        <v>2355</v>
      </c>
      <c r="J1400" s="2" t="s">
        <v>2013</v>
      </c>
      <c r="K1400" s="1" t="e">
        <f>+VLOOKUP(B1400,[2]Sheet1!A$2:H$93,6,0)</f>
        <v>#N/A</v>
      </c>
      <c r="L1400" s="1" t="e">
        <f t="shared" si="77"/>
        <v>#N/A</v>
      </c>
      <c r="M1400" s="6" t="e">
        <f>+VLOOKUP(B1400,[2]Sheet1!A$2:H$93,8,0)</f>
        <v>#N/A</v>
      </c>
      <c r="N1400" t="s">
        <v>4426</v>
      </c>
    </row>
    <row r="1401" spans="1:14" customFormat="1" hidden="1" outlineLevel="1" x14ac:dyDescent="0.2">
      <c r="A1401" s="6">
        <v>44900</v>
      </c>
      <c r="B1401" s="2">
        <v>39942</v>
      </c>
      <c r="C1401" s="17"/>
      <c r="D1401" s="2" t="s">
        <v>3056</v>
      </c>
      <c r="E1401" s="1">
        <v>-10032092</v>
      </c>
      <c r="F1401" s="8" t="s">
        <v>3061</v>
      </c>
      <c r="G1401" s="1">
        <v>-802567</v>
      </c>
      <c r="H1401" s="1">
        <f t="shared" si="73"/>
        <v>-10834659</v>
      </c>
      <c r="I1401" s="2" t="s">
        <v>2355</v>
      </c>
      <c r="J1401" s="2" t="s">
        <v>2013</v>
      </c>
      <c r="K1401" s="1" t="e">
        <f>+VLOOKUP(B1401,[2]Sheet1!A$2:H$93,6,0)</f>
        <v>#N/A</v>
      </c>
      <c r="L1401" s="1" t="e">
        <f t="shared" si="77"/>
        <v>#N/A</v>
      </c>
      <c r="M1401" s="6" t="e">
        <f>+VLOOKUP(B1401,[2]Sheet1!A$2:H$93,8,0)</f>
        <v>#N/A</v>
      </c>
      <c r="N1401" t="s">
        <v>4426</v>
      </c>
    </row>
    <row r="1402" spans="1:14" customFormat="1" hidden="1" outlineLevel="1" x14ac:dyDescent="0.2">
      <c r="A1402" s="6">
        <v>44900</v>
      </c>
      <c r="B1402" s="2">
        <v>40245</v>
      </c>
      <c r="C1402" s="17"/>
      <c r="D1402" s="2" t="s">
        <v>3057</v>
      </c>
      <c r="E1402" s="1">
        <v>-6449202</v>
      </c>
      <c r="F1402" s="8" t="s">
        <v>3061</v>
      </c>
      <c r="G1402" s="1">
        <v>-515936</v>
      </c>
      <c r="H1402" s="1">
        <f t="shared" si="73"/>
        <v>-6965138</v>
      </c>
      <c r="I1402" s="2" t="s">
        <v>2355</v>
      </c>
      <c r="J1402" s="2" t="s">
        <v>2013</v>
      </c>
      <c r="K1402" s="1" t="e">
        <f>+VLOOKUP(B1402,[2]Sheet1!A$2:H$93,6,0)</f>
        <v>#N/A</v>
      </c>
      <c r="L1402" s="1" t="e">
        <f t="shared" si="77"/>
        <v>#N/A</v>
      </c>
      <c r="M1402" s="6" t="e">
        <f>+VLOOKUP(B1402,[2]Sheet1!A$2:H$93,8,0)</f>
        <v>#N/A</v>
      </c>
      <c r="N1402" t="s">
        <v>4426</v>
      </c>
    </row>
    <row r="1403" spans="1:14" customFormat="1" hidden="1" outlineLevel="1" x14ac:dyDescent="0.2">
      <c r="A1403" s="6">
        <v>44900</v>
      </c>
      <c r="B1403" s="2">
        <v>40961</v>
      </c>
      <c r="C1403" s="17"/>
      <c r="D1403" s="2" t="s">
        <v>3048</v>
      </c>
      <c r="E1403" s="1">
        <v>-2866312</v>
      </c>
      <c r="F1403" s="8" t="s">
        <v>3061</v>
      </c>
      <c r="G1403" s="1">
        <v>-229305</v>
      </c>
      <c r="H1403" s="1">
        <f t="shared" si="73"/>
        <v>-3095617</v>
      </c>
      <c r="I1403" s="2" t="s">
        <v>2355</v>
      </c>
      <c r="J1403" s="2" t="s">
        <v>2013</v>
      </c>
      <c r="K1403" s="1" t="e">
        <f>+VLOOKUP(B1403,[2]Sheet1!A$2:H$93,6,0)</f>
        <v>#N/A</v>
      </c>
      <c r="L1403" s="1" t="e">
        <f t="shared" si="77"/>
        <v>#N/A</v>
      </c>
      <c r="M1403" s="6" t="e">
        <f>+VLOOKUP(B1403,[2]Sheet1!A$2:H$93,8,0)</f>
        <v>#N/A</v>
      </c>
      <c r="N1403" t="s">
        <v>4426</v>
      </c>
    </row>
    <row r="1404" spans="1:14" customFormat="1" hidden="1" outlineLevel="1" x14ac:dyDescent="0.2">
      <c r="A1404" s="6">
        <v>44900</v>
      </c>
      <c r="B1404" s="2">
        <v>42283</v>
      </c>
      <c r="C1404" s="17"/>
      <c r="D1404" s="2" t="s">
        <v>3055</v>
      </c>
      <c r="E1404" s="1">
        <v>-1433156</v>
      </c>
      <c r="F1404" s="8" t="s">
        <v>3061</v>
      </c>
      <c r="G1404" s="1">
        <v>-114652</v>
      </c>
      <c r="H1404" s="1">
        <f t="shared" si="73"/>
        <v>-1547808</v>
      </c>
      <c r="I1404" s="2" t="s">
        <v>2355</v>
      </c>
      <c r="J1404" s="2" t="s">
        <v>2013</v>
      </c>
      <c r="K1404" s="1" t="e">
        <f>+VLOOKUP(B1404,[2]Sheet1!A$2:H$93,6,0)</f>
        <v>#N/A</v>
      </c>
      <c r="L1404" s="1" t="e">
        <f t="shared" si="77"/>
        <v>#N/A</v>
      </c>
      <c r="M1404" s="6" t="e">
        <f>+VLOOKUP(B1404,[2]Sheet1!A$2:H$93,8,0)</f>
        <v>#N/A</v>
      </c>
      <c r="N1404" t="s">
        <v>4426</v>
      </c>
    </row>
    <row r="1405" spans="1:14" customFormat="1" hidden="1" outlineLevel="1" x14ac:dyDescent="0.2">
      <c r="A1405" s="6">
        <v>44901</v>
      </c>
      <c r="B1405" s="2">
        <v>257</v>
      </c>
      <c r="C1405" s="2" t="s">
        <v>2024</v>
      </c>
      <c r="D1405" s="2" t="s">
        <v>1925</v>
      </c>
      <c r="E1405" s="1">
        <v>-1442250</v>
      </c>
      <c r="F1405" s="8" t="s">
        <v>316</v>
      </c>
      <c r="G1405" s="1">
        <v>-115379</v>
      </c>
      <c r="H1405" s="1">
        <f t="shared" si="73"/>
        <v>-1557629</v>
      </c>
      <c r="I1405" s="2" t="s">
        <v>2355</v>
      </c>
      <c r="J1405" s="2" t="s">
        <v>2013</v>
      </c>
      <c r="K1405" s="1">
        <f>+VLOOKUP(B1405,[12]Sheet1!A$2:I$119,7,0)</f>
        <v>-1442250</v>
      </c>
      <c r="L1405" s="1">
        <f t="shared" si="77"/>
        <v>0</v>
      </c>
      <c r="M1405" s="6">
        <f>+VLOOKUP(B1405,[12]Sheet1!A$2:I$119,9,0)</f>
        <v>44935</v>
      </c>
      <c r="N1405" t="s">
        <v>4438</v>
      </c>
    </row>
    <row r="1406" spans="1:14" customFormat="1" hidden="1" outlineLevel="1" x14ac:dyDescent="0.2">
      <c r="A1406" s="6">
        <v>44901</v>
      </c>
      <c r="B1406" s="2">
        <v>301</v>
      </c>
      <c r="C1406" s="2" t="s">
        <v>2596</v>
      </c>
      <c r="D1406" s="2" t="s">
        <v>2522</v>
      </c>
      <c r="E1406" s="1">
        <v>-1599559</v>
      </c>
      <c r="F1406" s="8" t="s">
        <v>316</v>
      </c>
      <c r="G1406" s="1">
        <v>-127964</v>
      </c>
      <c r="H1406" s="1">
        <f t="shared" si="73"/>
        <v>-1727523</v>
      </c>
      <c r="I1406" s="2" t="s">
        <v>1893</v>
      </c>
      <c r="J1406" s="2" t="s">
        <v>375</v>
      </c>
      <c r="K1406" s="1">
        <f>+VLOOKUP(B1406,[12]Sheet1!A$2:I$119,7,0)</f>
        <v>-1599559</v>
      </c>
      <c r="L1406" s="1">
        <f t="shared" si="77"/>
        <v>0</v>
      </c>
      <c r="M1406" s="6">
        <f>+VLOOKUP(B1406,[12]Sheet1!A$2:I$119,9,0)</f>
        <v>44935</v>
      </c>
      <c r="N1406" t="s">
        <v>4438</v>
      </c>
    </row>
    <row r="1407" spans="1:14" customFormat="1" hidden="1" outlineLevel="1" x14ac:dyDescent="0.2">
      <c r="A1407" s="6">
        <v>44903</v>
      </c>
      <c r="B1407" s="2">
        <v>55044</v>
      </c>
      <c r="C1407" s="2" t="s">
        <v>2578</v>
      </c>
      <c r="D1407" s="2" t="s">
        <v>836</v>
      </c>
      <c r="E1407" s="1">
        <v>7181680</v>
      </c>
      <c r="F1407" s="8" t="s">
        <v>316</v>
      </c>
      <c r="G1407" s="1">
        <v>574534</v>
      </c>
      <c r="H1407" s="1">
        <f t="shared" si="73"/>
        <v>7756214</v>
      </c>
      <c r="I1407" s="2" t="s">
        <v>2355</v>
      </c>
      <c r="J1407" s="2" t="s">
        <v>2013</v>
      </c>
      <c r="K1407" s="1">
        <f>+VLOOKUP(B1407,[12]Sheet1!A$2:I$119,7,0)</f>
        <v>7181675</v>
      </c>
      <c r="L1407" s="1">
        <f t="shared" si="77"/>
        <v>-5</v>
      </c>
      <c r="M1407" s="6">
        <f>+VLOOKUP(B1407,[12]Sheet1!A$2:I$119,9,0)</f>
        <v>44935</v>
      </c>
      <c r="N1407" t="s">
        <v>4438</v>
      </c>
    </row>
    <row r="1408" spans="1:14" customFormat="1" hidden="1" outlineLevel="1" x14ac:dyDescent="0.2">
      <c r="A1408" s="6">
        <v>44903</v>
      </c>
      <c r="B1408" s="2">
        <v>55045</v>
      </c>
      <c r="C1408" s="2" t="s">
        <v>2578</v>
      </c>
      <c r="D1408" s="2" t="s">
        <v>2398</v>
      </c>
      <c r="E1408" s="1">
        <v>5833880</v>
      </c>
      <c r="F1408" s="8" t="s">
        <v>316</v>
      </c>
      <c r="G1408" s="1">
        <v>466710</v>
      </c>
      <c r="H1408" s="1">
        <f t="shared" si="73"/>
        <v>6300590</v>
      </c>
      <c r="I1408" s="2" t="s">
        <v>2355</v>
      </c>
      <c r="J1408" s="2" t="s">
        <v>2013</v>
      </c>
      <c r="K1408" s="1">
        <f>+VLOOKUP(B1408,[12]Sheet1!A$2:I$119,7,0)</f>
        <v>5833875</v>
      </c>
      <c r="L1408" s="1">
        <f t="shared" si="77"/>
        <v>-5</v>
      </c>
      <c r="M1408" s="6">
        <f>+VLOOKUP(B1408,[12]Sheet1!A$2:I$119,9,0)</f>
        <v>44935</v>
      </c>
      <c r="N1408" t="s">
        <v>4438</v>
      </c>
    </row>
    <row r="1409" spans="1:14" customFormat="1" hidden="1" outlineLevel="1" x14ac:dyDescent="0.2">
      <c r="A1409" s="6">
        <v>44903</v>
      </c>
      <c r="B1409" s="2">
        <v>55046</v>
      </c>
      <c r="C1409" s="2" t="s">
        <v>2578</v>
      </c>
      <c r="D1409" s="2" t="s">
        <v>2392</v>
      </c>
      <c r="E1409" s="1">
        <v>1110580</v>
      </c>
      <c r="F1409" s="8" t="s">
        <v>316</v>
      </c>
      <c r="G1409" s="1">
        <v>88846</v>
      </c>
      <c r="H1409" s="1">
        <f t="shared" si="73"/>
        <v>1199426</v>
      </c>
      <c r="I1409" s="2" t="s">
        <v>1554</v>
      </c>
      <c r="J1409" s="2" t="s">
        <v>2830</v>
      </c>
      <c r="K1409" s="1">
        <f>+VLOOKUP(B1409,[12]Sheet1!A$2:I$119,7,0)</f>
        <v>1110575</v>
      </c>
      <c r="L1409" s="1">
        <f t="shared" si="77"/>
        <v>-5</v>
      </c>
      <c r="M1409" s="6">
        <f>+VLOOKUP(B1409,[12]Sheet1!A$2:I$119,9,0)</f>
        <v>44935</v>
      </c>
      <c r="N1409" t="s">
        <v>4438</v>
      </c>
    </row>
    <row r="1410" spans="1:14" customFormat="1" hidden="1" outlineLevel="1" x14ac:dyDescent="0.2">
      <c r="A1410" s="6">
        <v>44903</v>
      </c>
      <c r="B1410" s="2">
        <v>55047</v>
      </c>
      <c r="C1410" s="2" t="s">
        <v>2578</v>
      </c>
      <c r="D1410" s="2" t="s">
        <v>1866</v>
      </c>
      <c r="E1410" s="1">
        <v>453750</v>
      </c>
      <c r="F1410" s="8" t="s">
        <v>316</v>
      </c>
      <c r="G1410" s="1">
        <v>36300</v>
      </c>
      <c r="H1410" s="1">
        <f t="shared" ref="H1410:H1473" si="78">+E1410+G1410</f>
        <v>490050</v>
      </c>
      <c r="I1410" s="2" t="s">
        <v>944</v>
      </c>
      <c r="J1410" s="2" t="s">
        <v>319</v>
      </c>
      <c r="K1410" s="1">
        <f>+VLOOKUP(B1410,[12]Sheet1!A$2:I$119,7,0)</f>
        <v>453750</v>
      </c>
      <c r="L1410" s="1">
        <f t="shared" si="77"/>
        <v>0</v>
      </c>
      <c r="M1410" s="6">
        <f>+VLOOKUP(B1410,[12]Sheet1!A$2:I$119,9,0)</f>
        <v>44935</v>
      </c>
      <c r="N1410" t="s">
        <v>4438</v>
      </c>
    </row>
    <row r="1411" spans="1:14" customFormat="1" hidden="1" outlineLevel="1" x14ac:dyDescent="0.2">
      <c r="A1411" s="6">
        <v>44903</v>
      </c>
      <c r="B1411" s="2">
        <v>55048</v>
      </c>
      <c r="C1411" s="2" t="s">
        <v>2578</v>
      </c>
      <c r="D1411" s="2" t="s">
        <v>1208</v>
      </c>
      <c r="E1411" s="1">
        <v>1110580</v>
      </c>
      <c r="F1411" s="8" t="s">
        <v>316</v>
      </c>
      <c r="G1411" s="1">
        <v>88846</v>
      </c>
      <c r="H1411" s="1">
        <f t="shared" si="78"/>
        <v>1199426</v>
      </c>
      <c r="I1411" s="2" t="s">
        <v>2818</v>
      </c>
      <c r="J1411" s="2" t="s">
        <v>364</v>
      </c>
      <c r="K1411" s="1">
        <f>+VLOOKUP(B1411,[12]Sheet1!A$2:I$119,7,0)</f>
        <v>1110575</v>
      </c>
      <c r="L1411" s="1">
        <f t="shared" si="77"/>
        <v>-5</v>
      </c>
      <c r="M1411" s="6">
        <f>+VLOOKUP(B1411,[12]Sheet1!A$2:I$119,9,0)</f>
        <v>44935</v>
      </c>
      <c r="N1411" t="s">
        <v>4438</v>
      </c>
    </row>
    <row r="1412" spans="1:14" customFormat="1" hidden="1" outlineLevel="1" x14ac:dyDescent="0.2">
      <c r="A1412" s="6">
        <v>44903</v>
      </c>
      <c r="B1412" s="2">
        <v>55049</v>
      </c>
      <c r="C1412" s="2" t="s">
        <v>2578</v>
      </c>
      <c r="D1412" s="2" t="s">
        <v>2542</v>
      </c>
      <c r="E1412" s="1">
        <v>6468380</v>
      </c>
      <c r="F1412" s="8" t="s">
        <v>316</v>
      </c>
      <c r="G1412" s="1">
        <v>517470</v>
      </c>
      <c r="H1412" s="1">
        <f t="shared" si="78"/>
        <v>6985850</v>
      </c>
      <c r="I1412" s="2" t="s">
        <v>24</v>
      </c>
      <c r="J1412" s="2" t="s">
        <v>349</v>
      </c>
      <c r="K1412" s="1">
        <f>+VLOOKUP(B1412,[12]Sheet1!A$2:I$119,7,0)</f>
        <v>6468375</v>
      </c>
      <c r="L1412" s="1">
        <f t="shared" si="77"/>
        <v>-5</v>
      </c>
      <c r="M1412" s="6">
        <f>+VLOOKUP(B1412,[12]Sheet1!A$2:I$119,9,0)</f>
        <v>44935</v>
      </c>
      <c r="N1412" t="s">
        <v>4438</v>
      </c>
    </row>
    <row r="1413" spans="1:14" customFormat="1" hidden="1" outlineLevel="1" x14ac:dyDescent="0.2">
      <c r="A1413" s="6">
        <v>44903</v>
      </c>
      <c r="B1413" s="2">
        <v>55050</v>
      </c>
      <c r="C1413" s="2" t="s">
        <v>2578</v>
      </c>
      <c r="D1413" s="2" t="s">
        <v>1106</v>
      </c>
      <c r="E1413" s="1">
        <v>1223868</v>
      </c>
      <c r="F1413" s="8" t="s">
        <v>316</v>
      </c>
      <c r="G1413" s="1">
        <v>97909</v>
      </c>
      <c r="H1413" s="1">
        <f t="shared" si="78"/>
        <v>1321777</v>
      </c>
      <c r="I1413" s="2" t="s">
        <v>24</v>
      </c>
      <c r="J1413" s="2" t="s">
        <v>349</v>
      </c>
      <c r="K1413" s="1">
        <f>+VLOOKUP(B1413,[12]Sheet1!A$2:I$119,7,0)</f>
        <v>1223863</v>
      </c>
      <c r="L1413" s="1">
        <f t="shared" si="77"/>
        <v>-5</v>
      </c>
      <c r="M1413" s="6">
        <f>+VLOOKUP(B1413,[12]Sheet1!A$2:I$119,9,0)</f>
        <v>44935</v>
      </c>
      <c r="N1413" t="s">
        <v>4438</v>
      </c>
    </row>
    <row r="1414" spans="1:14" customFormat="1" hidden="1" outlineLevel="1" x14ac:dyDescent="0.2">
      <c r="A1414" s="6">
        <v>44903</v>
      </c>
      <c r="B1414" s="2">
        <v>55152</v>
      </c>
      <c r="C1414" s="2" t="s">
        <v>2578</v>
      </c>
      <c r="D1414" s="2" t="s">
        <v>2785</v>
      </c>
      <c r="E1414" s="1">
        <v>3123853</v>
      </c>
      <c r="F1414" s="8" t="s">
        <v>316</v>
      </c>
      <c r="G1414" s="1">
        <v>249908</v>
      </c>
      <c r="H1414" s="1">
        <f t="shared" si="78"/>
        <v>3373761</v>
      </c>
      <c r="I1414" s="2" t="s">
        <v>1893</v>
      </c>
      <c r="J1414" s="2" t="s">
        <v>375</v>
      </c>
      <c r="K1414" s="1"/>
      <c r="L1414" s="1"/>
      <c r="M1414" s="6"/>
      <c r="N1414" t="s">
        <v>3065</v>
      </c>
    </row>
    <row r="1415" spans="1:14" customFormat="1" hidden="1" outlineLevel="1" x14ac:dyDescent="0.2">
      <c r="A1415" s="6">
        <v>44903</v>
      </c>
      <c r="B1415" s="2">
        <v>55153</v>
      </c>
      <c r="C1415" s="2" t="s">
        <v>2578</v>
      </c>
      <c r="D1415" s="2" t="s">
        <v>2174</v>
      </c>
      <c r="E1415" s="1">
        <v>937905</v>
      </c>
      <c r="F1415" s="8" t="s">
        <v>316</v>
      </c>
      <c r="G1415" s="1">
        <v>75032</v>
      </c>
      <c r="H1415" s="1">
        <f t="shared" si="78"/>
        <v>1012937</v>
      </c>
      <c r="I1415" s="2" t="s">
        <v>1893</v>
      </c>
      <c r="J1415" s="2" t="s">
        <v>375</v>
      </c>
      <c r="K1415" s="1">
        <f>+VLOOKUP(B1415,[12]Sheet1!A$2:I$119,7,0)</f>
        <v>937900</v>
      </c>
      <c r="L1415" s="1">
        <f t="shared" ref="L1415:L1417" si="79">+K1415-E1415</f>
        <v>-5</v>
      </c>
      <c r="M1415" s="6">
        <f>+VLOOKUP(B1415,[12]Sheet1!A$2:I$119,9,0)</f>
        <v>44935</v>
      </c>
      <c r="N1415" t="s">
        <v>4438</v>
      </c>
    </row>
    <row r="1416" spans="1:14" customFormat="1" hidden="1" outlineLevel="1" x14ac:dyDescent="0.2">
      <c r="A1416" s="6">
        <v>44903</v>
      </c>
      <c r="B1416" s="2">
        <v>55154</v>
      </c>
      <c r="C1416" s="2" t="s">
        <v>2578</v>
      </c>
      <c r="D1416" s="2" t="s">
        <v>1724</v>
      </c>
      <c r="E1416" s="1">
        <v>3721100</v>
      </c>
      <c r="F1416" s="8" t="s">
        <v>316</v>
      </c>
      <c r="G1416" s="1">
        <v>297688</v>
      </c>
      <c r="H1416" s="1">
        <f t="shared" si="78"/>
        <v>4018788</v>
      </c>
      <c r="I1416" s="2" t="s">
        <v>1893</v>
      </c>
      <c r="J1416" s="2" t="s">
        <v>375</v>
      </c>
      <c r="K1416" s="1">
        <f>+VLOOKUP(B1416,[12]Sheet1!A$2:I$119,7,0)</f>
        <v>3721100</v>
      </c>
      <c r="L1416" s="1">
        <f t="shared" si="79"/>
        <v>0</v>
      </c>
      <c r="M1416" s="6">
        <f>+VLOOKUP(B1416,[12]Sheet1!A$2:I$119,9,0)</f>
        <v>44935</v>
      </c>
      <c r="N1416" t="s">
        <v>4438</v>
      </c>
    </row>
    <row r="1417" spans="1:14" customFormat="1" hidden="1" outlineLevel="1" x14ac:dyDescent="0.2">
      <c r="A1417" s="6">
        <v>44903</v>
      </c>
      <c r="B1417" s="2">
        <v>55155</v>
      </c>
      <c r="C1417" s="2" t="s">
        <v>2578</v>
      </c>
      <c r="D1417" s="2" t="s">
        <v>63</v>
      </c>
      <c r="E1417" s="1">
        <v>2004645</v>
      </c>
      <c r="F1417" s="8" t="s">
        <v>316</v>
      </c>
      <c r="G1417" s="1">
        <v>160372</v>
      </c>
      <c r="H1417" s="1">
        <f t="shared" si="78"/>
        <v>2165017</v>
      </c>
      <c r="I1417" s="2" t="s">
        <v>1893</v>
      </c>
      <c r="J1417" s="2" t="s">
        <v>375</v>
      </c>
      <c r="K1417" s="1">
        <f>+VLOOKUP(B1417,[12]Sheet1!A$2:I$119,7,0)</f>
        <v>2004650</v>
      </c>
      <c r="L1417" s="1">
        <f t="shared" si="79"/>
        <v>5</v>
      </c>
      <c r="M1417" s="6">
        <f>+VLOOKUP(B1417,[12]Sheet1!A$2:I$119,9,0)</f>
        <v>44935</v>
      </c>
      <c r="N1417" t="s">
        <v>4438</v>
      </c>
    </row>
    <row r="1418" spans="1:14" customFormat="1" hidden="1" outlineLevel="1" x14ac:dyDescent="0.2">
      <c r="A1418" s="6">
        <v>44903</v>
      </c>
      <c r="B1418" s="2">
        <v>55156</v>
      </c>
      <c r="C1418" s="2" t="s">
        <v>2578</v>
      </c>
      <c r="D1418" s="2"/>
      <c r="E1418" s="1">
        <v>0</v>
      </c>
      <c r="F1418" s="8" t="s">
        <v>316</v>
      </c>
      <c r="G1418" s="1">
        <v>0</v>
      </c>
      <c r="H1418" s="1">
        <f t="shared" si="78"/>
        <v>0</v>
      </c>
      <c r="I1418" s="2" t="s">
        <v>944</v>
      </c>
      <c r="J1418" s="2" t="s">
        <v>319</v>
      </c>
      <c r="K1418" s="1"/>
      <c r="L1418" s="1"/>
      <c r="M1418" s="6"/>
      <c r="N1418" t="s">
        <v>3062</v>
      </c>
    </row>
    <row r="1419" spans="1:14" customFormat="1" hidden="1" outlineLevel="1" x14ac:dyDescent="0.2">
      <c r="A1419" s="6">
        <v>44903</v>
      </c>
      <c r="B1419" s="2">
        <v>55157</v>
      </c>
      <c r="C1419" s="2" t="s">
        <v>2578</v>
      </c>
      <c r="D1419" s="2" t="s">
        <v>2951</v>
      </c>
      <c r="E1419" s="1">
        <v>2713705</v>
      </c>
      <c r="F1419" s="8" t="s">
        <v>316</v>
      </c>
      <c r="G1419" s="1">
        <v>217096</v>
      </c>
      <c r="H1419" s="1">
        <f t="shared" si="78"/>
        <v>2930801</v>
      </c>
      <c r="I1419" s="2" t="s">
        <v>2119</v>
      </c>
      <c r="J1419" s="2" t="s">
        <v>1150</v>
      </c>
      <c r="K1419" s="1">
        <f>+VLOOKUP(B1419,[12]Sheet1!A$120:I$325,7,0)</f>
        <v>2880298</v>
      </c>
      <c r="L1419" s="1">
        <f t="shared" ref="L1419:L1453" si="80">+K1419-E1419</f>
        <v>166593</v>
      </c>
      <c r="M1419" s="6">
        <f>+VLOOKUP(B1419,[12]Sheet1!A$120:I$325,9,0)</f>
        <v>44935</v>
      </c>
      <c r="N1419" t="s">
        <v>4438</v>
      </c>
    </row>
    <row r="1420" spans="1:14" customFormat="1" hidden="1" outlineLevel="1" x14ac:dyDescent="0.2">
      <c r="A1420" s="6">
        <v>44903</v>
      </c>
      <c r="B1420" s="2">
        <v>55158</v>
      </c>
      <c r="C1420" s="2" t="s">
        <v>2578</v>
      </c>
      <c r="D1420" s="2" t="s">
        <v>981</v>
      </c>
      <c r="E1420" s="1">
        <v>9179892</v>
      </c>
      <c r="F1420" s="8" t="s">
        <v>316</v>
      </c>
      <c r="G1420" s="1">
        <v>734391</v>
      </c>
      <c r="H1420" s="1">
        <f t="shared" si="78"/>
        <v>9914283</v>
      </c>
      <c r="I1420" s="2" t="s">
        <v>2355</v>
      </c>
      <c r="J1420" s="2" t="s">
        <v>2013</v>
      </c>
      <c r="K1420" s="1">
        <f>+VLOOKUP(B1420,[12]Sheet1!A$120:I$325,7,0)</f>
        <v>9537090</v>
      </c>
      <c r="L1420" s="1">
        <f t="shared" si="80"/>
        <v>357198</v>
      </c>
      <c r="M1420" s="6">
        <f>+VLOOKUP(B1420,[12]Sheet1!A$120:I$325,9,0)</f>
        <v>44935</v>
      </c>
      <c r="N1420" t="s">
        <v>4438</v>
      </c>
    </row>
    <row r="1421" spans="1:14" customFormat="1" hidden="1" outlineLevel="1" x14ac:dyDescent="0.2">
      <c r="A1421" s="6">
        <v>44905</v>
      </c>
      <c r="B1421" s="2">
        <v>55268</v>
      </c>
      <c r="C1421" s="2" t="s">
        <v>2578</v>
      </c>
      <c r="D1421" s="2" t="s">
        <v>1963</v>
      </c>
      <c r="E1421" s="1">
        <v>3331740</v>
      </c>
      <c r="F1421" s="8" t="s">
        <v>316</v>
      </c>
      <c r="G1421" s="1">
        <v>266539</v>
      </c>
      <c r="H1421" s="1">
        <f t="shared" si="78"/>
        <v>3598279</v>
      </c>
      <c r="I1421" s="2" t="s">
        <v>1893</v>
      </c>
      <c r="J1421" s="2" t="s">
        <v>375</v>
      </c>
      <c r="K1421" s="1">
        <f>+VLOOKUP(B1421,[12]Sheet1!A$2:I$119,7,0)</f>
        <v>3331738</v>
      </c>
      <c r="L1421" s="1">
        <f t="shared" si="80"/>
        <v>-2</v>
      </c>
      <c r="M1421" s="6">
        <f>+VLOOKUP(B1421,[12]Sheet1!A$2:I$119,9,0)</f>
        <v>44935</v>
      </c>
      <c r="N1421" t="s">
        <v>4438</v>
      </c>
    </row>
    <row r="1422" spans="1:14" customFormat="1" hidden="1" outlineLevel="1" x14ac:dyDescent="0.2">
      <c r="A1422" s="6">
        <v>44905</v>
      </c>
      <c r="B1422" s="2">
        <v>55269</v>
      </c>
      <c r="C1422" s="2" t="s">
        <v>2578</v>
      </c>
      <c r="D1422" s="2" t="s">
        <v>2047</v>
      </c>
      <c r="E1422" s="1">
        <v>3465990</v>
      </c>
      <c r="F1422" s="8" t="s">
        <v>316</v>
      </c>
      <c r="G1422" s="1">
        <v>277279</v>
      </c>
      <c r="H1422" s="1">
        <f t="shared" si="78"/>
        <v>3743269</v>
      </c>
      <c r="I1422" s="2" t="s">
        <v>1893</v>
      </c>
      <c r="J1422" s="2" t="s">
        <v>375</v>
      </c>
      <c r="K1422" s="1">
        <f>+VLOOKUP(B1422,[12]Sheet1!A$2:I$119,7,0)</f>
        <v>3465988</v>
      </c>
      <c r="L1422" s="1">
        <f t="shared" si="80"/>
        <v>-2</v>
      </c>
      <c r="M1422" s="6">
        <f>+VLOOKUP(B1422,[12]Sheet1!A$2:I$119,9,0)</f>
        <v>44935</v>
      </c>
      <c r="N1422" t="s">
        <v>4438</v>
      </c>
    </row>
    <row r="1423" spans="1:14" customFormat="1" hidden="1" outlineLevel="1" x14ac:dyDescent="0.2">
      <c r="A1423" s="6">
        <v>44905</v>
      </c>
      <c r="B1423" s="2">
        <v>55275</v>
      </c>
      <c r="C1423" s="2" t="s">
        <v>2578</v>
      </c>
      <c r="D1423" s="2" t="s">
        <v>667</v>
      </c>
      <c r="E1423" s="1">
        <v>1022285</v>
      </c>
      <c r="F1423" s="8" t="s">
        <v>316</v>
      </c>
      <c r="G1423" s="1">
        <v>81783</v>
      </c>
      <c r="H1423" s="1">
        <f t="shared" si="78"/>
        <v>1104068</v>
      </c>
      <c r="I1423" s="2" t="s">
        <v>1893</v>
      </c>
      <c r="J1423" s="2" t="s">
        <v>375</v>
      </c>
      <c r="K1423" s="1">
        <f>+VLOOKUP(B1423,[12]Sheet1!A$2:I$119,7,0)</f>
        <v>1022288</v>
      </c>
      <c r="L1423" s="1">
        <f t="shared" si="80"/>
        <v>3</v>
      </c>
      <c r="M1423" s="6">
        <f>+VLOOKUP(B1423,[12]Sheet1!A$2:I$119,9,0)</f>
        <v>44935</v>
      </c>
      <c r="N1423" t="s">
        <v>4438</v>
      </c>
    </row>
    <row r="1424" spans="1:14" customFormat="1" hidden="1" outlineLevel="1" x14ac:dyDescent="0.2">
      <c r="A1424" s="6">
        <v>44908</v>
      </c>
      <c r="B1424" s="2">
        <v>287</v>
      </c>
      <c r="C1424" s="2" t="s">
        <v>571</v>
      </c>
      <c r="D1424" s="2" t="s">
        <v>2141</v>
      </c>
      <c r="E1424" s="1">
        <v>-452829</v>
      </c>
      <c r="F1424" s="8" t="s">
        <v>316</v>
      </c>
      <c r="G1424" s="1">
        <v>-36226</v>
      </c>
      <c r="H1424" s="1">
        <f t="shared" si="78"/>
        <v>-489055</v>
      </c>
      <c r="I1424" s="2" t="s">
        <v>2818</v>
      </c>
      <c r="J1424" s="2" t="s">
        <v>364</v>
      </c>
      <c r="K1424" s="1">
        <f>+VLOOKUP(B1424,[12]Sheet1!A$2:I$119,7,0)</f>
        <v>-452829</v>
      </c>
      <c r="L1424" s="1">
        <f t="shared" si="80"/>
        <v>0</v>
      </c>
      <c r="M1424" s="6">
        <f>+VLOOKUP(B1424,[12]Sheet1!A$2:I$119,9,0)</f>
        <v>44935</v>
      </c>
      <c r="N1424" t="s">
        <v>4438</v>
      </c>
    </row>
    <row r="1425" spans="1:14" customFormat="1" hidden="1" outlineLevel="1" x14ac:dyDescent="0.2">
      <c r="A1425" s="6">
        <v>44909</v>
      </c>
      <c r="B1425" s="2">
        <v>55476</v>
      </c>
      <c r="C1425" s="2" t="s">
        <v>2578</v>
      </c>
      <c r="D1425" s="2" t="s">
        <v>448</v>
      </c>
      <c r="E1425" s="1">
        <v>1468620</v>
      </c>
      <c r="F1425" s="8" t="s">
        <v>316</v>
      </c>
      <c r="G1425" s="1">
        <v>117490</v>
      </c>
      <c r="H1425" s="1">
        <f t="shared" si="78"/>
        <v>1586110</v>
      </c>
      <c r="I1425" s="2" t="s">
        <v>1893</v>
      </c>
      <c r="J1425" s="2" t="s">
        <v>375</v>
      </c>
      <c r="K1425" s="1">
        <f>+VLOOKUP(B1425,[12]Sheet1!A$2:I$119,7,0)</f>
        <v>1468625</v>
      </c>
      <c r="L1425" s="1">
        <f t="shared" si="80"/>
        <v>5</v>
      </c>
      <c r="M1425" s="6">
        <f>+VLOOKUP(B1425,[12]Sheet1!A$2:I$119,9,0)</f>
        <v>44935</v>
      </c>
      <c r="N1425" t="s">
        <v>4438</v>
      </c>
    </row>
    <row r="1426" spans="1:14" customFormat="1" hidden="1" outlineLevel="1" x14ac:dyDescent="0.2">
      <c r="A1426" s="6">
        <v>44909</v>
      </c>
      <c r="B1426" s="2">
        <v>55477</v>
      </c>
      <c r="C1426" s="2" t="s">
        <v>2578</v>
      </c>
      <c r="D1426" s="2" t="s">
        <v>2346</v>
      </c>
      <c r="E1426" s="1">
        <v>3331740</v>
      </c>
      <c r="F1426" s="8" t="s">
        <v>316</v>
      </c>
      <c r="G1426" s="1">
        <v>266539</v>
      </c>
      <c r="H1426" s="1">
        <f t="shared" si="78"/>
        <v>3598279</v>
      </c>
      <c r="I1426" s="2" t="s">
        <v>1893</v>
      </c>
      <c r="J1426" s="2" t="s">
        <v>375</v>
      </c>
      <c r="K1426" s="1">
        <f>+VLOOKUP(B1426,[12]Sheet1!A$2:I$119,7,0)</f>
        <v>3331738</v>
      </c>
      <c r="L1426" s="1">
        <f t="shared" si="80"/>
        <v>-2</v>
      </c>
      <c r="M1426" s="6">
        <f>+VLOOKUP(B1426,[12]Sheet1!A$2:I$119,9,0)</f>
        <v>44935</v>
      </c>
      <c r="N1426" t="s">
        <v>4438</v>
      </c>
    </row>
    <row r="1427" spans="1:14" customFormat="1" hidden="1" outlineLevel="1" x14ac:dyDescent="0.2">
      <c r="A1427" s="6">
        <v>44909</v>
      </c>
      <c r="B1427" s="2">
        <v>55478</v>
      </c>
      <c r="C1427" s="2" t="s">
        <v>2578</v>
      </c>
      <c r="D1427" s="2" t="s">
        <v>831</v>
      </c>
      <c r="E1427" s="1">
        <v>486051</v>
      </c>
      <c r="F1427" s="8" t="s">
        <v>316</v>
      </c>
      <c r="G1427" s="1">
        <v>38884</v>
      </c>
      <c r="H1427" s="1">
        <f t="shared" si="78"/>
        <v>524935</v>
      </c>
      <c r="I1427" s="2" t="s">
        <v>24</v>
      </c>
      <c r="J1427" s="2" t="s">
        <v>349</v>
      </c>
      <c r="K1427" s="1">
        <f>+VLOOKUP(B1427,[12]Sheet1!A$2:I$119,7,0)</f>
        <v>486050</v>
      </c>
      <c r="L1427" s="1">
        <f t="shared" si="80"/>
        <v>-1</v>
      </c>
      <c r="M1427" s="6">
        <f>+VLOOKUP(B1427,[12]Sheet1!A$2:I$119,9,0)</f>
        <v>44935</v>
      </c>
      <c r="N1427" t="s">
        <v>4438</v>
      </c>
    </row>
    <row r="1428" spans="1:14" customFormat="1" hidden="1" outlineLevel="1" x14ac:dyDescent="0.2">
      <c r="A1428" s="6">
        <v>44909</v>
      </c>
      <c r="B1428" s="2">
        <v>55479</v>
      </c>
      <c r="C1428" s="2" t="s">
        <v>2578</v>
      </c>
      <c r="D1428" s="2" t="s">
        <v>2896</v>
      </c>
      <c r="E1428" s="1">
        <v>2264140</v>
      </c>
      <c r="F1428" s="8" t="s">
        <v>316</v>
      </c>
      <c r="G1428" s="1">
        <v>181131</v>
      </c>
      <c r="H1428" s="1">
        <f t="shared" si="78"/>
        <v>2445271</v>
      </c>
      <c r="I1428" s="2" t="s">
        <v>1222</v>
      </c>
      <c r="J1428" s="2" t="s">
        <v>915</v>
      </c>
      <c r="K1428" s="1">
        <f>+VLOOKUP(B1428,[12]Sheet1!A$2:I$119,7,0)</f>
        <v>2264138</v>
      </c>
      <c r="L1428" s="1">
        <f t="shared" si="80"/>
        <v>-2</v>
      </c>
      <c r="M1428" s="6">
        <f>+VLOOKUP(B1428,[12]Sheet1!A$2:I$119,9,0)</f>
        <v>44935</v>
      </c>
      <c r="N1428" t="s">
        <v>4438</v>
      </c>
    </row>
    <row r="1429" spans="1:14" customFormat="1" hidden="1" outlineLevel="1" x14ac:dyDescent="0.2">
      <c r="A1429" s="6">
        <v>44909</v>
      </c>
      <c r="B1429" s="2">
        <v>55480</v>
      </c>
      <c r="C1429" s="2" t="s">
        <v>2578</v>
      </c>
      <c r="D1429" s="2" t="s">
        <v>2666</v>
      </c>
      <c r="E1429" s="1">
        <v>5053483</v>
      </c>
      <c r="F1429" s="8" t="s">
        <v>316</v>
      </c>
      <c r="G1429" s="1">
        <v>404279</v>
      </c>
      <c r="H1429" s="1">
        <f t="shared" si="78"/>
        <v>5457762</v>
      </c>
      <c r="I1429" s="2" t="s">
        <v>24</v>
      </c>
      <c r="J1429" s="2" t="s">
        <v>349</v>
      </c>
      <c r="K1429" s="1">
        <f>+VLOOKUP(B1429,[12]Sheet1!A$2:I$119,7,0)</f>
        <v>5053488</v>
      </c>
      <c r="L1429" s="1">
        <f t="shared" si="80"/>
        <v>5</v>
      </c>
      <c r="M1429" s="6">
        <f>+VLOOKUP(B1429,[12]Sheet1!A$2:I$119,9,0)</f>
        <v>44935</v>
      </c>
      <c r="N1429" t="s">
        <v>4438</v>
      </c>
    </row>
    <row r="1430" spans="1:14" customFormat="1" hidden="1" outlineLevel="1" x14ac:dyDescent="0.2">
      <c r="A1430" s="6">
        <v>44909</v>
      </c>
      <c r="B1430" s="2">
        <v>55481</v>
      </c>
      <c r="C1430" s="2" t="s">
        <v>2578</v>
      </c>
      <c r="D1430" s="2" t="s">
        <v>2273</v>
      </c>
      <c r="E1430" s="1">
        <v>3398400</v>
      </c>
      <c r="F1430" s="8" t="s">
        <v>316</v>
      </c>
      <c r="G1430" s="1">
        <v>271872</v>
      </c>
      <c r="H1430" s="1">
        <f t="shared" si="78"/>
        <v>3670272</v>
      </c>
      <c r="I1430" s="2" t="s">
        <v>124</v>
      </c>
      <c r="J1430" s="2" t="s">
        <v>1197</v>
      </c>
      <c r="K1430" s="1">
        <f>+VLOOKUP(B1430,[12]Sheet1!A$2:I$119,7,0)</f>
        <v>3398400</v>
      </c>
      <c r="L1430" s="1">
        <f t="shared" si="80"/>
        <v>0</v>
      </c>
      <c r="M1430" s="6">
        <f>+VLOOKUP(B1430,[12]Sheet1!A$2:I$119,9,0)</f>
        <v>44935</v>
      </c>
      <c r="N1430" t="s">
        <v>4438</v>
      </c>
    </row>
    <row r="1431" spans="1:14" customFormat="1" hidden="1" outlineLevel="1" x14ac:dyDescent="0.2">
      <c r="A1431" s="6">
        <v>44909</v>
      </c>
      <c r="B1431" s="2">
        <v>55482</v>
      </c>
      <c r="C1431" s="2" t="s">
        <v>2578</v>
      </c>
      <c r="D1431" s="2" t="s">
        <v>1162</v>
      </c>
      <c r="E1431" s="1">
        <v>2548800</v>
      </c>
      <c r="F1431" s="8" t="s">
        <v>316</v>
      </c>
      <c r="G1431" s="1">
        <v>203904</v>
      </c>
      <c r="H1431" s="1">
        <f t="shared" si="78"/>
        <v>2752704</v>
      </c>
      <c r="I1431" s="2" t="s">
        <v>1796</v>
      </c>
      <c r="J1431" s="2" t="s">
        <v>913</v>
      </c>
      <c r="K1431" s="1">
        <f>+VLOOKUP(B1431,[12]Sheet1!A$2:I$119,7,0)</f>
        <v>2548800</v>
      </c>
      <c r="L1431" s="1">
        <f t="shared" si="80"/>
        <v>0</v>
      </c>
      <c r="M1431" s="6">
        <f>+VLOOKUP(B1431,[12]Sheet1!A$2:I$119,9,0)</f>
        <v>44935</v>
      </c>
      <c r="N1431" t="s">
        <v>4438</v>
      </c>
    </row>
    <row r="1432" spans="1:14" customFormat="1" hidden="1" outlineLevel="1" x14ac:dyDescent="0.2">
      <c r="A1432" s="6">
        <v>44909</v>
      </c>
      <c r="B1432" s="2">
        <v>55483</v>
      </c>
      <c r="C1432" s="2" t="s">
        <v>2578</v>
      </c>
      <c r="D1432" s="2" t="s">
        <v>1552</v>
      </c>
      <c r="E1432" s="1">
        <v>2144100</v>
      </c>
      <c r="F1432" s="8" t="s">
        <v>316</v>
      </c>
      <c r="G1432" s="1">
        <v>171528</v>
      </c>
      <c r="H1432" s="1">
        <f t="shared" si="78"/>
        <v>2315628</v>
      </c>
      <c r="I1432" s="2" t="s">
        <v>944</v>
      </c>
      <c r="J1432" s="2" t="s">
        <v>319</v>
      </c>
      <c r="K1432" s="1">
        <f>+VLOOKUP(B1432,[12]Sheet1!A$2:I$119,7,0)</f>
        <v>2144100</v>
      </c>
      <c r="L1432" s="1">
        <f t="shared" si="80"/>
        <v>0</v>
      </c>
      <c r="M1432" s="6">
        <f>+VLOOKUP(B1432,[12]Sheet1!A$2:I$119,9,0)</f>
        <v>44935</v>
      </c>
      <c r="N1432" t="s">
        <v>4438</v>
      </c>
    </row>
    <row r="1433" spans="1:14" customFormat="1" hidden="1" outlineLevel="1" x14ac:dyDescent="0.2">
      <c r="A1433" s="6">
        <v>44909</v>
      </c>
      <c r="B1433" s="2">
        <v>55484</v>
      </c>
      <c r="C1433" s="2" t="s">
        <v>2578</v>
      </c>
      <c r="D1433" s="2" t="s">
        <v>1538</v>
      </c>
      <c r="E1433" s="1">
        <v>2024122</v>
      </c>
      <c r="F1433" s="8" t="s">
        <v>316</v>
      </c>
      <c r="G1433" s="1">
        <v>161930</v>
      </c>
      <c r="H1433" s="1">
        <f t="shared" si="78"/>
        <v>2186052</v>
      </c>
      <c r="I1433" s="2" t="s">
        <v>944</v>
      </c>
      <c r="J1433" s="2" t="s">
        <v>319</v>
      </c>
      <c r="K1433" s="1">
        <f>+VLOOKUP(B1433,[12]Sheet1!A$2:I$119,7,0)</f>
        <v>2024125</v>
      </c>
      <c r="L1433" s="1">
        <f t="shared" si="80"/>
        <v>3</v>
      </c>
      <c r="M1433" s="6">
        <f>+VLOOKUP(B1433,[12]Sheet1!A$2:I$119,9,0)</f>
        <v>44935</v>
      </c>
      <c r="N1433" t="s">
        <v>4438</v>
      </c>
    </row>
    <row r="1434" spans="1:14" customFormat="1" hidden="1" outlineLevel="1" x14ac:dyDescent="0.2">
      <c r="A1434" s="6">
        <v>44909</v>
      </c>
      <c r="B1434" s="2">
        <v>55485</v>
      </c>
      <c r="C1434" s="2" t="s">
        <v>2578</v>
      </c>
      <c r="D1434" s="2" t="s">
        <v>943</v>
      </c>
      <c r="E1434" s="1">
        <v>3398400</v>
      </c>
      <c r="F1434" s="8" t="s">
        <v>316</v>
      </c>
      <c r="G1434" s="1">
        <v>271872</v>
      </c>
      <c r="H1434" s="1">
        <f t="shared" si="78"/>
        <v>3670272</v>
      </c>
      <c r="I1434" s="2" t="s">
        <v>2339</v>
      </c>
      <c r="J1434" s="2" t="s">
        <v>1408</v>
      </c>
      <c r="K1434" s="1">
        <f>+VLOOKUP(B1434,[12]Sheet1!A$120:I$325,7,0)</f>
        <v>3398400</v>
      </c>
      <c r="L1434" s="1">
        <f t="shared" si="80"/>
        <v>0</v>
      </c>
      <c r="M1434" s="6">
        <f>+VLOOKUP(B1434,[12]Sheet1!A$120:I$325,9,0)</f>
        <v>44935</v>
      </c>
      <c r="N1434" t="s">
        <v>4438</v>
      </c>
    </row>
    <row r="1435" spans="1:14" customFormat="1" hidden="1" outlineLevel="1" x14ac:dyDescent="0.2">
      <c r="A1435" s="6">
        <v>44909</v>
      </c>
      <c r="B1435" s="2">
        <v>55486</v>
      </c>
      <c r="C1435" s="2" t="s">
        <v>2578</v>
      </c>
      <c r="D1435" s="2" t="s">
        <v>1462</v>
      </c>
      <c r="E1435" s="1">
        <v>3398400</v>
      </c>
      <c r="F1435" s="8" t="s">
        <v>316</v>
      </c>
      <c r="G1435" s="1">
        <v>271872</v>
      </c>
      <c r="H1435" s="1">
        <f t="shared" si="78"/>
        <v>3670272</v>
      </c>
      <c r="I1435" s="2" t="s">
        <v>1554</v>
      </c>
      <c r="J1435" s="2" t="s">
        <v>2830</v>
      </c>
      <c r="K1435" s="1">
        <f>+VLOOKUP(B1435,[12]Sheet1!A$2:I$119,7,0)</f>
        <v>3398400</v>
      </c>
      <c r="L1435" s="1">
        <f t="shared" si="80"/>
        <v>0</v>
      </c>
      <c r="M1435" s="6">
        <f>+VLOOKUP(B1435,[12]Sheet1!A$2:I$119,9,0)</f>
        <v>44935</v>
      </c>
      <c r="N1435" t="s">
        <v>4438</v>
      </c>
    </row>
    <row r="1436" spans="1:14" customFormat="1" hidden="1" outlineLevel="1" x14ac:dyDescent="0.2">
      <c r="A1436" s="6">
        <v>44909</v>
      </c>
      <c r="B1436" s="2">
        <v>55487</v>
      </c>
      <c r="C1436" s="2" t="s">
        <v>2578</v>
      </c>
      <c r="D1436" s="2" t="s">
        <v>290</v>
      </c>
      <c r="E1436" s="1">
        <v>3398400</v>
      </c>
      <c r="F1436" s="8" t="s">
        <v>316</v>
      </c>
      <c r="G1436" s="1">
        <v>271872</v>
      </c>
      <c r="H1436" s="1">
        <f t="shared" si="78"/>
        <v>3670272</v>
      </c>
      <c r="I1436" s="2" t="s">
        <v>2445</v>
      </c>
      <c r="J1436" s="2" t="s">
        <v>1098</v>
      </c>
      <c r="K1436" s="1">
        <f>+VLOOKUP(B1436,[12]Sheet1!A$2:I$119,7,0)</f>
        <v>3398400</v>
      </c>
      <c r="L1436" s="1">
        <f t="shared" si="80"/>
        <v>0</v>
      </c>
      <c r="M1436" s="6">
        <f>+VLOOKUP(B1436,[12]Sheet1!A$2:I$119,9,0)</f>
        <v>44935</v>
      </c>
      <c r="N1436" t="s">
        <v>4438</v>
      </c>
    </row>
    <row r="1437" spans="1:14" customFormat="1" hidden="1" outlineLevel="1" x14ac:dyDescent="0.2">
      <c r="A1437" s="6">
        <v>44909</v>
      </c>
      <c r="B1437" s="2">
        <v>55488</v>
      </c>
      <c r="C1437" s="2" t="s">
        <v>2578</v>
      </c>
      <c r="D1437" s="2" t="s">
        <v>8</v>
      </c>
      <c r="E1437" s="1">
        <v>3398400</v>
      </c>
      <c r="F1437" s="8" t="s">
        <v>316</v>
      </c>
      <c r="G1437" s="1">
        <v>271872</v>
      </c>
      <c r="H1437" s="1">
        <f t="shared" si="78"/>
        <v>3670272</v>
      </c>
      <c r="I1437" s="2" t="s">
        <v>24</v>
      </c>
      <c r="J1437" s="2" t="s">
        <v>349</v>
      </c>
      <c r="K1437" s="1">
        <f>+VLOOKUP(B1437,[12]Sheet1!A$2:I$119,7,0)</f>
        <v>3398400</v>
      </c>
      <c r="L1437" s="1">
        <f t="shared" si="80"/>
        <v>0</v>
      </c>
      <c r="M1437" s="6">
        <f>+VLOOKUP(B1437,[12]Sheet1!A$2:I$119,9,0)</f>
        <v>44935</v>
      </c>
      <c r="N1437" t="s">
        <v>4438</v>
      </c>
    </row>
    <row r="1438" spans="1:14" customFormat="1" hidden="1" outlineLevel="1" x14ac:dyDescent="0.2">
      <c r="A1438" s="6">
        <v>44909</v>
      </c>
      <c r="B1438" s="2">
        <v>55489</v>
      </c>
      <c r="C1438" s="2" t="s">
        <v>2578</v>
      </c>
      <c r="D1438" s="2" t="s">
        <v>1321</v>
      </c>
      <c r="E1438" s="1">
        <v>3398400</v>
      </c>
      <c r="F1438" s="8" t="s">
        <v>316</v>
      </c>
      <c r="G1438" s="1">
        <v>271872</v>
      </c>
      <c r="H1438" s="1">
        <f t="shared" si="78"/>
        <v>3670272</v>
      </c>
      <c r="I1438" s="2" t="s">
        <v>2818</v>
      </c>
      <c r="J1438" s="2" t="s">
        <v>364</v>
      </c>
      <c r="K1438" s="1">
        <f>+VLOOKUP(B1438,[12]Sheet1!A$2:I$119,7,0)</f>
        <v>3398400</v>
      </c>
      <c r="L1438" s="1">
        <f t="shared" si="80"/>
        <v>0</v>
      </c>
      <c r="M1438" s="6">
        <f>+VLOOKUP(B1438,[12]Sheet1!A$2:I$119,9,0)</f>
        <v>44935</v>
      </c>
      <c r="N1438" t="s">
        <v>4438</v>
      </c>
    </row>
    <row r="1439" spans="1:14" customFormat="1" hidden="1" outlineLevel="1" x14ac:dyDescent="0.2">
      <c r="A1439" s="6">
        <v>44909</v>
      </c>
      <c r="B1439" s="2">
        <v>55490</v>
      </c>
      <c r="C1439" s="2" t="s">
        <v>2578</v>
      </c>
      <c r="D1439" s="2" t="s">
        <v>175</v>
      </c>
      <c r="E1439" s="1">
        <v>3790144</v>
      </c>
      <c r="F1439" s="8" t="s">
        <v>316</v>
      </c>
      <c r="G1439" s="1">
        <v>303212</v>
      </c>
      <c r="H1439" s="1">
        <f t="shared" si="78"/>
        <v>4093356</v>
      </c>
      <c r="I1439" s="2" t="s">
        <v>1900</v>
      </c>
      <c r="J1439" s="2" t="s">
        <v>441</v>
      </c>
      <c r="K1439" s="1">
        <f>+VLOOKUP(B1439,[12]Sheet1!A$2:I$119,7,0)</f>
        <v>3790150</v>
      </c>
      <c r="L1439" s="1">
        <f t="shared" si="80"/>
        <v>6</v>
      </c>
      <c r="M1439" s="6">
        <f>+VLOOKUP(B1439,[12]Sheet1!A$2:I$119,9,0)</f>
        <v>44935</v>
      </c>
      <c r="N1439" t="s">
        <v>4438</v>
      </c>
    </row>
    <row r="1440" spans="1:14" customFormat="1" hidden="1" outlineLevel="1" x14ac:dyDescent="0.2">
      <c r="A1440" s="6">
        <v>44909</v>
      </c>
      <c r="B1440" s="2">
        <v>55491</v>
      </c>
      <c r="C1440" s="2" t="s">
        <v>2578</v>
      </c>
      <c r="D1440" s="2" t="s">
        <v>1937</v>
      </c>
      <c r="E1440" s="1">
        <v>2024122</v>
      </c>
      <c r="F1440" s="8" t="s">
        <v>316</v>
      </c>
      <c r="G1440" s="1">
        <v>161930</v>
      </c>
      <c r="H1440" s="1">
        <f t="shared" si="78"/>
        <v>2186052</v>
      </c>
      <c r="I1440" s="2" t="s">
        <v>1900</v>
      </c>
      <c r="J1440" s="2" t="s">
        <v>441</v>
      </c>
      <c r="K1440" s="1">
        <f>+VLOOKUP(B1440,[12]Sheet1!A$2:I$119,7,0)</f>
        <v>2024125</v>
      </c>
      <c r="L1440" s="1">
        <f t="shared" si="80"/>
        <v>3</v>
      </c>
      <c r="M1440" s="6">
        <f>+VLOOKUP(B1440,[12]Sheet1!A$2:I$119,9,0)</f>
        <v>44935</v>
      </c>
      <c r="N1440" t="s">
        <v>4438</v>
      </c>
    </row>
    <row r="1441" spans="1:14" customFormat="1" hidden="1" outlineLevel="1" x14ac:dyDescent="0.2">
      <c r="A1441" s="6">
        <v>44909</v>
      </c>
      <c r="B1441" s="2">
        <v>55492</v>
      </c>
      <c r="C1441" s="2" t="s">
        <v>2578</v>
      </c>
      <c r="D1441" s="2" t="s">
        <v>1414</v>
      </c>
      <c r="E1441" s="1">
        <v>3398400</v>
      </c>
      <c r="F1441" s="8" t="s">
        <v>316</v>
      </c>
      <c r="G1441" s="1">
        <v>271872</v>
      </c>
      <c r="H1441" s="1">
        <f t="shared" si="78"/>
        <v>3670272</v>
      </c>
      <c r="I1441" s="2" t="s">
        <v>1900</v>
      </c>
      <c r="J1441" s="2" t="s">
        <v>441</v>
      </c>
      <c r="K1441" s="1">
        <f>+VLOOKUP(B1441,[12]Sheet1!A$2:I$119,7,0)</f>
        <v>3398400</v>
      </c>
      <c r="L1441" s="1">
        <f t="shared" si="80"/>
        <v>0</v>
      </c>
      <c r="M1441" s="6">
        <f>+VLOOKUP(B1441,[12]Sheet1!A$2:I$119,9,0)</f>
        <v>44935</v>
      </c>
      <c r="N1441" t="s">
        <v>4438</v>
      </c>
    </row>
    <row r="1442" spans="1:14" customFormat="1" hidden="1" outlineLevel="1" x14ac:dyDescent="0.2">
      <c r="A1442" s="6">
        <v>44909</v>
      </c>
      <c r="B1442" s="2">
        <v>55493</v>
      </c>
      <c r="C1442" s="2" t="s">
        <v>2578</v>
      </c>
      <c r="D1442" s="2" t="s">
        <v>834</v>
      </c>
      <c r="E1442" s="1">
        <v>5051270</v>
      </c>
      <c r="F1442" s="8" t="s">
        <v>316</v>
      </c>
      <c r="G1442" s="1">
        <v>404102</v>
      </c>
      <c r="H1442" s="1">
        <f t="shared" si="78"/>
        <v>5455372</v>
      </c>
      <c r="I1442" s="2" t="s">
        <v>2339</v>
      </c>
      <c r="J1442" s="2" t="s">
        <v>1408</v>
      </c>
      <c r="K1442" s="1">
        <f>+VLOOKUP(B1442,[12]Sheet1!A$2:I$119,7,0)</f>
        <v>5051275</v>
      </c>
      <c r="L1442" s="1">
        <f t="shared" si="80"/>
        <v>5</v>
      </c>
      <c r="M1442" s="6">
        <f>+VLOOKUP(B1442,[12]Sheet1!A$2:I$119,9,0)</f>
        <v>44935</v>
      </c>
      <c r="N1442" t="s">
        <v>4438</v>
      </c>
    </row>
    <row r="1443" spans="1:14" customFormat="1" hidden="1" outlineLevel="1" x14ac:dyDescent="0.2">
      <c r="A1443" s="6">
        <v>44909</v>
      </c>
      <c r="B1443" s="2">
        <v>55494</v>
      </c>
      <c r="C1443" s="2" t="s">
        <v>2578</v>
      </c>
      <c r="D1443" s="2" t="s">
        <v>2692</v>
      </c>
      <c r="E1443" s="1">
        <v>3840326</v>
      </c>
      <c r="F1443" s="8" t="s">
        <v>316</v>
      </c>
      <c r="G1443" s="1">
        <v>307226</v>
      </c>
      <c r="H1443" s="1">
        <f t="shared" si="78"/>
        <v>4147552</v>
      </c>
      <c r="I1443" s="2" t="s">
        <v>944</v>
      </c>
      <c r="J1443" s="2" t="s">
        <v>319</v>
      </c>
      <c r="K1443" s="1">
        <f>+VLOOKUP(B1443,[12]Sheet1!A$2:I$119,7,0)</f>
        <v>3840325</v>
      </c>
      <c r="L1443" s="1">
        <f t="shared" si="80"/>
        <v>-1</v>
      </c>
      <c r="M1443" s="6">
        <f>+VLOOKUP(B1443,[12]Sheet1!A$2:I$119,9,0)</f>
        <v>44935</v>
      </c>
      <c r="N1443" t="s">
        <v>4438</v>
      </c>
    </row>
    <row r="1444" spans="1:14" customFormat="1" hidden="1" outlineLevel="1" x14ac:dyDescent="0.2">
      <c r="A1444" s="6">
        <v>44909</v>
      </c>
      <c r="B1444" s="2">
        <v>55495</v>
      </c>
      <c r="C1444" s="2" t="s">
        <v>2578</v>
      </c>
      <c r="D1444" s="2" t="s">
        <v>2802</v>
      </c>
      <c r="E1444" s="1">
        <v>4201156</v>
      </c>
      <c r="F1444" s="8" t="s">
        <v>316</v>
      </c>
      <c r="G1444" s="1">
        <v>336092</v>
      </c>
      <c r="H1444" s="1">
        <f t="shared" si="78"/>
        <v>4537248</v>
      </c>
      <c r="I1444" s="2" t="s">
        <v>124</v>
      </c>
      <c r="J1444" s="2" t="s">
        <v>1197</v>
      </c>
      <c r="K1444" s="1">
        <f>+VLOOKUP(B1444,[12]Sheet1!A$120:I$325,7,0)</f>
        <v>4201159</v>
      </c>
      <c r="L1444" s="1">
        <f t="shared" si="80"/>
        <v>3</v>
      </c>
      <c r="M1444" s="6">
        <f>+VLOOKUP(B1444,[12]Sheet1!A$120:I$325,9,0)</f>
        <v>44935</v>
      </c>
      <c r="N1444" t="s">
        <v>4438</v>
      </c>
    </row>
    <row r="1445" spans="1:14" customFormat="1" hidden="1" outlineLevel="1" x14ac:dyDescent="0.2">
      <c r="A1445" s="6">
        <v>44909</v>
      </c>
      <c r="B1445" s="2">
        <v>55496</v>
      </c>
      <c r="C1445" s="2" t="s">
        <v>2578</v>
      </c>
      <c r="D1445" s="2" t="s">
        <v>1288</v>
      </c>
      <c r="E1445" s="1">
        <v>1110580</v>
      </c>
      <c r="F1445" s="8" t="s">
        <v>316</v>
      </c>
      <c r="G1445" s="1">
        <v>88846</v>
      </c>
      <c r="H1445" s="1">
        <f t="shared" si="78"/>
        <v>1199426</v>
      </c>
      <c r="I1445" s="2" t="s">
        <v>2445</v>
      </c>
      <c r="J1445" s="2" t="s">
        <v>1098</v>
      </c>
      <c r="K1445" s="1">
        <f>+VLOOKUP(B1445,[12]Sheet1!A$2:I$119,7,0)</f>
        <v>1110575</v>
      </c>
      <c r="L1445" s="1">
        <f t="shared" si="80"/>
        <v>-5</v>
      </c>
      <c r="M1445" s="6">
        <f>+VLOOKUP(B1445,[12]Sheet1!A$2:I$119,9,0)</f>
        <v>44935</v>
      </c>
      <c r="N1445" t="s">
        <v>4438</v>
      </c>
    </row>
    <row r="1446" spans="1:14" customFormat="1" hidden="1" outlineLevel="1" x14ac:dyDescent="0.2">
      <c r="A1446" s="6">
        <v>44909</v>
      </c>
      <c r="B1446" s="2">
        <v>55497</v>
      </c>
      <c r="C1446" s="2" t="s">
        <v>2578</v>
      </c>
      <c r="D1446" s="2" t="s">
        <v>1600</v>
      </c>
      <c r="E1446" s="1">
        <v>3689780</v>
      </c>
      <c r="F1446" s="8" t="s">
        <v>316</v>
      </c>
      <c r="G1446" s="1">
        <v>295182</v>
      </c>
      <c r="H1446" s="1">
        <f t="shared" si="78"/>
        <v>3984962</v>
      </c>
      <c r="I1446" s="2" t="s">
        <v>1900</v>
      </c>
      <c r="J1446" s="2" t="s">
        <v>441</v>
      </c>
      <c r="K1446" s="1">
        <f>+VLOOKUP(B1446,[12]Sheet1!A$2:I$119,7,0)</f>
        <v>3689775</v>
      </c>
      <c r="L1446" s="1">
        <f t="shared" si="80"/>
        <v>-5</v>
      </c>
      <c r="M1446" s="6">
        <f>+VLOOKUP(B1446,[12]Sheet1!A$2:I$119,9,0)</f>
        <v>44935</v>
      </c>
      <c r="N1446" t="s">
        <v>4438</v>
      </c>
    </row>
    <row r="1447" spans="1:14" customFormat="1" hidden="1" outlineLevel="1" x14ac:dyDescent="0.2">
      <c r="A1447" s="6">
        <v>44909</v>
      </c>
      <c r="B1447" s="2">
        <v>55498</v>
      </c>
      <c r="C1447" s="2" t="s">
        <v>2578</v>
      </c>
      <c r="D1447" s="2" t="s">
        <v>2247</v>
      </c>
      <c r="E1447" s="1">
        <v>100364</v>
      </c>
      <c r="F1447" s="8" t="s">
        <v>316</v>
      </c>
      <c r="G1447" s="1">
        <v>8029</v>
      </c>
      <c r="H1447" s="1">
        <f t="shared" si="78"/>
        <v>108393</v>
      </c>
      <c r="I1447" s="2" t="s">
        <v>1796</v>
      </c>
      <c r="J1447" s="2" t="s">
        <v>913</v>
      </c>
      <c r="K1447" s="1">
        <f>+VLOOKUP(B1447,[12]Sheet1!A$2:I$119,7,0)</f>
        <v>100363</v>
      </c>
      <c r="L1447" s="1">
        <f t="shared" si="80"/>
        <v>-1</v>
      </c>
      <c r="M1447" s="6">
        <f>+VLOOKUP(B1447,[12]Sheet1!A$2:I$119,9,0)</f>
        <v>44935</v>
      </c>
      <c r="N1447" t="s">
        <v>4438</v>
      </c>
    </row>
    <row r="1448" spans="1:14" customFormat="1" hidden="1" outlineLevel="1" x14ac:dyDescent="0.2">
      <c r="A1448" s="6">
        <v>44909</v>
      </c>
      <c r="B1448" s="2">
        <v>55499</v>
      </c>
      <c r="C1448" s="2" t="s">
        <v>2578</v>
      </c>
      <c r="D1448" s="2" t="s">
        <v>1947</v>
      </c>
      <c r="E1448" s="1">
        <v>2618440</v>
      </c>
      <c r="F1448" s="8" t="s">
        <v>316</v>
      </c>
      <c r="G1448" s="1">
        <v>209475</v>
      </c>
      <c r="H1448" s="1">
        <f t="shared" si="78"/>
        <v>2827915</v>
      </c>
      <c r="I1448" s="2" t="s">
        <v>2818</v>
      </c>
      <c r="J1448" s="2" t="s">
        <v>364</v>
      </c>
      <c r="K1448" s="1">
        <f>+VLOOKUP(B1448,[12]Sheet1!A$2:I$119,7,0)</f>
        <v>2618438</v>
      </c>
      <c r="L1448" s="1">
        <f t="shared" si="80"/>
        <v>-2</v>
      </c>
      <c r="M1448" s="6">
        <f>+VLOOKUP(B1448,[12]Sheet1!A$2:I$119,9,0)</f>
        <v>44935</v>
      </c>
      <c r="N1448" t="s">
        <v>4438</v>
      </c>
    </row>
    <row r="1449" spans="1:14" customFormat="1" hidden="1" outlineLevel="1" x14ac:dyDescent="0.2">
      <c r="A1449" s="6">
        <v>44909</v>
      </c>
      <c r="B1449" s="2">
        <v>55500</v>
      </c>
      <c r="C1449" s="2" t="s">
        <v>2578</v>
      </c>
      <c r="D1449" s="2" t="s">
        <v>768</v>
      </c>
      <c r="E1449" s="1">
        <v>10711300</v>
      </c>
      <c r="F1449" s="8" t="s">
        <v>316</v>
      </c>
      <c r="G1449" s="1">
        <v>856904</v>
      </c>
      <c r="H1449" s="1">
        <f t="shared" si="78"/>
        <v>11568204</v>
      </c>
      <c r="I1449" s="2" t="s">
        <v>2355</v>
      </c>
      <c r="J1449" s="2" t="s">
        <v>2013</v>
      </c>
      <c r="K1449" s="1">
        <f>+VLOOKUP(B1449,[12]Sheet1!A$2:I$119,7,0)</f>
        <v>10711300</v>
      </c>
      <c r="L1449" s="1">
        <f t="shared" si="80"/>
        <v>0</v>
      </c>
      <c r="M1449" s="6">
        <f>+VLOOKUP(B1449,[12]Sheet1!A$2:I$119,9,0)</f>
        <v>44935</v>
      </c>
      <c r="N1449" t="s">
        <v>4438</v>
      </c>
    </row>
    <row r="1450" spans="1:14" customFormat="1" hidden="1" outlineLevel="1" x14ac:dyDescent="0.2">
      <c r="A1450" s="6">
        <v>44909</v>
      </c>
      <c r="B1450" s="2">
        <v>55501</v>
      </c>
      <c r="C1450" s="2" t="s">
        <v>2578</v>
      </c>
      <c r="D1450" s="2" t="s">
        <v>1896</v>
      </c>
      <c r="E1450" s="1">
        <v>3398400</v>
      </c>
      <c r="F1450" s="8" t="s">
        <v>316</v>
      </c>
      <c r="G1450" s="1">
        <v>271872</v>
      </c>
      <c r="H1450" s="1">
        <f t="shared" si="78"/>
        <v>3670272</v>
      </c>
      <c r="I1450" s="2" t="s">
        <v>2355</v>
      </c>
      <c r="J1450" s="2" t="s">
        <v>2013</v>
      </c>
      <c r="K1450" s="1">
        <f>+VLOOKUP(B1450,[12]Sheet1!A$2:I$119,7,0)</f>
        <v>3398400</v>
      </c>
      <c r="L1450" s="1">
        <f t="shared" si="80"/>
        <v>0</v>
      </c>
      <c r="M1450" s="6">
        <f>+VLOOKUP(B1450,[12]Sheet1!A$2:I$119,9,0)</f>
        <v>44935</v>
      </c>
      <c r="N1450" t="s">
        <v>4438</v>
      </c>
    </row>
    <row r="1451" spans="1:14" customFormat="1" hidden="1" outlineLevel="1" x14ac:dyDescent="0.2">
      <c r="A1451" s="6">
        <v>44909</v>
      </c>
      <c r="B1451" s="2">
        <v>55502</v>
      </c>
      <c r="C1451" s="2" t="s">
        <v>2578</v>
      </c>
      <c r="D1451" s="2" t="s">
        <v>2295</v>
      </c>
      <c r="E1451" s="1">
        <v>1110580</v>
      </c>
      <c r="F1451" s="8" t="s">
        <v>316</v>
      </c>
      <c r="G1451" s="1">
        <v>88846</v>
      </c>
      <c r="H1451" s="1">
        <f t="shared" si="78"/>
        <v>1199426</v>
      </c>
      <c r="I1451" s="2" t="s">
        <v>2355</v>
      </c>
      <c r="J1451" s="2" t="s">
        <v>2013</v>
      </c>
      <c r="K1451" s="1">
        <f>+VLOOKUP(B1451,[12]Sheet1!A$2:I$119,7,0)</f>
        <v>1110575</v>
      </c>
      <c r="L1451" s="1">
        <f t="shared" si="80"/>
        <v>-5</v>
      </c>
      <c r="M1451" s="6">
        <f>+VLOOKUP(B1451,[12]Sheet1!A$2:I$119,9,0)</f>
        <v>44935</v>
      </c>
      <c r="N1451" t="s">
        <v>4438</v>
      </c>
    </row>
    <row r="1452" spans="1:14" customFormat="1" hidden="1" outlineLevel="1" x14ac:dyDescent="0.2">
      <c r="A1452" s="6">
        <v>44909</v>
      </c>
      <c r="B1452" s="2">
        <v>55503</v>
      </c>
      <c r="C1452" s="2" t="s">
        <v>2578</v>
      </c>
      <c r="D1452" s="2" t="s">
        <v>261</v>
      </c>
      <c r="E1452" s="1">
        <v>6796800</v>
      </c>
      <c r="F1452" s="8" t="s">
        <v>316</v>
      </c>
      <c r="G1452" s="1">
        <v>543744</v>
      </c>
      <c r="H1452" s="1">
        <f t="shared" si="78"/>
        <v>7340544</v>
      </c>
      <c r="I1452" s="2" t="s">
        <v>2355</v>
      </c>
      <c r="J1452" s="2" t="s">
        <v>2013</v>
      </c>
      <c r="K1452" s="1">
        <f>+VLOOKUP(B1452,[12]Sheet1!A$2:I$119,7,0)</f>
        <v>6796800</v>
      </c>
      <c r="L1452" s="1">
        <f t="shared" si="80"/>
        <v>0</v>
      </c>
      <c r="M1452" s="6">
        <f>+VLOOKUP(B1452,[12]Sheet1!A$2:I$119,9,0)</f>
        <v>44935</v>
      </c>
      <c r="N1452" t="s">
        <v>4438</v>
      </c>
    </row>
    <row r="1453" spans="1:14" customFormat="1" hidden="1" outlineLevel="1" x14ac:dyDescent="0.2">
      <c r="A1453" s="6">
        <v>44909</v>
      </c>
      <c r="B1453" s="2">
        <v>55509</v>
      </c>
      <c r="C1453" s="2" t="s">
        <v>2578</v>
      </c>
      <c r="D1453" s="2" t="s">
        <v>2373</v>
      </c>
      <c r="E1453" s="1">
        <v>2931622</v>
      </c>
      <c r="F1453" s="8" t="s">
        <v>316</v>
      </c>
      <c r="G1453" s="1">
        <v>234530</v>
      </c>
      <c r="H1453" s="1">
        <f t="shared" si="78"/>
        <v>3166152</v>
      </c>
      <c r="I1453" s="2" t="s">
        <v>2355</v>
      </c>
      <c r="J1453" s="2" t="s">
        <v>2013</v>
      </c>
      <c r="K1453" s="1">
        <f>+VLOOKUP(B1453,[12]Sheet1!A$120:I$325,7,0)</f>
        <v>2795490</v>
      </c>
      <c r="L1453" s="1">
        <f t="shared" si="80"/>
        <v>-136132</v>
      </c>
      <c r="M1453" s="6">
        <f>+VLOOKUP(B1453,[12]Sheet1!A$120:I$325,9,0)</f>
        <v>44935</v>
      </c>
      <c r="N1453" t="s">
        <v>4438</v>
      </c>
    </row>
    <row r="1454" spans="1:14" customFormat="1" hidden="1" outlineLevel="1" x14ac:dyDescent="0.2">
      <c r="A1454" s="6">
        <v>44909</v>
      </c>
      <c r="B1454" s="2">
        <v>55510</v>
      </c>
      <c r="C1454" s="2" t="s">
        <v>2578</v>
      </c>
      <c r="D1454" s="2" t="s">
        <v>479</v>
      </c>
      <c r="E1454" s="1">
        <v>10337795</v>
      </c>
      <c r="F1454" s="8" t="s">
        <v>316</v>
      </c>
      <c r="G1454" s="1">
        <v>827024</v>
      </c>
      <c r="H1454" s="1">
        <f t="shared" si="78"/>
        <v>11164819</v>
      </c>
      <c r="I1454" s="2" t="s">
        <v>2355</v>
      </c>
      <c r="J1454" s="2" t="s">
        <v>2013</v>
      </c>
      <c r="K1454" s="1"/>
      <c r="L1454" s="1"/>
      <c r="M1454" s="6"/>
      <c r="N1454" t="s">
        <v>3065</v>
      </c>
    </row>
    <row r="1455" spans="1:14" customFormat="1" hidden="1" outlineLevel="1" x14ac:dyDescent="0.2">
      <c r="A1455" s="6">
        <v>44909</v>
      </c>
      <c r="B1455" s="2">
        <v>55511</v>
      </c>
      <c r="C1455" s="2" t="s">
        <v>2578</v>
      </c>
      <c r="D1455" s="2" t="s">
        <v>2679</v>
      </c>
      <c r="E1455" s="1">
        <v>3398400</v>
      </c>
      <c r="F1455" s="8" t="s">
        <v>316</v>
      </c>
      <c r="G1455" s="1">
        <v>271872</v>
      </c>
      <c r="H1455" s="1">
        <f t="shared" si="78"/>
        <v>3670272</v>
      </c>
      <c r="I1455" s="2" t="s">
        <v>1222</v>
      </c>
      <c r="J1455" s="2" t="s">
        <v>915</v>
      </c>
      <c r="K1455" s="1">
        <f>+VLOOKUP(B1455,[12]Sheet1!A$2:I$119,7,0)</f>
        <v>3398400</v>
      </c>
      <c r="L1455" s="1">
        <f t="shared" ref="L1455:L1489" si="81">+K1455-E1455</f>
        <v>0</v>
      </c>
      <c r="M1455" s="6">
        <f>+VLOOKUP(B1455,[12]Sheet1!A$2:I$119,9,0)</f>
        <v>44935</v>
      </c>
      <c r="N1455" t="s">
        <v>4438</v>
      </c>
    </row>
    <row r="1456" spans="1:14" customFormat="1" hidden="1" outlineLevel="1" x14ac:dyDescent="0.2">
      <c r="A1456" s="6">
        <v>44909</v>
      </c>
      <c r="B1456" s="2">
        <v>55512</v>
      </c>
      <c r="C1456" s="2" t="s">
        <v>2578</v>
      </c>
      <c r="D1456" s="2" t="s">
        <v>645</v>
      </c>
      <c r="E1456" s="1">
        <v>301092</v>
      </c>
      <c r="F1456" s="8" t="s">
        <v>316</v>
      </c>
      <c r="G1456" s="1">
        <v>24087</v>
      </c>
      <c r="H1456" s="1">
        <f t="shared" si="78"/>
        <v>325179</v>
      </c>
      <c r="I1456" s="2" t="s">
        <v>1222</v>
      </c>
      <c r="J1456" s="2" t="s">
        <v>915</v>
      </c>
      <c r="K1456" s="1">
        <f>+VLOOKUP(B1456,[12]Sheet1!A$2:I$119,7,0)</f>
        <v>301088</v>
      </c>
      <c r="L1456" s="1">
        <f t="shared" si="81"/>
        <v>-4</v>
      </c>
      <c r="M1456" s="6">
        <f>+VLOOKUP(B1456,[12]Sheet1!A$2:I$119,9,0)</f>
        <v>44935</v>
      </c>
      <c r="N1456" t="s">
        <v>4438</v>
      </c>
    </row>
    <row r="1457" spans="1:14" customFormat="1" hidden="1" outlineLevel="1" x14ac:dyDescent="0.2">
      <c r="A1457" s="6">
        <v>44909</v>
      </c>
      <c r="B1457" s="2">
        <v>55513</v>
      </c>
      <c r="C1457" s="2" t="s">
        <v>2578</v>
      </c>
      <c r="D1457" s="2" t="s">
        <v>1776</v>
      </c>
      <c r="E1457" s="1">
        <v>4048244</v>
      </c>
      <c r="F1457" s="8" t="s">
        <v>316</v>
      </c>
      <c r="G1457" s="1">
        <v>323860</v>
      </c>
      <c r="H1457" s="1">
        <f t="shared" si="78"/>
        <v>4372104</v>
      </c>
      <c r="I1457" s="2" t="s">
        <v>2355</v>
      </c>
      <c r="J1457" s="2" t="s">
        <v>2013</v>
      </c>
      <c r="K1457" s="1">
        <f>+VLOOKUP(B1457,[12]Sheet1!A$2:I$119,7,0)</f>
        <v>4048250</v>
      </c>
      <c r="L1457" s="1">
        <f t="shared" si="81"/>
        <v>6</v>
      </c>
      <c r="M1457" s="6">
        <f>+VLOOKUP(B1457,[12]Sheet1!A$2:I$119,9,0)</f>
        <v>44935</v>
      </c>
      <c r="N1457" t="s">
        <v>4438</v>
      </c>
    </row>
    <row r="1458" spans="1:14" customFormat="1" hidden="1" outlineLevel="1" x14ac:dyDescent="0.2">
      <c r="A1458" s="6">
        <v>44909</v>
      </c>
      <c r="B1458" s="2">
        <v>55515</v>
      </c>
      <c r="C1458" s="2" t="s">
        <v>2578</v>
      </c>
      <c r="D1458" s="2" t="s">
        <v>205</v>
      </c>
      <c r="E1458" s="1">
        <v>544500</v>
      </c>
      <c r="F1458" s="8" t="s">
        <v>316</v>
      </c>
      <c r="G1458" s="1">
        <v>43560</v>
      </c>
      <c r="H1458" s="1">
        <f t="shared" si="78"/>
        <v>588060</v>
      </c>
      <c r="I1458" s="2" t="s">
        <v>1222</v>
      </c>
      <c r="J1458" s="2" t="s">
        <v>915</v>
      </c>
      <c r="K1458" s="1">
        <f>+VLOOKUP(B1458,[12]Sheet1!A$120:I$325,7,0)</f>
        <v>462822</v>
      </c>
      <c r="L1458" s="1">
        <f t="shared" si="81"/>
        <v>-81678</v>
      </c>
      <c r="M1458" s="6">
        <f>+VLOOKUP(B1458,[12]Sheet1!A$120:I$325,9,0)</f>
        <v>44935</v>
      </c>
      <c r="N1458" t="s">
        <v>4438</v>
      </c>
    </row>
    <row r="1459" spans="1:14" customFormat="1" hidden="1" outlineLevel="1" x14ac:dyDescent="0.2">
      <c r="A1459" s="6">
        <v>44909</v>
      </c>
      <c r="B1459" s="2">
        <v>346</v>
      </c>
      <c r="C1459" s="2" t="s">
        <v>1950</v>
      </c>
      <c r="D1459" s="2" t="s">
        <v>2141</v>
      </c>
      <c r="E1459" s="1">
        <v>-1666401</v>
      </c>
      <c r="F1459" s="8" t="s">
        <v>316</v>
      </c>
      <c r="G1459" s="1">
        <v>-133313</v>
      </c>
      <c r="H1459" s="1">
        <f t="shared" si="78"/>
        <v>-1799714</v>
      </c>
      <c r="I1459" s="2" t="s">
        <v>1900</v>
      </c>
      <c r="J1459" s="2" t="s">
        <v>441</v>
      </c>
      <c r="K1459" s="1">
        <f>+VLOOKUP(B1459,[12]Sheet1!A$2:I$119,7,0)</f>
        <v>-1666401</v>
      </c>
      <c r="L1459" s="1">
        <f t="shared" si="81"/>
        <v>0</v>
      </c>
      <c r="M1459" s="6">
        <f>+VLOOKUP(B1459,[12]Sheet1!A$2:I$119,9,0)</f>
        <v>44935</v>
      </c>
      <c r="N1459" t="s">
        <v>4438</v>
      </c>
    </row>
    <row r="1460" spans="1:14" customFormat="1" hidden="1" outlineLevel="1" x14ac:dyDescent="0.2">
      <c r="A1460" s="6">
        <v>44909</v>
      </c>
      <c r="B1460" s="2">
        <v>347</v>
      </c>
      <c r="C1460" s="2" t="s">
        <v>1950</v>
      </c>
      <c r="D1460" s="2" t="s">
        <v>2141</v>
      </c>
      <c r="E1460" s="1">
        <v>-1592846</v>
      </c>
      <c r="F1460" s="8" t="s">
        <v>316</v>
      </c>
      <c r="G1460" s="1">
        <v>-127427</v>
      </c>
      <c r="H1460" s="1">
        <f t="shared" si="78"/>
        <v>-1720273</v>
      </c>
      <c r="I1460" s="2" t="s">
        <v>1900</v>
      </c>
      <c r="J1460" s="2" t="s">
        <v>441</v>
      </c>
      <c r="K1460" s="1">
        <f>+VLOOKUP(B1460,[12]Sheet1!A$2:I$119,7,0)</f>
        <v>-1592846</v>
      </c>
      <c r="L1460" s="1">
        <f t="shared" si="81"/>
        <v>0</v>
      </c>
      <c r="M1460" s="6">
        <f>+VLOOKUP(B1460,[12]Sheet1!A$2:I$119,9,0)</f>
        <v>44935</v>
      </c>
      <c r="N1460" t="s">
        <v>4438</v>
      </c>
    </row>
    <row r="1461" spans="1:14" customFormat="1" hidden="1" outlineLevel="1" x14ac:dyDescent="0.2">
      <c r="A1461" s="6">
        <v>44912</v>
      </c>
      <c r="B1461" s="2">
        <v>55992</v>
      </c>
      <c r="C1461" s="2" t="s">
        <v>2578</v>
      </c>
      <c r="D1461" s="2" t="s">
        <v>1559</v>
      </c>
      <c r="E1461" s="1">
        <v>23109836</v>
      </c>
      <c r="F1461" s="8" t="s">
        <v>316</v>
      </c>
      <c r="G1461" s="1">
        <v>1848787</v>
      </c>
      <c r="H1461" s="1">
        <f t="shared" si="78"/>
        <v>24958623</v>
      </c>
      <c r="I1461" s="2" t="s">
        <v>124</v>
      </c>
      <c r="J1461" s="2" t="s">
        <v>1197</v>
      </c>
      <c r="K1461" s="1">
        <f>+VLOOKUP(B1461,[12]Sheet1!A$2:I$119,7,0)</f>
        <v>23109838</v>
      </c>
      <c r="L1461" s="1">
        <f t="shared" si="81"/>
        <v>2</v>
      </c>
      <c r="M1461" s="6">
        <f>+VLOOKUP(B1461,[12]Sheet1!A$2:I$119,9,0)</f>
        <v>44935</v>
      </c>
      <c r="N1461" t="s">
        <v>4438</v>
      </c>
    </row>
    <row r="1462" spans="1:14" customFormat="1" hidden="1" outlineLevel="1" x14ac:dyDescent="0.2">
      <c r="A1462" s="6">
        <v>44912</v>
      </c>
      <c r="B1462" s="2">
        <v>55993</v>
      </c>
      <c r="C1462" s="2" t="s">
        <v>2578</v>
      </c>
      <c r="D1462" s="2" t="s">
        <v>727</v>
      </c>
      <c r="E1462" s="1">
        <v>5516864</v>
      </c>
      <c r="F1462" s="8" t="s">
        <v>316</v>
      </c>
      <c r="G1462" s="1">
        <v>441349</v>
      </c>
      <c r="H1462" s="1">
        <f t="shared" si="78"/>
        <v>5958213</v>
      </c>
      <c r="I1462" s="2" t="s">
        <v>1554</v>
      </c>
      <c r="J1462" s="2" t="s">
        <v>2830</v>
      </c>
      <c r="K1462" s="1">
        <f>+VLOOKUP(B1462,[12]Sheet1!A$2:I$119,7,0)</f>
        <v>5516863</v>
      </c>
      <c r="L1462" s="1">
        <f t="shared" si="81"/>
        <v>-1</v>
      </c>
      <c r="M1462" s="6">
        <f>+VLOOKUP(B1462,[12]Sheet1!A$2:I$119,9,0)</f>
        <v>44935</v>
      </c>
      <c r="N1462" t="s">
        <v>4438</v>
      </c>
    </row>
    <row r="1463" spans="1:14" customFormat="1" hidden="1" outlineLevel="1" x14ac:dyDescent="0.2">
      <c r="A1463" s="6">
        <v>44912</v>
      </c>
      <c r="B1463" s="2">
        <v>55994</v>
      </c>
      <c r="C1463" s="2" t="s">
        <v>2578</v>
      </c>
      <c r="D1463" s="2" t="s">
        <v>639</v>
      </c>
      <c r="E1463" s="1">
        <v>3492742</v>
      </c>
      <c r="F1463" s="8" t="s">
        <v>316</v>
      </c>
      <c r="G1463" s="1">
        <v>279419</v>
      </c>
      <c r="H1463" s="1">
        <f t="shared" si="78"/>
        <v>3772161</v>
      </c>
      <c r="I1463" s="2" t="s">
        <v>1554</v>
      </c>
      <c r="J1463" s="2" t="s">
        <v>2830</v>
      </c>
      <c r="K1463" s="1">
        <f>+VLOOKUP(B1463,[12]Sheet1!A$2:I$119,7,0)</f>
        <v>3492738</v>
      </c>
      <c r="L1463" s="1">
        <f t="shared" si="81"/>
        <v>-4</v>
      </c>
      <c r="M1463" s="6">
        <f>+VLOOKUP(B1463,[12]Sheet1!A$2:I$119,9,0)</f>
        <v>44935</v>
      </c>
      <c r="N1463" t="s">
        <v>4438</v>
      </c>
    </row>
    <row r="1464" spans="1:14" customFormat="1" hidden="1" outlineLevel="1" x14ac:dyDescent="0.2">
      <c r="A1464" s="6">
        <v>44912</v>
      </c>
      <c r="B1464" s="2">
        <v>55995</v>
      </c>
      <c r="C1464" s="2" t="s">
        <v>2578</v>
      </c>
      <c r="D1464" s="2" t="s">
        <v>1730</v>
      </c>
      <c r="E1464" s="1">
        <v>1410195</v>
      </c>
      <c r="F1464" s="8" t="s">
        <v>316</v>
      </c>
      <c r="G1464" s="1">
        <v>112816</v>
      </c>
      <c r="H1464" s="1">
        <f t="shared" si="78"/>
        <v>1523011</v>
      </c>
      <c r="I1464" s="2" t="s">
        <v>1554</v>
      </c>
      <c r="J1464" s="2" t="s">
        <v>2830</v>
      </c>
      <c r="K1464" s="1">
        <f>+VLOOKUP(B1464,[12]Sheet1!A$2:I$119,7,0)</f>
        <v>1410200</v>
      </c>
      <c r="L1464" s="1">
        <f t="shared" si="81"/>
        <v>5</v>
      </c>
      <c r="M1464" s="6">
        <f>+VLOOKUP(B1464,[12]Sheet1!A$2:I$119,9,0)</f>
        <v>44935</v>
      </c>
      <c r="N1464" t="s">
        <v>4438</v>
      </c>
    </row>
    <row r="1465" spans="1:14" customFormat="1" hidden="1" outlineLevel="1" x14ac:dyDescent="0.2">
      <c r="A1465" s="6">
        <v>44912</v>
      </c>
      <c r="B1465" s="2">
        <v>55996</v>
      </c>
      <c r="C1465" s="2" t="s">
        <v>2578</v>
      </c>
      <c r="D1465" s="2" t="s">
        <v>2490</v>
      </c>
      <c r="E1465" s="1">
        <v>3434317</v>
      </c>
      <c r="F1465" s="8" t="s">
        <v>316</v>
      </c>
      <c r="G1465" s="1">
        <v>274745</v>
      </c>
      <c r="H1465" s="1">
        <f t="shared" si="78"/>
        <v>3709062</v>
      </c>
      <c r="I1465" s="2" t="s">
        <v>1554</v>
      </c>
      <c r="J1465" s="2" t="s">
        <v>2830</v>
      </c>
      <c r="K1465" s="1">
        <f>+VLOOKUP(B1465,[12]Sheet1!A$2:I$119,7,0)</f>
        <v>3434325</v>
      </c>
      <c r="L1465" s="1">
        <f t="shared" si="81"/>
        <v>8</v>
      </c>
      <c r="M1465" s="6">
        <f>+VLOOKUP(B1465,[12]Sheet1!A$2:I$119,9,0)</f>
        <v>44935</v>
      </c>
      <c r="N1465" t="s">
        <v>4438</v>
      </c>
    </row>
    <row r="1466" spans="1:14" customFormat="1" hidden="1" outlineLevel="1" x14ac:dyDescent="0.2">
      <c r="A1466" s="6">
        <v>44912</v>
      </c>
      <c r="B1466" s="2">
        <v>55997</v>
      </c>
      <c r="C1466" s="2" t="s">
        <v>2578</v>
      </c>
      <c r="D1466" s="2" t="s">
        <v>2794</v>
      </c>
      <c r="E1466" s="1">
        <v>1468620</v>
      </c>
      <c r="F1466" s="8" t="s">
        <v>316</v>
      </c>
      <c r="G1466" s="1">
        <v>117490</v>
      </c>
      <c r="H1466" s="1">
        <f t="shared" si="78"/>
        <v>1586110</v>
      </c>
      <c r="I1466" s="2" t="s">
        <v>431</v>
      </c>
      <c r="J1466" s="2" t="s">
        <v>2857</v>
      </c>
      <c r="K1466" s="1">
        <f>+VLOOKUP(B1466,[12]Sheet1!A$2:I$119,7,0)</f>
        <v>1468625</v>
      </c>
      <c r="L1466" s="1">
        <f t="shared" si="81"/>
        <v>5</v>
      </c>
      <c r="M1466" s="6">
        <f>+VLOOKUP(B1466,[12]Sheet1!A$2:I$119,9,0)</f>
        <v>44935</v>
      </c>
      <c r="N1466" t="s">
        <v>4438</v>
      </c>
    </row>
    <row r="1467" spans="1:14" customFormat="1" hidden="1" outlineLevel="1" x14ac:dyDescent="0.2">
      <c r="A1467" s="6">
        <v>44912</v>
      </c>
      <c r="B1467" s="2">
        <v>55998</v>
      </c>
      <c r="C1467" s="2" t="s">
        <v>2578</v>
      </c>
      <c r="D1467" s="2" t="s">
        <v>2466</v>
      </c>
      <c r="E1467" s="1">
        <v>2548800</v>
      </c>
      <c r="F1467" s="8" t="s">
        <v>316</v>
      </c>
      <c r="G1467" s="1">
        <v>203904</v>
      </c>
      <c r="H1467" s="1">
        <f t="shared" si="78"/>
        <v>2752704</v>
      </c>
      <c r="I1467" s="2" t="s">
        <v>2339</v>
      </c>
      <c r="J1467" s="2" t="s">
        <v>1408</v>
      </c>
      <c r="K1467" s="1">
        <f>+VLOOKUP(B1467,[12]Sheet1!A$2:I$119,7,0)</f>
        <v>2548800</v>
      </c>
      <c r="L1467" s="1">
        <f t="shared" si="81"/>
        <v>0</v>
      </c>
      <c r="M1467" s="6">
        <f>+VLOOKUP(B1467,[12]Sheet1!A$2:I$119,9,0)</f>
        <v>44935</v>
      </c>
      <c r="N1467" t="s">
        <v>4438</v>
      </c>
    </row>
    <row r="1468" spans="1:14" customFormat="1" hidden="1" outlineLevel="1" x14ac:dyDescent="0.2">
      <c r="A1468" s="6">
        <v>44912</v>
      </c>
      <c r="B1468" s="2">
        <v>55999</v>
      </c>
      <c r="C1468" s="2" t="s">
        <v>2578</v>
      </c>
      <c r="D1468" s="2" t="s">
        <v>1992</v>
      </c>
      <c r="E1468" s="1">
        <v>4313540</v>
      </c>
      <c r="F1468" s="8" t="s">
        <v>316</v>
      </c>
      <c r="G1468" s="1">
        <v>345083</v>
      </c>
      <c r="H1468" s="1">
        <f t="shared" si="78"/>
        <v>4658623</v>
      </c>
      <c r="I1468" s="2" t="s">
        <v>944</v>
      </c>
      <c r="J1468" s="2" t="s">
        <v>319</v>
      </c>
      <c r="K1468" s="1">
        <f>+VLOOKUP(B1468,[12]Sheet1!A$2:I$119,7,0)</f>
        <v>4313538</v>
      </c>
      <c r="L1468" s="1">
        <f t="shared" si="81"/>
        <v>-2</v>
      </c>
      <c r="M1468" s="6">
        <f>+VLOOKUP(B1468,[12]Sheet1!A$2:I$119,9,0)</f>
        <v>44935</v>
      </c>
      <c r="N1468" t="s">
        <v>4438</v>
      </c>
    </row>
    <row r="1469" spans="1:14" customFormat="1" hidden="1" outlineLevel="1" x14ac:dyDescent="0.2">
      <c r="A1469" s="6">
        <v>44912</v>
      </c>
      <c r="B1469" s="2">
        <v>56000</v>
      </c>
      <c r="C1469" s="2" t="s">
        <v>2578</v>
      </c>
      <c r="D1469" s="2" t="s">
        <v>1402</v>
      </c>
      <c r="E1469" s="1">
        <v>2024122</v>
      </c>
      <c r="F1469" s="8" t="s">
        <v>316</v>
      </c>
      <c r="G1469" s="1">
        <v>161930</v>
      </c>
      <c r="H1469" s="1">
        <f t="shared" si="78"/>
        <v>2186052</v>
      </c>
      <c r="I1469" s="2" t="s">
        <v>944</v>
      </c>
      <c r="J1469" s="2" t="s">
        <v>319</v>
      </c>
      <c r="K1469" s="1">
        <f>+VLOOKUP(B1469,[12]Sheet1!A$2:I$119,7,0)</f>
        <v>2024125</v>
      </c>
      <c r="L1469" s="1">
        <f t="shared" si="81"/>
        <v>3</v>
      </c>
      <c r="M1469" s="6">
        <f>+VLOOKUP(B1469,[12]Sheet1!A$2:I$119,9,0)</f>
        <v>44935</v>
      </c>
      <c r="N1469" t="s">
        <v>4438</v>
      </c>
    </row>
    <row r="1470" spans="1:14" customFormat="1" hidden="1" outlineLevel="1" x14ac:dyDescent="0.2">
      <c r="A1470" s="6">
        <v>44912</v>
      </c>
      <c r="B1470" s="2">
        <v>56001</v>
      </c>
      <c r="C1470" s="2" t="s">
        <v>2578</v>
      </c>
      <c r="D1470" s="2" t="s">
        <v>1332</v>
      </c>
      <c r="E1470" s="1">
        <v>1699200</v>
      </c>
      <c r="F1470" s="8" t="s">
        <v>316</v>
      </c>
      <c r="G1470" s="1">
        <v>135936</v>
      </c>
      <c r="H1470" s="1">
        <f t="shared" si="78"/>
        <v>1835136</v>
      </c>
      <c r="I1470" s="2" t="s">
        <v>2355</v>
      </c>
      <c r="J1470" s="2" t="s">
        <v>2013</v>
      </c>
      <c r="K1470" s="1">
        <f>+VLOOKUP(B1470,[12]Sheet1!A$2:I$119,7,0)</f>
        <v>1699200</v>
      </c>
      <c r="L1470" s="1">
        <f t="shared" si="81"/>
        <v>0</v>
      </c>
      <c r="M1470" s="6">
        <f>+VLOOKUP(B1470,[12]Sheet1!A$2:I$119,9,0)</f>
        <v>44935</v>
      </c>
      <c r="N1470" t="s">
        <v>4438</v>
      </c>
    </row>
    <row r="1471" spans="1:14" customFormat="1" hidden="1" outlineLevel="1" x14ac:dyDescent="0.2">
      <c r="A1471" s="6">
        <v>44912</v>
      </c>
      <c r="B1471" s="2">
        <v>56002</v>
      </c>
      <c r="C1471" s="2" t="s">
        <v>2578</v>
      </c>
      <c r="D1471" s="2" t="s">
        <v>970</v>
      </c>
      <c r="E1471" s="1">
        <v>10681859</v>
      </c>
      <c r="F1471" s="8" t="s">
        <v>316</v>
      </c>
      <c r="G1471" s="1">
        <v>854549</v>
      </c>
      <c r="H1471" s="1">
        <f t="shared" si="78"/>
        <v>11536408</v>
      </c>
      <c r="I1471" s="2" t="s">
        <v>2355</v>
      </c>
      <c r="J1471" s="2" t="s">
        <v>2013</v>
      </c>
      <c r="K1471" s="1">
        <f>+VLOOKUP(B1471,[12]Sheet1!A$2:I$119,7,0)</f>
        <v>10681863</v>
      </c>
      <c r="L1471" s="1">
        <f t="shared" si="81"/>
        <v>4</v>
      </c>
      <c r="M1471" s="6">
        <f>+VLOOKUP(B1471,[12]Sheet1!A$2:I$119,9,0)</f>
        <v>44935</v>
      </c>
      <c r="N1471" t="s">
        <v>4438</v>
      </c>
    </row>
    <row r="1472" spans="1:14" customFormat="1" hidden="1" outlineLevel="1" x14ac:dyDescent="0.2">
      <c r="A1472" s="6">
        <v>44914</v>
      </c>
      <c r="B1472" s="2">
        <v>40328</v>
      </c>
      <c r="C1472" s="17"/>
      <c r="D1472" s="2" t="s">
        <v>3058</v>
      </c>
      <c r="E1472" s="1">
        <v>-5732624</v>
      </c>
      <c r="F1472" s="8" t="s">
        <v>3061</v>
      </c>
      <c r="G1472" s="1">
        <v>-458610</v>
      </c>
      <c r="H1472" s="1">
        <f t="shared" si="78"/>
        <v>-6191234</v>
      </c>
      <c r="I1472" s="2" t="s">
        <v>2355</v>
      </c>
      <c r="J1472" s="2" t="s">
        <v>2013</v>
      </c>
      <c r="K1472" s="1" t="e">
        <f>+VLOOKUP(B1472,[2]Sheet1!A$2:H$93,6,0)</f>
        <v>#N/A</v>
      </c>
      <c r="L1472" s="1" t="e">
        <f t="shared" si="81"/>
        <v>#N/A</v>
      </c>
      <c r="M1472" s="6" t="e">
        <f>+VLOOKUP(B1472,[2]Sheet1!A$2:H$93,8,0)</f>
        <v>#N/A</v>
      </c>
      <c r="N1472" t="s">
        <v>4426</v>
      </c>
    </row>
    <row r="1473" spans="1:14" customFormat="1" hidden="1" outlineLevel="1" x14ac:dyDescent="0.2">
      <c r="A1473" s="6">
        <v>44914</v>
      </c>
      <c r="B1473" s="2">
        <v>8174</v>
      </c>
      <c r="C1473" s="17"/>
      <c r="D1473" s="2" t="s">
        <v>3059</v>
      </c>
      <c r="E1473" s="1">
        <v>-4976959</v>
      </c>
      <c r="F1473" s="8" t="s">
        <v>3061</v>
      </c>
      <c r="G1473" s="1">
        <v>-398156</v>
      </c>
      <c r="H1473" s="1">
        <f t="shared" si="78"/>
        <v>-5375115</v>
      </c>
      <c r="I1473" s="2" t="s">
        <v>2355</v>
      </c>
      <c r="J1473" s="2" t="s">
        <v>2013</v>
      </c>
      <c r="K1473" s="1" t="e">
        <f>+VLOOKUP(B1473,[2]Sheet1!A$2:H$93,6,0)</f>
        <v>#N/A</v>
      </c>
      <c r="L1473" s="1" t="e">
        <f t="shared" si="81"/>
        <v>#N/A</v>
      </c>
      <c r="M1473" s="6" t="e">
        <f>+VLOOKUP(B1473,[2]Sheet1!A$2:H$93,8,0)</f>
        <v>#N/A</v>
      </c>
      <c r="N1473" t="s">
        <v>4426</v>
      </c>
    </row>
    <row r="1474" spans="1:14" customFormat="1" hidden="1" outlineLevel="1" x14ac:dyDescent="0.2">
      <c r="A1474" s="6">
        <v>44914</v>
      </c>
      <c r="B1474" s="2">
        <v>56016</v>
      </c>
      <c r="C1474" s="2" t="s">
        <v>2578</v>
      </c>
      <c r="D1474" s="2" t="s">
        <v>2331</v>
      </c>
      <c r="E1474" s="1">
        <v>8508257</v>
      </c>
      <c r="F1474" s="8" t="s">
        <v>316</v>
      </c>
      <c r="G1474" s="1">
        <v>680661</v>
      </c>
      <c r="H1474" s="1">
        <f t="shared" ref="H1474:H1537" si="82">+E1474+G1474</f>
        <v>9188918</v>
      </c>
      <c r="I1474" s="2" t="s">
        <v>2355</v>
      </c>
      <c r="J1474" s="2" t="s">
        <v>2013</v>
      </c>
      <c r="K1474" s="1">
        <f>+VLOOKUP(B1474,[12]Sheet1!A$2:I$119,7,0)</f>
        <v>8508263</v>
      </c>
      <c r="L1474" s="1">
        <f t="shared" si="81"/>
        <v>6</v>
      </c>
      <c r="M1474" s="6">
        <f>+VLOOKUP(B1474,[12]Sheet1!A$2:I$119,9,0)</f>
        <v>44935</v>
      </c>
      <c r="N1474" t="s">
        <v>4438</v>
      </c>
    </row>
    <row r="1475" spans="1:14" customFormat="1" hidden="1" outlineLevel="1" x14ac:dyDescent="0.2">
      <c r="A1475" s="6">
        <v>44914</v>
      </c>
      <c r="B1475" s="2">
        <v>56017</v>
      </c>
      <c r="C1475" s="2" t="s">
        <v>2578</v>
      </c>
      <c r="D1475" s="2" t="s">
        <v>1768</v>
      </c>
      <c r="E1475" s="1">
        <v>2024122</v>
      </c>
      <c r="F1475" s="8" t="s">
        <v>316</v>
      </c>
      <c r="G1475" s="1">
        <v>161930</v>
      </c>
      <c r="H1475" s="1">
        <f t="shared" si="82"/>
        <v>2186052</v>
      </c>
      <c r="I1475" s="2" t="s">
        <v>2355</v>
      </c>
      <c r="J1475" s="2" t="s">
        <v>2013</v>
      </c>
      <c r="K1475" s="1">
        <f>+VLOOKUP(B1475,[12]Sheet1!A$2:I$119,7,0)</f>
        <v>2024125</v>
      </c>
      <c r="L1475" s="1">
        <f t="shared" si="81"/>
        <v>3</v>
      </c>
      <c r="M1475" s="6">
        <f>+VLOOKUP(B1475,[12]Sheet1!A$2:I$119,9,0)</f>
        <v>44935</v>
      </c>
      <c r="N1475" t="s">
        <v>4438</v>
      </c>
    </row>
    <row r="1476" spans="1:14" customFormat="1" hidden="1" outlineLevel="1" x14ac:dyDescent="0.2">
      <c r="A1476" s="6">
        <v>44914</v>
      </c>
      <c r="B1476" s="2">
        <v>56104</v>
      </c>
      <c r="C1476" s="2" t="s">
        <v>2578</v>
      </c>
      <c r="D1476" s="2" t="s">
        <v>2631</v>
      </c>
      <c r="E1476" s="1">
        <v>1468620</v>
      </c>
      <c r="F1476" s="8" t="s">
        <v>316</v>
      </c>
      <c r="G1476" s="1">
        <v>117490</v>
      </c>
      <c r="H1476" s="1">
        <f t="shared" si="82"/>
        <v>1586110</v>
      </c>
      <c r="I1476" s="2" t="s">
        <v>1554</v>
      </c>
      <c r="J1476" s="2" t="s">
        <v>2830</v>
      </c>
      <c r="K1476" s="1">
        <f>+VLOOKUP(B1476,[12]Sheet1!A$2:I$119,7,0)</f>
        <v>1468625</v>
      </c>
      <c r="L1476" s="1">
        <f t="shared" si="81"/>
        <v>5</v>
      </c>
      <c r="M1476" s="6">
        <f>+VLOOKUP(B1476,[12]Sheet1!A$2:I$119,9,0)</f>
        <v>44935</v>
      </c>
      <c r="N1476" t="s">
        <v>4438</v>
      </c>
    </row>
    <row r="1477" spans="1:14" customFormat="1" hidden="1" outlineLevel="1" x14ac:dyDescent="0.2">
      <c r="A1477" s="6">
        <v>44914</v>
      </c>
      <c r="B1477" s="2">
        <v>56105</v>
      </c>
      <c r="C1477" s="2" t="s">
        <v>2578</v>
      </c>
      <c r="D1477" s="2" t="s">
        <v>1089</v>
      </c>
      <c r="E1477" s="1">
        <v>3492742</v>
      </c>
      <c r="F1477" s="8" t="s">
        <v>316</v>
      </c>
      <c r="G1477" s="1">
        <v>279419</v>
      </c>
      <c r="H1477" s="1">
        <f t="shared" si="82"/>
        <v>3772161</v>
      </c>
      <c r="I1477" s="2" t="s">
        <v>2339</v>
      </c>
      <c r="J1477" s="2" t="s">
        <v>1408</v>
      </c>
      <c r="K1477" s="1">
        <f>+VLOOKUP(B1477,[12]Sheet1!A$2:I$119,7,0)</f>
        <v>3492738</v>
      </c>
      <c r="L1477" s="1">
        <f t="shared" si="81"/>
        <v>-4</v>
      </c>
      <c r="M1477" s="6">
        <f>+VLOOKUP(B1477,[12]Sheet1!A$2:I$119,9,0)</f>
        <v>44935</v>
      </c>
      <c r="N1477" t="s">
        <v>4438</v>
      </c>
    </row>
    <row r="1478" spans="1:14" customFormat="1" hidden="1" outlineLevel="1" x14ac:dyDescent="0.2">
      <c r="A1478" s="6">
        <v>44914</v>
      </c>
      <c r="B1478" s="2">
        <v>56106</v>
      </c>
      <c r="C1478" s="2" t="s">
        <v>2578</v>
      </c>
      <c r="D1478" s="2" t="s">
        <v>1388</v>
      </c>
      <c r="E1478" s="1">
        <v>1468620</v>
      </c>
      <c r="F1478" s="8" t="s">
        <v>316</v>
      </c>
      <c r="G1478" s="1">
        <v>117490</v>
      </c>
      <c r="H1478" s="1">
        <f t="shared" si="82"/>
        <v>1586110</v>
      </c>
      <c r="I1478" s="2" t="s">
        <v>2818</v>
      </c>
      <c r="J1478" s="2" t="s">
        <v>364</v>
      </c>
      <c r="K1478" s="1">
        <f>+VLOOKUP(B1478,[12]Sheet1!A$2:I$119,7,0)</f>
        <v>1468625</v>
      </c>
      <c r="L1478" s="1">
        <f t="shared" si="81"/>
        <v>5</v>
      </c>
      <c r="M1478" s="6">
        <f>+VLOOKUP(B1478,[12]Sheet1!A$2:I$119,9,0)</f>
        <v>44935</v>
      </c>
      <c r="N1478" t="s">
        <v>4438</v>
      </c>
    </row>
    <row r="1479" spans="1:14" customFormat="1" hidden="1" outlineLevel="1" x14ac:dyDescent="0.2">
      <c r="A1479" s="6">
        <v>44914</v>
      </c>
      <c r="B1479" s="2">
        <v>56107</v>
      </c>
      <c r="C1479" s="2" t="s">
        <v>2578</v>
      </c>
      <c r="D1479" s="2" t="s">
        <v>1902</v>
      </c>
      <c r="E1479" s="1">
        <v>2024122</v>
      </c>
      <c r="F1479" s="8" t="s">
        <v>316</v>
      </c>
      <c r="G1479" s="1">
        <v>161930</v>
      </c>
      <c r="H1479" s="1">
        <f t="shared" si="82"/>
        <v>2186052</v>
      </c>
      <c r="I1479" s="2" t="s">
        <v>1796</v>
      </c>
      <c r="J1479" s="2" t="s">
        <v>913</v>
      </c>
      <c r="K1479" s="1">
        <f>+VLOOKUP(B1479,[12]Sheet1!A$2:I$119,7,0)</f>
        <v>2024125</v>
      </c>
      <c r="L1479" s="1">
        <f t="shared" si="81"/>
        <v>3</v>
      </c>
      <c r="M1479" s="6">
        <f>+VLOOKUP(B1479,[12]Sheet1!A$2:I$119,9,0)</f>
        <v>44935</v>
      </c>
      <c r="N1479" t="s">
        <v>4438</v>
      </c>
    </row>
    <row r="1480" spans="1:14" customFormat="1" hidden="1" outlineLevel="1" x14ac:dyDescent="0.2">
      <c r="A1480" s="6">
        <v>44914</v>
      </c>
      <c r="B1480" s="2">
        <v>56108</v>
      </c>
      <c r="C1480" s="2" t="s">
        <v>2578</v>
      </c>
      <c r="D1480" s="2" t="s">
        <v>1501</v>
      </c>
      <c r="E1480" s="1">
        <v>1110580</v>
      </c>
      <c r="F1480" s="8" t="s">
        <v>316</v>
      </c>
      <c r="G1480" s="1">
        <v>88846</v>
      </c>
      <c r="H1480" s="1">
        <f t="shared" si="82"/>
        <v>1199426</v>
      </c>
      <c r="I1480" s="2" t="s">
        <v>124</v>
      </c>
      <c r="J1480" s="2" t="s">
        <v>1197</v>
      </c>
      <c r="K1480" s="1">
        <f>+VLOOKUP(B1480,[12]Sheet1!A$120:I$325,7,0)</f>
        <v>1110580</v>
      </c>
      <c r="L1480" s="1">
        <f t="shared" si="81"/>
        <v>0</v>
      </c>
      <c r="M1480" s="6">
        <f>+VLOOKUP(B1480,[12]Sheet1!A$120:I$325,9,0)</f>
        <v>44935</v>
      </c>
      <c r="N1480" t="s">
        <v>4438</v>
      </c>
    </row>
    <row r="1481" spans="1:14" customFormat="1" hidden="1" outlineLevel="1" x14ac:dyDescent="0.2">
      <c r="A1481" s="6">
        <v>44916</v>
      </c>
      <c r="B1481" s="2">
        <v>56243</v>
      </c>
      <c r="C1481" s="2" t="s">
        <v>2578</v>
      </c>
      <c r="D1481" s="2" t="s">
        <v>652</v>
      </c>
      <c r="E1481" s="1">
        <v>6072366</v>
      </c>
      <c r="F1481" s="8" t="s">
        <v>316</v>
      </c>
      <c r="G1481" s="1">
        <v>485789</v>
      </c>
      <c r="H1481" s="1">
        <f t="shared" si="82"/>
        <v>6558155</v>
      </c>
      <c r="I1481" s="2" t="s">
        <v>2818</v>
      </c>
      <c r="J1481" s="2" t="s">
        <v>364</v>
      </c>
      <c r="K1481" s="1">
        <f>+VLOOKUP(B1481,[12]Sheet1!A$120:I$325,7,0)</f>
        <v>6072360</v>
      </c>
      <c r="L1481" s="1">
        <f t="shared" si="81"/>
        <v>-6</v>
      </c>
      <c r="M1481" s="6">
        <f>+VLOOKUP(B1481,[12]Sheet1!A$120:I$325,9,0)</f>
        <v>44935</v>
      </c>
      <c r="N1481" t="s">
        <v>4438</v>
      </c>
    </row>
    <row r="1482" spans="1:14" customFormat="1" hidden="1" outlineLevel="1" x14ac:dyDescent="0.2">
      <c r="A1482" s="6">
        <v>44916</v>
      </c>
      <c r="B1482" s="2">
        <v>56246</v>
      </c>
      <c r="C1482" s="2" t="s">
        <v>2578</v>
      </c>
      <c r="D1482" s="2" t="s">
        <v>2554</v>
      </c>
      <c r="E1482" s="1">
        <v>2937240</v>
      </c>
      <c r="F1482" s="8" t="s">
        <v>316</v>
      </c>
      <c r="G1482" s="1">
        <v>234979</v>
      </c>
      <c r="H1482" s="1">
        <f t="shared" si="82"/>
        <v>3172219</v>
      </c>
      <c r="I1482" s="2" t="s">
        <v>2818</v>
      </c>
      <c r="J1482" s="2" t="s">
        <v>364</v>
      </c>
      <c r="K1482" s="1">
        <f>+VLOOKUP(B1482,[12]Sheet1!A$120:I$325,7,0)</f>
        <v>2937240</v>
      </c>
      <c r="L1482" s="1">
        <f t="shared" si="81"/>
        <v>0</v>
      </c>
      <c r="M1482" s="6">
        <f>+VLOOKUP(B1482,[12]Sheet1!A$120:I$325,9,0)</f>
        <v>44935</v>
      </c>
      <c r="N1482" t="s">
        <v>4438</v>
      </c>
    </row>
    <row r="1483" spans="1:14" customFormat="1" hidden="1" outlineLevel="1" x14ac:dyDescent="0.2">
      <c r="A1483" s="6">
        <v>44916</v>
      </c>
      <c r="B1483" s="2">
        <v>56247</v>
      </c>
      <c r="C1483" s="2" t="s">
        <v>2578</v>
      </c>
      <c r="D1483" s="2" t="s">
        <v>108</v>
      </c>
      <c r="E1483" s="1">
        <v>2579200</v>
      </c>
      <c r="F1483" s="8" t="s">
        <v>316</v>
      </c>
      <c r="G1483" s="1">
        <v>206336</v>
      </c>
      <c r="H1483" s="1">
        <f t="shared" si="82"/>
        <v>2785536</v>
      </c>
      <c r="I1483" s="2" t="s">
        <v>1796</v>
      </c>
      <c r="J1483" s="2" t="s">
        <v>913</v>
      </c>
      <c r="K1483" s="1">
        <f>+VLOOKUP(B1483,[12]Sheet1!A$120:I$325,7,0)</f>
        <v>2579200</v>
      </c>
      <c r="L1483" s="1">
        <f t="shared" si="81"/>
        <v>0</v>
      </c>
      <c r="M1483" s="6">
        <f>+VLOOKUP(B1483,[12]Sheet1!A$120:I$325,9,0)</f>
        <v>44935</v>
      </c>
      <c r="N1483" t="s">
        <v>4438</v>
      </c>
    </row>
    <row r="1484" spans="1:14" customFormat="1" hidden="1" outlineLevel="1" x14ac:dyDescent="0.2">
      <c r="A1484" s="6">
        <v>44916</v>
      </c>
      <c r="B1484" s="2">
        <v>56249</v>
      </c>
      <c r="C1484" s="2" t="s">
        <v>2578</v>
      </c>
      <c r="D1484" s="2" t="s">
        <v>569</v>
      </c>
      <c r="E1484" s="1">
        <v>2024122</v>
      </c>
      <c r="F1484" s="8" t="s">
        <v>316</v>
      </c>
      <c r="G1484" s="1">
        <v>161930</v>
      </c>
      <c r="H1484" s="1">
        <f t="shared" si="82"/>
        <v>2186052</v>
      </c>
      <c r="I1484" s="2" t="s">
        <v>1796</v>
      </c>
      <c r="J1484" s="2" t="s">
        <v>913</v>
      </c>
      <c r="K1484" s="1">
        <f>+VLOOKUP(B1484,[12]Sheet1!A$120:I$325,7,0)</f>
        <v>2024120</v>
      </c>
      <c r="L1484" s="1">
        <f t="shared" si="81"/>
        <v>-2</v>
      </c>
      <c r="M1484" s="6">
        <f>+VLOOKUP(B1484,[12]Sheet1!A$120:I$325,9,0)</f>
        <v>44935</v>
      </c>
      <c r="N1484" t="s">
        <v>4438</v>
      </c>
    </row>
    <row r="1485" spans="1:14" customFormat="1" hidden="1" outlineLevel="1" x14ac:dyDescent="0.2">
      <c r="A1485" s="6">
        <v>44916</v>
      </c>
      <c r="B1485" s="2">
        <v>56250</v>
      </c>
      <c r="C1485" s="2" t="s">
        <v>2578</v>
      </c>
      <c r="D1485" s="2" t="s">
        <v>1516</v>
      </c>
      <c r="E1485" s="1">
        <v>12538384</v>
      </c>
      <c r="F1485" s="8" t="s">
        <v>316</v>
      </c>
      <c r="G1485" s="1">
        <v>1003071</v>
      </c>
      <c r="H1485" s="1">
        <f t="shared" si="82"/>
        <v>13541455</v>
      </c>
      <c r="I1485" s="2" t="s">
        <v>1900</v>
      </c>
      <c r="J1485" s="2" t="s">
        <v>441</v>
      </c>
      <c r="K1485" s="1">
        <f>+VLOOKUP(B1485,[12]Sheet1!A$120:I$325,7,0)</f>
        <v>12538380</v>
      </c>
      <c r="L1485" s="1">
        <f t="shared" si="81"/>
        <v>-4</v>
      </c>
      <c r="M1485" s="6">
        <f>+VLOOKUP(B1485,[12]Sheet1!A$120:I$325,9,0)</f>
        <v>44935</v>
      </c>
      <c r="N1485" t="s">
        <v>4438</v>
      </c>
    </row>
    <row r="1486" spans="1:14" customFormat="1" hidden="1" outlineLevel="1" x14ac:dyDescent="0.2">
      <c r="A1486" s="6">
        <v>44916</v>
      </c>
      <c r="B1486" s="2">
        <v>56257</v>
      </c>
      <c r="C1486" s="2" t="s">
        <v>2578</v>
      </c>
      <c r="D1486" s="2" t="s">
        <v>1993</v>
      </c>
      <c r="E1486" s="1">
        <v>3190940</v>
      </c>
      <c r="F1486" s="8" t="s">
        <v>316</v>
      </c>
      <c r="G1486" s="1">
        <v>255275</v>
      </c>
      <c r="H1486" s="1">
        <f t="shared" si="82"/>
        <v>3446215</v>
      </c>
      <c r="I1486" s="2" t="s">
        <v>1900</v>
      </c>
      <c r="J1486" s="2" t="s">
        <v>441</v>
      </c>
      <c r="K1486" s="1">
        <f>+VLOOKUP(B1486,[12]Sheet1!A$2:I$119,7,0)</f>
        <v>3190938</v>
      </c>
      <c r="L1486" s="1">
        <f t="shared" si="81"/>
        <v>-2</v>
      </c>
      <c r="M1486" s="6">
        <f>+VLOOKUP(B1486,[12]Sheet1!A$2:I$119,9,0)</f>
        <v>44935</v>
      </c>
      <c r="N1486" t="s">
        <v>4438</v>
      </c>
    </row>
    <row r="1487" spans="1:14" customFormat="1" hidden="1" outlineLevel="1" x14ac:dyDescent="0.2">
      <c r="A1487" s="6">
        <v>44916</v>
      </c>
      <c r="B1487" s="2">
        <v>56258</v>
      </c>
      <c r="C1487" s="2" t="s">
        <v>2578</v>
      </c>
      <c r="D1487" s="2" t="s">
        <v>323</v>
      </c>
      <c r="E1487" s="1">
        <v>2937240</v>
      </c>
      <c r="F1487" s="8" t="s">
        <v>316</v>
      </c>
      <c r="G1487" s="1">
        <v>234979</v>
      </c>
      <c r="H1487" s="1">
        <f t="shared" si="82"/>
        <v>3172219</v>
      </c>
      <c r="I1487" s="2" t="s">
        <v>431</v>
      </c>
      <c r="J1487" s="2" t="s">
        <v>2857</v>
      </c>
      <c r="K1487" s="1">
        <f>+VLOOKUP(B1487,[12]Sheet1!A$120:I$325,7,0)</f>
        <v>2937240</v>
      </c>
      <c r="L1487" s="1">
        <f t="shared" si="81"/>
        <v>0</v>
      </c>
      <c r="M1487" s="6">
        <f>+VLOOKUP(B1487,[12]Sheet1!A$120:I$325,9,0)</f>
        <v>44935</v>
      </c>
      <c r="N1487" t="s">
        <v>4438</v>
      </c>
    </row>
    <row r="1488" spans="1:14" customFormat="1" hidden="1" outlineLevel="1" x14ac:dyDescent="0.2">
      <c r="A1488" s="6">
        <v>44916</v>
      </c>
      <c r="B1488" s="2">
        <v>56263</v>
      </c>
      <c r="C1488" s="2" t="s">
        <v>2578</v>
      </c>
      <c r="D1488" s="2" t="s">
        <v>96</v>
      </c>
      <c r="E1488" s="1">
        <v>3134702</v>
      </c>
      <c r="F1488" s="8" t="s">
        <v>316</v>
      </c>
      <c r="G1488" s="1">
        <v>250776</v>
      </c>
      <c r="H1488" s="1">
        <f t="shared" si="82"/>
        <v>3385478</v>
      </c>
      <c r="I1488" s="2" t="s">
        <v>1554</v>
      </c>
      <c r="J1488" s="2" t="s">
        <v>2830</v>
      </c>
      <c r="K1488" s="1">
        <f>+VLOOKUP(B1488,[12]Sheet1!A$120:I$325,7,0)</f>
        <v>3134700</v>
      </c>
      <c r="L1488" s="1">
        <f t="shared" si="81"/>
        <v>-2</v>
      </c>
      <c r="M1488" s="6">
        <f>+VLOOKUP(B1488,[12]Sheet1!A$120:I$325,9,0)</f>
        <v>44935</v>
      </c>
      <c r="N1488" t="s">
        <v>4438</v>
      </c>
    </row>
    <row r="1489" spans="1:14" customFormat="1" hidden="1" outlineLevel="1" x14ac:dyDescent="0.2">
      <c r="A1489" s="6">
        <v>44916</v>
      </c>
      <c r="B1489" s="2">
        <v>56264</v>
      </c>
      <c r="C1489" s="2" t="s">
        <v>2578</v>
      </c>
      <c r="D1489" s="2" t="s">
        <v>2566</v>
      </c>
      <c r="E1489" s="1">
        <v>1110580</v>
      </c>
      <c r="F1489" s="8" t="s">
        <v>316</v>
      </c>
      <c r="G1489" s="1">
        <v>88846</v>
      </c>
      <c r="H1489" s="1">
        <f t="shared" si="82"/>
        <v>1199426</v>
      </c>
      <c r="I1489" s="2" t="s">
        <v>1796</v>
      </c>
      <c r="J1489" s="2" t="s">
        <v>913</v>
      </c>
      <c r="K1489" s="1">
        <f>+VLOOKUP(B1489,[12]Sheet1!A$120:I$325,7,0)</f>
        <v>1110580</v>
      </c>
      <c r="L1489" s="1">
        <f t="shared" si="81"/>
        <v>0</v>
      </c>
      <c r="M1489" s="6">
        <f>+VLOOKUP(B1489,[12]Sheet1!A$120:I$325,9,0)</f>
        <v>44935</v>
      </c>
      <c r="N1489" t="s">
        <v>4438</v>
      </c>
    </row>
    <row r="1490" spans="1:14" customFormat="1" hidden="1" outlineLevel="1" x14ac:dyDescent="0.2">
      <c r="A1490" s="6">
        <v>44916</v>
      </c>
      <c r="B1490" s="2">
        <v>56277</v>
      </c>
      <c r="C1490" s="2" t="s">
        <v>2578</v>
      </c>
      <c r="D1490" s="2" t="s">
        <v>146</v>
      </c>
      <c r="E1490" s="1">
        <v>181500</v>
      </c>
      <c r="F1490" s="8" t="s">
        <v>316</v>
      </c>
      <c r="G1490" s="1">
        <v>14520</v>
      </c>
      <c r="H1490" s="1">
        <f t="shared" si="82"/>
        <v>196020</v>
      </c>
      <c r="I1490" s="2" t="s">
        <v>1900</v>
      </c>
      <c r="J1490" s="2" t="s">
        <v>441</v>
      </c>
      <c r="K1490" s="1"/>
      <c r="L1490" s="1"/>
      <c r="M1490" s="6"/>
      <c r="N1490" t="s">
        <v>3065</v>
      </c>
    </row>
    <row r="1491" spans="1:14" customFormat="1" hidden="1" outlineLevel="1" x14ac:dyDescent="0.2">
      <c r="A1491" s="6">
        <v>44917</v>
      </c>
      <c r="B1491" s="2">
        <v>218</v>
      </c>
      <c r="C1491" s="2" t="s">
        <v>1243</v>
      </c>
      <c r="D1491" s="2" t="s">
        <v>318</v>
      </c>
      <c r="E1491" s="1">
        <v>-1454514</v>
      </c>
      <c r="F1491" s="8" t="s">
        <v>316</v>
      </c>
      <c r="G1491" s="1">
        <v>-116361</v>
      </c>
      <c r="H1491" s="1">
        <f t="shared" si="82"/>
        <v>-1570875</v>
      </c>
      <c r="I1491" s="2" t="s">
        <v>124</v>
      </c>
      <c r="J1491" s="2" t="s">
        <v>1197</v>
      </c>
      <c r="K1491" s="1">
        <f>+VLOOKUP(B1491,[12]Sheet1!A$2:I$119,7,0)</f>
        <v>-1454514</v>
      </c>
      <c r="L1491" s="1">
        <f t="shared" ref="L1491:L1508" si="83">+K1491-E1491</f>
        <v>0</v>
      </c>
      <c r="M1491" s="6">
        <f>+VLOOKUP(B1491,[12]Sheet1!A$2:I$119,9,0)</f>
        <v>44935</v>
      </c>
      <c r="N1491" t="s">
        <v>4438</v>
      </c>
    </row>
    <row r="1492" spans="1:14" customFormat="1" hidden="1" outlineLevel="1" x14ac:dyDescent="0.2">
      <c r="A1492" s="6">
        <v>44917</v>
      </c>
      <c r="B1492" s="2">
        <v>297</v>
      </c>
      <c r="C1492" s="2" t="s">
        <v>571</v>
      </c>
      <c r="D1492" s="2" t="s">
        <v>318</v>
      </c>
      <c r="E1492" s="1">
        <v>-4074433</v>
      </c>
      <c r="F1492" s="8" t="s">
        <v>316</v>
      </c>
      <c r="G1492" s="1">
        <v>-325955</v>
      </c>
      <c r="H1492" s="1">
        <f t="shared" si="82"/>
        <v>-4400388</v>
      </c>
      <c r="I1492" s="2" t="s">
        <v>2818</v>
      </c>
      <c r="J1492" s="2" t="s">
        <v>364</v>
      </c>
      <c r="K1492" s="1">
        <f>+VLOOKUP(B1492,[12]Sheet1!A$2:I$119,7,0)</f>
        <v>-4074433</v>
      </c>
      <c r="L1492" s="1">
        <f t="shared" si="83"/>
        <v>0</v>
      </c>
      <c r="M1492" s="6">
        <f>+VLOOKUP(B1492,[12]Sheet1!A$2:I$119,9,0)</f>
        <v>44935</v>
      </c>
      <c r="N1492" t="s">
        <v>4438</v>
      </c>
    </row>
    <row r="1493" spans="1:14" customFormat="1" hidden="1" outlineLevel="1" x14ac:dyDescent="0.2">
      <c r="A1493" s="6">
        <v>44917</v>
      </c>
      <c r="B1493" s="2">
        <v>298</v>
      </c>
      <c r="C1493" s="2" t="s">
        <v>571</v>
      </c>
      <c r="D1493" s="2" t="s">
        <v>318</v>
      </c>
      <c r="E1493" s="1">
        <v>-169920</v>
      </c>
      <c r="F1493" s="8" t="s">
        <v>316</v>
      </c>
      <c r="G1493" s="1">
        <v>-13594</v>
      </c>
      <c r="H1493" s="1">
        <f t="shared" si="82"/>
        <v>-183514</v>
      </c>
      <c r="I1493" s="2" t="s">
        <v>2818</v>
      </c>
      <c r="J1493" s="2" t="s">
        <v>364</v>
      </c>
      <c r="K1493" s="1">
        <f>+VLOOKUP(B1493,[12]Sheet1!A$2:I$119,7,0)</f>
        <v>-169920</v>
      </c>
      <c r="L1493" s="1">
        <f t="shared" si="83"/>
        <v>0</v>
      </c>
      <c r="M1493" s="6">
        <f>+VLOOKUP(B1493,[12]Sheet1!A$2:I$119,9,0)</f>
        <v>44935</v>
      </c>
      <c r="N1493" t="s">
        <v>4438</v>
      </c>
    </row>
    <row r="1494" spans="1:14" customFormat="1" hidden="1" outlineLevel="1" x14ac:dyDescent="0.2">
      <c r="A1494" s="6">
        <v>44919</v>
      </c>
      <c r="B1494" s="2">
        <v>56811</v>
      </c>
      <c r="C1494" s="2" t="s">
        <v>2578</v>
      </c>
      <c r="D1494" s="2" t="s">
        <v>394</v>
      </c>
      <c r="E1494" s="1">
        <v>2024122</v>
      </c>
      <c r="F1494" s="8" t="s">
        <v>316</v>
      </c>
      <c r="G1494" s="1">
        <v>161930</v>
      </c>
      <c r="H1494" s="1">
        <f t="shared" si="82"/>
        <v>2186052</v>
      </c>
      <c r="I1494" s="2" t="s">
        <v>1222</v>
      </c>
      <c r="J1494" s="2" t="s">
        <v>915</v>
      </c>
      <c r="K1494" s="1">
        <f>+VLOOKUP(B1494,[12]Sheet1!A$2:I$119,7,0)</f>
        <v>2024125</v>
      </c>
      <c r="L1494" s="1">
        <f t="shared" si="83"/>
        <v>3</v>
      </c>
      <c r="M1494" s="6">
        <f>+VLOOKUP(B1494,[12]Sheet1!A$2:I$119,9,0)</f>
        <v>44935</v>
      </c>
      <c r="N1494" t="s">
        <v>4438</v>
      </c>
    </row>
    <row r="1495" spans="1:14" customFormat="1" hidden="1" outlineLevel="1" x14ac:dyDescent="0.2">
      <c r="A1495" s="6">
        <v>44919</v>
      </c>
      <c r="B1495" s="2">
        <v>56812</v>
      </c>
      <c r="C1495" s="2" t="s">
        <v>2578</v>
      </c>
      <c r="D1495" s="2" t="s">
        <v>2743</v>
      </c>
      <c r="E1495" s="1">
        <v>4723300</v>
      </c>
      <c r="F1495" s="8" t="s">
        <v>316</v>
      </c>
      <c r="G1495" s="1">
        <v>377864</v>
      </c>
      <c r="H1495" s="1">
        <f t="shared" si="82"/>
        <v>5101164</v>
      </c>
      <c r="I1495" s="2" t="s">
        <v>1222</v>
      </c>
      <c r="J1495" s="2" t="s">
        <v>915</v>
      </c>
      <c r="K1495" s="1">
        <f>+VLOOKUP(B1495,[12]Sheet1!A$2:I$119,7,0)</f>
        <v>4723300</v>
      </c>
      <c r="L1495" s="1">
        <f t="shared" si="83"/>
        <v>0</v>
      </c>
      <c r="M1495" s="6">
        <f>+VLOOKUP(B1495,[12]Sheet1!A$2:I$119,9,0)</f>
        <v>44935</v>
      </c>
      <c r="N1495" t="s">
        <v>4438</v>
      </c>
    </row>
    <row r="1496" spans="1:14" customFormat="1" hidden="1" outlineLevel="1" x14ac:dyDescent="0.2">
      <c r="A1496" s="6">
        <v>44919</v>
      </c>
      <c r="B1496" s="2">
        <v>56831</v>
      </c>
      <c r="C1496" s="2" t="s">
        <v>2578</v>
      </c>
      <c r="D1496" s="2" t="s">
        <v>1085</v>
      </c>
      <c r="E1496" s="1">
        <v>1478730</v>
      </c>
      <c r="F1496" s="8" t="s">
        <v>316</v>
      </c>
      <c r="G1496" s="1">
        <v>118298</v>
      </c>
      <c r="H1496" s="1">
        <f t="shared" si="82"/>
        <v>1597028</v>
      </c>
      <c r="I1496" s="2" t="s">
        <v>124</v>
      </c>
      <c r="J1496" s="2" t="s">
        <v>1197</v>
      </c>
      <c r="K1496" s="1">
        <f>+VLOOKUP(B1496,[12]Sheet1!A$120:I$325,7,0)</f>
        <v>1369841</v>
      </c>
      <c r="L1496" s="1">
        <f t="shared" si="83"/>
        <v>-108889</v>
      </c>
      <c r="M1496" s="6">
        <f>+VLOOKUP(B1496,[12]Sheet1!A$120:I$325,9,0)</f>
        <v>44935</v>
      </c>
      <c r="N1496" t="s">
        <v>4438</v>
      </c>
    </row>
    <row r="1497" spans="1:14" customFormat="1" hidden="1" outlineLevel="1" x14ac:dyDescent="0.2">
      <c r="A1497" s="6">
        <v>44919</v>
      </c>
      <c r="B1497" s="2">
        <v>56832</v>
      </c>
      <c r="C1497" s="2" t="s">
        <v>2578</v>
      </c>
      <c r="D1497" s="2" t="s">
        <v>696</v>
      </c>
      <c r="E1497" s="1">
        <v>3331740</v>
      </c>
      <c r="F1497" s="8" t="s">
        <v>316</v>
      </c>
      <c r="G1497" s="1">
        <v>266539</v>
      </c>
      <c r="H1497" s="1">
        <f t="shared" si="82"/>
        <v>3598279</v>
      </c>
      <c r="I1497" s="2" t="s">
        <v>2818</v>
      </c>
      <c r="J1497" s="2" t="s">
        <v>364</v>
      </c>
      <c r="K1497" s="1">
        <f>+VLOOKUP(B1497,[12]Sheet1!A$2:I$119,7,0)</f>
        <v>3331738</v>
      </c>
      <c r="L1497" s="1">
        <f t="shared" si="83"/>
        <v>-2</v>
      </c>
      <c r="M1497" s="6">
        <f>+VLOOKUP(B1497,[12]Sheet1!A$2:I$119,9,0)</f>
        <v>44935</v>
      </c>
      <c r="N1497" t="s">
        <v>4438</v>
      </c>
    </row>
    <row r="1498" spans="1:14" customFormat="1" hidden="1" outlineLevel="1" x14ac:dyDescent="0.2">
      <c r="A1498" s="6">
        <v>44919</v>
      </c>
      <c r="B1498" s="2">
        <v>56833</v>
      </c>
      <c r="C1498" s="2" t="s">
        <v>2578</v>
      </c>
      <c r="D1498" s="2" t="s">
        <v>778</v>
      </c>
      <c r="E1498" s="1">
        <v>1110580</v>
      </c>
      <c r="F1498" s="8" t="s">
        <v>316</v>
      </c>
      <c r="G1498" s="1">
        <v>88846</v>
      </c>
      <c r="H1498" s="1">
        <f t="shared" si="82"/>
        <v>1199426</v>
      </c>
      <c r="I1498" s="2" t="s">
        <v>1554</v>
      </c>
      <c r="J1498" s="2" t="s">
        <v>2830</v>
      </c>
      <c r="K1498" s="1">
        <f>+VLOOKUP(B1498,[12]Sheet1!A$2:I$119,7,0)</f>
        <v>1110575</v>
      </c>
      <c r="L1498" s="1">
        <f t="shared" si="83"/>
        <v>-5</v>
      </c>
      <c r="M1498" s="6">
        <f>+VLOOKUP(B1498,[12]Sheet1!A$2:I$119,9,0)</f>
        <v>44935</v>
      </c>
      <c r="N1498" t="s">
        <v>4438</v>
      </c>
    </row>
    <row r="1499" spans="1:14" customFormat="1" hidden="1" outlineLevel="1" x14ac:dyDescent="0.2">
      <c r="A1499" s="6">
        <v>44919</v>
      </c>
      <c r="B1499" s="2">
        <v>56834</v>
      </c>
      <c r="C1499" s="2" t="s">
        <v>2578</v>
      </c>
      <c r="D1499" s="2" t="s">
        <v>422</v>
      </c>
      <c r="E1499" s="1">
        <v>1110580</v>
      </c>
      <c r="F1499" s="8" t="s">
        <v>316</v>
      </c>
      <c r="G1499" s="1">
        <v>88846</v>
      </c>
      <c r="H1499" s="1">
        <f t="shared" si="82"/>
        <v>1199426</v>
      </c>
      <c r="I1499" s="2" t="s">
        <v>1796</v>
      </c>
      <c r="J1499" s="2" t="s">
        <v>913</v>
      </c>
      <c r="K1499" s="1">
        <f>+VLOOKUP(B1499,[12]Sheet1!A$2:I$119,7,0)</f>
        <v>1110575</v>
      </c>
      <c r="L1499" s="1">
        <f t="shared" si="83"/>
        <v>-5</v>
      </c>
      <c r="M1499" s="6">
        <f>+VLOOKUP(B1499,[12]Sheet1!A$2:I$119,9,0)</f>
        <v>44935</v>
      </c>
      <c r="N1499" t="s">
        <v>4438</v>
      </c>
    </row>
    <row r="1500" spans="1:14" customFormat="1" hidden="1" outlineLevel="1" x14ac:dyDescent="0.2">
      <c r="A1500" s="6">
        <v>44919</v>
      </c>
      <c r="B1500" s="2">
        <v>56835</v>
      </c>
      <c r="C1500" s="2" t="s">
        <v>2578</v>
      </c>
      <c r="D1500" s="2" t="s">
        <v>1486</v>
      </c>
      <c r="E1500" s="1">
        <v>5867805</v>
      </c>
      <c r="F1500" s="8" t="s">
        <v>316</v>
      </c>
      <c r="G1500" s="1">
        <v>469424</v>
      </c>
      <c r="H1500" s="1">
        <f t="shared" si="82"/>
        <v>6337229</v>
      </c>
      <c r="I1500" s="2" t="s">
        <v>944</v>
      </c>
      <c r="J1500" s="2" t="s">
        <v>319</v>
      </c>
      <c r="K1500" s="1">
        <f>+VLOOKUP(B1500,[12]Sheet1!A$2:I$119,7,0)</f>
        <v>5867800</v>
      </c>
      <c r="L1500" s="1">
        <f t="shared" si="83"/>
        <v>-5</v>
      </c>
      <c r="M1500" s="6">
        <f>+VLOOKUP(B1500,[12]Sheet1!A$2:I$119,9,0)</f>
        <v>44935</v>
      </c>
      <c r="N1500" t="s">
        <v>4438</v>
      </c>
    </row>
    <row r="1501" spans="1:14" customFormat="1" hidden="1" outlineLevel="1" x14ac:dyDescent="0.2">
      <c r="A1501" s="6">
        <v>44919</v>
      </c>
      <c r="B1501" s="2">
        <v>56836</v>
      </c>
      <c r="C1501" s="2" t="s">
        <v>2578</v>
      </c>
      <c r="D1501" s="2" t="s">
        <v>1755</v>
      </c>
      <c r="E1501" s="1">
        <v>2024122</v>
      </c>
      <c r="F1501" s="8" t="s">
        <v>316</v>
      </c>
      <c r="G1501" s="1">
        <v>161930</v>
      </c>
      <c r="H1501" s="1">
        <f t="shared" si="82"/>
        <v>2186052</v>
      </c>
      <c r="I1501" s="2" t="s">
        <v>944</v>
      </c>
      <c r="J1501" s="2" t="s">
        <v>319</v>
      </c>
      <c r="K1501" s="1">
        <f>+VLOOKUP(B1501,[12]Sheet1!A$2:I$119,7,0)</f>
        <v>2024125</v>
      </c>
      <c r="L1501" s="1">
        <f t="shared" si="83"/>
        <v>3</v>
      </c>
      <c r="M1501" s="6">
        <f>+VLOOKUP(B1501,[12]Sheet1!A$2:I$119,9,0)</f>
        <v>44935</v>
      </c>
      <c r="N1501" t="s">
        <v>4438</v>
      </c>
    </row>
    <row r="1502" spans="1:14" customFormat="1" hidden="1" outlineLevel="1" x14ac:dyDescent="0.2">
      <c r="A1502" s="6">
        <v>44919</v>
      </c>
      <c r="B1502" s="2">
        <v>56837</v>
      </c>
      <c r="C1502" s="2" t="s">
        <v>2578</v>
      </c>
      <c r="D1502" s="2" t="s">
        <v>312</v>
      </c>
      <c r="E1502" s="1">
        <v>3398400</v>
      </c>
      <c r="F1502" s="8" t="s">
        <v>316</v>
      </c>
      <c r="G1502" s="1">
        <v>271872</v>
      </c>
      <c r="H1502" s="1">
        <f t="shared" si="82"/>
        <v>3670272</v>
      </c>
      <c r="I1502" s="2" t="s">
        <v>944</v>
      </c>
      <c r="J1502" s="2" t="s">
        <v>319</v>
      </c>
      <c r="K1502" s="1">
        <f>+VLOOKUP(B1502,[12]Sheet1!A$2:I$119,7,0)</f>
        <v>3398400</v>
      </c>
      <c r="L1502" s="1">
        <f t="shared" si="83"/>
        <v>0</v>
      </c>
      <c r="M1502" s="6">
        <f>+VLOOKUP(B1502,[12]Sheet1!A$2:I$119,9,0)</f>
        <v>44935</v>
      </c>
      <c r="N1502" t="s">
        <v>4438</v>
      </c>
    </row>
    <row r="1503" spans="1:14" customFormat="1" hidden="1" outlineLevel="1" x14ac:dyDescent="0.2">
      <c r="A1503" s="6">
        <v>44919</v>
      </c>
      <c r="B1503" s="2">
        <v>56839</v>
      </c>
      <c r="C1503" s="2" t="s">
        <v>2578</v>
      </c>
      <c r="D1503" s="2" t="s">
        <v>2971</v>
      </c>
      <c r="E1503" s="1">
        <v>2024122</v>
      </c>
      <c r="F1503" s="8" t="s">
        <v>316</v>
      </c>
      <c r="G1503" s="1">
        <v>161930</v>
      </c>
      <c r="H1503" s="1">
        <f t="shared" si="82"/>
        <v>2186052</v>
      </c>
      <c r="I1503" s="2" t="s">
        <v>2119</v>
      </c>
      <c r="J1503" s="2" t="s">
        <v>1150</v>
      </c>
      <c r="K1503" s="1">
        <f>+VLOOKUP(B1503,[12]Sheet1!A$2:I$119,7,0)</f>
        <v>2024125</v>
      </c>
      <c r="L1503" s="1">
        <f t="shared" si="83"/>
        <v>3</v>
      </c>
      <c r="M1503" s="6">
        <f>+VLOOKUP(B1503,[12]Sheet1!A$2:I$119,9,0)</f>
        <v>44935</v>
      </c>
      <c r="N1503" t="s">
        <v>4438</v>
      </c>
    </row>
    <row r="1504" spans="1:14" customFormat="1" hidden="1" outlineLevel="1" x14ac:dyDescent="0.2">
      <c r="A1504" s="6">
        <v>44919</v>
      </c>
      <c r="B1504" s="2">
        <v>56840</v>
      </c>
      <c r="C1504" s="2" t="s">
        <v>2578</v>
      </c>
      <c r="D1504" s="2" t="s">
        <v>1392</v>
      </c>
      <c r="E1504" s="1">
        <v>2431510</v>
      </c>
      <c r="F1504" s="8" t="s">
        <v>316</v>
      </c>
      <c r="G1504" s="1">
        <v>194521</v>
      </c>
      <c r="H1504" s="1">
        <f t="shared" si="82"/>
        <v>2626031</v>
      </c>
      <c r="I1504" s="2" t="s">
        <v>2119</v>
      </c>
      <c r="J1504" s="2" t="s">
        <v>1150</v>
      </c>
      <c r="K1504" s="1">
        <f>+VLOOKUP(B1504,[12]Sheet1!A$2:I$119,7,0)</f>
        <v>2431513</v>
      </c>
      <c r="L1504" s="1">
        <f t="shared" si="83"/>
        <v>3</v>
      </c>
      <c r="M1504" s="6">
        <f>+VLOOKUP(B1504,[12]Sheet1!A$2:I$119,9,0)</f>
        <v>44935</v>
      </c>
      <c r="N1504" t="s">
        <v>4438</v>
      </c>
    </row>
    <row r="1505" spans="1:14" customFormat="1" hidden="1" outlineLevel="1" x14ac:dyDescent="0.2">
      <c r="A1505" s="6">
        <v>44921</v>
      </c>
      <c r="B1505" s="2">
        <v>56889</v>
      </c>
      <c r="C1505" s="2" t="s">
        <v>2578</v>
      </c>
      <c r="D1505" s="2" t="s">
        <v>1789</v>
      </c>
      <c r="E1505" s="1">
        <v>2024122</v>
      </c>
      <c r="F1505" s="8" t="s">
        <v>316</v>
      </c>
      <c r="G1505" s="1">
        <v>161930</v>
      </c>
      <c r="H1505" s="1">
        <f t="shared" si="82"/>
        <v>2186052</v>
      </c>
      <c r="I1505" s="2" t="s">
        <v>2355</v>
      </c>
      <c r="J1505" s="2" t="s">
        <v>2013</v>
      </c>
      <c r="K1505" s="1">
        <f>+VLOOKUP(B1505,[12]Sheet1!A$2:I$119,7,0)</f>
        <v>2024125</v>
      </c>
      <c r="L1505" s="1">
        <f t="shared" si="83"/>
        <v>3</v>
      </c>
      <c r="M1505" s="6">
        <f>+VLOOKUP(B1505,[12]Sheet1!A$2:I$119,9,0)</f>
        <v>44935</v>
      </c>
      <c r="N1505" t="s">
        <v>4438</v>
      </c>
    </row>
    <row r="1506" spans="1:14" customFormat="1" hidden="1" outlineLevel="1" x14ac:dyDescent="0.2">
      <c r="A1506" s="6">
        <v>44921</v>
      </c>
      <c r="B1506" s="2">
        <v>56890</v>
      </c>
      <c r="C1506" s="2" t="s">
        <v>2578</v>
      </c>
      <c r="D1506" s="2" t="s">
        <v>2371</v>
      </c>
      <c r="E1506" s="1">
        <v>8749535</v>
      </c>
      <c r="F1506" s="8" t="s">
        <v>316</v>
      </c>
      <c r="G1506" s="1">
        <v>699963</v>
      </c>
      <c r="H1506" s="1">
        <f t="shared" si="82"/>
        <v>9449498</v>
      </c>
      <c r="I1506" s="2" t="s">
        <v>2355</v>
      </c>
      <c r="J1506" s="2" t="s">
        <v>2013</v>
      </c>
      <c r="K1506" s="1">
        <f>+VLOOKUP(B1506,[12]Sheet1!A$2:I$119,7,0)</f>
        <v>8749538</v>
      </c>
      <c r="L1506" s="1">
        <f t="shared" si="83"/>
        <v>3</v>
      </c>
      <c r="M1506" s="6">
        <f>+VLOOKUP(B1506,[12]Sheet1!A$2:I$119,9,0)</f>
        <v>44935</v>
      </c>
      <c r="N1506" t="s">
        <v>4438</v>
      </c>
    </row>
    <row r="1507" spans="1:14" customFormat="1" hidden="1" outlineLevel="1" x14ac:dyDescent="0.2">
      <c r="A1507" s="6">
        <v>44921</v>
      </c>
      <c r="B1507" s="2">
        <v>56891</v>
      </c>
      <c r="C1507" s="2" t="s">
        <v>2578</v>
      </c>
      <c r="D1507" s="2" t="s">
        <v>735</v>
      </c>
      <c r="E1507" s="1">
        <v>3134702</v>
      </c>
      <c r="F1507" s="8" t="s">
        <v>316</v>
      </c>
      <c r="G1507" s="1">
        <v>250776</v>
      </c>
      <c r="H1507" s="1">
        <f t="shared" si="82"/>
        <v>3385478</v>
      </c>
      <c r="I1507" s="2" t="s">
        <v>1893</v>
      </c>
      <c r="J1507" s="2" t="s">
        <v>375</v>
      </c>
      <c r="K1507" s="1">
        <f>+VLOOKUP(B1507,[12]Sheet1!A$2:I$119,7,0)</f>
        <v>3134700</v>
      </c>
      <c r="L1507" s="1">
        <f t="shared" si="83"/>
        <v>-2</v>
      </c>
      <c r="M1507" s="6">
        <f>+VLOOKUP(B1507,[12]Sheet1!A$2:I$119,9,0)</f>
        <v>44935</v>
      </c>
      <c r="N1507" t="s">
        <v>4438</v>
      </c>
    </row>
    <row r="1508" spans="1:14" customFormat="1" hidden="1" outlineLevel="1" x14ac:dyDescent="0.2">
      <c r="A1508" s="6">
        <v>44921</v>
      </c>
      <c r="B1508" s="2">
        <v>56892</v>
      </c>
      <c r="C1508" s="2" t="s">
        <v>2578</v>
      </c>
      <c r="D1508" s="2" t="s">
        <v>2591</v>
      </c>
      <c r="E1508" s="1">
        <v>1696450</v>
      </c>
      <c r="F1508" s="8" t="s">
        <v>316</v>
      </c>
      <c r="G1508" s="1">
        <v>135716</v>
      </c>
      <c r="H1508" s="1">
        <f t="shared" si="82"/>
        <v>1832166</v>
      </c>
      <c r="I1508" s="2" t="s">
        <v>1893</v>
      </c>
      <c r="J1508" s="2" t="s">
        <v>375</v>
      </c>
      <c r="K1508" s="1">
        <f>+VLOOKUP(B1508,[12]Sheet1!A$2:I$119,7,0)</f>
        <v>1696450</v>
      </c>
      <c r="L1508" s="1">
        <f t="shared" si="83"/>
        <v>0</v>
      </c>
      <c r="M1508" s="6">
        <f>+VLOOKUP(B1508,[12]Sheet1!A$2:I$119,9,0)</f>
        <v>44935</v>
      </c>
      <c r="N1508" t="s">
        <v>4438</v>
      </c>
    </row>
    <row r="1509" spans="1:14" customFormat="1" hidden="1" outlineLevel="1" x14ac:dyDescent="0.2">
      <c r="A1509" s="6">
        <v>44921</v>
      </c>
      <c r="B1509" s="2">
        <v>56893</v>
      </c>
      <c r="C1509" s="2" t="s">
        <v>2578</v>
      </c>
      <c r="D1509" s="2" t="s">
        <v>128</v>
      </c>
      <c r="E1509" s="1">
        <v>595000</v>
      </c>
      <c r="F1509" s="8" t="s">
        <v>316</v>
      </c>
      <c r="G1509" s="1">
        <v>47600</v>
      </c>
      <c r="H1509" s="1">
        <f t="shared" si="82"/>
        <v>642600</v>
      </c>
      <c r="I1509" s="2" t="s">
        <v>1893</v>
      </c>
      <c r="J1509" s="2" t="s">
        <v>375</v>
      </c>
      <c r="K1509" s="1"/>
      <c r="L1509" s="1"/>
      <c r="M1509" s="6"/>
      <c r="N1509" t="s">
        <v>3065</v>
      </c>
    </row>
    <row r="1510" spans="1:14" customFormat="1" hidden="1" outlineLevel="1" x14ac:dyDescent="0.2">
      <c r="A1510" s="6">
        <v>44921</v>
      </c>
      <c r="B1510" s="2">
        <v>56894</v>
      </c>
      <c r="C1510" s="2" t="s">
        <v>2578</v>
      </c>
      <c r="D1510" s="2" t="s">
        <v>1753</v>
      </c>
      <c r="E1510" s="1">
        <v>2868620</v>
      </c>
      <c r="F1510" s="8" t="s">
        <v>316</v>
      </c>
      <c r="G1510" s="1">
        <v>229490</v>
      </c>
      <c r="H1510" s="1">
        <f t="shared" si="82"/>
        <v>3098110</v>
      </c>
      <c r="I1510" s="2" t="s">
        <v>1893</v>
      </c>
      <c r="J1510" s="2" t="s">
        <v>375</v>
      </c>
      <c r="K1510" s="1">
        <f>+VLOOKUP(B1510,[12]Sheet1!A$2:I$119,7,0)</f>
        <v>2868625</v>
      </c>
      <c r="L1510" s="1">
        <f t="shared" ref="L1510:L1511" si="84">+K1510-E1510</f>
        <v>5</v>
      </c>
      <c r="M1510" s="6">
        <f>+VLOOKUP(B1510,[12]Sheet1!A$2:I$119,9,0)</f>
        <v>44935</v>
      </c>
      <c r="N1510" t="s">
        <v>4438</v>
      </c>
    </row>
    <row r="1511" spans="1:14" customFormat="1" hidden="1" outlineLevel="1" x14ac:dyDescent="0.2">
      <c r="A1511" s="6">
        <v>44921</v>
      </c>
      <c r="B1511" s="2">
        <v>56895</v>
      </c>
      <c r="C1511" s="2" t="s">
        <v>2578</v>
      </c>
      <c r="D1511" s="2" t="s">
        <v>1742</v>
      </c>
      <c r="E1511" s="1">
        <v>849600</v>
      </c>
      <c r="F1511" s="8" t="s">
        <v>316</v>
      </c>
      <c r="G1511" s="1">
        <v>67968</v>
      </c>
      <c r="H1511" s="1">
        <f t="shared" si="82"/>
        <v>917568</v>
      </c>
      <c r="I1511" s="2" t="s">
        <v>1893</v>
      </c>
      <c r="J1511" s="2" t="s">
        <v>375</v>
      </c>
      <c r="K1511" s="1">
        <f>+VLOOKUP(B1511,[12]Sheet1!A$2:I$119,7,0)</f>
        <v>849600</v>
      </c>
      <c r="L1511" s="1">
        <f t="shared" si="84"/>
        <v>0</v>
      </c>
      <c r="M1511" s="6">
        <f>+VLOOKUP(B1511,[12]Sheet1!A$2:I$119,9,0)</f>
        <v>44935</v>
      </c>
      <c r="N1511" t="s">
        <v>4438</v>
      </c>
    </row>
    <row r="1512" spans="1:14" customFormat="1" hidden="1" outlineLevel="1" x14ac:dyDescent="0.2">
      <c r="A1512" s="6">
        <v>44922</v>
      </c>
      <c r="B1512" s="2">
        <v>56990</v>
      </c>
      <c r="C1512" s="2" t="s">
        <v>2578</v>
      </c>
      <c r="D1512" s="2" t="s">
        <v>2998</v>
      </c>
      <c r="E1512" s="1">
        <v>21578001</v>
      </c>
      <c r="F1512" s="8" t="s">
        <v>316</v>
      </c>
      <c r="G1512" s="1">
        <v>1726240</v>
      </c>
      <c r="H1512" s="1">
        <f t="shared" si="82"/>
        <v>23304241</v>
      </c>
      <c r="I1512" s="2" t="s">
        <v>2355</v>
      </c>
      <c r="J1512" s="2" t="s">
        <v>2013</v>
      </c>
      <c r="K1512" s="1"/>
      <c r="L1512" s="1"/>
      <c r="M1512" s="6"/>
      <c r="N1512" t="s">
        <v>3065</v>
      </c>
    </row>
    <row r="1513" spans="1:14" customFormat="1" hidden="1" outlineLevel="1" x14ac:dyDescent="0.2">
      <c r="A1513" s="6">
        <v>44922</v>
      </c>
      <c r="B1513" s="2">
        <v>56991</v>
      </c>
      <c r="C1513" s="2" t="s">
        <v>2578</v>
      </c>
      <c r="D1513" s="2" t="s">
        <v>2907</v>
      </c>
      <c r="E1513" s="1">
        <v>816750</v>
      </c>
      <c r="F1513" s="8" t="s">
        <v>316</v>
      </c>
      <c r="G1513" s="1">
        <v>65340</v>
      </c>
      <c r="H1513" s="1">
        <f t="shared" si="82"/>
        <v>882090</v>
      </c>
      <c r="I1513" s="2" t="s">
        <v>2355</v>
      </c>
      <c r="J1513" s="2" t="s">
        <v>2013</v>
      </c>
      <c r="K1513" s="1"/>
      <c r="L1513" s="1"/>
      <c r="M1513" s="6"/>
      <c r="N1513" t="s">
        <v>3065</v>
      </c>
    </row>
    <row r="1514" spans="1:14" customFormat="1" hidden="1" outlineLevel="1" x14ac:dyDescent="0.2">
      <c r="A1514" s="6">
        <v>44922</v>
      </c>
      <c r="B1514" s="2">
        <v>56992</v>
      </c>
      <c r="C1514" s="2" t="s">
        <v>2578</v>
      </c>
      <c r="D1514" s="2" t="s">
        <v>574</v>
      </c>
      <c r="E1514" s="1">
        <v>1608075</v>
      </c>
      <c r="F1514" s="8" t="s">
        <v>316</v>
      </c>
      <c r="G1514" s="1">
        <v>128646</v>
      </c>
      <c r="H1514" s="1">
        <f t="shared" si="82"/>
        <v>1736721</v>
      </c>
      <c r="I1514" s="2" t="s">
        <v>2355</v>
      </c>
      <c r="J1514" s="2" t="s">
        <v>2013</v>
      </c>
      <c r="K1514" s="1">
        <f>+VLOOKUP(B1514,[12]Sheet1!A$120:I$325,7,0)</f>
        <v>1608075</v>
      </c>
      <c r="L1514" s="1">
        <f t="shared" ref="L1514:L1516" si="85">+K1514-E1514</f>
        <v>0</v>
      </c>
      <c r="M1514" s="6">
        <f>+VLOOKUP(B1514,[12]Sheet1!A$120:I$325,9,0)</f>
        <v>44935</v>
      </c>
      <c r="N1514" t="s">
        <v>4438</v>
      </c>
    </row>
    <row r="1515" spans="1:14" customFormat="1" hidden="1" outlineLevel="1" x14ac:dyDescent="0.2">
      <c r="A1515" s="6">
        <v>44922</v>
      </c>
      <c r="B1515" s="2">
        <v>155</v>
      </c>
      <c r="C1515" s="2" t="s">
        <v>2180</v>
      </c>
      <c r="D1515" s="2" t="s">
        <v>2141</v>
      </c>
      <c r="E1515" s="1">
        <v>-1882779</v>
      </c>
      <c r="F1515" s="8" t="s">
        <v>316</v>
      </c>
      <c r="G1515" s="1">
        <v>-150622</v>
      </c>
      <c r="H1515" s="1">
        <f t="shared" si="82"/>
        <v>-2033401</v>
      </c>
      <c r="I1515" s="2" t="s">
        <v>2445</v>
      </c>
      <c r="J1515" s="2" t="s">
        <v>1098</v>
      </c>
      <c r="K1515" s="1">
        <f>+VLOOKUP(B1515,[12]Sheet1!A$2:I$119,7,0)</f>
        <v>-1882779</v>
      </c>
      <c r="L1515" s="1">
        <f t="shared" si="85"/>
        <v>0</v>
      </c>
      <c r="M1515" s="6">
        <f>+VLOOKUP(B1515,[12]Sheet1!A$2:I$119,9,0)</f>
        <v>44935</v>
      </c>
      <c r="N1515" t="s">
        <v>4438</v>
      </c>
    </row>
    <row r="1516" spans="1:14" customFormat="1" hidden="1" outlineLevel="1" x14ac:dyDescent="0.2">
      <c r="A1516" s="6">
        <v>44924</v>
      </c>
      <c r="B1516" s="2">
        <v>57168</v>
      </c>
      <c r="C1516" s="2" t="s">
        <v>2578</v>
      </c>
      <c r="D1516" s="2" t="s">
        <v>1629</v>
      </c>
      <c r="E1516" s="1">
        <v>9121872</v>
      </c>
      <c r="F1516" s="8" t="s">
        <v>316</v>
      </c>
      <c r="G1516" s="1">
        <v>729750</v>
      </c>
      <c r="H1516" s="1">
        <f t="shared" si="82"/>
        <v>9851622</v>
      </c>
      <c r="I1516" s="2" t="s">
        <v>2119</v>
      </c>
      <c r="J1516" s="2" t="s">
        <v>1150</v>
      </c>
      <c r="K1516" s="1">
        <f>+VLOOKUP(B1516,[12]Sheet1!A$120:I$325,7,0)</f>
        <v>9238335</v>
      </c>
      <c r="L1516" s="1">
        <f t="shared" si="85"/>
        <v>116463</v>
      </c>
      <c r="M1516" s="6">
        <f>+VLOOKUP(B1516,[12]Sheet1!A$120:I$325,9,0)</f>
        <v>44935</v>
      </c>
      <c r="N1516" t="s">
        <v>4438</v>
      </c>
    </row>
    <row r="1517" spans="1:14" customFormat="1" hidden="1" outlineLevel="1" x14ac:dyDescent="0.2">
      <c r="A1517" s="6">
        <v>44924</v>
      </c>
      <c r="B1517" s="2">
        <v>57169</v>
      </c>
      <c r="C1517" s="2" t="s">
        <v>2578</v>
      </c>
      <c r="D1517" s="2" t="s">
        <v>2301</v>
      </c>
      <c r="E1517" s="1">
        <v>907500</v>
      </c>
      <c r="F1517" s="8" t="s">
        <v>316</v>
      </c>
      <c r="G1517" s="1">
        <v>72600</v>
      </c>
      <c r="H1517" s="1">
        <f t="shared" si="82"/>
        <v>980100</v>
      </c>
      <c r="I1517" s="2" t="s">
        <v>2119</v>
      </c>
      <c r="J1517" s="2" t="s">
        <v>1150</v>
      </c>
      <c r="K1517" s="1"/>
      <c r="L1517" s="1"/>
      <c r="M1517" s="6"/>
      <c r="N1517" t="s">
        <v>3065</v>
      </c>
    </row>
    <row r="1518" spans="1:14" customFormat="1" hidden="1" outlineLevel="1" x14ac:dyDescent="0.2">
      <c r="A1518" s="6">
        <v>44924</v>
      </c>
      <c r="B1518" s="2">
        <v>57170</v>
      </c>
      <c r="C1518" s="2" t="s">
        <v>2578</v>
      </c>
      <c r="D1518" s="2" t="s">
        <v>2956</v>
      </c>
      <c r="E1518" s="1">
        <v>3398400</v>
      </c>
      <c r="F1518" s="8" t="s">
        <v>316</v>
      </c>
      <c r="G1518" s="1">
        <v>271872</v>
      </c>
      <c r="H1518" s="1">
        <f t="shared" si="82"/>
        <v>3670272</v>
      </c>
      <c r="I1518" s="2" t="s">
        <v>1893</v>
      </c>
      <c r="J1518" s="2" t="s">
        <v>375</v>
      </c>
      <c r="K1518" s="1">
        <f>+VLOOKUP(B1518,[12]Sheet1!A$120:I$325,7,0)</f>
        <v>3398400</v>
      </c>
      <c r="L1518" s="1">
        <f t="shared" ref="L1518:L1519" si="86">+K1518-E1518</f>
        <v>0</v>
      </c>
      <c r="M1518" s="6">
        <f>+VLOOKUP(B1518,[12]Sheet1!A$120:I$325,9,0)</f>
        <v>44935</v>
      </c>
      <c r="N1518" t="s">
        <v>4438</v>
      </c>
    </row>
    <row r="1519" spans="1:14" customFormat="1" hidden="1" outlineLevel="1" x14ac:dyDescent="0.2">
      <c r="A1519" s="6">
        <v>44924</v>
      </c>
      <c r="B1519" s="2">
        <v>57171</v>
      </c>
      <c r="C1519" s="2" t="s">
        <v>2578</v>
      </c>
      <c r="D1519" s="2" t="s">
        <v>1546</v>
      </c>
      <c r="E1519" s="1">
        <v>3331740</v>
      </c>
      <c r="F1519" s="8" t="s">
        <v>316</v>
      </c>
      <c r="G1519" s="1">
        <v>266539</v>
      </c>
      <c r="H1519" s="1">
        <f t="shared" si="82"/>
        <v>3598279</v>
      </c>
      <c r="I1519" s="2" t="s">
        <v>1893</v>
      </c>
      <c r="J1519" s="2" t="s">
        <v>375</v>
      </c>
      <c r="K1519" s="1">
        <f>+VLOOKUP(B1519,[12]Sheet1!A$120:I$325,7,0)</f>
        <v>3331740</v>
      </c>
      <c r="L1519" s="1">
        <f t="shared" si="86"/>
        <v>0</v>
      </c>
      <c r="M1519" s="6">
        <f>+VLOOKUP(B1519,[12]Sheet1!A$120:I$325,9,0)</f>
        <v>44935</v>
      </c>
      <c r="N1519" t="s">
        <v>4438</v>
      </c>
    </row>
    <row r="1520" spans="1:14" customFormat="1" hidden="1" outlineLevel="1" x14ac:dyDescent="0.2">
      <c r="A1520" s="6">
        <v>44924</v>
      </c>
      <c r="B1520" s="2">
        <v>57172</v>
      </c>
      <c r="C1520" s="2" t="s">
        <v>2578</v>
      </c>
      <c r="D1520" s="2" t="s">
        <v>626</v>
      </c>
      <c r="E1520" s="1">
        <v>4397433</v>
      </c>
      <c r="F1520" s="8" t="s">
        <v>316</v>
      </c>
      <c r="G1520" s="1">
        <v>351795</v>
      </c>
      <c r="H1520" s="1">
        <f t="shared" si="82"/>
        <v>4749228</v>
      </c>
      <c r="I1520" s="2" t="s">
        <v>1893</v>
      </c>
      <c r="J1520" s="2" t="s">
        <v>375</v>
      </c>
      <c r="K1520" s="1"/>
      <c r="L1520" s="1"/>
      <c r="M1520" s="6"/>
      <c r="N1520" t="s">
        <v>3065</v>
      </c>
    </row>
    <row r="1521" spans="1:14" customFormat="1" hidden="1" outlineLevel="1" x14ac:dyDescent="0.2">
      <c r="A1521" s="6">
        <v>44924</v>
      </c>
      <c r="B1521" s="2">
        <v>57173</v>
      </c>
      <c r="C1521" s="2" t="s">
        <v>2578</v>
      </c>
      <c r="D1521" s="2" t="s">
        <v>281</v>
      </c>
      <c r="E1521" s="1">
        <v>8029222</v>
      </c>
      <c r="F1521" s="8" t="s">
        <v>316</v>
      </c>
      <c r="G1521" s="1">
        <v>642338</v>
      </c>
      <c r="H1521" s="1">
        <f t="shared" si="82"/>
        <v>8671560</v>
      </c>
      <c r="I1521" s="2" t="s">
        <v>1893</v>
      </c>
      <c r="J1521" s="2" t="s">
        <v>375</v>
      </c>
      <c r="K1521" s="1">
        <f>+VLOOKUP(B1521,[12]Sheet1!A$120:I$325,7,0)</f>
        <v>7893090</v>
      </c>
      <c r="L1521" s="1">
        <f t="shared" ref="L1521:L1531" si="87">+K1521-E1521</f>
        <v>-136132</v>
      </c>
      <c r="M1521" s="6">
        <f>+VLOOKUP(B1521,[12]Sheet1!A$120:I$325,9,0)</f>
        <v>44935</v>
      </c>
      <c r="N1521" t="s">
        <v>4438</v>
      </c>
    </row>
    <row r="1522" spans="1:14" customFormat="1" hidden="1" outlineLevel="1" x14ac:dyDescent="0.2">
      <c r="A1522" s="6">
        <v>44924</v>
      </c>
      <c r="B1522" s="2">
        <v>57175</v>
      </c>
      <c r="C1522" s="2" t="s">
        <v>2578</v>
      </c>
      <c r="D1522" s="2" t="s">
        <v>985</v>
      </c>
      <c r="E1522" s="1">
        <v>16118284</v>
      </c>
      <c r="F1522" s="8" t="s">
        <v>316</v>
      </c>
      <c r="G1522" s="1">
        <v>1289463</v>
      </c>
      <c r="H1522" s="1">
        <f t="shared" si="82"/>
        <v>17407747</v>
      </c>
      <c r="I1522" s="2" t="s">
        <v>2339</v>
      </c>
      <c r="J1522" s="2" t="s">
        <v>1408</v>
      </c>
      <c r="K1522" s="1">
        <f>+VLOOKUP(B1522,[12]Sheet1!A$2:I$119,7,0)</f>
        <v>16118288</v>
      </c>
      <c r="L1522" s="1">
        <f t="shared" si="87"/>
        <v>4</v>
      </c>
      <c r="M1522" s="6">
        <f>+VLOOKUP(B1522,[12]Sheet1!A$2:I$119,9,0)</f>
        <v>44935</v>
      </c>
      <c r="N1522" t="s">
        <v>4438</v>
      </c>
    </row>
    <row r="1523" spans="1:14" customFormat="1" hidden="1" outlineLevel="1" x14ac:dyDescent="0.2">
      <c r="A1523" s="6">
        <v>44924</v>
      </c>
      <c r="B1523" s="2">
        <v>57176</v>
      </c>
      <c r="C1523" s="2" t="s">
        <v>2578</v>
      </c>
      <c r="D1523" s="2" t="s">
        <v>2632</v>
      </c>
      <c r="E1523" s="1">
        <v>2024122</v>
      </c>
      <c r="F1523" s="8" t="s">
        <v>316</v>
      </c>
      <c r="G1523" s="1">
        <v>161930</v>
      </c>
      <c r="H1523" s="1">
        <f t="shared" si="82"/>
        <v>2186052</v>
      </c>
      <c r="I1523" s="2" t="s">
        <v>1796</v>
      </c>
      <c r="J1523" s="2" t="s">
        <v>913</v>
      </c>
      <c r="K1523" s="1">
        <f>+VLOOKUP(B1523,[12]Sheet1!A$2:I$119,7,0)</f>
        <v>2024125</v>
      </c>
      <c r="L1523" s="1">
        <f t="shared" si="87"/>
        <v>3</v>
      </c>
      <c r="M1523" s="6">
        <f>+VLOOKUP(B1523,[12]Sheet1!A$2:I$119,9,0)</f>
        <v>44935</v>
      </c>
      <c r="N1523" t="s">
        <v>4438</v>
      </c>
    </row>
    <row r="1524" spans="1:14" customFormat="1" hidden="1" outlineLevel="1" x14ac:dyDescent="0.2">
      <c r="A1524" s="6">
        <v>44924</v>
      </c>
      <c r="B1524" s="2">
        <v>57177</v>
      </c>
      <c r="C1524" s="2" t="s">
        <v>2578</v>
      </c>
      <c r="D1524" s="2" t="s">
        <v>1664</v>
      </c>
      <c r="E1524" s="1">
        <v>1110580</v>
      </c>
      <c r="F1524" s="8" t="s">
        <v>316</v>
      </c>
      <c r="G1524" s="1">
        <v>88846</v>
      </c>
      <c r="H1524" s="1">
        <f t="shared" si="82"/>
        <v>1199426</v>
      </c>
      <c r="I1524" s="2" t="s">
        <v>1796</v>
      </c>
      <c r="J1524" s="2" t="s">
        <v>913</v>
      </c>
      <c r="K1524" s="1">
        <f>+VLOOKUP(B1524,[12]Sheet1!A$120:I$325,7,0)</f>
        <v>1110580</v>
      </c>
      <c r="L1524" s="1">
        <f t="shared" si="87"/>
        <v>0</v>
      </c>
      <c r="M1524" s="6">
        <f>+VLOOKUP(B1524,[12]Sheet1!A$120:I$325,9,0)</f>
        <v>44935</v>
      </c>
      <c r="N1524" t="s">
        <v>4438</v>
      </c>
    </row>
    <row r="1525" spans="1:14" customFormat="1" hidden="1" outlineLevel="1" x14ac:dyDescent="0.2">
      <c r="A1525" s="6">
        <v>44924</v>
      </c>
      <c r="B1525" s="2">
        <v>57178</v>
      </c>
      <c r="C1525" s="2" t="s">
        <v>2578</v>
      </c>
      <c r="D1525" s="2" t="s">
        <v>660</v>
      </c>
      <c r="E1525" s="1">
        <v>2579200</v>
      </c>
      <c r="F1525" s="8" t="s">
        <v>316</v>
      </c>
      <c r="G1525" s="1">
        <v>206336</v>
      </c>
      <c r="H1525" s="1">
        <f t="shared" si="82"/>
        <v>2785536</v>
      </c>
      <c r="I1525" s="2" t="s">
        <v>2445</v>
      </c>
      <c r="J1525" s="2" t="s">
        <v>1098</v>
      </c>
      <c r="K1525" s="1">
        <f>+VLOOKUP(B1525,[12]Sheet1!A$2:I$119,7,0)</f>
        <v>2579200</v>
      </c>
      <c r="L1525" s="1">
        <f t="shared" si="87"/>
        <v>0</v>
      </c>
      <c r="M1525" s="6">
        <f>+VLOOKUP(B1525,[12]Sheet1!A$2:I$119,9,0)</f>
        <v>44935</v>
      </c>
      <c r="N1525" t="s">
        <v>4438</v>
      </c>
    </row>
    <row r="1526" spans="1:14" customFormat="1" hidden="1" outlineLevel="1" x14ac:dyDescent="0.2">
      <c r="A1526" s="6">
        <v>44924</v>
      </c>
      <c r="B1526" s="2">
        <v>57179</v>
      </c>
      <c r="C1526" s="2" t="s">
        <v>2578</v>
      </c>
      <c r="D1526" s="2" t="s">
        <v>2822</v>
      </c>
      <c r="E1526" s="1">
        <v>34138322</v>
      </c>
      <c r="F1526" s="8" t="s">
        <v>316</v>
      </c>
      <c r="G1526" s="1">
        <v>2731066</v>
      </c>
      <c r="H1526" s="1">
        <f t="shared" si="82"/>
        <v>36869388</v>
      </c>
      <c r="I1526" s="2" t="s">
        <v>2355</v>
      </c>
      <c r="J1526" s="2" t="s">
        <v>2013</v>
      </c>
      <c r="K1526" s="1">
        <f>+VLOOKUP(B1526,[12]Sheet1!A$120:I$325,7,0)</f>
        <v>34138316</v>
      </c>
      <c r="L1526" s="1">
        <f t="shared" si="87"/>
        <v>-6</v>
      </c>
      <c r="M1526" s="6">
        <f>+VLOOKUP(B1526,[12]Sheet1!A$120:I$325,9,0)</f>
        <v>44935</v>
      </c>
      <c r="N1526" t="s">
        <v>4438</v>
      </c>
    </row>
    <row r="1527" spans="1:14" customFormat="1" hidden="1" outlineLevel="1" x14ac:dyDescent="0.2">
      <c r="A1527" s="6">
        <v>44924</v>
      </c>
      <c r="B1527" s="2">
        <v>255</v>
      </c>
      <c r="C1527" s="2" t="s">
        <v>1120</v>
      </c>
      <c r="D1527" s="2" t="s">
        <v>318</v>
      </c>
      <c r="E1527" s="1">
        <v>-940130</v>
      </c>
      <c r="F1527" s="8" t="s">
        <v>316</v>
      </c>
      <c r="G1527" s="1">
        <v>-75210</v>
      </c>
      <c r="H1527" s="1">
        <f t="shared" si="82"/>
        <v>-1015340</v>
      </c>
      <c r="I1527" s="2" t="s">
        <v>431</v>
      </c>
      <c r="J1527" s="2" t="s">
        <v>2857</v>
      </c>
      <c r="K1527" s="1">
        <f>+VLOOKUP(B1527,[12]Sheet1!A$2:I$119,7,0)</f>
        <v>-940130</v>
      </c>
      <c r="L1527" s="1">
        <f t="shared" si="87"/>
        <v>0</v>
      </c>
      <c r="M1527" s="6">
        <f>+VLOOKUP(B1527,[12]Sheet1!A$2:I$119,9,0)</f>
        <v>44935</v>
      </c>
      <c r="N1527" t="s">
        <v>4438</v>
      </c>
    </row>
    <row r="1528" spans="1:14" customFormat="1" hidden="1" outlineLevel="1" x14ac:dyDescent="0.2">
      <c r="A1528" s="6">
        <v>44924</v>
      </c>
      <c r="B1528" s="2">
        <v>322</v>
      </c>
      <c r="C1528" s="2" t="s">
        <v>571</v>
      </c>
      <c r="D1528" s="2" t="s">
        <v>2141</v>
      </c>
      <c r="E1528" s="1">
        <v>-2800561</v>
      </c>
      <c r="F1528" s="8" t="s">
        <v>316</v>
      </c>
      <c r="G1528" s="1">
        <v>-224046</v>
      </c>
      <c r="H1528" s="1">
        <f t="shared" si="82"/>
        <v>-3024607</v>
      </c>
      <c r="I1528" s="2" t="s">
        <v>2818</v>
      </c>
      <c r="J1528" s="2" t="s">
        <v>364</v>
      </c>
      <c r="K1528" s="1">
        <f>+VLOOKUP(B1528,[12]Sheet1!A$2:I$119,7,0)</f>
        <v>-2800564</v>
      </c>
      <c r="L1528" s="1">
        <f t="shared" si="87"/>
        <v>-3</v>
      </c>
      <c r="M1528" s="6">
        <f>+VLOOKUP(B1528,[12]Sheet1!A$2:I$119,9,0)</f>
        <v>44935</v>
      </c>
      <c r="N1528" t="s">
        <v>4438</v>
      </c>
    </row>
    <row r="1529" spans="1:14" customFormat="1" hidden="1" outlineLevel="1" x14ac:dyDescent="0.2">
      <c r="A1529" s="6">
        <v>44925</v>
      </c>
      <c r="B1529" s="2">
        <v>57636</v>
      </c>
      <c r="C1529" s="2" t="s">
        <v>2578</v>
      </c>
      <c r="D1529" s="2" t="s">
        <v>177</v>
      </c>
      <c r="E1529" s="1">
        <v>2024122</v>
      </c>
      <c r="F1529" s="8" t="s">
        <v>316</v>
      </c>
      <c r="G1529" s="1">
        <v>161930</v>
      </c>
      <c r="H1529" s="1">
        <f t="shared" si="82"/>
        <v>2186052</v>
      </c>
      <c r="I1529" s="2" t="s">
        <v>1900</v>
      </c>
      <c r="J1529" s="2" t="s">
        <v>441</v>
      </c>
      <c r="K1529" s="1">
        <f>+VLOOKUP(B1529,[12]Sheet1!A$2:I$119,7,0)</f>
        <v>2024125</v>
      </c>
      <c r="L1529" s="1">
        <f t="shared" si="87"/>
        <v>3</v>
      </c>
      <c r="M1529" s="6">
        <f>+VLOOKUP(B1529,[12]Sheet1!A$2:I$119,9,0)</f>
        <v>44935</v>
      </c>
      <c r="N1529" t="s">
        <v>4438</v>
      </c>
    </row>
    <row r="1530" spans="1:14" customFormat="1" hidden="1" outlineLevel="1" x14ac:dyDescent="0.2">
      <c r="A1530" s="6">
        <v>44925</v>
      </c>
      <c r="B1530" s="2">
        <v>57637</v>
      </c>
      <c r="C1530" s="2" t="s">
        <v>2578</v>
      </c>
      <c r="D1530" s="2" t="s">
        <v>1738</v>
      </c>
      <c r="E1530" s="1">
        <v>7272430</v>
      </c>
      <c r="F1530" s="8" t="s">
        <v>316</v>
      </c>
      <c r="G1530" s="1">
        <v>581794</v>
      </c>
      <c r="H1530" s="1">
        <f t="shared" si="82"/>
        <v>7854224</v>
      </c>
      <c r="I1530" s="2" t="s">
        <v>1900</v>
      </c>
      <c r="J1530" s="2" t="s">
        <v>441</v>
      </c>
      <c r="K1530" s="1">
        <f>+VLOOKUP(B1530,[12]Sheet1!A$2:I$119,7,0)</f>
        <v>7272425</v>
      </c>
      <c r="L1530" s="1">
        <f t="shared" si="87"/>
        <v>-5</v>
      </c>
      <c r="M1530" s="6">
        <f>+VLOOKUP(B1530,[12]Sheet1!A$2:I$119,9,0)</f>
        <v>44935</v>
      </c>
      <c r="N1530" t="s">
        <v>4438</v>
      </c>
    </row>
    <row r="1531" spans="1:14" customFormat="1" hidden="1" outlineLevel="1" x14ac:dyDescent="0.2">
      <c r="A1531" s="6">
        <v>44925</v>
      </c>
      <c r="B1531" s="2">
        <v>57638</v>
      </c>
      <c r="C1531" s="2" t="s">
        <v>2578</v>
      </c>
      <c r="D1531" s="2" t="s">
        <v>1262</v>
      </c>
      <c r="E1531" s="1">
        <v>1740870</v>
      </c>
      <c r="F1531" s="8" t="s">
        <v>316</v>
      </c>
      <c r="G1531" s="1">
        <v>139270</v>
      </c>
      <c r="H1531" s="1">
        <f t="shared" si="82"/>
        <v>1880140</v>
      </c>
      <c r="I1531" s="2" t="s">
        <v>944</v>
      </c>
      <c r="J1531" s="2" t="s">
        <v>319</v>
      </c>
      <c r="K1531" s="1">
        <f>+VLOOKUP(B1531,[13]Sheet1!A$1:H$123,6,0)</f>
        <v>1740870</v>
      </c>
      <c r="L1531" s="1">
        <f t="shared" si="87"/>
        <v>0</v>
      </c>
      <c r="M1531" s="6">
        <f>+VLOOKUP(B1531,[13]Sheet1!A$1:H$123,8,0)</f>
        <v>45051</v>
      </c>
      <c r="N1531" t="s">
        <v>4446</v>
      </c>
    </row>
    <row r="1532" spans="1:14" customFormat="1" hidden="1" outlineLevel="1" x14ac:dyDescent="0.2">
      <c r="A1532" s="6">
        <v>44925</v>
      </c>
      <c r="B1532" s="2">
        <v>57641</v>
      </c>
      <c r="C1532" s="2" t="s">
        <v>2578</v>
      </c>
      <c r="D1532" s="2" t="s">
        <v>2886</v>
      </c>
      <c r="E1532" s="1">
        <v>0</v>
      </c>
      <c r="F1532" s="8" t="s">
        <v>316</v>
      </c>
      <c r="G1532" s="1">
        <v>0</v>
      </c>
      <c r="H1532" s="1">
        <f t="shared" si="82"/>
        <v>0</v>
      </c>
      <c r="I1532" s="2" t="s">
        <v>2339</v>
      </c>
      <c r="J1532" s="2" t="s">
        <v>1408</v>
      </c>
      <c r="K1532" s="1"/>
      <c r="L1532" s="1"/>
      <c r="M1532" s="6"/>
      <c r="N1532" t="s">
        <v>3062</v>
      </c>
    </row>
    <row r="1533" spans="1:14" customFormat="1" hidden="1" outlineLevel="1" x14ac:dyDescent="0.2">
      <c r="A1533" s="6">
        <v>44925</v>
      </c>
      <c r="B1533" s="2">
        <v>57642</v>
      </c>
      <c r="C1533" s="2" t="s">
        <v>2578</v>
      </c>
      <c r="D1533" s="2" t="s">
        <v>2862</v>
      </c>
      <c r="E1533" s="1">
        <v>9511180</v>
      </c>
      <c r="F1533" s="8" t="s">
        <v>316</v>
      </c>
      <c r="G1533" s="1">
        <v>760894</v>
      </c>
      <c r="H1533" s="1">
        <f t="shared" si="82"/>
        <v>10272074</v>
      </c>
      <c r="I1533" s="2" t="s">
        <v>1796</v>
      </c>
      <c r="J1533" s="2" t="s">
        <v>913</v>
      </c>
      <c r="K1533" s="1">
        <f>+VLOOKUP(B1533,[12]Sheet1!A$120:I$325,7,0)</f>
        <v>9511180</v>
      </c>
      <c r="L1533" s="1">
        <f t="shared" ref="L1533" si="88">+K1533-E1533</f>
        <v>0</v>
      </c>
      <c r="M1533" s="6">
        <f>+VLOOKUP(B1533,[12]Sheet1!A$120:I$325,9,0)</f>
        <v>44935</v>
      </c>
      <c r="N1533" t="s">
        <v>4438</v>
      </c>
    </row>
    <row r="1534" spans="1:14" customFormat="1" hidden="1" outlineLevel="1" x14ac:dyDescent="0.2">
      <c r="A1534" s="6">
        <v>44925</v>
      </c>
      <c r="B1534" s="2">
        <v>57643</v>
      </c>
      <c r="C1534" s="2" t="s">
        <v>2578</v>
      </c>
      <c r="D1534" s="2" t="s">
        <v>1221</v>
      </c>
      <c r="E1534" s="1">
        <v>2878815</v>
      </c>
      <c r="F1534" s="8" t="s">
        <v>316</v>
      </c>
      <c r="G1534" s="1">
        <v>230305</v>
      </c>
      <c r="H1534" s="1">
        <f t="shared" si="82"/>
        <v>3109120</v>
      </c>
      <c r="I1534" s="2" t="s">
        <v>431</v>
      </c>
      <c r="J1534" s="2" t="s">
        <v>2857</v>
      </c>
      <c r="K1534" s="1"/>
      <c r="L1534" s="1"/>
      <c r="M1534" s="6"/>
      <c r="N1534" t="s">
        <v>3065</v>
      </c>
    </row>
    <row r="1535" spans="1:14" customFormat="1" hidden="1" outlineLevel="1" x14ac:dyDescent="0.2">
      <c r="A1535" s="6">
        <v>44925</v>
      </c>
      <c r="B1535" s="2">
        <v>57644</v>
      </c>
      <c r="C1535" s="2" t="s">
        <v>2578</v>
      </c>
      <c r="D1535" s="2" t="s">
        <v>2716</v>
      </c>
      <c r="E1535" s="1">
        <v>2024122</v>
      </c>
      <c r="F1535" s="8" t="s">
        <v>316</v>
      </c>
      <c r="G1535" s="1">
        <v>161930</v>
      </c>
      <c r="H1535" s="1">
        <f t="shared" si="82"/>
        <v>2186052</v>
      </c>
      <c r="I1535" s="2" t="s">
        <v>2445</v>
      </c>
      <c r="J1535" s="2" t="s">
        <v>1098</v>
      </c>
      <c r="K1535" s="1">
        <f>+VLOOKUP(B1535,[13]Sheet1!A$1:H$123,6,0)</f>
        <v>2024125</v>
      </c>
      <c r="L1535" s="1">
        <f t="shared" ref="L1535:L1536" si="89">+K1535-E1535</f>
        <v>3</v>
      </c>
      <c r="M1535" s="6">
        <f>+VLOOKUP(B1535,[13]Sheet1!A$1:H$123,8,0)</f>
        <v>45051</v>
      </c>
      <c r="N1535" t="s">
        <v>4446</v>
      </c>
    </row>
    <row r="1536" spans="1:14" customFormat="1" hidden="1" outlineLevel="1" x14ac:dyDescent="0.2">
      <c r="A1536" s="6">
        <v>44925</v>
      </c>
      <c r="B1536" s="2">
        <v>57645</v>
      </c>
      <c r="C1536" s="2" t="s">
        <v>2578</v>
      </c>
      <c r="D1536" s="2" t="s">
        <v>1576</v>
      </c>
      <c r="E1536" s="1">
        <v>250910</v>
      </c>
      <c r="F1536" s="8" t="s">
        <v>316</v>
      </c>
      <c r="G1536" s="1">
        <v>20073</v>
      </c>
      <c r="H1536" s="1">
        <f t="shared" si="82"/>
        <v>270983</v>
      </c>
      <c r="I1536" s="2" t="s">
        <v>2445</v>
      </c>
      <c r="J1536" s="2" t="s">
        <v>1098</v>
      </c>
      <c r="K1536" s="1">
        <f>+VLOOKUP(B1536,[13]Sheet1!A$1:H$123,6,0)</f>
        <v>250913</v>
      </c>
      <c r="L1536" s="1">
        <f t="shared" si="89"/>
        <v>3</v>
      </c>
      <c r="M1536" s="6">
        <f>+VLOOKUP(B1536,[13]Sheet1!A$1:H$123,8,0)</f>
        <v>45051</v>
      </c>
      <c r="N1536" t="s">
        <v>4446</v>
      </c>
    </row>
    <row r="1537" spans="1:14" customFormat="1" hidden="1" outlineLevel="1" x14ac:dyDescent="0.2">
      <c r="A1537" s="6">
        <v>44925</v>
      </c>
      <c r="B1537" s="2">
        <v>57646</v>
      </c>
      <c r="C1537" s="2" t="s">
        <v>2578</v>
      </c>
      <c r="D1537" s="2" t="s">
        <v>1446</v>
      </c>
      <c r="E1537" s="1">
        <v>12120916</v>
      </c>
      <c r="F1537" s="8" t="s">
        <v>316</v>
      </c>
      <c r="G1537" s="1">
        <v>969673</v>
      </c>
      <c r="H1537" s="1">
        <f t="shared" si="82"/>
        <v>13090589</v>
      </c>
      <c r="I1537" s="2" t="s">
        <v>2818</v>
      </c>
      <c r="J1537" s="2" t="s">
        <v>364</v>
      </c>
      <c r="K1537" s="1"/>
      <c r="L1537" s="1"/>
      <c r="M1537" s="6"/>
      <c r="N1537" t="s">
        <v>3065</v>
      </c>
    </row>
    <row r="1538" spans="1:14" customFormat="1" hidden="1" outlineLevel="1" x14ac:dyDescent="0.2">
      <c r="A1538" s="6">
        <v>44925</v>
      </c>
      <c r="B1538" s="2">
        <v>57647</v>
      </c>
      <c r="C1538" s="2" t="s">
        <v>2578</v>
      </c>
      <c r="D1538" s="2" t="s">
        <v>1807</v>
      </c>
      <c r="E1538" s="1">
        <v>39471440</v>
      </c>
      <c r="F1538" s="8" t="s">
        <v>316</v>
      </c>
      <c r="G1538" s="1">
        <v>3157715</v>
      </c>
      <c r="H1538" s="1">
        <f t="shared" ref="H1538:H1601" si="90">+E1538+G1538</f>
        <v>42629155</v>
      </c>
      <c r="I1538" s="2" t="s">
        <v>124</v>
      </c>
      <c r="J1538" s="2" t="s">
        <v>1197</v>
      </c>
      <c r="K1538" s="1">
        <f>+VLOOKUP(B1538,[12]Sheet1!A$120:I$325,7,0)</f>
        <v>39471450</v>
      </c>
      <c r="L1538" s="1">
        <f t="shared" ref="L1538" si="91">+K1538-E1538</f>
        <v>10</v>
      </c>
      <c r="M1538" s="6">
        <f>+VLOOKUP(B1538,[12]Sheet1!A$120:I$325,9,0)</f>
        <v>44935</v>
      </c>
      <c r="N1538" t="s">
        <v>4438</v>
      </c>
    </row>
    <row r="1539" spans="1:14" customFormat="1" hidden="1" outlineLevel="1" x14ac:dyDescent="0.2">
      <c r="A1539" s="6">
        <v>44925</v>
      </c>
      <c r="B1539" s="2">
        <v>57648</v>
      </c>
      <c r="C1539" s="2" t="s">
        <v>2578</v>
      </c>
      <c r="D1539" s="2" t="s">
        <v>229</v>
      </c>
      <c r="E1539" s="1">
        <v>2221160</v>
      </c>
      <c r="F1539" s="8" t="s">
        <v>316</v>
      </c>
      <c r="G1539" s="1">
        <v>177693</v>
      </c>
      <c r="H1539" s="1">
        <f t="shared" si="90"/>
        <v>2398853</v>
      </c>
      <c r="I1539" s="2" t="s">
        <v>24</v>
      </c>
      <c r="J1539" s="2" t="s">
        <v>349</v>
      </c>
      <c r="K1539" s="1"/>
      <c r="L1539" s="1"/>
      <c r="M1539" s="6"/>
      <c r="N1539" t="s">
        <v>3065</v>
      </c>
    </row>
    <row r="1540" spans="1:14" customFormat="1" hidden="1" outlineLevel="1" x14ac:dyDescent="0.2">
      <c r="A1540" s="6">
        <v>44925</v>
      </c>
      <c r="B1540" s="2">
        <v>57649</v>
      </c>
      <c r="C1540" s="2" t="s">
        <v>2578</v>
      </c>
      <c r="D1540" s="2" t="s">
        <v>1923</v>
      </c>
      <c r="E1540" s="1">
        <v>1468620</v>
      </c>
      <c r="F1540" s="8" t="s">
        <v>316</v>
      </c>
      <c r="G1540" s="1">
        <v>117490</v>
      </c>
      <c r="H1540" s="1">
        <f t="shared" si="90"/>
        <v>1586110</v>
      </c>
      <c r="I1540" s="2" t="s">
        <v>2355</v>
      </c>
      <c r="J1540" s="2" t="s">
        <v>2013</v>
      </c>
      <c r="K1540" s="1">
        <f>+VLOOKUP(B1540,[12]Sheet1!A$120:I$325,7,0)</f>
        <v>1468620</v>
      </c>
      <c r="L1540" s="1">
        <f t="shared" ref="L1540:L1549" si="92">+K1540-E1540</f>
        <v>0</v>
      </c>
      <c r="M1540" s="6">
        <f>+VLOOKUP(B1540,[12]Sheet1!A$120:I$325,9,0)</f>
        <v>44935</v>
      </c>
      <c r="N1540" t="s">
        <v>4438</v>
      </c>
    </row>
    <row r="1541" spans="1:14" customFormat="1" hidden="1" outlineLevel="1" x14ac:dyDescent="0.2">
      <c r="A1541" s="6">
        <v>44925</v>
      </c>
      <c r="B1541" s="2">
        <v>57662</v>
      </c>
      <c r="C1541" s="2" t="s">
        <v>2578</v>
      </c>
      <c r="D1541" s="2" t="s">
        <v>90</v>
      </c>
      <c r="E1541" s="1">
        <v>33063956</v>
      </c>
      <c r="F1541" s="8" t="s">
        <v>316</v>
      </c>
      <c r="G1541" s="1">
        <v>2645116</v>
      </c>
      <c r="H1541" s="1">
        <f t="shared" si="90"/>
        <v>35709072</v>
      </c>
      <c r="I1541" s="2" t="s">
        <v>2355</v>
      </c>
      <c r="J1541" s="2" t="s">
        <v>2013</v>
      </c>
      <c r="K1541" s="1">
        <f>+VLOOKUP(B1541,[12]Sheet1!A$120:I$325,7,0)</f>
        <v>33063990</v>
      </c>
      <c r="L1541" s="1">
        <f t="shared" si="92"/>
        <v>34</v>
      </c>
      <c r="M1541" s="6">
        <f>+VLOOKUP(B1541,[12]Sheet1!A$120:I$325,9,0)</f>
        <v>44935</v>
      </c>
      <c r="N1541" t="s">
        <v>4438</v>
      </c>
    </row>
    <row r="1542" spans="1:14" customFormat="1" hidden="1" outlineLevel="1" x14ac:dyDescent="0.2">
      <c r="A1542" s="6">
        <v>44925</v>
      </c>
      <c r="B1542" s="2">
        <v>57663</v>
      </c>
      <c r="C1542" s="2" t="s">
        <v>2578</v>
      </c>
      <c r="D1542" s="2" t="s">
        <v>2532</v>
      </c>
      <c r="E1542" s="1">
        <v>10405152</v>
      </c>
      <c r="F1542" s="8" t="s">
        <v>316</v>
      </c>
      <c r="G1542" s="1">
        <v>832412</v>
      </c>
      <c r="H1542" s="1">
        <f t="shared" si="90"/>
        <v>11237564</v>
      </c>
      <c r="I1542" s="2" t="s">
        <v>2355</v>
      </c>
      <c r="J1542" s="2" t="s">
        <v>2013</v>
      </c>
      <c r="K1542" s="1">
        <f>+VLOOKUP(B1542,[12]Sheet1!A$120:I$325,7,0)</f>
        <v>10405168</v>
      </c>
      <c r="L1542" s="1">
        <f t="shared" si="92"/>
        <v>16</v>
      </c>
      <c r="M1542" s="6">
        <f>+VLOOKUP(B1542,[12]Sheet1!A$120:I$325,9,0)</f>
        <v>44935</v>
      </c>
      <c r="N1542" t="s">
        <v>4438</v>
      </c>
    </row>
    <row r="1543" spans="1:14" customFormat="1" hidden="1" outlineLevel="1" x14ac:dyDescent="0.2">
      <c r="A1543" s="6">
        <v>44925</v>
      </c>
      <c r="B1543" s="2">
        <v>57664</v>
      </c>
      <c r="C1543" s="2" t="s">
        <v>2578</v>
      </c>
      <c r="D1543" s="2" t="s">
        <v>1483</v>
      </c>
      <c r="E1543" s="1">
        <v>12694895</v>
      </c>
      <c r="F1543" s="8" t="s">
        <v>316</v>
      </c>
      <c r="G1543" s="1">
        <v>1015592</v>
      </c>
      <c r="H1543" s="1">
        <f t="shared" si="90"/>
        <v>13710487</v>
      </c>
      <c r="I1543" s="2" t="s">
        <v>2355</v>
      </c>
      <c r="J1543" s="2" t="s">
        <v>2013</v>
      </c>
      <c r="K1543" s="1">
        <f>+VLOOKUP(B1543,[12]Sheet1!A$120:I$325,7,0)</f>
        <v>12694915</v>
      </c>
      <c r="L1543" s="1">
        <f t="shared" si="92"/>
        <v>20</v>
      </c>
      <c r="M1543" s="6">
        <f>+VLOOKUP(B1543,[12]Sheet1!A$120:I$325,9,0)</f>
        <v>44935</v>
      </c>
      <c r="N1543" t="s">
        <v>4438</v>
      </c>
    </row>
    <row r="1544" spans="1:14" customFormat="1" hidden="1" outlineLevel="1" x14ac:dyDescent="0.2">
      <c r="A1544" s="6">
        <v>44925</v>
      </c>
      <c r="B1544" s="2">
        <v>57665</v>
      </c>
      <c r="C1544" s="2" t="s">
        <v>2578</v>
      </c>
      <c r="D1544" s="2" t="s">
        <v>2797</v>
      </c>
      <c r="E1544" s="1">
        <v>6072366</v>
      </c>
      <c r="F1544" s="8" t="s">
        <v>316</v>
      </c>
      <c r="G1544" s="1">
        <v>485789</v>
      </c>
      <c r="H1544" s="1">
        <f t="shared" si="90"/>
        <v>6558155</v>
      </c>
      <c r="I1544" s="2" t="s">
        <v>2355</v>
      </c>
      <c r="J1544" s="2" t="s">
        <v>2013</v>
      </c>
      <c r="K1544" s="1">
        <f>+VLOOKUP(B1544,[12]Sheet1!A$120:I$325,7,0)</f>
        <v>6072360</v>
      </c>
      <c r="L1544" s="1">
        <f t="shared" si="92"/>
        <v>-6</v>
      </c>
      <c r="M1544" s="6">
        <f>+VLOOKUP(B1544,[12]Sheet1!A$120:I$325,9,0)</f>
        <v>44935</v>
      </c>
      <c r="N1544" t="s">
        <v>4438</v>
      </c>
    </row>
    <row r="1545" spans="1:14" customFormat="1" hidden="1" outlineLevel="1" x14ac:dyDescent="0.2">
      <c r="A1545" s="6">
        <v>44925</v>
      </c>
      <c r="B1545" s="2">
        <v>57666</v>
      </c>
      <c r="C1545" s="2" t="s">
        <v>2578</v>
      </c>
      <c r="D1545" s="2" t="s">
        <v>426</v>
      </c>
      <c r="E1545" s="1">
        <v>1186749</v>
      </c>
      <c r="F1545" s="8" t="s">
        <v>316</v>
      </c>
      <c r="G1545" s="1">
        <v>94940</v>
      </c>
      <c r="H1545" s="1">
        <f t="shared" si="90"/>
        <v>1281689</v>
      </c>
      <c r="I1545" s="2" t="s">
        <v>1893</v>
      </c>
      <c r="J1545" s="2" t="s">
        <v>375</v>
      </c>
      <c r="K1545" s="1">
        <f>+VLOOKUP(B1545,[12]Sheet1!A$120:I$325,7,0)</f>
        <v>1205250</v>
      </c>
      <c r="L1545" s="1">
        <f t="shared" si="92"/>
        <v>18501</v>
      </c>
      <c r="M1545" s="6">
        <f>+VLOOKUP(B1545,[12]Sheet1!A$120:I$325,9,0)</f>
        <v>44935</v>
      </c>
      <c r="N1545" t="s">
        <v>4438</v>
      </c>
    </row>
    <row r="1546" spans="1:14" customFormat="1" hidden="1" outlineLevel="1" x14ac:dyDescent="0.2">
      <c r="A1546" s="6">
        <v>44925</v>
      </c>
      <c r="B1546" s="2">
        <v>57667</v>
      </c>
      <c r="C1546" s="2" t="s">
        <v>2578</v>
      </c>
      <c r="D1546" s="2" t="s">
        <v>619</v>
      </c>
      <c r="E1546" s="1">
        <v>3236401</v>
      </c>
      <c r="F1546" s="8" t="s">
        <v>316</v>
      </c>
      <c r="G1546" s="1">
        <v>258912</v>
      </c>
      <c r="H1546" s="1">
        <f t="shared" si="90"/>
        <v>3495313</v>
      </c>
      <c r="I1546" s="2" t="s">
        <v>1893</v>
      </c>
      <c r="J1546" s="2" t="s">
        <v>375</v>
      </c>
      <c r="K1546" s="1">
        <f>+VLOOKUP(B1546,[12]Sheet1!A$120:I$325,7,0)</f>
        <v>3253243</v>
      </c>
      <c r="L1546" s="1">
        <f t="shared" si="92"/>
        <v>16842</v>
      </c>
      <c r="M1546" s="6">
        <f>+VLOOKUP(B1546,[12]Sheet1!A$120:I$325,9,0)</f>
        <v>44935</v>
      </c>
      <c r="N1546" t="s">
        <v>4438</v>
      </c>
    </row>
    <row r="1547" spans="1:14" customFormat="1" hidden="1" outlineLevel="1" x14ac:dyDescent="0.2">
      <c r="A1547" s="6">
        <v>44925</v>
      </c>
      <c r="B1547" s="2">
        <v>57668</v>
      </c>
      <c r="C1547" s="2" t="s">
        <v>2578</v>
      </c>
      <c r="D1547" s="2" t="s">
        <v>730</v>
      </c>
      <c r="E1547" s="1">
        <v>2024122</v>
      </c>
      <c r="F1547" s="8" t="s">
        <v>316</v>
      </c>
      <c r="G1547" s="1">
        <v>161930</v>
      </c>
      <c r="H1547" s="1">
        <f t="shared" si="90"/>
        <v>2186052</v>
      </c>
      <c r="I1547" s="2" t="s">
        <v>1893</v>
      </c>
      <c r="J1547" s="2" t="s">
        <v>375</v>
      </c>
      <c r="K1547" s="1">
        <f>+VLOOKUP(B1547,[12]Sheet1!A$120:I$325,7,0)</f>
        <v>2024120</v>
      </c>
      <c r="L1547" s="1">
        <f t="shared" si="92"/>
        <v>-2</v>
      </c>
      <c r="M1547" s="6">
        <f>+VLOOKUP(B1547,[12]Sheet1!A$120:I$325,9,0)</f>
        <v>44935</v>
      </c>
      <c r="N1547" t="s">
        <v>4438</v>
      </c>
    </row>
    <row r="1548" spans="1:14" customFormat="1" hidden="1" outlineLevel="1" x14ac:dyDescent="0.2">
      <c r="A1548" s="6">
        <v>44925</v>
      </c>
      <c r="B1548" s="2">
        <v>284</v>
      </c>
      <c r="C1548" s="2" t="s">
        <v>863</v>
      </c>
      <c r="D1548" s="2" t="s">
        <v>2522</v>
      </c>
      <c r="E1548" s="1">
        <v>-4595470</v>
      </c>
      <c r="F1548" s="8" t="s">
        <v>316</v>
      </c>
      <c r="G1548" s="1">
        <v>-367637</v>
      </c>
      <c r="H1548" s="1">
        <f t="shared" si="90"/>
        <v>-4963107</v>
      </c>
      <c r="I1548" s="2" t="s">
        <v>944</v>
      </c>
      <c r="J1548" s="2" t="s">
        <v>319</v>
      </c>
      <c r="K1548" s="1">
        <f>+VLOOKUP(B1548,[12]Sheet1!A$2:I$119,7,0)</f>
        <v>-4595470</v>
      </c>
      <c r="L1548" s="1">
        <f t="shared" si="92"/>
        <v>0</v>
      </c>
      <c r="M1548" s="6">
        <f>+VLOOKUP(B1548,[12]Sheet1!A$2:I$119,9,0)</f>
        <v>44935</v>
      </c>
      <c r="N1548" t="s">
        <v>4438</v>
      </c>
    </row>
    <row r="1549" spans="1:14" customFormat="1" hidden="1" outlineLevel="1" x14ac:dyDescent="0.2">
      <c r="A1549" s="6">
        <v>44926</v>
      </c>
      <c r="B1549" s="2">
        <v>57729</v>
      </c>
      <c r="C1549" s="2" t="s">
        <v>2578</v>
      </c>
      <c r="D1549" s="2" t="s">
        <v>202</v>
      </c>
      <c r="E1549" s="1">
        <v>1468620</v>
      </c>
      <c r="F1549" s="8" t="s">
        <v>316</v>
      </c>
      <c r="G1549" s="1">
        <v>117490</v>
      </c>
      <c r="H1549" s="1">
        <f t="shared" si="90"/>
        <v>1586110</v>
      </c>
      <c r="I1549" s="2" t="s">
        <v>1893</v>
      </c>
      <c r="J1549" s="2" t="s">
        <v>375</v>
      </c>
      <c r="K1549" s="1">
        <f>+VLOOKUP(B1549,[12]Sheet1!A$120:I$325,7,0)</f>
        <v>1468620</v>
      </c>
      <c r="L1549" s="1">
        <f t="shared" si="92"/>
        <v>0</v>
      </c>
      <c r="M1549" s="6">
        <f>+VLOOKUP(B1549,[12]Sheet1!A$120:I$325,9,0)</f>
        <v>44935</v>
      </c>
      <c r="N1549" t="s">
        <v>4438</v>
      </c>
    </row>
    <row r="1550" spans="1:14" customFormat="1" hidden="1" outlineLevel="1" x14ac:dyDescent="0.2">
      <c r="A1550" s="6">
        <v>44926</v>
      </c>
      <c r="B1550" s="2">
        <v>57730</v>
      </c>
      <c r="C1550" s="2" t="s">
        <v>2578</v>
      </c>
      <c r="D1550" s="2" t="s">
        <v>2615</v>
      </c>
      <c r="E1550" s="1">
        <v>2380000</v>
      </c>
      <c r="F1550" s="8" t="s">
        <v>316</v>
      </c>
      <c r="G1550" s="1">
        <v>190400</v>
      </c>
      <c r="H1550" s="1">
        <f t="shared" si="90"/>
        <v>2570400</v>
      </c>
      <c r="I1550" s="2" t="s">
        <v>1893</v>
      </c>
      <c r="J1550" s="2" t="s">
        <v>375</v>
      </c>
      <c r="K1550" s="1"/>
      <c r="L1550" s="1"/>
      <c r="M1550" s="6"/>
      <c r="N1550" t="s">
        <v>3065</v>
      </c>
    </row>
    <row r="1551" spans="1:14" customFormat="1" hidden="1" outlineLevel="1" x14ac:dyDescent="0.2">
      <c r="A1551" s="6">
        <v>44926</v>
      </c>
      <c r="B1551" s="2">
        <v>57757</v>
      </c>
      <c r="C1551" s="2" t="s">
        <v>2578</v>
      </c>
      <c r="D1551" s="2" t="s">
        <v>2877</v>
      </c>
      <c r="E1551" s="1">
        <v>13679402</v>
      </c>
      <c r="F1551" s="8" t="s">
        <v>316</v>
      </c>
      <c r="G1551" s="1">
        <v>1094352</v>
      </c>
      <c r="H1551" s="1">
        <f t="shared" si="90"/>
        <v>14773754</v>
      </c>
      <c r="I1551" s="2" t="s">
        <v>1893</v>
      </c>
      <c r="J1551" s="2" t="s">
        <v>375</v>
      </c>
      <c r="K1551" s="1">
        <f>+VLOOKUP(B1551,[12]Sheet1!A$120:I$325,7,0)</f>
        <v>14036600</v>
      </c>
      <c r="L1551" s="1">
        <f t="shared" ref="L1551:L1553" si="93">+K1551-E1551</f>
        <v>357198</v>
      </c>
      <c r="M1551" s="6">
        <f>+VLOOKUP(B1551,[12]Sheet1!A$120:I$325,9,0)</f>
        <v>44935</v>
      </c>
      <c r="N1551" t="s">
        <v>4438</v>
      </c>
    </row>
    <row r="1552" spans="1:14" customFormat="1" hidden="1" outlineLevel="1" x14ac:dyDescent="0.2">
      <c r="A1552" s="6">
        <v>44926</v>
      </c>
      <c r="B1552" s="2">
        <v>57787</v>
      </c>
      <c r="C1552" s="2" t="s">
        <v>2578</v>
      </c>
      <c r="D1552" s="2" t="s">
        <v>2245</v>
      </c>
      <c r="E1552" s="1">
        <v>3689780</v>
      </c>
      <c r="F1552" s="8" t="s">
        <v>316</v>
      </c>
      <c r="G1552" s="1">
        <v>295182</v>
      </c>
      <c r="H1552" s="1">
        <f t="shared" si="90"/>
        <v>3984962</v>
      </c>
      <c r="I1552" s="2" t="s">
        <v>1893</v>
      </c>
      <c r="J1552" s="2" t="s">
        <v>375</v>
      </c>
      <c r="K1552" s="1">
        <f>+VLOOKUP(B1552,[12]Sheet1!A$120:I$325,7,0)</f>
        <v>3689780</v>
      </c>
      <c r="L1552" s="1">
        <f t="shared" si="93"/>
        <v>0</v>
      </c>
      <c r="M1552" s="6">
        <f>+VLOOKUP(B1552,[12]Sheet1!A$120:I$325,9,0)</f>
        <v>44935</v>
      </c>
      <c r="N1552" t="s">
        <v>4438</v>
      </c>
    </row>
    <row r="1553" spans="1:14" customFormat="1" hidden="1" outlineLevel="1" x14ac:dyDescent="0.2">
      <c r="A1553" s="6">
        <v>44926</v>
      </c>
      <c r="B1553" s="2">
        <v>57788</v>
      </c>
      <c r="C1553" s="2" t="s">
        <v>2578</v>
      </c>
      <c r="D1553" s="2" t="s">
        <v>2494</v>
      </c>
      <c r="E1553" s="1">
        <v>1072050</v>
      </c>
      <c r="F1553" s="8" t="s">
        <v>316</v>
      </c>
      <c r="G1553" s="1">
        <v>85764</v>
      </c>
      <c r="H1553" s="1">
        <f t="shared" si="90"/>
        <v>1157814</v>
      </c>
      <c r="I1553" s="2" t="s">
        <v>1893</v>
      </c>
      <c r="J1553" s="2" t="s">
        <v>375</v>
      </c>
      <c r="K1553" s="1">
        <f>+VLOOKUP(B1553,[12]Sheet1!A$120:I$325,7,0)</f>
        <v>1072050</v>
      </c>
      <c r="L1553" s="1">
        <f t="shared" si="93"/>
        <v>0</v>
      </c>
      <c r="M1553" s="6">
        <f>+VLOOKUP(B1553,[12]Sheet1!A$120:I$325,9,0)</f>
        <v>44935</v>
      </c>
      <c r="N1553" t="s">
        <v>4438</v>
      </c>
    </row>
    <row r="1554" spans="1:14" customFormat="1" hidden="1" outlineLevel="1" x14ac:dyDescent="0.2">
      <c r="A1554" s="6">
        <v>44926</v>
      </c>
      <c r="B1554" s="2">
        <v>57790</v>
      </c>
      <c r="C1554" s="2" t="s">
        <v>2578</v>
      </c>
      <c r="D1554" s="2" t="s">
        <v>2302</v>
      </c>
      <c r="E1554" s="1">
        <v>1110580</v>
      </c>
      <c r="F1554" s="8" t="s">
        <v>316</v>
      </c>
      <c r="G1554" s="1">
        <v>88846</v>
      </c>
      <c r="H1554" s="1">
        <f t="shared" si="90"/>
        <v>1199426</v>
      </c>
      <c r="I1554" s="2" t="s">
        <v>2119</v>
      </c>
      <c r="J1554" s="2" t="s">
        <v>1150</v>
      </c>
      <c r="K1554" s="1"/>
      <c r="L1554" s="1"/>
      <c r="M1554" s="6"/>
      <c r="N1554" t="s">
        <v>3065</v>
      </c>
    </row>
    <row r="1555" spans="1:14" customFormat="1" hidden="1" outlineLevel="1" x14ac:dyDescent="0.2">
      <c r="A1555" s="6">
        <v>44926</v>
      </c>
      <c r="B1555" s="2">
        <v>57791</v>
      </c>
      <c r="C1555" s="2" t="s">
        <v>2578</v>
      </c>
      <c r="D1555" s="2" t="s">
        <v>360</v>
      </c>
      <c r="E1555" s="1">
        <v>10120610</v>
      </c>
      <c r="F1555" s="8" t="s">
        <v>316</v>
      </c>
      <c r="G1555" s="1">
        <v>809649</v>
      </c>
      <c r="H1555" s="1">
        <f t="shared" si="90"/>
        <v>10930259</v>
      </c>
      <c r="I1555" s="2" t="s">
        <v>2355</v>
      </c>
      <c r="J1555" s="2" t="s">
        <v>2013</v>
      </c>
      <c r="K1555" s="1">
        <f>+VLOOKUP(B1555,[12]Sheet1!A$120:I$325,7,0)</f>
        <v>10120600</v>
      </c>
      <c r="L1555" s="1">
        <f t="shared" ref="L1555:L1560" si="94">+K1555-E1555</f>
        <v>-10</v>
      </c>
      <c r="M1555" s="6">
        <f>+VLOOKUP(B1555,[12]Sheet1!A$120:I$325,9,0)</f>
        <v>44935</v>
      </c>
      <c r="N1555" t="s">
        <v>4438</v>
      </c>
    </row>
    <row r="1556" spans="1:14" customFormat="1" hidden="1" outlineLevel="1" x14ac:dyDescent="0.2">
      <c r="A1556" s="6">
        <v>44926</v>
      </c>
      <c r="B1556" s="2">
        <v>57792</v>
      </c>
      <c r="C1556" s="2" t="s">
        <v>2578</v>
      </c>
      <c r="D1556" s="2" t="s">
        <v>2889</v>
      </c>
      <c r="E1556" s="1">
        <v>41631369</v>
      </c>
      <c r="F1556" s="8" t="s">
        <v>316</v>
      </c>
      <c r="G1556" s="1">
        <v>3330510</v>
      </c>
      <c r="H1556" s="1">
        <f t="shared" si="90"/>
        <v>44961879</v>
      </c>
      <c r="I1556" s="2" t="s">
        <v>2355</v>
      </c>
      <c r="J1556" s="2" t="s">
        <v>2013</v>
      </c>
      <c r="K1556" s="1">
        <f>+VLOOKUP(B1556,[12]Sheet1!A$120:I$325,7,0)</f>
        <v>41631409</v>
      </c>
      <c r="L1556" s="1">
        <f t="shared" si="94"/>
        <v>40</v>
      </c>
      <c r="M1556" s="6">
        <f>+VLOOKUP(B1556,[12]Sheet1!A$120:I$325,9,0)</f>
        <v>44935</v>
      </c>
      <c r="N1556" t="s">
        <v>4438</v>
      </c>
    </row>
    <row r="1557" spans="1:14" customFormat="1" hidden="1" outlineLevel="1" x14ac:dyDescent="0.2">
      <c r="A1557" s="6">
        <v>44926</v>
      </c>
      <c r="B1557" s="2">
        <v>57793</v>
      </c>
      <c r="C1557" s="2" t="s">
        <v>2578</v>
      </c>
      <c r="D1557" s="2" t="s">
        <v>2717</v>
      </c>
      <c r="E1557" s="1">
        <v>3398400</v>
      </c>
      <c r="F1557" s="8" t="s">
        <v>316</v>
      </c>
      <c r="G1557" s="1">
        <v>271872</v>
      </c>
      <c r="H1557" s="1">
        <f t="shared" si="90"/>
        <v>3670272</v>
      </c>
      <c r="I1557" s="2" t="s">
        <v>2119</v>
      </c>
      <c r="J1557" s="2" t="s">
        <v>1150</v>
      </c>
      <c r="K1557" s="1">
        <f>+VLOOKUP(B1557,[12]Sheet1!A$120:I$325,7,0)</f>
        <v>3398400</v>
      </c>
      <c r="L1557" s="1">
        <f t="shared" si="94"/>
        <v>0</v>
      </c>
      <c r="M1557" s="6">
        <f>+VLOOKUP(B1557,[12]Sheet1!A$120:I$325,9,0)</f>
        <v>44935</v>
      </c>
      <c r="N1557" t="s">
        <v>4438</v>
      </c>
    </row>
    <row r="1558" spans="1:14" customFormat="1" hidden="1" outlineLevel="1" x14ac:dyDescent="0.2">
      <c r="A1558" s="6">
        <v>44926</v>
      </c>
      <c r="B1558" s="2">
        <v>57794</v>
      </c>
      <c r="C1558" s="2" t="s">
        <v>2578</v>
      </c>
      <c r="D1558" s="2" t="s">
        <v>1655</v>
      </c>
      <c r="E1558" s="1">
        <v>2221160</v>
      </c>
      <c r="F1558" s="8" t="s">
        <v>316</v>
      </c>
      <c r="G1558" s="1">
        <v>177693</v>
      </c>
      <c r="H1558" s="1">
        <f t="shared" si="90"/>
        <v>2398853</v>
      </c>
      <c r="I1558" s="2" t="s">
        <v>2355</v>
      </c>
      <c r="J1558" s="2" t="s">
        <v>2013</v>
      </c>
      <c r="K1558" s="1">
        <f>+VLOOKUP(B1558,[12]Sheet1!A$120:I$325,7,0)</f>
        <v>2221160</v>
      </c>
      <c r="L1558" s="1">
        <f t="shared" si="94"/>
        <v>0</v>
      </c>
      <c r="M1558" s="6">
        <f>+VLOOKUP(B1558,[12]Sheet1!A$120:I$325,9,0)</f>
        <v>44935</v>
      </c>
      <c r="N1558" t="s">
        <v>4438</v>
      </c>
    </row>
    <row r="1559" spans="1:14" customFormat="1" hidden="1" outlineLevel="1" x14ac:dyDescent="0.2">
      <c r="A1559" s="6">
        <v>44926</v>
      </c>
      <c r="B1559" s="2">
        <v>57828</v>
      </c>
      <c r="C1559" s="2" t="s">
        <v>2578</v>
      </c>
      <c r="D1559" s="2" t="s">
        <v>2886</v>
      </c>
      <c r="E1559" s="1">
        <v>45781700</v>
      </c>
      <c r="F1559" s="8" t="s">
        <v>316</v>
      </c>
      <c r="G1559" s="1">
        <v>3662536</v>
      </c>
      <c r="H1559" s="1">
        <f t="shared" si="90"/>
        <v>49444236</v>
      </c>
      <c r="I1559" s="2" t="s">
        <v>2339</v>
      </c>
      <c r="J1559" s="2" t="s">
        <v>1408</v>
      </c>
      <c r="K1559" s="1" t="e">
        <f>+VLOOKUP(B1559,[3]Sheet1!$A:$H,6,0)</f>
        <v>#N/A</v>
      </c>
      <c r="L1559" s="1" t="e">
        <f t="shared" si="94"/>
        <v>#N/A</v>
      </c>
      <c r="M1559" s="6" t="e">
        <f>+VLOOKUP(B1559,[3]Sheet1!$A:$H,8,0)</f>
        <v>#N/A</v>
      </c>
      <c r="N1559" t="s">
        <v>4946</v>
      </c>
    </row>
    <row r="1560" spans="1:14" customFormat="1" hidden="1" outlineLevel="1" x14ac:dyDescent="0.2">
      <c r="A1560" s="6">
        <v>44926</v>
      </c>
      <c r="B1560" s="2">
        <v>57872</v>
      </c>
      <c r="C1560" s="2" t="s">
        <v>2578</v>
      </c>
      <c r="D1560" s="2" t="s">
        <v>1444</v>
      </c>
      <c r="E1560" s="1">
        <v>2618440</v>
      </c>
      <c r="F1560" s="8" t="s">
        <v>316</v>
      </c>
      <c r="G1560" s="1">
        <v>209475</v>
      </c>
      <c r="H1560" s="1">
        <f t="shared" si="90"/>
        <v>2827915</v>
      </c>
      <c r="I1560" s="2" t="s">
        <v>1893</v>
      </c>
      <c r="J1560" s="2" t="s">
        <v>375</v>
      </c>
      <c r="K1560" s="1">
        <f>+VLOOKUP(B1560,[12]Sheet1!A$120:I$325,7,0)</f>
        <v>2618440</v>
      </c>
      <c r="L1560" s="1">
        <f t="shared" si="94"/>
        <v>0</v>
      </c>
      <c r="M1560" s="6">
        <f>+VLOOKUP(B1560,[12]Sheet1!A$120:I$325,9,0)</f>
        <v>44935</v>
      </c>
      <c r="N1560" t="s">
        <v>4438</v>
      </c>
    </row>
    <row r="1561" spans="1:14" customFormat="1" hidden="1" outlineLevel="1" x14ac:dyDescent="0.2">
      <c r="A1561" s="6">
        <v>44926</v>
      </c>
      <c r="B1561" s="2">
        <v>57873</v>
      </c>
      <c r="C1561" s="2" t="s">
        <v>2578</v>
      </c>
      <c r="D1561" s="2" t="s">
        <v>1420</v>
      </c>
      <c r="E1561" s="1">
        <v>3331740</v>
      </c>
      <c r="F1561" s="8" t="s">
        <v>316</v>
      </c>
      <c r="G1561" s="1">
        <v>266539</v>
      </c>
      <c r="H1561" s="1">
        <f t="shared" si="90"/>
        <v>3598279</v>
      </c>
      <c r="I1561" s="2" t="s">
        <v>1893</v>
      </c>
      <c r="J1561" s="2" t="s">
        <v>375</v>
      </c>
      <c r="K1561" s="1"/>
      <c r="L1561" s="1"/>
      <c r="M1561" s="6"/>
      <c r="N1561" t="s">
        <v>3065</v>
      </c>
    </row>
    <row r="1562" spans="1:14" customFormat="1" hidden="1" outlineLevel="1" x14ac:dyDescent="0.2">
      <c r="A1562" s="6">
        <v>44926</v>
      </c>
      <c r="B1562" s="2">
        <v>57896</v>
      </c>
      <c r="C1562" s="2" t="s">
        <v>2578</v>
      </c>
      <c r="D1562" s="2" t="s">
        <v>650</v>
      </c>
      <c r="E1562" s="1">
        <v>2481684</v>
      </c>
      <c r="F1562" s="8" t="s">
        <v>316</v>
      </c>
      <c r="G1562" s="1">
        <v>198535</v>
      </c>
      <c r="H1562" s="1">
        <f t="shared" si="90"/>
        <v>2680219</v>
      </c>
      <c r="I1562" s="2" t="s">
        <v>1222</v>
      </c>
      <c r="J1562" s="2" t="s">
        <v>915</v>
      </c>
      <c r="K1562" s="1">
        <f>+VLOOKUP(B1562,[12]Sheet1!A$120:I$325,7,0)</f>
        <v>2481686</v>
      </c>
      <c r="L1562" s="1">
        <f t="shared" ref="L1562:L1563" si="95">+K1562-E1562</f>
        <v>2</v>
      </c>
      <c r="M1562" s="6">
        <f>+VLOOKUP(B1562,[12]Sheet1!A$120:I$325,9,0)</f>
        <v>44935</v>
      </c>
      <c r="N1562" t="s">
        <v>4438</v>
      </c>
    </row>
    <row r="1563" spans="1:14" customFormat="1" hidden="1" outlineLevel="1" x14ac:dyDescent="0.2">
      <c r="A1563" s="6">
        <v>44926</v>
      </c>
      <c r="B1563" s="2">
        <v>57897</v>
      </c>
      <c r="C1563" s="2" t="s">
        <v>2578</v>
      </c>
      <c r="D1563" s="2" t="s">
        <v>796</v>
      </c>
      <c r="E1563" s="1">
        <v>949399</v>
      </c>
      <c r="F1563" s="8" t="s">
        <v>316</v>
      </c>
      <c r="G1563" s="1">
        <v>75952</v>
      </c>
      <c r="H1563" s="1">
        <f t="shared" si="90"/>
        <v>1025351</v>
      </c>
      <c r="I1563" s="2" t="s">
        <v>2355</v>
      </c>
      <c r="J1563" s="2" t="s">
        <v>2013</v>
      </c>
      <c r="K1563" s="1">
        <f>+VLOOKUP(B1563,[12]Sheet1!A$120:I$325,7,0)</f>
        <v>964200</v>
      </c>
      <c r="L1563" s="1">
        <f t="shared" si="95"/>
        <v>14801</v>
      </c>
      <c r="M1563" s="6">
        <f>+VLOOKUP(B1563,[12]Sheet1!A$120:I$325,9,0)</f>
        <v>44935</v>
      </c>
      <c r="N1563" t="s">
        <v>4438</v>
      </c>
    </row>
    <row r="1564" spans="1:14" customFormat="1" hidden="1" outlineLevel="1" x14ac:dyDescent="0.2">
      <c r="A1564" s="6">
        <v>44926</v>
      </c>
      <c r="B1564" s="2">
        <v>57898</v>
      </c>
      <c r="C1564" s="2" t="s">
        <v>2578</v>
      </c>
      <c r="D1564" s="2" t="s">
        <v>1973</v>
      </c>
      <c r="E1564" s="1">
        <v>19199335</v>
      </c>
      <c r="F1564" s="8" t="s">
        <v>316</v>
      </c>
      <c r="G1564" s="1">
        <v>1535947</v>
      </c>
      <c r="H1564" s="1">
        <f t="shared" si="90"/>
        <v>20735282</v>
      </c>
      <c r="I1564" s="2" t="s">
        <v>2355</v>
      </c>
      <c r="J1564" s="2" t="s">
        <v>2013</v>
      </c>
      <c r="K1564" s="1"/>
      <c r="L1564" s="1"/>
      <c r="M1564" s="6"/>
      <c r="N1564" t="s">
        <v>3065</v>
      </c>
    </row>
    <row r="1565" spans="1:14" customFormat="1" hidden="1" outlineLevel="1" x14ac:dyDescent="0.2">
      <c r="A1565" s="6">
        <v>44926</v>
      </c>
      <c r="B1565" s="2">
        <v>57899</v>
      </c>
      <c r="C1565" s="2" t="s">
        <v>2578</v>
      </c>
      <c r="D1565" s="2" t="s">
        <v>1070</v>
      </c>
      <c r="E1565" s="1">
        <v>2024122</v>
      </c>
      <c r="F1565" s="8" t="s">
        <v>316</v>
      </c>
      <c r="G1565" s="1">
        <v>161930</v>
      </c>
      <c r="H1565" s="1">
        <f t="shared" si="90"/>
        <v>2186052</v>
      </c>
      <c r="I1565" s="2" t="s">
        <v>2119</v>
      </c>
      <c r="J1565" s="2" t="s">
        <v>1150</v>
      </c>
      <c r="K1565" s="1">
        <f>+VLOOKUP(B1565,[12]Sheet1!A$120:I$325,7,0)</f>
        <v>2024120</v>
      </c>
      <c r="L1565" s="1">
        <f t="shared" ref="L1565:L1566" si="96">+K1565-E1565</f>
        <v>-2</v>
      </c>
      <c r="M1565" s="6">
        <f>+VLOOKUP(B1565,[12]Sheet1!A$120:I$325,9,0)</f>
        <v>44935</v>
      </c>
      <c r="N1565" t="s">
        <v>4438</v>
      </c>
    </row>
    <row r="1566" spans="1:14" customFormat="1" hidden="1" outlineLevel="1" x14ac:dyDescent="0.2">
      <c r="A1566" s="6">
        <v>44926</v>
      </c>
      <c r="B1566" s="2">
        <v>57907</v>
      </c>
      <c r="C1566" s="2" t="s">
        <v>2578</v>
      </c>
      <c r="D1566" s="2" t="s">
        <v>2557</v>
      </c>
      <c r="E1566" s="1">
        <v>2381320</v>
      </c>
      <c r="F1566" s="8" t="s">
        <v>316</v>
      </c>
      <c r="G1566" s="1">
        <v>190506</v>
      </c>
      <c r="H1566" s="1">
        <f t="shared" si="90"/>
        <v>2571826</v>
      </c>
      <c r="I1566" s="2" t="s">
        <v>2119</v>
      </c>
      <c r="J1566" s="2" t="s">
        <v>1150</v>
      </c>
      <c r="K1566" s="1">
        <f>+VLOOKUP(B1566,[12]Sheet1!A$120:I$325,7,0)</f>
        <v>2381320</v>
      </c>
      <c r="L1566" s="1">
        <f t="shared" si="96"/>
        <v>0</v>
      </c>
      <c r="M1566" s="6">
        <f>+VLOOKUP(B1566,[12]Sheet1!A$120:I$325,9,0)</f>
        <v>44935</v>
      </c>
      <c r="N1566" t="s">
        <v>4438</v>
      </c>
    </row>
    <row r="1567" spans="1:14" customFormat="1" hidden="1" outlineLevel="1" x14ac:dyDescent="0.2">
      <c r="A1567" s="6">
        <v>44989</v>
      </c>
      <c r="B1567" s="2">
        <v>11321</v>
      </c>
      <c r="C1567" s="2" t="s">
        <v>2162</v>
      </c>
      <c r="D1567" s="2" t="s">
        <v>1889</v>
      </c>
      <c r="E1567" s="1">
        <v>-119066</v>
      </c>
      <c r="F1567" s="8" t="s">
        <v>316</v>
      </c>
      <c r="G1567" s="1">
        <v>-9525</v>
      </c>
      <c r="H1567" s="1">
        <f t="shared" si="90"/>
        <v>-128591</v>
      </c>
      <c r="I1567" s="2" t="s">
        <v>1796</v>
      </c>
      <c r="J1567" s="2" t="s">
        <v>913</v>
      </c>
      <c r="K1567" s="1"/>
      <c r="L1567" s="1"/>
      <c r="M1567" s="6"/>
      <c r="N1567" t="s">
        <v>3065</v>
      </c>
    </row>
    <row r="1568" spans="1:14" customFormat="1" hidden="1" outlineLevel="1" x14ac:dyDescent="0.2">
      <c r="A1568" s="6">
        <v>45000</v>
      </c>
      <c r="B1568" s="2">
        <v>13715</v>
      </c>
      <c r="C1568" s="2" t="s">
        <v>2162</v>
      </c>
      <c r="D1568" s="2" t="s">
        <v>1889</v>
      </c>
      <c r="E1568" s="1">
        <v>-1110580</v>
      </c>
      <c r="F1568" s="8" t="s">
        <v>316</v>
      </c>
      <c r="G1568" s="1">
        <v>-88846</v>
      </c>
      <c r="H1568" s="1">
        <f t="shared" si="90"/>
        <v>-1199426</v>
      </c>
      <c r="I1568" s="2" t="s">
        <v>24</v>
      </c>
      <c r="J1568" s="2" t="s">
        <v>349</v>
      </c>
      <c r="K1568" s="1"/>
      <c r="L1568" s="1"/>
      <c r="M1568" s="6"/>
      <c r="N1568" t="s">
        <v>3065</v>
      </c>
    </row>
    <row r="1569" spans="1:14" customFormat="1" hidden="1" outlineLevel="1" x14ac:dyDescent="0.2">
      <c r="A1569" s="6">
        <v>45000</v>
      </c>
      <c r="B1569" s="2">
        <v>13716</v>
      </c>
      <c r="C1569" s="2" t="s">
        <v>2162</v>
      </c>
      <c r="D1569" s="2" t="s">
        <v>1889</v>
      </c>
      <c r="E1569" s="1">
        <v>-93568</v>
      </c>
      <c r="F1569" s="8" t="s">
        <v>620</v>
      </c>
      <c r="G1569" s="1">
        <v>-9357</v>
      </c>
      <c r="H1569" s="1">
        <f t="shared" si="90"/>
        <v>-102925</v>
      </c>
      <c r="I1569" s="2" t="s">
        <v>2818</v>
      </c>
      <c r="J1569" s="2" t="s">
        <v>364</v>
      </c>
      <c r="K1569" s="1"/>
      <c r="L1569" s="1"/>
      <c r="M1569" s="6"/>
      <c r="N1569" t="s">
        <v>3065</v>
      </c>
    </row>
    <row r="1570" spans="1:14" customFormat="1" hidden="1" outlineLevel="1" x14ac:dyDescent="0.2">
      <c r="A1570" s="6">
        <v>45000</v>
      </c>
      <c r="B1570" s="2">
        <v>13716</v>
      </c>
      <c r="C1570" s="2" t="s">
        <v>2162</v>
      </c>
      <c r="D1570" s="2" t="s">
        <v>1889</v>
      </c>
      <c r="E1570" s="1">
        <v>-86250</v>
      </c>
      <c r="F1570" s="8" t="s">
        <v>316</v>
      </c>
      <c r="G1570" s="1">
        <v>-6900</v>
      </c>
      <c r="H1570" s="1">
        <f t="shared" si="90"/>
        <v>-93150</v>
      </c>
      <c r="I1570" s="2" t="s">
        <v>2818</v>
      </c>
      <c r="J1570" s="2" t="s">
        <v>364</v>
      </c>
      <c r="K1570" s="1"/>
      <c r="L1570" s="1"/>
      <c r="M1570" s="6"/>
      <c r="N1570" t="s">
        <v>3065</v>
      </c>
    </row>
    <row r="1571" spans="1:14" customFormat="1" hidden="1" outlineLevel="1" x14ac:dyDescent="0.2">
      <c r="A1571" s="6">
        <v>45000</v>
      </c>
      <c r="B1571" s="2">
        <v>13717</v>
      </c>
      <c r="C1571" s="2" t="s">
        <v>2162</v>
      </c>
      <c r="D1571" s="2" t="s">
        <v>1889</v>
      </c>
      <c r="E1571" s="1">
        <v>-100355</v>
      </c>
      <c r="F1571" s="8" t="s">
        <v>316</v>
      </c>
      <c r="G1571" s="1">
        <v>-8028</v>
      </c>
      <c r="H1571" s="1">
        <f t="shared" si="90"/>
        <v>-108383</v>
      </c>
      <c r="I1571" s="2" t="s">
        <v>2355</v>
      </c>
      <c r="J1571" s="2" t="s">
        <v>2013</v>
      </c>
      <c r="K1571" s="1"/>
      <c r="L1571" s="1"/>
      <c r="M1571" s="6"/>
      <c r="N1571" t="s">
        <v>3065</v>
      </c>
    </row>
    <row r="1572" spans="1:14" customFormat="1" hidden="1" outlineLevel="1" x14ac:dyDescent="0.2">
      <c r="A1572" s="6">
        <v>45000</v>
      </c>
      <c r="B1572" s="2">
        <v>13718</v>
      </c>
      <c r="C1572" s="2" t="s">
        <v>2162</v>
      </c>
      <c r="D1572" s="2" t="s">
        <v>1889</v>
      </c>
      <c r="E1572" s="1">
        <v>-30108</v>
      </c>
      <c r="F1572" s="8" t="s">
        <v>316</v>
      </c>
      <c r="G1572" s="1">
        <v>-2409</v>
      </c>
      <c r="H1572" s="1">
        <f t="shared" si="90"/>
        <v>-32517</v>
      </c>
      <c r="I1572" s="2" t="s">
        <v>2818</v>
      </c>
      <c r="J1572" s="2" t="s">
        <v>364</v>
      </c>
      <c r="K1572" s="1"/>
      <c r="L1572" s="1"/>
      <c r="M1572" s="6"/>
      <c r="N1572" t="s">
        <v>3065</v>
      </c>
    </row>
    <row r="1573" spans="1:14" customFormat="1" hidden="1" outlineLevel="1" x14ac:dyDescent="0.2">
      <c r="A1573" s="6">
        <v>45000</v>
      </c>
      <c r="B1573" s="2">
        <v>13719</v>
      </c>
      <c r="C1573" s="2" t="s">
        <v>2162</v>
      </c>
      <c r="D1573" s="2" t="s">
        <v>1889</v>
      </c>
      <c r="E1573" s="1">
        <v>-50180</v>
      </c>
      <c r="F1573" s="8" t="s">
        <v>316</v>
      </c>
      <c r="G1573" s="1">
        <v>-4014</v>
      </c>
      <c r="H1573" s="1">
        <f t="shared" si="90"/>
        <v>-54194</v>
      </c>
      <c r="I1573" s="2" t="s">
        <v>1796</v>
      </c>
      <c r="J1573" s="2" t="s">
        <v>913</v>
      </c>
      <c r="K1573" s="1"/>
      <c r="L1573" s="1"/>
      <c r="M1573" s="6"/>
      <c r="N1573" t="s">
        <v>3065</v>
      </c>
    </row>
    <row r="1574" spans="1:14" customFormat="1" hidden="1" outlineLevel="1" x14ac:dyDescent="0.2">
      <c r="A1574" s="6">
        <v>45000</v>
      </c>
      <c r="B1574" s="2">
        <v>13720</v>
      </c>
      <c r="C1574" s="2" t="s">
        <v>2162</v>
      </c>
      <c r="D1574" s="2" t="s">
        <v>1889</v>
      </c>
      <c r="E1574" s="1">
        <v>-50180</v>
      </c>
      <c r="F1574" s="8" t="s">
        <v>316</v>
      </c>
      <c r="G1574" s="1">
        <v>-4014</v>
      </c>
      <c r="H1574" s="1">
        <f t="shared" si="90"/>
        <v>-54194</v>
      </c>
      <c r="I1574" s="2" t="s">
        <v>2339</v>
      </c>
      <c r="J1574" s="2" t="s">
        <v>1408</v>
      </c>
      <c r="K1574" s="1"/>
      <c r="L1574" s="1"/>
      <c r="M1574" s="6"/>
      <c r="N1574" t="s">
        <v>3065</v>
      </c>
    </row>
    <row r="1575" spans="1:14" customFormat="1" hidden="1" outlineLevel="1" x14ac:dyDescent="0.2">
      <c r="A1575" s="6">
        <v>45000</v>
      </c>
      <c r="B1575" s="2">
        <v>13721</v>
      </c>
      <c r="C1575" s="2" t="s">
        <v>2162</v>
      </c>
      <c r="D1575" s="2" t="s">
        <v>1889</v>
      </c>
      <c r="E1575" s="1">
        <v>-211530</v>
      </c>
      <c r="F1575" s="8" t="s">
        <v>316</v>
      </c>
      <c r="G1575" s="1">
        <v>-16922</v>
      </c>
      <c r="H1575" s="1">
        <f t="shared" si="90"/>
        <v>-228452</v>
      </c>
      <c r="I1575" s="2" t="s">
        <v>2818</v>
      </c>
      <c r="J1575" s="2" t="s">
        <v>364</v>
      </c>
      <c r="K1575" s="1"/>
      <c r="L1575" s="1"/>
      <c r="M1575" s="6"/>
      <c r="N1575" t="s">
        <v>3065</v>
      </c>
    </row>
    <row r="1576" spans="1:14" customFormat="1" hidden="1" outlineLevel="1" x14ac:dyDescent="0.2">
      <c r="A1576" s="6">
        <v>45000</v>
      </c>
      <c r="B1576" s="2">
        <v>13722</v>
      </c>
      <c r="C1576" s="2" t="s">
        <v>2162</v>
      </c>
      <c r="D1576" s="2" t="s">
        <v>1889</v>
      </c>
      <c r="E1576" s="1">
        <v>-211530</v>
      </c>
      <c r="F1576" s="8" t="s">
        <v>316</v>
      </c>
      <c r="G1576" s="1">
        <v>-16922</v>
      </c>
      <c r="H1576" s="1">
        <f t="shared" si="90"/>
        <v>-228452</v>
      </c>
      <c r="I1576" s="2" t="s">
        <v>431</v>
      </c>
      <c r="J1576" s="2" t="s">
        <v>2857</v>
      </c>
      <c r="K1576" s="1"/>
      <c r="L1576" s="1"/>
      <c r="M1576" s="6"/>
      <c r="N1576" t="s">
        <v>3065</v>
      </c>
    </row>
    <row r="1577" spans="1:14" customFormat="1" hidden="1" outlineLevel="1" x14ac:dyDescent="0.2">
      <c r="A1577" s="6">
        <v>45000</v>
      </c>
      <c r="B1577" s="2">
        <v>13724</v>
      </c>
      <c r="C1577" s="2" t="s">
        <v>2162</v>
      </c>
      <c r="D1577" s="2" t="s">
        <v>1889</v>
      </c>
      <c r="E1577" s="1">
        <v>-8515</v>
      </c>
      <c r="F1577" s="8" t="s">
        <v>620</v>
      </c>
      <c r="G1577" s="1">
        <v>-852</v>
      </c>
      <c r="H1577" s="1">
        <f t="shared" si="90"/>
        <v>-9367</v>
      </c>
      <c r="I1577" s="2" t="s">
        <v>1893</v>
      </c>
      <c r="J1577" s="2" t="s">
        <v>375</v>
      </c>
      <c r="K1577" s="1"/>
      <c r="L1577" s="1"/>
      <c r="M1577" s="6"/>
      <c r="N1577" t="s">
        <v>3065</v>
      </c>
    </row>
    <row r="1578" spans="1:14" customFormat="1" hidden="1" outlineLevel="1" x14ac:dyDescent="0.2">
      <c r="A1578" s="6">
        <v>45027</v>
      </c>
      <c r="B1578" s="2">
        <v>20608</v>
      </c>
      <c r="C1578" s="2" t="s">
        <v>2162</v>
      </c>
      <c r="D1578" s="2" t="s">
        <v>1889</v>
      </c>
      <c r="E1578" s="1">
        <v>-160810</v>
      </c>
      <c r="F1578" s="8" t="s">
        <v>316</v>
      </c>
      <c r="G1578" s="1">
        <v>-12865</v>
      </c>
      <c r="H1578" s="1">
        <f t="shared" si="90"/>
        <v>-173675</v>
      </c>
      <c r="I1578" s="2" t="s">
        <v>1893</v>
      </c>
      <c r="J1578" s="2" t="s">
        <v>375</v>
      </c>
      <c r="K1578" s="1"/>
      <c r="L1578" s="1"/>
      <c r="M1578" s="6"/>
      <c r="N1578" t="s">
        <v>3065</v>
      </c>
    </row>
    <row r="1579" spans="1:14" customFormat="1" hidden="1" outlineLevel="1" x14ac:dyDescent="0.2">
      <c r="A1579" s="6">
        <v>45027</v>
      </c>
      <c r="B1579" s="2">
        <v>20609</v>
      </c>
      <c r="C1579" s="2" t="s">
        <v>2162</v>
      </c>
      <c r="D1579" s="2" t="s">
        <v>1889</v>
      </c>
      <c r="E1579" s="1">
        <v>-160810</v>
      </c>
      <c r="F1579" s="8" t="s">
        <v>316</v>
      </c>
      <c r="G1579" s="1">
        <v>-12865</v>
      </c>
      <c r="H1579" s="1">
        <f t="shared" si="90"/>
        <v>-173675</v>
      </c>
      <c r="I1579" s="2" t="s">
        <v>1893</v>
      </c>
      <c r="J1579" s="2" t="s">
        <v>375</v>
      </c>
      <c r="K1579" s="1"/>
      <c r="L1579" s="1"/>
      <c r="M1579" s="6"/>
      <c r="N1579" t="s">
        <v>3065</v>
      </c>
    </row>
    <row r="1580" spans="1:14" customFormat="1" hidden="1" outlineLevel="1" x14ac:dyDescent="0.2">
      <c r="A1580" s="6">
        <v>45027</v>
      </c>
      <c r="B1580" s="2">
        <v>20610</v>
      </c>
      <c r="C1580" s="2" t="s">
        <v>2162</v>
      </c>
      <c r="D1580" s="2" t="s">
        <v>1889</v>
      </c>
      <c r="E1580" s="1">
        <v>-261840</v>
      </c>
      <c r="F1580" s="8" t="s">
        <v>316</v>
      </c>
      <c r="G1580" s="1">
        <v>-20947</v>
      </c>
      <c r="H1580" s="1">
        <f t="shared" si="90"/>
        <v>-282787</v>
      </c>
      <c r="I1580" s="2" t="s">
        <v>1893</v>
      </c>
      <c r="J1580" s="2" t="s">
        <v>375</v>
      </c>
      <c r="K1580" s="1"/>
      <c r="L1580" s="1"/>
      <c r="M1580" s="6"/>
      <c r="N1580" t="s">
        <v>3065</v>
      </c>
    </row>
    <row r="1581" spans="1:14" customFormat="1" hidden="1" outlineLevel="1" x14ac:dyDescent="0.2">
      <c r="A1581" s="6">
        <v>45027</v>
      </c>
      <c r="B1581" s="2">
        <v>20611</v>
      </c>
      <c r="C1581" s="2" t="s">
        <v>2162</v>
      </c>
      <c r="D1581" s="2" t="s">
        <v>1889</v>
      </c>
      <c r="E1581" s="1">
        <v>-1468620</v>
      </c>
      <c r="F1581" s="8" t="s">
        <v>316</v>
      </c>
      <c r="G1581" s="1">
        <v>-117490</v>
      </c>
      <c r="H1581" s="1">
        <f t="shared" si="90"/>
        <v>-1586110</v>
      </c>
      <c r="I1581" s="2" t="s">
        <v>1893</v>
      </c>
      <c r="J1581" s="2" t="s">
        <v>375</v>
      </c>
      <c r="K1581" s="1"/>
      <c r="L1581" s="1"/>
      <c r="M1581" s="6"/>
      <c r="N1581" t="s">
        <v>3065</v>
      </c>
    </row>
    <row r="1582" spans="1:14" customFormat="1" hidden="1" outlineLevel="1" x14ac:dyDescent="0.2">
      <c r="A1582" s="6">
        <v>45027</v>
      </c>
      <c r="B1582" s="2">
        <v>20612</v>
      </c>
      <c r="C1582" s="2" t="s">
        <v>2162</v>
      </c>
      <c r="D1582" s="2" t="s">
        <v>1889</v>
      </c>
      <c r="E1582" s="1">
        <v>-130920</v>
      </c>
      <c r="F1582" s="8" t="s">
        <v>316</v>
      </c>
      <c r="G1582" s="1">
        <v>-10474</v>
      </c>
      <c r="H1582" s="1">
        <f t="shared" si="90"/>
        <v>-141394</v>
      </c>
      <c r="I1582" s="2" t="s">
        <v>1893</v>
      </c>
      <c r="J1582" s="2" t="s">
        <v>375</v>
      </c>
      <c r="K1582" s="1"/>
      <c r="L1582" s="1"/>
      <c r="M1582" s="6"/>
      <c r="N1582" t="s">
        <v>3065</v>
      </c>
    </row>
    <row r="1583" spans="1:14" customFormat="1" hidden="1" outlineLevel="1" x14ac:dyDescent="0.2">
      <c r="A1583" s="6">
        <v>45027</v>
      </c>
      <c r="B1583" s="2">
        <v>20613</v>
      </c>
      <c r="C1583" s="2" t="s">
        <v>2162</v>
      </c>
      <c r="D1583" s="2" t="s">
        <v>1889</v>
      </c>
      <c r="E1583" s="1">
        <v>-178600</v>
      </c>
      <c r="F1583" s="8" t="s">
        <v>316</v>
      </c>
      <c r="G1583" s="1">
        <v>-14288</v>
      </c>
      <c r="H1583" s="1">
        <f t="shared" si="90"/>
        <v>-192888</v>
      </c>
      <c r="I1583" s="2" t="s">
        <v>1893</v>
      </c>
      <c r="J1583" s="2" t="s">
        <v>375</v>
      </c>
      <c r="K1583" s="1"/>
      <c r="L1583" s="1"/>
      <c r="M1583" s="6"/>
      <c r="N1583" t="s">
        <v>3065</v>
      </c>
    </row>
    <row r="1584" spans="1:14" customFormat="1" hidden="1" outlineLevel="1" x14ac:dyDescent="0.2">
      <c r="A1584" s="6">
        <v>45027</v>
      </c>
      <c r="B1584" s="2">
        <v>20614</v>
      </c>
      <c r="C1584" s="2" t="s">
        <v>2162</v>
      </c>
      <c r="D1584" s="2" t="s">
        <v>1889</v>
      </c>
      <c r="E1584" s="1">
        <v>-178600</v>
      </c>
      <c r="F1584" s="8" t="s">
        <v>316</v>
      </c>
      <c r="G1584" s="1">
        <v>-14288</v>
      </c>
      <c r="H1584" s="1">
        <f t="shared" si="90"/>
        <v>-192888</v>
      </c>
      <c r="I1584" s="2" t="s">
        <v>1893</v>
      </c>
      <c r="J1584" s="2" t="s">
        <v>375</v>
      </c>
      <c r="K1584" s="1"/>
      <c r="L1584" s="1"/>
      <c r="M1584" s="6"/>
      <c r="N1584" t="s">
        <v>3065</v>
      </c>
    </row>
    <row r="1585" spans="1:14" customFormat="1" hidden="1" outlineLevel="1" x14ac:dyDescent="0.2">
      <c r="A1585" s="6">
        <v>45027</v>
      </c>
      <c r="B1585" s="2">
        <v>20615</v>
      </c>
      <c r="C1585" s="2" t="s">
        <v>2162</v>
      </c>
      <c r="D1585" s="2" t="s">
        <v>1889</v>
      </c>
      <c r="E1585" s="1">
        <v>-8582410</v>
      </c>
      <c r="F1585" s="8" t="s">
        <v>316</v>
      </c>
      <c r="G1585" s="1">
        <v>-686593</v>
      </c>
      <c r="H1585" s="1">
        <f t="shared" si="90"/>
        <v>-9269003</v>
      </c>
      <c r="I1585" s="2" t="s">
        <v>944</v>
      </c>
      <c r="J1585" s="2" t="s">
        <v>319</v>
      </c>
      <c r="K1585" s="1"/>
      <c r="L1585" s="1"/>
      <c r="M1585" s="6"/>
      <c r="N1585" t="s">
        <v>3065</v>
      </c>
    </row>
    <row r="1586" spans="1:14" customFormat="1" hidden="1" outlineLevel="1" x14ac:dyDescent="0.2">
      <c r="A1586" s="6">
        <v>45027</v>
      </c>
      <c r="B1586" s="2">
        <v>20616</v>
      </c>
      <c r="C1586" s="2" t="s">
        <v>2162</v>
      </c>
      <c r="D1586" s="2" t="s">
        <v>1889</v>
      </c>
      <c r="E1586" s="1">
        <v>-119066</v>
      </c>
      <c r="F1586" s="8" t="s">
        <v>316</v>
      </c>
      <c r="G1586" s="1">
        <v>-9525</v>
      </c>
      <c r="H1586" s="1">
        <f t="shared" si="90"/>
        <v>-128591</v>
      </c>
      <c r="I1586" s="2" t="s">
        <v>1796</v>
      </c>
      <c r="J1586" s="2" t="s">
        <v>913</v>
      </c>
      <c r="K1586" s="1"/>
      <c r="L1586" s="1"/>
      <c r="M1586" s="6"/>
      <c r="N1586" t="s">
        <v>3065</v>
      </c>
    </row>
    <row r="1587" spans="1:14" customFormat="1" hidden="1" outlineLevel="1" x14ac:dyDescent="0.2">
      <c r="A1587" s="6">
        <v>45027</v>
      </c>
      <c r="B1587" s="2">
        <v>20617</v>
      </c>
      <c r="C1587" s="2" t="s">
        <v>2162</v>
      </c>
      <c r="D1587" s="2" t="s">
        <v>1889</v>
      </c>
      <c r="E1587" s="1">
        <v>-90750</v>
      </c>
      <c r="F1587" s="8" t="s">
        <v>316</v>
      </c>
      <c r="G1587" s="1">
        <v>-7260</v>
      </c>
      <c r="H1587" s="1">
        <f t="shared" si="90"/>
        <v>-98010</v>
      </c>
      <c r="I1587" s="2" t="s">
        <v>2339</v>
      </c>
      <c r="J1587" s="2" t="s">
        <v>1408</v>
      </c>
      <c r="K1587" s="1"/>
      <c r="L1587" s="1"/>
      <c r="M1587" s="6"/>
      <c r="N1587" t="s">
        <v>3065</v>
      </c>
    </row>
    <row r="1588" spans="1:14" customFormat="1" hidden="1" outlineLevel="1" x14ac:dyDescent="0.2">
      <c r="A1588" s="6">
        <v>45027</v>
      </c>
      <c r="B1588" s="2">
        <v>20618</v>
      </c>
      <c r="C1588" s="2" t="s">
        <v>2162</v>
      </c>
      <c r="D1588" s="2" t="s">
        <v>1889</v>
      </c>
      <c r="E1588" s="1">
        <v>-1468620</v>
      </c>
      <c r="F1588" s="8" t="s">
        <v>316</v>
      </c>
      <c r="G1588" s="1">
        <v>-117490</v>
      </c>
      <c r="H1588" s="1">
        <f t="shared" si="90"/>
        <v>-1586110</v>
      </c>
      <c r="I1588" s="2" t="s">
        <v>2355</v>
      </c>
      <c r="J1588" s="2" t="s">
        <v>2013</v>
      </c>
      <c r="K1588" s="1"/>
      <c r="L1588" s="1"/>
      <c r="M1588" s="6"/>
      <c r="N1588" t="s">
        <v>3065</v>
      </c>
    </row>
    <row r="1589" spans="1:14" customFormat="1" hidden="1" outlineLevel="1" x14ac:dyDescent="0.2">
      <c r="A1589" s="6">
        <v>45027</v>
      </c>
      <c r="B1589" s="2">
        <v>20619</v>
      </c>
      <c r="C1589" s="2" t="s">
        <v>2162</v>
      </c>
      <c r="D1589" s="2" t="s">
        <v>1889</v>
      </c>
      <c r="E1589" s="1">
        <v>-1468620</v>
      </c>
      <c r="F1589" s="8" t="s">
        <v>316</v>
      </c>
      <c r="G1589" s="1">
        <v>-117490</v>
      </c>
      <c r="H1589" s="1">
        <f t="shared" si="90"/>
        <v>-1586110</v>
      </c>
      <c r="I1589" s="2" t="s">
        <v>1554</v>
      </c>
      <c r="J1589" s="2" t="s">
        <v>2830</v>
      </c>
      <c r="K1589" s="1"/>
      <c r="L1589" s="1"/>
      <c r="M1589" s="6"/>
      <c r="N1589" t="s">
        <v>3065</v>
      </c>
    </row>
    <row r="1590" spans="1:14" customFormat="1" hidden="1" outlineLevel="1" x14ac:dyDescent="0.2">
      <c r="A1590" s="6">
        <v>45027</v>
      </c>
      <c r="B1590" s="2">
        <v>20620</v>
      </c>
      <c r="C1590" s="2" t="s">
        <v>2162</v>
      </c>
      <c r="D1590" s="2" t="s">
        <v>1889</v>
      </c>
      <c r="E1590" s="1">
        <v>-357200</v>
      </c>
      <c r="F1590" s="8" t="s">
        <v>316</v>
      </c>
      <c r="G1590" s="1">
        <v>-28576</v>
      </c>
      <c r="H1590" s="1">
        <f t="shared" si="90"/>
        <v>-385776</v>
      </c>
      <c r="I1590" s="2" t="s">
        <v>2818</v>
      </c>
      <c r="J1590" s="2" t="s">
        <v>364</v>
      </c>
      <c r="K1590" s="1"/>
      <c r="L1590" s="1"/>
      <c r="M1590" s="6"/>
      <c r="N1590" t="s">
        <v>3065</v>
      </c>
    </row>
    <row r="1591" spans="1:14" customFormat="1" hidden="1" outlineLevel="1" x14ac:dyDescent="0.2">
      <c r="A1591" s="6">
        <v>45027</v>
      </c>
      <c r="B1591" s="2">
        <v>20629</v>
      </c>
      <c r="C1591" s="2" t="s">
        <v>2162</v>
      </c>
      <c r="D1591" s="2" t="s">
        <v>1889</v>
      </c>
      <c r="E1591" s="1">
        <v>25091</v>
      </c>
      <c r="F1591" s="8" t="s">
        <v>316</v>
      </c>
      <c r="G1591" s="1">
        <v>2007</v>
      </c>
      <c r="H1591" s="1">
        <f t="shared" si="90"/>
        <v>27098</v>
      </c>
      <c r="I1591" s="2" t="s">
        <v>2339</v>
      </c>
      <c r="J1591" s="2" t="s">
        <v>1408</v>
      </c>
      <c r="K1591" s="1"/>
      <c r="L1591" s="1"/>
      <c r="M1591" s="6"/>
      <c r="N1591" t="s">
        <v>3065</v>
      </c>
    </row>
    <row r="1592" spans="1:14" customFormat="1" hidden="1" outlineLevel="1" x14ac:dyDescent="0.2">
      <c r="A1592" s="6">
        <v>45027</v>
      </c>
      <c r="B1592" s="2">
        <v>20637</v>
      </c>
      <c r="C1592" s="2" t="s">
        <v>2162</v>
      </c>
      <c r="D1592" s="2" t="s">
        <v>1889</v>
      </c>
      <c r="E1592" s="1">
        <v>-357200</v>
      </c>
      <c r="F1592" s="8" t="s">
        <v>316</v>
      </c>
      <c r="G1592" s="1">
        <v>-28576</v>
      </c>
      <c r="H1592" s="1">
        <f t="shared" si="90"/>
        <v>-385776</v>
      </c>
      <c r="I1592" s="2" t="s">
        <v>2818</v>
      </c>
      <c r="J1592" s="2" t="s">
        <v>364</v>
      </c>
      <c r="K1592" s="1"/>
      <c r="L1592" s="1"/>
      <c r="M1592" s="6"/>
      <c r="N1592" t="s">
        <v>3065</v>
      </c>
    </row>
    <row r="1593" spans="1:14" customFormat="1" hidden="1" outlineLevel="1" x14ac:dyDescent="0.2">
      <c r="A1593" s="6">
        <v>45037</v>
      </c>
      <c r="B1593" s="2">
        <v>23511</v>
      </c>
      <c r="C1593" s="2" t="s">
        <v>2162</v>
      </c>
      <c r="D1593" s="2" t="s">
        <v>1889</v>
      </c>
      <c r="E1593" s="1">
        <v>-4932204</v>
      </c>
      <c r="F1593" s="8" t="s">
        <v>316</v>
      </c>
      <c r="G1593" s="1">
        <v>-394577</v>
      </c>
      <c r="H1593" s="1">
        <f t="shared" si="90"/>
        <v>-5326781</v>
      </c>
      <c r="I1593" s="2" t="s">
        <v>1796</v>
      </c>
      <c r="J1593" s="2" t="s">
        <v>913</v>
      </c>
      <c r="K1593" s="1"/>
      <c r="L1593" s="1"/>
      <c r="M1593" s="6"/>
      <c r="N1593" t="s">
        <v>3065</v>
      </c>
    </row>
    <row r="1594" spans="1:14" customFormat="1" hidden="1" outlineLevel="1" x14ac:dyDescent="0.2">
      <c r="A1594" s="6">
        <v>45037</v>
      </c>
      <c r="B1594" s="2">
        <v>23519</v>
      </c>
      <c r="C1594" s="2" t="s">
        <v>2162</v>
      </c>
      <c r="D1594" s="2" t="s">
        <v>1889</v>
      </c>
      <c r="E1594" s="1">
        <v>-5355860</v>
      </c>
      <c r="F1594" s="8" t="s">
        <v>316</v>
      </c>
      <c r="G1594" s="1">
        <v>-428469</v>
      </c>
      <c r="H1594" s="1">
        <f t="shared" si="90"/>
        <v>-5784329</v>
      </c>
      <c r="I1594" s="2" t="s">
        <v>2339</v>
      </c>
      <c r="J1594" s="2" t="s">
        <v>1408</v>
      </c>
      <c r="K1594" s="1"/>
      <c r="L1594" s="1"/>
      <c r="M1594" s="6"/>
      <c r="N1594" t="s">
        <v>3065</v>
      </c>
    </row>
    <row r="1595" spans="1:14" customFormat="1" hidden="1" outlineLevel="1" x14ac:dyDescent="0.2">
      <c r="A1595" s="6">
        <v>45037</v>
      </c>
      <c r="B1595" s="2">
        <v>23520</v>
      </c>
      <c r="C1595" s="2" t="s">
        <v>2162</v>
      </c>
      <c r="D1595" s="2" t="s">
        <v>1889</v>
      </c>
      <c r="E1595" s="1">
        <v>-1110580</v>
      </c>
      <c r="F1595" s="8" t="s">
        <v>316</v>
      </c>
      <c r="G1595" s="1">
        <v>-88846</v>
      </c>
      <c r="H1595" s="1">
        <f t="shared" si="90"/>
        <v>-1199426</v>
      </c>
      <c r="I1595" s="2" t="s">
        <v>1554</v>
      </c>
      <c r="J1595" s="2" t="s">
        <v>2830</v>
      </c>
      <c r="K1595" s="1"/>
      <c r="L1595" s="1"/>
      <c r="M1595" s="6"/>
      <c r="N1595" t="s">
        <v>3065</v>
      </c>
    </row>
    <row r="1596" spans="1:14" customFormat="1" hidden="1" outlineLevel="1" x14ac:dyDescent="0.2">
      <c r="A1596" s="6">
        <v>45037</v>
      </c>
      <c r="B1596" s="2">
        <v>23521</v>
      </c>
      <c r="C1596" s="2" t="s">
        <v>2162</v>
      </c>
      <c r="D1596" s="2" t="s">
        <v>1889</v>
      </c>
      <c r="E1596" s="1">
        <v>-120438</v>
      </c>
      <c r="F1596" s="8" t="s">
        <v>316</v>
      </c>
      <c r="G1596" s="1">
        <v>-9635</v>
      </c>
      <c r="H1596" s="1">
        <f t="shared" si="90"/>
        <v>-130073</v>
      </c>
      <c r="I1596" s="2" t="s">
        <v>2818</v>
      </c>
      <c r="J1596" s="2" t="s">
        <v>364</v>
      </c>
      <c r="K1596" s="1"/>
      <c r="L1596" s="1"/>
      <c r="M1596" s="6"/>
      <c r="N1596" t="s">
        <v>3065</v>
      </c>
    </row>
    <row r="1597" spans="1:14" customFormat="1" hidden="1" outlineLevel="1" x14ac:dyDescent="0.2">
      <c r="A1597" s="6">
        <v>45037</v>
      </c>
      <c r="B1597" s="2">
        <v>23523</v>
      </c>
      <c r="C1597" s="2" t="s">
        <v>2162</v>
      </c>
      <c r="D1597" s="2" t="s">
        <v>1889</v>
      </c>
      <c r="E1597" s="1">
        <v>-4048240</v>
      </c>
      <c r="F1597" s="8" t="s">
        <v>316</v>
      </c>
      <c r="G1597" s="1">
        <v>-323859</v>
      </c>
      <c r="H1597" s="1">
        <f t="shared" si="90"/>
        <v>-4372099</v>
      </c>
      <c r="I1597" s="2" t="s">
        <v>2818</v>
      </c>
      <c r="J1597" s="2" t="s">
        <v>364</v>
      </c>
      <c r="K1597" s="1"/>
      <c r="L1597" s="1"/>
      <c r="M1597" s="6"/>
      <c r="N1597" t="s">
        <v>3065</v>
      </c>
    </row>
    <row r="1598" spans="1:14" customFormat="1" hidden="1" outlineLevel="1" x14ac:dyDescent="0.2">
      <c r="A1598" s="6">
        <v>45037</v>
      </c>
      <c r="B1598" s="2">
        <v>23524</v>
      </c>
      <c r="C1598" s="2" t="s">
        <v>2162</v>
      </c>
      <c r="D1598" s="2" t="s">
        <v>1889</v>
      </c>
      <c r="E1598" s="1">
        <v>-7784380</v>
      </c>
      <c r="F1598" s="8" t="s">
        <v>316</v>
      </c>
      <c r="G1598" s="1">
        <v>-622751</v>
      </c>
      <c r="H1598" s="1">
        <f t="shared" si="90"/>
        <v>-8407131</v>
      </c>
      <c r="I1598" s="2" t="s">
        <v>2355</v>
      </c>
      <c r="J1598" s="2" t="s">
        <v>2013</v>
      </c>
      <c r="K1598" s="1"/>
      <c r="L1598" s="1"/>
      <c r="M1598" s="6"/>
      <c r="N1598" t="s">
        <v>3065</v>
      </c>
    </row>
    <row r="1599" spans="1:14" customFormat="1" hidden="1" outlineLevel="1" x14ac:dyDescent="0.2">
      <c r="A1599" s="6">
        <v>45037</v>
      </c>
      <c r="B1599" s="2">
        <v>23525</v>
      </c>
      <c r="C1599" s="2" t="s">
        <v>2162</v>
      </c>
      <c r="D1599" s="2" t="s">
        <v>1889</v>
      </c>
      <c r="E1599" s="1">
        <v>-200731</v>
      </c>
      <c r="F1599" s="8" t="s">
        <v>316</v>
      </c>
      <c r="G1599" s="1">
        <v>-16058</v>
      </c>
      <c r="H1599" s="1">
        <f t="shared" si="90"/>
        <v>-216789</v>
      </c>
      <c r="I1599" s="2" t="s">
        <v>1796</v>
      </c>
      <c r="J1599" s="2" t="s">
        <v>913</v>
      </c>
      <c r="K1599" s="1"/>
      <c r="L1599" s="1"/>
      <c r="M1599" s="6"/>
      <c r="N1599" t="s">
        <v>3065</v>
      </c>
    </row>
    <row r="1600" spans="1:14" customFormat="1" hidden="1" outlineLevel="1" x14ac:dyDescent="0.2">
      <c r="A1600" s="6">
        <v>45037</v>
      </c>
      <c r="B1600" s="2">
        <v>23526</v>
      </c>
      <c r="C1600" s="2" t="s">
        <v>2162</v>
      </c>
      <c r="D1600" s="2" t="s">
        <v>1889</v>
      </c>
      <c r="E1600" s="1">
        <v>-1336401</v>
      </c>
      <c r="F1600" s="8" t="s">
        <v>316</v>
      </c>
      <c r="G1600" s="1">
        <v>-106912</v>
      </c>
      <c r="H1600" s="1">
        <f t="shared" si="90"/>
        <v>-1443313</v>
      </c>
      <c r="I1600" s="2" t="s">
        <v>2339</v>
      </c>
      <c r="J1600" s="2" t="s">
        <v>1408</v>
      </c>
      <c r="K1600" s="1"/>
      <c r="L1600" s="1"/>
      <c r="M1600" s="6"/>
      <c r="N1600" t="s">
        <v>3065</v>
      </c>
    </row>
    <row r="1601" spans="1:14" customFormat="1" hidden="1" outlineLevel="1" x14ac:dyDescent="0.2">
      <c r="A1601" s="6">
        <v>45037</v>
      </c>
      <c r="B1601" s="2">
        <v>23527</v>
      </c>
      <c r="C1601" s="2" t="s">
        <v>2162</v>
      </c>
      <c r="D1601" s="2" t="s">
        <v>1889</v>
      </c>
      <c r="E1601" s="1">
        <v>-3460228</v>
      </c>
      <c r="F1601" s="8" t="s">
        <v>316</v>
      </c>
      <c r="G1601" s="1">
        <v>-276818</v>
      </c>
      <c r="H1601" s="1">
        <f t="shared" si="90"/>
        <v>-3737046</v>
      </c>
      <c r="I1601" s="2" t="s">
        <v>2818</v>
      </c>
      <c r="J1601" s="2" t="s">
        <v>364</v>
      </c>
      <c r="K1601" s="1"/>
      <c r="L1601" s="1"/>
      <c r="M1601" s="6"/>
      <c r="N1601" t="s">
        <v>3065</v>
      </c>
    </row>
    <row r="1602" spans="1:14" customFormat="1" hidden="1" outlineLevel="1" x14ac:dyDescent="0.2">
      <c r="A1602" s="6">
        <v>45037</v>
      </c>
      <c r="B1602" s="2">
        <v>23528</v>
      </c>
      <c r="C1602" s="2" t="s">
        <v>2162</v>
      </c>
      <c r="D1602" s="2" t="s">
        <v>1889</v>
      </c>
      <c r="E1602" s="1">
        <v>86250</v>
      </c>
      <c r="F1602" s="8" t="s">
        <v>316</v>
      </c>
      <c r="G1602" s="1">
        <v>6900</v>
      </c>
      <c r="H1602" s="1">
        <f t="shared" ref="H1602:H1665" si="97">+E1602+G1602</f>
        <v>93150</v>
      </c>
      <c r="I1602" s="2" t="s">
        <v>2818</v>
      </c>
      <c r="J1602" s="2" t="s">
        <v>364</v>
      </c>
      <c r="K1602" s="1"/>
      <c r="L1602" s="1"/>
      <c r="M1602" s="6"/>
      <c r="N1602" t="s">
        <v>3065</v>
      </c>
    </row>
    <row r="1603" spans="1:14" customFormat="1" hidden="1" outlineLevel="1" x14ac:dyDescent="0.2">
      <c r="A1603" s="6">
        <v>45037</v>
      </c>
      <c r="B1603" s="2">
        <v>23528</v>
      </c>
      <c r="C1603" s="2" t="s">
        <v>2162</v>
      </c>
      <c r="D1603" s="2" t="s">
        <v>1889</v>
      </c>
      <c r="E1603" s="1">
        <v>93568</v>
      </c>
      <c r="F1603" s="8" t="s">
        <v>620</v>
      </c>
      <c r="G1603" s="1">
        <v>9357</v>
      </c>
      <c r="H1603" s="1">
        <f t="shared" si="97"/>
        <v>102925</v>
      </c>
      <c r="I1603" s="2" t="s">
        <v>2818</v>
      </c>
      <c r="J1603" s="2" t="s">
        <v>364</v>
      </c>
      <c r="K1603" s="1"/>
      <c r="L1603" s="1"/>
      <c r="M1603" s="6"/>
      <c r="N1603" t="s">
        <v>3065</v>
      </c>
    </row>
    <row r="1604" spans="1:14" customFormat="1" hidden="1" outlineLevel="1" x14ac:dyDescent="0.2">
      <c r="A1604" s="6">
        <v>45037</v>
      </c>
      <c r="B1604" s="2">
        <v>23529</v>
      </c>
      <c r="C1604" s="2" t="s">
        <v>2162</v>
      </c>
      <c r="D1604" s="2" t="s">
        <v>1889</v>
      </c>
      <c r="E1604" s="1">
        <v>-1110580</v>
      </c>
      <c r="F1604" s="8" t="s">
        <v>316</v>
      </c>
      <c r="G1604" s="1">
        <v>-88846</v>
      </c>
      <c r="H1604" s="1">
        <f t="shared" si="97"/>
        <v>-1199426</v>
      </c>
      <c r="I1604" s="2" t="s">
        <v>24</v>
      </c>
      <c r="J1604" s="2" t="s">
        <v>349</v>
      </c>
      <c r="K1604" s="1"/>
      <c r="L1604" s="1"/>
      <c r="M1604" s="6"/>
      <c r="N1604" t="s">
        <v>3065</v>
      </c>
    </row>
    <row r="1605" spans="1:14" customFormat="1" hidden="1" outlineLevel="1" x14ac:dyDescent="0.2">
      <c r="A1605" s="6">
        <v>45037</v>
      </c>
      <c r="B1605" s="2">
        <v>23530</v>
      </c>
      <c r="C1605" s="2" t="s">
        <v>2162</v>
      </c>
      <c r="D1605" s="2" t="s">
        <v>1889</v>
      </c>
      <c r="E1605" s="1">
        <v>-8869175</v>
      </c>
      <c r="F1605" s="8" t="s">
        <v>316</v>
      </c>
      <c r="G1605" s="1">
        <v>-709534</v>
      </c>
      <c r="H1605" s="1">
        <f t="shared" si="97"/>
        <v>-9578709</v>
      </c>
      <c r="I1605" s="2" t="s">
        <v>2355</v>
      </c>
      <c r="J1605" s="2" t="s">
        <v>2013</v>
      </c>
      <c r="K1605" s="1"/>
      <c r="L1605" s="1"/>
      <c r="M1605" s="6"/>
      <c r="N1605" t="s">
        <v>3065</v>
      </c>
    </row>
    <row r="1606" spans="1:14" customFormat="1" hidden="1" outlineLevel="1" x14ac:dyDescent="0.2">
      <c r="A1606" s="6">
        <v>45037</v>
      </c>
      <c r="B1606" s="2">
        <v>23531</v>
      </c>
      <c r="C1606" s="2" t="s">
        <v>2162</v>
      </c>
      <c r="D1606" s="2" t="s">
        <v>1889</v>
      </c>
      <c r="E1606" s="1">
        <v>-2667285</v>
      </c>
      <c r="F1606" s="8" t="s">
        <v>316</v>
      </c>
      <c r="G1606" s="1">
        <v>-213383</v>
      </c>
      <c r="H1606" s="1">
        <f t="shared" si="97"/>
        <v>-2880668</v>
      </c>
      <c r="I1606" s="2" t="s">
        <v>431</v>
      </c>
      <c r="J1606" s="2" t="s">
        <v>2857</v>
      </c>
      <c r="K1606" s="1"/>
      <c r="L1606" s="1"/>
      <c r="M1606" s="6"/>
      <c r="N1606" t="s">
        <v>3065</v>
      </c>
    </row>
    <row r="1607" spans="1:14" customFormat="1" hidden="1" outlineLevel="1" x14ac:dyDescent="0.2">
      <c r="A1607" s="6">
        <v>45037</v>
      </c>
      <c r="B1607" s="2">
        <v>23532</v>
      </c>
      <c r="C1607" s="2" t="s">
        <v>2162</v>
      </c>
      <c r="D1607" s="2" t="s">
        <v>1889</v>
      </c>
      <c r="E1607" s="1">
        <v>-11909386</v>
      </c>
      <c r="F1607" s="8" t="s">
        <v>316</v>
      </c>
      <c r="G1607" s="1">
        <v>-952751</v>
      </c>
      <c r="H1607" s="1">
        <f t="shared" si="97"/>
        <v>-12862137</v>
      </c>
      <c r="I1607" s="2" t="s">
        <v>2818</v>
      </c>
      <c r="J1607" s="2" t="s">
        <v>364</v>
      </c>
      <c r="K1607" s="1"/>
      <c r="L1607" s="1"/>
      <c r="M1607" s="6"/>
      <c r="N1607" t="s">
        <v>3065</v>
      </c>
    </row>
    <row r="1608" spans="1:14" customFormat="1" hidden="1" outlineLevel="1" x14ac:dyDescent="0.2">
      <c r="A1608" s="6">
        <v>45037</v>
      </c>
      <c r="B1608" s="2">
        <v>23533</v>
      </c>
      <c r="C1608" s="2" t="s">
        <v>2162</v>
      </c>
      <c r="D1608" s="2" t="s">
        <v>1889</v>
      </c>
      <c r="E1608" s="1">
        <v>-911240</v>
      </c>
      <c r="F1608" s="8" t="s">
        <v>316</v>
      </c>
      <c r="G1608" s="1">
        <v>-72899</v>
      </c>
      <c r="H1608" s="1">
        <f t="shared" si="97"/>
        <v>-984139</v>
      </c>
      <c r="I1608" s="2" t="s">
        <v>1893</v>
      </c>
      <c r="J1608" s="2" t="s">
        <v>375</v>
      </c>
      <c r="K1608" s="1"/>
      <c r="L1608" s="1"/>
      <c r="M1608" s="6"/>
      <c r="N1608" t="s">
        <v>3065</v>
      </c>
    </row>
    <row r="1609" spans="1:14" customFormat="1" hidden="1" outlineLevel="1" x14ac:dyDescent="0.2">
      <c r="A1609" s="6">
        <v>45037</v>
      </c>
      <c r="B1609" s="2">
        <v>23534</v>
      </c>
      <c r="C1609" s="2" t="s">
        <v>2162</v>
      </c>
      <c r="D1609" s="2" t="s">
        <v>1889</v>
      </c>
      <c r="E1609" s="1">
        <v>-2356600</v>
      </c>
      <c r="F1609" s="8" t="s">
        <v>316</v>
      </c>
      <c r="G1609" s="1">
        <v>-188528</v>
      </c>
      <c r="H1609" s="1">
        <f t="shared" si="97"/>
        <v>-2545128</v>
      </c>
      <c r="I1609" s="2" t="s">
        <v>1893</v>
      </c>
      <c r="J1609" s="2" t="s">
        <v>375</v>
      </c>
      <c r="K1609" s="1"/>
      <c r="L1609" s="1"/>
      <c r="M1609" s="6"/>
      <c r="N1609" t="s">
        <v>3065</v>
      </c>
    </row>
    <row r="1610" spans="1:14" customFormat="1" hidden="1" outlineLevel="1" x14ac:dyDescent="0.2">
      <c r="A1610" s="6">
        <v>45037</v>
      </c>
      <c r="B1610" s="2">
        <v>23535</v>
      </c>
      <c r="C1610" s="2" t="s">
        <v>2162</v>
      </c>
      <c r="D1610" s="2" t="s">
        <v>1889</v>
      </c>
      <c r="E1610" s="1">
        <v>-7471070</v>
      </c>
      <c r="F1610" s="8" t="s">
        <v>316</v>
      </c>
      <c r="G1610" s="1">
        <v>-597685</v>
      </c>
      <c r="H1610" s="1">
        <f t="shared" si="97"/>
        <v>-8068755</v>
      </c>
      <c r="I1610" s="2" t="s">
        <v>1893</v>
      </c>
      <c r="J1610" s="2" t="s">
        <v>375</v>
      </c>
      <c r="K1610" s="1"/>
      <c r="L1610" s="1"/>
      <c r="M1610" s="6"/>
      <c r="N1610" t="s">
        <v>3065</v>
      </c>
    </row>
    <row r="1611" spans="1:14" customFormat="1" hidden="1" outlineLevel="1" x14ac:dyDescent="0.2">
      <c r="A1611" s="6">
        <v>45037</v>
      </c>
      <c r="B1611" s="2">
        <v>23536</v>
      </c>
      <c r="C1611" s="2" t="s">
        <v>2162</v>
      </c>
      <c r="D1611" s="2" t="s">
        <v>1889</v>
      </c>
      <c r="E1611" s="1">
        <v>8515</v>
      </c>
      <c r="F1611" s="8" t="s">
        <v>620</v>
      </c>
      <c r="G1611" s="1">
        <v>852</v>
      </c>
      <c r="H1611" s="1">
        <f t="shared" si="97"/>
        <v>9367</v>
      </c>
      <c r="I1611" s="2" t="s">
        <v>1893</v>
      </c>
      <c r="J1611" s="2" t="s">
        <v>375</v>
      </c>
      <c r="K1611" s="1"/>
      <c r="L1611" s="1"/>
      <c r="M1611" s="6"/>
      <c r="N1611" t="s">
        <v>3065</v>
      </c>
    </row>
    <row r="1612" spans="1:14" customFormat="1" hidden="1" outlineLevel="1" x14ac:dyDescent="0.2">
      <c r="A1612" s="6">
        <v>45037</v>
      </c>
      <c r="B1612" s="2">
        <v>23537</v>
      </c>
      <c r="C1612" s="2" t="s">
        <v>2162</v>
      </c>
      <c r="D1612" s="2" t="s">
        <v>1889</v>
      </c>
      <c r="E1612" s="1">
        <v>-4723515</v>
      </c>
      <c r="F1612" s="8" t="s">
        <v>316</v>
      </c>
      <c r="G1612" s="1">
        <v>-377881</v>
      </c>
      <c r="H1612" s="1">
        <f t="shared" si="97"/>
        <v>-5101396</v>
      </c>
      <c r="I1612" s="2" t="s">
        <v>1893</v>
      </c>
      <c r="J1612" s="2" t="s">
        <v>375</v>
      </c>
      <c r="K1612" s="1"/>
      <c r="L1612" s="1"/>
      <c r="M1612" s="6"/>
      <c r="N1612" t="s">
        <v>3065</v>
      </c>
    </row>
    <row r="1613" spans="1:14" customFormat="1" hidden="1" outlineLevel="1" x14ac:dyDescent="0.2">
      <c r="A1613" s="6">
        <v>45037</v>
      </c>
      <c r="B1613" s="2">
        <v>23538</v>
      </c>
      <c r="C1613" s="2" t="s">
        <v>2162</v>
      </c>
      <c r="D1613" s="2" t="s">
        <v>1889</v>
      </c>
      <c r="E1613" s="1">
        <v>-4343800</v>
      </c>
      <c r="F1613" s="8" t="s">
        <v>316</v>
      </c>
      <c r="G1613" s="1">
        <v>-347504</v>
      </c>
      <c r="H1613" s="1">
        <f t="shared" si="97"/>
        <v>-4691304</v>
      </c>
      <c r="I1613" s="2" t="s">
        <v>1893</v>
      </c>
      <c r="J1613" s="2" t="s">
        <v>375</v>
      </c>
      <c r="K1613" s="1"/>
      <c r="L1613" s="1"/>
      <c r="M1613" s="6"/>
      <c r="N1613" t="s">
        <v>3065</v>
      </c>
    </row>
    <row r="1614" spans="1:14" customFormat="1" hidden="1" outlineLevel="1" x14ac:dyDescent="0.2">
      <c r="A1614" s="6">
        <v>45037</v>
      </c>
      <c r="B1614" s="2">
        <v>23539</v>
      </c>
      <c r="C1614" s="2" t="s">
        <v>2162</v>
      </c>
      <c r="D1614" s="2" t="s">
        <v>1889</v>
      </c>
      <c r="E1614" s="1">
        <v>-1012060</v>
      </c>
      <c r="F1614" s="8" t="s">
        <v>316</v>
      </c>
      <c r="G1614" s="1">
        <v>-80965</v>
      </c>
      <c r="H1614" s="1">
        <f t="shared" si="97"/>
        <v>-1093025</v>
      </c>
      <c r="I1614" s="2" t="s">
        <v>1893</v>
      </c>
      <c r="J1614" s="2" t="s">
        <v>375</v>
      </c>
      <c r="K1614" s="1"/>
      <c r="L1614" s="1"/>
      <c r="M1614" s="6"/>
      <c r="N1614" t="s">
        <v>3065</v>
      </c>
    </row>
    <row r="1615" spans="1:14" customFormat="1" hidden="1" outlineLevel="1" x14ac:dyDescent="0.2">
      <c r="A1615" s="6">
        <v>45037</v>
      </c>
      <c r="B1615" s="2">
        <v>23540</v>
      </c>
      <c r="C1615" s="2" t="s">
        <v>2162</v>
      </c>
      <c r="D1615" s="2" t="s">
        <v>1889</v>
      </c>
      <c r="E1615" s="1">
        <v>-1178300</v>
      </c>
      <c r="F1615" s="8" t="s">
        <v>316</v>
      </c>
      <c r="G1615" s="1">
        <v>-94264</v>
      </c>
      <c r="H1615" s="1">
        <f t="shared" si="97"/>
        <v>-1272564</v>
      </c>
      <c r="I1615" s="2" t="s">
        <v>1893</v>
      </c>
      <c r="J1615" s="2" t="s">
        <v>375</v>
      </c>
      <c r="K1615" s="1"/>
      <c r="L1615" s="1"/>
      <c r="M1615" s="6"/>
      <c r="N1615" t="s">
        <v>3065</v>
      </c>
    </row>
    <row r="1616" spans="1:14" customFormat="1" hidden="1" outlineLevel="1" x14ac:dyDescent="0.2">
      <c r="A1616" s="6">
        <v>45043</v>
      </c>
      <c r="B1616" s="2">
        <v>25024</v>
      </c>
      <c r="C1616" s="2" t="s">
        <v>2162</v>
      </c>
      <c r="D1616" s="2" t="s">
        <v>1889</v>
      </c>
      <c r="E1616" s="1">
        <v>-250910</v>
      </c>
      <c r="F1616" s="8" t="s">
        <v>316</v>
      </c>
      <c r="G1616" s="1">
        <v>-20073</v>
      </c>
      <c r="H1616" s="1">
        <f t="shared" si="97"/>
        <v>-270983</v>
      </c>
      <c r="I1616" s="2" t="s">
        <v>1893</v>
      </c>
      <c r="J1616" s="2" t="s">
        <v>375</v>
      </c>
      <c r="K1616" s="1"/>
      <c r="L1616" s="1"/>
      <c r="M1616" s="6"/>
      <c r="N1616" t="s">
        <v>3065</v>
      </c>
    </row>
    <row r="1617" spans="1:14" customFormat="1" hidden="1" outlineLevel="1" x14ac:dyDescent="0.2">
      <c r="A1617" s="6">
        <v>45043</v>
      </c>
      <c r="B1617" s="2">
        <v>25025</v>
      </c>
      <c r="C1617" s="2" t="s">
        <v>2162</v>
      </c>
      <c r="D1617" s="2" t="s">
        <v>1889</v>
      </c>
      <c r="E1617" s="1">
        <v>-5285593</v>
      </c>
      <c r="F1617" s="8" t="s">
        <v>316</v>
      </c>
      <c r="G1617" s="1">
        <v>-422847</v>
      </c>
      <c r="H1617" s="1">
        <f t="shared" si="97"/>
        <v>-5708440</v>
      </c>
      <c r="I1617" s="2" t="s">
        <v>1893</v>
      </c>
      <c r="J1617" s="2" t="s">
        <v>375</v>
      </c>
      <c r="K1617" s="1"/>
      <c r="L1617" s="1"/>
      <c r="M1617" s="6"/>
      <c r="N1617" t="s">
        <v>3065</v>
      </c>
    </row>
    <row r="1618" spans="1:14" customFormat="1" hidden="1" outlineLevel="1" x14ac:dyDescent="0.2">
      <c r="A1618" s="6">
        <v>45043</v>
      </c>
      <c r="B1618" s="2">
        <v>25026</v>
      </c>
      <c r="C1618" s="2" t="s">
        <v>2162</v>
      </c>
      <c r="D1618" s="2" t="s">
        <v>1889</v>
      </c>
      <c r="E1618" s="1">
        <v>-3388180</v>
      </c>
      <c r="F1618" s="8" t="s">
        <v>316</v>
      </c>
      <c r="G1618" s="1">
        <v>-271054</v>
      </c>
      <c r="H1618" s="1">
        <f t="shared" si="97"/>
        <v>-3659234</v>
      </c>
      <c r="I1618" s="2" t="s">
        <v>1893</v>
      </c>
      <c r="J1618" s="2" t="s">
        <v>375</v>
      </c>
      <c r="K1618" s="1"/>
      <c r="L1618" s="1"/>
      <c r="M1618" s="6"/>
      <c r="N1618" t="s">
        <v>3065</v>
      </c>
    </row>
    <row r="1619" spans="1:14" customFormat="1" hidden="1" outlineLevel="1" x14ac:dyDescent="0.2">
      <c r="A1619" s="6">
        <v>45043</v>
      </c>
      <c r="B1619" s="2">
        <v>25027</v>
      </c>
      <c r="C1619" s="2" t="s">
        <v>2162</v>
      </c>
      <c r="D1619" s="2" t="s">
        <v>1889</v>
      </c>
      <c r="E1619" s="1">
        <v>-4305270</v>
      </c>
      <c r="F1619" s="8" t="s">
        <v>316</v>
      </c>
      <c r="G1619" s="1">
        <v>-344422</v>
      </c>
      <c r="H1619" s="1">
        <f t="shared" si="97"/>
        <v>-4649692</v>
      </c>
      <c r="I1619" s="2" t="s">
        <v>1893</v>
      </c>
      <c r="J1619" s="2" t="s">
        <v>375</v>
      </c>
      <c r="K1619" s="1"/>
      <c r="L1619" s="1"/>
      <c r="M1619" s="6"/>
      <c r="N1619" t="s">
        <v>3065</v>
      </c>
    </row>
    <row r="1620" spans="1:14" customFormat="1" hidden="1" outlineLevel="1" x14ac:dyDescent="0.2">
      <c r="A1620" s="6">
        <v>45043</v>
      </c>
      <c r="B1620" s="2">
        <v>25028</v>
      </c>
      <c r="C1620" s="2" t="s">
        <v>2162</v>
      </c>
      <c r="D1620" s="2" t="s">
        <v>1889</v>
      </c>
      <c r="E1620" s="1">
        <v>-1309220</v>
      </c>
      <c r="F1620" s="8" t="s">
        <v>316</v>
      </c>
      <c r="G1620" s="1">
        <v>-104738</v>
      </c>
      <c r="H1620" s="1">
        <f t="shared" si="97"/>
        <v>-1413958</v>
      </c>
      <c r="I1620" s="2" t="s">
        <v>1893</v>
      </c>
      <c r="J1620" s="2" t="s">
        <v>375</v>
      </c>
      <c r="K1620" s="1"/>
      <c r="L1620" s="1"/>
      <c r="M1620" s="6"/>
      <c r="N1620" t="s">
        <v>3065</v>
      </c>
    </row>
    <row r="1621" spans="1:14" customFormat="1" hidden="1" outlineLevel="1" x14ac:dyDescent="0.2">
      <c r="A1621" s="6">
        <v>45043</v>
      </c>
      <c r="B1621" s="2">
        <v>25036</v>
      </c>
      <c r="C1621" s="2" t="s">
        <v>2162</v>
      </c>
      <c r="D1621" s="2" t="s">
        <v>1889</v>
      </c>
      <c r="E1621" s="1">
        <v>-2381320</v>
      </c>
      <c r="F1621" s="8" t="s">
        <v>316</v>
      </c>
      <c r="G1621" s="1">
        <v>-190506</v>
      </c>
      <c r="H1621" s="1">
        <f t="shared" si="97"/>
        <v>-2571826</v>
      </c>
      <c r="I1621" s="2" t="s">
        <v>2119</v>
      </c>
      <c r="J1621" s="2" t="s">
        <v>1150</v>
      </c>
      <c r="K1621" s="1"/>
      <c r="L1621" s="1"/>
      <c r="M1621" s="6"/>
      <c r="N1621" t="s">
        <v>3065</v>
      </c>
    </row>
    <row r="1622" spans="1:14" customFormat="1" hidden="1" outlineLevel="1" x14ac:dyDescent="0.2">
      <c r="A1622" s="6">
        <v>45052</v>
      </c>
      <c r="B1622" s="2">
        <v>25527</v>
      </c>
      <c r="C1622" s="2" t="s">
        <v>2162</v>
      </c>
      <c r="D1622" s="2" t="s">
        <v>1889</v>
      </c>
      <c r="E1622" s="1">
        <v>-19199335</v>
      </c>
      <c r="F1622" s="8" t="s">
        <v>316</v>
      </c>
      <c r="G1622" s="1">
        <v>-1535947</v>
      </c>
      <c r="H1622" s="1">
        <f t="shared" si="97"/>
        <v>-20735282</v>
      </c>
      <c r="I1622" s="2" t="s">
        <v>2355</v>
      </c>
      <c r="J1622" s="2" t="s">
        <v>2013</v>
      </c>
      <c r="K1622" s="1"/>
      <c r="L1622" s="1"/>
      <c r="M1622" s="6"/>
      <c r="N1622" t="s">
        <v>3065</v>
      </c>
    </row>
    <row r="1623" spans="1:14" customFormat="1" hidden="1" outlineLevel="1" x14ac:dyDescent="0.2">
      <c r="A1623" s="6">
        <v>45052</v>
      </c>
      <c r="B1623" s="2">
        <v>25528</v>
      </c>
      <c r="C1623" s="2" t="s">
        <v>2162</v>
      </c>
      <c r="D1623" s="2" t="s">
        <v>1889</v>
      </c>
      <c r="E1623" s="1">
        <v>-2221160</v>
      </c>
      <c r="F1623" s="8" t="s">
        <v>316</v>
      </c>
      <c r="G1623" s="1">
        <v>-177693</v>
      </c>
      <c r="H1623" s="1">
        <f t="shared" si="97"/>
        <v>-2398853</v>
      </c>
      <c r="I1623" s="2" t="s">
        <v>24</v>
      </c>
      <c r="J1623" s="2" t="s">
        <v>349</v>
      </c>
      <c r="K1623" s="1"/>
      <c r="L1623" s="1"/>
      <c r="M1623" s="6"/>
      <c r="N1623" t="s">
        <v>3065</v>
      </c>
    </row>
    <row r="1624" spans="1:14" customFormat="1" hidden="1" outlineLevel="1" x14ac:dyDescent="0.2">
      <c r="A1624" s="6">
        <v>45052</v>
      </c>
      <c r="B1624" s="2">
        <v>25529</v>
      </c>
      <c r="C1624" s="2" t="s">
        <v>2162</v>
      </c>
      <c r="D1624" s="2" t="s">
        <v>1889</v>
      </c>
      <c r="E1624" s="1">
        <v>-2381320</v>
      </c>
      <c r="F1624" s="8" t="s">
        <v>316</v>
      </c>
      <c r="G1624" s="1">
        <v>-190506</v>
      </c>
      <c r="H1624" s="1">
        <f t="shared" si="97"/>
        <v>-2571826</v>
      </c>
      <c r="I1624" s="2" t="s">
        <v>944</v>
      </c>
      <c r="J1624" s="2" t="s">
        <v>319</v>
      </c>
      <c r="K1624" s="1"/>
      <c r="L1624" s="1"/>
      <c r="M1624" s="6"/>
      <c r="N1624" t="s">
        <v>3065</v>
      </c>
    </row>
    <row r="1625" spans="1:14" customFormat="1" hidden="1" outlineLevel="1" x14ac:dyDescent="0.2">
      <c r="A1625" s="6">
        <v>45052</v>
      </c>
      <c r="B1625" s="2">
        <v>25530</v>
      </c>
      <c r="C1625" s="2" t="s">
        <v>2162</v>
      </c>
      <c r="D1625" s="2" t="s">
        <v>1889</v>
      </c>
      <c r="E1625" s="1">
        <v>-2381320</v>
      </c>
      <c r="F1625" s="8" t="s">
        <v>316</v>
      </c>
      <c r="G1625" s="1">
        <v>-190506</v>
      </c>
      <c r="H1625" s="1">
        <f t="shared" si="97"/>
        <v>-2571826</v>
      </c>
      <c r="I1625" s="2" t="s">
        <v>1554</v>
      </c>
      <c r="J1625" s="2" t="s">
        <v>2830</v>
      </c>
      <c r="K1625" s="1"/>
      <c r="L1625" s="1"/>
      <c r="M1625" s="6"/>
      <c r="N1625" t="s">
        <v>3065</v>
      </c>
    </row>
    <row r="1626" spans="1:14" customFormat="1" hidden="1" outlineLevel="1" x14ac:dyDescent="0.2">
      <c r="A1626" s="6">
        <v>45052</v>
      </c>
      <c r="B1626" s="2">
        <v>25531</v>
      </c>
      <c r="C1626" s="2" t="s">
        <v>2162</v>
      </c>
      <c r="D1626" s="2" t="s">
        <v>1889</v>
      </c>
      <c r="E1626" s="1">
        <v>-1110580</v>
      </c>
      <c r="F1626" s="8" t="s">
        <v>316</v>
      </c>
      <c r="G1626" s="1">
        <v>-88846</v>
      </c>
      <c r="H1626" s="1">
        <f t="shared" si="97"/>
        <v>-1199426</v>
      </c>
      <c r="I1626" s="2" t="s">
        <v>2119</v>
      </c>
      <c r="J1626" s="2" t="s">
        <v>1150</v>
      </c>
      <c r="K1626" s="1"/>
      <c r="L1626" s="1"/>
      <c r="M1626" s="6"/>
      <c r="N1626" t="s">
        <v>3065</v>
      </c>
    </row>
    <row r="1627" spans="1:14" customFormat="1" hidden="1" outlineLevel="1" x14ac:dyDescent="0.2">
      <c r="A1627" s="6">
        <v>45052</v>
      </c>
      <c r="B1627" s="2">
        <v>25532</v>
      </c>
      <c r="C1627" s="2" t="s">
        <v>2162</v>
      </c>
      <c r="D1627" s="2" t="s">
        <v>1889</v>
      </c>
      <c r="E1627" s="1">
        <v>-2381320</v>
      </c>
      <c r="F1627" s="8" t="s">
        <v>316</v>
      </c>
      <c r="G1627" s="1">
        <v>-190506</v>
      </c>
      <c r="H1627" s="1">
        <f t="shared" si="97"/>
        <v>-2571826</v>
      </c>
      <c r="I1627" s="2" t="s">
        <v>1893</v>
      </c>
      <c r="J1627" s="2" t="s">
        <v>375</v>
      </c>
      <c r="K1627" s="1"/>
      <c r="L1627" s="1"/>
      <c r="M1627" s="6"/>
      <c r="N1627" t="s">
        <v>3065</v>
      </c>
    </row>
    <row r="1628" spans="1:14" customFormat="1" hidden="1" outlineLevel="1" x14ac:dyDescent="0.2">
      <c r="A1628" s="6">
        <v>45052</v>
      </c>
      <c r="B1628" s="2">
        <v>25533</v>
      </c>
      <c r="C1628" s="2" t="s">
        <v>2162</v>
      </c>
      <c r="D1628" s="2" t="s">
        <v>1889</v>
      </c>
      <c r="E1628" s="1">
        <v>-3347430</v>
      </c>
      <c r="F1628" s="8" t="s">
        <v>316</v>
      </c>
      <c r="G1628" s="1">
        <v>-267794</v>
      </c>
      <c r="H1628" s="1">
        <f t="shared" si="97"/>
        <v>-3615224</v>
      </c>
      <c r="I1628" s="2" t="s">
        <v>1893</v>
      </c>
      <c r="J1628" s="2" t="s">
        <v>375</v>
      </c>
      <c r="K1628" s="1"/>
      <c r="L1628" s="1"/>
      <c r="M1628" s="6"/>
      <c r="N1628" t="s">
        <v>3065</v>
      </c>
    </row>
    <row r="1629" spans="1:14" customFormat="1" hidden="1" outlineLevel="1" x14ac:dyDescent="0.2">
      <c r="A1629" s="6">
        <v>45052</v>
      </c>
      <c r="B1629" s="2">
        <v>25534</v>
      </c>
      <c r="C1629" s="2" t="s">
        <v>2162</v>
      </c>
      <c r="D1629" s="2" t="s">
        <v>1889</v>
      </c>
      <c r="E1629" s="1">
        <v>-4854910</v>
      </c>
      <c r="F1629" s="8" t="s">
        <v>316</v>
      </c>
      <c r="G1629" s="1">
        <v>-388393</v>
      </c>
      <c r="H1629" s="1">
        <f t="shared" si="97"/>
        <v>-5243303</v>
      </c>
      <c r="I1629" s="2" t="s">
        <v>1893</v>
      </c>
      <c r="J1629" s="2" t="s">
        <v>375</v>
      </c>
      <c r="K1629" s="1"/>
      <c r="L1629" s="1"/>
      <c r="M1629" s="6"/>
      <c r="N1629" t="s">
        <v>3065</v>
      </c>
    </row>
    <row r="1630" spans="1:14" customFormat="1" hidden="1" outlineLevel="1" x14ac:dyDescent="0.2">
      <c r="A1630" s="6">
        <v>45052</v>
      </c>
      <c r="B1630" s="2">
        <v>25535</v>
      </c>
      <c r="C1630" s="2" t="s">
        <v>2162</v>
      </c>
      <c r="D1630" s="2" t="s">
        <v>1889</v>
      </c>
      <c r="E1630" s="1">
        <v>-4398895</v>
      </c>
      <c r="F1630" s="8" t="s">
        <v>316</v>
      </c>
      <c r="G1630" s="1">
        <v>-351912</v>
      </c>
      <c r="H1630" s="1">
        <f t="shared" si="97"/>
        <v>-4750807</v>
      </c>
      <c r="I1630" s="2" t="s">
        <v>1893</v>
      </c>
      <c r="J1630" s="2" t="s">
        <v>375</v>
      </c>
      <c r="K1630" s="1"/>
      <c r="L1630" s="1"/>
      <c r="M1630" s="6"/>
      <c r="N1630" t="s">
        <v>3065</v>
      </c>
    </row>
    <row r="1631" spans="1:14" customFormat="1" hidden="1" outlineLevel="1" x14ac:dyDescent="0.2">
      <c r="A1631" s="6">
        <v>45052</v>
      </c>
      <c r="B1631" s="2">
        <v>25536</v>
      </c>
      <c r="C1631" s="2" t="s">
        <v>2162</v>
      </c>
      <c r="D1631" s="2" t="s">
        <v>1889</v>
      </c>
      <c r="E1631" s="1">
        <v>-5346298</v>
      </c>
      <c r="F1631" s="8" t="s">
        <v>316</v>
      </c>
      <c r="G1631" s="1">
        <v>-427704</v>
      </c>
      <c r="H1631" s="1">
        <f t="shared" si="97"/>
        <v>-5774002</v>
      </c>
      <c r="I1631" s="2" t="s">
        <v>1893</v>
      </c>
      <c r="J1631" s="2" t="s">
        <v>375</v>
      </c>
      <c r="K1631" s="1"/>
      <c r="L1631" s="1"/>
      <c r="M1631" s="6"/>
      <c r="N1631" t="s">
        <v>3065</v>
      </c>
    </row>
    <row r="1632" spans="1:14" customFormat="1" hidden="1" outlineLevel="1" x14ac:dyDescent="0.2">
      <c r="A1632" s="6">
        <v>45052</v>
      </c>
      <c r="B1632" s="2">
        <v>25537</v>
      </c>
      <c r="C1632" s="2" t="s">
        <v>2162</v>
      </c>
      <c r="D1632" s="2" t="s">
        <v>1889</v>
      </c>
      <c r="E1632" s="1">
        <v>-4031740</v>
      </c>
      <c r="F1632" s="8" t="s">
        <v>316</v>
      </c>
      <c r="G1632" s="1">
        <v>-322539</v>
      </c>
      <c r="H1632" s="1">
        <f t="shared" si="97"/>
        <v>-4354279</v>
      </c>
      <c r="I1632" s="2" t="s">
        <v>1893</v>
      </c>
      <c r="J1632" s="2" t="s">
        <v>375</v>
      </c>
      <c r="K1632" s="1"/>
      <c r="L1632" s="1"/>
      <c r="M1632" s="6"/>
      <c r="N1632" t="s">
        <v>3065</v>
      </c>
    </row>
    <row r="1633" spans="1:14" customFormat="1" hidden="1" outlineLevel="1" x14ac:dyDescent="0.2">
      <c r="A1633" s="6">
        <v>45052</v>
      </c>
      <c r="B1633" s="2">
        <v>25538</v>
      </c>
      <c r="C1633" s="2" t="s">
        <v>2162</v>
      </c>
      <c r="D1633" s="2" t="s">
        <v>1889</v>
      </c>
      <c r="E1633" s="1">
        <v>-3123853</v>
      </c>
      <c r="F1633" s="8" t="s">
        <v>316</v>
      </c>
      <c r="G1633" s="1">
        <v>-249908</v>
      </c>
      <c r="H1633" s="1">
        <f t="shared" si="97"/>
        <v>-3373761</v>
      </c>
      <c r="I1633" s="2" t="s">
        <v>1893</v>
      </c>
      <c r="J1633" s="2" t="s">
        <v>375</v>
      </c>
      <c r="K1633" s="1"/>
      <c r="L1633" s="1"/>
      <c r="M1633" s="6"/>
      <c r="N1633" t="s">
        <v>3065</v>
      </c>
    </row>
    <row r="1634" spans="1:14" customFormat="1" hidden="1" outlineLevel="1" x14ac:dyDescent="0.2">
      <c r="A1634" s="6">
        <v>45052</v>
      </c>
      <c r="B1634" s="2">
        <v>25539</v>
      </c>
      <c r="C1634" s="2" t="s">
        <v>2162</v>
      </c>
      <c r="D1634" s="2" t="s">
        <v>1889</v>
      </c>
      <c r="E1634" s="1">
        <v>-595000</v>
      </c>
      <c r="F1634" s="8" t="s">
        <v>316</v>
      </c>
      <c r="G1634" s="1">
        <v>-47600</v>
      </c>
      <c r="H1634" s="1">
        <f t="shared" si="97"/>
        <v>-642600</v>
      </c>
      <c r="I1634" s="2" t="s">
        <v>1893</v>
      </c>
      <c r="J1634" s="2" t="s">
        <v>375</v>
      </c>
      <c r="K1634" s="1"/>
      <c r="L1634" s="1"/>
      <c r="M1634" s="6"/>
      <c r="N1634" t="s">
        <v>3065</v>
      </c>
    </row>
    <row r="1635" spans="1:14" customFormat="1" hidden="1" outlineLevel="1" x14ac:dyDescent="0.2">
      <c r="A1635" s="6">
        <v>45069</v>
      </c>
      <c r="B1635" s="2">
        <v>29950</v>
      </c>
      <c r="C1635" s="2" t="s">
        <v>2162</v>
      </c>
      <c r="D1635" s="2" t="s">
        <v>1889</v>
      </c>
      <c r="E1635" s="1">
        <v>5051270</v>
      </c>
      <c r="F1635" s="8" t="s">
        <v>316</v>
      </c>
      <c r="G1635" s="1">
        <v>404102</v>
      </c>
      <c r="H1635" s="1">
        <f t="shared" si="97"/>
        <v>5455372</v>
      </c>
      <c r="I1635" s="2" t="s">
        <v>1796</v>
      </c>
      <c r="J1635" s="2" t="s">
        <v>913</v>
      </c>
      <c r="K1635" s="1"/>
      <c r="L1635" s="1"/>
      <c r="M1635" s="6"/>
      <c r="N1635" t="s">
        <v>3065</v>
      </c>
    </row>
    <row r="1636" spans="1:14" customFormat="1" hidden="1" outlineLevel="1" x14ac:dyDescent="0.2">
      <c r="A1636" s="6">
        <v>45069</v>
      </c>
      <c r="B1636" s="2">
        <v>29951</v>
      </c>
      <c r="C1636" s="2" t="s">
        <v>2162</v>
      </c>
      <c r="D1636" s="2" t="s">
        <v>1889</v>
      </c>
      <c r="E1636" s="1">
        <v>5432999</v>
      </c>
      <c r="F1636" s="8" t="s">
        <v>316</v>
      </c>
      <c r="G1636" s="1">
        <v>434640</v>
      </c>
      <c r="H1636" s="1">
        <f t="shared" si="97"/>
        <v>5867639</v>
      </c>
      <c r="I1636" s="2" t="s">
        <v>2339</v>
      </c>
      <c r="J1636" s="2" t="s">
        <v>1408</v>
      </c>
      <c r="K1636" s="1"/>
      <c r="L1636" s="1"/>
      <c r="M1636" s="6"/>
      <c r="N1636" t="s">
        <v>3065</v>
      </c>
    </row>
    <row r="1637" spans="1:14" customFormat="1" hidden="1" outlineLevel="1" x14ac:dyDescent="0.2">
      <c r="A1637" s="6">
        <v>45069</v>
      </c>
      <c r="B1637" s="2">
        <v>29952</v>
      </c>
      <c r="C1637" s="2" t="s">
        <v>2162</v>
      </c>
      <c r="D1637" s="2" t="s">
        <v>1889</v>
      </c>
      <c r="E1637" s="1">
        <v>2579200</v>
      </c>
      <c r="F1637" s="8" t="s">
        <v>316</v>
      </c>
      <c r="G1637" s="1">
        <v>206336</v>
      </c>
      <c r="H1637" s="1">
        <f t="shared" si="97"/>
        <v>2785536</v>
      </c>
      <c r="I1637" s="2" t="s">
        <v>1554</v>
      </c>
      <c r="J1637" s="2" t="s">
        <v>2830</v>
      </c>
      <c r="K1637" s="1"/>
      <c r="L1637" s="1"/>
      <c r="M1637" s="6"/>
      <c r="N1637" t="s">
        <v>3065</v>
      </c>
    </row>
    <row r="1638" spans="1:14" customFormat="1" hidden="1" outlineLevel="1" x14ac:dyDescent="0.2">
      <c r="A1638" s="6">
        <v>45069</v>
      </c>
      <c r="B1638" s="2">
        <v>29953</v>
      </c>
      <c r="C1638" s="2" t="s">
        <v>2162</v>
      </c>
      <c r="D1638" s="2" t="s">
        <v>1889</v>
      </c>
      <c r="E1638" s="1">
        <v>7884734</v>
      </c>
      <c r="F1638" s="8" t="s">
        <v>316</v>
      </c>
      <c r="G1638" s="1">
        <v>630780</v>
      </c>
      <c r="H1638" s="1">
        <f t="shared" si="97"/>
        <v>8515514</v>
      </c>
      <c r="I1638" s="2" t="s">
        <v>2355</v>
      </c>
      <c r="J1638" s="2" t="s">
        <v>2013</v>
      </c>
      <c r="K1638" s="1"/>
      <c r="L1638" s="1"/>
      <c r="M1638" s="6"/>
      <c r="N1638" t="s">
        <v>3065</v>
      </c>
    </row>
    <row r="1639" spans="1:14" customFormat="1" hidden="1" outlineLevel="1" x14ac:dyDescent="0.2">
      <c r="A1639" s="6">
        <v>45069</v>
      </c>
      <c r="B1639" s="2">
        <v>29955</v>
      </c>
      <c r="C1639" s="2" t="s">
        <v>2162</v>
      </c>
      <c r="D1639" s="2" t="s">
        <v>1889</v>
      </c>
      <c r="E1639" s="1">
        <v>250910</v>
      </c>
      <c r="F1639" s="8" t="s">
        <v>316</v>
      </c>
      <c r="G1639" s="1">
        <v>20073</v>
      </c>
      <c r="H1639" s="1">
        <f t="shared" si="97"/>
        <v>270983</v>
      </c>
      <c r="I1639" s="2" t="s">
        <v>1796</v>
      </c>
      <c r="J1639" s="2" t="s">
        <v>913</v>
      </c>
      <c r="K1639" s="1"/>
      <c r="L1639" s="1"/>
      <c r="M1639" s="6"/>
      <c r="N1639" t="s">
        <v>3065</v>
      </c>
    </row>
    <row r="1640" spans="1:14" customFormat="1" hidden="1" outlineLevel="1" x14ac:dyDescent="0.2">
      <c r="A1640" s="6">
        <v>45069</v>
      </c>
      <c r="B1640" s="2">
        <v>29957</v>
      </c>
      <c r="C1640" s="2" t="s">
        <v>2162</v>
      </c>
      <c r="D1640" s="2" t="s">
        <v>1889</v>
      </c>
      <c r="E1640" s="1">
        <v>4762640</v>
      </c>
      <c r="F1640" s="8" t="s">
        <v>316</v>
      </c>
      <c r="G1640" s="1">
        <v>381011</v>
      </c>
      <c r="H1640" s="1">
        <f t="shared" si="97"/>
        <v>5143651</v>
      </c>
      <c r="I1640" s="2" t="s">
        <v>2818</v>
      </c>
      <c r="J1640" s="2" t="s">
        <v>364</v>
      </c>
      <c r="K1640" s="1"/>
      <c r="L1640" s="1"/>
      <c r="M1640" s="6"/>
      <c r="N1640" t="s">
        <v>3065</v>
      </c>
    </row>
    <row r="1641" spans="1:14" customFormat="1" hidden="1" outlineLevel="1" x14ac:dyDescent="0.2">
      <c r="A1641" s="6">
        <v>45069</v>
      </c>
      <c r="B1641" s="2">
        <v>29958</v>
      </c>
      <c r="C1641" s="2" t="s">
        <v>2162</v>
      </c>
      <c r="D1641" s="2" t="s">
        <v>1889</v>
      </c>
      <c r="E1641" s="1">
        <v>150546</v>
      </c>
      <c r="F1641" s="8" t="s">
        <v>316</v>
      </c>
      <c r="G1641" s="1">
        <v>12044</v>
      </c>
      <c r="H1641" s="1">
        <f t="shared" si="97"/>
        <v>162590</v>
      </c>
      <c r="I1641" s="2" t="s">
        <v>2818</v>
      </c>
      <c r="J1641" s="2" t="s">
        <v>364</v>
      </c>
      <c r="K1641" s="1"/>
      <c r="L1641" s="1"/>
      <c r="M1641" s="6"/>
      <c r="N1641" t="s">
        <v>3065</v>
      </c>
    </row>
    <row r="1642" spans="1:14" customFormat="1" hidden="1" outlineLevel="1" x14ac:dyDescent="0.2">
      <c r="A1642" s="6">
        <v>45069</v>
      </c>
      <c r="B1642" s="2">
        <v>29959</v>
      </c>
      <c r="C1642" s="2" t="s">
        <v>2162</v>
      </c>
      <c r="D1642" s="2" t="s">
        <v>1889</v>
      </c>
      <c r="E1642" s="1">
        <v>1361490</v>
      </c>
      <c r="F1642" s="8" t="s">
        <v>316</v>
      </c>
      <c r="G1642" s="1">
        <v>108919</v>
      </c>
      <c r="H1642" s="1">
        <f t="shared" si="97"/>
        <v>1470409</v>
      </c>
      <c r="I1642" s="2" t="s">
        <v>2339</v>
      </c>
      <c r="J1642" s="2" t="s">
        <v>1408</v>
      </c>
      <c r="K1642" s="1"/>
      <c r="L1642" s="1"/>
      <c r="M1642" s="6"/>
      <c r="N1642" t="s">
        <v>3065</v>
      </c>
    </row>
    <row r="1643" spans="1:14" customFormat="1" hidden="1" outlineLevel="1" x14ac:dyDescent="0.2">
      <c r="A1643" s="6">
        <v>45069</v>
      </c>
      <c r="B1643" s="2">
        <v>29960</v>
      </c>
      <c r="C1643" s="2" t="s">
        <v>2162</v>
      </c>
      <c r="D1643" s="2" t="s">
        <v>1889</v>
      </c>
      <c r="E1643" s="1">
        <v>2221160</v>
      </c>
      <c r="F1643" s="8" t="s">
        <v>316</v>
      </c>
      <c r="G1643" s="1">
        <v>177693</v>
      </c>
      <c r="H1643" s="1">
        <f t="shared" si="97"/>
        <v>2398853</v>
      </c>
      <c r="I1643" s="2" t="s">
        <v>24</v>
      </c>
      <c r="J1643" s="2" t="s">
        <v>349</v>
      </c>
      <c r="K1643" s="1"/>
      <c r="L1643" s="1"/>
      <c r="M1643" s="6"/>
      <c r="N1643" t="s">
        <v>3065</v>
      </c>
    </row>
    <row r="1644" spans="1:14" customFormat="1" hidden="1" outlineLevel="1" x14ac:dyDescent="0.2">
      <c r="A1644" s="6">
        <v>45069</v>
      </c>
      <c r="B1644" s="2">
        <v>29962</v>
      </c>
      <c r="C1644" s="2" t="s">
        <v>2162</v>
      </c>
      <c r="D1644" s="2" t="s">
        <v>1889</v>
      </c>
      <c r="E1644" s="1">
        <v>10337795</v>
      </c>
      <c r="F1644" s="8" t="s">
        <v>316</v>
      </c>
      <c r="G1644" s="1">
        <v>827024</v>
      </c>
      <c r="H1644" s="1">
        <f t="shared" si="97"/>
        <v>11164819</v>
      </c>
      <c r="I1644" s="2" t="s">
        <v>2355</v>
      </c>
      <c r="J1644" s="2" t="s">
        <v>2013</v>
      </c>
      <c r="K1644" s="1"/>
      <c r="L1644" s="1"/>
      <c r="M1644" s="6"/>
      <c r="N1644" t="s">
        <v>3065</v>
      </c>
    </row>
    <row r="1645" spans="1:14" customFormat="1" hidden="1" outlineLevel="1" x14ac:dyDescent="0.2">
      <c r="A1645" s="6">
        <v>45069</v>
      </c>
      <c r="B1645" s="2">
        <v>29964</v>
      </c>
      <c r="C1645" s="2" t="s">
        <v>2162</v>
      </c>
      <c r="D1645" s="2" t="s">
        <v>1889</v>
      </c>
      <c r="E1645" s="1">
        <v>2878815</v>
      </c>
      <c r="F1645" s="8" t="s">
        <v>316</v>
      </c>
      <c r="G1645" s="1">
        <v>230305</v>
      </c>
      <c r="H1645" s="1">
        <f t="shared" si="97"/>
        <v>3109120</v>
      </c>
      <c r="I1645" s="2" t="s">
        <v>431</v>
      </c>
      <c r="J1645" s="2" t="s">
        <v>2857</v>
      </c>
      <c r="K1645" s="1"/>
      <c r="L1645" s="1"/>
      <c r="M1645" s="6"/>
      <c r="N1645" t="s">
        <v>3065</v>
      </c>
    </row>
    <row r="1646" spans="1:14" customFormat="1" hidden="1" outlineLevel="1" x14ac:dyDescent="0.2">
      <c r="A1646" s="6">
        <v>45069</v>
      </c>
      <c r="B1646" s="2">
        <v>29969</v>
      </c>
      <c r="C1646" s="2" t="s">
        <v>2162</v>
      </c>
      <c r="D1646" s="2" t="s">
        <v>1889</v>
      </c>
      <c r="E1646" s="1">
        <v>12120916</v>
      </c>
      <c r="F1646" s="8" t="s">
        <v>316</v>
      </c>
      <c r="G1646" s="1">
        <v>969673</v>
      </c>
      <c r="H1646" s="1">
        <f t="shared" si="97"/>
        <v>13090589</v>
      </c>
      <c r="I1646" s="2" t="s">
        <v>2818</v>
      </c>
      <c r="J1646" s="2" t="s">
        <v>364</v>
      </c>
      <c r="K1646" s="1"/>
      <c r="L1646" s="1"/>
      <c r="M1646" s="6"/>
      <c r="N1646" t="s">
        <v>3065</v>
      </c>
    </row>
    <row r="1647" spans="1:14" customFormat="1" hidden="1" outlineLevel="1" x14ac:dyDescent="0.2">
      <c r="A1647" s="6">
        <v>45069</v>
      </c>
      <c r="B1647" s="2">
        <v>29970</v>
      </c>
      <c r="C1647" s="2" t="s">
        <v>2162</v>
      </c>
      <c r="D1647" s="2" t="s">
        <v>1889</v>
      </c>
      <c r="E1647" s="1">
        <v>-5051270</v>
      </c>
      <c r="F1647" s="8" t="s">
        <v>316</v>
      </c>
      <c r="G1647" s="1">
        <v>-404102</v>
      </c>
      <c r="H1647" s="1">
        <f t="shared" si="97"/>
        <v>-5455372</v>
      </c>
      <c r="I1647" s="2" t="s">
        <v>1796</v>
      </c>
      <c r="J1647" s="2" t="s">
        <v>913</v>
      </c>
      <c r="K1647" s="1"/>
      <c r="L1647" s="1"/>
      <c r="M1647" s="6"/>
      <c r="N1647" t="s">
        <v>3065</v>
      </c>
    </row>
    <row r="1648" spans="1:14" customFormat="1" hidden="1" outlineLevel="1" x14ac:dyDescent="0.2">
      <c r="A1648" s="6">
        <v>45069</v>
      </c>
      <c r="B1648" s="2">
        <v>29971</v>
      </c>
      <c r="C1648" s="2" t="s">
        <v>2162</v>
      </c>
      <c r="D1648" s="2" t="s">
        <v>1889</v>
      </c>
      <c r="E1648" s="1">
        <v>-5432999</v>
      </c>
      <c r="F1648" s="8" t="s">
        <v>316</v>
      </c>
      <c r="G1648" s="1">
        <v>-434640</v>
      </c>
      <c r="H1648" s="1">
        <f t="shared" si="97"/>
        <v>-5867639</v>
      </c>
      <c r="I1648" s="2" t="s">
        <v>2339</v>
      </c>
      <c r="J1648" s="2" t="s">
        <v>1408</v>
      </c>
      <c r="K1648" s="1"/>
      <c r="L1648" s="1"/>
      <c r="M1648" s="6"/>
      <c r="N1648" t="s">
        <v>3065</v>
      </c>
    </row>
    <row r="1649" spans="1:14" customFormat="1" hidden="1" outlineLevel="1" x14ac:dyDescent="0.2">
      <c r="A1649" s="6">
        <v>45069</v>
      </c>
      <c r="B1649" s="2">
        <v>29972</v>
      </c>
      <c r="C1649" s="2" t="s">
        <v>2162</v>
      </c>
      <c r="D1649" s="2" t="s">
        <v>1889</v>
      </c>
      <c r="E1649" s="1">
        <v>-2579200</v>
      </c>
      <c r="F1649" s="8" t="s">
        <v>316</v>
      </c>
      <c r="G1649" s="1">
        <v>-206336</v>
      </c>
      <c r="H1649" s="1">
        <f t="shared" si="97"/>
        <v>-2785536</v>
      </c>
      <c r="I1649" s="2" t="s">
        <v>1554</v>
      </c>
      <c r="J1649" s="2" t="s">
        <v>2830</v>
      </c>
      <c r="K1649" s="1"/>
      <c r="L1649" s="1"/>
      <c r="M1649" s="6"/>
      <c r="N1649" t="s">
        <v>3065</v>
      </c>
    </row>
    <row r="1650" spans="1:14" customFormat="1" hidden="1" outlineLevel="1" x14ac:dyDescent="0.2">
      <c r="A1650" s="6">
        <v>45069</v>
      </c>
      <c r="B1650" s="2">
        <v>29973</v>
      </c>
      <c r="C1650" s="2" t="s">
        <v>2162</v>
      </c>
      <c r="D1650" s="2" t="s">
        <v>1889</v>
      </c>
      <c r="E1650" s="1">
        <v>-7884734</v>
      </c>
      <c r="F1650" s="8" t="s">
        <v>316</v>
      </c>
      <c r="G1650" s="1">
        <v>-630780</v>
      </c>
      <c r="H1650" s="1">
        <f t="shared" si="97"/>
        <v>-8515514</v>
      </c>
      <c r="I1650" s="2" t="s">
        <v>2355</v>
      </c>
      <c r="J1650" s="2" t="s">
        <v>2013</v>
      </c>
      <c r="K1650" s="1"/>
      <c r="L1650" s="1"/>
      <c r="M1650" s="6"/>
      <c r="N1650" t="s">
        <v>3065</v>
      </c>
    </row>
    <row r="1651" spans="1:14" customFormat="1" hidden="1" outlineLevel="1" x14ac:dyDescent="0.2">
      <c r="A1651" s="6">
        <v>45069</v>
      </c>
      <c r="B1651" s="2">
        <v>29974</v>
      </c>
      <c r="C1651" s="2" t="s">
        <v>2162</v>
      </c>
      <c r="D1651" s="2" t="s">
        <v>1889</v>
      </c>
      <c r="E1651" s="1">
        <v>-250910</v>
      </c>
      <c r="F1651" s="8" t="s">
        <v>316</v>
      </c>
      <c r="G1651" s="1">
        <v>-20073</v>
      </c>
      <c r="H1651" s="1">
        <f t="shared" si="97"/>
        <v>-270983</v>
      </c>
      <c r="I1651" s="2" t="s">
        <v>1796</v>
      </c>
      <c r="J1651" s="2" t="s">
        <v>913</v>
      </c>
      <c r="K1651" s="1"/>
      <c r="L1651" s="1"/>
      <c r="M1651" s="6"/>
      <c r="N1651" t="s">
        <v>3065</v>
      </c>
    </row>
    <row r="1652" spans="1:14" customFormat="1" hidden="1" outlineLevel="1" x14ac:dyDescent="0.2">
      <c r="A1652" s="6">
        <v>45069</v>
      </c>
      <c r="B1652" s="2">
        <v>29975</v>
      </c>
      <c r="C1652" s="2" t="s">
        <v>2162</v>
      </c>
      <c r="D1652" s="2" t="s">
        <v>1889</v>
      </c>
      <c r="E1652" s="1">
        <v>-4762640</v>
      </c>
      <c r="F1652" s="8" t="s">
        <v>316</v>
      </c>
      <c r="G1652" s="1">
        <v>-381011</v>
      </c>
      <c r="H1652" s="1">
        <f t="shared" si="97"/>
        <v>-5143651</v>
      </c>
      <c r="I1652" s="2" t="s">
        <v>2818</v>
      </c>
      <c r="J1652" s="2" t="s">
        <v>364</v>
      </c>
      <c r="K1652" s="1"/>
      <c r="L1652" s="1"/>
      <c r="M1652" s="6"/>
      <c r="N1652" t="s">
        <v>3065</v>
      </c>
    </row>
    <row r="1653" spans="1:14" customFormat="1" hidden="1" outlineLevel="1" x14ac:dyDescent="0.2">
      <c r="A1653" s="6">
        <v>45069</v>
      </c>
      <c r="B1653" s="2">
        <v>29976</v>
      </c>
      <c r="C1653" s="2" t="s">
        <v>2162</v>
      </c>
      <c r="D1653" s="2" t="s">
        <v>1889</v>
      </c>
      <c r="E1653" s="1">
        <v>-150546</v>
      </c>
      <c r="F1653" s="8" t="s">
        <v>316</v>
      </c>
      <c r="G1653" s="1">
        <v>-12044</v>
      </c>
      <c r="H1653" s="1">
        <f t="shared" si="97"/>
        <v>-162590</v>
      </c>
      <c r="I1653" s="2" t="s">
        <v>2818</v>
      </c>
      <c r="J1653" s="2" t="s">
        <v>364</v>
      </c>
      <c r="K1653" s="1"/>
      <c r="L1653" s="1"/>
      <c r="M1653" s="6"/>
      <c r="N1653" t="s">
        <v>3065</v>
      </c>
    </row>
    <row r="1654" spans="1:14" customFormat="1" hidden="1" outlineLevel="1" x14ac:dyDescent="0.2">
      <c r="A1654" s="6">
        <v>45069</v>
      </c>
      <c r="B1654" s="2">
        <v>29977</v>
      </c>
      <c r="C1654" s="2" t="s">
        <v>2162</v>
      </c>
      <c r="D1654" s="2" t="s">
        <v>1889</v>
      </c>
      <c r="E1654" s="1">
        <v>-1361490</v>
      </c>
      <c r="F1654" s="8" t="s">
        <v>316</v>
      </c>
      <c r="G1654" s="1">
        <v>-108919</v>
      </c>
      <c r="H1654" s="1">
        <f t="shared" si="97"/>
        <v>-1470409</v>
      </c>
      <c r="I1654" s="2" t="s">
        <v>2339</v>
      </c>
      <c r="J1654" s="2" t="s">
        <v>1408</v>
      </c>
      <c r="K1654" s="1"/>
      <c r="L1654" s="1"/>
      <c r="M1654" s="6"/>
      <c r="N1654" t="s">
        <v>3065</v>
      </c>
    </row>
    <row r="1655" spans="1:14" customFormat="1" hidden="1" outlineLevel="1" x14ac:dyDescent="0.2">
      <c r="A1655" s="6">
        <v>45069</v>
      </c>
      <c r="B1655" s="2">
        <v>29978</v>
      </c>
      <c r="C1655" s="2" t="s">
        <v>2162</v>
      </c>
      <c r="D1655" s="2" t="s">
        <v>1889</v>
      </c>
      <c r="E1655" s="1">
        <v>-2221160</v>
      </c>
      <c r="F1655" s="8" t="s">
        <v>316</v>
      </c>
      <c r="G1655" s="1">
        <v>-177693</v>
      </c>
      <c r="H1655" s="1">
        <f t="shared" si="97"/>
        <v>-2398853</v>
      </c>
      <c r="I1655" s="2" t="s">
        <v>24</v>
      </c>
      <c r="J1655" s="2" t="s">
        <v>349</v>
      </c>
      <c r="K1655" s="1"/>
      <c r="L1655" s="1"/>
      <c r="M1655" s="6"/>
      <c r="N1655" t="s">
        <v>3065</v>
      </c>
    </row>
    <row r="1656" spans="1:14" customFormat="1" hidden="1" outlineLevel="1" x14ac:dyDescent="0.2">
      <c r="A1656" s="6">
        <v>45069</v>
      </c>
      <c r="B1656" s="2">
        <v>29979</v>
      </c>
      <c r="C1656" s="2" t="s">
        <v>2162</v>
      </c>
      <c r="D1656" s="2" t="s">
        <v>1889</v>
      </c>
      <c r="E1656" s="1">
        <v>-10337795</v>
      </c>
      <c r="F1656" s="8" t="s">
        <v>316</v>
      </c>
      <c r="G1656" s="1">
        <v>-827024</v>
      </c>
      <c r="H1656" s="1">
        <f t="shared" si="97"/>
        <v>-11164819</v>
      </c>
      <c r="I1656" s="2" t="s">
        <v>2355</v>
      </c>
      <c r="J1656" s="2" t="s">
        <v>2013</v>
      </c>
      <c r="K1656" s="1"/>
      <c r="L1656" s="1"/>
      <c r="M1656" s="6"/>
      <c r="N1656" t="s">
        <v>3065</v>
      </c>
    </row>
    <row r="1657" spans="1:14" customFormat="1" hidden="1" outlineLevel="1" x14ac:dyDescent="0.2">
      <c r="A1657" s="6">
        <v>45069</v>
      </c>
      <c r="B1657" s="2">
        <v>29980</v>
      </c>
      <c r="C1657" s="2" t="s">
        <v>2162</v>
      </c>
      <c r="D1657" s="2" t="s">
        <v>1889</v>
      </c>
      <c r="E1657" s="1">
        <v>-2878815</v>
      </c>
      <c r="F1657" s="8" t="s">
        <v>316</v>
      </c>
      <c r="G1657" s="1">
        <v>-230305</v>
      </c>
      <c r="H1657" s="1">
        <f t="shared" si="97"/>
        <v>-3109120</v>
      </c>
      <c r="I1657" s="2" t="s">
        <v>431</v>
      </c>
      <c r="J1657" s="2" t="s">
        <v>2857</v>
      </c>
      <c r="K1657" s="1"/>
      <c r="L1657" s="1"/>
      <c r="M1657" s="6"/>
      <c r="N1657" t="s">
        <v>3065</v>
      </c>
    </row>
    <row r="1658" spans="1:14" customFormat="1" hidden="1" outlineLevel="1" x14ac:dyDescent="0.2">
      <c r="A1658" s="6">
        <v>45069</v>
      </c>
      <c r="B1658" s="2">
        <v>29981</v>
      </c>
      <c r="C1658" s="2" t="s">
        <v>2162</v>
      </c>
      <c r="D1658" s="2" t="s">
        <v>1889</v>
      </c>
      <c r="E1658" s="1">
        <v>-12120916</v>
      </c>
      <c r="F1658" s="8" t="s">
        <v>316</v>
      </c>
      <c r="G1658" s="1">
        <v>-969673</v>
      </c>
      <c r="H1658" s="1">
        <f t="shared" si="97"/>
        <v>-13090589</v>
      </c>
      <c r="I1658" s="2" t="s">
        <v>2818</v>
      </c>
      <c r="J1658" s="2" t="s">
        <v>364</v>
      </c>
      <c r="K1658" s="1"/>
      <c r="L1658" s="1"/>
      <c r="M1658" s="6"/>
      <c r="N1658" t="s">
        <v>3065</v>
      </c>
    </row>
    <row r="1659" spans="1:14" customFormat="1" hidden="1" outlineLevel="1" x14ac:dyDescent="0.2">
      <c r="A1659" s="6">
        <v>45069</v>
      </c>
      <c r="B1659" s="2">
        <v>29988</v>
      </c>
      <c r="C1659" s="2" t="s">
        <v>2162</v>
      </c>
      <c r="D1659" s="2" t="s">
        <v>1889</v>
      </c>
      <c r="E1659" s="1">
        <v>-21578001</v>
      </c>
      <c r="F1659" s="8" t="s">
        <v>316</v>
      </c>
      <c r="G1659" s="1">
        <v>-1726240</v>
      </c>
      <c r="H1659" s="1">
        <f t="shared" si="97"/>
        <v>-23304241</v>
      </c>
      <c r="I1659" s="2" t="s">
        <v>2355</v>
      </c>
      <c r="J1659" s="2" t="s">
        <v>2013</v>
      </c>
      <c r="K1659" s="1"/>
      <c r="L1659" s="1"/>
      <c r="M1659" s="6"/>
      <c r="N1659" t="s">
        <v>3065</v>
      </c>
    </row>
    <row r="1660" spans="1:14" customFormat="1" hidden="1" outlineLevel="1" x14ac:dyDescent="0.2">
      <c r="A1660" s="6">
        <v>45069</v>
      </c>
      <c r="B1660" s="2">
        <v>29989</v>
      </c>
      <c r="C1660" s="2" t="s">
        <v>2162</v>
      </c>
      <c r="D1660" s="2" t="s">
        <v>1889</v>
      </c>
      <c r="E1660" s="1">
        <v>-816750</v>
      </c>
      <c r="F1660" s="8" t="s">
        <v>316</v>
      </c>
      <c r="G1660" s="1">
        <v>-65340</v>
      </c>
      <c r="H1660" s="1">
        <f t="shared" si="97"/>
        <v>-882090</v>
      </c>
      <c r="I1660" s="2" t="s">
        <v>2355</v>
      </c>
      <c r="J1660" s="2" t="s">
        <v>2013</v>
      </c>
      <c r="K1660" s="1"/>
      <c r="L1660" s="1"/>
      <c r="M1660" s="6"/>
      <c r="N1660" t="s">
        <v>3065</v>
      </c>
    </row>
    <row r="1661" spans="1:14" customFormat="1" hidden="1" outlineLevel="1" x14ac:dyDescent="0.2">
      <c r="A1661" s="6">
        <v>45069</v>
      </c>
      <c r="B1661" s="2">
        <v>29990</v>
      </c>
      <c r="C1661" s="2" t="s">
        <v>2162</v>
      </c>
      <c r="D1661" s="2" t="s">
        <v>1889</v>
      </c>
      <c r="E1661" s="1">
        <v>1072050</v>
      </c>
      <c r="F1661" s="8" t="s">
        <v>316</v>
      </c>
      <c r="G1661" s="1">
        <v>85764</v>
      </c>
      <c r="H1661" s="1">
        <f t="shared" si="97"/>
        <v>1157814</v>
      </c>
      <c r="I1661" s="2" t="s">
        <v>1893</v>
      </c>
      <c r="J1661" s="2" t="s">
        <v>375</v>
      </c>
      <c r="K1661" s="1"/>
      <c r="L1661" s="1"/>
      <c r="M1661" s="6"/>
      <c r="N1661" t="s">
        <v>3065</v>
      </c>
    </row>
    <row r="1662" spans="1:14" customFormat="1" hidden="1" outlineLevel="1" x14ac:dyDescent="0.2">
      <c r="A1662" s="6">
        <v>45069</v>
      </c>
      <c r="B1662" s="2">
        <v>29991</v>
      </c>
      <c r="C1662" s="2" t="s">
        <v>2162</v>
      </c>
      <c r="D1662" s="2" t="s">
        <v>1889</v>
      </c>
      <c r="E1662" s="1">
        <v>2618440</v>
      </c>
      <c r="F1662" s="8" t="s">
        <v>316</v>
      </c>
      <c r="G1662" s="1">
        <v>209475</v>
      </c>
      <c r="H1662" s="1">
        <f t="shared" si="97"/>
        <v>2827915</v>
      </c>
      <c r="I1662" s="2" t="s">
        <v>1893</v>
      </c>
      <c r="J1662" s="2" t="s">
        <v>375</v>
      </c>
      <c r="K1662" s="1"/>
      <c r="L1662" s="1"/>
      <c r="M1662" s="6"/>
      <c r="N1662" t="s">
        <v>3065</v>
      </c>
    </row>
    <row r="1663" spans="1:14" customFormat="1" hidden="1" outlineLevel="1" x14ac:dyDescent="0.2">
      <c r="A1663" s="6">
        <v>45069</v>
      </c>
      <c r="B1663" s="2">
        <v>29992</v>
      </c>
      <c r="C1663" s="2" t="s">
        <v>2162</v>
      </c>
      <c r="D1663" s="2" t="s">
        <v>1889</v>
      </c>
      <c r="E1663" s="1">
        <v>7631880</v>
      </c>
      <c r="F1663" s="8" t="s">
        <v>316</v>
      </c>
      <c r="G1663" s="1">
        <v>610550</v>
      </c>
      <c r="H1663" s="1">
        <f t="shared" si="97"/>
        <v>8242430</v>
      </c>
      <c r="I1663" s="2" t="s">
        <v>1893</v>
      </c>
      <c r="J1663" s="2" t="s">
        <v>375</v>
      </c>
      <c r="K1663" s="1"/>
      <c r="L1663" s="1"/>
      <c r="M1663" s="6"/>
      <c r="N1663" t="s">
        <v>3065</v>
      </c>
    </row>
    <row r="1664" spans="1:14" customFormat="1" hidden="1" outlineLevel="1" x14ac:dyDescent="0.2">
      <c r="A1664" s="6">
        <v>45069</v>
      </c>
      <c r="B1664" s="2">
        <v>29993</v>
      </c>
      <c r="C1664" s="2" t="s">
        <v>2162</v>
      </c>
      <c r="D1664" s="2" t="s">
        <v>1889</v>
      </c>
      <c r="E1664" s="1">
        <v>1309220</v>
      </c>
      <c r="F1664" s="8" t="s">
        <v>316</v>
      </c>
      <c r="G1664" s="1">
        <v>104738</v>
      </c>
      <c r="H1664" s="1">
        <f t="shared" si="97"/>
        <v>1413958</v>
      </c>
      <c r="I1664" s="2" t="s">
        <v>1893</v>
      </c>
      <c r="J1664" s="2" t="s">
        <v>375</v>
      </c>
      <c r="K1664" s="1"/>
      <c r="L1664" s="1"/>
      <c r="M1664" s="6"/>
      <c r="N1664" t="s">
        <v>3065</v>
      </c>
    </row>
    <row r="1665" spans="1:14" customFormat="1" hidden="1" outlineLevel="1" x14ac:dyDescent="0.2">
      <c r="A1665" s="6">
        <v>45069</v>
      </c>
      <c r="B1665" s="2">
        <v>29994</v>
      </c>
      <c r="C1665" s="2" t="s">
        <v>2162</v>
      </c>
      <c r="D1665" s="2" t="s">
        <v>1889</v>
      </c>
      <c r="E1665" s="1">
        <v>1190660</v>
      </c>
      <c r="F1665" s="8" t="s">
        <v>316</v>
      </c>
      <c r="G1665" s="1">
        <v>95253</v>
      </c>
      <c r="H1665" s="1">
        <f t="shared" si="97"/>
        <v>1285913</v>
      </c>
      <c r="I1665" s="2" t="s">
        <v>1893</v>
      </c>
      <c r="J1665" s="2" t="s">
        <v>375</v>
      </c>
      <c r="K1665" s="1"/>
      <c r="L1665" s="1"/>
      <c r="M1665" s="6"/>
      <c r="N1665" t="s">
        <v>3065</v>
      </c>
    </row>
    <row r="1666" spans="1:14" customFormat="1" hidden="1" outlineLevel="1" x14ac:dyDescent="0.2">
      <c r="A1666" s="6">
        <v>45069</v>
      </c>
      <c r="B1666" s="2">
        <v>29995</v>
      </c>
      <c r="C1666" s="2" t="s">
        <v>2162</v>
      </c>
      <c r="D1666" s="2" t="s">
        <v>1889</v>
      </c>
      <c r="E1666" s="1">
        <v>4522400</v>
      </c>
      <c r="F1666" s="8" t="s">
        <v>316</v>
      </c>
      <c r="G1666" s="1">
        <v>361792</v>
      </c>
      <c r="H1666" s="1">
        <f t="shared" ref="H1666:H1729" si="98">+E1666+G1666</f>
        <v>4884192</v>
      </c>
      <c r="I1666" s="2" t="s">
        <v>1893</v>
      </c>
      <c r="J1666" s="2" t="s">
        <v>375</v>
      </c>
      <c r="K1666" s="1"/>
      <c r="L1666" s="1"/>
      <c r="M1666" s="6"/>
      <c r="N1666" t="s">
        <v>3065</v>
      </c>
    </row>
    <row r="1667" spans="1:14" customFormat="1" hidden="1" outlineLevel="1" x14ac:dyDescent="0.2">
      <c r="A1667" s="6">
        <v>45069</v>
      </c>
      <c r="B1667" s="2">
        <v>29996</v>
      </c>
      <c r="C1667" s="2" t="s">
        <v>2162</v>
      </c>
      <c r="D1667" s="2" t="s">
        <v>1889</v>
      </c>
      <c r="E1667" s="1">
        <v>-1072050</v>
      </c>
      <c r="F1667" s="8" t="s">
        <v>316</v>
      </c>
      <c r="G1667" s="1">
        <v>-85764</v>
      </c>
      <c r="H1667" s="1">
        <f t="shared" si="98"/>
        <v>-1157814</v>
      </c>
      <c r="I1667" s="2" t="s">
        <v>1893</v>
      </c>
      <c r="J1667" s="2" t="s">
        <v>375</v>
      </c>
      <c r="K1667" s="1"/>
      <c r="L1667" s="1"/>
      <c r="M1667" s="6"/>
      <c r="N1667" t="s">
        <v>3065</v>
      </c>
    </row>
    <row r="1668" spans="1:14" customFormat="1" hidden="1" outlineLevel="1" x14ac:dyDescent="0.2">
      <c r="A1668" s="6">
        <v>45069</v>
      </c>
      <c r="B1668" s="2">
        <v>29997</v>
      </c>
      <c r="C1668" s="2" t="s">
        <v>2162</v>
      </c>
      <c r="D1668" s="2" t="s">
        <v>1889</v>
      </c>
      <c r="E1668" s="1">
        <v>-2618440</v>
      </c>
      <c r="F1668" s="8" t="s">
        <v>316</v>
      </c>
      <c r="G1668" s="1">
        <v>-209475</v>
      </c>
      <c r="H1668" s="1">
        <f t="shared" si="98"/>
        <v>-2827915</v>
      </c>
      <c r="I1668" s="2" t="s">
        <v>1893</v>
      </c>
      <c r="J1668" s="2" t="s">
        <v>375</v>
      </c>
      <c r="K1668" s="1"/>
      <c r="L1668" s="1"/>
      <c r="M1668" s="6"/>
      <c r="N1668" t="s">
        <v>3065</v>
      </c>
    </row>
    <row r="1669" spans="1:14" customFormat="1" hidden="1" outlineLevel="1" x14ac:dyDescent="0.2">
      <c r="A1669" s="6">
        <v>45069</v>
      </c>
      <c r="B1669" s="2">
        <v>29998</v>
      </c>
      <c r="C1669" s="2" t="s">
        <v>2162</v>
      </c>
      <c r="D1669" s="2" t="s">
        <v>1889</v>
      </c>
      <c r="E1669" s="1">
        <v>-7631880</v>
      </c>
      <c r="F1669" s="8" t="s">
        <v>316</v>
      </c>
      <c r="G1669" s="1">
        <v>-610550</v>
      </c>
      <c r="H1669" s="1">
        <f t="shared" si="98"/>
        <v>-8242430</v>
      </c>
      <c r="I1669" s="2" t="s">
        <v>1893</v>
      </c>
      <c r="J1669" s="2" t="s">
        <v>375</v>
      </c>
      <c r="K1669" s="1"/>
      <c r="L1669" s="1"/>
      <c r="M1669" s="6"/>
      <c r="N1669" t="s">
        <v>3065</v>
      </c>
    </row>
    <row r="1670" spans="1:14" customFormat="1" hidden="1" outlineLevel="1" x14ac:dyDescent="0.2">
      <c r="A1670" s="6">
        <v>45069</v>
      </c>
      <c r="B1670" s="2">
        <v>29999</v>
      </c>
      <c r="C1670" s="2" t="s">
        <v>2162</v>
      </c>
      <c r="D1670" s="2" t="s">
        <v>1889</v>
      </c>
      <c r="E1670" s="1">
        <v>-1309220</v>
      </c>
      <c r="F1670" s="8" t="s">
        <v>316</v>
      </c>
      <c r="G1670" s="1">
        <v>-104738</v>
      </c>
      <c r="H1670" s="1">
        <f t="shared" si="98"/>
        <v>-1413958</v>
      </c>
      <c r="I1670" s="2" t="s">
        <v>1893</v>
      </c>
      <c r="J1670" s="2" t="s">
        <v>375</v>
      </c>
      <c r="K1670" s="1"/>
      <c r="L1670" s="1"/>
      <c r="M1670" s="6"/>
      <c r="N1670" t="s">
        <v>3065</v>
      </c>
    </row>
    <row r="1671" spans="1:14" customFormat="1" hidden="1" outlineLevel="1" x14ac:dyDescent="0.2">
      <c r="A1671" s="6">
        <v>45069</v>
      </c>
      <c r="B1671" s="2">
        <v>30000</v>
      </c>
      <c r="C1671" s="2" t="s">
        <v>2162</v>
      </c>
      <c r="D1671" s="2" t="s">
        <v>1889</v>
      </c>
      <c r="E1671" s="1">
        <v>-1190660</v>
      </c>
      <c r="F1671" s="8" t="s">
        <v>316</v>
      </c>
      <c r="G1671" s="1">
        <v>-95253</v>
      </c>
      <c r="H1671" s="1">
        <f t="shared" si="98"/>
        <v>-1285913</v>
      </c>
      <c r="I1671" s="2" t="s">
        <v>1893</v>
      </c>
      <c r="J1671" s="2" t="s">
        <v>375</v>
      </c>
      <c r="K1671" s="1"/>
      <c r="L1671" s="1"/>
      <c r="M1671" s="6"/>
      <c r="N1671" t="s">
        <v>3065</v>
      </c>
    </row>
    <row r="1672" spans="1:14" customFormat="1" hidden="1" outlineLevel="1" x14ac:dyDescent="0.2">
      <c r="A1672" s="6">
        <v>45069</v>
      </c>
      <c r="B1672" s="2">
        <v>30001</v>
      </c>
      <c r="C1672" s="2" t="s">
        <v>2162</v>
      </c>
      <c r="D1672" s="2" t="s">
        <v>1889</v>
      </c>
      <c r="E1672" s="1">
        <v>-4522400</v>
      </c>
      <c r="F1672" s="8" t="s">
        <v>316</v>
      </c>
      <c r="G1672" s="1">
        <v>-361792</v>
      </c>
      <c r="H1672" s="1">
        <f t="shared" si="98"/>
        <v>-4884192</v>
      </c>
      <c r="I1672" s="2" t="s">
        <v>1893</v>
      </c>
      <c r="J1672" s="2" t="s">
        <v>375</v>
      </c>
      <c r="K1672" s="1"/>
      <c r="L1672" s="1"/>
      <c r="M1672" s="6"/>
      <c r="N1672" t="s">
        <v>3065</v>
      </c>
    </row>
    <row r="1673" spans="1:14" customFormat="1" hidden="1" outlineLevel="1" x14ac:dyDescent="0.2">
      <c r="A1673" s="6">
        <v>45069</v>
      </c>
      <c r="B1673" s="2">
        <v>30002</v>
      </c>
      <c r="C1673" s="2" t="s">
        <v>2162</v>
      </c>
      <c r="D1673" s="2" t="s">
        <v>1889</v>
      </c>
      <c r="E1673" s="1">
        <v>-392004</v>
      </c>
      <c r="F1673" s="8" t="s">
        <v>316</v>
      </c>
      <c r="G1673" s="1">
        <v>-31360</v>
      </c>
      <c r="H1673" s="1">
        <f t="shared" si="98"/>
        <v>-423364</v>
      </c>
      <c r="I1673" s="2" t="s">
        <v>1893</v>
      </c>
      <c r="J1673" s="2" t="s">
        <v>375</v>
      </c>
      <c r="K1673" s="1"/>
      <c r="L1673" s="1"/>
      <c r="M1673" s="6"/>
      <c r="N1673" t="s">
        <v>3065</v>
      </c>
    </row>
    <row r="1674" spans="1:14" customFormat="1" hidden="1" outlineLevel="1" x14ac:dyDescent="0.2">
      <c r="A1674" s="6">
        <v>45069</v>
      </c>
      <c r="B1674" s="2">
        <v>30003</v>
      </c>
      <c r="C1674" s="2" t="s">
        <v>2162</v>
      </c>
      <c r="D1674" s="2" t="s">
        <v>1889</v>
      </c>
      <c r="E1674" s="1">
        <v>-4397433</v>
      </c>
      <c r="F1674" s="8" t="s">
        <v>316</v>
      </c>
      <c r="G1674" s="1">
        <v>-351795</v>
      </c>
      <c r="H1674" s="1">
        <f t="shared" si="98"/>
        <v>-4749228</v>
      </c>
      <c r="I1674" s="2" t="s">
        <v>1893</v>
      </c>
      <c r="J1674" s="2" t="s">
        <v>375</v>
      </c>
      <c r="K1674" s="1"/>
      <c r="L1674" s="1"/>
      <c r="M1674" s="6"/>
      <c r="N1674" t="s">
        <v>3065</v>
      </c>
    </row>
    <row r="1675" spans="1:14" customFormat="1" hidden="1" outlineLevel="1" x14ac:dyDescent="0.2">
      <c r="A1675" s="6">
        <v>45070</v>
      </c>
      <c r="B1675" s="2">
        <v>30088</v>
      </c>
      <c r="C1675" s="2" t="s">
        <v>2162</v>
      </c>
      <c r="D1675" s="2" t="s">
        <v>1889</v>
      </c>
      <c r="E1675" s="1">
        <v>119066</v>
      </c>
      <c r="F1675" s="8" t="s">
        <v>316</v>
      </c>
      <c r="G1675" s="1">
        <v>9525</v>
      </c>
      <c r="H1675" s="1">
        <f t="shared" si="98"/>
        <v>128591</v>
      </c>
      <c r="I1675" s="2" t="s">
        <v>1796</v>
      </c>
      <c r="J1675" s="2" t="s">
        <v>913</v>
      </c>
      <c r="K1675" s="1"/>
      <c r="L1675" s="1"/>
      <c r="M1675" s="6"/>
      <c r="N1675" t="s">
        <v>3065</v>
      </c>
    </row>
    <row r="1676" spans="1:14" customFormat="1" hidden="1" outlineLevel="1" x14ac:dyDescent="0.2">
      <c r="A1676" s="6">
        <v>45070</v>
      </c>
      <c r="B1676" s="2">
        <v>30089</v>
      </c>
      <c r="C1676" s="2" t="s">
        <v>2162</v>
      </c>
      <c r="D1676" s="2" t="s">
        <v>1889</v>
      </c>
      <c r="E1676" s="1">
        <v>-2381320</v>
      </c>
      <c r="F1676" s="8" t="s">
        <v>316</v>
      </c>
      <c r="G1676" s="1">
        <v>-190506</v>
      </c>
      <c r="H1676" s="1">
        <f t="shared" si="98"/>
        <v>-2571826</v>
      </c>
      <c r="I1676" s="2" t="s">
        <v>1796</v>
      </c>
      <c r="J1676" s="2" t="s">
        <v>913</v>
      </c>
      <c r="K1676" s="1"/>
      <c r="L1676" s="1"/>
      <c r="M1676" s="6"/>
      <c r="N1676" t="s">
        <v>3065</v>
      </c>
    </row>
    <row r="1677" spans="1:14" customFormat="1" hidden="1" outlineLevel="1" x14ac:dyDescent="0.2">
      <c r="A1677" s="6">
        <v>45071</v>
      </c>
      <c r="B1677" s="2">
        <v>31056</v>
      </c>
      <c r="C1677" s="2" t="s">
        <v>2162</v>
      </c>
      <c r="D1677" s="2" t="s">
        <v>1889</v>
      </c>
      <c r="E1677" s="1">
        <v>13611</v>
      </c>
      <c r="F1677" s="8" t="s">
        <v>316</v>
      </c>
      <c r="G1677" s="1">
        <v>1089</v>
      </c>
      <c r="H1677" s="1">
        <f t="shared" si="98"/>
        <v>14700</v>
      </c>
      <c r="I1677" s="2" t="s">
        <v>2339</v>
      </c>
      <c r="J1677" s="2" t="s">
        <v>1408</v>
      </c>
      <c r="K1677" s="1"/>
      <c r="L1677" s="1"/>
      <c r="M1677" s="6"/>
      <c r="N1677" t="s">
        <v>3065</v>
      </c>
    </row>
    <row r="1678" spans="1:14" customFormat="1" hidden="1" outlineLevel="1" x14ac:dyDescent="0.2">
      <c r="A1678" s="6">
        <v>45077</v>
      </c>
      <c r="B1678" s="2">
        <v>32001</v>
      </c>
      <c r="C1678" s="2" t="s">
        <v>2162</v>
      </c>
      <c r="D1678" s="2" t="s">
        <v>1889</v>
      </c>
      <c r="E1678" s="1">
        <v>-3331740</v>
      </c>
      <c r="F1678" s="8" t="s">
        <v>316</v>
      </c>
      <c r="G1678" s="1">
        <v>-266539</v>
      </c>
      <c r="H1678" s="1">
        <f t="shared" si="98"/>
        <v>-3598279</v>
      </c>
      <c r="I1678" s="2" t="s">
        <v>1893</v>
      </c>
      <c r="J1678" s="2" t="s">
        <v>375</v>
      </c>
      <c r="K1678" s="1"/>
      <c r="L1678" s="1"/>
      <c r="M1678" s="6"/>
      <c r="N1678" t="s">
        <v>3065</v>
      </c>
    </row>
    <row r="1679" spans="1:14" customFormat="1" hidden="1" outlineLevel="1" x14ac:dyDescent="0.2">
      <c r="A1679" s="6">
        <v>45077</v>
      </c>
      <c r="B1679" s="2">
        <v>32039</v>
      </c>
      <c r="C1679" s="2" t="s">
        <v>2162</v>
      </c>
      <c r="D1679" s="2" t="s">
        <v>1889</v>
      </c>
      <c r="E1679" s="1">
        <v>-907500</v>
      </c>
      <c r="F1679" s="8" t="s">
        <v>316</v>
      </c>
      <c r="G1679" s="1">
        <v>-72600</v>
      </c>
      <c r="H1679" s="1">
        <f t="shared" si="98"/>
        <v>-980100</v>
      </c>
      <c r="I1679" s="2" t="s">
        <v>2119</v>
      </c>
      <c r="J1679" s="2" t="s">
        <v>1150</v>
      </c>
      <c r="K1679" s="1"/>
      <c r="L1679" s="1"/>
      <c r="M1679" s="6"/>
      <c r="N1679" t="s">
        <v>3065</v>
      </c>
    </row>
    <row r="1680" spans="1:14" customFormat="1" hidden="1" outlineLevel="1" x14ac:dyDescent="0.2">
      <c r="A1680" s="6">
        <v>45077</v>
      </c>
      <c r="B1680" s="2">
        <v>32059</v>
      </c>
      <c r="C1680" s="2" t="s">
        <v>2162</v>
      </c>
      <c r="D1680" s="2" t="s">
        <v>1889</v>
      </c>
      <c r="E1680" s="1">
        <v>-181500</v>
      </c>
      <c r="F1680" s="8" t="s">
        <v>316</v>
      </c>
      <c r="G1680" s="1">
        <v>-14520</v>
      </c>
      <c r="H1680" s="1">
        <f t="shared" si="98"/>
        <v>-196020</v>
      </c>
      <c r="I1680" s="2" t="s">
        <v>1900</v>
      </c>
      <c r="J1680" s="2" t="s">
        <v>441</v>
      </c>
      <c r="K1680" s="1"/>
      <c r="L1680" s="1"/>
      <c r="M1680" s="6"/>
      <c r="N1680" t="s">
        <v>3065</v>
      </c>
    </row>
    <row r="1681" spans="1:14" customFormat="1" hidden="1" outlineLevel="1" x14ac:dyDescent="0.2">
      <c r="A1681" s="6">
        <v>45084</v>
      </c>
      <c r="B1681" s="2">
        <v>33357</v>
      </c>
      <c r="C1681" s="2" t="s">
        <v>2162</v>
      </c>
      <c r="D1681" s="2" t="s">
        <v>1889</v>
      </c>
      <c r="E1681" s="1">
        <v>-748544</v>
      </c>
      <c r="F1681" s="8" t="s">
        <v>2725</v>
      </c>
      <c r="G1681" s="1">
        <v>0</v>
      </c>
      <c r="H1681" s="1">
        <f t="shared" si="98"/>
        <v>-748544</v>
      </c>
      <c r="I1681" s="2" t="s">
        <v>1222</v>
      </c>
      <c r="J1681" s="2" t="s">
        <v>915</v>
      </c>
      <c r="K1681" s="1"/>
      <c r="L1681" s="1"/>
      <c r="M1681" s="6"/>
      <c r="N1681" t="s">
        <v>3063</v>
      </c>
    </row>
    <row r="1682" spans="1:14" customFormat="1" hidden="1" outlineLevel="1" x14ac:dyDescent="0.2">
      <c r="A1682" s="6">
        <v>45084</v>
      </c>
      <c r="B1682" s="2">
        <v>33355</v>
      </c>
      <c r="C1682" s="2" t="s">
        <v>2162</v>
      </c>
      <c r="D1682" s="2" t="s">
        <v>1889</v>
      </c>
      <c r="E1682" s="1">
        <v>-1468620</v>
      </c>
      <c r="F1682" s="8" t="s">
        <v>316</v>
      </c>
      <c r="G1682" s="1">
        <v>-117490</v>
      </c>
      <c r="H1682" s="1">
        <f t="shared" si="98"/>
        <v>-1586110</v>
      </c>
      <c r="I1682" s="2" t="s">
        <v>2818</v>
      </c>
      <c r="J1682" s="2" t="s">
        <v>364</v>
      </c>
      <c r="K1682" s="1"/>
      <c r="L1682" s="1"/>
      <c r="M1682" s="6"/>
      <c r="N1682" t="s">
        <v>3064</v>
      </c>
    </row>
    <row r="1683" spans="1:14" customFormat="1" hidden="1" outlineLevel="1" x14ac:dyDescent="0.2">
      <c r="A1683" s="6">
        <v>45084</v>
      </c>
      <c r="B1683" s="2">
        <v>33356</v>
      </c>
      <c r="C1683" s="2" t="s">
        <v>2162</v>
      </c>
      <c r="D1683" s="2" t="s">
        <v>1889</v>
      </c>
      <c r="E1683" s="1">
        <v>-2024120</v>
      </c>
      <c r="F1683" s="8" t="s">
        <v>316</v>
      </c>
      <c r="G1683" s="1">
        <v>-161930</v>
      </c>
      <c r="H1683" s="1">
        <f t="shared" si="98"/>
        <v>-2186050</v>
      </c>
      <c r="I1683" s="2" t="s">
        <v>1796</v>
      </c>
      <c r="J1683" s="2" t="s">
        <v>913</v>
      </c>
      <c r="K1683" s="1"/>
      <c r="L1683" s="1"/>
      <c r="M1683" s="6"/>
      <c r="N1683" t="s">
        <v>3063</v>
      </c>
    </row>
    <row r="1684" spans="1:14" customFormat="1" hidden="1" outlineLevel="1" x14ac:dyDescent="0.2">
      <c r="A1684" s="6">
        <v>45084</v>
      </c>
      <c r="B1684" s="2">
        <v>33357</v>
      </c>
      <c r="C1684" s="2" t="s">
        <v>2162</v>
      </c>
      <c r="D1684" s="2" t="s">
        <v>1889</v>
      </c>
      <c r="E1684" s="1">
        <v>-1110580</v>
      </c>
      <c r="F1684" s="8" t="s">
        <v>316</v>
      </c>
      <c r="G1684" s="1">
        <v>-88846</v>
      </c>
      <c r="H1684" s="1">
        <f t="shared" si="98"/>
        <v>-1199426</v>
      </c>
      <c r="I1684" s="2" t="s">
        <v>1222</v>
      </c>
      <c r="J1684" s="2" t="s">
        <v>915</v>
      </c>
      <c r="K1684" s="1"/>
      <c r="L1684" s="1"/>
      <c r="M1684" s="6"/>
      <c r="N1684" t="s">
        <v>3063</v>
      </c>
    </row>
    <row r="1685" spans="1:14" customFormat="1" hidden="1" outlineLevel="1" x14ac:dyDescent="0.2">
      <c r="A1685" s="6">
        <v>45099</v>
      </c>
      <c r="B1685" s="2">
        <v>36527</v>
      </c>
      <c r="C1685" s="2" t="s">
        <v>2162</v>
      </c>
      <c r="D1685" s="2" t="s">
        <v>1889</v>
      </c>
      <c r="E1685" s="1">
        <v>-2380000</v>
      </c>
      <c r="F1685" s="8" t="s">
        <v>316</v>
      </c>
      <c r="G1685" s="1">
        <v>-190400</v>
      </c>
      <c r="H1685" s="1">
        <f t="shared" si="98"/>
        <v>-2570400</v>
      </c>
      <c r="I1685" s="2" t="s">
        <v>1893</v>
      </c>
      <c r="J1685" s="2" t="s">
        <v>375</v>
      </c>
      <c r="K1685" s="1"/>
      <c r="L1685" s="1"/>
      <c r="M1685" s="6"/>
      <c r="N1685" t="s">
        <v>3065</v>
      </c>
    </row>
    <row r="1686" spans="1:14" customFormat="1" hidden="1" x14ac:dyDescent="0.2">
      <c r="A1686" s="6">
        <v>44929</v>
      </c>
      <c r="B1686" s="2">
        <v>1</v>
      </c>
      <c r="C1686" s="2" t="s">
        <v>3068</v>
      </c>
      <c r="D1686" s="2" t="s">
        <v>2141</v>
      </c>
      <c r="E1686" s="1">
        <v>-10656809</v>
      </c>
      <c r="F1686" s="8" t="s">
        <v>316</v>
      </c>
      <c r="G1686" s="1">
        <v>-852544</v>
      </c>
      <c r="H1686" s="1">
        <f t="shared" si="98"/>
        <v>-11509353</v>
      </c>
      <c r="I1686" s="2" t="s">
        <v>2355</v>
      </c>
      <c r="J1686" s="2" t="s">
        <v>2013</v>
      </c>
      <c r="K1686" s="1" t="e">
        <f>+VLOOKUP(B1686,[3]Sheet1!$A:$H,6,0)</f>
        <v>#N/A</v>
      </c>
      <c r="L1686" s="1" t="e">
        <f t="shared" ref="L1686" si="99">+K1686-E1686</f>
        <v>#N/A</v>
      </c>
      <c r="M1686" s="6" t="e">
        <f>+VLOOKUP(B1686,[3]Sheet1!$A:$H,8,0)</f>
        <v>#N/A</v>
      </c>
      <c r="N1686" t="s">
        <v>4947</v>
      </c>
    </row>
    <row r="1687" spans="1:14" customFormat="1" hidden="1" x14ac:dyDescent="0.2">
      <c r="A1687" s="6">
        <v>44932</v>
      </c>
      <c r="B1687" s="2">
        <v>641</v>
      </c>
      <c r="C1687" s="2" t="s">
        <v>2162</v>
      </c>
      <c r="D1687" s="2" t="s">
        <v>3070</v>
      </c>
      <c r="E1687" s="1">
        <v>1661105</v>
      </c>
      <c r="F1687" s="8" t="s">
        <v>620</v>
      </c>
      <c r="G1687" s="1">
        <v>166111</v>
      </c>
      <c r="H1687" s="1">
        <f t="shared" si="98"/>
        <v>1827216</v>
      </c>
      <c r="I1687" s="2" t="s">
        <v>944</v>
      </c>
      <c r="J1687" s="2" t="s">
        <v>319</v>
      </c>
      <c r="N1687" t="s">
        <v>4415</v>
      </c>
    </row>
    <row r="1688" spans="1:14" customFormat="1" hidden="1" x14ac:dyDescent="0.2">
      <c r="A1688" s="6">
        <v>44932</v>
      </c>
      <c r="B1688" s="2">
        <v>642</v>
      </c>
      <c r="C1688" s="2" t="s">
        <v>2162</v>
      </c>
      <c r="D1688" s="2" t="s">
        <v>3072</v>
      </c>
      <c r="E1688" s="1">
        <v>1468620</v>
      </c>
      <c r="F1688" s="8" t="s">
        <v>620</v>
      </c>
      <c r="G1688" s="1">
        <v>146862</v>
      </c>
      <c r="H1688" s="1">
        <f t="shared" si="98"/>
        <v>1615482</v>
      </c>
      <c r="I1688" s="2" t="s">
        <v>431</v>
      </c>
      <c r="J1688" s="2" t="s">
        <v>2857</v>
      </c>
      <c r="K1688" s="1">
        <f>+VLOOKUP(B1688,[14]Sheet1!A$2:H$28,6,0)</f>
        <v>1468620</v>
      </c>
      <c r="L1688" s="1">
        <f t="shared" ref="L1688:L1695" si="100">+K1688-E1688</f>
        <v>0</v>
      </c>
      <c r="M1688" s="6">
        <f>+VLOOKUP(B1688,[14]Sheet1!A$2:H$28,8,0)</f>
        <v>44977</v>
      </c>
      <c r="N1688" t="s">
        <v>4439</v>
      </c>
    </row>
    <row r="1689" spans="1:14" customFormat="1" hidden="1" x14ac:dyDescent="0.2">
      <c r="A1689" s="6">
        <v>44932</v>
      </c>
      <c r="B1689" s="2">
        <v>643</v>
      </c>
      <c r="C1689" s="2" t="s">
        <v>2162</v>
      </c>
      <c r="D1689" s="2" t="s">
        <v>3074</v>
      </c>
      <c r="E1689" s="1">
        <v>1711335</v>
      </c>
      <c r="F1689" s="8" t="s">
        <v>620</v>
      </c>
      <c r="G1689" s="1">
        <v>171134</v>
      </c>
      <c r="H1689" s="1">
        <f t="shared" si="98"/>
        <v>1882469</v>
      </c>
      <c r="I1689" s="2" t="s">
        <v>2445</v>
      </c>
      <c r="J1689" s="2" t="s">
        <v>1098</v>
      </c>
      <c r="K1689" s="1">
        <f>+VLOOKUP(B1689,[14]Sheet1!A$2:H$28,6,0)</f>
        <v>1711340</v>
      </c>
      <c r="L1689" s="1">
        <f t="shared" si="100"/>
        <v>5</v>
      </c>
      <c r="M1689" s="6">
        <f>+VLOOKUP(B1689,[14]Sheet1!A$2:H$28,8,0)</f>
        <v>44977</v>
      </c>
      <c r="N1689" t="s">
        <v>4439</v>
      </c>
    </row>
    <row r="1690" spans="1:14" customFormat="1" hidden="1" x14ac:dyDescent="0.2">
      <c r="A1690" s="6">
        <v>44932</v>
      </c>
      <c r="B1690" s="2">
        <v>644</v>
      </c>
      <c r="C1690" s="2" t="s">
        <v>2162</v>
      </c>
      <c r="D1690" s="2" t="s">
        <v>3076</v>
      </c>
      <c r="E1690" s="1">
        <v>1798999</v>
      </c>
      <c r="F1690" s="8" t="s">
        <v>620</v>
      </c>
      <c r="G1690" s="1">
        <v>179900</v>
      </c>
      <c r="H1690" s="1">
        <f t="shared" si="98"/>
        <v>1978899</v>
      </c>
      <c r="I1690" s="2" t="s">
        <v>2355</v>
      </c>
      <c r="J1690" s="2" t="s">
        <v>2013</v>
      </c>
      <c r="K1690" s="1">
        <f>+VLOOKUP(B1690,[15]Sheet1!A$1:H$33,6,0)</f>
        <v>1799000</v>
      </c>
      <c r="L1690" s="1">
        <f t="shared" si="100"/>
        <v>1</v>
      </c>
      <c r="M1690" s="6">
        <f>+VLOOKUP(B1690,[15]Sheet1!A$1:H$33,8,0)</f>
        <v>44991</v>
      </c>
      <c r="N1690" t="s">
        <v>4440</v>
      </c>
    </row>
    <row r="1691" spans="1:14" customFormat="1" hidden="1" x14ac:dyDescent="0.2">
      <c r="A1691" s="6">
        <v>44932</v>
      </c>
      <c r="B1691" s="2">
        <v>645</v>
      </c>
      <c r="C1691" s="2" t="s">
        <v>2162</v>
      </c>
      <c r="D1691" s="2" t="s">
        <v>3078</v>
      </c>
      <c r="E1691" s="1">
        <v>1210944</v>
      </c>
      <c r="F1691" s="8" t="s">
        <v>620</v>
      </c>
      <c r="G1691" s="1">
        <v>121094</v>
      </c>
      <c r="H1691" s="1">
        <f t="shared" si="98"/>
        <v>1332038</v>
      </c>
      <c r="I1691" s="2" t="s">
        <v>2355</v>
      </c>
      <c r="J1691" s="2" t="s">
        <v>2013</v>
      </c>
      <c r="K1691" s="1">
        <f>+VLOOKUP(B1691,[14]Sheet1!A$2:H$28,6,0)</f>
        <v>1210940</v>
      </c>
      <c r="L1691" s="1">
        <f t="shared" si="100"/>
        <v>-4</v>
      </c>
      <c r="M1691" s="6">
        <f>+VLOOKUP(B1691,[14]Sheet1!A$2:H$28,8,0)</f>
        <v>44977</v>
      </c>
      <c r="N1691" t="s">
        <v>4439</v>
      </c>
    </row>
    <row r="1692" spans="1:14" customFormat="1" hidden="1" x14ac:dyDescent="0.2">
      <c r="A1692" s="6">
        <v>44932</v>
      </c>
      <c r="B1692" s="2">
        <v>646</v>
      </c>
      <c r="C1692" s="2" t="s">
        <v>2162</v>
      </c>
      <c r="D1692" s="2" t="s">
        <v>3080</v>
      </c>
      <c r="E1692" s="1">
        <v>3920360</v>
      </c>
      <c r="F1692" s="8" t="s">
        <v>620</v>
      </c>
      <c r="G1692" s="1">
        <v>392036</v>
      </c>
      <c r="H1692" s="1">
        <f t="shared" si="98"/>
        <v>4312396</v>
      </c>
      <c r="I1692" s="2" t="s">
        <v>2355</v>
      </c>
      <c r="J1692" s="2" t="s">
        <v>2013</v>
      </c>
      <c r="K1692" s="1">
        <f>+VLOOKUP(B1692,[16]Sheet1!A$1:H$170,6,0)</f>
        <v>3920360</v>
      </c>
      <c r="L1692" s="1">
        <f t="shared" si="100"/>
        <v>0</v>
      </c>
      <c r="M1692" s="6">
        <f>+VLOOKUP(B1692,[16]Sheet1!A$1:H$170,8,0)</f>
        <v>45082</v>
      </c>
      <c r="N1692" t="s">
        <v>4450</v>
      </c>
    </row>
    <row r="1693" spans="1:14" customFormat="1" hidden="1" x14ac:dyDescent="0.2">
      <c r="A1693" s="6">
        <v>44933</v>
      </c>
      <c r="B1693" s="2">
        <v>829</v>
      </c>
      <c r="C1693" s="2" t="s">
        <v>2162</v>
      </c>
      <c r="D1693" s="2" t="s">
        <v>3082</v>
      </c>
      <c r="E1693" s="1">
        <v>250910</v>
      </c>
      <c r="F1693" s="8" t="s">
        <v>620</v>
      </c>
      <c r="G1693" s="1">
        <v>25091</v>
      </c>
      <c r="H1693" s="1">
        <f t="shared" si="98"/>
        <v>276001</v>
      </c>
      <c r="I1693" s="2" t="s">
        <v>24</v>
      </c>
      <c r="J1693" s="2" t="s">
        <v>349</v>
      </c>
      <c r="K1693" s="1">
        <f>+VLOOKUP(B1693,[14]Sheet1!A$2:H$28,6,0)</f>
        <v>250910</v>
      </c>
      <c r="L1693" s="1">
        <f t="shared" si="100"/>
        <v>0</v>
      </c>
      <c r="M1693" s="6">
        <f>+VLOOKUP(B1693,[14]Sheet1!A$2:H$28,8,0)</f>
        <v>44977</v>
      </c>
      <c r="N1693" t="s">
        <v>4439</v>
      </c>
    </row>
    <row r="1694" spans="1:14" customFormat="1" hidden="1" x14ac:dyDescent="0.2">
      <c r="A1694" s="6">
        <v>44933</v>
      </c>
      <c r="B1694" s="2">
        <v>830</v>
      </c>
      <c r="C1694" s="2" t="s">
        <v>2162</v>
      </c>
      <c r="D1694" s="2" t="s">
        <v>3084</v>
      </c>
      <c r="E1694" s="1">
        <v>3730855</v>
      </c>
      <c r="F1694" s="8" t="s">
        <v>620</v>
      </c>
      <c r="G1694" s="1">
        <v>373086</v>
      </c>
      <c r="H1694" s="1">
        <f t="shared" si="98"/>
        <v>4103941</v>
      </c>
      <c r="I1694" s="2" t="s">
        <v>1554</v>
      </c>
      <c r="J1694" s="2" t="s">
        <v>2830</v>
      </c>
      <c r="K1694" s="1">
        <f>+VLOOKUP(B1694,[14]Sheet1!A$2:H$28,6,0)</f>
        <v>3730860</v>
      </c>
      <c r="L1694" s="1">
        <f t="shared" si="100"/>
        <v>5</v>
      </c>
      <c r="M1694" s="6">
        <f>+VLOOKUP(B1694,[14]Sheet1!A$2:H$28,8,0)</f>
        <v>44977</v>
      </c>
      <c r="N1694" t="s">
        <v>4439</v>
      </c>
    </row>
    <row r="1695" spans="1:14" customFormat="1" hidden="1" x14ac:dyDescent="0.2">
      <c r="A1695" s="6">
        <v>44933</v>
      </c>
      <c r="B1695" s="2">
        <v>831</v>
      </c>
      <c r="C1695" s="2" t="s">
        <v>2162</v>
      </c>
      <c r="D1695" s="2" t="s">
        <v>3086</v>
      </c>
      <c r="E1695" s="1">
        <v>1468620</v>
      </c>
      <c r="F1695" s="8" t="s">
        <v>620</v>
      </c>
      <c r="G1695" s="1">
        <v>146862</v>
      </c>
      <c r="H1695" s="1">
        <f t="shared" si="98"/>
        <v>1615482</v>
      </c>
      <c r="I1695" s="2" t="s">
        <v>431</v>
      </c>
      <c r="J1695" s="2" t="s">
        <v>2857</v>
      </c>
      <c r="K1695" s="1">
        <f>+VLOOKUP(B1695,[14]Sheet1!A$2:H$28,6,0)</f>
        <v>1468620</v>
      </c>
      <c r="L1695" s="1">
        <f t="shared" si="100"/>
        <v>0</v>
      </c>
      <c r="M1695" s="6">
        <f>+VLOOKUP(B1695,[14]Sheet1!A$2:H$28,8,0)</f>
        <v>44977</v>
      </c>
      <c r="N1695" t="s">
        <v>4439</v>
      </c>
    </row>
    <row r="1696" spans="1:14" customFormat="1" hidden="1" x14ac:dyDescent="0.2">
      <c r="A1696" s="6">
        <v>44933</v>
      </c>
      <c r="B1696" s="2">
        <v>832</v>
      </c>
      <c r="C1696" s="2" t="s">
        <v>2162</v>
      </c>
      <c r="D1696" s="2" t="s">
        <v>3088</v>
      </c>
      <c r="E1696" s="1">
        <v>24009460</v>
      </c>
      <c r="F1696" s="8" t="s">
        <v>620</v>
      </c>
      <c r="G1696" s="1">
        <v>2400946</v>
      </c>
      <c r="H1696" s="1">
        <f t="shared" si="98"/>
        <v>26410406</v>
      </c>
      <c r="I1696" s="2" t="s">
        <v>2339</v>
      </c>
      <c r="J1696" s="2" t="s">
        <v>1408</v>
      </c>
      <c r="N1696" t="s">
        <v>4415</v>
      </c>
    </row>
    <row r="1697" spans="1:14" customFormat="1" hidden="1" x14ac:dyDescent="0.2">
      <c r="A1697" s="6">
        <v>44933</v>
      </c>
      <c r="B1697" s="2">
        <v>833</v>
      </c>
      <c r="C1697" s="2" t="s">
        <v>2162</v>
      </c>
      <c r="D1697" s="2" t="s">
        <v>3090</v>
      </c>
      <c r="E1697" s="1">
        <v>2381320</v>
      </c>
      <c r="F1697" s="8" t="s">
        <v>620</v>
      </c>
      <c r="G1697" s="1">
        <v>238132</v>
      </c>
      <c r="H1697" s="1">
        <f t="shared" si="98"/>
        <v>2619452</v>
      </c>
      <c r="I1697" s="2" t="s">
        <v>1900</v>
      </c>
      <c r="J1697" s="2" t="s">
        <v>441</v>
      </c>
      <c r="K1697" s="1">
        <f>+VLOOKUP(B1697,[14]Sheet1!A$2:H$28,6,0)</f>
        <v>2381320</v>
      </c>
      <c r="L1697" s="1">
        <f t="shared" ref="L1697:L1717" si="101">+K1697-E1697</f>
        <v>0</v>
      </c>
      <c r="M1697" s="6">
        <f>+VLOOKUP(B1697,[14]Sheet1!A$2:H$28,8,0)</f>
        <v>44977</v>
      </c>
      <c r="N1697" t="s">
        <v>4439</v>
      </c>
    </row>
    <row r="1698" spans="1:14" customFormat="1" hidden="1" x14ac:dyDescent="0.2">
      <c r="A1698" s="6">
        <v>44933</v>
      </c>
      <c r="B1698" s="2">
        <v>834</v>
      </c>
      <c r="C1698" s="2" t="s">
        <v>2162</v>
      </c>
      <c r="D1698" s="2" t="s">
        <v>3092</v>
      </c>
      <c r="E1698" s="1">
        <v>6482170</v>
      </c>
      <c r="F1698" s="8" t="s">
        <v>620</v>
      </c>
      <c r="G1698" s="1">
        <v>648217</v>
      </c>
      <c r="H1698" s="1">
        <f t="shared" si="98"/>
        <v>7130387</v>
      </c>
      <c r="I1698" s="2" t="s">
        <v>944</v>
      </c>
      <c r="J1698" s="2" t="s">
        <v>319</v>
      </c>
      <c r="K1698" s="1">
        <f>+VLOOKUP(B1698,[14]Sheet1!A$2:H$28,6,0)</f>
        <v>6482170</v>
      </c>
      <c r="L1698" s="1">
        <f t="shared" si="101"/>
        <v>0</v>
      </c>
      <c r="M1698" s="6">
        <f>+VLOOKUP(B1698,[14]Sheet1!A$2:H$28,8,0)</f>
        <v>44977</v>
      </c>
      <c r="N1698" t="s">
        <v>4439</v>
      </c>
    </row>
    <row r="1699" spans="1:14" customFormat="1" hidden="1" x14ac:dyDescent="0.2">
      <c r="A1699" s="6">
        <v>44933</v>
      </c>
      <c r="B1699" s="2">
        <v>839</v>
      </c>
      <c r="C1699" s="2" t="s">
        <v>2162</v>
      </c>
      <c r="D1699" s="2" t="s">
        <v>3094</v>
      </c>
      <c r="E1699" s="1">
        <v>1298606</v>
      </c>
      <c r="F1699" s="8" t="s">
        <v>620</v>
      </c>
      <c r="G1699" s="1">
        <v>129861</v>
      </c>
      <c r="H1699" s="1">
        <f t="shared" si="98"/>
        <v>1428467</v>
      </c>
      <c r="I1699" s="2" t="s">
        <v>1893</v>
      </c>
      <c r="J1699" s="2" t="s">
        <v>375</v>
      </c>
      <c r="K1699" s="1">
        <f>+VLOOKUP(B1699,[12]Sheet1!A$120:I$325,7,0)</f>
        <v>1298606</v>
      </c>
      <c r="L1699" s="1">
        <f t="shared" si="101"/>
        <v>0</v>
      </c>
      <c r="M1699" s="6">
        <f>+VLOOKUP(B1699,[12]Sheet1!A$120:I$325,9,0)</f>
        <v>44935</v>
      </c>
      <c r="N1699" t="s">
        <v>4438</v>
      </c>
    </row>
    <row r="1700" spans="1:14" customFormat="1" hidden="1" x14ac:dyDescent="0.2">
      <c r="A1700" s="6">
        <v>44933</v>
      </c>
      <c r="B1700" s="2">
        <v>840</v>
      </c>
      <c r="C1700" s="2" t="s">
        <v>2162</v>
      </c>
      <c r="D1700" s="2" t="s">
        <v>3096</v>
      </c>
      <c r="E1700" s="1">
        <v>6796800</v>
      </c>
      <c r="F1700" s="8" t="s">
        <v>620</v>
      </c>
      <c r="G1700" s="1">
        <v>679680</v>
      </c>
      <c r="H1700" s="1">
        <f t="shared" si="98"/>
        <v>7476480</v>
      </c>
      <c r="I1700" s="2" t="s">
        <v>1893</v>
      </c>
      <c r="J1700" s="2" t="s">
        <v>375</v>
      </c>
      <c r="K1700" s="1">
        <f>+VLOOKUP(B1700,[12]Sheet1!A$120:I$325,7,0)</f>
        <v>6796800</v>
      </c>
      <c r="L1700" s="1">
        <f t="shared" si="101"/>
        <v>0</v>
      </c>
      <c r="M1700" s="6">
        <f>+VLOOKUP(B1700,[12]Sheet1!A$120:I$325,9,0)</f>
        <v>44935</v>
      </c>
      <c r="N1700" t="s">
        <v>4438</v>
      </c>
    </row>
    <row r="1701" spans="1:14" customFormat="1" hidden="1" x14ac:dyDescent="0.2">
      <c r="A1701" s="6">
        <v>44933</v>
      </c>
      <c r="B1701" s="2">
        <v>841</v>
      </c>
      <c r="C1701" s="2" t="s">
        <v>2162</v>
      </c>
      <c r="D1701" s="2" t="s">
        <v>3098</v>
      </c>
      <c r="E1701" s="1">
        <v>3331740</v>
      </c>
      <c r="F1701" s="8" t="s">
        <v>620</v>
      </c>
      <c r="G1701" s="1">
        <v>333174</v>
      </c>
      <c r="H1701" s="1">
        <f t="shared" si="98"/>
        <v>3664914</v>
      </c>
      <c r="I1701" s="2" t="s">
        <v>1893</v>
      </c>
      <c r="J1701" s="2" t="s">
        <v>375</v>
      </c>
      <c r="K1701" s="1">
        <f>+VLOOKUP(B1701,[12]Sheet1!A$120:I$325,7,0)</f>
        <v>3331740</v>
      </c>
      <c r="L1701" s="1">
        <f t="shared" si="101"/>
        <v>0</v>
      </c>
      <c r="M1701" s="6">
        <f>+VLOOKUP(B1701,[12]Sheet1!A$120:I$325,9,0)</f>
        <v>44935</v>
      </c>
      <c r="N1701" t="s">
        <v>4438</v>
      </c>
    </row>
    <row r="1702" spans="1:14" customFormat="1" hidden="1" x14ac:dyDescent="0.2">
      <c r="A1702" s="6">
        <v>44933</v>
      </c>
      <c r="B1702" s="2">
        <v>842</v>
      </c>
      <c r="C1702" s="2" t="s">
        <v>2162</v>
      </c>
      <c r="D1702" s="2" t="s">
        <v>3100</v>
      </c>
      <c r="E1702" s="1">
        <v>2229480</v>
      </c>
      <c r="F1702" s="8" t="s">
        <v>620</v>
      </c>
      <c r="G1702" s="1">
        <v>222948</v>
      </c>
      <c r="H1702" s="1">
        <f t="shared" si="98"/>
        <v>2452428</v>
      </c>
      <c r="I1702" s="2" t="s">
        <v>1893</v>
      </c>
      <c r="J1702" s="2" t="s">
        <v>375</v>
      </c>
      <c r="K1702" s="1">
        <f>+VLOOKUP(B1702,[12]Sheet1!A$120:I$325,7,0)</f>
        <v>2229480</v>
      </c>
      <c r="L1702" s="1">
        <f t="shared" si="101"/>
        <v>0</v>
      </c>
      <c r="M1702" s="6">
        <f>+VLOOKUP(B1702,[12]Sheet1!A$120:I$325,9,0)</f>
        <v>44935</v>
      </c>
      <c r="N1702" t="s">
        <v>4438</v>
      </c>
    </row>
    <row r="1703" spans="1:14" customFormat="1" hidden="1" x14ac:dyDescent="0.2">
      <c r="A1703" s="6">
        <v>44933</v>
      </c>
      <c r="B1703" s="2">
        <v>843</v>
      </c>
      <c r="C1703" s="2" t="s">
        <v>2162</v>
      </c>
      <c r="D1703" s="2" t="s">
        <v>3102</v>
      </c>
      <c r="E1703" s="1">
        <v>2024122</v>
      </c>
      <c r="F1703" s="8" t="s">
        <v>620</v>
      </c>
      <c r="G1703" s="1">
        <v>202412</v>
      </c>
      <c r="H1703" s="1">
        <f t="shared" si="98"/>
        <v>2226534</v>
      </c>
      <c r="I1703" s="2" t="s">
        <v>1893</v>
      </c>
      <c r="J1703" s="2" t="s">
        <v>375</v>
      </c>
      <c r="K1703" s="1">
        <f>+VLOOKUP(B1703,[12]Sheet1!A$120:I$325,7,0)</f>
        <v>2024120</v>
      </c>
      <c r="L1703" s="1">
        <f t="shared" si="101"/>
        <v>-2</v>
      </c>
      <c r="M1703" s="6">
        <f>+VLOOKUP(B1703,[12]Sheet1!A$120:I$325,9,0)</f>
        <v>44935</v>
      </c>
      <c r="N1703" t="s">
        <v>4438</v>
      </c>
    </row>
    <row r="1704" spans="1:14" customFormat="1" hidden="1" x14ac:dyDescent="0.2">
      <c r="A1704" s="6">
        <v>44933</v>
      </c>
      <c r="B1704" s="2">
        <v>844</v>
      </c>
      <c r="C1704" s="2" t="s">
        <v>2162</v>
      </c>
      <c r="D1704" s="2" t="s">
        <v>3104</v>
      </c>
      <c r="E1704" s="1">
        <v>3398400</v>
      </c>
      <c r="F1704" s="8" t="s">
        <v>620</v>
      </c>
      <c r="G1704" s="1">
        <v>339840</v>
      </c>
      <c r="H1704" s="1">
        <f t="shared" si="98"/>
        <v>3738240</v>
      </c>
      <c r="I1704" s="2" t="s">
        <v>1893</v>
      </c>
      <c r="J1704" s="2" t="s">
        <v>375</v>
      </c>
      <c r="K1704" s="1">
        <f>+VLOOKUP(B1704,[12]Sheet1!A$120:I$325,7,0)</f>
        <v>3398400</v>
      </c>
      <c r="L1704" s="1">
        <f t="shared" si="101"/>
        <v>0</v>
      </c>
      <c r="M1704" s="6">
        <f>+VLOOKUP(B1704,[12]Sheet1!A$120:I$325,9,0)</f>
        <v>44935</v>
      </c>
      <c r="N1704" t="s">
        <v>4438</v>
      </c>
    </row>
    <row r="1705" spans="1:14" customFormat="1" hidden="1" x14ac:dyDescent="0.2">
      <c r="A1705" s="6">
        <v>44933</v>
      </c>
      <c r="B1705" s="2">
        <v>845</v>
      </c>
      <c r="C1705" s="2" t="s">
        <v>2162</v>
      </c>
      <c r="D1705" s="2" t="s">
        <v>3106</v>
      </c>
      <c r="E1705" s="1">
        <v>3331740</v>
      </c>
      <c r="F1705" s="8" t="s">
        <v>620</v>
      </c>
      <c r="G1705" s="1">
        <v>333174</v>
      </c>
      <c r="H1705" s="1">
        <f t="shared" si="98"/>
        <v>3664914</v>
      </c>
      <c r="I1705" s="2" t="s">
        <v>1893</v>
      </c>
      <c r="J1705" s="2" t="s">
        <v>375</v>
      </c>
      <c r="K1705" s="1">
        <f>+VLOOKUP(B1705,[12]Sheet1!A$120:I$325,7,0)</f>
        <v>3331740</v>
      </c>
      <c r="L1705" s="1">
        <f t="shared" si="101"/>
        <v>0</v>
      </c>
      <c r="M1705" s="6">
        <f>+VLOOKUP(B1705,[12]Sheet1!A$120:I$325,9,0)</f>
        <v>44935</v>
      </c>
      <c r="N1705" t="s">
        <v>4438</v>
      </c>
    </row>
    <row r="1706" spans="1:14" customFormat="1" hidden="1" x14ac:dyDescent="0.2">
      <c r="A1706" s="6">
        <v>44933</v>
      </c>
      <c r="B1706" s="2">
        <v>846</v>
      </c>
      <c r="C1706" s="2" t="s">
        <v>2162</v>
      </c>
      <c r="D1706" s="2" t="s">
        <v>3108</v>
      </c>
      <c r="E1706" s="1">
        <v>3530380</v>
      </c>
      <c r="F1706" s="8" t="s">
        <v>620</v>
      </c>
      <c r="G1706" s="1">
        <v>353038</v>
      </c>
      <c r="H1706" s="1">
        <f t="shared" si="98"/>
        <v>3883418</v>
      </c>
      <c r="I1706" s="2" t="s">
        <v>1893</v>
      </c>
      <c r="J1706" s="2" t="s">
        <v>375</v>
      </c>
      <c r="K1706" s="1">
        <f>+VLOOKUP(B1706,[12]Sheet1!A$120:I$325,7,0)</f>
        <v>3530380</v>
      </c>
      <c r="L1706" s="1">
        <f t="shared" si="101"/>
        <v>0</v>
      </c>
      <c r="M1706" s="6">
        <f>+VLOOKUP(B1706,[12]Sheet1!A$120:I$325,9,0)</f>
        <v>44935</v>
      </c>
      <c r="N1706" t="s">
        <v>4438</v>
      </c>
    </row>
    <row r="1707" spans="1:14" customFormat="1" hidden="1" x14ac:dyDescent="0.2">
      <c r="A1707" s="6">
        <v>44933</v>
      </c>
      <c r="B1707" s="2">
        <v>847</v>
      </c>
      <c r="C1707" s="2" t="s">
        <v>2162</v>
      </c>
      <c r="D1707" s="2" t="s">
        <v>3110</v>
      </c>
      <c r="E1707" s="1">
        <v>4442320</v>
      </c>
      <c r="F1707" s="8" t="s">
        <v>620</v>
      </c>
      <c r="G1707" s="1">
        <v>444232</v>
      </c>
      <c r="H1707" s="1">
        <f t="shared" si="98"/>
        <v>4886552</v>
      </c>
      <c r="I1707" s="2" t="s">
        <v>1893</v>
      </c>
      <c r="J1707" s="2" t="s">
        <v>375</v>
      </c>
      <c r="K1707" s="1">
        <f>+VLOOKUP(B1707,[12]Sheet1!A$120:I$325,7,0)</f>
        <v>4442320</v>
      </c>
      <c r="L1707" s="1">
        <f t="shared" si="101"/>
        <v>0</v>
      </c>
      <c r="M1707" s="6">
        <f>+VLOOKUP(B1707,[12]Sheet1!A$120:I$325,9,0)</f>
        <v>44935</v>
      </c>
      <c r="N1707" t="s">
        <v>4438</v>
      </c>
    </row>
    <row r="1708" spans="1:14" customFormat="1" hidden="1" x14ac:dyDescent="0.2">
      <c r="A1708" s="6">
        <v>44933</v>
      </c>
      <c r="B1708" s="2">
        <v>849</v>
      </c>
      <c r="C1708" s="2" t="s">
        <v>2162</v>
      </c>
      <c r="D1708" s="2" t="s">
        <v>3112</v>
      </c>
      <c r="E1708" s="1">
        <v>15251895</v>
      </c>
      <c r="F1708" s="8" t="s">
        <v>620</v>
      </c>
      <c r="G1708" s="1">
        <v>1525190</v>
      </c>
      <c r="H1708" s="1">
        <f t="shared" si="98"/>
        <v>16777085</v>
      </c>
      <c r="I1708" s="2" t="s">
        <v>2355</v>
      </c>
      <c r="J1708" s="2" t="s">
        <v>2013</v>
      </c>
      <c r="K1708" s="1">
        <f>+VLOOKUP(B1708,[14]Sheet1!A$2:H$28,6,0)</f>
        <v>15251900</v>
      </c>
      <c r="L1708" s="1">
        <f t="shared" si="101"/>
        <v>5</v>
      </c>
      <c r="M1708" s="6">
        <f>+VLOOKUP(B1708,[14]Sheet1!A$2:H$28,8,0)</f>
        <v>44977</v>
      </c>
      <c r="N1708" t="s">
        <v>4439</v>
      </c>
    </row>
    <row r="1709" spans="1:14" customFormat="1" hidden="1" x14ac:dyDescent="0.2">
      <c r="A1709" s="6">
        <v>44933</v>
      </c>
      <c r="B1709" s="2">
        <v>851</v>
      </c>
      <c r="C1709" s="2" t="s">
        <v>2162</v>
      </c>
      <c r="D1709" s="2" t="s">
        <v>3114</v>
      </c>
      <c r="E1709" s="1">
        <v>2934145</v>
      </c>
      <c r="F1709" s="8" t="s">
        <v>620</v>
      </c>
      <c r="G1709" s="1">
        <v>293415</v>
      </c>
      <c r="H1709" s="1">
        <f t="shared" si="98"/>
        <v>3227560</v>
      </c>
      <c r="I1709" s="2" t="s">
        <v>1893</v>
      </c>
      <c r="J1709" s="2" t="s">
        <v>375</v>
      </c>
      <c r="K1709" s="1">
        <f>+VLOOKUP(B1709,[12]Sheet1!A$120:I$325,7,0)</f>
        <v>2866080</v>
      </c>
      <c r="L1709" s="1">
        <f t="shared" si="101"/>
        <v>-68065</v>
      </c>
      <c r="M1709" s="6">
        <f>+VLOOKUP(B1709,[12]Sheet1!A$120:I$325,9,0)</f>
        <v>44935</v>
      </c>
      <c r="N1709" t="s">
        <v>4438</v>
      </c>
    </row>
    <row r="1710" spans="1:14" customFormat="1" hidden="1" x14ac:dyDescent="0.2">
      <c r="A1710" s="6">
        <v>44935</v>
      </c>
      <c r="B1710" s="2">
        <v>530</v>
      </c>
      <c r="C1710" s="2"/>
      <c r="D1710" s="2" t="s">
        <v>3020</v>
      </c>
      <c r="E1710" s="1">
        <v>-56985665</v>
      </c>
      <c r="F1710" s="8" t="s">
        <v>3060</v>
      </c>
      <c r="G1710" s="1">
        <v>-5698567</v>
      </c>
      <c r="H1710" s="1">
        <f t="shared" si="98"/>
        <v>-62684232</v>
      </c>
      <c r="I1710" s="2" t="s">
        <v>2355</v>
      </c>
      <c r="J1710" s="2" t="s">
        <v>2013</v>
      </c>
      <c r="K1710" s="1" t="e">
        <f>+VLOOKUP(B1710,[2]Sheet1!A$2:H$93,6,0)</f>
        <v>#N/A</v>
      </c>
      <c r="L1710" s="1" t="e">
        <f t="shared" si="101"/>
        <v>#N/A</v>
      </c>
      <c r="M1710" s="6" t="e">
        <f>+VLOOKUP(B1710,[2]Sheet1!A$2:H$93,8,0)</f>
        <v>#N/A</v>
      </c>
      <c r="N1710" t="s">
        <v>4426</v>
      </c>
    </row>
    <row r="1711" spans="1:14" customFormat="1" hidden="1" x14ac:dyDescent="0.2">
      <c r="A1711" s="6">
        <v>44935</v>
      </c>
      <c r="B1711" s="2">
        <v>696</v>
      </c>
      <c r="C1711" s="2"/>
      <c r="D1711" s="2" t="s">
        <v>4404</v>
      </c>
      <c r="E1711" s="1">
        <v>-37632043</v>
      </c>
      <c r="F1711" s="8" t="s">
        <v>3060</v>
      </c>
      <c r="G1711" s="1">
        <v>-3763204</v>
      </c>
      <c r="H1711" s="1">
        <f t="shared" si="98"/>
        <v>-41395247</v>
      </c>
      <c r="I1711" s="2" t="s">
        <v>2355</v>
      </c>
      <c r="J1711" s="2" t="s">
        <v>2013</v>
      </c>
      <c r="K1711" s="1" t="e">
        <f>+VLOOKUP(B1711,[2]Sheet1!A$2:H$93,6,0)</f>
        <v>#N/A</v>
      </c>
      <c r="L1711" s="1" t="e">
        <f t="shared" si="101"/>
        <v>#N/A</v>
      </c>
      <c r="M1711" s="6" t="e">
        <f>+VLOOKUP(B1711,[2]Sheet1!A$2:H$93,8,0)</f>
        <v>#N/A</v>
      </c>
      <c r="N1711" t="s">
        <v>4426</v>
      </c>
    </row>
    <row r="1712" spans="1:14" customFormat="1" hidden="1" x14ac:dyDescent="0.2">
      <c r="A1712" s="6">
        <v>44935</v>
      </c>
      <c r="B1712" s="2">
        <v>1027</v>
      </c>
      <c r="C1712" s="2"/>
      <c r="D1712" s="2" t="s">
        <v>3023</v>
      </c>
      <c r="E1712" s="1">
        <v>-21504025</v>
      </c>
      <c r="F1712" s="8" t="s">
        <v>3060</v>
      </c>
      <c r="G1712" s="1">
        <v>-2150403</v>
      </c>
      <c r="H1712" s="1">
        <f t="shared" si="98"/>
        <v>-23654428</v>
      </c>
      <c r="I1712" s="2" t="s">
        <v>2355</v>
      </c>
      <c r="J1712" s="2" t="s">
        <v>2013</v>
      </c>
      <c r="K1712" s="1" t="e">
        <f>+VLOOKUP(B1712,[2]Sheet1!A$2:H$93,6,0)</f>
        <v>#N/A</v>
      </c>
      <c r="L1712" s="1" t="e">
        <f t="shared" si="101"/>
        <v>#N/A</v>
      </c>
      <c r="M1712" s="6" t="e">
        <f>+VLOOKUP(B1712,[2]Sheet1!A$2:H$93,8,0)</f>
        <v>#N/A</v>
      </c>
      <c r="N1712" t="s">
        <v>4426</v>
      </c>
    </row>
    <row r="1713" spans="1:14" customFormat="1" hidden="1" x14ac:dyDescent="0.2">
      <c r="A1713" s="6">
        <v>44935</v>
      </c>
      <c r="B1713" s="2">
        <v>1567</v>
      </c>
      <c r="C1713" s="2"/>
      <c r="D1713" s="2" t="s">
        <v>3019</v>
      </c>
      <c r="E1713" s="1">
        <v>-10752012</v>
      </c>
      <c r="F1713" s="8" t="s">
        <v>3060</v>
      </c>
      <c r="G1713" s="1">
        <v>-1075201</v>
      </c>
      <c r="H1713" s="1">
        <f t="shared" si="98"/>
        <v>-11827213</v>
      </c>
      <c r="I1713" s="2" t="s">
        <v>2355</v>
      </c>
      <c r="J1713" s="2" t="s">
        <v>2013</v>
      </c>
      <c r="K1713" s="1" t="e">
        <f>+VLOOKUP(B1713,[2]Sheet1!A$2:H$93,6,0)</f>
        <v>#N/A</v>
      </c>
      <c r="L1713" s="1" t="e">
        <f t="shared" si="101"/>
        <v>#N/A</v>
      </c>
      <c r="M1713" s="6" t="e">
        <f>+VLOOKUP(B1713,[2]Sheet1!A$2:H$93,8,0)</f>
        <v>#N/A</v>
      </c>
      <c r="N1713" t="s">
        <v>4426</v>
      </c>
    </row>
    <row r="1714" spans="1:14" customFormat="1" hidden="1" x14ac:dyDescent="0.2">
      <c r="A1714" s="6">
        <v>44935</v>
      </c>
      <c r="B1714" s="2">
        <v>2190</v>
      </c>
      <c r="C1714" s="2"/>
      <c r="D1714" s="2" t="s">
        <v>4405</v>
      </c>
      <c r="E1714" s="1">
        <v>-5376006</v>
      </c>
      <c r="F1714" s="8" t="s">
        <v>3060</v>
      </c>
      <c r="G1714" s="1">
        <v>-537601</v>
      </c>
      <c r="H1714" s="1">
        <f t="shared" si="98"/>
        <v>-5913607</v>
      </c>
      <c r="I1714" s="2" t="s">
        <v>2355</v>
      </c>
      <c r="J1714" s="2" t="s">
        <v>2013</v>
      </c>
      <c r="K1714" s="1" t="e">
        <f>+VLOOKUP(B1714,[2]Sheet1!A$2:H$93,6,0)</f>
        <v>#N/A</v>
      </c>
      <c r="L1714" s="1" t="e">
        <f t="shared" si="101"/>
        <v>#N/A</v>
      </c>
      <c r="M1714" s="6" t="e">
        <f>+VLOOKUP(B1714,[2]Sheet1!A$2:H$93,8,0)</f>
        <v>#N/A</v>
      </c>
      <c r="N1714" t="s">
        <v>4426</v>
      </c>
    </row>
    <row r="1715" spans="1:14" customFormat="1" hidden="1" x14ac:dyDescent="0.2">
      <c r="A1715" s="6">
        <v>44936</v>
      </c>
      <c r="B1715" s="2">
        <v>943</v>
      </c>
      <c r="C1715" s="2"/>
      <c r="D1715" s="2" t="s">
        <v>3021</v>
      </c>
      <c r="E1715" s="1">
        <v>-24192028</v>
      </c>
      <c r="F1715" s="8" t="s">
        <v>3060</v>
      </c>
      <c r="G1715" s="1">
        <v>-2419203</v>
      </c>
      <c r="H1715" s="1">
        <f t="shared" si="98"/>
        <v>-26611231</v>
      </c>
      <c r="I1715" s="2" t="s">
        <v>2355</v>
      </c>
      <c r="J1715" s="2" t="s">
        <v>2013</v>
      </c>
      <c r="K1715" s="1" t="e">
        <f>+VLOOKUP(B1715,[2]Sheet1!A$2:H$93,6,0)</f>
        <v>#N/A</v>
      </c>
      <c r="L1715" s="1" t="e">
        <f t="shared" si="101"/>
        <v>#N/A</v>
      </c>
      <c r="M1715" s="6" t="e">
        <f>+VLOOKUP(B1715,[2]Sheet1!A$2:H$93,8,0)</f>
        <v>#N/A</v>
      </c>
      <c r="N1715" t="s">
        <v>4426</v>
      </c>
    </row>
    <row r="1716" spans="1:14" customFormat="1" hidden="1" x14ac:dyDescent="0.2">
      <c r="A1716" s="6">
        <v>44937</v>
      </c>
      <c r="B1716" s="2">
        <v>6563</v>
      </c>
      <c r="C1716" s="2"/>
      <c r="D1716" s="2" t="s">
        <v>4406</v>
      </c>
      <c r="E1716" s="1">
        <v>-1777785</v>
      </c>
      <c r="F1716" s="8" t="s">
        <v>3060</v>
      </c>
      <c r="G1716" s="1">
        <v>-177779</v>
      </c>
      <c r="H1716" s="1">
        <f t="shared" si="98"/>
        <v>-1955564</v>
      </c>
      <c r="I1716" s="2" t="s">
        <v>2355</v>
      </c>
      <c r="J1716" s="2" t="s">
        <v>2013</v>
      </c>
      <c r="K1716" s="1" t="e">
        <f>+VLOOKUP(B1716,[2]Sheet1!A$2:H$93,6,0)</f>
        <v>#N/A</v>
      </c>
      <c r="L1716" s="1" t="e">
        <f t="shared" si="101"/>
        <v>#N/A</v>
      </c>
      <c r="M1716" s="6" t="e">
        <f>+VLOOKUP(B1716,[2]Sheet1!A$2:H$93,8,0)</f>
        <v>#N/A</v>
      </c>
      <c r="N1716" t="s">
        <v>4426</v>
      </c>
    </row>
    <row r="1717" spans="1:14" customFormat="1" hidden="1" x14ac:dyDescent="0.2">
      <c r="A1717" s="6">
        <v>44937</v>
      </c>
      <c r="B1717" s="2">
        <v>6564</v>
      </c>
      <c r="C1717" s="2"/>
      <c r="D1717" s="2" t="s">
        <v>4407</v>
      </c>
      <c r="E1717" s="1">
        <v>-9422262</v>
      </c>
      <c r="F1717" s="8" t="s">
        <v>3060</v>
      </c>
      <c r="G1717" s="1">
        <v>-942226</v>
      </c>
      <c r="H1717" s="1">
        <f t="shared" si="98"/>
        <v>-10364488</v>
      </c>
      <c r="I1717" s="2" t="s">
        <v>2355</v>
      </c>
      <c r="J1717" s="2" t="s">
        <v>2013</v>
      </c>
      <c r="K1717" s="1" t="e">
        <f>+VLOOKUP(B1717,[2]Sheet1!A$2:H$93,6,0)</f>
        <v>#N/A</v>
      </c>
      <c r="L1717" s="1" t="e">
        <f t="shared" si="101"/>
        <v>#N/A</v>
      </c>
      <c r="M1717" s="6" t="e">
        <f>+VLOOKUP(B1717,[2]Sheet1!A$2:H$93,8,0)</f>
        <v>#N/A</v>
      </c>
      <c r="N1717" t="s">
        <v>4426</v>
      </c>
    </row>
    <row r="1718" spans="1:14" customFormat="1" hidden="1" x14ac:dyDescent="0.2">
      <c r="A1718" s="6">
        <v>44938</v>
      </c>
      <c r="B1718" s="2">
        <v>1368</v>
      </c>
      <c r="C1718" s="2" t="s">
        <v>2162</v>
      </c>
      <c r="D1718" s="2" t="s">
        <v>3116</v>
      </c>
      <c r="E1718" s="1">
        <v>12353825</v>
      </c>
      <c r="F1718" s="8" t="s">
        <v>620</v>
      </c>
      <c r="G1718" s="1">
        <v>1235383</v>
      </c>
      <c r="H1718" s="1">
        <f t="shared" si="98"/>
        <v>13589208</v>
      </c>
      <c r="I1718" s="2" t="s">
        <v>1893</v>
      </c>
      <c r="J1718" s="2" t="s">
        <v>375</v>
      </c>
      <c r="N1718" t="s">
        <v>4415</v>
      </c>
    </row>
    <row r="1719" spans="1:14" customFormat="1" hidden="1" x14ac:dyDescent="0.2">
      <c r="A1719" s="6">
        <v>44938</v>
      </c>
      <c r="B1719" s="2">
        <v>1369</v>
      </c>
      <c r="C1719" s="2" t="s">
        <v>2162</v>
      </c>
      <c r="D1719" s="2" t="s">
        <v>3118</v>
      </c>
      <c r="E1719" s="1">
        <v>3595340</v>
      </c>
      <c r="F1719" s="8" t="s">
        <v>620</v>
      </c>
      <c r="G1719" s="1">
        <v>359534</v>
      </c>
      <c r="H1719" s="1">
        <f t="shared" si="98"/>
        <v>3954874</v>
      </c>
      <c r="I1719" s="2" t="s">
        <v>1893</v>
      </c>
      <c r="J1719" s="2" t="s">
        <v>375</v>
      </c>
      <c r="K1719" s="1">
        <f>+VLOOKUP(B1719,[14]Sheet1!A$2:H$28,6,0)</f>
        <v>3595340</v>
      </c>
      <c r="L1719" s="1">
        <f t="shared" ref="L1719" si="102">+K1719-E1719</f>
        <v>0</v>
      </c>
      <c r="M1719" s="6">
        <f>+VLOOKUP(B1719,[14]Sheet1!A$2:H$28,8,0)</f>
        <v>44977</v>
      </c>
      <c r="N1719" t="s">
        <v>4439</v>
      </c>
    </row>
    <row r="1720" spans="1:14" customFormat="1" hidden="1" x14ac:dyDescent="0.2">
      <c r="A1720" s="6">
        <v>44938</v>
      </c>
      <c r="B1720" s="2">
        <v>1370</v>
      </c>
      <c r="C1720" s="2" t="s">
        <v>2162</v>
      </c>
      <c r="D1720" s="2" t="s">
        <v>3120</v>
      </c>
      <c r="E1720" s="1">
        <v>1110580</v>
      </c>
      <c r="F1720" s="8" t="s">
        <v>620</v>
      </c>
      <c r="G1720" s="1">
        <v>111058</v>
      </c>
      <c r="H1720" s="1">
        <f t="shared" si="98"/>
        <v>1221638</v>
      </c>
      <c r="I1720" s="2" t="s">
        <v>1222</v>
      </c>
      <c r="J1720" s="2" t="s">
        <v>915</v>
      </c>
      <c r="N1720" t="s">
        <v>4415</v>
      </c>
    </row>
    <row r="1721" spans="1:14" customFormat="1" hidden="1" x14ac:dyDescent="0.2">
      <c r="A1721" s="6">
        <v>44938</v>
      </c>
      <c r="B1721" s="2">
        <v>1371</v>
      </c>
      <c r="C1721" s="2" t="s">
        <v>2162</v>
      </c>
      <c r="D1721" s="2" t="s">
        <v>3122</v>
      </c>
      <c r="E1721" s="1">
        <v>3833560</v>
      </c>
      <c r="F1721" s="8" t="s">
        <v>620</v>
      </c>
      <c r="G1721" s="1">
        <v>383356</v>
      </c>
      <c r="H1721" s="1">
        <f t="shared" si="98"/>
        <v>4216916</v>
      </c>
      <c r="I1721" s="2" t="s">
        <v>2119</v>
      </c>
      <c r="J1721" s="2" t="s">
        <v>1150</v>
      </c>
      <c r="N1721" t="s">
        <v>4415</v>
      </c>
    </row>
    <row r="1722" spans="1:14" customFormat="1" hidden="1" x14ac:dyDescent="0.2">
      <c r="A1722" s="6">
        <v>44938</v>
      </c>
      <c r="B1722" s="2">
        <v>1372</v>
      </c>
      <c r="C1722" s="2" t="s">
        <v>2162</v>
      </c>
      <c r="D1722" s="2" t="s">
        <v>3124</v>
      </c>
      <c r="E1722" s="1">
        <v>4800360</v>
      </c>
      <c r="F1722" s="8" t="s">
        <v>620</v>
      </c>
      <c r="G1722" s="1">
        <v>480036</v>
      </c>
      <c r="H1722" s="1">
        <f t="shared" si="98"/>
        <v>5280396</v>
      </c>
      <c r="I1722" s="2" t="s">
        <v>2355</v>
      </c>
      <c r="J1722" s="2" t="s">
        <v>2013</v>
      </c>
      <c r="N1722" t="s">
        <v>4415</v>
      </c>
    </row>
    <row r="1723" spans="1:14" customFormat="1" hidden="1" x14ac:dyDescent="0.2">
      <c r="A1723" s="6">
        <v>44938</v>
      </c>
      <c r="B1723" s="2">
        <v>1373</v>
      </c>
      <c r="C1723" s="2" t="s">
        <v>2162</v>
      </c>
      <c r="D1723" s="2" t="s">
        <v>3126</v>
      </c>
      <c r="E1723" s="1">
        <v>12283040</v>
      </c>
      <c r="F1723" s="8" t="s">
        <v>620</v>
      </c>
      <c r="G1723" s="1">
        <v>1228304</v>
      </c>
      <c r="H1723" s="1">
        <f t="shared" si="98"/>
        <v>13511344</v>
      </c>
      <c r="I1723" s="2" t="s">
        <v>2355</v>
      </c>
      <c r="J1723" s="2" t="s">
        <v>2013</v>
      </c>
      <c r="N1723" t="s">
        <v>4415</v>
      </c>
    </row>
    <row r="1724" spans="1:14" customFormat="1" hidden="1" x14ac:dyDescent="0.2">
      <c r="A1724" s="6">
        <v>44938</v>
      </c>
      <c r="B1724" s="2">
        <v>1374</v>
      </c>
      <c r="C1724" s="2" t="s">
        <v>2162</v>
      </c>
      <c r="D1724" s="2" t="s">
        <v>3128</v>
      </c>
      <c r="E1724" s="1">
        <v>4594658</v>
      </c>
      <c r="F1724" s="8" t="s">
        <v>620</v>
      </c>
      <c r="G1724" s="1">
        <v>459466</v>
      </c>
      <c r="H1724" s="1">
        <f t="shared" si="98"/>
        <v>5054124</v>
      </c>
      <c r="I1724" s="2" t="s">
        <v>2355</v>
      </c>
      <c r="J1724" s="2" t="s">
        <v>2013</v>
      </c>
      <c r="N1724" t="s">
        <v>4415</v>
      </c>
    </row>
    <row r="1725" spans="1:14" customFormat="1" hidden="1" x14ac:dyDescent="0.2">
      <c r="A1725" s="6">
        <v>44938</v>
      </c>
      <c r="B1725" s="2">
        <v>1375</v>
      </c>
      <c r="C1725" s="2" t="s">
        <v>2162</v>
      </c>
      <c r="D1725" s="2" t="s">
        <v>3130</v>
      </c>
      <c r="E1725" s="1">
        <v>11105800</v>
      </c>
      <c r="F1725" s="8" t="s">
        <v>620</v>
      </c>
      <c r="G1725" s="1">
        <v>1110580</v>
      </c>
      <c r="H1725" s="1">
        <f t="shared" si="98"/>
        <v>12216380</v>
      </c>
      <c r="I1725" s="2" t="s">
        <v>2355</v>
      </c>
      <c r="J1725" s="2" t="s">
        <v>2013</v>
      </c>
      <c r="N1725" t="s">
        <v>4415</v>
      </c>
    </row>
    <row r="1726" spans="1:14" customFormat="1" hidden="1" x14ac:dyDescent="0.2">
      <c r="A1726" s="6">
        <v>44938</v>
      </c>
      <c r="B1726" s="2">
        <v>1376</v>
      </c>
      <c r="C1726" s="2" t="s">
        <v>2162</v>
      </c>
      <c r="D1726" s="2" t="s">
        <v>3132</v>
      </c>
      <c r="E1726" s="1">
        <v>6305630</v>
      </c>
      <c r="F1726" s="8" t="s">
        <v>620</v>
      </c>
      <c r="G1726" s="1">
        <v>630563</v>
      </c>
      <c r="H1726" s="1">
        <f t="shared" si="98"/>
        <v>6936193</v>
      </c>
      <c r="I1726" s="2" t="s">
        <v>2339</v>
      </c>
      <c r="J1726" s="2" t="s">
        <v>1408</v>
      </c>
      <c r="N1726" t="s">
        <v>4415</v>
      </c>
    </row>
    <row r="1727" spans="1:14" customFormat="1" hidden="1" x14ac:dyDescent="0.2">
      <c r="A1727" s="6">
        <v>44938</v>
      </c>
      <c r="B1727" s="2">
        <v>1377</v>
      </c>
      <c r="C1727" s="2" t="s">
        <v>2162</v>
      </c>
      <c r="D1727" s="2" t="s">
        <v>3134</v>
      </c>
      <c r="E1727" s="1">
        <v>7884170</v>
      </c>
      <c r="F1727" s="8" t="s">
        <v>620</v>
      </c>
      <c r="G1727" s="1">
        <v>788417</v>
      </c>
      <c r="H1727" s="1">
        <f t="shared" si="98"/>
        <v>8672587</v>
      </c>
      <c r="I1727" s="2" t="s">
        <v>1796</v>
      </c>
      <c r="J1727" s="2" t="s">
        <v>913</v>
      </c>
      <c r="N1727" t="s">
        <v>4415</v>
      </c>
    </row>
    <row r="1728" spans="1:14" customFormat="1" hidden="1" x14ac:dyDescent="0.2">
      <c r="A1728" s="6">
        <v>44938</v>
      </c>
      <c r="B1728" s="2">
        <v>1378</v>
      </c>
      <c r="C1728" s="2" t="s">
        <v>2162</v>
      </c>
      <c r="D1728" s="2" t="s">
        <v>3136</v>
      </c>
      <c r="E1728" s="1">
        <v>17295580</v>
      </c>
      <c r="F1728" s="8" t="s">
        <v>620</v>
      </c>
      <c r="G1728" s="1">
        <v>1729558</v>
      </c>
      <c r="H1728" s="1">
        <f t="shared" si="98"/>
        <v>19025138</v>
      </c>
      <c r="I1728" s="2" t="s">
        <v>1554</v>
      </c>
      <c r="J1728" s="2" t="s">
        <v>2830</v>
      </c>
      <c r="N1728" t="s">
        <v>4415</v>
      </c>
    </row>
    <row r="1729" spans="1:14" customFormat="1" hidden="1" x14ac:dyDescent="0.2">
      <c r="A1729" s="6">
        <v>44938</v>
      </c>
      <c r="B1729" s="2">
        <v>1379</v>
      </c>
      <c r="C1729" s="2" t="s">
        <v>2162</v>
      </c>
      <c r="D1729" s="2" t="s">
        <v>3138</v>
      </c>
      <c r="E1729" s="1">
        <v>7801663</v>
      </c>
      <c r="F1729" s="8" t="s">
        <v>620</v>
      </c>
      <c r="G1729" s="1">
        <v>780166</v>
      </c>
      <c r="H1729" s="1">
        <f t="shared" si="98"/>
        <v>8581829</v>
      </c>
      <c r="I1729" s="2" t="s">
        <v>2445</v>
      </c>
      <c r="J1729" s="2" t="s">
        <v>1098</v>
      </c>
      <c r="N1729" t="s">
        <v>4415</v>
      </c>
    </row>
    <row r="1730" spans="1:14" customFormat="1" hidden="1" x14ac:dyDescent="0.2">
      <c r="A1730" s="6">
        <v>44938</v>
      </c>
      <c r="B1730" s="2">
        <v>1380</v>
      </c>
      <c r="C1730" s="2" t="s">
        <v>2162</v>
      </c>
      <c r="D1730" s="2" t="s">
        <v>3140</v>
      </c>
      <c r="E1730" s="1">
        <v>16312460</v>
      </c>
      <c r="F1730" s="8" t="s">
        <v>620</v>
      </c>
      <c r="G1730" s="1">
        <v>1631246</v>
      </c>
      <c r="H1730" s="1">
        <f t="shared" ref="H1730:H1793" si="103">+E1730+G1730</f>
        <v>17943706</v>
      </c>
      <c r="I1730" s="2" t="s">
        <v>2818</v>
      </c>
      <c r="J1730" s="2" t="s">
        <v>364</v>
      </c>
      <c r="K1730" s="1">
        <f>+VLOOKUP(B1730,[16]Sheet1!A$1:H$170,6,0)</f>
        <v>16312460</v>
      </c>
      <c r="L1730" s="1">
        <f t="shared" ref="L1730:L1731" si="104">+K1730-E1730</f>
        <v>0</v>
      </c>
      <c r="M1730" s="6">
        <f>+VLOOKUP(B1730,[16]Sheet1!A$1:H$170,8,0)</f>
        <v>45082</v>
      </c>
      <c r="N1730" t="s">
        <v>4450</v>
      </c>
    </row>
    <row r="1731" spans="1:14" customFormat="1" hidden="1" x14ac:dyDescent="0.2">
      <c r="A1731" s="6">
        <v>44938</v>
      </c>
      <c r="B1731" s="2">
        <v>1381</v>
      </c>
      <c r="C1731" s="2" t="s">
        <v>2162</v>
      </c>
      <c r="D1731" s="2" t="s">
        <v>3142</v>
      </c>
      <c r="E1731" s="1">
        <v>453750</v>
      </c>
      <c r="F1731" s="8" t="s">
        <v>620</v>
      </c>
      <c r="G1731" s="1">
        <v>45375</v>
      </c>
      <c r="H1731" s="1">
        <f t="shared" si="103"/>
        <v>499125</v>
      </c>
      <c r="I1731" s="2" t="s">
        <v>124</v>
      </c>
      <c r="J1731" s="2" t="s">
        <v>1197</v>
      </c>
      <c r="K1731" s="1">
        <f>+VLOOKUP(B1731,[16]Sheet1!A$1:H$170,6,0)</f>
        <v>453750</v>
      </c>
      <c r="L1731" s="1">
        <f t="shared" si="104"/>
        <v>0</v>
      </c>
      <c r="M1731" s="6">
        <f>+VLOOKUP(B1731,[16]Sheet1!A$1:H$170,8,0)</f>
        <v>45082</v>
      </c>
      <c r="N1731" t="s">
        <v>4450</v>
      </c>
    </row>
    <row r="1732" spans="1:14" customFormat="1" hidden="1" x14ac:dyDescent="0.2">
      <c r="A1732" s="6">
        <v>44938</v>
      </c>
      <c r="B1732" s="2">
        <v>1382</v>
      </c>
      <c r="C1732" s="2" t="s">
        <v>2162</v>
      </c>
      <c r="D1732" s="2" t="s">
        <v>3144</v>
      </c>
      <c r="E1732" s="1">
        <v>5552900</v>
      </c>
      <c r="F1732" s="8" t="s">
        <v>620</v>
      </c>
      <c r="G1732" s="1">
        <v>555290</v>
      </c>
      <c r="H1732" s="1">
        <f t="shared" si="103"/>
        <v>6108190</v>
      </c>
      <c r="I1732" s="2" t="s">
        <v>944</v>
      </c>
      <c r="J1732" s="2" t="s">
        <v>319</v>
      </c>
      <c r="N1732" t="s">
        <v>4415</v>
      </c>
    </row>
    <row r="1733" spans="1:14" customFormat="1" hidden="1" x14ac:dyDescent="0.2">
      <c r="A1733" s="6">
        <v>44938</v>
      </c>
      <c r="B1733" s="2">
        <v>1397</v>
      </c>
      <c r="C1733" s="2" t="s">
        <v>2162</v>
      </c>
      <c r="D1733" s="2" t="s">
        <v>3146</v>
      </c>
      <c r="E1733" s="1">
        <v>11276975</v>
      </c>
      <c r="F1733" s="8" t="s">
        <v>620</v>
      </c>
      <c r="G1733" s="1">
        <v>1127698</v>
      </c>
      <c r="H1733" s="1">
        <f t="shared" si="103"/>
        <v>12404673</v>
      </c>
      <c r="I1733" s="2" t="s">
        <v>2119</v>
      </c>
      <c r="J1733" s="2" t="s">
        <v>1150</v>
      </c>
      <c r="K1733" s="1">
        <f>+VLOOKUP(B1733,[14]Sheet1!A$2:H$28,6,0)</f>
        <v>11276980</v>
      </c>
      <c r="L1733" s="1">
        <f t="shared" ref="L1733:L1739" si="105">+K1733-E1733</f>
        <v>5</v>
      </c>
      <c r="M1733" s="6">
        <f>+VLOOKUP(B1733,[14]Sheet1!A$2:H$28,8,0)</f>
        <v>44977</v>
      </c>
      <c r="N1733" t="s">
        <v>4439</v>
      </c>
    </row>
    <row r="1734" spans="1:14" customFormat="1" hidden="1" x14ac:dyDescent="0.2">
      <c r="A1734" s="6">
        <v>44938</v>
      </c>
      <c r="B1734" s="2">
        <v>1398</v>
      </c>
      <c r="C1734" s="2" t="s">
        <v>2162</v>
      </c>
      <c r="D1734" s="2" t="s">
        <v>3148</v>
      </c>
      <c r="E1734" s="1">
        <v>34002547</v>
      </c>
      <c r="F1734" s="8" t="s">
        <v>620</v>
      </c>
      <c r="G1734" s="1">
        <v>3400255</v>
      </c>
      <c r="H1734" s="1">
        <f t="shared" si="103"/>
        <v>37402802</v>
      </c>
      <c r="I1734" s="2" t="s">
        <v>2355</v>
      </c>
      <c r="J1734" s="2" t="s">
        <v>2013</v>
      </c>
      <c r="K1734" s="1">
        <f>+VLOOKUP(B1734,[14]Sheet1!A$2:H$28,6,0)</f>
        <v>34002550</v>
      </c>
      <c r="L1734" s="1">
        <f t="shared" si="105"/>
        <v>3</v>
      </c>
      <c r="M1734" s="6">
        <f>+VLOOKUP(B1734,[14]Sheet1!A$2:H$28,8,0)</f>
        <v>44977</v>
      </c>
      <c r="N1734" t="s">
        <v>4439</v>
      </c>
    </row>
    <row r="1735" spans="1:14" customFormat="1" hidden="1" x14ac:dyDescent="0.2">
      <c r="A1735" s="6">
        <v>44939</v>
      </c>
      <c r="B1735" s="2">
        <v>1472</v>
      </c>
      <c r="C1735" s="2" t="s">
        <v>2162</v>
      </c>
      <c r="D1735" s="2" t="s">
        <v>3150</v>
      </c>
      <c r="E1735" s="1">
        <v>14222006</v>
      </c>
      <c r="F1735" s="8" t="s">
        <v>620</v>
      </c>
      <c r="G1735" s="1">
        <v>1422201</v>
      </c>
      <c r="H1735" s="1">
        <f t="shared" si="103"/>
        <v>15644207</v>
      </c>
      <c r="I1735" s="2" t="s">
        <v>2355</v>
      </c>
      <c r="J1735" s="2" t="s">
        <v>2013</v>
      </c>
      <c r="K1735" s="1">
        <f>+VLOOKUP(B1735,[14]Sheet1!A$2:H$28,6,0)</f>
        <v>14222010</v>
      </c>
      <c r="L1735" s="1">
        <f t="shared" si="105"/>
        <v>4</v>
      </c>
      <c r="M1735" s="6">
        <f>+VLOOKUP(B1735,[14]Sheet1!A$2:H$28,8,0)</f>
        <v>44977</v>
      </c>
      <c r="N1735" t="s">
        <v>4439</v>
      </c>
    </row>
    <row r="1736" spans="1:14" customFormat="1" hidden="1" x14ac:dyDescent="0.2">
      <c r="A1736" s="6">
        <v>44939</v>
      </c>
      <c r="B1736" s="2">
        <v>1473</v>
      </c>
      <c r="C1736" s="2" t="s">
        <v>2162</v>
      </c>
      <c r="D1736" s="2" t="s">
        <v>3152</v>
      </c>
      <c r="E1736" s="1">
        <v>14231020</v>
      </c>
      <c r="F1736" s="8" t="s">
        <v>620</v>
      </c>
      <c r="G1736" s="1">
        <v>1423102</v>
      </c>
      <c r="H1736" s="1">
        <f t="shared" si="103"/>
        <v>15654122</v>
      </c>
      <c r="I1736" s="2" t="s">
        <v>2355</v>
      </c>
      <c r="J1736" s="2" t="s">
        <v>2013</v>
      </c>
      <c r="K1736" s="1">
        <f>+VLOOKUP(B1736,[14]Sheet1!A$2:H$28,6,0)</f>
        <v>14231020</v>
      </c>
      <c r="L1736" s="1">
        <f t="shared" si="105"/>
        <v>0</v>
      </c>
      <c r="M1736" s="6">
        <f>+VLOOKUP(B1736,[14]Sheet1!A$2:H$28,8,0)</f>
        <v>44977</v>
      </c>
      <c r="N1736" t="s">
        <v>4439</v>
      </c>
    </row>
    <row r="1737" spans="1:14" customFormat="1" hidden="1" x14ac:dyDescent="0.2">
      <c r="A1737" s="6">
        <v>44939</v>
      </c>
      <c r="B1737" s="2">
        <v>1474</v>
      </c>
      <c r="C1737" s="2" t="s">
        <v>2162</v>
      </c>
      <c r="D1737" s="2" t="s">
        <v>3154</v>
      </c>
      <c r="E1737" s="1">
        <v>4313540</v>
      </c>
      <c r="F1737" s="8" t="s">
        <v>620</v>
      </c>
      <c r="G1737" s="1">
        <v>431354</v>
      </c>
      <c r="H1737" s="1">
        <f t="shared" si="103"/>
        <v>4744894</v>
      </c>
      <c r="I1737" s="2" t="s">
        <v>2119</v>
      </c>
      <c r="J1737" s="2" t="s">
        <v>1150</v>
      </c>
      <c r="K1737" s="1">
        <f>+VLOOKUP(B1737,[14]Sheet1!A$2:H$28,6,0)</f>
        <v>4313540</v>
      </c>
      <c r="L1737" s="1">
        <f t="shared" si="105"/>
        <v>0</v>
      </c>
      <c r="M1737" s="6">
        <f>+VLOOKUP(B1737,[14]Sheet1!A$2:H$28,8,0)</f>
        <v>44977</v>
      </c>
      <c r="N1737" t="s">
        <v>4439</v>
      </c>
    </row>
    <row r="1738" spans="1:14" customFormat="1" hidden="1" x14ac:dyDescent="0.2">
      <c r="A1738" s="6">
        <v>44939</v>
      </c>
      <c r="B1738" s="2">
        <v>1475</v>
      </c>
      <c r="C1738" s="2" t="s">
        <v>2162</v>
      </c>
      <c r="D1738" s="2" t="s">
        <v>3156</v>
      </c>
      <c r="E1738" s="1">
        <v>5508443</v>
      </c>
      <c r="F1738" s="8" t="s">
        <v>620</v>
      </c>
      <c r="G1738" s="1">
        <v>550844</v>
      </c>
      <c r="H1738" s="1">
        <f t="shared" si="103"/>
        <v>6059287</v>
      </c>
      <c r="I1738" s="2" t="s">
        <v>1222</v>
      </c>
      <c r="J1738" s="2" t="s">
        <v>915</v>
      </c>
      <c r="K1738" s="1">
        <f>+VLOOKUP(B1738,[14]Sheet1!A$2:H$28,6,0)</f>
        <v>5508440</v>
      </c>
      <c r="L1738" s="1">
        <f t="shared" si="105"/>
        <v>-3</v>
      </c>
      <c r="M1738" s="6">
        <f>+VLOOKUP(B1738,[14]Sheet1!A$2:H$28,8,0)</f>
        <v>44977</v>
      </c>
      <c r="N1738" t="s">
        <v>4439</v>
      </c>
    </row>
    <row r="1739" spans="1:14" customFormat="1" hidden="1" x14ac:dyDescent="0.2">
      <c r="A1739" s="6">
        <v>44939</v>
      </c>
      <c r="B1739" s="2">
        <v>1476</v>
      </c>
      <c r="C1739" s="2" t="s">
        <v>2162</v>
      </c>
      <c r="D1739" s="2" t="s">
        <v>3158</v>
      </c>
      <c r="E1739" s="1">
        <v>12045000</v>
      </c>
      <c r="F1739" s="8" t="s">
        <v>620</v>
      </c>
      <c r="G1739" s="1">
        <v>1204500</v>
      </c>
      <c r="H1739" s="1">
        <f t="shared" si="103"/>
        <v>13249500</v>
      </c>
      <c r="I1739" s="2" t="s">
        <v>24</v>
      </c>
      <c r="J1739" s="2" t="s">
        <v>349</v>
      </c>
      <c r="K1739" s="1">
        <f>+VLOOKUP(B1739,[14]Sheet1!A$2:H$28,6,0)</f>
        <v>12045000</v>
      </c>
      <c r="L1739" s="1">
        <f t="shared" si="105"/>
        <v>0</v>
      </c>
      <c r="M1739" s="6">
        <f>+VLOOKUP(B1739,[14]Sheet1!A$2:H$28,8,0)</f>
        <v>44977</v>
      </c>
      <c r="N1739" t="s">
        <v>4439</v>
      </c>
    </row>
    <row r="1740" spans="1:14" customFormat="1" hidden="1" x14ac:dyDescent="0.2">
      <c r="A1740" s="6">
        <v>44939</v>
      </c>
      <c r="B1740" s="2">
        <v>1477</v>
      </c>
      <c r="C1740" s="2" t="s">
        <v>2162</v>
      </c>
      <c r="D1740" s="2" t="s">
        <v>3160</v>
      </c>
      <c r="E1740" s="1">
        <v>8621938</v>
      </c>
      <c r="F1740" s="8" t="s">
        <v>620</v>
      </c>
      <c r="G1740" s="1">
        <v>862194</v>
      </c>
      <c r="H1740" s="1">
        <f t="shared" si="103"/>
        <v>9484132</v>
      </c>
      <c r="I1740" s="2" t="s">
        <v>24</v>
      </c>
      <c r="J1740" s="2" t="s">
        <v>349</v>
      </c>
      <c r="N1740" t="s">
        <v>4415</v>
      </c>
    </row>
    <row r="1741" spans="1:14" customFormat="1" hidden="1" x14ac:dyDescent="0.2">
      <c r="A1741" s="6">
        <v>44939</v>
      </c>
      <c r="B1741" s="2">
        <v>1478</v>
      </c>
      <c r="C1741" s="2" t="s">
        <v>2162</v>
      </c>
      <c r="D1741" s="2" t="s">
        <v>3162</v>
      </c>
      <c r="E1741" s="1">
        <v>2234495</v>
      </c>
      <c r="F1741" s="8" t="s">
        <v>620</v>
      </c>
      <c r="G1741" s="1">
        <v>223450</v>
      </c>
      <c r="H1741" s="1">
        <f t="shared" si="103"/>
        <v>2457945</v>
      </c>
      <c r="I1741" s="2" t="s">
        <v>24</v>
      </c>
      <c r="J1741" s="2" t="s">
        <v>349</v>
      </c>
      <c r="K1741" s="1">
        <f>+VLOOKUP(B1741,[14]Sheet1!A$2:H$28,6,0)</f>
        <v>2234500</v>
      </c>
      <c r="L1741" s="1">
        <f t="shared" ref="L1741:L1742" si="106">+K1741-E1741</f>
        <v>5</v>
      </c>
      <c r="M1741" s="6">
        <f>+VLOOKUP(B1741,[14]Sheet1!A$2:H$28,8,0)</f>
        <v>44977</v>
      </c>
      <c r="N1741" t="s">
        <v>4439</v>
      </c>
    </row>
    <row r="1742" spans="1:14" customFormat="1" hidden="1" x14ac:dyDescent="0.2">
      <c r="A1742" s="6">
        <v>44939</v>
      </c>
      <c r="B1742" s="2">
        <v>1479</v>
      </c>
      <c r="C1742" s="2" t="s">
        <v>2162</v>
      </c>
      <c r="D1742" s="2" t="s">
        <v>3164</v>
      </c>
      <c r="E1742" s="1">
        <v>301092</v>
      </c>
      <c r="F1742" s="8" t="s">
        <v>620</v>
      </c>
      <c r="G1742" s="1">
        <v>30109</v>
      </c>
      <c r="H1742" s="1">
        <f t="shared" si="103"/>
        <v>331201</v>
      </c>
      <c r="I1742" s="2" t="s">
        <v>2818</v>
      </c>
      <c r="J1742" s="2" t="s">
        <v>364</v>
      </c>
      <c r="K1742" s="1">
        <f>+VLOOKUP(B1742,[14]Sheet1!A$2:H$28,6,0)</f>
        <v>301090</v>
      </c>
      <c r="L1742" s="1">
        <f t="shared" si="106"/>
        <v>-2</v>
      </c>
      <c r="M1742" s="6">
        <f>+VLOOKUP(B1742,[14]Sheet1!A$2:H$28,8,0)</f>
        <v>44977</v>
      </c>
      <c r="N1742" t="s">
        <v>4439</v>
      </c>
    </row>
    <row r="1743" spans="1:14" customFormat="1" hidden="1" x14ac:dyDescent="0.2">
      <c r="A1743" s="6">
        <v>44939</v>
      </c>
      <c r="B1743" s="2">
        <v>1480</v>
      </c>
      <c r="C1743" s="2" t="s">
        <v>2162</v>
      </c>
      <c r="D1743" s="2" t="s">
        <v>3166</v>
      </c>
      <c r="E1743" s="1">
        <v>9872010</v>
      </c>
      <c r="F1743" s="8" t="s">
        <v>620</v>
      </c>
      <c r="G1743" s="1">
        <v>987201</v>
      </c>
      <c r="H1743" s="1">
        <f t="shared" si="103"/>
        <v>10859211</v>
      </c>
      <c r="I1743" s="2" t="s">
        <v>944</v>
      </c>
      <c r="J1743" s="2" t="s">
        <v>319</v>
      </c>
      <c r="N1743" t="s">
        <v>4415</v>
      </c>
    </row>
    <row r="1744" spans="1:14" customFormat="1" hidden="1" x14ac:dyDescent="0.2">
      <c r="A1744" s="6">
        <v>44939</v>
      </c>
      <c r="B1744" s="2">
        <v>1481</v>
      </c>
      <c r="C1744" s="2" t="s">
        <v>2162</v>
      </c>
      <c r="D1744" s="2" t="s">
        <v>3168</v>
      </c>
      <c r="E1744" s="1">
        <v>3398400</v>
      </c>
      <c r="F1744" s="8" t="s">
        <v>620</v>
      </c>
      <c r="G1744" s="1">
        <v>339840</v>
      </c>
      <c r="H1744" s="1">
        <f t="shared" si="103"/>
        <v>3738240</v>
      </c>
      <c r="I1744" s="2" t="s">
        <v>944</v>
      </c>
      <c r="J1744" s="2" t="s">
        <v>319</v>
      </c>
      <c r="K1744" s="1">
        <f>+VLOOKUP(B1744,[14]Sheet1!A$2:H$28,6,0)</f>
        <v>3398400</v>
      </c>
      <c r="L1744" s="1">
        <f t="shared" ref="L1744" si="107">+K1744-E1744</f>
        <v>0</v>
      </c>
      <c r="M1744" s="6">
        <f>+VLOOKUP(B1744,[14]Sheet1!A$2:H$28,8,0)</f>
        <v>44977</v>
      </c>
      <c r="N1744" t="s">
        <v>4439</v>
      </c>
    </row>
    <row r="1745" spans="1:14" customFormat="1" hidden="1" x14ac:dyDescent="0.2">
      <c r="A1745" s="6">
        <v>44939</v>
      </c>
      <c r="B1745" s="2">
        <v>1482</v>
      </c>
      <c r="C1745" s="2" t="s">
        <v>2162</v>
      </c>
      <c r="D1745" s="2" t="s">
        <v>3170</v>
      </c>
      <c r="E1745" s="1">
        <v>10871460</v>
      </c>
      <c r="F1745" s="8" t="s">
        <v>620</v>
      </c>
      <c r="G1745" s="1">
        <v>1087146</v>
      </c>
      <c r="H1745" s="1">
        <f t="shared" si="103"/>
        <v>11958606</v>
      </c>
      <c r="I1745" s="2" t="s">
        <v>1900</v>
      </c>
      <c r="J1745" s="2" t="s">
        <v>441</v>
      </c>
      <c r="N1745" t="s">
        <v>4415</v>
      </c>
    </row>
    <row r="1746" spans="1:14" customFormat="1" hidden="1" x14ac:dyDescent="0.2">
      <c r="A1746" s="6">
        <v>44939</v>
      </c>
      <c r="B1746" s="2">
        <v>1483</v>
      </c>
      <c r="C1746" s="2" t="s">
        <v>2162</v>
      </c>
      <c r="D1746" s="2" t="s">
        <v>3172</v>
      </c>
      <c r="E1746" s="1">
        <v>523160</v>
      </c>
      <c r="F1746" s="8" t="s">
        <v>620</v>
      </c>
      <c r="G1746" s="1">
        <v>52316</v>
      </c>
      <c r="H1746" s="1">
        <f t="shared" si="103"/>
        <v>575476</v>
      </c>
      <c r="I1746" s="2" t="s">
        <v>944</v>
      </c>
      <c r="J1746" s="2" t="s">
        <v>319</v>
      </c>
      <c r="K1746" s="1">
        <f>+VLOOKUP(B1746,[14]Sheet1!A$2:H$28,6,0)</f>
        <v>523160</v>
      </c>
      <c r="L1746" s="1">
        <f t="shared" ref="L1746:L1747" si="108">+K1746-E1746</f>
        <v>0</v>
      </c>
      <c r="M1746" s="6">
        <f>+VLOOKUP(B1746,[14]Sheet1!A$2:H$28,8,0)</f>
        <v>44977</v>
      </c>
      <c r="N1746" t="s">
        <v>4439</v>
      </c>
    </row>
    <row r="1747" spans="1:14" customFormat="1" hidden="1" x14ac:dyDescent="0.2">
      <c r="A1747" s="6">
        <v>44942</v>
      </c>
      <c r="B1747" s="2">
        <v>587</v>
      </c>
      <c r="C1747" s="2"/>
      <c r="D1747" s="2" t="s">
        <v>4408</v>
      </c>
      <c r="E1747" s="1">
        <v>-5010060</v>
      </c>
      <c r="F1747" s="8" t="s">
        <v>3060</v>
      </c>
      <c r="G1747" s="1">
        <v>-501006</v>
      </c>
      <c r="H1747" s="1">
        <f t="shared" si="103"/>
        <v>-5511066</v>
      </c>
      <c r="I1747" s="2" t="s">
        <v>2355</v>
      </c>
      <c r="J1747" s="2" t="s">
        <v>2013</v>
      </c>
      <c r="K1747" s="1" t="e">
        <f>+VLOOKUP(B1747,[2]Sheet1!A$2:H$93,6,0)</f>
        <v>#N/A</v>
      </c>
      <c r="L1747" s="1" t="e">
        <f t="shared" si="108"/>
        <v>#N/A</v>
      </c>
      <c r="M1747" s="6" t="e">
        <f>+VLOOKUP(B1747,[2]Sheet1!A$2:H$93,8,0)</f>
        <v>#N/A</v>
      </c>
      <c r="N1747" t="s">
        <v>4426</v>
      </c>
    </row>
    <row r="1748" spans="1:14" customFormat="1" hidden="1" x14ac:dyDescent="0.2">
      <c r="A1748" s="6">
        <v>44957</v>
      </c>
      <c r="B1748" s="2">
        <v>2115</v>
      </c>
      <c r="C1748" s="2" t="s">
        <v>2162</v>
      </c>
      <c r="D1748" s="2" t="s">
        <v>3174</v>
      </c>
      <c r="E1748" s="1">
        <v>10983255</v>
      </c>
      <c r="F1748" s="8" t="s">
        <v>620</v>
      </c>
      <c r="G1748" s="1">
        <v>1098326</v>
      </c>
      <c r="H1748" s="1">
        <f t="shared" si="103"/>
        <v>12081581</v>
      </c>
      <c r="I1748" s="2" t="s">
        <v>2119</v>
      </c>
      <c r="J1748" s="2" t="s">
        <v>1150</v>
      </c>
      <c r="K1748" s="1" t="e">
        <f>+VLOOKUP(B1748,[2]Sheet1!A$2:H$93,6,0)</f>
        <v>#N/A</v>
      </c>
      <c r="L1748" s="1" t="e">
        <f t="shared" ref="L1748:L1750" si="109">+K1748-E1748</f>
        <v>#N/A</v>
      </c>
      <c r="M1748" s="6" t="e">
        <f>+VLOOKUP(B1748,[2]Sheet1!A$2:H$93,8,0)</f>
        <v>#N/A</v>
      </c>
      <c r="N1748" t="s">
        <v>4415</v>
      </c>
    </row>
    <row r="1749" spans="1:14" customFormat="1" hidden="1" x14ac:dyDescent="0.2">
      <c r="A1749" s="6">
        <v>44957</v>
      </c>
      <c r="B1749" s="2">
        <v>2116</v>
      </c>
      <c r="C1749" s="2" t="s">
        <v>2162</v>
      </c>
      <c r="D1749" s="2" t="s">
        <v>3176</v>
      </c>
      <c r="E1749" s="1">
        <v>5540700</v>
      </c>
      <c r="F1749" s="8" t="s">
        <v>620</v>
      </c>
      <c r="G1749" s="1">
        <v>554070</v>
      </c>
      <c r="H1749" s="1">
        <f t="shared" si="103"/>
        <v>6094770</v>
      </c>
      <c r="I1749" s="2" t="s">
        <v>944</v>
      </c>
      <c r="J1749" s="2" t="s">
        <v>319</v>
      </c>
      <c r="K1749" s="1" t="e">
        <f>+VLOOKUP(B1749,[2]Sheet1!A$2:H$93,6,0)</f>
        <v>#N/A</v>
      </c>
      <c r="L1749" s="1" t="e">
        <f t="shared" si="109"/>
        <v>#N/A</v>
      </c>
      <c r="M1749" s="6" t="e">
        <f>+VLOOKUP(B1749,[2]Sheet1!A$2:H$93,8,0)</f>
        <v>#N/A</v>
      </c>
      <c r="N1749" t="s">
        <v>4415</v>
      </c>
    </row>
    <row r="1750" spans="1:14" customFormat="1" hidden="1" x14ac:dyDescent="0.2">
      <c r="A1750" s="6">
        <v>44957</v>
      </c>
      <c r="B1750" s="2">
        <v>2117</v>
      </c>
      <c r="C1750" s="2" t="s">
        <v>2162</v>
      </c>
      <c r="D1750" s="2" t="s">
        <v>3178</v>
      </c>
      <c r="E1750" s="1">
        <v>7181680</v>
      </c>
      <c r="F1750" s="8" t="s">
        <v>620</v>
      </c>
      <c r="G1750" s="1">
        <v>718168</v>
      </c>
      <c r="H1750" s="1">
        <f t="shared" si="103"/>
        <v>7899848</v>
      </c>
      <c r="I1750" s="2" t="s">
        <v>1900</v>
      </c>
      <c r="J1750" s="2" t="s">
        <v>441</v>
      </c>
      <c r="K1750" s="1" t="e">
        <f>+VLOOKUP(B1750,[2]Sheet1!A$2:H$93,6,0)</f>
        <v>#N/A</v>
      </c>
      <c r="L1750" s="1" t="e">
        <f t="shared" si="109"/>
        <v>#N/A</v>
      </c>
      <c r="M1750" s="6" t="e">
        <f>+VLOOKUP(B1750,[2]Sheet1!A$2:H$93,8,0)</f>
        <v>#N/A</v>
      </c>
      <c r="N1750" t="s">
        <v>4415</v>
      </c>
    </row>
    <row r="1751" spans="1:14" customFormat="1" hidden="1" x14ac:dyDescent="0.2">
      <c r="A1751" s="6">
        <v>44957</v>
      </c>
      <c r="B1751" s="2">
        <v>2118</v>
      </c>
      <c r="C1751" s="2" t="s">
        <v>2162</v>
      </c>
      <c r="D1751" s="2" t="s">
        <v>3180</v>
      </c>
      <c r="E1751" s="1">
        <v>8201700</v>
      </c>
      <c r="F1751" s="8" t="s">
        <v>620</v>
      </c>
      <c r="G1751" s="1">
        <v>820170</v>
      </c>
      <c r="H1751" s="1">
        <f t="shared" si="103"/>
        <v>9021870</v>
      </c>
      <c r="I1751" s="2" t="s">
        <v>944</v>
      </c>
      <c r="J1751" s="2" t="s">
        <v>319</v>
      </c>
      <c r="K1751" s="1">
        <f>+VLOOKUP(B1751,[14]Sheet1!A$2:H$28,6,0)</f>
        <v>8201700</v>
      </c>
      <c r="L1751" s="1">
        <f t="shared" ref="L1751:L1753" si="110">+K1751-E1751</f>
        <v>0</v>
      </c>
      <c r="M1751" s="6">
        <f>+VLOOKUP(B1751,[14]Sheet1!A$2:H$28,8,0)</f>
        <v>44977</v>
      </c>
      <c r="N1751" t="s">
        <v>4439</v>
      </c>
    </row>
    <row r="1752" spans="1:14" customFormat="1" hidden="1" x14ac:dyDescent="0.2">
      <c r="A1752" s="6">
        <v>44957</v>
      </c>
      <c r="B1752" s="2">
        <v>2119</v>
      </c>
      <c r="C1752" s="2" t="s">
        <v>2162</v>
      </c>
      <c r="D1752" s="2" t="s">
        <v>3182</v>
      </c>
      <c r="E1752" s="1">
        <v>6681919</v>
      </c>
      <c r="F1752" s="8" t="s">
        <v>620</v>
      </c>
      <c r="G1752" s="1">
        <v>668192</v>
      </c>
      <c r="H1752" s="1">
        <f t="shared" si="103"/>
        <v>7350111</v>
      </c>
      <c r="I1752" s="2" t="s">
        <v>2339</v>
      </c>
      <c r="J1752" s="2" t="s">
        <v>1408</v>
      </c>
      <c r="K1752" s="1">
        <f>+VLOOKUP(B1752,[14]Sheet1!A$2:H$28,6,0)</f>
        <v>6681920</v>
      </c>
      <c r="L1752" s="1">
        <f t="shared" si="110"/>
        <v>1</v>
      </c>
      <c r="M1752" s="6">
        <f>+VLOOKUP(B1752,[14]Sheet1!A$2:H$28,8,0)</f>
        <v>44977</v>
      </c>
      <c r="N1752" t="s">
        <v>4439</v>
      </c>
    </row>
    <row r="1753" spans="1:14" customFormat="1" hidden="1" x14ac:dyDescent="0.2">
      <c r="A1753" s="6">
        <v>44957</v>
      </c>
      <c r="B1753" s="2">
        <v>2120</v>
      </c>
      <c r="C1753" s="2" t="s">
        <v>2162</v>
      </c>
      <c r="D1753" s="2" t="s">
        <v>3184</v>
      </c>
      <c r="E1753" s="1">
        <v>1409320</v>
      </c>
      <c r="F1753" s="8" t="s">
        <v>620</v>
      </c>
      <c r="G1753" s="1">
        <v>140932</v>
      </c>
      <c r="H1753" s="1">
        <f t="shared" si="103"/>
        <v>1550252</v>
      </c>
      <c r="I1753" s="2" t="s">
        <v>1554</v>
      </c>
      <c r="J1753" s="2" t="s">
        <v>2830</v>
      </c>
      <c r="K1753" s="1">
        <f>+VLOOKUP(B1753,[14]Sheet1!A$2:H$28,6,0)</f>
        <v>1409320</v>
      </c>
      <c r="L1753" s="1">
        <f t="shared" si="110"/>
        <v>0</v>
      </c>
      <c r="M1753" s="6">
        <f>+VLOOKUP(B1753,[14]Sheet1!A$2:H$28,8,0)</f>
        <v>44977</v>
      </c>
      <c r="N1753" t="s">
        <v>4439</v>
      </c>
    </row>
    <row r="1754" spans="1:14" customFormat="1" hidden="1" x14ac:dyDescent="0.2">
      <c r="A1754" s="6">
        <v>44957</v>
      </c>
      <c r="B1754" s="2">
        <v>2121</v>
      </c>
      <c r="C1754" s="2" t="s">
        <v>2162</v>
      </c>
      <c r="D1754" s="2" t="s">
        <v>3186</v>
      </c>
      <c r="E1754" s="1">
        <v>33968626</v>
      </c>
      <c r="F1754" s="8" t="s">
        <v>620</v>
      </c>
      <c r="G1754" s="1">
        <v>3396863</v>
      </c>
      <c r="H1754" s="1">
        <f t="shared" si="103"/>
        <v>37365489</v>
      </c>
      <c r="I1754" s="2" t="s">
        <v>2355</v>
      </c>
      <c r="J1754" s="2" t="s">
        <v>2013</v>
      </c>
      <c r="K1754" s="1" t="e">
        <f>+VLOOKUP(B1754,[14]Sheet1!A$2:H$28,6,0)</f>
        <v>#N/A</v>
      </c>
      <c r="L1754" s="1" t="e">
        <f t="shared" ref="L1754" si="111">+K1754-E1754</f>
        <v>#N/A</v>
      </c>
      <c r="M1754" s="6" t="e">
        <f>+VLOOKUP(B1754,[14]Sheet1!A$2:H$28,8,0)</f>
        <v>#N/A</v>
      </c>
      <c r="N1754" t="s">
        <v>4415</v>
      </c>
    </row>
    <row r="1755" spans="1:14" customFormat="1" hidden="1" x14ac:dyDescent="0.2">
      <c r="A1755" s="6">
        <v>44957</v>
      </c>
      <c r="B1755" s="2">
        <v>2122</v>
      </c>
      <c r="C1755" s="2" t="s">
        <v>2162</v>
      </c>
      <c r="D1755" s="2" t="s">
        <v>3188</v>
      </c>
      <c r="E1755" s="1">
        <v>5097600</v>
      </c>
      <c r="F1755" s="8" t="s">
        <v>620</v>
      </c>
      <c r="G1755" s="1">
        <v>509760</v>
      </c>
      <c r="H1755" s="1">
        <f t="shared" si="103"/>
        <v>5607360</v>
      </c>
      <c r="I1755" s="2" t="s">
        <v>2355</v>
      </c>
      <c r="J1755" s="2" t="s">
        <v>2013</v>
      </c>
      <c r="K1755" s="1">
        <f>+VLOOKUP(B1755,[14]Sheet1!A$2:H$28,6,0)</f>
        <v>5097600</v>
      </c>
      <c r="L1755" s="1">
        <f t="shared" ref="L1755:L1756" si="112">+K1755-E1755</f>
        <v>0</v>
      </c>
      <c r="M1755" s="6">
        <f>+VLOOKUP(B1755,[14]Sheet1!A$2:H$28,8,0)</f>
        <v>44977</v>
      </c>
      <c r="N1755" t="s">
        <v>4439</v>
      </c>
    </row>
    <row r="1756" spans="1:14" customFormat="1" hidden="1" x14ac:dyDescent="0.2">
      <c r="A1756" s="6">
        <v>44957</v>
      </c>
      <c r="B1756" s="2">
        <v>2123</v>
      </c>
      <c r="C1756" s="2" t="s">
        <v>2162</v>
      </c>
      <c r="D1756" s="2" t="s">
        <v>3190</v>
      </c>
      <c r="E1756" s="1">
        <v>13089490</v>
      </c>
      <c r="F1756" s="8" t="s">
        <v>620</v>
      </c>
      <c r="G1756" s="1">
        <v>1308949</v>
      </c>
      <c r="H1756" s="1">
        <f t="shared" si="103"/>
        <v>14398439</v>
      </c>
      <c r="I1756" s="2" t="s">
        <v>2355</v>
      </c>
      <c r="J1756" s="2" t="s">
        <v>2013</v>
      </c>
      <c r="K1756" s="1">
        <f>+VLOOKUP(B1756,[14]Sheet1!A$2:H$28,6,0)</f>
        <v>13089490</v>
      </c>
      <c r="L1756" s="1">
        <f t="shared" si="112"/>
        <v>0</v>
      </c>
      <c r="M1756" s="6">
        <f>+VLOOKUP(B1756,[14]Sheet1!A$2:H$28,8,0)</f>
        <v>44977</v>
      </c>
      <c r="N1756" t="s">
        <v>4439</v>
      </c>
    </row>
    <row r="1757" spans="1:14" customFormat="1" hidden="1" x14ac:dyDescent="0.2">
      <c r="A1757" s="6">
        <v>44957</v>
      </c>
      <c r="B1757" s="2">
        <v>2124</v>
      </c>
      <c r="C1757" s="2" t="s">
        <v>2162</v>
      </c>
      <c r="D1757" s="2" t="s">
        <v>3192</v>
      </c>
      <c r="E1757" s="1">
        <v>5475840</v>
      </c>
      <c r="F1757" s="8" t="s">
        <v>620</v>
      </c>
      <c r="G1757" s="1">
        <v>547584</v>
      </c>
      <c r="H1757" s="1">
        <f t="shared" si="103"/>
        <v>6023424</v>
      </c>
      <c r="I1757" s="2" t="s">
        <v>2119</v>
      </c>
      <c r="J1757" s="2" t="s">
        <v>1150</v>
      </c>
      <c r="K1757" s="1" t="e">
        <f>+VLOOKUP(B1757,[14]Sheet1!A$2:H$28,6,0)</f>
        <v>#N/A</v>
      </c>
      <c r="L1757" s="1" t="e">
        <f t="shared" ref="L1757" si="113">+K1757-E1757</f>
        <v>#N/A</v>
      </c>
      <c r="M1757" s="6" t="e">
        <f>+VLOOKUP(B1757,[14]Sheet1!A$2:H$28,8,0)</f>
        <v>#N/A</v>
      </c>
      <c r="N1757" t="s">
        <v>4415</v>
      </c>
    </row>
    <row r="1758" spans="1:14" customFormat="1" hidden="1" x14ac:dyDescent="0.2">
      <c r="A1758" s="6">
        <v>44957</v>
      </c>
      <c r="B1758" s="2">
        <v>2125</v>
      </c>
      <c r="C1758" s="2" t="s">
        <v>2162</v>
      </c>
      <c r="D1758" s="2" t="s">
        <v>3194</v>
      </c>
      <c r="E1758" s="1">
        <v>2937240</v>
      </c>
      <c r="F1758" s="8" t="s">
        <v>620</v>
      </c>
      <c r="G1758" s="1">
        <v>293724</v>
      </c>
      <c r="H1758" s="1">
        <f t="shared" si="103"/>
        <v>3230964</v>
      </c>
      <c r="I1758" s="2" t="s">
        <v>2355</v>
      </c>
      <c r="J1758" s="2" t="s">
        <v>2013</v>
      </c>
      <c r="K1758" s="1">
        <f>+VLOOKUP(B1758,[16]Sheet1!A$1:H$170,6,0)</f>
        <v>2937240</v>
      </c>
      <c r="L1758" s="1">
        <f t="shared" ref="L1758:L1759" si="114">+K1758-E1758</f>
        <v>0</v>
      </c>
      <c r="M1758" s="6">
        <f>+VLOOKUP(B1758,[16]Sheet1!A$1:H$170,8,0)</f>
        <v>45082</v>
      </c>
      <c r="N1758" t="s">
        <v>4450</v>
      </c>
    </row>
    <row r="1759" spans="1:14" customFormat="1" hidden="1" x14ac:dyDescent="0.2">
      <c r="A1759" s="6">
        <v>44957</v>
      </c>
      <c r="B1759" s="2">
        <v>2126</v>
      </c>
      <c r="C1759" s="2" t="s">
        <v>2162</v>
      </c>
      <c r="D1759" s="2" t="s">
        <v>3196</v>
      </c>
      <c r="E1759" s="1">
        <v>6857292</v>
      </c>
      <c r="F1759" s="8" t="s">
        <v>620</v>
      </c>
      <c r="G1759" s="1">
        <v>685729</v>
      </c>
      <c r="H1759" s="1">
        <f t="shared" si="103"/>
        <v>7543021</v>
      </c>
      <c r="I1759" s="2" t="s">
        <v>2355</v>
      </c>
      <c r="J1759" s="2" t="s">
        <v>2013</v>
      </c>
      <c r="K1759" s="1">
        <f>+VLOOKUP(B1759,[16]Sheet1!A$1:H$170,6,0)</f>
        <v>6857290</v>
      </c>
      <c r="L1759" s="1">
        <f t="shared" si="114"/>
        <v>-2</v>
      </c>
      <c r="M1759" s="6">
        <f>+VLOOKUP(B1759,[16]Sheet1!A$1:H$170,8,0)</f>
        <v>45082</v>
      </c>
      <c r="N1759" t="s">
        <v>4450</v>
      </c>
    </row>
    <row r="1760" spans="1:14" customFormat="1" hidden="1" x14ac:dyDescent="0.2">
      <c r="A1760" s="6">
        <v>44957</v>
      </c>
      <c r="B1760" s="2">
        <v>2127</v>
      </c>
      <c r="C1760" s="2" t="s">
        <v>2162</v>
      </c>
      <c r="D1760" s="2" t="s">
        <v>3198</v>
      </c>
      <c r="E1760" s="1">
        <v>10151030</v>
      </c>
      <c r="F1760" s="8" t="s">
        <v>620</v>
      </c>
      <c r="G1760" s="1">
        <v>1015103</v>
      </c>
      <c r="H1760" s="1">
        <f t="shared" si="103"/>
        <v>11166133</v>
      </c>
      <c r="I1760" s="2" t="s">
        <v>2355</v>
      </c>
      <c r="J1760" s="2" t="s">
        <v>2013</v>
      </c>
      <c r="K1760" s="1" t="e">
        <f>+VLOOKUP(B1760,[16]Sheet1!A$1:H$170,6,0)</f>
        <v>#N/A</v>
      </c>
      <c r="L1760" s="1" t="e">
        <f t="shared" ref="L1760" si="115">+K1760-E1760</f>
        <v>#N/A</v>
      </c>
      <c r="M1760" s="6" t="e">
        <f>+VLOOKUP(B1760,[16]Sheet1!A$1:H$170,8,0)</f>
        <v>#N/A</v>
      </c>
      <c r="N1760" t="s">
        <v>4415</v>
      </c>
    </row>
    <row r="1761" spans="1:14" customFormat="1" hidden="1" x14ac:dyDescent="0.2">
      <c r="A1761" s="6">
        <v>44957</v>
      </c>
      <c r="B1761" s="2">
        <v>2128</v>
      </c>
      <c r="C1761" s="2" t="s">
        <v>2162</v>
      </c>
      <c r="D1761" s="2" t="s">
        <v>3200</v>
      </c>
      <c r="E1761" s="1">
        <v>3070760</v>
      </c>
      <c r="F1761" s="8" t="s">
        <v>620</v>
      </c>
      <c r="G1761" s="1">
        <v>307076</v>
      </c>
      <c r="H1761" s="1">
        <f t="shared" si="103"/>
        <v>3377836</v>
      </c>
      <c r="I1761" s="2" t="s">
        <v>2355</v>
      </c>
      <c r="J1761" s="2" t="s">
        <v>2013</v>
      </c>
      <c r="K1761" s="1">
        <f>+VLOOKUP(B1761,[16]Sheet1!A$1:H$170,6,0)</f>
        <v>3070760</v>
      </c>
      <c r="L1761" s="1">
        <f t="shared" ref="L1761:L1762" si="116">+K1761-E1761</f>
        <v>0</v>
      </c>
      <c r="M1761" s="6">
        <f>+VLOOKUP(B1761,[16]Sheet1!A$1:H$170,8,0)</f>
        <v>45082</v>
      </c>
      <c r="N1761" t="s">
        <v>4450</v>
      </c>
    </row>
    <row r="1762" spans="1:14" customFormat="1" hidden="1" x14ac:dyDescent="0.2">
      <c r="A1762" s="6">
        <v>44957</v>
      </c>
      <c r="B1762" s="2">
        <v>2129</v>
      </c>
      <c r="C1762" s="2" t="s">
        <v>2162</v>
      </c>
      <c r="D1762" s="2" t="s">
        <v>3202</v>
      </c>
      <c r="E1762" s="1">
        <v>4313540</v>
      </c>
      <c r="F1762" s="8" t="s">
        <v>620</v>
      </c>
      <c r="G1762" s="1">
        <v>431354</v>
      </c>
      <c r="H1762" s="1">
        <f t="shared" si="103"/>
        <v>4744894</v>
      </c>
      <c r="I1762" s="2" t="s">
        <v>2119</v>
      </c>
      <c r="J1762" s="2" t="s">
        <v>1150</v>
      </c>
      <c r="K1762" s="1">
        <f>+VLOOKUP(B1762,[16]Sheet1!A$1:H$170,6,0)</f>
        <v>4313540</v>
      </c>
      <c r="L1762" s="1">
        <f t="shared" si="116"/>
        <v>0</v>
      </c>
      <c r="M1762" s="6">
        <f>+VLOOKUP(B1762,[16]Sheet1!A$1:H$170,8,0)</f>
        <v>45082</v>
      </c>
      <c r="N1762" t="s">
        <v>4450</v>
      </c>
    </row>
    <row r="1763" spans="1:14" customFormat="1" hidden="1" x14ac:dyDescent="0.2">
      <c r="A1763" s="6">
        <v>44957</v>
      </c>
      <c r="B1763" s="2">
        <v>2131</v>
      </c>
      <c r="C1763" s="2" t="s">
        <v>2162</v>
      </c>
      <c r="D1763" s="2" t="s">
        <v>3204</v>
      </c>
      <c r="E1763" s="1">
        <v>5552900</v>
      </c>
      <c r="F1763" s="8" t="s">
        <v>620</v>
      </c>
      <c r="G1763" s="1">
        <v>555290</v>
      </c>
      <c r="H1763" s="1">
        <f t="shared" si="103"/>
        <v>6108190</v>
      </c>
      <c r="I1763" s="2" t="s">
        <v>1893</v>
      </c>
      <c r="J1763" s="2" t="s">
        <v>375</v>
      </c>
      <c r="K1763" s="1" t="e">
        <f>+VLOOKUP(B1763,[16]Sheet1!A$1:H$170,6,0)</f>
        <v>#N/A</v>
      </c>
      <c r="L1763" s="1" t="e">
        <f t="shared" ref="L1763" si="117">+K1763-E1763</f>
        <v>#N/A</v>
      </c>
      <c r="M1763" s="6" t="e">
        <f>+VLOOKUP(B1763,[16]Sheet1!A$1:H$170,8,0)</f>
        <v>#N/A</v>
      </c>
      <c r="N1763" t="s">
        <v>4415</v>
      </c>
    </row>
    <row r="1764" spans="1:14" customFormat="1" hidden="1" x14ac:dyDescent="0.2">
      <c r="A1764" s="6">
        <v>44957</v>
      </c>
      <c r="B1764" s="2">
        <v>2132</v>
      </c>
      <c r="C1764" s="2" t="s">
        <v>2162</v>
      </c>
      <c r="D1764" s="2" t="s">
        <v>3206</v>
      </c>
      <c r="E1764" s="1">
        <v>3689780</v>
      </c>
      <c r="F1764" s="8" t="s">
        <v>620</v>
      </c>
      <c r="G1764" s="1">
        <v>368978</v>
      </c>
      <c r="H1764" s="1">
        <f t="shared" si="103"/>
        <v>4058758</v>
      </c>
      <c r="I1764" s="2" t="s">
        <v>1893</v>
      </c>
      <c r="J1764" s="2" t="s">
        <v>375</v>
      </c>
      <c r="K1764" s="1">
        <f>+VLOOKUP(B1764,[14]Sheet1!A$2:H$28,6,0)</f>
        <v>3689780</v>
      </c>
      <c r="L1764" s="1">
        <f t="shared" ref="L1764" si="118">+K1764-E1764</f>
        <v>0</v>
      </c>
      <c r="M1764" s="6">
        <f>+VLOOKUP(B1764,[14]Sheet1!A$2:H$28,8,0)</f>
        <v>44977</v>
      </c>
      <c r="N1764" t="s">
        <v>4439</v>
      </c>
    </row>
    <row r="1765" spans="1:14" customFormat="1" hidden="1" x14ac:dyDescent="0.2">
      <c r="A1765" s="6">
        <v>44957</v>
      </c>
      <c r="B1765" s="2">
        <v>2133</v>
      </c>
      <c r="C1765" s="2" t="s">
        <v>2162</v>
      </c>
      <c r="D1765" s="2" t="s">
        <v>3208</v>
      </c>
      <c r="E1765" s="1">
        <v>1186749</v>
      </c>
      <c r="F1765" s="8" t="s">
        <v>620</v>
      </c>
      <c r="G1765" s="1">
        <v>118675</v>
      </c>
      <c r="H1765" s="1">
        <f t="shared" si="103"/>
        <v>1305424</v>
      </c>
      <c r="I1765" s="2" t="s">
        <v>1893</v>
      </c>
      <c r="J1765" s="2" t="s">
        <v>375</v>
      </c>
      <c r="K1765" s="1" t="e">
        <f>+VLOOKUP(B1765,[14]Sheet1!A$2:H$28,6,0)</f>
        <v>#N/A</v>
      </c>
      <c r="L1765" s="1" t="e">
        <f t="shared" ref="L1765:L1766" si="119">+K1765-E1765</f>
        <v>#N/A</v>
      </c>
      <c r="M1765" s="6" t="e">
        <f>+VLOOKUP(B1765,[14]Sheet1!A$2:H$28,8,0)</f>
        <v>#N/A</v>
      </c>
      <c r="N1765" t="s">
        <v>4415</v>
      </c>
    </row>
    <row r="1766" spans="1:14" customFormat="1" hidden="1" x14ac:dyDescent="0.2">
      <c r="A1766" s="6">
        <v>44957</v>
      </c>
      <c r="B1766" s="2">
        <v>2134</v>
      </c>
      <c r="C1766" s="2" t="s">
        <v>2162</v>
      </c>
      <c r="D1766" s="2" t="s">
        <v>3210</v>
      </c>
      <c r="E1766" s="1">
        <v>30777956</v>
      </c>
      <c r="F1766" s="8" t="s">
        <v>620</v>
      </c>
      <c r="G1766" s="1">
        <v>3077796</v>
      </c>
      <c r="H1766" s="1">
        <f t="shared" si="103"/>
        <v>33855752</v>
      </c>
      <c r="I1766" s="2" t="s">
        <v>1893</v>
      </c>
      <c r="J1766" s="2" t="s">
        <v>375</v>
      </c>
      <c r="K1766" s="1" t="e">
        <f>+VLOOKUP(B1766,[14]Sheet1!A$2:H$28,6,0)</f>
        <v>#N/A</v>
      </c>
      <c r="L1766" s="1" t="e">
        <f t="shared" si="119"/>
        <v>#N/A</v>
      </c>
      <c r="M1766" s="6" t="e">
        <f>+VLOOKUP(B1766,[14]Sheet1!A$2:H$28,8,0)</f>
        <v>#N/A</v>
      </c>
      <c r="N1766" t="s">
        <v>4415</v>
      </c>
    </row>
    <row r="1767" spans="1:14" customFormat="1" hidden="1" x14ac:dyDescent="0.2">
      <c r="A1767" s="6">
        <v>44957</v>
      </c>
      <c r="B1767" s="2">
        <v>2135</v>
      </c>
      <c r="C1767" s="2" t="s">
        <v>2162</v>
      </c>
      <c r="D1767" s="2" t="s">
        <v>3212</v>
      </c>
      <c r="E1767" s="1">
        <v>4286700</v>
      </c>
      <c r="F1767" s="8" t="s">
        <v>620</v>
      </c>
      <c r="G1767" s="1">
        <v>428670</v>
      </c>
      <c r="H1767" s="1">
        <f t="shared" si="103"/>
        <v>4715370</v>
      </c>
      <c r="I1767" s="2" t="s">
        <v>1893</v>
      </c>
      <c r="J1767" s="2" t="s">
        <v>375</v>
      </c>
      <c r="K1767" s="1">
        <f>+VLOOKUP(B1767,[17]Sheet1!A$2:H$83,6,0)</f>
        <v>4286700</v>
      </c>
      <c r="L1767" s="1">
        <f t="shared" ref="L1767" si="120">+K1767-E1767</f>
        <v>0</v>
      </c>
      <c r="M1767" s="6">
        <f>+VLOOKUP(B1767,[17]Sheet1!A$2:H$83,8,0)</f>
        <v>45020</v>
      </c>
      <c r="N1767" t="s">
        <v>4444</v>
      </c>
    </row>
    <row r="1768" spans="1:14" customFormat="1" hidden="1" x14ac:dyDescent="0.2">
      <c r="A1768" s="6">
        <v>44957</v>
      </c>
      <c r="B1768" s="2">
        <v>2136</v>
      </c>
      <c r="C1768" s="2" t="s">
        <v>2162</v>
      </c>
      <c r="D1768" s="2" t="s">
        <v>3214</v>
      </c>
      <c r="E1768" s="1">
        <v>11097928</v>
      </c>
      <c r="F1768" s="8" t="s">
        <v>620</v>
      </c>
      <c r="G1768" s="1">
        <v>1109793</v>
      </c>
      <c r="H1768" s="1">
        <f t="shared" si="103"/>
        <v>12207721</v>
      </c>
      <c r="I1768" s="2" t="s">
        <v>1893</v>
      </c>
      <c r="J1768" s="2" t="s">
        <v>375</v>
      </c>
      <c r="K1768" s="1" t="e">
        <f>+VLOOKUP(B1768,[17]Sheet1!A$2:H$83,6,0)</f>
        <v>#N/A</v>
      </c>
      <c r="L1768" s="1" t="e">
        <f t="shared" ref="L1768:L1770" si="121">+K1768-E1768</f>
        <v>#N/A</v>
      </c>
      <c r="M1768" s="6" t="e">
        <f>+VLOOKUP(B1768,[17]Sheet1!A$2:H$83,8,0)</f>
        <v>#N/A</v>
      </c>
      <c r="N1768" t="s">
        <v>4415</v>
      </c>
    </row>
    <row r="1769" spans="1:14" customFormat="1" hidden="1" x14ac:dyDescent="0.2">
      <c r="A1769" s="6">
        <v>44957</v>
      </c>
      <c r="B1769" s="2">
        <v>2137</v>
      </c>
      <c r="C1769" s="2" t="s">
        <v>2162</v>
      </c>
      <c r="D1769" s="2" t="s">
        <v>3216</v>
      </c>
      <c r="E1769" s="1">
        <v>13050020</v>
      </c>
      <c r="F1769" s="8" t="s">
        <v>620</v>
      </c>
      <c r="G1769" s="1">
        <v>1305002</v>
      </c>
      <c r="H1769" s="1">
        <f t="shared" si="103"/>
        <v>14355022</v>
      </c>
      <c r="I1769" s="2" t="s">
        <v>1893</v>
      </c>
      <c r="J1769" s="2" t="s">
        <v>375</v>
      </c>
      <c r="K1769" s="1" t="e">
        <f>+VLOOKUP(B1769,[17]Sheet1!A$2:H$83,6,0)</f>
        <v>#N/A</v>
      </c>
      <c r="L1769" s="1" t="e">
        <f t="shared" si="121"/>
        <v>#N/A</v>
      </c>
      <c r="M1769" s="6" t="e">
        <f>+VLOOKUP(B1769,[17]Sheet1!A$2:H$83,8,0)</f>
        <v>#N/A</v>
      </c>
      <c r="N1769" t="s">
        <v>4415</v>
      </c>
    </row>
    <row r="1770" spans="1:14" customFormat="1" hidden="1" x14ac:dyDescent="0.2">
      <c r="A1770" s="6">
        <v>44957</v>
      </c>
      <c r="B1770" s="2">
        <v>2138</v>
      </c>
      <c r="C1770" s="2" t="s">
        <v>2162</v>
      </c>
      <c r="D1770" s="2" t="s">
        <v>3218</v>
      </c>
      <c r="E1770" s="1">
        <v>59692440</v>
      </c>
      <c r="F1770" s="8" t="s">
        <v>620</v>
      </c>
      <c r="G1770" s="1">
        <v>5969244</v>
      </c>
      <c r="H1770" s="1">
        <f t="shared" si="103"/>
        <v>65661684</v>
      </c>
      <c r="I1770" s="2" t="s">
        <v>1893</v>
      </c>
      <c r="J1770" s="2" t="s">
        <v>375</v>
      </c>
      <c r="K1770" s="1" t="e">
        <f>+VLOOKUP(B1770,[17]Sheet1!A$2:H$83,6,0)</f>
        <v>#N/A</v>
      </c>
      <c r="L1770" s="1" t="e">
        <f t="shared" si="121"/>
        <v>#N/A</v>
      </c>
      <c r="M1770" s="6" t="e">
        <f>+VLOOKUP(B1770,[17]Sheet1!A$2:H$83,8,0)</f>
        <v>#N/A</v>
      </c>
      <c r="N1770" t="s">
        <v>4415</v>
      </c>
    </row>
    <row r="1771" spans="1:14" customFormat="1" hidden="1" x14ac:dyDescent="0.2">
      <c r="A1771" s="6">
        <v>44957</v>
      </c>
      <c r="B1771" s="2">
        <v>2139</v>
      </c>
      <c r="C1771" s="2" t="s">
        <v>2162</v>
      </c>
      <c r="D1771" s="2" t="s">
        <v>3220</v>
      </c>
      <c r="E1771" s="1">
        <v>13722516</v>
      </c>
      <c r="F1771" s="8" t="s">
        <v>620</v>
      </c>
      <c r="G1771" s="1">
        <v>1372252</v>
      </c>
      <c r="H1771" s="1">
        <f t="shared" si="103"/>
        <v>15094768</v>
      </c>
      <c r="I1771" s="2" t="s">
        <v>2355</v>
      </c>
      <c r="J1771" s="2" t="s">
        <v>2013</v>
      </c>
      <c r="K1771" s="1">
        <f>+VLOOKUP(B1771,[17]Sheet1!A$2:H$83,6,0)</f>
        <v>13722520</v>
      </c>
      <c r="L1771" s="1">
        <f t="shared" ref="L1771" si="122">+K1771-E1771</f>
        <v>4</v>
      </c>
      <c r="M1771" s="6">
        <f>+VLOOKUP(B1771,[17]Sheet1!A$2:H$83,8,0)</f>
        <v>45020</v>
      </c>
      <c r="N1771" t="s">
        <v>4444</v>
      </c>
    </row>
    <row r="1772" spans="1:14" customFormat="1" hidden="1" x14ac:dyDescent="0.2">
      <c r="A1772" s="6">
        <v>44957</v>
      </c>
      <c r="B1772" s="2">
        <v>2181</v>
      </c>
      <c r="C1772" s="2" t="s">
        <v>2162</v>
      </c>
      <c r="D1772" s="2" t="s">
        <v>3222</v>
      </c>
      <c r="E1772" s="1">
        <v>12326900</v>
      </c>
      <c r="F1772" s="8" t="s">
        <v>620</v>
      </c>
      <c r="G1772" s="1">
        <v>1232690</v>
      </c>
      <c r="H1772" s="1">
        <f t="shared" si="103"/>
        <v>13559590</v>
      </c>
      <c r="I1772" s="2" t="s">
        <v>1893</v>
      </c>
      <c r="J1772" s="2" t="s">
        <v>375</v>
      </c>
      <c r="K1772" s="1" t="e">
        <f>+VLOOKUP(B1772,[17]Sheet1!A$2:H$83,6,0)</f>
        <v>#N/A</v>
      </c>
      <c r="L1772" s="1" t="e">
        <f t="shared" ref="L1772:L1775" si="123">+K1772-E1772</f>
        <v>#N/A</v>
      </c>
      <c r="M1772" s="6" t="e">
        <f>+VLOOKUP(B1772,[17]Sheet1!A$2:H$83,8,0)</f>
        <v>#N/A</v>
      </c>
      <c r="N1772" t="s">
        <v>4415</v>
      </c>
    </row>
    <row r="1773" spans="1:14" customFormat="1" hidden="1" x14ac:dyDescent="0.2">
      <c r="A1773" s="6">
        <v>44957</v>
      </c>
      <c r="B1773" s="2">
        <v>2182</v>
      </c>
      <c r="C1773" s="2" t="s">
        <v>2162</v>
      </c>
      <c r="D1773" s="2" t="s">
        <v>3224</v>
      </c>
      <c r="E1773" s="1">
        <v>11426020</v>
      </c>
      <c r="F1773" s="8" t="s">
        <v>620</v>
      </c>
      <c r="G1773" s="1">
        <v>1142602</v>
      </c>
      <c r="H1773" s="1">
        <f t="shared" si="103"/>
        <v>12568622</v>
      </c>
      <c r="I1773" s="2" t="s">
        <v>1893</v>
      </c>
      <c r="J1773" s="2" t="s">
        <v>375</v>
      </c>
      <c r="K1773" s="1" t="e">
        <f>+VLOOKUP(B1773,[17]Sheet1!A$2:H$83,6,0)</f>
        <v>#N/A</v>
      </c>
      <c r="L1773" s="1" t="e">
        <f t="shared" si="123"/>
        <v>#N/A</v>
      </c>
      <c r="M1773" s="6" t="e">
        <f>+VLOOKUP(B1773,[17]Sheet1!A$2:H$83,8,0)</f>
        <v>#N/A</v>
      </c>
      <c r="N1773" t="s">
        <v>4415</v>
      </c>
    </row>
    <row r="1774" spans="1:14" customFormat="1" hidden="1" x14ac:dyDescent="0.2">
      <c r="A1774" s="6">
        <v>44957</v>
      </c>
      <c r="B1774" s="2">
        <v>2183</v>
      </c>
      <c r="C1774" s="2" t="s">
        <v>2162</v>
      </c>
      <c r="D1774" s="2" t="s">
        <v>3226</v>
      </c>
      <c r="E1774" s="1">
        <v>8198760</v>
      </c>
      <c r="F1774" s="8" t="s">
        <v>620</v>
      </c>
      <c r="G1774" s="1">
        <v>819876</v>
      </c>
      <c r="H1774" s="1">
        <f t="shared" si="103"/>
        <v>9018636</v>
      </c>
      <c r="I1774" s="2" t="s">
        <v>944</v>
      </c>
      <c r="J1774" s="2" t="s">
        <v>319</v>
      </c>
      <c r="K1774" s="1" t="e">
        <f>+VLOOKUP(B1774,[17]Sheet1!A$2:H$83,6,0)</f>
        <v>#N/A</v>
      </c>
      <c r="L1774" s="1" t="e">
        <f t="shared" si="123"/>
        <v>#N/A</v>
      </c>
      <c r="M1774" s="6" t="e">
        <f>+VLOOKUP(B1774,[17]Sheet1!A$2:H$83,8,0)</f>
        <v>#N/A</v>
      </c>
      <c r="N1774" t="s">
        <v>4415</v>
      </c>
    </row>
    <row r="1775" spans="1:14" customFormat="1" hidden="1" x14ac:dyDescent="0.2">
      <c r="A1775" s="6">
        <v>44957</v>
      </c>
      <c r="B1775" s="2">
        <v>2184</v>
      </c>
      <c r="C1775" s="2" t="s">
        <v>2162</v>
      </c>
      <c r="D1775" s="2" t="s">
        <v>3228</v>
      </c>
      <c r="E1775" s="1">
        <v>2637220</v>
      </c>
      <c r="F1775" s="8" t="s">
        <v>620</v>
      </c>
      <c r="G1775" s="1">
        <v>263722</v>
      </c>
      <c r="H1775" s="1">
        <f t="shared" si="103"/>
        <v>2900942</v>
      </c>
      <c r="I1775" s="2" t="s">
        <v>1893</v>
      </c>
      <c r="J1775" s="2" t="s">
        <v>375</v>
      </c>
      <c r="K1775" s="1" t="e">
        <f>+VLOOKUP(B1775,[17]Sheet1!A$2:H$83,6,0)</f>
        <v>#N/A</v>
      </c>
      <c r="L1775" s="1" t="e">
        <f t="shared" si="123"/>
        <v>#N/A</v>
      </c>
      <c r="M1775" s="6" t="e">
        <f>+VLOOKUP(B1775,[17]Sheet1!A$2:H$83,8,0)</f>
        <v>#N/A</v>
      </c>
      <c r="N1775" t="s">
        <v>4415</v>
      </c>
    </row>
    <row r="1776" spans="1:14" customFormat="1" hidden="1" x14ac:dyDescent="0.2">
      <c r="A1776" s="6">
        <v>44959</v>
      </c>
      <c r="B1776" s="2">
        <v>6566</v>
      </c>
      <c r="C1776" s="2"/>
      <c r="D1776" s="2" t="s">
        <v>4409</v>
      </c>
      <c r="E1776" s="1">
        <v>-6222248</v>
      </c>
      <c r="F1776" s="8" t="s">
        <v>3060</v>
      </c>
      <c r="G1776" s="1">
        <v>-622225</v>
      </c>
      <c r="H1776" s="1">
        <f t="shared" si="103"/>
        <v>-6844473</v>
      </c>
      <c r="I1776" s="2" t="s">
        <v>2355</v>
      </c>
      <c r="J1776" s="2" t="s">
        <v>2013</v>
      </c>
      <c r="K1776" s="1" t="e">
        <f>+VLOOKUP(B1776,[2]Sheet1!A$2:H$93,6,0)</f>
        <v>#N/A</v>
      </c>
      <c r="L1776" s="1" t="e">
        <f t="shared" ref="L1776:L1803" si="124">+K1776-E1776</f>
        <v>#N/A</v>
      </c>
      <c r="M1776" s="6" t="e">
        <f>+VLOOKUP(B1776,[2]Sheet1!A$2:H$93,8,0)</f>
        <v>#N/A</v>
      </c>
      <c r="N1776" t="s">
        <v>4426</v>
      </c>
    </row>
    <row r="1777" spans="1:14" customFormat="1" hidden="1" x14ac:dyDescent="0.2">
      <c r="A1777" s="6">
        <v>44959</v>
      </c>
      <c r="B1777" s="2">
        <v>6565</v>
      </c>
      <c r="C1777" s="2"/>
      <c r="D1777" s="2" t="s">
        <v>3050</v>
      </c>
      <c r="E1777" s="1">
        <v>-4000017</v>
      </c>
      <c r="F1777" s="8" t="s">
        <v>3060</v>
      </c>
      <c r="G1777" s="1">
        <v>-400002</v>
      </c>
      <c r="H1777" s="1">
        <f t="shared" si="103"/>
        <v>-4400019</v>
      </c>
      <c r="I1777" s="2" t="s">
        <v>2355</v>
      </c>
      <c r="J1777" s="2" t="s">
        <v>2013</v>
      </c>
      <c r="K1777" s="1" t="e">
        <f>+VLOOKUP(B1777,[2]Sheet1!A$2:H$93,6,0)</f>
        <v>#N/A</v>
      </c>
      <c r="L1777" s="1" t="e">
        <f t="shared" si="124"/>
        <v>#N/A</v>
      </c>
      <c r="M1777" s="6" t="e">
        <f>+VLOOKUP(B1777,[2]Sheet1!A$2:H$93,8,0)</f>
        <v>#N/A</v>
      </c>
      <c r="N1777" t="s">
        <v>4426</v>
      </c>
    </row>
    <row r="1778" spans="1:14" customFormat="1" hidden="1" x14ac:dyDescent="0.2">
      <c r="A1778" s="6">
        <v>44959</v>
      </c>
      <c r="B1778" s="2">
        <v>6567</v>
      </c>
      <c r="C1778" s="2"/>
      <c r="D1778" s="2" t="s">
        <v>4410</v>
      </c>
      <c r="E1778" s="1">
        <v>-3555570</v>
      </c>
      <c r="F1778" s="8" t="s">
        <v>3060</v>
      </c>
      <c r="G1778" s="1">
        <v>-355557</v>
      </c>
      <c r="H1778" s="1">
        <f t="shared" si="103"/>
        <v>-3911127</v>
      </c>
      <c r="I1778" s="2" t="s">
        <v>2355</v>
      </c>
      <c r="J1778" s="2" t="s">
        <v>2013</v>
      </c>
      <c r="K1778" s="1" t="e">
        <f>+VLOOKUP(B1778,[2]Sheet1!A$2:H$93,6,0)</f>
        <v>#N/A</v>
      </c>
      <c r="L1778" s="1" t="e">
        <f t="shared" si="124"/>
        <v>#N/A</v>
      </c>
      <c r="M1778" s="6" t="e">
        <f>+VLOOKUP(B1778,[2]Sheet1!A$2:H$93,8,0)</f>
        <v>#N/A</v>
      </c>
      <c r="N1778" t="s">
        <v>4426</v>
      </c>
    </row>
    <row r="1779" spans="1:14" customFormat="1" hidden="1" x14ac:dyDescent="0.2">
      <c r="A1779" s="6">
        <v>44959</v>
      </c>
      <c r="B1779" s="2">
        <v>6568</v>
      </c>
      <c r="C1779" s="2"/>
      <c r="D1779" s="2" t="s">
        <v>3055</v>
      </c>
      <c r="E1779" s="1">
        <v>-888893</v>
      </c>
      <c r="F1779" s="8" t="s">
        <v>3060</v>
      </c>
      <c r="G1779" s="1">
        <v>-88889</v>
      </c>
      <c r="H1779" s="1">
        <f t="shared" si="103"/>
        <v>-977782</v>
      </c>
      <c r="I1779" s="2" t="s">
        <v>2355</v>
      </c>
      <c r="J1779" s="2" t="s">
        <v>2013</v>
      </c>
      <c r="K1779" s="1" t="e">
        <f>+VLOOKUP(B1779,[2]Sheet1!A$2:H$93,6,0)</f>
        <v>#N/A</v>
      </c>
      <c r="L1779" s="1" t="e">
        <f t="shared" si="124"/>
        <v>#N/A</v>
      </c>
      <c r="M1779" s="6" t="e">
        <f>+VLOOKUP(B1779,[2]Sheet1!A$2:H$93,8,0)</f>
        <v>#N/A</v>
      </c>
      <c r="N1779" t="s">
        <v>4426</v>
      </c>
    </row>
    <row r="1780" spans="1:14" customFormat="1" hidden="1" x14ac:dyDescent="0.2">
      <c r="A1780" s="6">
        <v>44966</v>
      </c>
      <c r="B1780" s="2">
        <v>3517</v>
      </c>
      <c r="C1780" s="2" t="s">
        <v>2162</v>
      </c>
      <c r="D1780" s="2" t="s">
        <v>3230</v>
      </c>
      <c r="E1780" s="1">
        <v>1863945</v>
      </c>
      <c r="F1780" s="8" t="s">
        <v>620</v>
      </c>
      <c r="G1780" s="1">
        <v>186395</v>
      </c>
      <c r="H1780" s="1">
        <f t="shared" si="103"/>
        <v>2050340</v>
      </c>
      <c r="I1780" s="2" t="s">
        <v>24</v>
      </c>
      <c r="J1780" s="2" t="s">
        <v>349</v>
      </c>
      <c r="K1780" s="1">
        <f>+VLOOKUP(B1780,[15]Sheet1!A$1:H$33,6,0)</f>
        <v>1863950</v>
      </c>
      <c r="L1780" s="1">
        <f t="shared" si="124"/>
        <v>5</v>
      </c>
      <c r="M1780" s="6">
        <f>+VLOOKUP(B1780,[15]Sheet1!A$1:H$33,8,0)</f>
        <v>44991</v>
      </c>
      <c r="N1780" t="s">
        <v>4440</v>
      </c>
    </row>
    <row r="1781" spans="1:14" customFormat="1" hidden="1" x14ac:dyDescent="0.2">
      <c r="A1781" s="6">
        <v>44966</v>
      </c>
      <c r="B1781" s="2">
        <v>3518</v>
      </c>
      <c r="C1781" s="2" t="s">
        <v>2162</v>
      </c>
      <c r="D1781" s="2" t="s">
        <v>3232</v>
      </c>
      <c r="E1781" s="1">
        <v>11892500</v>
      </c>
      <c r="F1781" s="8" t="s">
        <v>620</v>
      </c>
      <c r="G1781" s="1">
        <v>1189250</v>
      </c>
      <c r="H1781" s="1">
        <f t="shared" si="103"/>
        <v>13081750</v>
      </c>
      <c r="I1781" s="2" t="s">
        <v>24</v>
      </c>
      <c r="J1781" s="2" t="s">
        <v>349</v>
      </c>
      <c r="K1781" s="1">
        <f>+VLOOKUP(B1781,[15]Sheet1!A$1:H$33,6,0)</f>
        <v>11892500</v>
      </c>
      <c r="L1781" s="1">
        <f t="shared" si="124"/>
        <v>0</v>
      </c>
      <c r="M1781" s="6">
        <f>+VLOOKUP(B1781,[15]Sheet1!A$1:H$33,8,0)</f>
        <v>44991</v>
      </c>
      <c r="N1781" t="s">
        <v>4440</v>
      </c>
    </row>
    <row r="1782" spans="1:14" customFormat="1" hidden="1" x14ac:dyDescent="0.2">
      <c r="A1782" s="6">
        <v>44966</v>
      </c>
      <c r="B1782" s="2">
        <v>3519</v>
      </c>
      <c r="C1782" s="2" t="s">
        <v>2162</v>
      </c>
      <c r="D1782" s="2" t="s">
        <v>3234</v>
      </c>
      <c r="E1782" s="1">
        <v>18338120</v>
      </c>
      <c r="F1782" s="8" t="s">
        <v>620</v>
      </c>
      <c r="G1782" s="1">
        <v>1833812</v>
      </c>
      <c r="H1782" s="1">
        <f t="shared" si="103"/>
        <v>20171932</v>
      </c>
      <c r="I1782" s="2" t="s">
        <v>2339</v>
      </c>
      <c r="J1782" s="2" t="s">
        <v>1408</v>
      </c>
      <c r="K1782" s="1">
        <f>+VLOOKUP(B1782,[15]Sheet1!A$1:H$33,6,0)</f>
        <v>18338120</v>
      </c>
      <c r="L1782" s="1">
        <f t="shared" si="124"/>
        <v>0</v>
      </c>
      <c r="M1782" s="6">
        <f>+VLOOKUP(B1782,[15]Sheet1!A$1:H$33,8,0)</f>
        <v>44991</v>
      </c>
      <c r="N1782" t="s">
        <v>4440</v>
      </c>
    </row>
    <row r="1783" spans="1:14" customFormat="1" hidden="1" x14ac:dyDescent="0.2">
      <c r="A1783" s="6">
        <v>44966</v>
      </c>
      <c r="B1783" s="2">
        <v>3520</v>
      </c>
      <c r="C1783" s="2" t="s">
        <v>2162</v>
      </c>
      <c r="D1783" s="2" t="s">
        <v>3236</v>
      </c>
      <c r="E1783" s="1">
        <v>2381320</v>
      </c>
      <c r="F1783" s="8" t="s">
        <v>620</v>
      </c>
      <c r="G1783" s="1">
        <v>238132</v>
      </c>
      <c r="H1783" s="1">
        <f t="shared" si="103"/>
        <v>2619452</v>
      </c>
      <c r="I1783" s="2" t="s">
        <v>1900</v>
      </c>
      <c r="J1783" s="2" t="s">
        <v>441</v>
      </c>
      <c r="K1783" s="1">
        <f>+VLOOKUP(B1783,[15]Sheet1!A$1:H$33,6,0)</f>
        <v>2381320</v>
      </c>
      <c r="L1783" s="1">
        <f t="shared" si="124"/>
        <v>0</v>
      </c>
      <c r="M1783" s="6">
        <f>+VLOOKUP(B1783,[15]Sheet1!A$1:H$33,8,0)</f>
        <v>44991</v>
      </c>
      <c r="N1783" t="s">
        <v>4440</v>
      </c>
    </row>
    <row r="1784" spans="1:14" customFormat="1" hidden="1" x14ac:dyDescent="0.2">
      <c r="A1784" s="6">
        <v>44966</v>
      </c>
      <c r="B1784" s="2">
        <v>3521</v>
      </c>
      <c r="C1784" s="2" t="s">
        <v>2162</v>
      </c>
      <c r="D1784" s="2" t="s">
        <v>3238</v>
      </c>
      <c r="E1784" s="1">
        <v>1003640</v>
      </c>
      <c r="F1784" s="8" t="s">
        <v>620</v>
      </c>
      <c r="G1784" s="1">
        <v>100364</v>
      </c>
      <c r="H1784" s="1">
        <f t="shared" si="103"/>
        <v>1104004</v>
      </c>
      <c r="I1784" s="2" t="s">
        <v>2119</v>
      </c>
      <c r="J1784" s="2" t="s">
        <v>1150</v>
      </c>
      <c r="K1784" s="1">
        <f>+VLOOKUP(B1784,[15]Sheet1!A$1:H$33,6,0)</f>
        <v>1003640</v>
      </c>
      <c r="L1784" s="1">
        <f t="shared" si="124"/>
        <v>0</v>
      </c>
      <c r="M1784" s="6">
        <f>+VLOOKUP(B1784,[15]Sheet1!A$1:H$33,8,0)</f>
        <v>44991</v>
      </c>
      <c r="N1784" t="s">
        <v>4440</v>
      </c>
    </row>
    <row r="1785" spans="1:14" customFormat="1" hidden="1" x14ac:dyDescent="0.2">
      <c r="A1785" s="6">
        <v>44966</v>
      </c>
      <c r="B1785" s="2">
        <v>3522</v>
      </c>
      <c r="C1785" s="2" t="s">
        <v>2162</v>
      </c>
      <c r="D1785" s="2" t="s">
        <v>3240</v>
      </c>
      <c r="E1785" s="1">
        <v>4123900</v>
      </c>
      <c r="F1785" s="8" t="s">
        <v>620</v>
      </c>
      <c r="G1785" s="1">
        <v>412390</v>
      </c>
      <c r="H1785" s="1">
        <f t="shared" si="103"/>
        <v>4536290</v>
      </c>
      <c r="I1785" s="2" t="s">
        <v>2119</v>
      </c>
      <c r="J1785" s="2" t="s">
        <v>1150</v>
      </c>
      <c r="K1785" s="1">
        <f>+VLOOKUP(B1785,[15]Sheet1!A$1:H$33,6,0)</f>
        <v>4123900</v>
      </c>
      <c r="L1785" s="1">
        <f t="shared" si="124"/>
        <v>0</v>
      </c>
      <c r="M1785" s="6">
        <f>+VLOOKUP(B1785,[15]Sheet1!A$1:H$33,8,0)</f>
        <v>44991</v>
      </c>
      <c r="N1785" t="s">
        <v>4440</v>
      </c>
    </row>
    <row r="1786" spans="1:14" customFormat="1" hidden="1" x14ac:dyDescent="0.2">
      <c r="A1786" s="6">
        <v>44967</v>
      </c>
      <c r="B1786" s="2">
        <v>3849</v>
      </c>
      <c r="C1786" s="2" t="s">
        <v>2162</v>
      </c>
      <c r="D1786" s="2" t="s">
        <v>3242</v>
      </c>
      <c r="E1786" s="1">
        <v>7203860</v>
      </c>
      <c r="F1786" s="8" t="s">
        <v>620</v>
      </c>
      <c r="G1786" s="1">
        <v>720386</v>
      </c>
      <c r="H1786" s="1">
        <f t="shared" si="103"/>
        <v>7924246</v>
      </c>
      <c r="I1786" s="2" t="s">
        <v>2355</v>
      </c>
      <c r="J1786" s="2" t="s">
        <v>2013</v>
      </c>
      <c r="K1786" s="1">
        <f>+VLOOKUP(B1786,[17]Sheet1!A$2:H$83,6,0)</f>
        <v>7203860</v>
      </c>
      <c r="L1786" s="1">
        <f t="shared" si="124"/>
        <v>0</v>
      </c>
      <c r="M1786" s="6">
        <f>+VLOOKUP(B1786,[17]Sheet1!A$2:H$83,8,0)</f>
        <v>45020</v>
      </c>
      <c r="N1786" t="s">
        <v>4444</v>
      </c>
    </row>
    <row r="1787" spans="1:14" customFormat="1" hidden="1" x14ac:dyDescent="0.2">
      <c r="A1787" s="6">
        <v>44967</v>
      </c>
      <c r="B1787" s="2">
        <v>3850</v>
      </c>
      <c r="C1787" s="2" t="s">
        <v>2162</v>
      </c>
      <c r="D1787" s="2" t="s">
        <v>3244</v>
      </c>
      <c r="E1787" s="1">
        <v>13093812</v>
      </c>
      <c r="F1787" s="8" t="s">
        <v>620</v>
      </c>
      <c r="G1787" s="1">
        <v>1309381</v>
      </c>
      <c r="H1787" s="1">
        <f t="shared" si="103"/>
        <v>14403193</v>
      </c>
      <c r="I1787" s="2" t="s">
        <v>2355</v>
      </c>
      <c r="J1787" s="2" t="s">
        <v>2013</v>
      </c>
      <c r="K1787" s="1">
        <f>+VLOOKUP(B1787,[15]Sheet1!A$1:H$33,6,0)</f>
        <v>13093810</v>
      </c>
      <c r="L1787" s="1">
        <f t="shared" si="124"/>
        <v>-2</v>
      </c>
      <c r="M1787" s="6">
        <f>+VLOOKUP(B1787,[15]Sheet1!A$1:H$33,8,0)</f>
        <v>44991</v>
      </c>
      <c r="N1787" t="s">
        <v>4440</v>
      </c>
    </row>
    <row r="1788" spans="1:14" customFormat="1" hidden="1" x14ac:dyDescent="0.2">
      <c r="A1788" s="6">
        <v>44968</v>
      </c>
      <c r="B1788" s="2">
        <v>3901</v>
      </c>
      <c r="C1788" s="2" t="s">
        <v>2162</v>
      </c>
      <c r="D1788" s="2" t="s">
        <v>3246</v>
      </c>
      <c r="E1788" s="1">
        <v>10641630</v>
      </c>
      <c r="F1788" s="8" t="s">
        <v>620</v>
      </c>
      <c r="G1788" s="1">
        <v>1064163</v>
      </c>
      <c r="H1788" s="1">
        <f t="shared" si="103"/>
        <v>11705793</v>
      </c>
      <c r="I1788" s="2" t="s">
        <v>2355</v>
      </c>
      <c r="J1788" s="2" t="s">
        <v>2013</v>
      </c>
      <c r="K1788" s="1">
        <f>+VLOOKUP(B1788,[17]Sheet1!A$2:H$83,6,0)</f>
        <v>10641630</v>
      </c>
      <c r="L1788" s="1">
        <f t="shared" si="124"/>
        <v>0</v>
      </c>
      <c r="M1788" s="6">
        <f>+VLOOKUP(B1788,[17]Sheet1!A$2:H$83,8,0)</f>
        <v>45020</v>
      </c>
      <c r="N1788" t="s">
        <v>4444</v>
      </c>
    </row>
    <row r="1789" spans="1:14" customFormat="1" hidden="1" x14ac:dyDescent="0.2">
      <c r="A1789" s="6">
        <v>44968</v>
      </c>
      <c r="B1789" s="2">
        <v>3902</v>
      </c>
      <c r="C1789" s="2" t="s">
        <v>2162</v>
      </c>
      <c r="D1789" s="2" t="s">
        <v>3248</v>
      </c>
      <c r="E1789" s="1">
        <v>14759120</v>
      </c>
      <c r="F1789" s="8" t="s">
        <v>620</v>
      </c>
      <c r="G1789" s="1">
        <v>1475912</v>
      </c>
      <c r="H1789" s="1">
        <f t="shared" si="103"/>
        <v>16235032</v>
      </c>
      <c r="I1789" s="2" t="s">
        <v>2355</v>
      </c>
      <c r="J1789" s="2" t="s">
        <v>2013</v>
      </c>
      <c r="K1789" s="1">
        <f>+VLOOKUP(B1789,[15]Sheet1!A$1:H$33,6,0)</f>
        <v>14759120</v>
      </c>
      <c r="L1789" s="1">
        <f t="shared" si="124"/>
        <v>0</v>
      </c>
      <c r="M1789" s="6">
        <f>+VLOOKUP(B1789,[15]Sheet1!A$1:H$33,8,0)</f>
        <v>44991</v>
      </c>
      <c r="N1789" t="s">
        <v>4440</v>
      </c>
    </row>
    <row r="1790" spans="1:14" customFormat="1" hidden="1" x14ac:dyDescent="0.2">
      <c r="A1790" s="6">
        <v>44968</v>
      </c>
      <c r="B1790" s="2">
        <v>3903</v>
      </c>
      <c r="C1790" s="2" t="s">
        <v>2162</v>
      </c>
      <c r="D1790" s="2" t="s">
        <v>3250</v>
      </c>
      <c r="E1790" s="1">
        <v>4101240</v>
      </c>
      <c r="F1790" s="8" t="s">
        <v>620</v>
      </c>
      <c r="G1790" s="1">
        <v>410124</v>
      </c>
      <c r="H1790" s="1">
        <f t="shared" si="103"/>
        <v>4511364</v>
      </c>
      <c r="I1790" s="2" t="s">
        <v>2355</v>
      </c>
      <c r="J1790" s="2" t="s">
        <v>2013</v>
      </c>
      <c r="K1790" s="1">
        <f>+VLOOKUP(B1790,[15]Sheet1!A$1:H$33,6,0)</f>
        <v>4101240</v>
      </c>
      <c r="L1790" s="1">
        <f t="shared" si="124"/>
        <v>0</v>
      </c>
      <c r="M1790" s="6">
        <f>+VLOOKUP(B1790,[15]Sheet1!A$1:H$33,8,0)</f>
        <v>44991</v>
      </c>
      <c r="N1790" t="s">
        <v>4440</v>
      </c>
    </row>
    <row r="1791" spans="1:14" customFormat="1" hidden="1" x14ac:dyDescent="0.2">
      <c r="A1791" s="6">
        <v>44968</v>
      </c>
      <c r="B1791" s="2">
        <v>3904</v>
      </c>
      <c r="C1791" s="2" t="s">
        <v>2162</v>
      </c>
      <c r="D1791" s="2" t="s">
        <v>3252</v>
      </c>
      <c r="E1791" s="1">
        <v>9566460</v>
      </c>
      <c r="F1791" s="8">
        <v>956646</v>
      </c>
      <c r="G1791" s="1">
        <v>940462</v>
      </c>
      <c r="H1791" s="1">
        <f t="shared" si="103"/>
        <v>10506922</v>
      </c>
      <c r="I1791" s="2" t="s">
        <v>2355</v>
      </c>
      <c r="J1791" s="2" t="s">
        <v>2013</v>
      </c>
      <c r="K1791" s="1">
        <f>+VLOOKUP(B1791,[15]Sheet1!A$1:H$33,6,0)</f>
        <v>9566460</v>
      </c>
      <c r="L1791" s="1">
        <f t="shared" si="124"/>
        <v>0</v>
      </c>
      <c r="M1791" s="6">
        <f>+VLOOKUP(B1791,[15]Sheet1!A$1:H$33,8,0)</f>
        <v>44991</v>
      </c>
      <c r="N1791" t="s">
        <v>4440</v>
      </c>
    </row>
    <row r="1792" spans="1:14" customFormat="1" hidden="1" x14ac:dyDescent="0.2">
      <c r="A1792" s="6">
        <v>44968</v>
      </c>
      <c r="B1792" s="2">
        <v>3905</v>
      </c>
      <c r="C1792" s="2" t="s">
        <v>2162</v>
      </c>
      <c r="D1792" s="2" t="s">
        <v>3254</v>
      </c>
      <c r="E1792" s="1">
        <v>1410195</v>
      </c>
      <c r="F1792" s="8" t="s">
        <v>620</v>
      </c>
      <c r="G1792" s="1">
        <v>141020</v>
      </c>
      <c r="H1792" s="1">
        <f t="shared" si="103"/>
        <v>1551215</v>
      </c>
      <c r="I1792" s="2" t="s">
        <v>124</v>
      </c>
      <c r="J1792" s="2" t="s">
        <v>1197</v>
      </c>
      <c r="K1792" s="1">
        <f>+VLOOKUP(B1792,[15]Sheet1!A$1:H$33,6,0)</f>
        <v>1410200</v>
      </c>
      <c r="L1792" s="1">
        <f t="shared" si="124"/>
        <v>5</v>
      </c>
      <c r="M1792" s="6">
        <f>+VLOOKUP(B1792,[15]Sheet1!A$1:H$33,8,0)</f>
        <v>44991</v>
      </c>
      <c r="N1792" t="s">
        <v>4440</v>
      </c>
    </row>
    <row r="1793" spans="1:14" customFormat="1" hidden="1" x14ac:dyDescent="0.2">
      <c r="A1793" s="6">
        <v>44968</v>
      </c>
      <c r="B1793" s="2">
        <v>3906</v>
      </c>
      <c r="C1793" s="2" t="s">
        <v>2162</v>
      </c>
      <c r="D1793" s="2" t="s">
        <v>3256</v>
      </c>
      <c r="E1793" s="1">
        <v>4050610</v>
      </c>
      <c r="F1793" s="8" t="s">
        <v>620</v>
      </c>
      <c r="G1793" s="1">
        <v>405061</v>
      </c>
      <c r="H1793" s="1">
        <f t="shared" si="103"/>
        <v>4455671</v>
      </c>
      <c r="I1793" s="2" t="s">
        <v>2818</v>
      </c>
      <c r="J1793" s="2" t="s">
        <v>364</v>
      </c>
      <c r="K1793" s="1">
        <f>+VLOOKUP(B1793,[15]Sheet1!A$1:H$33,6,0)</f>
        <v>4050610</v>
      </c>
      <c r="L1793" s="1">
        <f t="shared" si="124"/>
        <v>0</v>
      </c>
      <c r="M1793" s="6">
        <f>+VLOOKUP(B1793,[15]Sheet1!A$1:H$33,8,0)</f>
        <v>44991</v>
      </c>
      <c r="N1793" t="s">
        <v>4440</v>
      </c>
    </row>
    <row r="1794" spans="1:14" customFormat="1" hidden="1" x14ac:dyDescent="0.2">
      <c r="A1794" s="6">
        <v>44968</v>
      </c>
      <c r="B1794" s="2">
        <v>3907</v>
      </c>
      <c r="C1794" s="2" t="s">
        <v>2162</v>
      </c>
      <c r="D1794" s="2" t="s">
        <v>3258</v>
      </c>
      <c r="E1794" s="1">
        <v>2579200</v>
      </c>
      <c r="F1794" s="8" t="s">
        <v>620</v>
      </c>
      <c r="G1794" s="1">
        <v>257920</v>
      </c>
      <c r="H1794" s="1">
        <f t="shared" ref="H1794:H1857" si="125">+E1794+G1794</f>
        <v>2837120</v>
      </c>
      <c r="I1794" s="2" t="s">
        <v>2818</v>
      </c>
      <c r="J1794" s="2" t="s">
        <v>364</v>
      </c>
      <c r="K1794" s="1">
        <f>+VLOOKUP(B1794,[15]Sheet1!A$1:H$33,6,0)</f>
        <v>2579200</v>
      </c>
      <c r="L1794" s="1">
        <f t="shared" si="124"/>
        <v>0</v>
      </c>
      <c r="M1794" s="6">
        <f>+VLOOKUP(B1794,[15]Sheet1!A$1:H$33,8,0)</f>
        <v>44991</v>
      </c>
      <c r="N1794" t="s">
        <v>4440</v>
      </c>
    </row>
    <row r="1795" spans="1:14" customFormat="1" hidden="1" x14ac:dyDescent="0.2">
      <c r="A1795" s="6">
        <v>44968</v>
      </c>
      <c r="B1795" s="2">
        <v>3908</v>
      </c>
      <c r="C1795" s="2" t="s">
        <v>2162</v>
      </c>
      <c r="D1795" s="2" t="s">
        <v>3260</v>
      </c>
      <c r="E1795" s="1">
        <v>5211430</v>
      </c>
      <c r="F1795" s="8" t="s">
        <v>620</v>
      </c>
      <c r="G1795" s="1">
        <v>521143</v>
      </c>
      <c r="H1795" s="1">
        <f t="shared" si="125"/>
        <v>5732573</v>
      </c>
      <c r="I1795" s="2" t="s">
        <v>1554</v>
      </c>
      <c r="J1795" s="2" t="s">
        <v>2830</v>
      </c>
      <c r="K1795" s="1">
        <f>+VLOOKUP(B1795,[15]Sheet1!A$1:H$33,6,0)</f>
        <v>5211430</v>
      </c>
      <c r="L1795" s="1">
        <f t="shared" si="124"/>
        <v>0</v>
      </c>
      <c r="M1795" s="6">
        <f>+VLOOKUP(B1795,[15]Sheet1!A$1:H$33,8,0)</f>
        <v>44991</v>
      </c>
      <c r="N1795" t="s">
        <v>4440</v>
      </c>
    </row>
    <row r="1796" spans="1:14" customFormat="1" hidden="1" x14ac:dyDescent="0.2">
      <c r="A1796" s="6">
        <v>44968</v>
      </c>
      <c r="B1796" s="2">
        <v>3909</v>
      </c>
      <c r="C1796" s="2" t="s">
        <v>2162</v>
      </c>
      <c r="D1796" s="2" t="s">
        <v>3262</v>
      </c>
      <c r="E1796" s="1">
        <v>7181680</v>
      </c>
      <c r="F1796" s="8" t="s">
        <v>620</v>
      </c>
      <c r="G1796" s="1">
        <v>718168</v>
      </c>
      <c r="H1796" s="1">
        <f t="shared" si="125"/>
        <v>7899848</v>
      </c>
      <c r="I1796" s="2" t="s">
        <v>944</v>
      </c>
      <c r="J1796" s="2" t="s">
        <v>319</v>
      </c>
      <c r="K1796" s="1">
        <f>+VLOOKUP(B1796,[15]Sheet1!A$1:H$33,6,0)</f>
        <v>7181680</v>
      </c>
      <c r="L1796" s="1">
        <f t="shared" si="124"/>
        <v>0</v>
      </c>
      <c r="M1796" s="6">
        <f>+VLOOKUP(B1796,[15]Sheet1!A$1:H$33,8,0)</f>
        <v>44991</v>
      </c>
      <c r="N1796" t="s">
        <v>4440</v>
      </c>
    </row>
    <row r="1797" spans="1:14" customFormat="1" hidden="1" x14ac:dyDescent="0.2">
      <c r="A1797" s="6">
        <v>44973</v>
      </c>
      <c r="B1797" s="2">
        <v>6270</v>
      </c>
      <c r="C1797" s="2" t="s">
        <v>2162</v>
      </c>
      <c r="D1797" s="2" t="s">
        <v>3264</v>
      </c>
      <c r="E1797" s="1">
        <v>3849940</v>
      </c>
      <c r="F1797" s="8" t="s">
        <v>620</v>
      </c>
      <c r="G1797" s="1">
        <v>384994</v>
      </c>
      <c r="H1797" s="1">
        <f t="shared" si="125"/>
        <v>4234934</v>
      </c>
      <c r="I1797" s="2" t="s">
        <v>1893</v>
      </c>
      <c r="J1797" s="2" t="s">
        <v>375</v>
      </c>
      <c r="K1797" s="1">
        <f>+VLOOKUP(B1797,[16]Sheet1!A$1:H$170,6,0)</f>
        <v>3849940</v>
      </c>
      <c r="L1797" s="1">
        <f t="shared" si="124"/>
        <v>0</v>
      </c>
      <c r="M1797" s="6">
        <f>+VLOOKUP(B1797,[16]Sheet1!A$1:H$170,8,0)</f>
        <v>45082</v>
      </c>
      <c r="N1797" t="s">
        <v>4450</v>
      </c>
    </row>
    <row r="1798" spans="1:14" customFormat="1" hidden="1" x14ac:dyDescent="0.2">
      <c r="A1798" s="6">
        <v>44973</v>
      </c>
      <c r="B1798" s="2">
        <v>6271</v>
      </c>
      <c r="C1798" s="2" t="s">
        <v>2162</v>
      </c>
      <c r="D1798" s="2" t="s">
        <v>3266</v>
      </c>
      <c r="E1798" s="1">
        <v>1468620</v>
      </c>
      <c r="F1798" s="8" t="s">
        <v>620</v>
      </c>
      <c r="G1798" s="1">
        <v>146862</v>
      </c>
      <c r="H1798" s="1">
        <f t="shared" si="125"/>
        <v>1615482</v>
      </c>
      <c r="I1798" s="2" t="s">
        <v>1893</v>
      </c>
      <c r="J1798" s="2" t="s">
        <v>375</v>
      </c>
      <c r="K1798" s="1">
        <f>+VLOOKUP(B1798,[16]Sheet1!A$1:H$170,6,0)</f>
        <v>1468620</v>
      </c>
      <c r="L1798" s="1">
        <f t="shared" si="124"/>
        <v>0</v>
      </c>
      <c r="M1798" s="6">
        <f>+VLOOKUP(B1798,[16]Sheet1!A$1:H$170,8,0)</f>
        <v>45082</v>
      </c>
      <c r="N1798" t="s">
        <v>4450</v>
      </c>
    </row>
    <row r="1799" spans="1:14" customFormat="1" hidden="1" x14ac:dyDescent="0.2">
      <c r="A1799" s="6">
        <v>44973</v>
      </c>
      <c r="B1799" s="2">
        <v>6272</v>
      </c>
      <c r="C1799" s="2" t="s">
        <v>2162</v>
      </c>
      <c r="D1799" s="2" t="s">
        <v>3268</v>
      </c>
      <c r="E1799" s="1">
        <v>3491900</v>
      </c>
      <c r="F1799" s="8" t="s">
        <v>620</v>
      </c>
      <c r="G1799" s="1">
        <v>349190</v>
      </c>
      <c r="H1799" s="1">
        <f t="shared" si="125"/>
        <v>3841090</v>
      </c>
      <c r="I1799" s="2" t="s">
        <v>1893</v>
      </c>
      <c r="J1799" s="2" t="s">
        <v>375</v>
      </c>
      <c r="K1799" s="1">
        <f>+VLOOKUP(B1799,[16]Sheet1!A$1:H$170,6,0)</f>
        <v>3491900</v>
      </c>
      <c r="L1799" s="1">
        <f t="shared" si="124"/>
        <v>0</v>
      </c>
      <c r="M1799" s="6">
        <f>+VLOOKUP(B1799,[16]Sheet1!A$1:H$170,8,0)</f>
        <v>45082</v>
      </c>
      <c r="N1799" t="s">
        <v>4450</v>
      </c>
    </row>
    <row r="1800" spans="1:14" customFormat="1" hidden="1" x14ac:dyDescent="0.2">
      <c r="A1800" s="6">
        <v>44973</v>
      </c>
      <c r="B1800" s="2">
        <v>6273</v>
      </c>
      <c r="C1800" s="2" t="s">
        <v>2162</v>
      </c>
      <c r="D1800" s="2" t="s">
        <v>3270</v>
      </c>
      <c r="E1800" s="1">
        <v>5920055</v>
      </c>
      <c r="F1800" s="8" t="s">
        <v>620</v>
      </c>
      <c r="G1800" s="1">
        <v>592006</v>
      </c>
      <c r="H1800" s="1">
        <f t="shared" si="125"/>
        <v>6512061</v>
      </c>
      <c r="I1800" s="2" t="s">
        <v>1893</v>
      </c>
      <c r="J1800" s="2" t="s">
        <v>375</v>
      </c>
      <c r="K1800" s="1">
        <f>+VLOOKUP(B1800,[16]Sheet1!A$1:H$170,6,0)</f>
        <v>5920060</v>
      </c>
      <c r="L1800" s="1">
        <f t="shared" si="124"/>
        <v>5</v>
      </c>
      <c r="M1800" s="6">
        <f>+VLOOKUP(B1800,[16]Sheet1!A$1:H$170,8,0)</f>
        <v>45082</v>
      </c>
      <c r="N1800" t="s">
        <v>4450</v>
      </c>
    </row>
    <row r="1801" spans="1:14" customFormat="1" hidden="1" x14ac:dyDescent="0.2">
      <c r="A1801" s="6">
        <v>44973</v>
      </c>
      <c r="B1801" s="2">
        <v>6274</v>
      </c>
      <c r="C1801" s="2" t="s">
        <v>2162</v>
      </c>
      <c r="D1801" s="2" t="s">
        <v>3272</v>
      </c>
      <c r="E1801" s="1">
        <v>6194009</v>
      </c>
      <c r="F1801" s="8" t="s">
        <v>620</v>
      </c>
      <c r="G1801" s="1">
        <v>619401</v>
      </c>
      <c r="H1801" s="1">
        <f t="shared" si="125"/>
        <v>6813410</v>
      </c>
      <c r="I1801" s="2" t="s">
        <v>1893</v>
      </c>
      <c r="J1801" s="2" t="s">
        <v>375</v>
      </c>
      <c r="K1801" s="1">
        <f>+VLOOKUP(B1801,[16]Sheet1!A$1:H$170,6,0)</f>
        <v>6194010</v>
      </c>
      <c r="L1801" s="1">
        <f t="shared" si="124"/>
        <v>1</v>
      </c>
      <c r="M1801" s="6">
        <f>+VLOOKUP(B1801,[16]Sheet1!A$1:H$170,8,0)</f>
        <v>45082</v>
      </c>
      <c r="N1801" t="s">
        <v>4450</v>
      </c>
    </row>
    <row r="1802" spans="1:14" customFormat="1" hidden="1" x14ac:dyDescent="0.2">
      <c r="A1802" s="6">
        <v>44973</v>
      </c>
      <c r="B1802" s="2">
        <v>6275</v>
      </c>
      <c r="C1802" s="2" t="s">
        <v>2162</v>
      </c>
      <c r="D1802" s="2" t="s">
        <v>3274</v>
      </c>
      <c r="E1802" s="1">
        <v>1815240</v>
      </c>
      <c r="F1802" s="8" t="s">
        <v>620</v>
      </c>
      <c r="G1802" s="1">
        <v>181524</v>
      </c>
      <c r="H1802" s="1">
        <f t="shared" si="125"/>
        <v>1996764</v>
      </c>
      <c r="I1802" s="2" t="s">
        <v>1893</v>
      </c>
      <c r="J1802" s="2" t="s">
        <v>375</v>
      </c>
      <c r="K1802" s="1">
        <f>+VLOOKUP(B1802,[16]Sheet1!A$1:H$170,6,0)</f>
        <v>1815240</v>
      </c>
      <c r="L1802" s="1">
        <f t="shared" si="124"/>
        <v>0</v>
      </c>
      <c r="M1802" s="6">
        <f>+VLOOKUP(B1802,[16]Sheet1!A$1:H$170,8,0)</f>
        <v>45082</v>
      </c>
      <c r="N1802" t="s">
        <v>4450</v>
      </c>
    </row>
    <row r="1803" spans="1:14" customFormat="1" hidden="1" x14ac:dyDescent="0.2">
      <c r="A1803" s="6">
        <v>44973</v>
      </c>
      <c r="B1803" s="2">
        <v>6276</v>
      </c>
      <c r="C1803" s="2" t="s">
        <v>2162</v>
      </c>
      <c r="D1803" s="2" t="s">
        <v>3276</v>
      </c>
      <c r="E1803" s="1">
        <v>3690540</v>
      </c>
      <c r="F1803" s="8" t="s">
        <v>620</v>
      </c>
      <c r="G1803" s="1">
        <v>369054</v>
      </c>
      <c r="H1803" s="1">
        <f t="shared" si="125"/>
        <v>4059594</v>
      </c>
      <c r="I1803" s="2" t="s">
        <v>1893</v>
      </c>
      <c r="J1803" s="2" t="s">
        <v>375</v>
      </c>
      <c r="K1803" s="1">
        <f>+VLOOKUP(B1803,[16]Sheet1!A$1:H$170,6,0)</f>
        <v>3690540</v>
      </c>
      <c r="L1803" s="1">
        <f t="shared" si="124"/>
        <v>0</v>
      </c>
      <c r="M1803" s="6">
        <f>+VLOOKUP(B1803,[16]Sheet1!A$1:H$170,8,0)</f>
        <v>45082</v>
      </c>
      <c r="N1803" t="s">
        <v>4450</v>
      </c>
    </row>
    <row r="1804" spans="1:14" customFormat="1" hidden="1" x14ac:dyDescent="0.2">
      <c r="A1804" s="6">
        <v>44973</v>
      </c>
      <c r="B1804" s="2">
        <v>6277</v>
      </c>
      <c r="C1804" s="2" t="s">
        <v>2162</v>
      </c>
      <c r="D1804" s="2" t="s">
        <v>3278</v>
      </c>
      <c r="E1804" s="1">
        <v>2618440</v>
      </c>
      <c r="F1804" s="8" t="s">
        <v>620</v>
      </c>
      <c r="G1804" s="1">
        <v>261844</v>
      </c>
      <c r="H1804" s="1">
        <f t="shared" si="125"/>
        <v>2880284</v>
      </c>
      <c r="I1804" s="2" t="s">
        <v>1893</v>
      </c>
      <c r="J1804" s="2" t="s">
        <v>375</v>
      </c>
      <c r="K1804" s="1" t="e">
        <f>+VLOOKUP(B1804,[16]Sheet1!A$1:H$170,6,0)</f>
        <v>#N/A</v>
      </c>
      <c r="L1804" s="1" t="e">
        <f t="shared" ref="L1804" si="126">+K1804-E1804</f>
        <v>#N/A</v>
      </c>
      <c r="M1804" s="6" t="e">
        <f>+VLOOKUP(B1804,[16]Sheet1!A$1:H$170,8,0)</f>
        <v>#N/A</v>
      </c>
      <c r="N1804" t="s">
        <v>4415</v>
      </c>
    </row>
    <row r="1805" spans="1:14" customFormat="1" hidden="1" x14ac:dyDescent="0.2">
      <c r="A1805" s="6">
        <v>44973</v>
      </c>
      <c r="B1805" s="2">
        <v>6278</v>
      </c>
      <c r="C1805" s="2" t="s">
        <v>2162</v>
      </c>
      <c r="D1805" s="2" t="s">
        <v>3280</v>
      </c>
      <c r="E1805" s="1">
        <v>1542990</v>
      </c>
      <c r="F1805" s="8" t="s">
        <v>620</v>
      </c>
      <c r="G1805" s="1">
        <v>154299</v>
      </c>
      <c r="H1805" s="1">
        <f t="shared" si="125"/>
        <v>1697289</v>
      </c>
      <c r="I1805" s="2" t="s">
        <v>124</v>
      </c>
      <c r="J1805" s="2" t="s">
        <v>1197</v>
      </c>
      <c r="K1805" s="1">
        <f>+VLOOKUP(B1805,[16]Sheet1!A$1:H$170,6,0)</f>
        <v>1542990</v>
      </c>
      <c r="L1805" s="1">
        <f t="shared" ref="L1805:L1829" si="127">+K1805-E1805</f>
        <v>0</v>
      </c>
      <c r="M1805" s="6">
        <f>+VLOOKUP(B1805,[16]Sheet1!A$1:H$170,8,0)</f>
        <v>45082</v>
      </c>
      <c r="N1805" t="s">
        <v>4450</v>
      </c>
    </row>
    <row r="1806" spans="1:14" customFormat="1" hidden="1" x14ac:dyDescent="0.2">
      <c r="A1806" s="6">
        <v>44973</v>
      </c>
      <c r="B1806" s="2">
        <v>6279</v>
      </c>
      <c r="C1806" s="2" t="s">
        <v>2162</v>
      </c>
      <c r="D1806" s="2" t="s">
        <v>3282</v>
      </c>
      <c r="E1806" s="1">
        <v>4223925</v>
      </c>
      <c r="F1806" s="8" t="s">
        <v>620</v>
      </c>
      <c r="G1806" s="1">
        <v>422393</v>
      </c>
      <c r="H1806" s="1">
        <f t="shared" si="125"/>
        <v>4646318</v>
      </c>
      <c r="I1806" s="2" t="s">
        <v>1796</v>
      </c>
      <c r="J1806" s="2" t="s">
        <v>913</v>
      </c>
      <c r="K1806" s="1">
        <f>+VLOOKUP(B1806,[16]Sheet1!A$1:H$170,6,0)</f>
        <v>4223930</v>
      </c>
      <c r="L1806" s="1">
        <f t="shared" si="127"/>
        <v>5</v>
      </c>
      <c r="M1806" s="6">
        <f>+VLOOKUP(B1806,[16]Sheet1!A$1:H$170,8,0)</f>
        <v>45082</v>
      </c>
      <c r="N1806" t="s">
        <v>4450</v>
      </c>
    </row>
    <row r="1807" spans="1:14" customFormat="1" hidden="1" x14ac:dyDescent="0.2">
      <c r="A1807" s="6">
        <v>44973</v>
      </c>
      <c r="B1807" s="2">
        <v>6280</v>
      </c>
      <c r="C1807" s="2" t="s">
        <v>2162</v>
      </c>
      <c r="D1807" s="2" t="s">
        <v>3284</v>
      </c>
      <c r="E1807" s="1">
        <v>1468620</v>
      </c>
      <c r="F1807" s="8" t="s">
        <v>620</v>
      </c>
      <c r="G1807" s="1">
        <v>146862</v>
      </c>
      <c r="H1807" s="1">
        <f t="shared" si="125"/>
        <v>1615482</v>
      </c>
      <c r="I1807" s="2" t="s">
        <v>944</v>
      </c>
      <c r="J1807" s="2" t="s">
        <v>319</v>
      </c>
      <c r="K1807" s="1">
        <f>+VLOOKUP(B1807,[16]Sheet1!A$1:H$170,6,0)</f>
        <v>1468620</v>
      </c>
      <c r="L1807" s="1">
        <f t="shared" si="127"/>
        <v>0</v>
      </c>
      <c r="M1807" s="6">
        <f>+VLOOKUP(B1807,[16]Sheet1!A$1:H$170,8,0)</f>
        <v>45082</v>
      </c>
      <c r="N1807" t="s">
        <v>4450</v>
      </c>
    </row>
    <row r="1808" spans="1:14" customFormat="1" hidden="1" x14ac:dyDescent="0.2">
      <c r="A1808" s="6">
        <v>44973</v>
      </c>
      <c r="B1808" s="2">
        <v>6281</v>
      </c>
      <c r="C1808" s="2" t="s">
        <v>2162</v>
      </c>
      <c r="D1808" s="2" t="s">
        <v>3286</v>
      </c>
      <c r="E1808" s="1">
        <v>3372440</v>
      </c>
      <c r="F1808" s="8" t="s">
        <v>620</v>
      </c>
      <c r="G1808" s="1">
        <v>337244</v>
      </c>
      <c r="H1808" s="1">
        <f t="shared" si="125"/>
        <v>3709684</v>
      </c>
      <c r="I1808" s="2" t="s">
        <v>1900</v>
      </c>
      <c r="J1808" s="2" t="s">
        <v>441</v>
      </c>
      <c r="K1808" s="1">
        <f>+VLOOKUP(B1808,[16]Sheet1!A$1:H$170,6,0)</f>
        <v>3372440</v>
      </c>
      <c r="L1808" s="1">
        <f t="shared" si="127"/>
        <v>0</v>
      </c>
      <c r="M1808" s="6">
        <f>+VLOOKUP(B1808,[16]Sheet1!A$1:H$170,8,0)</f>
        <v>45082</v>
      </c>
      <c r="N1808" t="s">
        <v>4450</v>
      </c>
    </row>
    <row r="1809" spans="1:14" customFormat="1" hidden="1" x14ac:dyDescent="0.2">
      <c r="A1809" s="6">
        <v>44973</v>
      </c>
      <c r="B1809" s="2">
        <v>6282</v>
      </c>
      <c r="C1809" s="2" t="s">
        <v>2162</v>
      </c>
      <c r="D1809" s="2" t="s">
        <v>3288</v>
      </c>
      <c r="E1809" s="1">
        <v>2579200</v>
      </c>
      <c r="F1809" s="8" t="s">
        <v>620</v>
      </c>
      <c r="G1809" s="1">
        <v>257920</v>
      </c>
      <c r="H1809" s="1">
        <f t="shared" si="125"/>
        <v>2837120</v>
      </c>
      <c r="I1809" s="2" t="s">
        <v>2355</v>
      </c>
      <c r="J1809" s="2" t="s">
        <v>2013</v>
      </c>
      <c r="K1809" s="1">
        <f>+VLOOKUP(B1809,[16]Sheet1!A$1:H$170,6,0)</f>
        <v>2579200</v>
      </c>
      <c r="L1809" s="1">
        <f t="shared" si="127"/>
        <v>0</v>
      </c>
      <c r="M1809" s="6">
        <f>+VLOOKUP(B1809,[16]Sheet1!A$1:H$170,8,0)</f>
        <v>45082</v>
      </c>
      <c r="N1809" t="s">
        <v>4450</v>
      </c>
    </row>
    <row r="1810" spans="1:14" customFormat="1" hidden="1" x14ac:dyDescent="0.2">
      <c r="A1810" s="6">
        <v>44973</v>
      </c>
      <c r="B1810" s="2">
        <v>6287</v>
      </c>
      <c r="C1810" s="2" t="s">
        <v>2162</v>
      </c>
      <c r="D1810" s="2" t="s">
        <v>3290</v>
      </c>
      <c r="E1810" s="1">
        <v>6904290</v>
      </c>
      <c r="F1810" s="8" t="s">
        <v>620</v>
      </c>
      <c r="G1810" s="1">
        <v>690429</v>
      </c>
      <c r="H1810" s="1">
        <f t="shared" si="125"/>
        <v>7594719</v>
      </c>
      <c r="I1810" s="2" t="s">
        <v>2355</v>
      </c>
      <c r="J1810" s="2" t="s">
        <v>2013</v>
      </c>
      <c r="K1810" s="1">
        <f>+VLOOKUP(B1810,[16]Sheet1!A$1:H$170,6,0)</f>
        <v>6904290</v>
      </c>
      <c r="L1810" s="1">
        <f t="shared" si="127"/>
        <v>0</v>
      </c>
      <c r="M1810" s="6">
        <f>+VLOOKUP(B1810,[16]Sheet1!A$1:H$170,8,0)</f>
        <v>45082</v>
      </c>
      <c r="N1810" t="s">
        <v>4450</v>
      </c>
    </row>
    <row r="1811" spans="1:14" customFormat="1" hidden="1" x14ac:dyDescent="0.2">
      <c r="A1811" s="6">
        <v>44973</v>
      </c>
      <c r="B1811" s="2">
        <v>6288</v>
      </c>
      <c r="C1811" s="2" t="s">
        <v>2162</v>
      </c>
      <c r="D1811" s="2" t="s">
        <v>3292</v>
      </c>
      <c r="E1811" s="1">
        <v>3283860</v>
      </c>
      <c r="F1811" s="8" t="s">
        <v>620</v>
      </c>
      <c r="G1811" s="1">
        <v>328386</v>
      </c>
      <c r="H1811" s="1">
        <f t="shared" si="125"/>
        <v>3612246</v>
      </c>
      <c r="I1811" s="2" t="s">
        <v>1222</v>
      </c>
      <c r="J1811" s="2" t="s">
        <v>915</v>
      </c>
      <c r="K1811" s="1">
        <f>+VLOOKUP(B1811,[16]Sheet1!A$1:H$170,6,0)</f>
        <v>3283860</v>
      </c>
      <c r="L1811" s="1">
        <f t="shared" si="127"/>
        <v>0</v>
      </c>
      <c r="M1811" s="6">
        <f>+VLOOKUP(B1811,[16]Sheet1!A$1:H$170,8,0)</f>
        <v>45082</v>
      </c>
      <c r="N1811" t="s">
        <v>4450</v>
      </c>
    </row>
    <row r="1812" spans="1:14" customFormat="1" hidden="1" x14ac:dyDescent="0.2">
      <c r="A1812" s="6">
        <v>44973</v>
      </c>
      <c r="B1812" s="2">
        <v>6289</v>
      </c>
      <c r="C1812" s="2" t="s">
        <v>2162</v>
      </c>
      <c r="D1812" s="2" t="s">
        <v>3294</v>
      </c>
      <c r="E1812" s="1">
        <v>6303504</v>
      </c>
      <c r="F1812" s="8" t="s">
        <v>620</v>
      </c>
      <c r="G1812" s="1">
        <v>630350</v>
      </c>
      <c r="H1812" s="1">
        <f t="shared" si="125"/>
        <v>6933854</v>
      </c>
      <c r="I1812" s="2" t="s">
        <v>1222</v>
      </c>
      <c r="J1812" s="2" t="s">
        <v>915</v>
      </c>
      <c r="K1812" s="1">
        <f>+VLOOKUP(B1812,[16]Sheet1!A$1:H$170,6,0)</f>
        <v>6303500</v>
      </c>
      <c r="L1812" s="1">
        <f t="shared" si="127"/>
        <v>-4</v>
      </c>
      <c r="M1812" s="6">
        <f>+VLOOKUP(B1812,[16]Sheet1!A$1:H$170,8,0)</f>
        <v>45082</v>
      </c>
      <c r="N1812" t="s">
        <v>4450</v>
      </c>
    </row>
    <row r="1813" spans="1:14" customFormat="1" hidden="1" x14ac:dyDescent="0.2">
      <c r="A1813" s="6">
        <v>44978</v>
      </c>
      <c r="B1813" s="2">
        <v>1629</v>
      </c>
      <c r="C1813" s="2"/>
      <c r="D1813" s="2" t="s">
        <v>4411</v>
      </c>
      <c r="E1813" s="1">
        <v>-8583013</v>
      </c>
      <c r="F1813" s="8" t="s">
        <v>3060</v>
      </c>
      <c r="G1813" s="1">
        <v>-858301</v>
      </c>
      <c r="H1813" s="1">
        <f t="shared" si="125"/>
        <v>-9441314</v>
      </c>
      <c r="I1813" s="2" t="s">
        <v>2355</v>
      </c>
      <c r="J1813" s="2" t="s">
        <v>2013</v>
      </c>
      <c r="K1813" s="1" t="e">
        <f>+VLOOKUP(B1813,[2]Sheet1!A$2:H$93,6,0)</f>
        <v>#N/A</v>
      </c>
      <c r="L1813" s="1" t="e">
        <f t="shared" si="127"/>
        <v>#N/A</v>
      </c>
      <c r="M1813" s="6" t="e">
        <f>+VLOOKUP(B1813,[2]Sheet1!A$2:H$93,8,0)</f>
        <v>#N/A</v>
      </c>
      <c r="N1813" t="s">
        <v>4426</v>
      </c>
    </row>
    <row r="1814" spans="1:14" customFormat="1" hidden="1" x14ac:dyDescent="0.2">
      <c r="A1814" s="6">
        <v>44979</v>
      </c>
      <c r="B1814" s="2">
        <v>76</v>
      </c>
      <c r="C1814" s="2" t="s">
        <v>3296</v>
      </c>
      <c r="D1814" s="2" t="s">
        <v>3297</v>
      </c>
      <c r="E1814" s="1">
        <v>-2692900</v>
      </c>
      <c r="F1814" s="8" t="s">
        <v>620</v>
      </c>
      <c r="G1814" s="1">
        <v>-269290</v>
      </c>
      <c r="H1814" s="1">
        <f t="shared" si="125"/>
        <v>-2962190</v>
      </c>
      <c r="I1814" s="2" t="s">
        <v>1796</v>
      </c>
      <c r="J1814" s="2" t="s">
        <v>913</v>
      </c>
      <c r="K1814" s="1">
        <f>+VLOOKUP(B1814,[17]Sheet1!A$2:H$83,6,0)</f>
        <v>-2692900</v>
      </c>
      <c r="L1814" s="1">
        <f t="shared" si="127"/>
        <v>0</v>
      </c>
      <c r="M1814" s="6">
        <f>+VLOOKUP(B1814,[17]Sheet1!A$2:H$83,8,0)</f>
        <v>45020</v>
      </c>
      <c r="N1814" t="s">
        <v>4444</v>
      </c>
    </row>
    <row r="1815" spans="1:14" customFormat="1" hidden="1" x14ac:dyDescent="0.2">
      <c r="A1815" s="6">
        <v>44981</v>
      </c>
      <c r="B1815" s="2">
        <v>8648</v>
      </c>
      <c r="C1815" s="2" t="s">
        <v>2162</v>
      </c>
      <c r="D1815" s="2" t="s">
        <v>3299</v>
      </c>
      <c r="E1815" s="1">
        <v>955570</v>
      </c>
      <c r="F1815" s="8" t="s">
        <v>620</v>
      </c>
      <c r="G1815" s="1">
        <v>95557</v>
      </c>
      <c r="H1815" s="1">
        <f t="shared" si="125"/>
        <v>1051127</v>
      </c>
      <c r="I1815" s="2" t="s">
        <v>2355</v>
      </c>
      <c r="J1815" s="2" t="s">
        <v>2013</v>
      </c>
      <c r="K1815" s="1">
        <f>+VLOOKUP(B1815,[15]Sheet1!A$1:H$33,6,0)</f>
        <v>955570</v>
      </c>
      <c r="L1815" s="1">
        <f t="shared" si="127"/>
        <v>0</v>
      </c>
      <c r="M1815" s="6">
        <f>+VLOOKUP(B1815,[15]Sheet1!A$1:H$33,8,0)</f>
        <v>44991</v>
      </c>
      <c r="N1815" t="s">
        <v>4440</v>
      </c>
    </row>
    <row r="1816" spans="1:14" customFormat="1" hidden="1" x14ac:dyDescent="0.2">
      <c r="A1816" s="6">
        <v>44981</v>
      </c>
      <c r="B1816" s="2">
        <v>8649</v>
      </c>
      <c r="C1816" s="2" t="s">
        <v>2162</v>
      </c>
      <c r="D1816" s="2" t="s">
        <v>3301</v>
      </c>
      <c r="E1816" s="1">
        <v>7104620</v>
      </c>
      <c r="F1816" s="8" t="s">
        <v>620</v>
      </c>
      <c r="G1816" s="1">
        <v>710462</v>
      </c>
      <c r="H1816" s="1">
        <f t="shared" si="125"/>
        <v>7815082</v>
      </c>
      <c r="I1816" s="2" t="s">
        <v>2119</v>
      </c>
      <c r="J1816" s="2" t="s">
        <v>1150</v>
      </c>
      <c r="K1816" s="1">
        <f>+VLOOKUP(B1816,[15]Sheet1!A$1:H$33,6,0)</f>
        <v>7104620</v>
      </c>
      <c r="L1816" s="1">
        <f t="shared" si="127"/>
        <v>0</v>
      </c>
      <c r="M1816" s="6">
        <f>+VLOOKUP(B1816,[15]Sheet1!A$1:H$33,8,0)</f>
        <v>44991</v>
      </c>
      <c r="N1816" t="s">
        <v>4440</v>
      </c>
    </row>
    <row r="1817" spans="1:14" customFormat="1" hidden="1" x14ac:dyDescent="0.2">
      <c r="A1817" s="6">
        <v>44981</v>
      </c>
      <c r="B1817" s="2">
        <v>8650</v>
      </c>
      <c r="C1817" s="2" t="s">
        <v>2162</v>
      </c>
      <c r="D1817" s="2" t="s">
        <v>3303</v>
      </c>
      <c r="E1817" s="1">
        <v>501820</v>
      </c>
      <c r="F1817" s="8" t="s">
        <v>620</v>
      </c>
      <c r="G1817" s="1">
        <v>50182</v>
      </c>
      <c r="H1817" s="1">
        <f t="shared" si="125"/>
        <v>552002</v>
      </c>
      <c r="I1817" s="2" t="s">
        <v>2355</v>
      </c>
      <c r="J1817" s="2" t="s">
        <v>2013</v>
      </c>
      <c r="K1817" s="1">
        <f>+VLOOKUP(B1817,[15]Sheet1!A$1:H$33,6,0)</f>
        <v>501820</v>
      </c>
      <c r="L1817" s="1">
        <f t="shared" si="127"/>
        <v>0</v>
      </c>
      <c r="M1817" s="6">
        <f>+VLOOKUP(B1817,[15]Sheet1!A$1:H$33,8,0)</f>
        <v>44991</v>
      </c>
      <c r="N1817" t="s">
        <v>4440</v>
      </c>
    </row>
    <row r="1818" spans="1:14" customFormat="1" hidden="1" x14ac:dyDescent="0.2">
      <c r="A1818" s="6">
        <v>44981</v>
      </c>
      <c r="B1818" s="2">
        <v>8651</v>
      </c>
      <c r="C1818" s="2" t="s">
        <v>2162</v>
      </c>
      <c r="D1818" s="2" t="s">
        <v>3305</v>
      </c>
      <c r="E1818" s="1">
        <v>11632476</v>
      </c>
      <c r="F1818" s="8" t="s">
        <v>620</v>
      </c>
      <c r="G1818" s="1">
        <v>1163248</v>
      </c>
      <c r="H1818" s="1">
        <f t="shared" si="125"/>
        <v>12795724</v>
      </c>
      <c r="I1818" s="2" t="s">
        <v>2818</v>
      </c>
      <c r="J1818" s="2" t="s">
        <v>364</v>
      </c>
      <c r="K1818" s="1">
        <f>+VLOOKUP(B1818,[15]Sheet1!A$1:H$33,6,0)</f>
        <v>11632480</v>
      </c>
      <c r="L1818" s="1">
        <f t="shared" si="127"/>
        <v>4</v>
      </c>
      <c r="M1818" s="6">
        <f>+VLOOKUP(B1818,[15]Sheet1!A$1:H$33,8,0)</f>
        <v>44991</v>
      </c>
      <c r="N1818" t="s">
        <v>4440</v>
      </c>
    </row>
    <row r="1819" spans="1:14" customFormat="1" hidden="1" x14ac:dyDescent="0.2">
      <c r="A1819" s="6">
        <v>44981</v>
      </c>
      <c r="B1819" s="2">
        <v>8652</v>
      </c>
      <c r="C1819" s="2" t="s">
        <v>2162</v>
      </c>
      <c r="D1819" s="2" t="s">
        <v>3307</v>
      </c>
      <c r="E1819" s="1">
        <v>272250</v>
      </c>
      <c r="F1819" s="8" t="s">
        <v>620</v>
      </c>
      <c r="G1819" s="1">
        <v>27225</v>
      </c>
      <c r="H1819" s="1">
        <f t="shared" si="125"/>
        <v>299475</v>
      </c>
      <c r="I1819" s="2" t="s">
        <v>2445</v>
      </c>
      <c r="J1819" s="2" t="s">
        <v>1098</v>
      </c>
      <c r="K1819" s="1">
        <f>+VLOOKUP(B1819,[15]Sheet1!A$1:H$33,6,0)</f>
        <v>272250</v>
      </c>
      <c r="L1819" s="1">
        <f t="shared" si="127"/>
        <v>0</v>
      </c>
      <c r="M1819" s="6">
        <f>+VLOOKUP(B1819,[15]Sheet1!A$1:H$33,8,0)</f>
        <v>44991</v>
      </c>
      <c r="N1819" t="s">
        <v>4440</v>
      </c>
    </row>
    <row r="1820" spans="1:14" customFormat="1" hidden="1" x14ac:dyDescent="0.2">
      <c r="A1820" s="6">
        <v>44981</v>
      </c>
      <c r="B1820" s="2">
        <v>8653</v>
      </c>
      <c r="C1820" s="2" t="s">
        <v>2162</v>
      </c>
      <c r="D1820" s="2" t="s">
        <v>3309</v>
      </c>
      <c r="E1820" s="1">
        <v>1529835</v>
      </c>
      <c r="F1820" s="8" t="s">
        <v>620</v>
      </c>
      <c r="G1820" s="1">
        <v>152984</v>
      </c>
      <c r="H1820" s="1">
        <f t="shared" si="125"/>
        <v>1682819</v>
      </c>
      <c r="I1820" s="2" t="s">
        <v>1554</v>
      </c>
      <c r="J1820" s="2" t="s">
        <v>2830</v>
      </c>
      <c r="K1820" s="1">
        <f>+VLOOKUP(B1820,[15]Sheet1!A$1:H$33,6,0)</f>
        <v>1529840</v>
      </c>
      <c r="L1820" s="1">
        <f t="shared" si="127"/>
        <v>5</v>
      </c>
      <c r="M1820" s="6">
        <f>+VLOOKUP(B1820,[15]Sheet1!A$1:H$33,8,0)</f>
        <v>44991</v>
      </c>
      <c r="N1820" t="s">
        <v>4440</v>
      </c>
    </row>
    <row r="1821" spans="1:14" customFormat="1" hidden="1" x14ac:dyDescent="0.2">
      <c r="A1821" s="6">
        <v>44981</v>
      </c>
      <c r="B1821" s="2">
        <v>8654</v>
      </c>
      <c r="C1821" s="2" t="s">
        <v>2162</v>
      </c>
      <c r="D1821" s="2" t="s">
        <v>3311</v>
      </c>
      <c r="E1821" s="1">
        <v>2579200</v>
      </c>
      <c r="F1821" s="8" t="s">
        <v>620</v>
      </c>
      <c r="G1821" s="1">
        <v>257920</v>
      </c>
      <c r="H1821" s="1">
        <f t="shared" si="125"/>
        <v>2837120</v>
      </c>
      <c r="I1821" s="2" t="s">
        <v>1796</v>
      </c>
      <c r="J1821" s="2" t="s">
        <v>913</v>
      </c>
      <c r="K1821" s="1">
        <f>+VLOOKUP(B1821,[15]Sheet1!A$1:H$33,6,0)</f>
        <v>2579200</v>
      </c>
      <c r="L1821" s="1">
        <f t="shared" si="127"/>
        <v>0</v>
      </c>
      <c r="M1821" s="6">
        <f>+VLOOKUP(B1821,[15]Sheet1!A$1:H$33,8,0)</f>
        <v>44991</v>
      </c>
      <c r="N1821" t="s">
        <v>4440</v>
      </c>
    </row>
    <row r="1822" spans="1:14" customFormat="1" hidden="1" x14ac:dyDescent="0.2">
      <c r="A1822" s="6">
        <v>44981</v>
      </c>
      <c r="B1822" s="2">
        <v>8655</v>
      </c>
      <c r="C1822" s="2" t="s">
        <v>2162</v>
      </c>
      <c r="D1822" s="2" t="s">
        <v>3313</v>
      </c>
      <c r="E1822" s="1">
        <v>2618440</v>
      </c>
      <c r="F1822" s="8" t="s">
        <v>620</v>
      </c>
      <c r="G1822" s="1">
        <v>261844</v>
      </c>
      <c r="H1822" s="1">
        <f t="shared" si="125"/>
        <v>2880284</v>
      </c>
      <c r="I1822" s="2" t="s">
        <v>944</v>
      </c>
      <c r="J1822" s="2" t="s">
        <v>319</v>
      </c>
      <c r="K1822" s="1">
        <f>+VLOOKUP(B1822,[15]Sheet1!A$1:H$33,6,0)</f>
        <v>2618440</v>
      </c>
      <c r="L1822" s="1">
        <f t="shared" si="127"/>
        <v>0</v>
      </c>
      <c r="M1822" s="6">
        <f>+VLOOKUP(B1822,[15]Sheet1!A$1:H$33,8,0)</f>
        <v>44991</v>
      </c>
      <c r="N1822" t="s">
        <v>4440</v>
      </c>
    </row>
    <row r="1823" spans="1:14" customFormat="1" hidden="1" x14ac:dyDescent="0.2">
      <c r="A1823" s="6">
        <v>44981</v>
      </c>
      <c r="B1823" s="2">
        <v>8656</v>
      </c>
      <c r="C1823" s="2" t="s">
        <v>2162</v>
      </c>
      <c r="D1823" s="2" t="s">
        <v>3315</v>
      </c>
      <c r="E1823" s="1">
        <v>1110580</v>
      </c>
      <c r="F1823" s="8" t="s">
        <v>620</v>
      </c>
      <c r="G1823" s="1">
        <v>111058</v>
      </c>
      <c r="H1823" s="1">
        <f t="shared" si="125"/>
        <v>1221638</v>
      </c>
      <c r="I1823" s="2" t="s">
        <v>1900</v>
      </c>
      <c r="J1823" s="2" t="s">
        <v>441</v>
      </c>
      <c r="K1823" s="1">
        <f>+VLOOKUP(B1823,[15]Sheet1!A$1:H$33,6,0)</f>
        <v>1110580</v>
      </c>
      <c r="L1823" s="1">
        <f t="shared" si="127"/>
        <v>0</v>
      </c>
      <c r="M1823" s="6">
        <f>+VLOOKUP(B1823,[15]Sheet1!A$1:H$33,8,0)</f>
        <v>44991</v>
      </c>
      <c r="N1823" t="s">
        <v>4440</v>
      </c>
    </row>
    <row r="1824" spans="1:14" customFormat="1" hidden="1" x14ac:dyDescent="0.2">
      <c r="A1824" s="6">
        <v>44981</v>
      </c>
      <c r="B1824" s="2">
        <v>8657</v>
      </c>
      <c r="C1824" s="2" t="s">
        <v>2162</v>
      </c>
      <c r="D1824" s="2" t="s">
        <v>3317</v>
      </c>
      <c r="E1824" s="1">
        <v>7453425</v>
      </c>
      <c r="F1824" s="8" t="s">
        <v>620</v>
      </c>
      <c r="G1824" s="1">
        <v>745343</v>
      </c>
      <c r="H1824" s="1">
        <f t="shared" si="125"/>
        <v>8198768</v>
      </c>
      <c r="I1824" s="2" t="s">
        <v>2818</v>
      </c>
      <c r="J1824" s="2" t="s">
        <v>364</v>
      </c>
      <c r="K1824" s="1">
        <f>+VLOOKUP(B1824,[15]Sheet1!A$1:H$33,6,0)</f>
        <v>7453430</v>
      </c>
      <c r="L1824" s="1">
        <f t="shared" si="127"/>
        <v>5</v>
      </c>
      <c r="M1824" s="6">
        <f>+VLOOKUP(B1824,[15]Sheet1!A$1:H$33,8,0)</f>
        <v>44991</v>
      </c>
      <c r="N1824" t="s">
        <v>4440</v>
      </c>
    </row>
    <row r="1825" spans="1:14" customFormat="1" hidden="1" x14ac:dyDescent="0.2">
      <c r="A1825" s="6">
        <v>44981</v>
      </c>
      <c r="B1825" s="2">
        <v>8658</v>
      </c>
      <c r="C1825" s="2" t="s">
        <v>2162</v>
      </c>
      <c r="D1825" s="2" t="s">
        <v>3319</v>
      </c>
      <c r="E1825" s="1">
        <v>9108795</v>
      </c>
      <c r="F1825" s="8" t="s">
        <v>620</v>
      </c>
      <c r="G1825" s="1">
        <v>910880</v>
      </c>
      <c r="H1825" s="1">
        <f t="shared" si="125"/>
        <v>10019675</v>
      </c>
      <c r="I1825" s="2" t="s">
        <v>2445</v>
      </c>
      <c r="J1825" s="2" t="s">
        <v>1098</v>
      </c>
      <c r="K1825" s="1">
        <f>+VLOOKUP(B1825,[15]Sheet1!A$1:H$33,6,0)</f>
        <v>9108800</v>
      </c>
      <c r="L1825" s="1">
        <f t="shared" si="127"/>
        <v>5</v>
      </c>
      <c r="M1825" s="6">
        <f>+VLOOKUP(B1825,[15]Sheet1!A$1:H$33,8,0)</f>
        <v>44991</v>
      </c>
      <c r="N1825" t="s">
        <v>4440</v>
      </c>
    </row>
    <row r="1826" spans="1:14" customFormat="1" hidden="1" x14ac:dyDescent="0.2">
      <c r="A1826" s="6">
        <v>44981</v>
      </c>
      <c r="B1826" s="2">
        <v>8659</v>
      </c>
      <c r="C1826" s="2" t="s">
        <v>2162</v>
      </c>
      <c r="D1826" s="2" t="s">
        <v>3321</v>
      </c>
      <c r="E1826" s="1">
        <v>7926260</v>
      </c>
      <c r="F1826" s="8" t="s">
        <v>620</v>
      </c>
      <c r="G1826" s="1">
        <v>792626</v>
      </c>
      <c r="H1826" s="1">
        <f t="shared" si="125"/>
        <v>8718886</v>
      </c>
      <c r="I1826" s="2" t="s">
        <v>2354</v>
      </c>
      <c r="J1826" s="2" t="s">
        <v>442</v>
      </c>
      <c r="K1826" s="1">
        <f>+VLOOKUP(B1826,[15]Sheet1!A$1:H$33,6,0)</f>
        <v>7926260</v>
      </c>
      <c r="L1826" s="1">
        <f t="shared" si="127"/>
        <v>0</v>
      </c>
      <c r="M1826" s="6">
        <f>+VLOOKUP(B1826,[15]Sheet1!A$1:H$33,8,0)</f>
        <v>44991</v>
      </c>
      <c r="N1826" t="s">
        <v>4440</v>
      </c>
    </row>
    <row r="1827" spans="1:14" customFormat="1" hidden="1" x14ac:dyDescent="0.2">
      <c r="A1827" s="6">
        <v>44981</v>
      </c>
      <c r="B1827" s="2">
        <v>8660</v>
      </c>
      <c r="C1827" s="2" t="s">
        <v>2162</v>
      </c>
      <c r="D1827" s="2" t="s">
        <v>3323</v>
      </c>
      <c r="E1827" s="1">
        <v>2221160</v>
      </c>
      <c r="F1827" s="8" t="s">
        <v>620</v>
      </c>
      <c r="G1827" s="1">
        <v>222116</v>
      </c>
      <c r="H1827" s="1">
        <f t="shared" si="125"/>
        <v>2443276</v>
      </c>
      <c r="I1827" s="2" t="s">
        <v>2339</v>
      </c>
      <c r="J1827" s="2" t="s">
        <v>1408</v>
      </c>
      <c r="K1827" s="1">
        <f>+VLOOKUP(B1827,[15]Sheet1!A$1:H$33,6,0)</f>
        <v>2221160</v>
      </c>
      <c r="L1827" s="1">
        <f t="shared" si="127"/>
        <v>0</v>
      </c>
      <c r="M1827" s="6">
        <f>+VLOOKUP(B1827,[15]Sheet1!A$1:H$33,8,0)</f>
        <v>44991</v>
      </c>
      <c r="N1827" t="s">
        <v>4440</v>
      </c>
    </row>
    <row r="1828" spans="1:14" customFormat="1" hidden="1" x14ac:dyDescent="0.2">
      <c r="A1828" s="6">
        <v>44981</v>
      </c>
      <c r="B1828" s="2">
        <v>8661</v>
      </c>
      <c r="C1828" s="2" t="s">
        <v>2162</v>
      </c>
      <c r="D1828" s="2" t="s">
        <v>3325</v>
      </c>
      <c r="E1828" s="1">
        <v>2144100</v>
      </c>
      <c r="F1828" s="8" t="s">
        <v>620</v>
      </c>
      <c r="G1828" s="1">
        <v>214410</v>
      </c>
      <c r="H1828" s="1">
        <f t="shared" si="125"/>
        <v>2358510</v>
      </c>
      <c r="I1828" s="2" t="s">
        <v>944</v>
      </c>
      <c r="J1828" s="2" t="s">
        <v>319</v>
      </c>
      <c r="K1828" s="1">
        <f>+VLOOKUP(B1828,[15]Sheet1!A$1:H$33,6,0)</f>
        <v>2144100</v>
      </c>
      <c r="L1828" s="1">
        <f t="shared" si="127"/>
        <v>0</v>
      </c>
      <c r="M1828" s="6">
        <f>+VLOOKUP(B1828,[15]Sheet1!A$1:H$33,8,0)</f>
        <v>44991</v>
      </c>
      <c r="N1828" t="s">
        <v>4440</v>
      </c>
    </row>
    <row r="1829" spans="1:14" customFormat="1" hidden="1" x14ac:dyDescent="0.2">
      <c r="A1829" s="6">
        <v>44981</v>
      </c>
      <c r="B1829" s="2">
        <v>8662</v>
      </c>
      <c r="C1829" s="2" t="s">
        <v>2162</v>
      </c>
      <c r="D1829" s="2" t="s">
        <v>3327</v>
      </c>
      <c r="E1829" s="1">
        <v>1072050</v>
      </c>
      <c r="F1829" s="8" t="s">
        <v>620</v>
      </c>
      <c r="G1829" s="1">
        <v>107205</v>
      </c>
      <c r="H1829" s="1">
        <f t="shared" si="125"/>
        <v>1179255</v>
      </c>
      <c r="I1829" s="2" t="s">
        <v>1900</v>
      </c>
      <c r="J1829" s="2" t="s">
        <v>441</v>
      </c>
      <c r="K1829" s="1">
        <f>+VLOOKUP(B1829,[15]Sheet1!A$1:H$33,6,0)</f>
        <v>1072050</v>
      </c>
      <c r="L1829" s="1">
        <f t="shared" si="127"/>
        <v>0</v>
      </c>
      <c r="M1829" s="6">
        <f>+VLOOKUP(B1829,[15]Sheet1!A$1:H$33,8,0)</f>
        <v>44991</v>
      </c>
      <c r="N1829" t="s">
        <v>4440</v>
      </c>
    </row>
    <row r="1830" spans="1:14" customFormat="1" hidden="1" x14ac:dyDescent="0.2">
      <c r="A1830" s="6">
        <v>44981</v>
      </c>
      <c r="B1830" s="2">
        <v>8663</v>
      </c>
      <c r="C1830" s="2" t="s">
        <v>2162</v>
      </c>
      <c r="D1830" s="2" t="s">
        <v>3329</v>
      </c>
      <c r="E1830" s="1">
        <v>1354610</v>
      </c>
      <c r="F1830" s="8" t="s">
        <v>620</v>
      </c>
      <c r="G1830" s="1">
        <v>135461</v>
      </c>
      <c r="H1830" s="1">
        <f t="shared" si="125"/>
        <v>1490071</v>
      </c>
      <c r="I1830" s="2" t="s">
        <v>1893</v>
      </c>
      <c r="J1830" s="2" t="s">
        <v>375</v>
      </c>
      <c r="K1830" s="1" t="e">
        <f>+VLOOKUP(B1830,[15]Sheet1!A$1:H$33,6,0)</f>
        <v>#N/A</v>
      </c>
      <c r="L1830" s="1" t="e">
        <f t="shared" ref="L1830" si="128">+K1830-E1830</f>
        <v>#N/A</v>
      </c>
      <c r="M1830" s="6" t="e">
        <f>+VLOOKUP(B1830,[15]Sheet1!A$1:H$33,8,0)</f>
        <v>#N/A</v>
      </c>
      <c r="N1830" t="s">
        <v>4415</v>
      </c>
    </row>
    <row r="1831" spans="1:14" customFormat="1" hidden="1" x14ac:dyDescent="0.2">
      <c r="A1831" s="6">
        <v>44981</v>
      </c>
      <c r="B1831" s="2">
        <v>8664</v>
      </c>
      <c r="C1831" s="2" t="s">
        <v>2162</v>
      </c>
      <c r="D1831" s="2" t="s">
        <v>3331</v>
      </c>
      <c r="E1831" s="1">
        <v>5552900</v>
      </c>
      <c r="F1831" s="8" t="s">
        <v>620</v>
      </c>
      <c r="G1831" s="1">
        <v>555290</v>
      </c>
      <c r="H1831" s="1">
        <f t="shared" si="125"/>
        <v>6108190</v>
      </c>
      <c r="I1831" s="2" t="s">
        <v>1893</v>
      </c>
      <c r="J1831" s="2" t="s">
        <v>375</v>
      </c>
      <c r="K1831" s="1">
        <f>+VLOOKUP(B1831,[16]Sheet1!A$1:H$170,6,0)</f>
        <v>5552900</v>
      </c>
      <c r="L1831" s="1">
        <f t="shared" ref="L1831:L1894" si="129">+K1831-E1831</f>
        <v>0</v>
      </c>
      <c r="M1831" s="6">
        <f>+VLOOKUP(B1831,[16]Sheet1!A$1:H$170,8,0)</f>
        <v>45082</v>
      </c>
      <c r="N1831" t="s">
        <v>4450</v>
      </c>
    </row>
    <row r="1832" spans="1:14" customFormat="1" hidden="1" x14ac:dyDescent="0.2">
      <c r="A1832" s="6">
        <v>44981</v>
      </c>
      <c r="B1832" s="2">
        <v>8665</v>
      </c>
      <c r="C1832" s="2" t="s">
        <v>2162</v>
      </c>
      <c r="D1832" s="2" t="s">
        <v>3333</v>
      </c>
      <c r="E1832" s="1">
        <v>1078385</v>
      </c>
      <c r="F1832" s="8" t="s">
        <v>620</v>
      </c>
      <c r="G1832" s="1">
        <v>107839</v>
      </c>
      <c r="H1832" s="1">
        <f t="shared" si="125"/>
        <v>1186224</v>
      </c>
      <c r="I1832" s="2" t="s">
        <v>1893</v>
      </c>
      <c r="J1832" s="2" t="s">
        <v>375</v>
      </c>
      <c r="K1832" s="1">
        <f>+VLOOKUP(B1832,[15]Sheet1!A$1:H$33,6,0)</f>
        <v>1078390</v>
      </c>
      <c r="L1832" s="1">
        <f t="shared" si="129"/>
        <v>5</v>
      </c>
      <c r="M1832" s="6">
        <f>+VLOOKUP(B1832,[15]Sheet1!A$1:H$33,8,0)</f>
        <v>44991</v>
      </c>
      <c r="N1832" t="s">
        <v>4440</v>
      </c>
    </row>
    <row r="1833" spans="1:14" customFormat="1" hidden="1" x14ac:dyDescent="0.2">
      <c r="A1833" s="6">
        <v>44981</v>
      </c>
      <c r="B1833" s="2">
        <v>8666</v>
      </c>
      <c r="C1833" s="2" t="s">
        <v>2162</v>
      </c>
      <c r="D1833" s="2" t="s">
        <v>3335</v>
      </c>
      <c r="E1833" s="1">
        <v>3371445</v>
      </c>
      <c r="F1833" s="8" t="s">
        <v>620</v>
      </c>
      <c r="G1833" s="1">
        <v>337145</v>
      </c>
      <c r="H1833" s="1">
        <f t="shared" si="125"/>
        <v>3708590</v>
      </c>
      <c r="I1833" s="2" t="s">
        <v>1893</v>
      </c>
      <c r="J1833" s="2" t="s">
        <v>375</v>
      </c>
      <c r="K1833" s="1">
        <f>+VLOOKUP(B1833,[17]Sheet1!A$2:H$83,6,0)</f>
        <v>3371450</v>
      </c>
      <c r="L1833" s="1">
        <f t="shared" si="129"/>
        <v>5</v>
      </c>
      <c r="M1833" s="6">
        <f>+VLOOKUP(B1833,[17]Sheet1!A$2:H$83,8,0)</f>
        <v>45020</v>
      </c>
      <c r="N1833" t="s">
        <v>4444</v>
      </c>
    </row>
    <row r="1834" spans="1:14" customFormat="1" hidden="1" x14ac:dyDescent="0.2">
      <c r="A1834" s="6">
        <v>44982</v>
      </c>
      <c r="B1834" s="2">
        <v>9019</v>
      </c>
      <c r="C1834" s="2" t="s">
        <v>2162</v>
      </c>
      <c r="D1834" s="2" t="s">
        <v>3337</v>
      </c>
      <c r="E1834" s="1">
        <v>2937240</v>
      </c>
      <c r="F1834" s="8" t="s">
        <v>620</v>
      </c>
      <c r="G1834" s="1">
        <v>293724</v>
      </c>
      <c r="H1834" s="1">
        <f t="shared" si="125"/>
        <v>3230964</v>
      </c>
      <c r="I1834" s="2" t="s">
        <v>2818</v>
      </c>
      <c r="J1834" s="2" t="s">
        <v>364</v>
      </c>
      <c r="K1834" s="1">
        <f>+VLOOKUP(B1834,[16]Sheet1!A$1:H$170,6,0)</f>
        <v>2937240</v>
      </c>
      <c r="L1834" s="1">
        <f t="shared" si="129"/>
        <v>0</v>
      </c>
      <c r="M1834" s="6">
        <f>+VLOOKUP(B1834,[16]Sheet1!A$1:H$170,8,0)</f>
        <v>45082</v>
      </c>
      <c r="N1834" t="s">
        <v>4450</v>
      </c>
    </row>
    <row r="1835" spans="1:14" customFormat="1" hidden="1" x14ac:dyDescent="0.2">
      <c r="A1835" s="6">
        <v>44982</v>
      </c>
      <c r="B1835" s="2">
        <v>9020</v>
      </c>
      <c r="C1835" s="2" t="s">
        <v>2162</v>
      </c>
      <c r="D1835" s="2" t="s">
        <v>3339</v>
      </c>
      <c r="E1835" s="1">
        <v>6071100</v>
      </c>
      <c r="F1835" s="8" t="s">
        <v>620</v>
      </c>
      <c r="G1835" s="1">
        <v>607110</v>
      </c>
      <c r="H1835" s="1">
        <f t="shared" si="125"/>
        <v>6678210</v>
      </c>
      <c r="I1835" s="2" t="s">
        <v>1900</v>
      </c>
      <c r="J1835" s="2" t="s">
        <v>441</v>
      </c>
      <c r="K1835" s="1">
        <f>+VLOOKUP(B1835,[16]Sheet1!A$1:H$170,6,0)</f>
        <v>6071100</v>
      </c>
      <c r="L1835" s="1">
        <f t="shared" si="129"/>
        <v>0</v>
      </c>
      <c r="M1835" s="6">
        <f>+VLOOKUP(B1835,[16]Sheet1!A$1:H$170,8,0)</f>
        <v>45082</v>
      </c>
      <c r="N1835" t="s">
        <v>4450</v>
      </c>
    </row>
    <row r="1836" spans="1:14" customFormat="1" hidden="1" x14ac:dyDescent="0.2">
      <c r="A1836" s="6">
        <v>44982</v>
      </c>
      <c r="B1836" s="2">
        <v>9021</v>
      </c>
      <c r="C1836" s="2" t="s">
        <v>2162</v>
      </c>
      <c r="D1836" s="2" t="s">
        <v>3341</v>
      </c>
      <c r="E1836" s="1">
        <v>2520775</v>
      </c>
      <c r="F1836" s="8" t="s">
        <v>620</v>
      </c>
      <c r="G1836" s="1">
        <v>252078</v>
      </c>
      <c r="H1836" s="1">
        <f t="shared" si="125"/>
        <v>2772853</v>
      </c>
      <c r="I1836" s="2" t="s">
        <v>2355</v>
      </c>
      <c r="J1836" s="2" t="s">
        <v>2013</v>
      </c>
      <c r="K1836" s="1">
        <f>+VLOOKUP(B1836,[16]Sheet1!A$1:H$170,6,0)</f>
        <v>2520780</v>
      </c>
      <c r="L1836" s="1">
        <f t="shared" si="129"/>
        <v>5</v>
      </c>
      <c r="M1836" s="6">
        <f>+VLOOKUP(B1836,[16]Sheet1!A$1:H$170,8,0)</f>
        <v>45082</v>
      </c>
      <c r="N1836" t="s">
        <v>4450</v>
      </c>
    </row>
    <row r="1837" spans="1:14" customFormat="1" hidden="1" x14ac:dyDescent="0.2">
      <c r="A1837" s="6">
        <v>44982</v>
      </c>
      <c r="B1837" s="2">
        <v>9022</v>
      </c>
      <c r="C1837" s="2" t="s">
        <v>2162</v>
      </c>
      <c r="D1837" s="2" t="s">
        <v>3343</v>
      </c>
      <c r="E1837" s="1">
        <v>3726620</v>
      </c>
      <c r="F1837" s="8" t="s">
        <v>620</v>
      </c>
      <c r="G1837" s="1">
        <v>372662</v>
      </c>
      <c r="H1837" s="1">
        <f t="shared" si="125"/>
        <v>4099282</v>
      </c>
      <c r="I1837" s="2" t="s">
        <v>2355</v>
      </c>
      <c r="J1837" s="2" t="s">
        <v>2013</v>
      </c>
      <c r="K1837" s="1">
        <f>+VLOOKUP(B1837,[16]Sheet1!A$1:H$170,6,0)</f>
        <v>3726620</v>
      </c>
      <c r="L1837" s="1">
        <f t="shared" si="129"/>
        <v>0</v>
      </c>
      <c r="M1837" s="6">
        <f>+VLOOKUP(B1837,[16]Sheet1!A$1:H$170,8,0)</f>
        <v>45082</v>
      </c>
      <c r="N1837" t="s">
        <v>4450</v>
      </c>
    </row>
    <row r="1838" spans="1:14" customFormat="1" hidden="1" x14ac:dyDescent="0.2">
      <c r="A1838" s="6">
        <v>44987</v>
      </c>
      <c r="B1838" s="2">
        <v>10480</v>
      </c>
      <c r="C1838" s="2" t="s">
        <v>2162</v>
      </c>
      <c r="D1838" s="2" t="s">
        <v>3345</v>
      </c>
      <c r="E1838" s="1">
        <v>1072050</v>
      </c>
      <c r="F1838" s="8" t="s">
        <v>620</v>
      </c>
      <c r="G1838" s="1">
        <v>107205</v>
      </c>
      <c r="H1838" s="1">
        <f t="shared" si="125"/>
        <v>1179255</v>
      </c>
      <c r="I1838" s="2" t="s">
        <v>2355</v>
      </c>
      <c r="J1838" s="2" t="s">
        <v>2013</v>
      </c>
      <c r="K1838" s="1">
        <f>+VLOOKUP(B1838,[18]Sheet1!A:H,6,0)</f>
        <v>1072050</v>
      </c>
      <c r="L1838" s="1">
        <f t="shared" si="129"/>
        <v>0</v>
      </c>
      <c r="M1838" s="6">
        <f>+VLOOKUP(B1838,[18]Sheet1!A:H,8,0)</f>
        <v>45113</v>
      </c>
      <c r="N1838" t="s">
        <v>4623</v>
      </c>
    </row>
    <row r="1839" spans="1:14" customFormat="1" hidden="1" x14ac:dyDescent="0.2">
      <c r="A1839" s="6">
        <v>44987</v>
      </c>
      <c r="B1839" s="2">
        <v>10481</v>
      </c>
      <c r="C1839" s="2" t="s">
        <v>2162</v>
      </c>
      <c r="D1839" s="2" t="s">
        <v>3347</v>
      </c>
      <c r="E1839" s="1">
        <v>3491900</v>
      </c>
      <c r="F1839" s="8" t="s">
        <v>620</v>
      </c>
      <c r="G1839" s="1">
        <v>349190</v>
      </c>
      <c r="H1839" s="1">
        <f t="shared" si="125"/>
        <v>3841090</v>
      </c>
      <c r="I1839" s="2" t="s">
        <v>2339</v>
      </c>
      <c r="J1839" s="2" t="s">
        <v>1408</v>
      </c>
      <c r="K1839" s="1">
        <f>+VLOOKUP(B1839,[18]Sheet1!A:H,6,0)</f>
        <v>3491900</v>
      </c>
      <c r="L1839" s="1">
        <f t="shared" si="129"/>
        <v>0</v>
      </c>
      <c r="M1839" s="6">
        <f>+VLOOKUP(B1839,[18]Sheet1!A:H,8,0)</f>
        <v>45113</v>
      </c>
      <c r="N1839" t="s">
        <v>4623</v>
      </c>
    </row>
    <row r="1840" spans="1:14" customFormat="1" hidden="1" x14ac:dyDescent="0.2">
      <c r="A1840" s="6">
        <v>44987</v>
      </c>
      <c r="B1840" s="2">
        <v>10482</v>
      </c>
      <c r="C1840" s="2" t="s">
        <v>2162</v>
      </c>
      <c r="D1840" s="2" t="s">
        <v>3349</v>
      </c>
      <c r="E1840" s="1">
        <v>1529835</v>
      </c>
      <c r="F1840" s="8" t="s">
        <v>620</v>
      </c>
      <c r="G1840" s="1">
        <v>152984</v>
      </c>
      <c r="H1840" s="1">
        <f t="shared" si="125"/>
        <v>1682819</v>
      </c>
      <c r="I1840" s="2" t="s">
        <v>124</v>
      </c>
      <c r="J1840" s="2" t="s">
        <v>1197</v>
      </c>
      <c r="K1840" s="1">
        <f>+VLOOKUP(B1840,[18]Sheet1!A:H,6,0)</f>
        <v>1529840</v>
      </c>
      <c r="L1840" s="1">
        <f t="shared" si="129"/>
        <v>5</v>
      </c>
      <c r="M1840" s="6">
        <f>+VLOOKUP(B1840,[18]Sheet1!A:H,8,0)</f>
        <v>45113</v>
      </c>
      <c r="N1840" t="s">
        <v>4623</v>
      </c>
    </row>
    <row r="1841" spans="1:14" customFormat="1" hidden="1" x14ac:dyDescent="0.2">
      <c r="A1841" s="6">
        <v>44987</v>
      </c>
      <c r="B1841" s="2">
        <v>10483</v>
      </c>
      <c r="C1841" s="2" t="s">
        <v>2162</v>
      </c>
      <c r="D1841" s="2" t="s">
        <v>3351</v>
      </c>
      <c r="E1841" s="1">
        <v>1410195</v>
      </c>
      <c r="F1841" s="8" t="s">
        <v>620</v>
      </c>
      <c r="G1841" s="1">
        <v>141020</v>
      </c>
      <c r="H1841" s="1">
        <f t="shared" si="125"/>
        <v>1551215</v>
      </c>
      <c r="I1841" s="2" t="s">
        <v>2818</v>
      </c>
      <c r="J1841" s="2" t="s">
        <v>364</v>
      </c>
      <c r="K1841" s="1">
        <f>+VLOOKUP(B1841,[18]Sheet1!A:H,6,0)</f>
        <v>1410200</v>
      </c>
      <c r="L1841" s="1">
        <f t="shared" si="129"/>
        <v>5</v>
      </c>
      <c r="M1841" s="6">
        <f>+VLOOKUP(B1841,[18]Sheet1!A:H,8,0)</f>
        <v>45113</v>
      </c>
      <c r="N1841" t="s">
        <v>4623</v>
      </c>
    </row>
    <row r="1842" spans="1:14" customFormat="1" hidden="1" x14ac:dyDescent="0.2">
      <c r="A1842" s="6">
        <v>44987</v>
      </c>
      <c r="B1842" s="2">
        <v>10484</v>
      </c>
      <c r="C1842" s="2" t="s">
        <v>2162</v>
      </c>
      <c r="D1842" s="2" t="s">
        <v>3353</v>
      </c>
      <c r="E1842" s="1">
        <v>1468620</v>
      </c>
      <c r="F1842" s="8" t="s">
        <v>620</v>
      </c>
      <c r="G1842" s="1">
        <v>146862</v>
      </c>
      <c r="H1842" s="1">
        <f t="shared" si="125"/>
        <v>1615482</v>
      </c>
      <c r="I1842" s="2" t="s">
        <v>1554</v>
      </c>
      <c r="J1842" s="2" t="s">
        <v>2830</v>
      </c>
      <c r="K1842" s="1">
        <f>+VLOOKUP(B1842,[18]Sheet1!A:H,6,0)</f>
        <v>1468620</v>
      </c>
      <c r="L1842" s="1">
        <f t="shared" si="129"/>
        <v>0</v>
      </c>
      <c r="M1842" s="6">
        <f>+VLOOKUP(B1842,[18]Sheet1!A:H,8,0)</f>
        <v>45113</v>
      </c>
      <c r="N1842" t="s">
        <v>4623</v>
      </c>
    </row>
    <row r="1843" spans="1:14" customFormat="1" hidden="1" x14ac:dyDescent="0.2">
      <c r="A1843" s="6">
        <v>44987</v>
      </c>
      <c r="B1843" s="2">
        <v>10485</v>
      </c>
      <c r="C1843" s="2" t="s">
        <v>2162</v>
      </c>
      <c r="D1843" s="2" t="s">
        <v>3355</v>
      </c>
      <c r="E1843" s="1">
        <v>2878815</v>
      </c>
      <c r="F1843" s="8" t="s">
        <v>620</v>
      </c>
      <c r="G1843" s="1">
        <v>287882</v>
      </c>
      <c r="H1843" s="1">
        <f t="shared" si="125"/>
        <v>3166697</v>
      </c>
      <c r="I1843" s="2" t="s">
        <v>431</v>
      </c>
      <c r="J1843" s="2" t="s">
        <v>2857</v>
      </c>
      <c r="K1843" s="1">
        <f>+VLOOKUP(B1843,[18]Sheet1!A:H,6,0)</f>
        <v>2878820</v>
      </c>
      <c r="L1843" s="1">
        <f t="shared" si="129"/>
        <v>5</v>
      </c>
      <c r="M1843" s="6">
        <f>+VLOOKUP(B1843,[18]Sheet1!A:H,8,0)</f>
        <v>45113</v>
      </c>
      <c r="N1843" t="s">
        <v>4623</v>
      </c>
    </row>
    <row r="1844" spans="1:14" customFormat="1" hidden="1" x14ac:dyDescent="0.2">
      <c r="A1844" s="6">
        <v>44987</v>
      </c>
      <c r="B1844" s="2">
        <v>10486</v>
      </c>
      <c r="C1844" s="2" t="s">
        <v>2162</v>
      </c>
      <c r="D1844" s="2" t="s">
        <v>3357</v>
      </c>
      <c r="E1844" s="1">
        <v>1110580</v>
      </c>
      <c r="F1844" s="8" t="s">
        <v>620</v>
      </c>
      <c r="G1844" s="1">
        <v>111058</v>
      </c>
      <c r="H1844" s="1">
        <f t="shared" si="125"/>
        <v>1221638</v>
      </c>
      <c r="I1844" s="2" t="s">
        <v>1796</v>
      </c>
      <c r="J1844" s="2" t="s">
        <v>913</v>
      </c>
      <c r="K1844" s="1">
        <f>+VLOOKUP(B1844,[18]Sheet1!A:H,6,0)</f>
        <v>1110580</v>
      </c>
      <c r="L1844" s="1">
        <f t="shared" si="129"/>
        <v>0</v>
      </c>
      <c r="M1844" s="6">
        <f>+VLOOKUP(B1844,[18]Sheet1!A:H,8,0)</f>
        <v>45113</v>
      </c>
      <c r="N1844" t="s">
        <v>4623</v>
      </c>
    </row>
    <row r="1845" spans="1:14" customFormat="1" hidden="1" x14ac:dyDescent="0.2">
      <c r="A1845" s="6">
        <v>44987</v>
      </c>
      <c r="B1845" s="2">
        <v>10487</v>
      </c>
      <c r="C1845" s="2" t="s">
        <v>2162</v>
      </c>
      <c r="D1845" s="2" t="s">
        <v>3359</v>
      </c>
      <c r="E1845" s="1">
        <v>4995550</v>
      </c>
      <c r="F1845" s="8" t="s">
        <v>620</v>
      </c>
      <c r="G1845" s="1">
        <v>499555</v>
      </c>
      <c r="H1845" s="1">
        <f t="shared" si="125"/>
        <v>5495105</v>
      </c>
      <c r="I1845" s="2" t="s">
        <v>2339</v>
      </c>
      <c r="J1845" s="2" t="s">
        <v>1408</v>
      </c>
      <c r="K1845" s="1">
        <f>+VLOOKUP(B1845,[18]Sheet1!A:H,6,0)</f>
        <v>4995550</v>
      </c>
      <c r="L1845" s="1">
        <f t="shared" si="129"/>
        <v>0</v>
      </c>
      <c r="M1845" s="6">
        <f>+VLOOKUP(B1845,[18]Sheet1!A:H,8,0)</f>
        <v>45113</v>
      </c>
      <c r="N1845" t="s">
        <v>4623</v>
      </c>
    </row>
    <row r="1846" spans="1:14" customFormat="1" hidden="1" x14ac:dyDescent="0.2">
      <c r="A1846" s="6">
        <v>44987</v>
      </c>
      <c r="B1846" s="2">
        <v>10488</v>
      </c>
      <c r="C1846" s="2" t="s">
        <v>2162</v>
      </c>
      <c r="D1846" s="2" t="s">
        <v>3361</v>
      </c>
      <c r="E1846" s="1">
        <v>4000486</v>
      </c>
      <c r="F1846" s="8" t="s">
        <v>620</v>
      </c>
      <c r="G1846" s="1">
        <v>400049</v>
      </c>
      <c r="H1846" s="1">
        <f t="shared" si="125"/>
        <v>4400535</v>
      </c>
      <c r="I1846" s="2" t="s">
        <v>944</v>
      </c>
      <c r="J1846" s="2" t="s">
        <v>319</v>
      </c>
      <c r="K1846" s="1">
        <f>+VLOOKUP(B1846,[18]Sheet1!A:H,6,0)</f>
        <v>4000490</v>
      </c>
      <c r="L1846" s="1">
        <f t="shared" si="129"/>
        <v>4</v>
      </c>
      <c r="M1846" s="6">
        <f>+VLOOKUP(B1846,[18]Sheet1!A:H,8,0)</f>
        <v>45113</v>
      </c>
      <c r="N1846" t="s">
        <v>4623</v>
      </c>
    </row>
    <row r="1847" spans="1:14" customFormat="1" hidden="1" x14ac:dyDescent="0.2">
      <c r="A1847" s="6">
        <v>44987</v>
      </c>
      <c r="B1847" s="2">
        <v>10489</v>
      </c>
      <c r="C1847" s="2" t="s">
        <v>2162</v>
      </c>
      <c r="D1847" s="2" t="s">
        <v>3363</v>
      </c>
      <c r="E1847" s="1">
        <v>2618440</v>
      </c>
      <c r="F1847" s="8" t="s">
        <v>620</v>
      </c>
      <c r="G1847" s="1">
        <v>261844</v>
      </c>
      <c r="H1847" s="1">
        <f t="shared" si="125"/>
        <v>2880284</v>
      </c>
      <c r="I1847" s="2" t="s">
        <v>1900</v>
      </c>
      <c r="J1847" s="2" t="s">
        <v>441</v>
      </c>
      <c r="K1847" s="1">
        <f>+VLOOKUP(B1847,[18]Sheet1!A:H,6,0)</f>
        <v>2618440</v>
      </c>
      <c r="L1847" s="1">
        <f t="shared" si="129"/>
        <v>0</v>
      </c>
      <c r="M1847" s="6">
        <f>+VLOOKUP(B1847,[18]Sheet1!A:H,8,0)</f>
        <v>45113</v>
      </c>
      <c r="N1847" t="s">
        <v>4623</v>
      </c>
    </row>
    <row r="1848" spans="1:14" customFormat="1" hidden="1" x14ac:dyDescent="0.2">
      <c r="A1848" s="6">
        <v>44987</v>
      </c>
      <c r="B1848" s="2">
        <v>10490</v>
      </c>
      <c r="C1848" s="2" t="s">
        <v>2162</v>
      </c>
      <c r="D1848" s="2" t="s">
        <v>3365</v>
      </c>
      <c r="E1848" s="1">
        <v>2221160</v>
      </c>
      <c r="F1848" s="8" t="s">
        <v>620</v>
      </c>
      <c r="G1848" s="1">
        <v>222116</v>
      </c>
      <c r="H1848" s="1">
        <f t="shared" si="125"/>
        <v>2443276</v>
      </c>
      <c r="I1848" s="2" t="s">
        <v>24</v>
      </c>
      <c r="J1848" s="2" t="s">
        <v>349</v>
      </c>
      <c r="K1848" s="1">
        <f>+VLOOKUP(B1848,[18]Sheet1!A:H,6,0)</f>
        <v>2221160</v>
      </c>
      <c r="L1848" s="1">
        <f t="shared" si="129"/>
        <v>0</v>
      </c>
      <c r="M1848" s="6">
        <f>+VLOOKUP(B1848,[18]Sheet1!A:H,8,0)</f>
        <v>45113</v>
      </c>
      <c r="N1848" t="s">
        <v>4623</v>
      </c>
    </row>
    <row r="1849" spans="1:14" customFormat="1" hidden="1" x14ac:dyDescent="0.2">
      <c r="A1849" s="6">
        <v>44987</v>
      </c>
      <c r="B1849" s="2">
        <v>10491</v>
      </c>
      <c r="C1849" s="2" t="s">
        <v>2162</v>
      </c>
      <c r="D1849" s="2" t="s">
        <v>3367</v>
      </c>
      <c r="E1849" s="1">
        <v>272250</v>
      </c>
      <c r="F1849" s="8" t="s">
        <v>620</v>
      </c>
      <c r="G1849" s="1">
        <v>27225</v>
      </c>
      <c r="H1849" s="1">
        <f t="shared" si="125"/>
        <v>299475</v>
      </c>
      <c r="I1849" s="2" t="s">
        <v>124</v>
      </c>
      <c r="J1849" s="2" t="s">
        <v>1197</v>
      </c>
      <c r="K1849" s="1">
        <f>+VLOOKUP(B1849,[18]Sheet1!A:H,6,0)</f>
        <v>272250</v>
      </c>
      <c r="L1849" s="1">
        <f t="shared" si="129"/>
        <v>0</v>
      </c>
      <c r="M1849" s="6">
        <f>+VLOOKUP(B1849,[18]Sheet1!A:H,8,0)</f>
        <v>45113</v>
      </c>
      <c r="N1849" t="s">
        <v>4623</v>
      </c>
    </row>
    <row r="1850" spans="1:14" customFormat="1" hidden="1" x14ac:dyDescent="0.2">
      <c r="A1850" s="6">
        <v>44987</v>
      </c>
      <c r="B1850" s="2">
        <v>10492</v>
      </c>
      <c r="C1850" s="2" t="s">
        <v>2162</v>
      </c>
      <c r="D1850" s="2" t="s">
        <v>3369</v>
      </c>
      <c r="E1850" s="1">
        <v>2381320</v>
      </c>
      <c r="F1850" s="8" t="s">
        <v>620</v>
      </c>
      <c r="G1850" s="1">
        <v>238132</v>
      </c>
      <c r="H1850" s="1">
        <f t="shared" si="125"/>
        <v>2619452</v>
      </c>
      <c r="I1850" s="2" t="s">
        <v>1222</v>
      </c>
      <c r="J1850" s="2" t="s">
        <v>915</v>
      </c>
      <c r="K1850" s="1">
        <f>+VLOOKUP(B1850,[18]Sheet1!A:H,6,0)</f>
        <v>2381320</v>
      </c>
      <c r="L1850" s="1">
        <f t="shared" si="129"/>
        <v>0</v>
      </c>
      <c r="M1850" s="6">
        <f>+VLOOKUP(B1850,[18]Sheet1!A:H,8,0)</f>
        <v>45113</v>
      </c>
      <c r="N1850" t="s">
        <v>4623</v>
      </c>
    </row>
    <row r="1851" spans="1:14" customFormat="1" hidden="1" x14ac:dyDescent="0.2">
      <c r="A1851" s="6">
        <v>44987</v>
      </c>
      <c r="B1851" s="2">
        <v>10493</v>
      </c>
      <c r="C1851" s="2" t="s">
        <v>2162</v>
      </c>
      <c r="D1851" s="2" t="s">
        <v>3371</v>
      </c>
      <c r="E1851" s="1">
        <v>3791515</v>
      </c>
      <c r="F1851" s="8" t="s">
        <v>620</v>
      </c>
      <c r="G1851" s="1">
        <v>379152</v>
      </c>
      <c r="H1851" s="1">
        <f t="shared" si="125"/>
        <v>4170667</v>
      </c>
      <c r="I1851" s="2" t="s">
        <v>2355</v>
      </c>
      <c r="J1851" s="2" t="s">
        <v>2013</v>
      </c>
      <c r="K1851" s="1">
        <f>+VLOOKUP(B1851,[18]Sheet1!A:H,6,0)</f>
        <v>3791520</v>
      </c>
      <c r="L1851" s="1">
        <f t="shared" si="129"/>
        <v>5</v>
      </c>
      <c r="M1851" s="6">
        <f>+VLOOKUP(B1851,[18]Sheet1!A:H,8,0)</f>
        <v>45113</v>
      </c>
      <c r="N1851" t="s">
        <v>4623</v>
      </c>
    </row>
    <row r="1852" spans="1:14" customFormat="1" hidden="1" x14ac:dyDescent="0.2">
      <c r="A1852" s="6">
        <v>44987</v>
      </c>
      <c r="B1852" s="2">
        <v>10494</v>
      </c>
      <c r="C1852" s="2" t="s">
        <v>2162</v>
      </c>
      <c r="D1852" s="2" t="s">
        <v>3373</v>
      </c>
      <c r="E1852" s="1">
        <v>6071100</v>
      </c>
      <c r="F1852" s="8" t="s">
        <v>620</v>
      </c>
      <c r="G1852" s="1">
        <v>607110</v>
      </c>
      <c r="H1852" s="1">
        <f t="shared" si="125"/>
        <v>6678210</v>
      </c>
      <c r="I1852" s="2" t="s">
        <v>2355</v>
      </c>
      <c r="J1852" s="2" t="s">
        <v>2013</v>
      </c>
      <c r="K1852" s="1">
        <f>+VLOOKUP(B1852,[18]Sheet1!A:H,6,0)</f>
        <v>6071100</v>
      </c>
      <c r="L1852" s="1">
        <f t="shared" si="129"/>
        <v>0</v>
      </c>
      <c r="M1852" s="6">
        <f>+VLOOKUP(B1852,[18]Sheet1!A:H,8,0)</f>
        <v>45113</v>
      </c>
      <c r="N1852" t="s">
        <v>4623</v>
      </c>
    </row>
    <row r="1853" spans="1:14" customFormat="1" hidden="1" x14ac:dyDescent="0.2">
      <c r="A1853" s="6">
        <v>44987</v>
      </c>
      <c r="B1853" s="2">
        <v>10495</v>
      </c>
      <c r="C1853" s="2" t="s">
        <v>2162</v>
      </c>
      <c r="D1853" s="2" t="s">
        <v>3375</v>
      </c>
      <c r="E1853" s="1">
        <v>647031</v>
      </c>
      <c r="F1853" s="8" t="s">
        <v>620</v>
      </c>
      <c r="G1853" s="1">
        <v>64703</v>
      </c>
      <c r="H1853" s="1">
        <f t="shared" si="125"/>
        <v>711734</v>
      </c>
      <c r="I1853" s="2" t="s">
        <v>1893</v>
      </c>
      <c r="J1853" s="2" t="s">
        <v>375</v>
      </c>
      <c r="K1853" s="1">
        <f>+VLOOKUP(B1853,[18]Sheet1!A:H,6,0)</f>
        <v>647030</v>
      </c>
      <c r="L1853" s="1">
        <f t="shared" si="129"/>
        <v>-1</v>
      </c>
      <c r="M1853" s="6">
        <f>+VLOOKUP(B1853,[18]Sheet1!A:H,8,0)</f>
        <v>45113</v>
      </c>
      <c r="N1853" t="s">
        <v>4623</v>
      </c>
    </row>
    <row r="1854" spans="1:14" customFormat="1" hidden="1" x14ac:dyDescent="0.2">
      <c r="A1854" s="6">
        <v>44987</v>
      </c>
      <c r="B1854" s="2">
        <v>10496</v>
      </c>
      <c r="C1854" s="2" t="s">
        <v>2162</v>
      </c>
      <c r="D1854" s="2" t="s">
        <v>3377</v>
      </c>
      <c r="E1854" s="1">
        <v>1963830</v>
      </c>
      <c r="F1854" s="8" t="s">
        <v>620</v>
      </c>
      <c r="G1854" s="1">
        <v>196383</v>
      </c>
      <c r="H1854" s="1">
        <f t="shared" si="125"/>
        <v>2160213</v>
      </c>
      <c r="I1854" s="2" t="s">
        <v>1893</v>
      </c>
      <c r="J1854" s="2" t="s">
        <v>375</v>
      </c>
      <c r="K1854" s="1">
        <f>+VLOOKUP(B1854,[18]Sheet1!A:H,6,0)</f>
        <v>1963830</v>
      </c>
      <c r="L1854" s="1">
        <f t="shared" si="129"/>
        <v>0</v>
      </c>
      <c r="M1854" s="6">
        <f>+VLOOKUP(B1854,[18]Sheet1!A:H,8,0)</f>
        <v>45113</v>
      </c>
      <c r="N1854" t="s">
        <v>4623</v>
      </c>
    </row>
    <row r="1855" spans="1:14" customFormat="1" hidden="1" x14ac:dyDescent="0.2">
      <c r="A1855" s="6">
        <v>44987</v>
      </c>
      <c r="B1855" s="2">
        <v>10497</v>
      </c>
      <c r="C1855" s="2" t="s">
        <v>2162</v>
      </c>
      <c r="D1855" s="2" t="s">
        <v>3379</v>
      </c>
      <c r="E1855" s="1">
        <v>3331740</v>
      </c>
      <c r="F1855" s="8" t="s">
        <v>620</v>
      </c>
      <c r="G1855" s="1">
        <v>333174</v>
      </c>
      <c r="H1855" s="1">
        <f t="shared" si="125"/>
        <v>3664914</v>
      </c>
      <c r="I1855" s="2" t="s">
        <v>1893</v>
      </c>
      <c r="J1855" s="2" t="s">
        <v>375</v>
      </c>
      <c r="K1855" s="1">
        <f>+VLOOKUP(B1855,[18]Sheet1!A:H,6,0)</f>
        <v>3331740</v>
      </c>
      <c r="L1855" s="1">
        <f t="shared" si="129"/>
        <v>0</v>
      </c>
      <c r="M1855" s="6">
        <f>+VLOOKUP(B1855,[18]Sheet1!A:H,8,0)</f>
        <v>45113</v>
      </c>
      <c r="N1855" t="s">
        <v>4623</v>
      </c>
    </row>
    <row r="1856" spans="1:14" customFormat="1" hidden="1" x14ac:dyDescent="0.2">
      <c r="A1856" s="6">
        <v>44987</v>
      </c>
      <c r="B1856" s="2">
        <v>10498</v>
      </c>
      <c r="C1856" s="2" t="s">
        <v>2162</v>
      </c>
      <c r="D1856" s="2" t="s">
        <v>3381</v>
      </c>
      <c r="E1856" s="1">
        <v>3267350</v>
      </c>
      <c r="F1856" s="8" t="s">
        <v>620</v>
      </c>
      <c r="G1856" s="1">
        <v>326735</v>
      </c>
      <c r="H1856" s="1">
        <f t="shared" si="125"/>
        <v>3594085</v>
      </c>
      <c r="I1856" s="2" t="s">
        <v>1893</v>
      </c>
      <c r="J1856" s="2" t="s">
        <v>375</v>
      </c>
      <c r="K1856" s="1">
        <f>+VLOOKUP(B1856,[18]Sheet1!A:H,6,0)</f>
        <v>3267350</v>
      </c>
      <c r="L1856" s="1">
        <f t="shared" si="129"/>
        <v>0</v>
      </c>
      <c r="M1856" s="6">
        <f>+VLOOKUP(B1856,[18]Sheet1!A:H,8,0)</f>
        <v>45113</v>
      </c>
      <c r="N1856" t="s">
        <v>4623</v>
      </c>
    </row>
    <row r="1857" spans="1:14" customFormat="1" hidden="1" x14ac:dyDescent="0.2">
      <c r="A1857" s="6">
        <v>44987</v>
      </c>
      <c r="B1857" s="2">
        <v>10499</v>
      </c>
      <c r="C1857" s="2" t="s">
        <v>2162</v>
      </c>
      <c r="D1857" s="2" t="s">
        <v>3383</v>
      </c>
      <c r="E1857" s="1">
        <v>4613305</v>
      </c>
      <c r="F1857" s="8" t="s">
        <v>620</v>
      </c>
      <c r="G1857" s="1">
        <v>461331</v>
      </c>
      <c r="H1857" s="1">
        <f t="shared" si="125"/>
        <v>5074636</v>
      </c>
      <c r="I1857" s="2" t="s">
        <v>1893</v>
      </c>
      <c r="J1857" s="2" t="s">
        <v>375</v>
      </c>
      <c r="K1857" s="1" t="e">
        <f>+VLOOKUP(B1857,[3]Sheet1!$A:$H,6,0)</f>
        <v>#N/A</v>
      </c>
      <c r="L1857" s="1" t="e">
        <f t="shared" si="129"/>
        <v>#N/A</v>
      </c>
      <c r="M1857" s="6" t="e">
        <f>+VLOOKUP(B1857,[3]Sheet1!$A:$H,8,0)</f>
        <v>#N/A</v>
      </c>
      <c r="N1857" t="s">
        <v>4415</v>
      </c>
    </row>
    <row r="1858" spans="1:14" customFormat="1" hidden="1" x14ac:dyDescent="0.2">
      <c r="A1858" s="6">
        <v>44987</v>
      </c>
      <c r="B1858" s="2">
        <v>10500</v>
      </c>
      <c r="C1858" s="2" t="s">
        <v>2162</v>
      </c>
      <c r="D1858" s="2" t="s">
        <v>3385</v>
      </c>
      <c r="E1858" s="1">
        <v>2381320</v>
      </c>
      <c r="F1858" s="8" t="s">
        <v>620</v>
      </c>
      <c r="G1858" s="1">
        <v>238132</v>
      </c>
      <c r="H1858" s="1">
        <f t="shared" ref="H1858:H1921" si="130">+E1858+G1858</f>
        <v>2619452</v>
      </c>
      <c r="I1858" s="2" t="s">
        <v>1893</v>
      </c>
      <c r="J1858" s="2" t="s">
        <v>375</v>
      </c>
      <c r="K1858" s="1">
        <f>+VLOOKUP(B1858,[18]Sheet1!A:H,6,0)</f>
        <v>2381320</v>
      </c>
      <c r="L1858" s="1">
        <f t="shared" si="129"/>
        <v>0</v>
      </c>
      <c r="M1858" s="6">
        <f>+VLOOKUP(B1858,[18]Sheet1!A:H,8,0)</f>
        <v>45113</v>
      </c>
      <c r="N1858" t="s">
        <v>4623</v>
      </c>
    </row>
    <row r="1859" spans="1:14" customFormat="1" hidden="1" x14ac:dyDescent="0.2">
      <c r="A1859" s="6">
        <v>44987</v>
      </c>
      <c r="B1859" s="2">
        <v>10501</v>
      </c>
      <c r="C1859" s="2" t="s">
        <v>2162</v>
      </c>
      <c r="D1859" s="2" t="s">
        <v>3387</v>
      </c>
      <c r="E1859" s="1">
        <v>3517105</v>
      </c>
      <c r="F1859" s="8" t="s">
        <v>620</v>
      </c>
      <c r="G1859" s="1">
        <v>351711</v>
      </c>
      <c r="H1859" s="1">
        <f t="shared" si="130"/>
        <v>3868816</v>
      </c>
      <c r="I1859" s="2" t="s">
        <v>1893</v>
      </c>
      <c r="J1859" s="2" t="s">
        <v>375</v>
      </c>
      <c r="K1859" s="1">
        <f>+VLOOKUP(B1859,[19]Sheet1!$A:$H,6,0)</f>
        <v>3517110</v>
      </c>
      <c r="L1859" s="1">
        <f t="shared" si="129"/>
        <v>5</v>
      </c>
      <c r="M1859" s="6">
        <f>+VLOOKUP(B1859,[19]Sheet1!$A:$H,8,0)</f>
        <v>45145</v>
      </c>
      <c r="N1859" t="s">
        <v>4785</v>
      </c>
    </row>
    <row r="1860" spans="1:14" customFormat="1" hidden="1" x14ac:dyDescent="0.2">
      <c r="A1860" s="6">
        <v>44988</v>
      </c>
      <c r="B1860" s="2">
        <v>21</v>
      </c>
      <c r="C1860" s="2" t="s">
        <v>3389</v>
      </c>
      <c r="D1860" s="2" t="s">
        <v>2141</v>
      </c>
      <c r="E1860" s="1">
        <v>-77137</v>
      </c>
      <c r="F1860" s="8" t="s">
        <v>316</v>
      </c>
      <c r="G1860" s="1">
        <v>-6171</v>
      </c>
      <c r="H1860" s="1">
        <f t="shared" si="130"/>
        <v>-83308</v>
      </c>
      <c r="I1860" s="2" t="s">
        <v>1900</v>
      </c>
      <c r="J1860" s="2" t="s">
        <v>441</v>
      </c>
      <c r="K1860" s="1" t="e">
        <f>+VLOOKUP(B1860,[3]Sheet1!$A:$H,6,0)</f>
        <v>#N/A</v>
      </c>
      <c r="L1860" s="1" t="e">
        <f t="shared" si="129"/>
        <v>#N/A</v>
      </c>
      <c r="M1860" s="6" t="e">
        <f>+VLOOKUP(B1860,[3]Sheet1!$A:$H,8,0)</f>
        <v>#N/A</v>
      </c>
      <c r="N1860" t="s">
        <v>4947</v>
      </c>
    </row>
    <row r="1861" spans="1:14" customFormat="1" hidden="1" x14ac:dyDescent="0.2">
      <c r="A1861" s="6">
        <v>44988</v>
      </c>
      <c r="B1861" s="2">
        <v>23</v>
      </c>
      <c r="C1861" s="2" t="s">
        <v>3389</v>
      </c>
      <c r="D1861" s="2" t="s">
        <v>2141</v>
      </c>
      <c r="E1861" s="1">
        <v>-1138559</v>
      </c>
      <c r="F1861" s="8" t="s">
        <v>316</v>
      </c>
      <c r="G1861" s="1">
        <v>-91084</v>
      </c>
      <c r="H1861" s="1">
        <f t="shared" si="130"/>
        <v>-1229643</v>
      </c>
      <c r="I1861" s="2" t="s">
        <v>1900</v>
      </c>
      <c r="J1861" s="2" t="s">
        <v>441</v>
      </c>
      <c r="K1861" s="1" t="e">
        <f>+VLOOKUP(B1861,[3]Sheet1!$A:$H,6,0)</f>
        <v>#N/A</v>
      </c>
      <c r="L1861" s="1" t="e">
        <f t="shared" si="129"/>
        <v>#N/A</v>
      </c>
      <c r="M1861" s="6" t="e">
        <f>+VLOOKUP(B1861,[3]Sheet1!$A:$H,8,0)</f>
        <v>#N/A</v>
      </c>
      <c r="N1861" t="s">
        <v>4947</v>
      </c>
    </row>
    <row r="1862" spans="1:14" customFormat="1" hidden="1" x14ac:dyDescent="0.2">
      <c r="A1862" s="6">
        <v>44988</v>
      </c>
      <c r="B1862" s="2">
        <v>11265</v>
      </c>
      <c r="C1862" s="2" t="s">
        <v>2162</v>
      </c>
      <c r="D1862" s="2" t="s">
        <v>3392</v>
      </c>
      <c r="E1862" s="1">
        <v>1468620</v>
      </c>
      <c r="F1862" s="8" t="s">
        <v>620</v>
      </c>
      <c r="G1862" s="1">
        <v>146862</v>
      </c>
      <c r="H1862" s="1">
        <f t="shared" si="130"/>
        <v>1615482</v>
      </c>
      <c r="I1862" s="2" t="s">
        <v>944</v>
      </c>
      <c r="J1862" s="2" t="s">
        <v>319</v>
      </c>
      <c r="K1862" s="1">
        <f>+VLOOKUP(B1862,[18]Sheet1!A:H,6,0)</f>
        <v>1468620</v>
      </c>
      <c r="L1862" s="1">
        <f t="shared" si="129"/>
        <v>0</v>
      </c>
      <c r="M1862" s="6">
        <f>+VLOOKUP(B1862,[18]Sheet1!A:H,8,0)</f>
        <v>45113</v>
      </c>
      <c r="N1862" t="s">
        <v>4623</v>
      </c>
    </row>
    <row r="1863" spans="1:14" customFormat="1" hidden="1" x14ac:dyDescent="0.2">
      <c r="A1863" s="6">
        <v>44988</v>
      </c>
      <c r="B1863" s="2">
        <v>11266</v>
      </c>
      <c r="C1863" s="2" t="s">
        <v>2162</v>
      </c>
      <c r="D1863" s="2" t="s">
        <v>3394</v>
      </c>
      <c r="E1863" s="1">
        <v>943993</v>
      </c>
      <c r="F1863" s="8" t="s">
        <v>620</v>
      </c>
      <c r="G1863" s="1">
        <v>94399</v>
      </c>
      <c r="H1863" s="1">
        <f t="shared" si="130"/>
        <v>1038392</v>
      </c>
      <c r="I1863" s="2" t="s">
        <v>1554</v>
      </c>
      <c r="J1863" s="2" t="s">
        <v>2830</v>
      </c>
      <c r="K1863" s="1">
        <f>+VLOOKUP(B1863,[18]Sheet1!A:H,6,0)</f>
        <v>943990</v>
      </c>
      <c r="L1863" s="1">
        <f t="shared" si="129"/>
        <v>-3</v>
      </c>
      <c r="M1863" s="6">
        <f>+VLOOKUP(B1863,[18]Sheet1!A:H,8,0)</f>
        <v>45113</v>
      </c>
      <c r="N1863" t="s">
        <v>4623</v>
      </c>
    </row>
    <row r="1864" spans="1:14" customFormat="1" hidden="1" x14ac:dyDescent="0.2">
      <c r="A1864" s="6">
        <v>44988</v>
      </c>
      <c r="B1864" s="2">
        <v>11267</v>
      </c>
      <c r="C1864" s="2" t="s">
        <v>2162</v>
      </c>
      <c r="D1864" s="2" t="s">
        <v>3396</v>
      </c>
      <c r="E1864" s="1">
        <v>6457640</v>
      </c>
      <c r="F1864" s="8" t="s">
        <v>620</v>
      </c>
      <c r="G1864" s="1">
        <v>645764</v>
      </c>
      <c r="H1864" s="1">
        <f t="shared" si="130"/>
        <v>7103404</v>
      </c>
      <c r="I1864" s="2" t="s">
        <v>431</v>
      </c>
      <c r="J1864" s="2" t="s">
        <v>2857</v>
      </c>
      <c r="K1864" s="1">
        <f>+VLOOKUP(B1864,[18]Sheet1!A:H,6,0)</f>
        <v>6457640</v>
      </c>
      <c r="L1864" s="1">
        <f t="shared" si="129"/>
        <v>0</v>
      </c>
      <c r="M1864" s="6">
        <f>+VLOOKUP(B1864,[18]Sheet1!A:H,8,0)</f>
        <v>45113</v>
      </c>
      <c r="N1864" t="s">
        <v>4623</v>
      </c>
    </row>
    <row r="1865" spans="1:14" customFormat="1" hidden="1" x14ac:dyDescent="0.2">
      <c r="A1865" s="6">
        <v>44988</v>
      </c>
      <c r="B1865" s="2">
        <v>11268</v>
      </c>
      <c r="C1865" s="2" t="s">
        <v>2162</v>
      </c>
      <c r="D1865" s="2" t="s">
        <v>3398</v>
      </c>
      <c r="E1865" s="1">
        <v>2579200</v>
      </c>
      <c r="F1865" s="8" t="s">
        <v>620</v>
      </c>
      <c r="G1865" s="1">
        <v>257920</v>
      </c>
      <c r="H1865" s="1">
        <f t="shared" si="130"/>
        <v>2837120</v>
      </c>
      <c r="I1865" s="2" t="s">
        <v>2339</v>
      </c>
      <c r="J1865" s="2" t="s">
        <v>1408</v>
      </c>
      <c r="K1865" s="1">
        <f>+VLOOKUP(B1865,[18]Sheet1!A:H,6,0)</f>
        <v>2579200</v>
      </c>
      <c r="L1865" s="1">
        <f t="shared" si="129"/>
        <v>0</v>
      </c>
      <c r="M1865" s="6">
        <f>+VLOOKUP(B1865,[18]Sheet1!A:H,8,0)</f>
        <v>45113</v>
      </c>
      <c r="N1865" t="s">
        <v>4623</v>
      </c>
    </row>
    <row r="1866" spans="1:14" customFormat="1" hidden="1" x14ac:dyDescent="0.2">
      <c r="A1866" s="6">
        <v>44991</v>
      </c>
      <c r="B1866" s="2">
        <v>10965</v>
      </c>
      <c r="C1866" s="2"/>
      <c r="D1866" s="2" t="s">
        <v>3019</v>
      </c>
      <c r="E1866" s="1">
        <v>-1626652</v>
      </c>
      <c r="F1866" s="8" t="s">
        <v>3060</v>
      </c>
      <c r="G1866" s="1">
        <v>-162665</v>
      </c>
      <c r="H1866" s="1">
        <f t="shared" si="130"/>
        <v>-1789317</v>
      </c>
      <c r="I1866" s="2" t="s">
        <v>2355</v>
      </c>
      <c r="J1866" s="2" t="s">
        <v>2013</v>
      </c>
      <c r="K1866" s="1" t="e">
        <f>+VLOOKUP(B1866,[2]Sheet1!A$2:H$93,6,0)</f>
        <v>#N/A</v>
      </c>
      <c r="L1866" s="1" t="e">
        <f t="shared" si="129"/>
        <v>#N/A</v>
      </c>
      <c r="M1866" s="6" t="e">
        <f>+VLOOKUP(B1866,[2]Sheet1!A$2:H$93,8,0)</f>
        <v>#N/A</v>
      </c>
      <c r="N1866" t="s">
        <v>4426</v>
      </c>
    </row>
    <row r="1867" spans="1:14" customFormat="1" hidden="1" x14ac:dyDescent="0.2">
      <c r="A1867" s="6">
        <v>44991</v>
      </c>
      <c r="B1867" s="2">
        <v>10966</v>
      </c>
      <c r="C1867" s="2"/>
      <c r="D1867" s="2" t="s">
        <v>3049</v>
      </c>
      <c r="E1867" s="1">
        <v>-8621254</v>
      </c>
      <c r="F1867" s="8" t="s">
        <v>3060</v>
      </c>
      <c r="G1867" s="1">
        <v>-862125</v>
      </c>
      <c r="H1867" s="1">
        <f t="shared" si="130"/>
        <v>-9483379</v>
      </c>
      <c r="I1867" s="2" t="s">
        <v>2355</v>
      </c>
      <c r="J1867" s="2" t="s">
        <v>2013</v>
      </c>
      <c r="K1867" s="1" t="e">
        <f>+VLOOKUP(B1867,[2]Sheet1!A$2:H$93,6,0)</f>
        <v>#N/A</v>
      </c>
      <c r="L1867" s="1" t="e">
        <f t="shared" si="129"/>
        <v>#N/A</v>
      </c>
      <c r="M1867" s="6" t="e">
        <f>+VLOOKUP(B1867,[2]Sheet1!A$2:H$93,8,0)</f>
        <v>#N/A</v>
      </c>
      <c r="N1867" t="s">
        <v>4426</v>
      </c>
    </row>
    <row r="1868" spans="1:14" customFormat="1" hidden="1" x14ac:dyDescent="0.2">
      <c r="A1868" s="6">
        <v>44991</v>
      </c>
      <c r="B1868" s="2">
        <v>10967</v>
      </c>
      <c r="C1868" s="2"/>
      <c r="D1868" s="2" t="s">
        <v>3050</v>
      </c>
      <c r="E1868" s="1">
        <v>-3659966</v>
      </c>
      <c r="F1868" s="8" t="s">
        <v>3060</v>
      </c>
      <c r="G1868" s="1">
        <v>-365997</v>
      </c>
      <c r="H1868" s="1">
        <f t="shared" si="130"/>
        <v>-4025963</v>
      </c>
      <c r="I1868" s="2" t="s">
        <v>2355</v>
      </c>
      <c r="J1868" s="2" t="s">
        <v>2013</v>
      </c>
      <c r="K1868" s="1" t="e">
        <f>+VLOOKUP(B1868,[2]Sheet1!A$2:H$93,6,0)</f>
        <v>#N/A</v>
      </c>
      <c r="L1868" s="1" t="e">
        <f t="shared" si="129"/>
        <v>#N/A</v>
      </c>
      <c r="M1868" s="6" t="e">
        <f>+VLOOKUP(B1868,[2]Sheet1!A$2:H$93,8,0)</f>
        <v>#N/A</v>
      </c>
      <c r="N1868" t="s">
        <v>4426</v>
      </c>
    </row>
    <row r="1869" spans="1:14" customFormat="1" hidden="1" x14ac:dyDescent="0.2">
      <c r="A1869" s="6">
        <v>44991</v>
      </c>
      <c r="B1869" s="2">
        <v>10968</v>
      </c>
      <c r="C1869" s="2"/>
      <c r="D1869" s="2" t="s">
        <v>4409</v>
      </c>
      <c r="E1869" s="1">
        <v>-5693281</v>
      </c>
      <c r="F1869" s="8" t="s">
        <v>3060</v>
      </c>
      <c r="G1869" s="1">
        <v>-569328</v>
      </c>
      <c r="H1869" s="1">
        <f t="shared" si="130"/>
        <v>-6262609</v>
      </c>
      <c r="I1869" s="2" t="s">
        <v>2355</v>
      </c>
      <c r="J1869" s="2" t="s">
        <v>2013</v>
      </c>
      <c r="K1869" s="1" t="e">
        <f>+VLOOKUP(B1869,[2]Sheet1!A$2:H$93,6,0)</f>
        <v>#N/A</v>
      </c>
      <c r="L1869" s="1" t="e">
        <f t="shared" si="129"/>
        <v>#N/A</v>
      </c>
      <c r="M1869" s="6" t="e">
        <f>+VLOOKUP(B1869,[2]Sheet1!A$2:H$93,8,0)</f>
        <v>#N/A</v>
      </c>
      <c r="N1869" t="s">
        <v>4426</v>
      </c>
    </row>
    <row r="1870" spans="1:14" customFormat="1" hidden="1" x14ac:dyDescent="0.2">
      <c r="A1870" s="6">
        <v>44991</v>
      </c>
      <c r="B1870" s="2">
        <v>10970</v>
      </c>
      <c r="C1870" s="2"/>
      <c r="D1870" s="2" t="s">
        <v>4405</v>
      </c>
      <c r="E1870" s="1">
        <v>-813326</v>
      </c>
      <c r="F1870" s="8" t="s">
        <v>3060</v>
      </c>
      <c r="G1870" s="1">
        <v>-81333</v>
      </c>
      <c r="H1870" s="1">
        <f t="shared" si="130"/>
        <v>-894659</v>
      </c>
      <c r="I1870" s="2" t="s">
        <v>2355</v>
      </c>
      <c r="J1870" s="2" t="s">
        <v>2013</v>
      </c>
      <c r="K1870" s="1" t="e">
        <f>+VLOOKUP(B1870,[2]Sheet1!A$2:H$93,6,0)</f>
        <v>#N/A</v>
      </c>
      <c r="L1870" s="1" t="e">
        <f t="shared" si="129"/>
        <v>#N/A</v>
      </c>
      <c r="M1870" s="6" t="e">
        <f>+VLOOKUP(B1870,[2]Sheet1!A$2:H$93,8,0)</f>
        <v>#N/A</v>
      </c>
      <c r="N1870" t="s">
        <v>4426</v>
      </c>
    </row>
    <row r="1871" spans="1:14" customFormat="1" hidden="1" x14ac:dyDescent="0.2">
      <c r="A1871" s="6">
        <v>44994</v>
      </c>
      <c r="B1871" s="2">
        <v>13157</v>
      </c>
      <c r="C1871" s="2" t="s">
        <v>2162</v>
      </c>
      <c r="D1871" s="2" t="s">
        <v>3400</v>
      </c>
      <c r="E1871" s="1">
        <v>943993</v>
      </c>
      <c r="F1871" s="8" t="s">
        <v>620</v>
      </c>
      <c r="G1871" s="1">
        <v>94399</v>
      </c>
      <c r="H1871" s="1">
        <f t="shared" si="130"/>
        <v>1038392</v>
      </c>
      <c r="I1871" s="2" t="s">
        <v>2119</v>
      </c>
      <c r="J1871" s="2" t="s">
        <v>1150</v>
      </c>
      <c r="K1871" s="1">
        <f>+VLOOKUP(B1871,[17]Sheet1!A$2:H$83,6,0)</f>
        <v>943990</v>
      </c>
      <c r="L1871" s="1">
        <f t="shared" si="129"/>
        <v>-3</v>
      </c>
      <c r="M1871" s="6">
        <f>+VLOOKUP(B1871,[17]Sheet1!A$2:H$83,8,0)</f>
        <v>45020</v>
      </c>
      <c r="N1871" t="s">
        <v>4444</v>
      </c>
    </row>
    <row r="1872" spans="1:14" customFormat="1" hidden="1" x14ac:dyDescent="0.2">
      <c r="A1872" s="6">
        <v>44994</v>
      </c>
      <c r="B1872" s="2">
        <v>13160</v>
      </c>
      <c r="C1872" s="2" t="s">
        <v>2162</v>
      </c>
      <c r="D1872" s="2" t="s">
        <v>3402</v>
      </c>
      <c r="E1872" s="1">
        <v>2937240</v>
      </c>
      <c r="F1872" s="8" t="s">
        <v>620</v>
      </c>
      <c r="G1872" s="1">
        <v>293724</v>
      </c>
      <c r="H1872" s="1">
        <f t="shared" si="130"/>
        <v>3230964</v>
      </c>
      <c r="I1872" s="2" t="s">
        <v>431</v>
      </c>
      <c r="J1872" s="2" t="s">
        <v>2857</v>
      </c>
      <c r="K1872" s="1">
        <f>+VLOOKUP(B1872,[17]Sheet1!A$2:H$83,6,0)</f>
        <v>2937240</v>
      </c>
      <c r="L1872" s="1">
        <f t="shared" si="129"/>
        <v>0</v>
      </c>
      <c r="M1872" s="6">
        <f>+VLOOKUP(B1872,[17]Sheet1!A$2:H$83,8,0)</f>
        <v>45020</v>
      </c>
      <c r="N1872" t="s">
        <v>4444</v>
      </c>
    </row>
    <row r="1873" spans="1:14" customFormat="1" hidden="1" x14ac:dyDescent="0.2">
      <c r="A1873" s="6">
        <v>44994</v>
      </c>
      <c r="B1873" s="2">
        <v>13161</v>
      </c>
      <c r="C1873" s="2" t="s">
        <v>2162</v>
      </c>
      <c r="D1873" s="2" t="s">
        <v>3404</v>
      </c>
      <c r="E1873" s="1">
        <v>943993</v>
      </c>
      <c r="F1873" s="8" t="s">
        <v>620</v>
      </c>
      <c r="G1873" s="1">
        <v>94399</v>
      </c>
      <c r="H1873" s="1">
        <f t="shared" si="130"/>
        <v>1038392</v>
      </c>
      <c r="I1873" s="2" t="s">
        <v>2445</v>
      </c>
      <c r="J1873" s="2" t="s">
        <v>1098</v>
      </c>
      <c r="K1873" s="1">
        <f>+VLOOKUP(B1873,[17]Sheet1!A$2:H$83,6,0)</f>
        <v>943990</v>
      </c>
      <c r="L1873" s="1">
        <f t="shared" si="129"/>
        <v>-3</v>
      </c>
      <c r="M1873" s="6">
        <f>+VLOOKUP(B1873,[17]Sheet1!A$2:H$83,8,0)</f>
        <v>45020</v>
      </c>
      <c r="N1873" t="s">
        <v>4444</v>
      </c>
    </row>
    <row r="1874" spans="1:14" customFormat="1" hidden="1" x14ac:dyDescent="0.2">
      <c r="A1874" s="6">
        <v>44994</v>
      </c>
      <c r="B1874" s="2">
        <v>13162</v>
      </c>
      <c r="C1874" s="2" t="s">
        <v>2162</v>
      </c>
      <c r="D1874" s="2" t="s">
        <v>3406</v>
      </c>
      <c r="E1874" s="1">
        <v>2937240</v>
      </c>
      <c r="F1874" s="8" t="s">
        <v>620</v>
      </c>
      <c r="G1874" s="1">
        <v>293724</v>
      </c>
      <c r="H1874" s="1">
        <f t="shared" si="130"/>
        <v>3230964</v>
      </c>
      <c r="I1874" s="2" t="s">
        <v>431</v>
      </c>
      <c r="J1874" s="2" t="s">
        <v>2857</v>
      </c>
      <c r="K1874" s="1">
        <f>+VLOOKUP(B1874,[17]Sheet1!A$2:H$83,6,0)</f>
        <v>2937240</v>
      </c>
      <c r="L1874" s="1">
        <f t="shared" si="129"/>
        <v>0</v>
      </c>
      <c r="M1874" s="6">
        <f>+VLOOKUP(B1874,[17]Sheet1!A$2:H$83,8,0)</f>
        <v>45020</v>
      </c>
      <c r="N1874" t="s">
        <v>4444</v>
      </c>
    </row>
    <row r="1875" spans="1:14" customFormat="1" hidden="1" x14ac:dyDescent="0.2">
      <c r="A1875" s="6">
        <v>44994</v>
      </c>
      <c r="B1875" s="2">
        <v>13163</v>
      </c>
      <c r="C1875" s="2" t="s">
        <v>2162</v>
      </c>
      <c r="D1875" s="2" t="s">
        <v>3408</v>
      </c>
      <c r="E1875" s="1">
        <v>4114540</v>
      </c>
      <c r="F1875" s="8" t="s">
        <v>620</v>
      </c>
      <c r="G1875" s="1">
        <v>411454</v>
      </c>
      <c r="H1875" s="1">
        <f t="shared" si="130"/>
        <v>4525994</v>
      </c>
      <c r="I1875" s="2" t="s">
        <v>2355</v>
      </c>
      <c r="J1875" s="2" t="s">
        <v>2013</v>
      </c>
      <c r="K1875" s="1">
        <f>+VLOOKUP(B1875,[17]Sheet1!A$2:H$83,6,0)</f>
        <v>4114540</v>
      </c>
      <c r="L1875" s="1">
        <f t="shared" si="129"/>
        <v>0</v>
      </c>
      <c r="M1875" s="6">
        <f>+VLOOKUP(B1875,[17]Sheet1!A$2:H$83,8,0)</f>
        <v>45020</v>
      </c>
      <c r="N1875" t="s">
        <v>4444</v>
      </c>
    </row>
    <row r="1876" spans="1:14" customFormat="1" hidden="1" x14ac:dyDescent="0.2">
      <c r="A1876" s="6">
        <v>44994</v>
      </c>
      <c r="B1876" s="2">
        <v>13164</v>
      </c>
      <c r="C1876" s="2" t="s">
        <v>2162</v>
      </c>
      <c r="D1876" s="2" t="s">
        <v>3410</v>
      </c>
      <c r="E1876" s="1">
        <v>752730</v>
      </c>
      <c r="F1876" s="8" t="s">
        <v>620</v>
      </c>
      <c r="G1876" s="1">
        <v>75273</v>
      </c>
      <c r="H1876" s="1">
        <f t="shared" si="130"/>
        <v>828003</v>
      </c>
      <c r="I1876" s="2" t="s">
        <v>1893</v>
      </c>
      <c r="J1876" s="2" t="s">
        <v>375</v>
      </c>
      <c r="K1876" s="1">
        <f>+VLOOKUP(B1876,[17]Sheet1!A$2:H$83,6,0)</f>
        <v>752730</v>
      </c>
      <c r="L1876" s="1">
        <f t="shared" si="129"/>
        <v>0</v>
      </c>
      <c r="M1876" s="6">
        <f>+VLOOKUP(B1876,[17]Sheet1!A$2:H$83,8,0)</f>
        <v>45020</v>
      </c>
      <c r="N1876" t="s">
        <v>4444</v>
      </c>
    </row>
    <row r="1877" spans="1:14" customFormat="1" hidden="1" x14ac:dyDescent="0.2">
      <c r="A1877" s="6">
        <v>44994</v>
      </c>
      <c r="B1877" s="2">
        <v>13165</v>
      </c>
      <c r="C1877" s="2" t="s">
        <v>2162</v>
      </c>
      <c r="D1877" s="2" t="s">
        <v>3412</v>
      </c>
      <c r="E1877" s="1">
        <v>2182630</v>
      </c>
      <c r="F1877" s="8" t="s">
        <v>620</v>
      </c>
      <c r="G1877" s="1">
        <v>218263</v>
      </c>
      <c r="H1877" s="1">
        <f t="shared" si="130"/>
        <v>2400893</v>
      </c>
      <c r="I1877" s="2" t="s">
        <v>1893</v>
      </c>
      <c r="J1877" s="2" t="s">
        <v>375</v>
      </c>
      <c r="K1877" s="1">
        <f>+VLOOKUP(B1877,[18]Sheet1!A:H,6,0)</f>
        <v>2182630</v>
      </c>
      <c r="L1877" s="1">
        <f t="shared" si="129"/>
        <v>0</v>
      </c>
      <c r="M1877" s="6">
        <f>+VLOOKUP(B1877,[18]Sheet1!A:H,8,0)</f>
        <v>45113</v>
      </c>
      <c r="N1877" t="s">
        <v>4623</v>
      </c>
    </row>
    <row r="1878" spans="1:14" customFormat="1" hidden="1" x14ac:dyDescent="0.2">
      <c r="A1878" s="6">
        <v>44994</v>
      </c>
      <c r="B1878" s="2">
        <v>13166</v>
      </c>
      <c r="C1878" s="2" t="s">
        <v>2162</v>
      </c>
      <c r="D1878" s="2" t="s">
        <v>3414</v>
      </c>
      <c r="E1878" s="1">
        <v>6607125</v>
      </c>
      <c r="F1878" s="8" t="s">
        <v>620</v>
      </c>
      <c r="G1878" s="1">
        <v>660713</v>
      </c>
      <c r="H1878" s="1">
        <f t="shared" si="130"/>
        <v>7267838</v>
      </c>
      <c r="I1878" s="2" t="s">
        <v>1893</v>
      </c>
      <c r="J1878" s="2" t="s">
        <v>375</v>
      </c>
      <c r="K1878" s="1">
        <f>+VLOOKUP(B1878,[17]Sheet1!A$2:H$83,6,0)</f>
        <v>6607130</v>
      </c>
      <c r="L1878" s="1">
        <f t="shared" si="129"/>
        <v>5</v>
      </c>
      <c r="M1878" s="6">
        <f>+VLOOKUP(B1878,[17]Sheet1!A$2:H$83,8,0)</f>
        <v>45020</v>
      </c>
      <c r="N1878" t="s">
        <v>4444</v>
      </c>
    </row>
    <row r="1879" spans="1:14" customFormat="1" hidden="1" x14ac:dyDescent="0.2">
      <c r="A1879" s="6">
        <v>44994</v>
      </c>
      <c r="B1879" s="2">
        <v>13167</v>
      </c>
      <c r="C1879" s="2" t="s">
        <v>2162</v>
      </c>
      <c r="D1879" s="2" t="s">
        <v>3416</v>
      </c>
      <c r="E1879" s="1">
        <v>1110580</v>
      </c>
      <c r="F1879" s="8" t="s">
        <v>620</v>
      </c>
      <c r="G1879" s="1">
        <v>111058</v>
      </c>
      <c r="H1879" s="1">
        <f t="shared" si="130"/>
        <v>1221638</v>
      </c>
      <c r="I1879" s="2" t="s">
        <v>1893</v>
      </c>
      <c r="J1879" s="2" t="s">
        <v>375</v>
      </c>
      <c r="K1879" s="1">
        <f>+VLOOKUP(B1879,[17]Sheet1!A$2:H$83,6,0)</f>
        <v>1110580</v>
      </c>
      <c r="L1879" s="1">
        <f t="shared" si="129"/>
        <v>0</v>
      </c>
      <c r="M1879" s="6">
        <f>+VLOOKUP(B1879,[17]Sheet1!A$2:H$83,8,0)</f>
        <v>45020</v>
      </c>
      <c r="N1879" t="s">
        <v>4444</v>
      </c>
    </row>
    <row r="1880" spans="1:14" customFormat="1" hidden="1" x14ac:dyDescent="0.2">
      <c r="A1880" s="6">
        <v>44994</v>
      </c>
      <c r="B1880" s="2">
        <v>13194</v>
      </c>
      <c r="C1880" s="2" t="s">
        <v>2162</v>
      </c>
      <c r="D1880" s="2" t="s">
        <v>3418</v>
      </c>
      <c r="E1880" s="1">
        <v>3775972</v>
      </c>
      <c r="F1880" s="8" t="s">
        <v>620</v>
      </c>
      <c r="G1880" s="1">
        <v>377597</v>
      </c>
      <c r="H1880" s="1">
        <f t="shared" si="130"/>
        <v>4153569</v>
      </c>
      <c r="I1880" s="2" t="s">
        <v>2355</v>
      </c>
      <c r="J1880" s="2" t="s">
        <v>2013</v>
      </c>
      <c r="K1880" s="1">
        <f>+VLOOKUP(B1880,[17]Sheet1!A$2:H$83,6,0)</f>
        <v>3775970</v>
      </c>
      <c r="L1880" s="1">
        <f t="shared" si="129"/>
        <v>-2</v>
      </c>
      <c r="M1880" s="6">
        <f>+VLOOKUP(B1880,[17]Sheet1!A$2:H$83,8,0)</f>
        <v>45020</v>
      </c>
      <c r="N1880" t="s">
        <v>4444</v>
      </c>
    </row>
    <row r="1881" spans="1:14" customFormat="1" hidden="1" x14ac:dyDescent="0.2">
      <c r="A1881" s="6">
        <v>44994</v>
      </c>
      <c r="B1881" s="2">
        <v>13195</v>
      </c>
      <c r="C1881" s="2" t="s">
        <v>2162</v>
      </c>
      <c r="D1881" s="2" t="s">
        <v>3420</v>
      </c>
      <c r="E1881" s="1">
        <v>943990</v>
      </c>
      <c r="F1881" s="8" t="s">
        <v>620</v>
      </c>
      <c r="G1881" s="1">
        <v>94399</v>
      </c>
      <c r="H1881" s="1">
        <f t="shared" si="130"/>
        <v>1038389</v>
      </c>
      <c r="I1881" s="2" t="s">
        <v>124</v>
      </c>
      <c r="J1881" s="2" t="s">
        <v>1197</v>
      </c>
      <c r="K1881" s="1">
        <f>+VLOOKUP(B1881,[17]Sheet1!A$2:H$83,6,0)</f>
        <v>943990</v>
      </c>
      <c r="L1881" s="1">
        <f t="shared" si="129"/>
        <v>0</v>
      </c>
      <c r="M1881" s="6">
        <f>+VLOOKUP(B1881,[17]Sheet1!A$2:H$83,8,0)</f>
        <v>45020</v>
      </c>
      <c r="N1881" t="s">
        <v>4444</v>
      </c>
    </row>
    <row r="1882" spans="1:14" customFormat="1" hidden="1" x14ac:dyDescent="0.2">
      <c r="A1882" s="6">
        <v>44994</v>
      </c>
      <c r="B1882" s="2">
        <v>13196</v>
      </c>
      <c r="C1882" s="2" t="s">
        <v>2162</v>
      </c>
      <c r="D1882" s="2" t="s">
        <v>3422</v>
      </c>
      <c r="E1882" s="1">
        <v>2234495</v>
      </c>
      <c r="F1882" s="8" t="s">
        <v>620</v>
      </c>
      <c r="G1882" s="1">
        <v>223450</v>
      </c>
      <c r="H1882" s="1">
        <f t="shared" si="130"/>
        <v>2457945</v>
      </c>
      <c r="I1882" s="2" t="s">
        <v>24</v>
      </c>
      <c r="J1882" s="2" t="s">
        <v>349</v>
      </c>
      <c r="K1882" s="1">
        <f>+VLOOKUP(B1882,[17]Sheet1!A$2:H$83,6,0)</f>
        <v>2234500</v>
      </c>
      <c r="L1882" s="1">
        <f t="shared" si="129"/>
        <v>5</v>
      </c>
      <c r="M1882" s="6">
        <f>+VLOOKUP(B1882,[17]Sheet1!A$2:H$83,8,0)</f>
        <v>45020</v>
      </c>
      <c r="N1882" t="s">
        <v>4444</v>
      </c>
    </row>
    <row r="1883" spans="1:14" customFormat="1" hidden="1" x14ac:dyDescent="0.2">
      <c r="A1883" s="6">
        <v>44994</v>
      </c>
      <c r="B1883" s="2">
        <v>13197</v>
      </c>
      <c r="C1883" s="2" t="s">
        <v>2162</v>
      </c>
      <c r="D1883" s="2" t="s">
        <v>3424</v>
      </c>
      <c r="E1883" s="1">
        <v>943990</v>
      </c>
      <c r="F1883" s="8" t="s">
        <v>620</v>
      </c>
      <c r="G1883" s="1">
        <v>94399</v>
      </c>
      <c r="H1883" s="1">
        <f t="shared" si="130"/>
        <v>1038389</v>
      </c>
      <c r="I1883" s="2" t="s">
        <v>2818</v>
      </c>
      <c r="J1883" s="2" t="s">
        <v>364</v>
      </c>
      <c r="K1883" s="1">
        <f>+VLOOKUP(B1883,[17]Sheet1!A$2:H$83,6,0)</f>
        <v>943990</v>
      </c>
      <c r="L1883" s="1">
        <f t="shared" si="129"/>
        <v>0</v>
      </c>
      <c r="M1883" s="6">
        <f>+VLOOKUP(B1883,[17]Sheet1!A$2:H$83,8,0)</f>
        <v>45020</v>
      </c>
      <c r="N1883" t="s">
        <v>4444</v>
      </c>
    </row>
    <row r="1884" spans="1:14" customFormat="1" hidden="1" x14ac:dyDescent="0.2">
      <c r="A1884" s="6">
        <v>44994</v>
      </c>
      <c r="B1884" s="2">
        <v>13198</v>
      </c>
      <c r="C1884" s="2" t="s">
        <v>2162</v>
      </c>
      <c r="D1884" s="2" t="s">
        <v>3426</v>
      </c>
      <c r="E1884" s="1">
        <v>943990</v>
      </c>
      <c r="F1884" s="8" t="s">
        <v>620</v>
      </c>
      <c r="G1884" s="1">
        <v>94399</v>
      </c>
      <c r="H1884" s="1">
        <f t="shared" si="130"/>
        <v>1038389</v>
      </c>
      <c r="I1884" s="2" t="s">
        <v>1796</v>
      </c>
      <c r="J1884" s="2" t="s">
        <v>913</v>
      </c>
      <c r="K1884" s="1">
        <f>+VLOOKUP(B1884,[17]Sheet1!A$2:H$83,6,0)</f>
        <v>943990</v>
      </c>
      <c r="L1884" s="1">
        <f t="shared" si="129"/>
        <v>0</v>
      </c>
      <c r="M1884" s="6">
        <f>+VLOOKUP(B1884,[17]Sheet1!A$2:H$83,8,0)</f>
        <v>45020</v>
      </c>
      <c r="N1884" t="s">
        <v>4444</v>
      </c>
    </row>
    <row r="1885" spans="1:14" customFormat="1" hidden="1" x14ac:dyDescent="0.2">
      <c r="A1885" s="6">
        <v>44994</v>
      </c>
      <c r="B1885" s="2">
        <v>13199</v>
      </c>
      <c r="C1885" s="2" t="s">
        <v>2162</v>
      </c>
      <c r="D1885" s="2" t="s">
        <v>3428</v>
      </c>
      <c r="E1885" s="1">
        <v>1887980</v>
      </c>
      <c r="F1885" s="8" t="s">
        <v>620</v>
      </c>
      <c r="G1885" s="1">
        <v>188798</v>
      </c>
      <c r="H1885" s="1">
        <f t="shared" si="130"/>
        <v>2076778</v>
      </c>
      <c r="I1885" s="2" t="s">
        <v>2339</v>
      </c>
      <c r="J1885" s="2" t="s">
        <v>1408</v>
      </c>
      <c r="K1885" s="1">
        <f>+VLOOKUP(B1885,[17]Sheet1!A$2:H$83,6,0)</f>
        <v>1887980</v>
      </c>
      <c r="L1885" s="1">
        <f t="shared" si="129"/>
        <v>0</v>
      </c>
      <c r="M1885" s="6">
        <f>+VLOOKUP(B1885,[17]Sheet1!A$2:H$83,8,0)</f>
        <v>45020</v>
      </c>
      <c r="N1885" t="s">
        <v>4444</v>
      </c>
    </row>
    <row r="1886" spans="1:14" customFormat="1" hidden="1" x14ac:dyDescent="0.2">
      <c r="A1886" s="6">
        <v>44994</v>
      </c>
      <c r="B1886" s="2">
        <v>13200</v>
      </c>
      <c r="C1886" s="2" t="s">
        <v>2162</v>
      </c>
      <c r="D1886" s="2" t="s">
        <v>3430</v>
      </c>
      <c r="E1886" s="1">
        <v>1887980</v>
      </c>
      <c r="F1886" s="8" t="s">
        <v>620</v>
      </c>
      <c r="G1886" s="1">
        <v>188798</v>
      </c>
      <c r="H1886" s="1">
        <f t="shared" si="130"/>
        <v>2076778</v>
      </c>
      <c r="I1886" s="2" t="s">
        <v>944</v>
      </c>
      <c r="J1886" s="2" t="s">
        <v>319</v>
      </c>
      <c r="K1886" s="1">
        <f>+VLOOKUP(B1886,[17]Sheet1!A$2:H$83,6,0)</f>
        <v>1887980</v>
      </c>
      <c r="L1886" s="1">
        <f t="shared" si="129"/>
        <v>0</v>
      </c>
      <c r="M1886" s="6">
        <f>+VLOOKUP(B1886,[17]Sheet1!A$2:H$83,8,0)</f>
        <v>45020</v>
      </c>
      <c r="N1886" t="s">
        <v>4444</v>
      </c>
    </row>
    <row r="1887" spans="1:14" customFormat="1" hidden="1" x14ac:dyDescent="0.2">
      <c r="A1887" s="6">
        <v>44994</v>
      </c>
      <c r="B1887" s="2">
        <v>13201</v>
      </c>
      <c r="C1887" s="2" t="s">
        <v>2162</v>
      </c>
      <c r="D1887" s="2" t="s">
        <v>3432</v>
      </c>
      <c r="E1887" s="1">
        <v>4313540</v>
      </c>
      <c r="F1887" s="8" t="s">
        <v>620</v>
      </c>
      <c r="G1887" s="1">
        <v>431354</v>
      </c>
      <c r="H1887" s="1">
        <f t="shared" si="130"/>
        <v>4744894</v>
      </c>
      <c r="I1887" s="2" t="s">
        <v>1900</v>
      </c>
      <c r="J1887" s="2" t="s">
        <v>441</v>
      </c>
      <c r="K1887" s="1">
        <f>+VLOOKUP(B1887,[17]Sheet1!A$2:H$83,6,0)</f>
        <v>4313540</v>
      </c>
      <c r="L1887" s="1">
        <f t="shared" si="129"/>
        <v>0</v>
      </c>
      <c r="M1887" s="6">
        <f>+VLOOKUP(B1887,[17]Sheet1!A$2:H$83,8,0)</f>
        <v>45020</v>
      </c>
      <c r="N1887" t="s">
        <v>4444</v>
      </c>
    </row>
    <row r="1888" spans="1:14" customFormat="1" hidden="1" x14ac:dyDescent="0.2">
      <c r="A1888" s="6">
        <v>44994</v>
      </c>
      <c r="B1888" s="2">
        <v>13202</v>
      </c>
      <c r="C1888" s="2" t="s">
        <v>2162</v>
      </c>
      <c r="D1888" s="2" t="s">
        <v>3434</v>
      </c>
      <c r="E1888" s="1">
        <v>943990</v>
      </c>
      <c r="F1888" s="8" t="s">
        <v>620</v>
      </c>
      <c r="G1888" s="1">
        <v>94399</v>
      </c>
      <c r="H1888" s="1">
        <f t="shared" si="130"/>
        <v>1038389</v>
      </c>
      <c r="I1888" s="2" t="s">
        <v>1900</v>
      </c>
      <c r="J1888" s="2" t="s">
        <v>441</v>
      </c>
      <c r="K1888" s="1">
        <f>+VLOOKUP(B1888,[17]Sheet1!A$2:H$83,6,0)</f>
        <v>943990</v>
      </c>
      <c r="L1888" s="1">
        <f t="shared" si="129"/>
        <v>0</v>
      </c>
      <c r="M1888" s="6">
        <f>+VLOOKUP(B1888,[17]Sheet1!A$2:H$83,8,0)</f>
        <v>45020</v>
      </c>
      <c r="N1888" t="s">
        <v>4444</v>
      </c>
    </row>
    <row r="1889" spans="1:14" customFormat="1" hidden="1" x14ac:dyDescent="0.2">
      <c r="A1889" s="6">
        <v>44998</v>
      </c>
      <c r="B1889" s="2">
        <v>18</v>
      </c>
      <c r="C1889" s="2" t="s">
        <v>3436</v>
      </c>
      <c r="D1889" s="2" t="s">
        <v>2141</v>
      </c>
      <c r="E1889" s="1">
        <v>-215677</v>
      </c>
      <c r="F1889" s="8" t="s">
        <v>620</v>
      </c>
      <c r="G1889" s="1">
        <v>-21568</v>
      </c>
      <c r="H1889" s="1">
        <f t="shared" si="130"/>
        <v>-237245</v>
      </c>
      <c r="I1889" s="2" t="s">
        <v>431</v>
      </c>
      <c r="J1889" s="2" t="s">
        <v>2857</v>
      </c>
      <c r="K1889" s="1">
        <f>+VLOOKUP(B1889,[17]Sheet1!A$2:H$83,6,0)</f>
        <v>-215677</v>
      </c>
      <c r="L1889" s="1">
        <f t="shared" si="129"/>
        <v>0</v>
      </c>
      <c r="M1889" s="6">
        <f>+VLOOKUP(B1889,[17]Sheet1!A$2:H$83,8,0)</f>
        <v>45020</v>
      </c>
      <c r="N1889" t="s">
        <v>4444</v>
      </c>
    </row>
    <row r="1890" spans="1:14" customFormat="1" hidden="1" x14ac:dyDescent="0.2">
      <c r="A1890" s="6">
        <v>44998</v>
      </c>
      <c r="B1890" s="2" t="s">
        <v>4443</v>
      </c>
      <c r="C1890" s="2" t="s">
        <v>3438</v>
      </c>
      <c r="D1890" s="2" t="s">
        <v>2141</v>
      </c>
      <c r="E1890" s="1">
        <v>-818267</v>
      </c>
      <c r="F1890" s="8" t="s">
        <v>620</v>
      </c>
      <c r="G1890" s="1">
        <v>-81827</v>
      </c>
      <c r="H1890" s="1">
        <f t="shared" si="130"/>
        <v>-900094</v>
      </c>
      <c r="I1890" s="2" t="s">
        <v>1893</v>
      </c>
      <c r="J1890" s="2" t="s">
        <v>375</v>
      </c>
      <c r="K1890" s="1">
        <f>+VLOOKUP(B1890,[17]Sheet1!A$2:H$83,6,0)</f>
        <v>-818267</v>
      </c>
      <c r="L1890" s="1">
        <f t="shared" si="129"/>
        <v>0</v>
      </c>
      <c r="M1890" s="6">
        <f>+VLOOKUP(B1890,[17]Sheet1!A$2:H$83,8,0)</f>
        <v>45020</v>
      </c>
      <c r="N1890" t="s">
        <v>4444</v>
      </c>
    </row>
    <row r="1891" spans="1:14" customFormat="1" hidden="1" x14ac:dyDescent="0.2">
      <c r="A1891" s="6">
        <v>44998</v>
      </c>
      <c r="B1891" s="2">
        <v>25</v>
      </c>
      <c r="C1891" s="2" t="s">
        <v>3296</v>
      </c>
      <c r="D1891" s="2" t="s">
        <v>2141</v>
      </c>
      <c r="E1891" s="1">
        <v>-2213767</v>
      </c>
      <c r="F1891" s="8" t="s">
        <v>620</v>
      </c>
      <c r="G1891" s="1">
        <v>-221377</v>
      </c>
      <c r="H1891" s="1">
        <f t="shared" si="130"/>
        <v>-2435144</v>
      </c>
      <c r="I1891" s="2" t="s">
        <v>1796</v>
      </c>
      <c r="J1891" s="2" t="s">
        <v>913</v>
      </c>
      <c r="K1891" s="1">
        <f>+VLOOKUP(B1891,[17]Sheet1!A$2:H$83,6,0)</f>
        <v>-2213767</v>
      </c>
      <c r="L1891" s="1">
        <f t="shared" si="129"/>
        <v>0</v>
      </c>
      <c r="M1891" s="6">
        <f>+VLOOKUP(B1891,[17]Sheet1!A$2:H$83,8,0)</f>
        <v>45020</v>
      </c>
      <c r="N1891" t="s">
        <v>4444</v>
      </c>
    </row>
    <row r="1892" spans="1:14" customFormat="1" hidden="1" x14ac:dyDescent="0.2">
      <c r="A1892" s="6">
        <v>44998</v>
      </c>
      <c r="B1892" s="2">
        <v>36</v>
      </c>
      <c r="C1892" s="2" t="s">
        <v>3440</v>
      </c>
      <c r="D1892" s="2" t="s">
        <v>2141</v>
      </c>
      <c r="E1892" s="1">
        <v>-611934</v>
      </c>
      <c r="F1892" s="8" t="s">
        <v>620</v>
      </c>
      <c r="G1892" s="1">
        <v>-61193</v>
      </c>
      <c r="H1892" s="1">
        <f t="shared" si="130"/>
        <v>-673127</v>
      </c>
      <c r="I1892" s="2" t="s">
        <v>1554</v>
      </c>
      <c r="J1892" s="2" t="s">
        <v>2830</v>
      </c>
      <c r="K1892" s="1">
        <f>+VLOOKUP(B1892,[17]Sheet1!A$2:H$83,6,0)</f>
        <v>-611934</v>
      </c>
      <c r="L1892" s="1">
        <f t="shared" si="129"/>
        <v>0</v>
      </c>
      <c r="M1892" s="6">
        <f>+VLOOKUP(B1892,[17]Sheet1!A$2:H$83,8,0)</f>
        <v>45020</v>
      </c>
      <c r="N1892" t="s">
        <v>4444</v>
      </c>
    </row>
    <row r="1893" spans="1:14" customFormat="1" hidden="1" x14ac:dyDescent="0.2">
      <c r="A1893" s="6">
        <v>44998</v>
      </c>
      <c r="B1893" s="2">
        <v>38</v>
      </c>
      <c r="C1893" s="2" t="s">
        <v>3389</v>
      </c>
      <c r="D1893" s="2" t="s">
        <v>2141</v>
      </c>
      <c r="E1893" s="1">
        <v>-182248</v>
      </c>
      <c r="F1893" s="8" t="s">
        <v>620</v>
      </c>
      <c r="G1893" s="1">
        <v>-18225</v>
      </c>
      <c r="H1893" s="1">
        <f t="shared" si="130"/>
        <v>-200473</v>
      </c>
      <c r="I1893" s="2" t="s">
        <v>1900</v>
      </c>
      <c r="J1893" s="2" t="s">
        <v>441</v>
      </c>
      <c r="K1893" s="1">
        <f>+VLOOKUP(B1893,[17]Sheet1!A$2:H$83,6,0)</f>
        <v>-182248</v>
      </c>
      <c r="L1893" s="1">
        <f t="shared" si="129"/>
        <v>0</v>
      </c>
      <c r="M1893" s="6">
        <f>+VLOOKUP(B1893,[17]Sheet1!A$2:H$83,8,0)</f>
        <v>45020</v>
      </c>
      <c r="N1893" t="s">
        <v>4444</v>
      </c>
    </row>
    <row r="1894" spans="1:14" customFormat="1" hidden="1" x14ac:dyDescent="0.2">
      <c r="A1894" s="6">
        <v>44998</v>
      </c>
      <c r="B1894" s="2">
        <v>39</v>
      </c>
      <c r="C1894" s="2" t="s">
        <v>3443</v>
      </c>
      <c r="D1894" s="2" t="s">
        <v>2141</v>
      </c>
      <c r="E1894" s="1">
        <v>-2256683</v>
      </c>
      <c r="F1894" s="8" t="s">
        <v>620</v>
      </c>
      <c r="G1894" s="1">
        <v>-225669</v>
      </c>
      <c r="H1894" s="1">
        <f t="shared" si="130"/>
        <v>-2482352</v>
      </c>
      <c r="I1894" s="2" t="s">
        <v>1893</v>
      </c>
      <c r="J1894" s="2" t="s">
        <v>375</v>
      </c>
      <c r="K1894" s="1">
        <f>+VLOOKUP(B1894,[17]Sheet1!A$2:H$83,6,0)</f>
        <v>-2256683</v>
      </c>
      <c r="L1894" s="1">
        <f t="shared" si="129"/>
        <v>0</v>
      </c>
      <c r="M1894" s="6">
        <f>+VLOOKUP(B1894,[17]Sheet1!A$2:H$83,8,0)</f>
        <v>45020</v>
      </c>
      <c r="N1894" t="s">
        <v>4444</v>
      </c>
    </row>
    <row r="1895" spans="1:14" customFormat="1" hidden="1" x14ac:dyDescent="0.2">
      <c r="A1895" s="6">
        <v>44998</v>
      </c>
      <c r="B1895" s="2">
        <v>41</v>
      </c>
      <c r="C1895" s="2" t="s">
        <v>3445</v>
      </c>
      <c r="D1895" s="2" t="s">
        <v>2141</v>
      </c>
      <c r="E1895" s="1">
        <v>-3439069</v>
      </c>
      <c r="F1895" s="8" t="s">
        <v>620</v>
      </c>
      <c r="G1895" s="1">
        <v>-343908</v>
      </c>
      <c r="H1895" s="1">
        <f t="shared" si="130"/>
        <v>-3782977</v>
      </c>
      <c r="I1895" s="2" t="s">
        <v>24</v>
      </c>
      <c r="J1895" s="2" t="s">
        <v>349</v>
      </c>
      <c r="K1895" s="1">
        <f>+VLOOKUP(B1895,[17]Sheet1!A$2:H$83,6,0)</f>
        <v>-3439069</v>
      </c>
      <c r="L1895" s="1">
        <f t="shared" ref="L1895:L1915" si="131">+K1895-E1895</f>
        <v>0</v>
      </c>
      <c r="M1895" s="6">
        <f>+VLOOKUP(B1895,[17]Sheet1!A$2:H$83,8,0)</f>
        <v>45020</v>
      </c>
      <c r="N1895" t="s">
        <v>4444</v>
      </c>
    </row>
    <row r="1896" spans="1:14" customFormat="1" hidden="1" x14ac:dyDescent="0.2">
      <c r="A1896" s="6">
        <v>44999</v>
      </c>
      <c r="B1896" s="2">
        <v>61</v>
      </c>
      <c r="C1896" s="2" t="s">
        <v>3447</v>
      </c>
      <c r="D1896" s="2" t="s">
        <v>3448</v>
      </c>
      <c r="E1896" s="1">
        <v>-5181775</v>
      </c>
      <c r="F1896" s="8" t="s">
        <v>620</v>
      </c>
      <c r="G1896" s="1">
        <v>-518178</v>
      </c>
      <c r="H1896" s="1">
        <f t="shared" si="130"/>
        <v>-5699953</v>
      </c>
      <c r="I1896" s="2" t="s">
        <v>2355</v>
      </c>
      <c r="J1896" s="2" t="s">
        <v>2013</v>
      </c>
      <c r="K1896" s="1">
        <f>+VLOOKUP(B1896,[17]Sheet1!A$2:H$83,6,0)</f>
        <v>-5181775</v>
      </c>
      <c r="L1896" s="1">
        <f t="shared" si="131"/>
        <v>0</v>
      </c>
      <c r="M1896" s="6">
        <f>+VLOOKUP(B1896,[17]Sheet1!A$2:H$83,8,0)</f>
        <v>45020</v>
      </c>
      <c r="N1896" t="s">
        <v>4444</v>
      </c>
    </row>
    <row r="1897" spans="1:14" customFormat="1" hidden="1" x14ac:dyDescent="0.2">
      <c r="A1897" s="6">
        <v>44999</v>
      </c>
      <c r="B1897" s="2">
        <v>73</v>
      </c>
      <c r="C1897" s="2" t="s">
        <v>3068</v>
      </c>
      <c r="D1897" s="2" t="s">
        <v>2141</v>
      </c>
      <c r="E1897" s="1">
        <v>-410970</v>
      </c>
      <c r="F1897" s="8" t="s">
        <v>620</v>
      </c>
      <c r="G1897" s="1">
        <v>-41097</v>
      </c>
      <c r="H1897" s="1">
        <f t="shared" si="130"/>
        <v>-452067</v>
      </c>
      <c r="I1897" s="2" t="s">
        <v>2355</v>
      </c>
      <c r="J1897" s="2" t="s">
        <v>2013</v>
      </c>
      <c r="K1897" s="1">
        <f>+VLOOKUP(B1897,[17]Sheet1!A$2:H$83,6,0)</f>
        <v>-410970</v>
      </c>
      <c r="L1897" s="1">
        <f t="shared" si="131"/>
        <v>0</v>
      </c>
      <c r="M1897" s="6">
        <f>+VLOOKUP(B1897,[17]Sheet1!A$2:H$83,8,0)</f>
        <v>45020</v>
      </c>
      <c r="N1897" t="s">
        <v>4444</v>
      </c>
    </row>
    <row r="1898" spans="1:14" customFormat="1" hidden="1" x14ac:dyDescent="0.2">
      <c r="A1898" s="6">
        <v>44999</v>
      </c>
      <c r="B1898" s="2">
        <v>462</v>
      </c>
      <c r="C1898" s="2" t="s">
        <v>3451</v>
      </c>
      <c r="D1898" s="2" t="s">
        <v>3452</v>
      </c>
      <c r="E1898" s="1">
        <v>-1687350</v>
      </c>
      <c r="F1898" s="8" t="s">
        <v>620</v>
      </c>
      <c r="G1898" s="1">
        <v>-168735</v>
      </c>
      <c r="H1898" s="1">
        <f t="shared" si="130"/>
        <v>-1856085</v>
      </c>
      <c r="I1898" s="2" t="s">
        <v>2355</v>
      </c>
      <c r="J1898" s="2" t="s">
        <v>2013</v>
      </c>
      <c r="K1898" s="1">
        <f>+VLOOKUP(B1898,[17]Sheet1!A$2:H$83,6,0)</f>
        <v>-1687350</v>
      </c>
      <c r="L1898" s="1">
        <f t="shared" si="131"/>
        <v>0</v>
      </c>
      <c r="M1898" s="6">
        <f>+VLOOKUP(B1898,[17]Sheet1!A$2:H$83,8,0)</f>
        <v>45020</v>
      </c>
      <c r="N1898" t="s">
        <v>4444</v>
      </c>
    </row>
    <row r="1899" spans="1:14" customFormat="1" hidden="1" x14ac:dyDescent="0.2">
      <c r="A1899" s="6">
        <v>44999</v>
      </c>
      <c r="B1899" s="2">
        <v>490</v>
      </c>
      <c r="C1899" s="2" t="s">
        <v>3451</v>
      </c>
      <c r="D1899" s="2" t="s">
        <v>2141</v>
      </c>
      <c r="E1899" s="1">
        <v>-4392443</v>
      </c>
      <c r="F1899" s="8" t="s">
        <v>620</v>
      </c>
      <c r="G1899" s="1">
        <v>-439244</v>
      </c>
      <c r="H1899" s="1">
        <f t="shared" si="130"/>
        <v>-4831687</v>
      </c>
      <c r="I1899" s="2" t="s">
        <v>2355</v>
      </c>
      <c r="J1899" s="2" t="s">
        <v>2013</v>
      </c>
      <c r="K1899" s="1">
        <f>+VLOOKUP(B1899,[17]Sheet1!A$2:H$83,6,0)</f>
        <v>-4392443</v>
      </c>
      <c r="L1899" s="1">
        <f t="shared" si="131"/>
        <v>0</v>
      </c>
      <c r="M1899" s="6">
        <f>+VLOOKUP(B1899,[17]Sheet1!A$2:H$83,8,0)</f>
        <v>45020</v>
      </c>
      <c r="N1899" t="s">
        <v>4444</v>
      </c>
    </row>
    <row r="1900" spans="1:14" customFormat="1" hidden="1" x14ac:dyDescent="0.2">
      <c r="A1900" s="6">
        <v>44999</v>
      </c>
      <c r="B1900" s="2">
        <v>683</v>
      </c>
      <c r="C1900" s="2" t="s">
        <v>3455</v>
      </c>
      <c r="D1900" s="2" t="s">
        <v>3456</v>
      </c>
      <c r="E1900" s="1">
        <v>-4008964</v>
      </c>
      <c r="F1900" s="8" t="s">
        <v>620</v>
      </c>
      <c r="G1900" s="1">
        <v>-400896</v>
      </c>
      <c r="H1900" s="1">
        <f t="shared" si="130"/>
        <v>-4409860</v>
      </c>
      <c r="I1900" s="2" t="s">
        <v>2355</v>
      </c>
      <c r="J1900" s="2" t="s">
        <v>2013</v>
      </c>
      <c r="K1900" s="1">
        <f>+VLOOKUP(B1900,[17]Sheet1!A$2:H$83,6,0)</f>
        <v>-4008964</v>
      </c>
      <c r="L1900" s="1">
        <f t="shared" si="131"/>
        <v>0</v>
      </c>
      <c r="M1900" s="6">
        <f>+VLOOKUP(B1900,[17]Sheet1!A$2:H$83,8,0)</f>
        <v>45020</v>
      </c>
      <c r="N1900" t="s">
        <v>4444</v>
      </c>
    </row>
    <row r="1901" spans="1:14" customFormat="1" hidden="1" x14ac:dyDescent="0.2">
      <c r="A1901" s="6">
        <v>45000</v>
      </c>
      <c r="B1901" s="2">
        <v>45</v>
      </c>
      <c r="C1901" s="2" t="s">
        <v>3458</v>
      </c>
      <c r="D1901" s="2" t="s">
        <v>2141</v>
      </c>
      <c r="E1901" s="1">
        <v>-2007260</v>
      </c>
      <c r="F1901" s="8" t="s">
        <v>620</v>
      </c>
      <c r="G1901" s="1">
        <v>-200726</v>
      </c>
      <c r="H1901" s="1">
        <f t="shared" si="130"/>
        <v>-2207986</v>
      </c>
      <c r="I1901" s="2" t="s">
        <v>124</v>
      </c>
      <c r="J1901" s="2" t="s">
        <v>1197</v>
      </c>
      <c r="K1901" s="1">
        <f>+VLOOKUP(B1901,[17]Sheet1!A$2:H$83,6,0)</f>
        <v>-2007260</v>
      </c>
      <c r="L1901" s="1">
        <f t="shared" si="131"/>
        <v>0</v>
      </c>
      <c r="M1901" s="6">
        <f>+VLOOKUP(B1901,[17]Sheet1!A$2:H$83,8,0)</f>
        <v>45020</v>
      </c>
      <c r="N1901" t="s">
        <v>4444</v>
      </c>
    </row>
    <row r="1902" spans="1:14" customFormat="1" hidden="1" x14ac:dyDescent="0.2">
      <c r="A1902" s="6">
        <v>45000</v>
      </c>
      <c r="B1902" s="2">
        <v>50</v>
      </c>
      <c r="C1902" s="2" t="s">
        <v>3445</v>
      </c>
      <c r="D1902" s="2" t="s">
        <v>2141</v>
      </c>
      <c r="E1902" s="1">
        <v>-1200144</v>
      </c>
      <c r="F1902" s="8" t="s">
        <v>620</v>
      </c>
      <c r="G1902" s="1">
        <v>-120015</v>
      </c>
      <c r="H1902" s="1">
        <f t="shared" si="130"/>
        <v>-1320159</v>
      </c>
      <c r="I1902" s="2" t="s">
        <v>24</v>
      </c>
      <c r="J1902" s="2" t="s">
        <v>349</v>
      </c>
      <c r="K1902" s="1">
        <f>+VLOOKUP(B1902,[17]Sheet1!A$2:H$83,6,0)</f>
        <v>-1200144</v>
      </c>
      <c r="L1902" s="1">
        <f t="shared" si="131"/>
        <v>0</v>
      </c>
      <c r="M1902" s="6">
        <f>+VLOOKUP(B1902,[17]Sheet1!A$2:H$83,8,0)</f>
        <v>45020</v>
      </c>
      <c r="N1902" t="s">
        <v>4444</v>
      </c>
    </row>
    <row r="1903" spans="1:14" customFormat="1" hidden="1" x14ac:dyDescent="0.2">
      <c r="A1903" s="6">
        <v>45000</v>
      </c>
      <c r="B1903" s="2">
        <v>51</v>
      </c>
      <c r="C1903" s="2" t="s">
        <v>3445</v>
      </c>
      <c r="D1903" s="2" t="s">
        <v>2141</v>
      </c>
      <c r="E1903" s="1">
        <v>-509760</v>
      </c>
      <c r="F1903" s="8" t="s">
        <v>620</v>
      </c>
      <c r="G1903" s="1">
        <v>-50976</v>
      </c>
      <c r="H1903" s="1">
        <f t="shared" si="130"/>
        <v>-560736</v>
      </c>
      <c r="I1903" s="2" t="s">
        <v>24</v>
      </c>
      <c r="J1903" s="2" t="s">
        <v>349</v>
      </c>
      <c r="K1903" s="1">
        <f>+VLOOKUP(B1903,[17]Sheet1!A$2:H$83,6,0)</f>
        <v>-509760</v>
      </c>
      <c r="L1903" s="1">
        <f t="shared" si="131"/>
        <v>0</v>
      </c>
      <c r="M1903" s="6">
        <f>+VLOOKUP(B1903,[17]Sheet1!A$2:H$83,8,0)</f>
        <v>45020</v>
      </c>
      <c r="N1903" t="s">
        <v>4444</v>
      </c>
    </row>
    <row r="1904" spans="1:14" customFormat="1" hidden="1" x14ac:dyDescent="0.2">
      <c r="A1904" s="6">
        <v>45000</v>
      </c>
      <c r="B1904" s="2">
        <v>52</v>
      </c>
      <c r="C1904" s="2" t="s">
        <v>3462</v>
      </c>
      <c r="D1904" s="2" t="s">
        <v>2141</v>
      </c>
      <c r="E1904" s="1">
        <v>-6956392</v>
      </c>
      <c r="F1904" s="8" t="s">
        <v>620</v>
      </c>
      <c r="G1904" s="1">
        <v>-695639</v>
      </c>
      <c r="H1904" s="1">
        <f t="shared" si="130"/>
        <v>-7652031</v>
      </c>
      <c r="I1904" s="2" t="s">
        <v>2818</v>
      </c>
      <c r="J1904" s="2" t="s">
        <v>364</v>
      </c>
      <c r="K1904" s="1">
        <f>+VLOOKUP(B1904,[17]Sheet1!A$2:H$83,6,0)</f>
        <v>-6956392</v>
      </c>
      <c r="L1904" s="1">
        <f t="shared" si="131"/>
        <v>0</v>
      </c>
      <c r="M1904" s="6">
        <f>+VLOOKUP(B1904,[17]Sheet1!A$2:H$83,8,0)</f>
        <v>45020</v>
      </c>
      <c r="N1904" t="s">
        <v>4444</v>
      </c>
    </row>
    <row r="1905" spans="1:14" customFormat="1" hidden="1" x14ac:dyDescent="0.2">
      <c r="A1905" s="6">
        <v>45000</v>
      </c>
      <c r="B1905" s="2" t="s">
        <v>4441</v>
      </c>
      <c r="C1905" s="2" t="s">
        <v>3440</v>
      </c>
      <c r="D1905" s="2" t="s">
        <v>2141</v>
      </c>
      <c r="E1905" s="1">
        <v>-1175075</v>
      </c>
      <c r="F1905" s="8" t="s">
        <v>620</v>
      </c>
      <c r="G1905" s="1">
        <v>-117508</v>
      </c>
      <c r="H1905" s="1">
        <f t="shared" si="130"/>
        <v>-1292583</v>
      </c>
      <c r="I1905" s="2" t="s">
        <v>1554</v>
      </c>
      <c r="J1905" s="2" t="s">
        <v>2830</v>
      </c>
      <c r="K1905" s="1">
        <f>+VLOOKUP(B1905,[17]Sheet1!A$2:H$83,6,0)</f>
        <v>-1175076</v>
      </c>
      <c r="L1905" s="1">
        <f t="shared" si="131"/>
        <v>-1</v>
      </c>
      <c r="M1905" s="6">
        <f>+VLOOKUP(B1905,[17]Sheet1!A$2:H$83,8,0)</f>
        <v>45020</v>
      </c>
      <c r="N1905" t="s">
        <v>4444</v>
      </c>
    </row>
    <row r="1906" spans="1:14" customFormat="1" hidden="1" x14ac:dyDescent="0.2">
      <c r="A1906" s="6">
        <v>45000</v>
      </c>
      <c r="B1906" s="2">
        <v>56</v>
      </c>
      <c r="C1906" s="2" t="s">
        <v>3464</v>
      </c>
      <c r="D1906" s="2" t="s">
        <v>2141</v>
      </c>
      <c r="E1906" s="1">
        <v>-5098998</v>
      </c>
      <c r="F1906" s="8" t="s">
        <v>620</v>
      </c>
      <c r="G1906" s="1">
        <v>-509900</v>
      </c>
      <c r="H1906" s="1">
        <f t="shared" si="130"/>
        <v>-5608898</v>
      </c>
      <c r="I1906" s="2" t="s">
        <v>1222</v>
      </c>
      <c r="J1906" s="2" t="s">
        <v>915</v>
      </c>
      <c r="K1906" s="1">
        <f>+VLOOKUP(B1906,[17]Sheet1!A$2:H$83,6,0)</f>
        <v>-5098998</v>
      </c>
      <c r="L1906" s="1">
        <f t="shared" si="131"/>
        <v>0</v>
      </c>
      <c r="M1906" s="6">
        <f>+VLOOKUP(B1906,[17]Sheet1!A$2:H$83,8,0)</f>
        <v>45020</v>
      </c>
      <c r="N1906" t="s">
        <v>4444</v>
      </c>
    </row>
    <row r="1907" spans="1:14" customFormat="1" hidden="1" x14ac:dyDescent="0.2">
      <c r="A1907" s="6">
        <v>45000</v>
      </c>
      <c r="B1907" s="2">
        <v>58</v>
      </c>
      <c r="C1907" s="2" t="s">
        <v>3445</v>
      </c>
      <c r="D1907" s="2" t="s">
        <v>2141</v>
      </c>
      <c r="E1907" s="1">
        <v>-704793</v>
      </c>
      <c r="F1907" s="8" t="s">
        <v>620</v>
      </c>
      <c r="G1907" s="1">
        <v>-70479</v>
      </c>
      <c r="H1907" s="1">
        <f t="shared" si="130"/>
        <v>-775272</v>
      </c>
      <c r="I1907" s="2" t="s">
        <v>24</v>
      </c>
      <c r="J1907" s="2" t="s">
        <v>349</v>
      </c>
      <c r="K1907" s="1">
        <f>+VLOOKUP(B1907,[17]Sheet1!A$2:H$83,6,0)</f>
        <v>-704793</v>
      </c>
      <c r="L1907" s="1">
        <f t="shared" si="131"/>
        <v>0</v>
      </c>
      <c r="M1907" s="6">
        <f>+VLOOKUP(B1907,[17]Sheet1!A$2:H$83,8,0)</f>
        <v>45020</v>
      </c>
      <c r="N1907" t="s">
        <v>4444</v>
      </c>
    </row>
    <row r="1908" spans="1:14" customFormat="1" hidden="1" x14ac:dyDescent="0.2">
      <c r="A1908" s="6">
        <v>45000</v>
      </c>
      <c r="B1908" s="2" t="s">
        <v>4442</v>
      </c>
      <c r="C1908" s="2" t="s">
        <v>3462</v>
      </c>
      <c r="D1908" s="2" t="s">
        <v>2141</v>
      </c>
      <c r="E1908" s="1">
        <v>-998250</v>
      </c>
      <c r="F1908" s="8" t="s">
        <v>620</v>
      </c>
      <c r="G1908" s="1">
        <v>-99825</v>
      </c>
      <c r="H1908" s="1">
        <f t="shared" si="130"/>
        <v>-1098075</v>
      </c>
      <c r="I1908" s="2" t="s">
        <v>2818</v>
      </c>
      <c r="J1908" s="2" t="s">
        <v>364</v>
      </c>
      <c r="K1908" s="1">
        <f>+VLOOKUP(B1908,[17]Sheet1!A$2:H$83,6,0)</f>
        <v>-998250</v>
      </c>
      <c r="L1908" s="1">
        <f t="shared" si="131"/>
        <v>0</v>
      </c>
      <c r="M1908" s="6">
        <f>+VLOOKUP(B1908,[17]Sheet1!A$2:H$83,8,0)</f>
        <v>45020</v>
      </c>
      <c r="N1908" t="s">
        <v>4444</v>
      </c>
    </row>
    <row r="1909" spans="1:14" customFormat="1" hidden="1" x14ac:dyDescent="0.2">
      <c r="A1909" s="6">
        <v>45000</v>
      </c>
      <c r="B1909" s="2">
        <v>71</v>
      </c>
      <c r="C1909" s="2" t="s">
        <v>3467</v>
      </c>
      <c r="D1909" s="2" t="s">
        <v>2141</v>
      </c>
      <c r="E1909" s="1">
        <v>-1163687</v>
      </c>
      <c r="F1909" s="8" t="s">
        <v>620</v>
      </c>
      <c r="G1909" s="1">
        <v>-116370</v>
      </c>
      <c r="H1909" s="1">
        <f t="shared" si="130"/>
        <v>-1280057</v>
      </c>
      <c r="I1909" s="2" t="s">
        <v>1893</v>
      </c>
      <c r="J1909" s="2" t="s">
        <v>375</v>
      </c>
      <c r="K1909" s="1">
        <f>+VLOOKUP(B1909,[17]Sheet1!A$2:H$83,6,0)</f>
        <v>-1163687</v>
      </c>
      <c r="L1909" s="1">
        <f t="shared" si="131"/>
        <v>0</v>
      </c>
      <c r="M1909" s="6">
        <f>+VLOOKUP(B1909,[17]Sheet1!A$2:H$83,8,0)</f>
        <v>45020</v>
      </c>
      <c r="N1909" t="s">
        <v>4444</v>
      </c>
    </row>
    <row r="1910" spans="1:14" customFormat="1" hidden="1" x14ac:dyDescent="0.2">
      <c r="A1910" s="6">
        <v>45000</v>
      </c>
      <c r="B1910" s="2">
        <v>75</v>
      </c>
      <c r="C1910" s="2" t="s">
        <v>3389</v>
      </c>
      <c r="D1910" s="2" t="s">
        <v>2141</v>
      </c>
      <c r="E1910" s="1">
        <v>-238132</v>
      </c>
      <c r="F1910" s="8" t="s">
        <v>620</v>
      </c>
      <c r="G1910" s="1">
        <v>-23813</v>
      </c>
      <c r="H1910" s="1">
        <f t="shared" si="130"/>
        <v>-261945</v>
      </c>
      <c r="I1910" s="2" t="s">
        <v>1900</v>
      </c>
      <c r="J1910" s="2" t="s">
        <v>441</v>
      </c>
      <c r="K1910" s="1">
        <f>+VLOOKUP(B1910,[17]Sheet1!A$2:H$83,6,0)</f>
        <v>-238132</v>
      </c>
      <c r="L1910" s="1">
        <f t="shared" si="131"/>
        <v>0</v>
      </c>
      <c r="M1910" s="6">
        <f>+VLOOKUP(B1910,[17]Sheet1!A$2:H$83,8,0)</f>
        <v>45020</v>
      </c>
      <c r="N1910" t="s">
        <v>4444</v>
      </c>
    </row>
    <row r="1911" spans="1:14" customFormat="1" hidden="1" x14ac:dyDescent="0.2">
      <c r="A1911" s="6">
        <v>45000</v>
      </c>
      <c r="B1911" s="2">
        <v>78</v>
      </c>
      <c r="C1911" s="2" t="s">
        <v>3389</v>
      </c>
      <c r="D1911" s="2" t="s">
        <v>2141</v>
      </c>
      <c r="E1911" s="1">
        <v>-3478143</v>
      </c>
      <c r="F1911" s="8" t="s">
        <v>620</v>
      </c>
      <c r="G1911" s="1">
        <v>-347814</v>
      </c>
      <c r="H1911" s="1">
        <f t="shared" si="130"/>
        <v>-3825957</v>
      </c>
      <c r="I1911" s="2" t="s">
        <v>1900</v>
      </c>
      <c r="J1911" s="2" t="s">
        <v>441</v>
      </c>
      <c r="K1911" s="1">
        <f>+VLOOKUP(B1911,[17]Sheet1!A$2:H$83,6,0)</f>
        <v>-3478143</v>
      </c>
      <c r="L1911" s="1">
        <f t="shared" si="131"/>
        <v>0</v>
      </c>
      <c r="M1911" s="6">
        <f>+VLOOKUP(B1911,[17]Sheet1!A$2:H$83,8,0)</f>
        <v>45020</v>
      </c>
      <c r="N1911" t="s">
        <v>4444</v>
      </c>
    </row>
    <row r="1912" spans="1:14" customFormat="1" hidden="1" x14ac:dyDescent="0.2">
      <c r="A1912" s="6">
        <v>45000</v>
      </c>
      <c r="B1912" s="2">
        <v>98</v>
      </c>
      <c r="C1912" s="2" t="s">
        <v>3443</v>
      </c>
      <c r="D1912" s="2" t="s">
        <v>2141</v>
      </c>
      <c r="E1912" s="1">
        <v>-1089000</v>
      </c>
      <c r="F1912" s="8" t="s">
        <v>620</v>
      </c>
      <c r="G1912" s="1">
        <v>-108900</v>
      </c>
      <c r="H1912" s="1">
        <f t="shared" si="130"/>
        <v>-1197900</v>
      </c>
      <c r="I1912" s="2" t="s">
        <v>1893</v>
      </c>
      <c r="J1912" s="2" t="s">
        <v>375</v>
      </c>
      <c r="K1912" s="1">
        <f>+VLOOKUP(B1912,[17]Sheet1!A$2:H$83,6,0)</f>
        <v>-1089000</v>
      </c>
      <c r="L1912" s="1">
        <f t="shared" si="131"/>
        <v>0</v>
      </c>
      <c r="M1912" s="6">
        <f>+VLOOKUP(B1912,[17]Sheet1!A$2:H$83,8,0)</f>
        <v>45020</v>
      </c>
      <c r="N1912" t="s">
        <v>4444</v>
      </c>
    </row>
    <row r="1913" spans="1:14" customFormat="1" hidden="1" x14ac:dyDescent="0.2">
      <c r="A1913" s="6">
        <v>45000</v>
      </c>
      <c r="B1913" s="2">
        <v>108</v>
      </c>
      <c r="C1913" s="2" t="s">
        <v>3389</v>
      </c>
      <c r="D1913" s="2" t="s">
        <v>2141</v>
      </c>
      <c r="E1913" s="1">
        <v>-640710</v>
      </c>
      <c r="F1913" s="8" t="s">
        <v>620</v>
      </c>
      <c r="G1913" s="1">
        <v>-64072</v>
      </c>
      <c r="H1913" s="1">
        <f t="shared" si="130"/>
        <v>-704782</v>
      </c>
      <c r="I1913" s="2" t="s">
        <v>1900</v>
      </c>
      <c r="J1913" s="2" t="s">
        <v>441</v>
      </c>
      <c r="K1913" s="1">
        <f>+VLOOKUP(B1913,[17]Sheet1!A$2:H$83,6,0)</f>
        <v>-640710</v>
      </c>
      <c r="L1913" s="1">
        <f t="shared" si="131"/>
        <v>0</v>
      </c>
      <c r="M1913" s="6">
        <f>+VLOOKUP(B1913,[17]Sheet1!A$2:H$83,8,0)</f>
        <v>45020</v>
      </c>
      <c r="N1913" t="s">
        <v>4444</v>
      </c>
    </row>
    <row r="1914" spans="1:14" customFormat="1" hidden="1" x14ac:dyDescent="0.2">
      <c r="A1914" s="6">
        <v>45000</v>
      </c>
      <c r="B1914" s="2">
        <v>145</v>
      </c>
      <c r="C1914" s="2" t="s">
        <v>3389</v>
      </c>
      <c r="D1914" s="2" t="s">
        <v>2141</v>
      </c>
      <c r="E1914" s="1">
        <v>-339840</v>
      </c>
      <c r="F1914" s="8" t="s">
        <v>620</v>
      </c>
      <c r="G1914" s="1">
        <v>-33984</v>
      </c>
      <c r="H1914" s="1">
        <f t="shared" si="130"/>
        <v>-373824</v>
      </c>
      <c r="I1914" s="2" t="s">
        <v>1900</v>
      </c>
      <c r="J1914" s="2" t="s">
        <v>441</v>
      </c>
      <c r="K1914" s="1">
        <f>+VLOOKUP(B1914,[17]Sheet1!A$2:H$83,6,0)</f>
        <v>-339840</v>
      </c>
      <c r="L1914" s="1">
        <f t="shared" si="131"/>
        <v>0</v>
      </c>
      <c r="M1914" s="6">
        <f>+VLOOKUP(B1914,[17]Sheet1!A$2:H$83,8,0)</f>
        <v>45020</v>
      </c>
      <c r="N1914" t="s">
        <v>4444</v>
      </c>
    </row>
    <row r="1915" spans="1:14" customFormat="1" hidden="1" x14ac:dyDescent="0.2">
      <c r="A1915" s="6">
        <v>45000</v>
      </c>
      <c r="B1915" s="2">
        <v>149</v>
      </c>
      <c r="C1915" s="2" t="s">
        <v>3389</v>
      </c>
      <c r="D1915" s="2" t="s">
        <v>2141</v>
      </c>
      <c r="E1915" s="1">
        <v>-911240</v>
      </c>
      <c r="F1915" s="8" t="s">
        <v>620</v>
      </c>
      <c r="G1915" s="1">
        <v>-91124</v>
      </c>
      <c r="H1915" s="1">
        <f t="shared" si="130"/>
        <v>-1002364</v>
      </c>
      <c r="I1915" s="2" t="s">
        <v>1900</v>
      </c>
      <c r="J1915" s="2" t="s">
        <v>441</v>
      </c>
      <c r="K1915" s="1">
        <f>+VLOOKUP(B1915,[17]Sheet1!A$2:H$83,6,0)</f>
        <v>-911240</v>
      </c>
      <c r="L1915" s="1">
        <f t="shared" si="131"/>
        <v>0</v>
      </c>
      <c r="M1915" s="6">
        <f>+VLOOKUP(B1915,[17]Sheet1!A$2:H$83,8,0)</f>
        <v>45020</v>
      </c>
      <c r="N1915" t="s">
        <v>4444</v>
      </c>
    </row>
    <row r="1916" spans="1:14" customFormat="1" hidden="1" x14ac:dyDescent="0.2">
      <c r="A1916" s="6">
        <v>45000</v>
      </c>
      <c r="B1916" s="2">
        <v>13725</v>
      </c>
      <c r="C1916" s="2" t="s">
        <v>2162</v>
      </c>
      <c r="D1916" s="2" t="s">
        <v>1889</v>
      </c>
      <c r="E1916" s="1">
        <v>-211530</v>
      </c>
      <c r="F1916" s="8" t="s">
        <v>620</v>
      </c>
      <c r="G1916" s="1">
        <v>-21153</v>
      </c>
      <c r="H1916" s="1">
        <f t="shared" si="130"/>
        <v>-232683</v>
      </c>
      <c r="I1916" s="2" t="s">
        <v>944</v>
      </c>
      <c r="J1916" s="2" t="s">
        <v>319</v>
      </c>
      <c r="K1916" s="1" t="e">
        <f>+VLOOKUP(B1916,[17]Sheet1!A$2:H$83,6,0)</f>
        <v>#N/A</v>
      </c>
      <c r="L1916" s="1" t="e">
        <f t="shared" ref="L1916" si="132">+K1916-E1916</f>
        <v>#N/A</v>
      </c>
      <c r="M1916" s="6" t="e">
        <f>+VLOOKUP(B1916,[17]Sheet1!A$2:H$83,8,0)</f>
        <v>#N/A</v>
      </c>
      <c r="N1916" t="s">
        <v>4415</v>
      </c>
    </row>
    <row r="1917" spans="1:14" customFormat="1" hidden="1" x14ac:dyDescent="0.2">
      <c r="A1917" s="6">
        <v>45001</v>
      </c>
      <c r="B1917" s="2">
        <v>80</v>
      </c>
      <c r="C1917" s="2" t="s">
        <v>3436</v>
      </c>
      <c r="D1917" s="2" t="s">
        <v>2141</v>
      </c>
      <c r="E1917" s="1">
        <v>-2769815</v>
      </c>
      <c r="F1917" s="8" t="s">
        <v>620</v>
      </c>
      <c r="G1917" s="1">
        <v>-276982</v>
      </c>
      <c r="H1917" s="1">
        <f t="shared" si="130"/>
        <v>-3046797</v>
      </c>
      <c r="I1917" s="2" t="s">
        <v>431</v>
      </c>
      <c r="J1917" s="2" t="s">
        <v>2857</v>
      </c>
      <c r="K1917" s="1">
        <f>+VLOOKUP(B1917,[17]Sheet1!A$2:H$83,6,0)</f>
        <v>-2769815</v>
      </c>
      <c r="L1917" s="1">
        <f t="shared" ref="L1917:L1956" si="133">+K1917-E1917</f>
        <v>0</v>
      </c>
      <c r="M1917" s="6">
        <f>+VLOOKUP(B1917,[17]Sheet1!A$2:H$83,8,0)</f>
        <v>45020</v>
      </c>
      <c r="N1917" t="s">
        <v>4444</v>
      </c>
    </row>
    <row r="1918" spans="1:14" customFormat="1" hidden="1" x14ac:dyDescent="0.2">
      <c r="A1918" s="6">
        <v>45001</v>
      </c>
      <c r="B1918" s="2">
        <v>14840</v>
      </c>
      <c r="C1918" s="2" t="s">
        <v>2162</v>
      </c>
      <c r="D1918" s="2" t="s">
        <v>3477</v>
      </c>
      <c r="E1918" s="1">
        <v>453750</v>
      </c>
      <c r="F1918" s="8" t="s">
        <v>620</v>
      </c>
      <c r="G1918" s="1">
        <v>45375</v>
      </c>
      <c r="H1918" s="1">
        <f t="shared" si="130"/>
        <v>499125</v>
      </c>
      <c r="I1918" s="2" t="s">
        <v>2818</v>
      </c>
      <c r="J1918" s="2" t="s">
        <v>364</v>
      </c>
      <c r="K1918" s="1">
        <f>+VLOOKUP(B1918,[18]Sheet1!A:H,6,0)</f>
        <v>453750</v>
      </c>
      <c r="L1918" s="1">
        <f t="shared" si="133"/>
        <v>0</v>
      </c>
      <c r="M1918" s="6">
        <f>+VLOOKUP(B1918,[18]Sheet1!A:H,8,0)</f>
        <v>45113</v>
      </c>
      <c r="N1918" t="s">
        <v>4623</v>
      </c>
    </row>
    <row r="1919" spans="1:14" customFormat="1" hidden="1" x14ac:dyDescent="0.2">
      <c r="A1919" s="6">
        <v>45001</v>
      </c>
      <c r="B1919" s="2">
        <v>14841</v>
      </c>
      <c r="C1919" s="2" t="s">
        <v>2162</v>
      </c>
      <c r="D1919" s="2" t="s">
        <v>3479</v>
      </c>
      <c r="E1919" s="1">
        <v>1410195</v>
      </c>
      <c r="F1919" s="8" t="s">
        <v>620</v>
      </c>
      <c r="G1919" s="1">
        <v>141020</v>
      </c>
      <c r="H1919" s="1">
        <f t="shared" si="130"/>
        <v>1551215</v>
      </c>
      <c r="I1919" s="2" t="s">
        <v>2354</v>
      </c>
      <c r="J1919" s="2" t="s">
        <v>442</v>
      </c>
      <c r="K1919" s="1">
        <f>+VLOOKUP(B1919,[18]Sheet1!A:H,6,0)</f>
        <v>1410200</v>
      </c>
      <c r="L1919" s="1">
        <f t="shared" si="133"/>
        <v>5</v>
      </c>
      <c r="M1919" s="6">
        <f>+VLOOKUP(B1919,[18]Sheet1!A:H,8,0)</f>
        <v>45113</v>
      </c>
      <c r="N1919" t="s">
        <v>4623</v>
      </c>
    </row>
    <row r="1920" spans="1:14" customFormat="1" hidden="1" x14ac:dyDescent="0.2">
      <c r="A1920" s="6">
        <v>45001</v>
      </c>
      <c r="B1920" s="2">
        <v>14842</v>
      </c>
      <c r="C1920" s="2" t="s">
        <v>2162</v>
      </c>
      <c r="D1920" s="2" t="s">
        <v>3481</v>
      </c>
      <c r="E1920" s="1">
        <v>1719530</v>
      </c>
      <c r="F1920" s="8" t="s">
        <v>620</v>
      </c>
      <c r="G1920" s="1">
        <v>171953</v>
      </c>
      <c r="H1920" s="1">
        <f t="shared" si="130"/>
        <v>1891483</v>
      </c>
      <c r="I1920" s="2" t="s">
        <v>1554</v>
      </c>
      <c r="J1920" s="2" t="s">
        <v>2830</v>
      </c>
      <c r="K1920" s="1">
        <f>+VLOOKUP(B1920,[18]Sheet1!A:H,6,0)</f>
        <v>1719530</v>
      </c>
      <c r="L1920" s="1">
        <f t="shared" si="133"/>
        <v>0</v>
      </c>
      <c r="M1920" s="6">
        <f>+VLOOKUP(B1920,[18]Sheet1!A:H,8,0)</f>
        <v>45113</v>
      </c>
      <c r="N1920" t="s">
        <v>4623</v>
      </c>
    </row>
    <row r="1921" spans="1:14" customFormat="1" hidden="1" x14ac:dyDescent="0.2">
      <c r="A1921" s="6">
        <v>45001</v>
      </c>
      <c r="B1921" s="2">
        <v>14843</v>
      </c>
      <c r="C1921" s="2" t="s">
        <v>2162</v>
      </c>
      <c r="D1921" s="2" t="s">
        <v>3483</v>
      </c>
      <c r="E1921" s="1">
        <v>3849940</v>
      </c>
      <c r="F1921" s="8" t="s">
        <v>620</v>
      </c>
      <c r="G1921" s="1">
        <v>384994</v>
      </c>
      <c r="H1921" s="1">
        <f t="shared" si="130"/>
        <v>4234934</v>
      </c>
      <c r="I1921" s="2" t="s">
        <v>944</v>
      </c>
      <c r="J1921" s="2" t="s">
        <v>319</v>
      </c>
      <c r="K1921" s="1">
        <f>+VLOOKUP(B1921,[18]Sheet1!A:H,6,0)</f>
        <v>3849940</v>
      </c>
      <c r="L1921" s="1">
        <f t="shared" si="133"/>
        <v>0</v>
      </c>
      <c r="M1921" s="6">
        <f>+VLOOKUP(B1921,[18]Sheet1!A:H,8,0)</f>
        <v>45113</v>
      </c>
      <c r="N1921" t="s">
        <v>4623</v>
      </c>
    </row>
    <row r="1922" spans="1:14" customFormat="1" hidden="1" x14ac:dyDescent="0.2">
      <c r="A1922" s="6">
        <v>45001</v>
      </c>
      <c r="B1922" s="2">
        <v>14844</v>
      </c>
      <c r="C1922" s="2" t="s">
        <v>2162</v>
      </c>
      <c r="D1922" s="2" t="s">
        <v>3485</v>
      </c>
      <c r="E1922" s="1">
        <v>1410195</v>
      </c>
      <c r="F1922" s="8" t="s">
        <v>620</v>
      </c>
      <c r="G1922" s="1">
        <v>141020</v>
      </c>
      <c r="H1922" s="1">
        <f t="shared" ref="H1922:H1985" si="134">+E1922+G1922</f>
        <v>1551215</v>
      </c>
      <c r="I1922" s="2" t="s">
        <v>2119</v>
      </c>
      <c r="J1922" s="2" t="s">
        <v>1150</v>
      </c>
      <c r="K1922" s="1">
        <f>+VLOOKUP(B1922,[18]Sheet1!A:H,6,0)</f>
        <v>1410200</v>
      </c>
      <c r="L1922" s="1">
        <f t="shared" si="133"/>
        <v>5</v>
      </c>
      <c r="M1922" s="6">
        <f>+VLOOKUP(B1922,[18]Sheet1!A:H,8,0)</f>
        <v>45113</v>
      </c>
      <c r="N1922" t="s">
        <v>4623</v>
      </c>
    </row>
    <row r="1923" spans="1:14" customFormat="1" hidden="1" x14ac:dyDescent="0.2">
      <c r="A1923" s="6">
        <v>45001</v>
      </c>
      <c r="B1923" s="2">
        <v>14845</v>
      </c>
      <c r="C1923" s="2" t="s">
        <v>2162</v>
      </c>
      <c r="D1923" s="2" t="s">
        <v>3487</v>
      </c>
      <c r="E1923" s="1">
        <v>2428689</v>
      </c>
      <c r="F1923" s="8" t="s">
        <v>620</v>
      </c>
      <c r="G1923" s="1">
        <v>242869</v>
      </c>
      <c r="H1923" s="1">
        <f t="shared" si="134"/>
        <v>2671558</v>
      </c>
      <c r="I1923" s="2" t="s">
        <v>2355</v>
      </c>
      <c r="J1923" s="2" t="s">
        <v>2013</v>
      </c>
      <c r="K1923" s="1">
        <f>+VLOOKUP(B1923,[18]Sheet1!A:H,6,0)</f>
        <v>2428690</v>
      </c>
      <c r="L1923" s="1">
        <f t="shared" si="133"/>
        <v>1</v>
      </c>
      <c r="M1923" s="6">
        <f>+VLOOKUP(B1923,[18]Sheet1!A:H,8,0)</f>
        <v>45113</v>
      </c>
      <c r="N1923" t="s">
        <v>4623</v>
      </c>
    </row>
    <row r="1924" spans="1:14" customFormat="1" hidden="1" x14ac:dyDescent="0.2">
      <c r="A1924" s="6">
        <v>45001</v>
      </c>
      <c r="B1924" s="2">
        <v>14846</v>
      </c>
      <c r="C1924" s="2" t="s">
        <v>2162</v>
      </c>
      <c r="D1924" s="2" t="s">
        <v>3489</v>
      </c>
      <c r="E1924" s="1">
        <v>4853580</v>
      </c>
      <c r="F1924" s="8" t="s">
        <v>620</v>
      </c>
      <c r="G1924" s="1">
        <v>485358</v>
      </c>
      <c r="H1924" s="1">
        <f t="shared" si="134"/>
        <v>5338938</v>
      </c>
      <c r="I1924" s="2" t="s">
        <v>2355</v>
      </c>
      <c r="J1924" s="2" t="s">
        <v>2013</v>
      </c>
      <c r="K1924" s="1">
        <f>+VLOOKUP(B1924,[18]Sheet1!A:H,6,0)</f>
        <v>4853580</v>
      </c>
      <c r="L1924" s="1">
        <f t="shared" si="133"/>
        <v>0</v>
      </c>
      <c r="M1924" s="6">
        <f>+VLOOKUP(B1924,[18]Sheet1!A:H,8,0)</f>
        <v>45113</v>
      </c>
      <c r="N1924" t="s">
        <v>4623</v>
      </c>
    </row>
    <row r="1925" spans="1:14" customFormat="1" hidden="1" x14ac:dyDescent="0.2">
      <c r="A1925" s="6">
        <v>45001</v>
      </c>
      <c r="B1925" s="2">
        <v>14847</v>
      </c>
      <c r="C1925" s="2" t="s">
        <v>2162</v>
      </c>
      <c r="D1925" s="2" t="s">
        <v>3491</v>
      </c>
      <c r="E1925" s="1">
        <v>4719950</v>
      </c>
      <c r="F1925" s="8" t="s">
        <v>620</v>
      </c>
      <c r="G1925" s="1">
        <v>471995</v>
      </c>
      <c r="H1925" s="1">
        <f t="shared" si="134"/>
        <v>5191945</v>
      </c>
      <c r="I1925" s="2" t="s">
        <v>2355</v>
      </c>
      <c r="J1925" s="2" t="s">
        <v>2013</v>
      </c>
      <c r="K1925" s="1">
        <f>+VLOOKUP(B1925,[18]Sheet1!A:H,6,0)</f>
        <v>4719950</v>
      </c>
      <c r="L1925" s="1">
        <f t="shared" si="133"/>
        <v>0</v>
      </c>
      <c r="M1925" s="6">
        <f>+VLOOKUP(B1925,[18]Sheet1!A:H,8,0)</f>
        <v>45113</v>
      </c>
      <c r="N1925" t="s">
        <v>4623</v>
      </c>
    </row>
    <row r="1926" spans="1:14" customFormat="1" hidden="1" x14ac:dyDescent="0.2">
      <c r="A1926" s="6">
        <v>45001</v>
      </c>
      <c r="B1926" s="2">
        <v>14848</v>
      </c>
      <c r="C1926" s="2" t="s">
        <v>2162</v>
      </c>
      <c r="D1926" s="2" t="s">
        <v>3493</v>
      </c>
      <c r="E1926" s="1">
        <v>9439900</v>
      </c>
      <c r="F1926" s="8" t="s">
        <v>620</v>
      </c>
      <c r="G1926" s="1">
        <v>943990</v>
      </c>
      <c r="H1926" s="1">
        <f t="shared" si="134"/>
        <v>10383890</v>
      </c>
      <c r="I1926" s="2" t="s">
        <v>2355</v>
      </c>
      <c r="J1926" s="2" t="s">
        <v>2013</v>
      </c>
      <c r="K1926" s="1">
        <f>+VLOOKUP(B1926,[18]Sheet1!A:H,6,0)</f>
        <v>9439900</v>
      </c>
      <c r="L1926" s="1">
        <f t="shared" si="133"/>
        <v>0</v>
      </c>
      <c r="M1926" s="6">
        <f>+VLOOKUP(B1926,[18]Sheet1!A:H,8,0)</f>
        <v>45113</v>
      </c>
      <c r="N1926" t="s">
        <v>4623</v>
      </c>
    </row>
    <row r="1927" spans="1:14" customFormat="1" hidden="1" x14ac:dyDescent="0.2">
      <c r="A1927" s="6">
        <v>45001</v>
      </c>
      <c r="B1927" s="2">
        <v>14849</v>
      </c>
      <c r="C1927" s="2" t="s">
        <v>2162</v>
      </c>
      <c r="D1927" s="2" t="s">
        <v>3495</v>
      </c>
      <c r="E1927" s="1">
        <v>3160410</v>
      </c>
      <c r="F1927" s="8" t="s">
        <v>620</v>
      </c>
      <c r="G1927" s="1">
        <v>316041</v>
      </c>
      <c r="H1927" s="1">
        <f t="shared" si="134"/>
        <v>3476451</v>
      </c>
      <c r="I1927" s="2" t="s">
        <v>2355</v>
      </c>
      <c r="J1927" s="2" t="s">
        <v>2013</v>
      </c>
      <c r="K1927" s="1">
        <f>+VLOOKUP(B1927,[18]Sheet1!A:H,6,0)</f>
        <v>3160410</v>
      </c>
      <c r="L1927" s="1">
        <f t="shared" si="133"/>
        <v>0</v>
      </c>
      <c r="M1927" s="6">
        <f>+VLOOKUP(B1927,[18]Sheet1!A:H,8,0)</f>
        <v>45113</v>
      </c>
      <c r="N1927" t="s">
        <v>4623</v>
      </c>
    </row>
    <row r="1928" spans="1:14" customFormat="1" hidden="1" x14ac:dyDescent="0.2">
      <c r="A1928" s="6">
        <v>45001</v>
      </c>
      <c r="B1928" s="2">
        <v>14850</v>
      </c>
      <c r="C1928" s="2" t="s">
        <v>2162</v>
      </c>
      <c r="D1928" s="2" t="s">
        <v>3497</v>
      </c>
      <c r="E1928" s="1">
        <v>1003640</v>
      </c>
      <c r="F1928" s="8" t="s">
        <v>620</v>
      </c>
      <c r="G1928" s="1">
        <v>100364</v>
      </c>
      <c r="H1928" s="1">
        <f t="shared" si="134"/>
        <v>1104004</v>
      </c>
      <c r="I1928" s="2" t="s">
        <v>2355</v>
      </c>
      <c r="J1928" s="2" t="s">
        <v>2013</v>
      </c>
      <c r="K1928" s="1">
        <f>+VLOOKUP(B1928,[18]Sheet1!A:H,6,0)</f>
        <v>1003640</v>
      </c>
      <c r="L1928" s="1">
        <f t="shared" si="133"/>
        <v>0</v>
      </c>
      <c r="M1928" s="6">
        <f>+VLOOKUP(B1928,[18]Sheet1!A:H,8,0)</f>
        <v>45113</v>
      </c>
      <c r="N1928" t="s">
        <v>4623</v>
      </c>
    </row>
    <row r="1929" spans="1:14" customFormat="1" hidden="1" x14ac:dyDescent="0.2">
      <c r="A1929" s="6">
        <v>45001</v>
      </c>
      <c r="B1929" s="2">
        <v>14851</v>
      </c>
      <c r="C1929" s="2" t="s">
        <v>2162</v>
      </c>
      <c r="D1929" s="2" t="s">
        <v>3499</v>
      </c>
      <c r="E1929" s="1">
        <v>943990</v>
      </c>
      <c r="F1929" s="8" t="s">
        <v>620</v>
      </c>
      <c r="G1929" s="1">
        <v>94399</v>
      </c>
      <c r="H1929" s="1">
        <f t="shared" si="134"/>
        <v>1038389</v>
      </c>
      <c r="I1929" s="2" t="s">
        <v>1222</v>
      </c>
      <c r="J1929" s="2" t="s">
        <v>915</v>
      </c>
      <c r="K1929" s="1">
        <f>+VLOOKUP(B1929,[18]Sheet1!A:H,6,0)</f>
        <v>943990</v>
      </c>
      <c r="L1929" s="1">
        <f t="shared" si="133"/>
        <v>0</v>
      </c>
      <c r="M1929" s="6">
        <f>+VLOOKUP(B1929,[18]Sheet1!A:H,8,0)</f>
        <v>45113</v>
      </c>
      <c r="N1929" t="s">
        <v>4623</v>
      </c>
    </row>
    <row r="1930" spans="1:14" customFormat="1" hidden="1" x14ac:dyDescent="0.2">
      <c r="A1930" s="6">
        <v>45001</v>
      </c>
      <c r="B1930" s="2">
        <v>14852</v>
      </c>
      <c r="C1930" s="2" t="s">
        <v>2162</v>
      </c>
      <c r="D1930" s="2" t="s">
        <v>3501</v>
      </c>
      <c r="E1930" s="1">
        <v>2851385</v>
      </c>
      <c r="F1930" s="8" t="s">
        <v>620</v>
      </c>
      <c r="G1930" s="1">
        <v>285139</v>
      </c>
      <c r="H1930" s="1">
        <f t="shared" si="134"/>
        <v>3136524</v>
      </c>
      <c r="I1930" s="2" t="s">
        <v>1222</v>
      </c>
      <c r="J1930" s="2" t="s">
        <v>915</v>
      </c>
      <c r="K1930" s="1">
        <f>+VLOOKUP(B1930,[18]Sheet1!A:H,6,0)</f>
        <v>2851390</v>
      </c>
      <c r="L1930" s="1">
        <f t="shared" si="133"/>
        <v>5</v>
      </c>
      <c r="M1930" s="6">
        <f>+VLOOKUP(B1930,[18]Sheet1!A:H,8,0)</f>
        <v>45113</v>
      </c>
      <c r="N1930" t="s">
        <v>4623</v>
      </c>
    </row>
    <row r="1931" spans="1:14" customFormat="1" hidden="1" x14ac:dyDescent="0.2">
      <c r="A1931" s="6">
        <v>45001</v>
      </c>
      <c r="B1931" s="2">
        <v>14853</v>
      </c>
      <c r="C1931" s="2" t="s">
        <v>2162</v>
      </c>
      <c r="D1931" s="2" t="s">
        <v>3503</v>
      </c>
      <c r="E1931" s="1">
        <v>1623563</v>
      </c>
      <c r="F1931" s="8" t="s">
        <v>620</v>
      </c>
      <c r="G1931" s="1">
        <v>162357</v>
      </c>
      <c r="H1931" s="1">
        <f t="shared" si="134"/>
        <v>1785920</v>
      </c>
      <c r="I1931" s="2" t="s">
        <v>1222</v>
      </c>
      <c r="J1931" s="2" t="s">
        <v>915</v>
      </c>
      <c r="K1931" s="1">
        <f>+VLOOKUP(B1931,[18]Sheet1!A:H,6,0)</f>
        <v>1623570</v>
      </c>
      <c r="L1931" s="1">
        <f t="shared" si="133"/>
        <v>7</v>
      </c>
      <c r="M1931" s="6">
        <f>+VLOOKUP(B1931,[18]Sheet1!A:H,8,0)</f>
        <v>45113</v>
      </c>
      <c r="N1931" t="s">
        <v>4623</v>
      </c>
    </row>
    <row r="1932" spans="1:14" customFormat="1" hidden="1" x14ac:dyDescent="0.2">
      <c r="A1932" s="6">
        <v>45001</v>
      </c>
      <c r="B1932" s="2">
        <v>14854</v>
      </c>
      <c r="C1932" s="2" t="s">
        <v>2162</v>
      </c>
      <c r="D1932" s="2" t="s">
        <v>3505</v>
      </c>
      <c r="E1932" s="1">
        <v>3849940</v>
      </c>
      <c r="F1932" s="8" t="s">
        <v>620</v>
      </c>
      <c r="G1932" s="1">
        <v>384994</v>
      </c>
      <c r="H1932" s="1">
        <f t="shared" si="134"/>
        <v>4234934</v>
      </c>
      <c r="I1932" s="2" t="s">
        <v>2355</v>
      </c>
      <c r="J1932" s="2" t="s">
        <v>2013</v>
      </c>
      <c r="K1932" s="1">
        <f>+VLOOKUP(B1932,[18]Sheet1!A:H,6,0)</f>
        <v>3849940</v>
      </c>
      <c r="L1932" s="1">
        <f t="shared" si="133"/>
        <v>0</v>
      </c>
      <c r="M1932" s="6">
        <f>+VLOOKUP(B1932,[18]Sheet1!A:H,8,0)</f>
        <v>45113</v>
      </c>
      <c r="N1932" t="s">
        <v>4623</v>
      </c>
    </row>
    <row r="1933" spans="1:14" customFormat="1" hidden="1" x14ac:dyDescent="0.2">
      <c r="A1933" s="6">
        <v>45001</v>
      </c>
      <c r="B1933" s="2">
        <v>14855</v>
      </c>
      <c r="C1933" s="2" t="s">
        <v>2162</v>
      </c>
      <c r="D1933" s="2" t="s">
        <v>3507</v>
      </c>
      <c r="E1933" s="1">
        <v>3775960</v>
      </c>
      <c r="F1933" s="8" t="s">
        <v>620</v>
      </c>
      <c r="G1933" s="1">
        <v>377596</v>
      </c>
      <c r="H1933" s="1">
        <f t="shared" si="134"/>
        <v>4153556</v>
      </c>
      <c r="I1933" s="2" t="s">
        <v>2355</v>
      </c>
      <c r="J1933" s="2" t="s">
        <v>2013</v>
      </c>
      <c r="K1933" s="1">
        <f>+VLOOKUP(B1933,[18]Sheet1!A:H,6,0)</f>
        <v>3775960</v>
      </c>
      <c r="L1933" s="1">
        <f t="shared" si="133"/>
        <v>0</v>
      </c>
      <c r="M1933" s="6">
        <f>+VLOOKUP(B1933,[18]Sheet1!A:H,8,0)</f>
        <v>45113</v>
      </c>
      <c r="N1933" t="s">
        <v>4623</v>
      </c>
    </row>
    <row r="1934" spans="1:14" customFormat="1" hidden="1" x14ac:dyDescent="0.2">
      <c r="A1934" s="6">
        <v>45001</v>
      </c>
      <c r="B1934" s="2">
        <v>14856</v>
      </c>
      <c r="C1934" s="2" t="s">
        <v>2162</v>
      </c>
      <c r="D1934" s="2" t="s">
        <v>3509</v>
      </c>
      <c r="E1934" s="1">
        <v>367155</v>
      </c>
      <c r="F1934" s="8" t="s">
        <v>620</v>
      </c>
      <c r="G1934" s="1">
        <v>36716</v>
      </c>
      <c r="H1934" s="1">
        <f t="shared" si="134"/>
        <v>403871</v>
      </c>
      <c r="I1934" s="2" t="s">
        <v>1893</v>
      </c>
      <c r="J1934" s="2" t="s">
        <v>375</v>
      </c>
      <c r="K1934" s="1">
        <f>+VLOOKUP(B1934,[17]Sheet1!A$2:H$83,6,0)</f>
        <v>367160</v>
      </c>
      <c r="L1934" s="1">
        <f t="shared" si="133"/>
        <v>5</v>
      </c>
      <c r="M1934" s="6">
        <f>+VLOOKUP(B1934,[17]Sheet1!A$2:H$83,8,0)</f>
        <v>45020</v>
      </c>
      <c r="N1934" t="s">
        <v>4444</v>
      </c>
    </row>
    <row r="1935" spans="1:14" customFormat="1" hidden="1" x14ac:dyDescent="0.2">
      <c r="A1935" s="6">
        <v>45001</v>
      </c>
      <c r="B1935" s="2">
        <v>14857</v>
      </c>
      <c r="C1935" s="2" t="s">
        <v>2162</v>
      </c>
      <c r="D1935" s="2" t="s">
        <v>3511</v>
      </c>
      <c r="E1935" s="1">
        <v>111058</v>
      </c>
      <c r="F1935" s="8" t="s">
        <v>620</v>
      </c>
      <c r="G1935" s="1">
        <v>11106</v>
      </c>
      <c r="H1935" s="1">
        <f t="shared" si="134"/>
        <v>122164</v>
      </c>
      <c r="I1935" s="2" t="s">
        <v>1893</v>
      </c>
      <c r="J1935" s="2" t="s">
        <v>375</v>
      </c>
      <c r="K1935" s="1" t="e">
        <f>+VLOOKUP(B1935,[3]Sheet1!$A:$H,6,0)</f>
        <v>#N/A</v>
      </c>
      <c r="L1935" s="1" t="e">
        <f t="shared" si="133"/>
        <v>#N/A</v>
      </c>
      <c r="M1935" s="6" t="e">
        <f>+VLOOKUP(B1935,[3]Sheet1!$A:$H,8,0)</f>
        <v>#N/A</v>
      </c>
      <c r="N1935" t="s">
        <v>4415</v>
      </c>
    </row>
    <row r="1936" spans="1:14" customFormat="1" hidden="1" x14ac:dyDescent="0.2">
      <c r="A1936" s="6">
        <v>45001</v>
      </c>
      <c r="B1936" s="2">
        <v>14858</v>
      </c>
      <c r="C1936" s="2" t="s">
        <v>2162</v>
      </c>
      <c r="D1936" s="2" t="s">
        <v>3513</v>
      </c>
      <c r="E1936" s="1">
        <v>1762970</v>
      </c>
      <c r="F1936" s="8" t="s">
        <v>620</v>
      </c>
      <c r="G1936" s="1">
        <v>176297</v>
      </c>
      <c r="H1936" s="1">
        <f t="shared" si="134"/>
        <v>1939267</v>
      </c>
      <c r="I1936" s="2" t="s">
        <v>1893</v>
      </c>
      <c r="J1936" s="2" t="s">
        <v>375</v>
      </c>
      <c r="K1936" s="1">
        <f>+VLOOKUP(B1936,[17]Sheet1!A$2:H$83,6,0)</f>
        <v>1762970</v>
      </c>
      <c r="L1936" s="1">
        <f t="shared" si="133"/>
        <v>0</v>
      </c>
      <c r="M1936" s="6">
        <f>+VLOOKUP(B1936,[17]Sheet1!A$2:H$83,8,0)</f>
        <v>45020</v>
      </c>
      <c r="N1936" t="s">
        <v>4444</v>
      </c>
    </row>
    <row r="1937" spans="1:14" customFormat="1" hidden="1" x14ac:dyDescent="0.2">
      <c r="A1937" s="6">
        <v>45001</v>
      </c>
      <c r="B1937" s="2">
        <v>14859</v>
      </c>
      <c r="C1937" s="2" t="s">
        <v>2162</v>
      </c>
      <c r="D1937" s="2" t="s">
        <v>3515</v>
      </c>
      <c r="E1937" s="1">
        <v>943990</v>
      </c>
      <c r="F1937" s="8" t="s">
        <v>620</v>
      </c>
      <c r="G1937" s="1">
        <v>94399</v>
      </c>
      <c r="H1937" s="1">
        <f t="shared" si="134"/>
        <v>1038389</v>
      </c>
      <c r="I1937" s="2" t="s">
        <v>1893</v>
      </c>
      <c r="J1937" s="2" t="s">
        <v>375</v>
      </c>
      <c r="K1937" s="1">
        <f>+VLOOKUP(B1937,[17]Sheet1!A$2:H$83,6,0)</f>
        <v>943990</v>
      </c>
      <c r="L1937" s="1">
        <f t="shared" si="133"/>
        <v>0</v>
      </c>
      <c r="M1937" s="6">
        <f>+VLOOKUP(B1937,[17]Sheet1!A$2:H$83,8,0)</f>
        <v>45020</v>
      </c>
      <c r="N1937" t="s">
        <v>4444</v>
      </c>
    </row>
    <row r="1938" spans="1:14" customFormat="1" hidden="1" x14ac:dyDescent="0.2">
      <c r="A1938" s="6">
        <v>45001</v>
      </c>
      <c r="B1938" s="2">
        <v>14860</v>
      </c>
      <c r="C1938" s="2" t="s">
        <v>2162</v>
      </c>
      <c r="D1938" s="2" t="s">
        <v>3517</v>
      </c>
      <c r="E1938" s="1">
        <v>3195305</v>
      </c>
      <c r="F1938" s="8" t="s">
        <v>620</v>
      </c>
      <c r="G1938" s="1">
        <v>319531</v>
      </c>
      <c r="H1938" s="1">
        <f t="shared" si="134"/>
        <v>3514836</v>
      </c>
      <c r="I1938" s="2" t="s">
        <v>1893</v>
      </c>
      <c r="J1938" s="2" t="s">
        <v>375</v>
      </c>
      <c r="K1938" s="1">
        <f>+VLOOKUP(B1938,[17]Sheet1!A$2:H$83,6,0)</f>
        <v>3195310</v>
      </c>
      <c r="L1938" s="1">
        <f t="shared" si="133"/>
        <v>5</v>
      </c>
      <c r="M1938" s="6">
        <f>+VLOOKUP(B1938,[17]Sheet1!A$2:H$83,8,0)</f>
        <v>45020</v>
      </c>
      <c r="N1938" t="s">
        <v>4444</v>
      </c>
    </row>
    <row r="1939" spans="1:14" customFormat="1" hidden="1" x14ac:dyDescent="0.2">
      <c r="A1939" s="6">
        <v>45001</v>
      </c>
      <c r="B1939" s="2">
        <v>14861</v>
      </c>
      <c r="C1939" s="2" t="s">
        <v>2162</v>
      </c>
      <c r="D1939" s="2" t="s">
        <v>3519</v>
      </c>
      <c r="E1939" s="1">
        <v>4928325</v>
      </c>
      <c r="F1939" s="8" t="s">
        <v>620</v>
      </c>
      <c r="G1939" s="1">
        <v>492833</v>
      </c>
      <c r="H1939" s="1">
        <f t="shared" si="134"/>
        <v>5421158</v>
      </c>
      <c r="I1939" s="2" t="s">
        <v>1893</v>
      </c>
      <c r="J1939" s="2" t="s">
        <v>375</v>
      </c>
      <c r="K1939" s="1">
        <f>+VLOOKUP(B1939,[17]Sheet1!A$2:H$83,6,0)</f>
        <v>4928330</v>
      </c>
      <c r="L1939" s="1">
        <f t="shared" si="133"/>
        <v>5</v>
      </c>
      <c r="M1939" s="6">
        <f>+VLOOKUP(B1939,[17]Sheet1!A$2:H$83,8,0)</f>
        <v>45020</v>
      </c>
      <c r="N1939" t="s">
        <v>4444</v>
      </c>
    </row>
    <row r="1940" spans="1:14" customFormat="1" hidden="1" x14ac:dyDescent="0.2">
      <c r="A1940" s="6">
        <v>45002</v>
      </c>
      <c r="B1940" s="2">
        <v>2353</v>
      </c>
      <c r="C1940" s="2"/>
      <c r="D1940" s="2" t="s">
        <v>4412</v>
      </c>
      <c r="E1940" s="1">
        <v>-2903393</v>
      </c>
      <c r="F1940" s="8" t="s">
        <v>3060</v>
      </c>
      <c r="G1940" s="1">
        <v>-290337</v>
      </c>
      <c r="H1940" s="1">
        <f t="shared" si="134"/>
        <v>-3193730</v>
      </c>
      <c r="I1940" s="2" t="s">
        <v>2355</v>
      </c>
      <c r="J1940" s="2" t="s">
        <v>2013</v>
      </c>
      <c r="K1940" s="1" t="e">
        <f>+VLOOKUP(B1940,[2]Sheet1!A$2:H$93,6,0)</f>
        <v>#N/A</v>
      </c>
      <c r="L1940" s="1" t="e">
        <f t="shared" si="133"/>
        <v>#N/A</v>
      </c>
      <c r="M1940" s="6" t="e">
        <f>+VLOOKUP(B1940,[2]Sheet1!A$2:H$93,8,0)</f>
        <v>#N/A</v>
      </c>
      <c r="N1940" t="s">
        <v>4426</v>
      </c>
    </row>
    <row r="1941" spans="1:14" customFormat="1" hidden="1" x14ac:dyDescent="0.2">
      <c r="A1941" s="6">
        <v>45003</v>
      </c>
      <c r="B1941" s="2">
        <v>15705</v>
      </c>
      <c r="C1941" s="2" t="s">
        <v>2162</v>
      </c>
      <c r="D1941" s="2" t="s">
        <v>3521</v>
      </c>
      <c r="E1941" s="1">
        <v>2831970</v>
      </c>
      <c r="F1941" s="8" t="s">
        <v>620</v>
      </c>
      <c r="G1941" s="1">
        <v>283197</v>
      </c>
      <c r="H1941" s="1">
        <f t="shared" si="134"/>
        <v>3115167</v>
      </c>
      <c r="I1941" s="2" t="s">
        <v>1900</v>
      </c>
      <c r="J1941" s="2" t="s">
        <v>441</v>
      </c>
      <c r="K1941" s="1">
        <f>+VLOOKUP(B1941,[17]Sheet1!A$2:H$83,6,0)</f>
        <v>2831970</v>
      </c>
      <c r="L1941" s="1">
        <f t="shared" si="133"/>
        <v>0</v>
      </c>
      <c r="M1941" s="6">
        <f>+VLOOKUP(B1941,[17]Sheet1!A$2:H$83,8,0)</f>
        <v>45020</v>
      </c>
      <c r="N1941" t="s">
        <v>4444</v>
      </c>
    </row>
    <row r="1942" spans="1:14" customFormat="1" hidden="1" x14ac:dyDescent="0.2">
      <c r="A1942" s="6">
        <v>45003</v>
      </c>
      <c r="B1942" s="2">
        <v>15706</v>
      </c>
      <c r="C1942" s="2" t="s">
        <v>2162</v>
      </c>
      <c r="D1942" s="2" t="s">
        <v>3523</v>
      </c>
      <c r="E1942" s="1">
        <v>4272736</v>
      </c>
      <c r="F1942" s="8" t="s">
        <v>620</v>
      </c>
      <c r="G1942" s="1">
        <v>427274</v>
      </c>
      <c r="H1942" s="1">
        <f t="shared" si="134"/>
        <v>4700010</v>
      </c>
      <c r="I1942" s="2" t="s">
        <v>1900</v>
      </c>
      <c r="J1942" s="2" t="s">
        <v>441</v>
      </c>
      <c r="K1942" s="1">
        <f>+VLOOKUP(B1942,[17]Sheet1!A$2:H$83,6,0)</f>
        <v>4272740</v>
      </c>
      <c r="L1942" s="1">
        <f t="shared" si="133"/>
        <v>4</v>
      </c>
      <c r="M1942" s="6">
        <f>+VLOOKUP(B1942,[17]Sheet1!A$2:H$83,8,0)</f>
        <v>45020</v>
      </c>
      <c r="N1942" t="s">
        <v>4444</v>
      </c>
    </row>
    <row r="1943" spans="1:14" customFormat="1" hidden="1" x14ac:dyDescent="0.2">
      <c r="A1943" s="6">
        <v>45003</v>
      </c>
      <c r="B1943" s="2">
        <v>15707</v>
      </c>
      <c r="C1943" s="2" t="s">
        <v>2162</v>
      </c>
      <c r="D1943" s="2" t="s">
        <v>3525</v>
      </c>
      <c r="E1943" s="1">
        <v>1468620</v>
      </c>
      <c r="F1943" s="8" t="s">
        <v>620</v>
      </c>
      <c r="G1943" s="1">
        <v>146862</v>
      </c>
      <c r="H1943" s="1">
        <f t="shared" si="134"/>
        <v>1615482</v>
      </c>
      <c r="I1943" s="2" t="s">
        <v>944</v>
      </c>
      <c r="J1943" s="2" t="s">
        <v>319</v>
      </c>
      <c r="K1943" s="1">
        <f>+VLOOKUP(B1943,[17]Sheet1!A$2:H$83,6,0)</f>
        <v>1468620</v>
      </c>
      <c r="L1943" s="1">
        <f t="shared" si="133"/>
        <v>0</v>
      </c>
      <c r="M1943" s="6">
        <f>+VLOOKUP(B1943,[17]Sheet1!A$2:H$83,8,0)</f>
        <v>45020</v>
      </c>
      <c r="N1943" t="s">
        <v>4444</v>
      </c>
    </row>
    <row r="1944" spans="1:14" customFormat="1" hidden="1" x14ac:dyDescent="0.2">
      <c r="A1944" s="6">
        <v>45003</v>
      </c>
      <c r="B1944" s="2">
        <v>15708</v>
      </c>
      <c r="C1944" s="2" t="s">
        <v>2162</v>
      </c>
      <c r="D1944" s="2" t="s">
        <v>3527</v>
      </c>
      <c r="E1944" s="1">
        <v>943990</v>
      </c>
      <c r="F1944" s="8" t="s">
        <v>620</v>
      </c>
      <c r="G1944" s="1">
        <v>94399</v>
      </c>
      <c r="H1944" s="1">
        <f t="shared" si="134"/>
        <v>1038389</v>
      </c>
      <c r="I1944" s="2" t="s">
        <v>1796</v>
      </c>
      <c r="J1944" s="2" t="s">
        <v>913</v>
      </c>
      <c r="K1944" s="1">
        <f>+VLOOKUP(B1944,[17]Sheet1!A$2:H$83,6,0)</f>
        <v>943990</v>
      </c>
      <c r="L1944" s="1">
        <f t="shared" si="133"/>
        <v>0</v>
      </c>
      <c r="M1944" s="6">
        <f>+VLOOKUP(B1944,[17]Sheet1!A$2:H$83,8,0)</f>
        <v>45020</v>
      </c>
      <c r="N1944" t="s">
        <v>4444</v>
      </c>
    </row>
    <row r="1945" spans="1:14" customFormat="1" hidden="1" x14ac:dyDescent="0.2">
      <c r="A1945" s="6">
        <v>45003</v>
      </c>
      <c r="B1945" s="2">
        <v>15709</v>
      </c>
      <c r="C1945" s="2" t="s">
        <v>2162</v>
      </c>
      <c r="D1945" s="2" t="s">
        <v>3529</v>
      </c>
      <c r="E1945" s="1">
        <v>943990</v>
      </c>
      <c r="F1945" s="8" t="s">
        <v>620</v>
      </c>
      <c r="G1945" s="1">
        <v>94399</v>
      </c>
      <c r="H1945" s="1">
        <f t="shared" si="134"/>
        <v>1038389</v>
      </c>
      <c r="I1945" s="2" t="s">
        <v>2445</v>
      </c>
      <c r="J1945" s="2" t="s">
        <v>1098</v>
      </c>
      <c r="K1945" s="1">
        <f>+VLOOKUP(B1945,[17]Sheet1!A$2:H$83,6,0)</f>
        <v>943990</v>
      </c>
      <c r="L1945" s="1">
        <f t="shared" si="133"/>
        <v>0</v>
      </c>
      <c r="M1945" s="6">
        <f>+VLOOKUP(B1945,[17]Sheet1!A$2:H$83,8,0)</f>
        <v>45020</v>
      </c>
      <c r="N1945" t="s">
        <v>4444</v>
      </c>
    </row>
    <row r="1946" spans="1:14" customFormat="1" hidden="1" x14ac:dyDescent="0.2">
      <c r="A1946" s="6">
        <v>45003</v>
      </c>
      <c r="B1946" s="2">
        <v>15710</v>
      </c>
      <c r="C1946" s="2" t="s">
        <v>2162</v>
      </c>
      <c r="D1946" s="2" t="s">
        <v>3531</v>
      </c>
      <c r="E1946" s="1">
        <v>1410195</v>
      </c>
      <c r="F1946" s="8" t="s">
        <v>620</v>
      </c>
      <c r="G1946" s="1">
        <v>141020</v>
      </c>
      <c r="H1946" s="1">
        <f t="shared" si="134"/>
        <v>1551215</v>
      </c>
      <c r="I1946" s="2" t="s">
        <v>2818</v>
      </c>
      <c r="J1946" s="2" t="s">
        <v>364</v>
      </c>
      <c r="K1946" s="1">
        <f>+VLOOKUP(B1946,[17]Sheet1!A$2:H$83,6,0)</f>
        <v>1410200</v>
      </c>
      <c r="L1946" s="1">
        <f t="shared" si="133"/>
        <v>5</v>
      </c>
      <c r="M1946" s="6">
        <f>+VLOOKUP(B1946,[17]Sheet1!A$2:H$83,8,0)</f>
        <v>45020</v>
      </c>
      <c r="N1946" t="s">
        <v>4444</v>
      </c>
    </row>
    <row r="1947" spans="1:14" customFormat="1" hidden="1" x14ac:dyDescent="0.2">
      <c r="A1947" s="6">
        <v>45003</v>
      </c>
      <c r="B1947" s="2">
        <v>15711</v>
      </c>
      <c r="C1947" s="2" t="s">
        <v>2162</v>
      </c>
      <c r="D1947" s="2" t="s">
        <v>3533</v>
      </c>
      <c r="E1947" s="1">
        <v>1468620</v>
      </c>
      <c r="F1947" s="8" t="s">
        <v>620</v>
      </c>
      <c r="G1947" s="1">
        <v>146862</v>
      </c>
      <c r="H1947" s="1">
        <f t="shared" si="134"/>
        <v>1615482</v>
      </c>
      <c r="I1947" s="2" t="s">
        <v>24</v>
      </c>
      <c r="J1947" s="2" t="s">
        <v>349</v>
      </c>
      <c r="K1947" s="1">
        <f>+VLOOKUP(B1947,[17]Sheet1!A$2:H$83,6,0)</f>
        <v>1468620</v>
      </c>
      <c r="L1947" s="1">
        <f t="shared" si="133"/>
        <v>0</v>
      </c>
      <c r="M1947" s="6">
        <f>+VLOOKUP(B1947,[17]Sheet1!A$2:H$83,8,0)</f>
        <v>45020</v>
      </c>
      <c r="N1947" t="s">
        <v>4444</v>
      </c>
    </row>
    <row r="1948" spans="1:14" customFormat="1" hidden="1" x14ac:dyDescent="0.2">
      <c r="A1948" s="6">
        <v>45003</v>
      </c>
      <c r="B1948" s="2">
        <v>15712</v>
      </c>
      <c r="C1948" s="2" t="s">
        <v>2162</v>
      </c>
      <c r="D1948" s="2" t="s">
        <v>3535</v>
      </c>
      <c r="E1948" s="1">
        <v>2138890</v>
      </c>
      <c r="F1948" s="8" t="s">
        <v>620</v>
      </c>
      <c r="G1948" s="1">
        <v>213889</v>
      </c>
      <c r="H1948" s="1">
        <f t="shared" si="134"/>
        <v>2352779</v>
      </c>
      <c r="I1948" s="2" t="s">
        <v>2339</v>
      </c>
      <c r="J1948" s="2" t="s">
        <v>1408</v>
      </c>
      <c r="K1948" s="1">
        <f>+VLOOKUP(B1948,[17]Sheet1!A$2:H$83,6,0)</f>
        <v>2138890</v>
      </c>
      <c r="L1948" s="1">
        <f t="shared" si="133"/>
        <v>0</v>
      </c>
      <c r="M1948" s="6">
        <f>+VLOOKUP(B1948,[17]Sheet1!A$2:H$83,8,0)</f>
        <v>45020</v>
      </c>
      <c r="N1948" t="s">
        <v>4444</v>
      </c>
    </row>
    <row r="1949" spans="1:14" customFormat="1" hidden="1" x14ac:dyDescent="0.2">
      <c r="A1949" s="6">
        <v>45003</v>
      </c>
      <c r="B1949" s="2">
        <v>15713</v>
      </c>
      <c r="C1949" s="2" t="s">
        <v>2162</v>
      </c>
      <c r="D1949" s="2" t="s">
        <v>3537</v>
      </c>
      <c r="E1949" s="1">
        <v>501820</v>
      </c>
      <c r="F1949" s="8" t="s">
        <v>620</v>
      </c>
      <c r="G1949" s="1">
        <v>50182</v>
      </c>
      <c r="H1949" s="1">
        <f t="shared" si="134"/>
        <v>552002</v>
      </c>
      <c r="I1949" s="2" t="s">
        <v>2818</v>
      </c>
      <c r="J1949" s="2" t="s">
        <v>364</v>
      </c>
      <c r="K1949" s="1">
        <f>+VLOOKUP(B1949,[12]Sheet1!A$120:I$325,7,0)</f>
        <v>501830</v>
      </c>
      <c r="L1949" s="1">
        <f t="shared" si="133"/>
        <v>10</v>
      </c>
      <c r="M1949" s="6">
        <f>+VLOOKUP(B1949,[12]Sheet1!A$120:I$325,9,0)</f>
        <v>44935</v>
      </c>
      <c r="N1949" t="s">
        <v>4438</v>
      </c>
    </row>
    <row r="1950" spans="1:14" customFormat="1" hidden="1" x14ac:dyDescent="0.2">
      <c r="A1950" s="6">
        <v>45003</v>
      </c>
      <c r="B1950" s="2">
        <v>15714</v>
      </c>
      <c r="C1950" s="2" t="s">
        <v>2162</v>
      </c>
      <c r="D1950" s="2" t="s">
        <v>2391</v>
      </c>
      <c r="E1950" s="1">
        <v>4617925</v>
      </c>
      <c r="F1950" s="8" t="s">
        <v>620</v>
      </c>
      <c r="G1950" s="1">
        <v>461793</v>
      </c>
      <c r="H1950" s="1">
        <f t="shared" si="134"/>
        <v>5079718</v>
      </c>
      <c r="I1950" s="2" t="s">
        <v>124</v>
      </c>
      <c r="J1950" s="2" t="s">
        <v>1197</v>
      </c>
      <c r="K1950" s="1" t="e">
        <f>+VLOOKUP(B1950,[20]Sheet1!$A$1:$H$126,6,0)</f>
        <v>#N/A</v>
      </c>
      <c r="L1950" s="1" t="e">
        <f t="shared" si="133"/>
        <v>#N/A</v>
      </c>
      <c r="M1950" s="6" t="e">
        <f>+VLOOKUP(B1950,[20]Sheet1!$A$1:$H$126,8,0)</f>
        <v>#N/A</v>
      </c>
      <c r="N1950" t="s">
        <v>5163</v>
      </c>
    </row>
    <row r="1951" spans="1:14" customFormat="1" hidden="1" x14ac:dyDescent="0.2">
      <c r="A1951" s="6">
        <v>45003</v>
      </c>
      <c r="B1951" s="2">
        <v>15715</v>
      </c>
      <c r="C1951" s="2" t="s">
        <v>2162</v>
      </c>
      <c r="D1951" s="2" t="s">
        <v>3540</v>
      </c>
      <c r="E1951" s="1">
        <v>3562430</v>
      </c>
      <c r="F1951" s="8" t="s">
        <v>620</v>
      </c>
      <c r="G1951" s="1">
        <v>356243</v>
      </c>
      <c r="H1951" s="1">
        <f t="shared" si="134"/>
        <v>3918673</v>
      </c>
      <c r="I1951" s="2" t="s">
        <v>1796</v>
      </c>
      <c r="J1951" s="2" t="s">
        <v>913</v>
      </c>
      <c r="K1951" s="1">
        <f>+VLOOKUP(B1951,[12]Sheet1!A$120:I$325,7,0)</f>
        <v>3729020</v>
      </c>
      <c r="L1951" s="1">
        <f t="shared" si="133"/>
        <v>166590</v>
      </c>
      <c r="M1951" s="6">
        <f>+VLOOKUP(B1951,[12]Sheet1!A$120:I$325,9,0)</f>
        <v>44935</v>
      </c>
      <c r="N1951" t="s">
        <v>4438</v>
      </c>
    </row>
    <row r="1952" spans="1:14" customFormat="1" hidden="1" x14ac:dyDescent="0.2">
      <c r="A1952" s="6">
        <v>45003</v>
      </c>
      <c r="B1952" s="2">
        <v>15716</v>
      </c>
      <c r="C1952" s="2" t="s">
        <v>2162</v>
      </c>
      <c r="D1952" s="2" t="s">
        <v>3542</v>
      </c>
      <c r="E1952" s="1">
        <v>10553485</v>
      </c>
      <c r="F1952" s="8" t="s">
        <v>620</v>
      </c>
      <c r="G1952" s="1">
        <v>1055349</v>
      </c>
      <c r="H1952" s="1">
        <f t="shared" si="134"/>
        <v>11608834</v>
      </c>
      <c r="I1952" s="2" t="s">
        <v>24</v>
      </c>
      <c r="J1952" s="2" t="s">
        <v>349</v>
      </c>
      <c r="K1952" s="1">
        <f>+VLOOKUP(B1952,[12]Sheet1!A$120:I$325,7,0)</f>
        <v>10196285</v>
      </c>
      <c r="L1952" s="1">
        <f t="shared" si="133"/>
        <v>-357200</v>
      </c>
      <c r="M1952" s="6">
        <f>+VLOOKUP(B1952,[12]Sheet1!A$120:I$325,9,0)</f>
        <v>44935</v>
      </c>
      <c r="N1952" t="s">
        <v>4438</v>
      </c>
    </row>
    <row r="1953" spans="1:14" customFormat="1" hidden="1" x14ac:dyDescent="0.2">
      <c r="A1953" s="6">
        <v>45003</v>
      </c>
      <c r="B1953" s="2">
        <v>15717</v>
      </c>
      <c r="C1953" s="2" t="s">
        <v>2162</v>
      </c>
      <c r="D1953" s="2" t="s">
        <v>3544</v>
      </c>
      <c r="E1953" s="1">
        <v>2472070</v>
      </c>
      <c r="F1953" s="8" t="s">
        <v>620</v>
      </c>
      <c r="G1953" s="1">
        <v>247207</v>
      </c>
      <c r="H1953" s="1">
        <f t="shared" si="134"/>
        <v>2719277</v>
      </c>
      <c r="I1953" s="2" t="s">
        <v>2818</v>
      </c>
      <c r="J1953" s="2" t="s">
        <v>364</v>
      </c>
      <c r="K1953" s="1">
        <f>+VLOOKUP(B1953,[12]Sheet1!A$120:I$325,7,0)</f>
        <v>2101258</v>
      </c>
      <c r="L1953" s="1">
        <f t="shared" si="133"/>
        <v>-370812</v>
      </c>
      <c r="M1953" s="6">
        <f>+VLOOKUP(B1953,[12]Sheet1!A$120:I$325,9,0)</f>
        <v>44935</v>
      </c>
      <c r="N1953" t="s">
        <v>4438</v>
      </c>
    </row>
    <row r="1954" spans="1:14" customFormat="1" hidden="1" x14ac:dyDescent="0.2">
      <c r="A1954" s="6">
        <v>45003</v>
      </c>
      <c r="B1954" s="2">
        <v>15718</v>
      </c>
      <c r="C1954" s="2" t="s">
        <v>2162</v>
      </c>
      <c r="D1954" s="2" t="s">
        <v>3546</v>
      </c>
      <c r="E1954" s="1">
        <v>6010108</v>
      </c>
      <c r="F1954" s="8" t="s">
        <v>620</v>
      </c>
      <c r="G1954" s="1">
        <v>601011</v>
      </c>
      <c r="H1954" s="1">
        <f t="shared" si="134"/>
        <v>6611119</v>
      </c>
      <c r="I1954" s="2" t="s">
        <v>2818</v>
      </c>
      <c r="J1954" s="2" t="s">
        <v>364</v>
      </c>
      <c r="K1954" s="1">
        <f>+VLOOKUP(B1954,[12]Sheet1!A$120:I$325,7,0)</f>
        <v>6010117</v>
      </c>
      <c r="L1954" s="1">
        <f t="shared" si="133"/>
        <v>9</v>
      </c>
      <c r="M1954" s="6">
        <f>+VLOOKUP(B1954,[12]Sheet1!A$120:I$325,9,0)</f>
        <v>44935</v>
      </c>
      <c r="N1954" t="s">
        <v>4438</v>
      </c>
    </row>
    <row r="1955" spans="1:14" customFormat="1" hidden="1" x14ac:dyDescent="0.2">
      <c r="A1955" s="6">
        <v>45003</v>
      </c>
      <c r="B1955" s="2">
        <v>15719</v>
      </c>
      <c r="C1955" s="2" t="s">
        <v>2162</v>
      </c>
      <c r="D1955" s="2" t="s">
        <v>3548</v>
      </c>
      <c r="E1955" s="1">
        <v>4762640</v>
      </c>
      <c r="F1955" s="8" t="s">
        <v>620</v>
      </c>
      <c r="G1955" s="1">
        <v>476264</v>
      </c>
      <c r="H1955" s="1">
        <f t="shared" si="134"/>
        <v>5238904</v>
      </c>
      <c r="I1955" s="2" t="s">
        <v>1554</v>
      </c>
      <c r="J1955" s="2" t="s">
        <v>2830</v>
      </c>
      <c r="K1955" s="1">
        <f>+VLOOKUP(B1955,[12]Sheet1!A$120:I$325,7,0)</f>
        <v>4762640</v>
      </c>
      <c r="L1955" s="1">
        <f t="shared" si="133"/>
        <v>0</v>
      </c>
      <c r="M1955" s="6">
        <f>+VLOOKUP(B1955,[12]Sheet1!A$120:I$325,9,0)</f>
        <v>44935</v>
      </c>
      <c r="N1955" t="s">
        <v>4438</v>
      </c>
    </row>
    <row r="1956" spans="1:14" customFormat="1" hidden="1" x14ac:dyDescent="0.2">
      <c r="A1956" s="6">
        <v>45003</v>
      </c>
      <c r="B1956" s="2">
        <v>15720</v>
      </c>
      <c r="C1956" s="2" t="s">
        <v>2162</v>
      </c>
      <c r="D1956" s="2" t="s">
        <v>3550</v>
      </c>
      <c r="E1956" s="1">
        <v>2381320</v>
      </c>
      <c r="F1956" s="8" t="s">
        <v>620</v>
      </c>
      <c r="G1956" s="1">
        <v>238132</v>
      </c>
      <c r="H1956" s="1">
        <f t="shared" si="134"/>
        <v>2619452</v>
      </c>
      <c r="I1956" s="2" t="s">
        <v>1796</v>
      </c>
      <c r="J1956" s="2" t="s">
        <v>913</v>
      </c>
      <c r="K1956" s="1">
        <f>+VLOOKUP(B1956,[12]Sheet1!A$120:I$325,7,0)</f>
        <v>2024120</v>
      </c>
      <c r="L1956" s="1">
        <f t="shared" si="133"/>
        <v>-357200</v>
      </c>
      <c r="M1956" s="6">
        <f>+VLOOKUP(B1956,[12]Sheet1!A$120:I$325,9,0)</f>
        <v>44935</v>
      </c>
      <c r="N1956" t="s">
        <v>4438</v>
      </c>
    </row>
    <row r="1957" spans="1:14" customFormat="1" hidden="1" x14ac:dyDescent="0.2">
      <c r="A1957" s="6">
        <v>45003</v>
      </c>
      <c r="B1957" s="2">
        <v>15721</v>
      </c>
      <c r="C1957" s="2" t="s">
        <v>2162</v>
      </c>
      <c r="D1957" s="2" t="s">
        <v>3552</v>
      </c>
      <c r="E1957" s="1">
        <v>501820</v>
      </c>
      <c r="F1957" s="8" t="s">
        <v>620</v>
      </c>
      <c r="G1957" s="1">
        <v>50182</v>
      </c>
      <c r="H1957" s="1">
        <f t="shared" si="134"/>
        <v>552002</v>
      </c>
      <c r="I1957" s="2" t="s">
        <v>1900</v>
      </c>
      <c r="J1957" s="2" t="s">
        <v>441</v>
      </c>
      <c r="K1957" s="1" t="e">
        <f>+VLOOKUP(B1957,[12]Sheet1!A$120:I$325,7,0)</f>
        <v>#N/A</v>
      </c>
      <c r="L1957" s="1" t="e">
        <f t="shared" ref="L1957:L1958" si="135">+K1957-E1957</f>
        <v>#N/A</v>
      </c>
      <c r="M1957" s="6" t="e">
        <f>+VLOOKUP(B1957,[12]Sheet1!A$120:I$325,9,0)</f>
        <v>#N/A</v>
      </c>
      <c r="N1957" t="s">
        <v>4415</v>
      </c>
    </row>
    <row r="1958" spans="1:14" customFormat="1" hidden="1" x14ac:dyDescent="0.2">
      <c r="A1958" s="6">
        <v>45003</v>
      </c>
      <c r="B1958" s="2">
        <v>15722</v>
      </c>
      <c r="C1958" s="2" t="s">
        <v>2162</v>
      </c>
      <c r="D1958" s="2" t="s">
        <v>3554</v>
      </c>
      <c r="E1958" s="1">
        <v>2144100</v>
      </c>
      <c r="F1958" s="8" t="s">
        <v>620</v>
      </c>
      <c r="G1958" s="1">
        <v>214410</v>
      </c>
      <c r="H1958" s="1">
        <f t="shared" si="134"/>
        <v>2358510</v>
      </c>
      <c r="I1958" s="2" t="s">
        <v>1900</v>
      </c>
      <c r="J1958" s="2" t="s">
        <v>441</v>
      </c>
      <c r="K1958" s="1" t="e">
        <f>+VLOOKUP(B1958,[12]Sheet1!A$120:I$325,7,0)</f>
        <v>#N/A</v>
      </c>
      <c r="L1958" s="1" t="e">
        <f t="shared" si="135"/>
        <v>#N/A</v>
      </c>
      <c r="M1958" s="6" t="e">
        <f>+VLOOKUP(B1958,[12]Sheet1!A$120:I$325,9,0)</f>
        <v>#N/A</v>
      </c>
      <c r="N1958" t="s">
        <v>4415</v>
      </c>
    </row>
    <row r="1959" spans="1:14" customFormat="1" hidden="1" x14ac:dyDescent="0.2">
      <c r="A1959" s="6">
        <v>45003</v>
      </c>
      <c r="B1959" s="2">
        <v>15723</v>
      </c>
      <c r="C1959" s="2" t="s">
        <v>2162</v>
      </c>
      <c r="D1959" s="2" t="s">
        <v>3556</v>
      </c>
      <c r="E1959" s="1">
        <v>6181315</v>
      </c>
      <c r="F1959" s="8" t="s">
        <v>620</v>
      </c>
      <c r="G1959" s="1">
        <v>618132</v>
      </c>
      <c r="H1959" s="1">
        <f t="shared" si="134"/>
        <v>6799447</v>
      </c>
      <c r="I1959" s="2" t="s">
        <v>1900</v>
      </c>
      <c r="J1959" s="2" t="s">
        <v>441</v>
      </c>
      <c r="K1959" s="1">
        <f>+VLOOKUP(B1959,[12]Sheet1!A$120:I$325,7,0)</f>
        <v>6514505</v>
      </c>
      <c r="L1959" s="1">
        <f t="shared" ref="L1959:L2022" si="136">+K1959-E1959</f>
        <v>333190</v>
      </c>
      <c r="M1959" s="6">
        <f>+VLOOKUP(B1959,[12]Sheet1!A$120:I$325,9,0)</f>
        <v>44935</v>
      </c>
      <c r="N1959" t="s">
        <v>4438</v>
      </c>
    </row>
    <row r="1960" spans="1:14" customFormat="1" hidden="1" x14ac:dyDescent="0.2">
      <c r="A1960" s="6">
        <v>45003</v>
      </c>
      <c r="B1960" s="2">
        <v>15724</v>
      </c>
      <c r="C1960" s="2" t="s">
        <v>2162</v>
      </c>
      <c r="D1960" s="2" t="s">
        <v>3558</v>
      </c>
      <c r="E1960" s="1">
        <v>4096600</v>
      </c>
      <c r="F1960" s="8" t="s">
        <v>620</v>
      </c>
      <c r="G1960" s="1">
        <v>409660</v>
      </c>
      <c r="H1960" s="1">
        <f t="shared" si="134"/>
        <v>4506260</v>
      </c>
      <c r="I1960" s="2" t="s">
        <v>1893</v>
      </c>
      <c r="J1960" s="2" t="s">
        <v>375</v>
      </c>
      <c r="K1960" s="1">
        <f>+VLOOKUP(B1960,[12]Sheet1!A$120:I$325,7,0)</f>
        <v>4096600</v>
      </c>
      <c r="L1960" s="1">
        <f t="shared" si="136"/>
        <v>0</v>
      </c>
      <c r="M1960" s="6">
        <f>+VLOOKUP(B1960,[12]Sheet1!A$120:I$325,9,0)</f>
        <v>44935</v>
      </c>
      <c r="N1960" t="s">
        <v>4438</v>
      </c>
    </row>
    <row r="1961" spans="1:14" customFormat="1" hidden="1" x14ac:dyDescent="0.2">
      <c r="A1961" s="6">
        <v>45003</v>
      </c>
      <c r="B1961" s="2">
        <v>15730</v>
      </c>
      <c r="C1961" s="2" t="s">
        <v>2162</v>
      </c>
      <c r="D1961" s="2" t="s">
        <v>3560</v>
      </c>
      <c r="E1961" s="1">
        <v>8909695</v>
      </c>
      <c r="F1961" s="8" t="s">
        <v>620</v>
      </c>
      <c r="G1961" s="1">
        <v>890970</v>
      </c>
      <c r="H1961" s="1">
        <f t="shared" si="134"/>
        <v>9800665</v>
      </c>
      <c r="I1961" s="2" t="s">
        <v>2355</v>
      </c>
      <c r="J1961" s="2" t="s">
        <v>2013</v>
      </c>
      <c r="K1961" s="1">
        <f>+VLOOKUP(B1961,[17]Sheet1!A$2:H$83,6,0)</f>
        <v>8909700</v>
      </c>
      <c r="L1961" s="1">
        <f t="shared" si="136"/>
        <v>5</v>
      </c>
      <c r="M1961" s="6">
        <f>+VLOOKUP(B1961,[17]Sheet1!A$2:H$83,8,0)</f>
        <v>45020</v>
      </c>
      <c r="N1961" t="s">
        <v>4444</v>
      </c>
    </row>
    <row r="1962" spans="1:14" customFormat="1" hidden="1" x14ac:dyDescent="0.2">
      <c r="A1962" s="6">
        <v>45003</v>
      </c>
      <c r="B1962" s="2">
        <v>15732</v>
      </c>
      <c r="C1962" s="2" t="s">
        <v>2162</v>
      </c>
      <c r="D1962" s="2" t="s">
        <v>3562</v>
      </c>
      <c r="E1962" s="1">
        <v>2790378</v>
      </c>
      <c r="F1962" s="8" t="s">
        <v>620</v>
      </c>
      <c r="G1962" s="1">
        <v>279038</v>
      </c>
      <c r="H1962" s="1">
        <f t="shared" si="134"/>
        <v>3069416</v>
      </c>
      <c r="I1962" s="2" t="s">
        <v>431</v>
      </c>
      <c r="J1962" s="2" t="s">
        <v>2857</v>
      </c>
      <c r="K1962" s="1">
        <f>+VLOOKUP(B1962,[17]Sheet1!A$2:H$83,6,0)</f>
        <v>2790380</v>
      </c>
      <c r="L1962" s="1">
        <f t="shared" si="136"/>
        <v>2</v>
      </c>
      <c r="M1962" s="6">
        <f>+VLOOKUP(B1962,[17]Sheet1!A$2:H$83,8,0)</f>
        <v>45020</v>
      </c>
      <c r="N1962" t="s">
        <v>4444</v>
      </c>
    </row>
    <row r="1963" spans="1:14" customFormat="1" hidden="1" x14ac:dyDescent="0.2">
      <c r="A1963" s="6">
        <v>45003</v>
      </c>
      <c r="B1963" s="2">
        <v>15733</v>
      </c>
      <c r="C1963" s="2" t="s">
        <v>2162</v>
      </c>
      <c r="D1963" s="2" t="s">
        <v>3564</v>
      </c>
      <c r="E1963" s="1">
        <v>272250</v>
      </c>
      <c r="F1963" s="8" t="s">
        <v>620</v>
      </c>
      <c r="G1963" s="1">
        <v>27225</v>
      </c>
      <c r="H1963" s="1">
        <f t="shared" si="134"/>
        <v>299475</v>
      </c>
      <c r="I1963" s="2" t="s">
        <v>944</v>
      </c>
      <c r="J1963" s="2" t="s">
        <v>319</v>
      </c>
      <c r="K1963" s="1">
        <f>+VLOOKUP(B1963,[17]Sheet1!A$2:H$83,6,0)</f>
        <v>272250</v>
      </c>
      <c r="L1963" s="1">
        <f t="shared" si="136"/>
        <v>0</v>
      </c>
      <c r="M1963" s="6">
        <f>+VLOOKUP(B1963,[17]Sheet1!A$2:H$83,8,0)</f>
        <v>45020</v>
      </c>
      <c r="N1963" t="s">
        <v>4444</v>
      </c>
    </row>
    <row r="1964" spans="1:14" customFormat="1" hidden="1" x14ac:dyDescent="0.2">
      <c r="A1964" s="6">
        <v>45006</v>
      </c>
      <c r="B1964" s="2">
        <v>104</v>
      </c>
      <c r="C1964" s="2" t="s">
        <v>3447</v>
      </c>
      <c r="D1964" s="2" t="s">
        <v>2141</v>
      </c>
      <c r="E1964" s="1">
        <v>-444232</v>
      </c>
      <c r="F1964" s="8" t="s">
        <v>620</v>
      </c>
      <c r="G1964" s="1">
        <v>-44423</v>
      </c>
      <c r="H1964" s="1">
        <f t="shared" si="134"/>
        <v>-488655</v>
      </c>
      <c r="I1964" s="2" t="s">
        <v>2355</v>
      </c>
      <c r="J1964" s="2" t="s">
        <v>2013</v>
      </c>
      <c r="K1964" s="1">
        <f>+VLOOKUP(B1964,[17]Sheet1!A$2:H$83,6,0)</f>
        <v>-444232</v>
      </c>
      <c r="L1964" s="1">
        <f t="shared" si="136"/>
        <v>0</v>
      </c>
      <c r="M1964" s="6">
        <f>+VLOOKUP(B1964,[17]Sheet1!A$2:H$83,8,0)</f>
        <v>45020</v>
      </c>
      <c r="N1964" t="s">
        <v>4444</v>
      </c>
    </row>
    <row r="1965" spans="1:14" customFormat="1" hidden="1" x14ac:dyDescent="0.2">
      <c r="A1965" s="6">
        <v>45008</v>
      </c>
      <c r="B1965" s="2">
        <v>10969</v>
      </c>
      <c r="C1965" s="2"/>
      <c r="D1965" s="2" t="s">
        <v>4410</v>
      </c>
      <c r="E1965" s="1">
        <v>-3253303</v>
      </c>
      <c r="F1965" s="8" t="s">
        <v>3060</v>
      </c>
      <c r="G1965" s="1">
        <v>-325330</v>
      </c>
      <c r="H1965" s="1">
        <f t="shared" si="134"/>
        <v>-3578633</v>
      </c>
      <c r="I1965" s="2" t="s">
        <v>2355</v>
      </c>
      <c r="J1965" s="2" t="s">
        <v>2013</v>
      </c>
      <c r="K1965" s="1" t="e">
        <f>+VLOOKUP(B1965,[2]Sheet1!A$2:H$93,6,0)</f>
        <v>#N/A</v>
      </c>
      <c r="L1965" s="1" t="e">
        <f t="shared" si="136"/>
        <v>#N/A</v>
      </c>
      <c r="M1965" s="6" t="e">
        <f>+VLOOKUP(B1965,[2]Sheet1!A$2:H$93,8,0)</f>
        <v>#N/A</v>
      </c>
      <c r="N1965" t="s">
        <v>4426</v>
      </c>
    </row>
    <row r="1966" spans="1:14" customFormat="1" hidden="1" x14ac:dyDescent="0.2">
      <c r="A1966" s="6">
        <v>45008</v>
      </c>
      <c r="B1966" s="2">
        <v>16741</v>
      </c>
      <c r="C1966" s="2" t="s">
        <v>2162</v>
      </c>
      <c r="D1966" s="2" t="s">
        <v>3567</v>
      </c>
      <c r="E1966" s="1">
        <v>250910</v>
      </c>
      <c r="F1966" s="8" t="s">
        <v>620</v>
      </c>
      <c r="G1966" s="1">
        <v>25091</v>
      </c>
      <c r="H1966" s="1">
        <f t="shared" si="134"/>
        <v>276001</v>
      </c>
      <c r="I1966" s="2" t="s">
        <v>1893</v>
      </c>
      <c r="J1966" s="2" t="s">
        <v>375</v>
      </c>
      <c r="K1966" s="1">
        <f>+VLOOKUP(B1966,[17]Sheet1!A$2:H$83,6,0)</f>
        <v>250910</v>
      </c>
      <c r="L1966" s="1">
        <f t="shared" si="136"/>
        <v>0</v>
      </c>
      <c r="M1966" s="6">
        <f>+VLOOKUP(B1966,[17]Sheet1!A$2:H$83,8,0)</f>
        <v>45020</v>
      </c>
      <c r="N1966" t="s">
        <v>4444</v>
      </c>
    </row>
    <row r="1967" spans="1:14" customFormat="1" hidden="1" x14ac:dyDescent="0.2">
      <c r="A1967" s="6">
        <v>45008</v>
      </c>
      <c r="B1967" s="2">
        <v>16742</v>
      </c>
      <c r="C1967" s="2" t="s">
        <v>2162</v>
      </c>
      <c r="D1967" s="2" t="s">
        <v>3569</v>
      </c>
      <c r="E1967" s="1">
        <v>4719965</v>
      </c>
      <c r="F1967" s="8" t="s">
        <v>620</v>
      </c>
      <c r="G1967" s="1">
        <v>471997</v>
      </c>
      <c r="H1967" s="1">
        <f t="shared" si="134"/>
        <v>5191962</v>
      </c>
      <c r="I1967" s="2" t="s">
        <v>1893</v>
      </c>
      <c r="J1967" s="2" t="s">
        <v>375</v>
      </c>
      <c r="K1967" s="1">
        <f>+VLOOKUP(B1967,[17]Sheet1!A$2:H$83,6,0)</f>
        <v>4719970</v>
      </c>
      <c r="L1967" s="1">
        <f t="shared" si="136"/>
        <v>5</v>
      </c>
      <c r="M1967" s="6">
        <f>+VLOOKUP(B1967,[17]Sheet1!A$2:H$83,8,0)</f>
        <v>45020</v>
      </c>
      <c r="N1967" t="s">
        <v>4444</v>
      </c>
    </row>
    <row r="1968" spans="1:14" customFormat="1" hidden="1" x14ac:dyDescent="0.2">
      <c r="A1968" s="6">
        <v>45008</v>
      </c>
      <c r="B1968" s="2">
        <v>16743</v>
      </c>
      <c r="C1968" s="2" t="s">
        <v>2162</v>
      </c>
      <c r="D1968" s="2" t="s">
        <v>3571</v>
      </c>
      <c r="E1968" s="1">
        <v>4578791</v>
      </c>
      <c r="F1968" s="8" t="s">
        <v>620</v>
      </c>
      <c r="G1968" s="1">
        <v>457879</v>
      </c>
      <c r="H1968" s="1">
        <f t="shared" si="134"/>
        <v>5036670</v>
      </c>
      <c r="I1968" s="2" t="s">
        <v>1893</v>
      </c>
      <c r="J1968" s="2" t="s">
        <v>375</v>
      </c>
      <c r="K1968" s="1" t="e">
        <f>+VLOOKUP(B1968,[3]Sheet1!$A:$H,6,0)</f>
        <v>#N/A</v>
      </c>
      <c r="L1968" s="1" t="e">
        <f t="shared" si="136"/>
        <v>#N/A</v>
      </c>
      <c r="M1968" s="6" t="e">
        <f>+VLOOKUP(B1968,[3]Sheet1!$A:$H,8,0)</f>
        <v>#N/A</v>
      </c>
      <c r="N1968" t="s">
        <v>4415</v>
      </c>
    </row>
    <row r="1969" spans="1:14" customFormat="1" hidden="1" x14ac:dyDescent="0.2">
      <c r="A1969" s="6">
        <v>45008</v>
      </c>
      <c r="B1969" s="2">
        <v>16744</v>
      </c>
      <c r="C1969" s="2" t="s">
        <v>2162</v>
      </c>
      <c r="D1969" s="2" t="s">
        <v>3573</v>
      </c>
      <c r="E1969" s="1">
        <v>5038755</v>
      </c>
      <c r="F1969" s="8" t="s">
        <v>620</v>
      </c>
      <c r="G1969" s="1">
        <v>503876</v>
      </c>
      <c r="H1969" s="1">
        <f t="shared" si="134"/>
        <v>5542631</v>
      </c>
      <c r="I1969" s="2" t="s">
        <v>1893</v>
      </c>
      <c r="J1969" s="2" t="s">
        <v>375</v>
      </c>
      <c r="K1969" s="1">
        <f>+VLOOKUP(B1969,[17]Sheet1!A$2:H$83,6,0)</f>
        <v>5038760</v>
      </c>
      <c r="L1969" s="1">
        <f t="shared" si="136"/>
        <v>5</v>
      </c>
      <c r="M1969" s="6">
        <f>+VLOOKUP(B1969,[17]Sheet1!A$2:H$83,8,0)</f>
        <v>45020</v>
      </c>
      <c r="N1969" t="s">
        <v>4444</v>
      </c>
    </row>
    <row r="1970" spans="1:14" customFormat="1" hidden="1" x14ac:dyDescent="0.2">
      <c r="A1970" s="6">
        <v>45008</v>
      </c>
      <c r="B1970" s="2">
        <v>16745</v>
      </c>
      <c r="C1970" s="2" t="s">
        <v>2162</v>
      </c>
      <c r="D1970" s="2" t="s">
        <v>3575</v>
      </c>
      <c r="E1970" s="1">
        <v>453750</v>
      </c>
      <c r="F1970" s="8" t="s">
        <v>620</v>
      </c>
      <c r="G1970" s="1">
        <v>45375</v>
      </c>
      <c r="H1970" s="1">
        <f t="shared" si="134"/>
        <v>499125</v>
      </c>
      <c r="I1970" s="2" t="s">
        <v>1893</v>
      </c>
      <c r="J1970" s="2" t="s">
        <v>375</v>
      </c>
      <c r="K1970" s="1">
        <f>+VLOOKUP(B1970,[17]Sheet1!A$2:H$83,6,0)</f>
        <v>453750</v>
      </c>
      <c r="L1970" s="1">
        <f t="shared" si="136"/>
        <v>0</v>
      </c>
      <c r="M1970" s="6">
        <f>+VLOOKUP(B1970,[17]Sheet1!A$2:H$83,8,0)</f>
        <v>45020</v>
      </c>
      <c r="N1970" t="s">
        <v>4444</v>
      </c>
    </row>
    <row r="1971" spans="1:14" customFormat="1" hidden="1" x14ac:dyDescent="0.2">
      <c r="A1971" s="6">
        <v>45008</v>
      </c>
      <c r="B1971" s="2">
        <v>16746</v>
      </c>
      <c r="C1971" s="2" t="s">
        <v>2162</v>
      </c>
      <c r="D1971" s="2" t="s">
        <v>3577</v>
      </c>
      <c r="E1971" s="1">
        <v>2831970</v>
      </c>
      <c r="F1971" s="8" t="s">
        <v>620</v>
      </c>
      <c r="G1971" s="1">
        <v>283197</v>
      </c>
      <c r="H1971" s="1">
        <f t="shared" si="134"/>
        <v>3115167</v>
      </c>
      <c r="I1971" s="2" t="s">
        <v>2119</v>
      </c>
      <c r="J1971" s="2" t="s">
        <v>1150</v>
      </c>
      <c r="K1971" s="1">
        <f>+VLOOKUP(B1971,[17]Sheet1!A$2:H$83,6,0)</f>
        <v>2831970</v>
      </c>
      <c r="L1971" s="1">
        <f t="shared" si="136"/>
        <v>0</v>
      </c>
      <c r="M1971" s="6">
        <f>+VLOOKUP(B1971,[17]Sheet1!A$2:H$83,8,0)</f>
        <v>45020</v>
      </c>
      <c r="N1971" t="s">
        <v>4444</v>
      </c>
    </row>
    <row r="1972" spans="1:14" customFormat="1" hidden="1" x14ac:dyDescent="0.2">
      <c r="A1972" s="6">
        <v>45008</v>
      </c>
      <c r="B1972" s="2">
        <v>16747</v>
      </c>
      <c r="C1972" s="2" t="s">
        <v>2162</v>
      </c>
      <c r="D1972" s="2" t="s">
        <v>3579</v>
      </c>
      <c r="E1972" s="1">
        <v>1529835</v>
      </c>
      <c r="F1972" s="8" t="s">
        <v>620</v>
      </c>
      <c r="G1972" s="1">
        <v>152984</v>
      </c>
      <c r="H1972" s="1">
        <f t="shared" si="134"/>
        <v>1682819</v>
      </c>
      <c r="I1972" s="2" t="s">
        <v>1796</v>
      </c>
      <c r="J1972" s="2" t="s">
        <v>913</v>
      </c>
      <c r="K1972" s="1">
        <f>+VLOOKUP(B1972,[17]Sheet1!A$2:H$83,6,0)</f>
        <v>1529840</v>
      </c>
      <c r="L1972" s="1">
        <f t="shared" si="136"/>
        <v>5</v>
      </c>
      <c r="M1972" s="6">
        <f>+VLOOKUP(B1972,[17]Sheet1!A$2:H$83,8,0)</f>
        <v>45020</v>
      </c>
      <c r="N1972" t="s">
        <v>4444</v>
      </c>
    </row>
    <row r="1973" spans="1:14" customFormat="1" hidden="1" x14ac:dyDescent="0.2">
      <c r="A1973" s="6">
        <v>45008</v>
      </c>
      <c r="B1973" s="2">
        <v>16748</v>
      </c>
      <c r="C1973" s="2" t="s">
        <v>2162</v>
      </c>
      <c r="D1973" s="2" t="s">
        <v>3581</v>
      </c>
      <c r="E1973" s="1">
        <v>2144100</v>
      </c>
      <c r="F1973" s="8" t="s">
        <v>620</v>
      </c>
      <c r="G1973" s="1">
        <v>214410</v>
      </c>
      <c r="H1973" s="1">
        <f t="shared" si="134"/>
        <v>2358510</v>
      </c>
      <c r="I1973" s="2" t="s">
        <v>944</v>
      </c>
      <c r="J1973" s="2" t="s">
        <v>319</v>
      </c>
      <c r="K1973" s="1">
        <f>+VLOOKUP(B1973,[13]Sheet1!A$1:H$123,6,0)</f>
        <v>2144100</v>
      </c>
      <c r="L1973" s="1">
        <f t="shared" si="136"/>
        <v>0</v>
      </c>
      <c r="M1973" s="6">
        <f>+VLOOKUP(B1973,[13]Sheet1!A$1:H$123,8,0)</f>
        <v>45051</v>
      </c>
      <c r="N1973" t="s">
        <v>4446</v>
      </c>
    </row>
    <row r="1974" spans="1:14" customFormat="1" hidden="1" x14ac:dyDescent="0.2">
      <c r="A1974" s="6">
        <v>45008</v>
      </c>
      <c r="B1974" s="2">
        <v>16749</v>
      </c>
      <c r="C1974" s="2" t="s">
        <v>2162</v>
      </c>
      <c r="D1974" s="2" t="s">
        <v>3583</v>
      </c>
      <c r="E1974" s="1">
        <v>1468620</v>
      </c>
      <c r="F1974" s="8" t="s">
        <v>620</v>
      </c>
      <c r="G1974" s="1">
        <v>146862</v>
      </c>
      <c r="H1974" s="1">
        <f t="shared" si="134"/>
        <v>1615482</v>
      </c>
      <c r="I1974" s="2" t="s">
        <v>431</v>
      </c>
      <c r="J1974" s="2" t="s">
        <v>2857</v>
      </c>
      <c r="K1974" s="1">
        <f>+VLOOKUP(B1974,[17]Sheet1!A$2:H$83,6,0)</f>
        <v>1468620</v>
      </c>
      <c r="L1974" s="1">
        <f t="shared" si="136"/>
        <v>0</v>
      </c>
      <c r="M1974" s="6">
        <f>+VLOOKUP(B1974,[17]Sheet1!A$2:H$83,8,0)</f>
        <v>45020</v>
      </c>
      <c r="N1974" t="s">
        <v>4444</v>
      </c>
    </row>
    <row r="1975" spans="1:14" customFormat="1" hidden="1" x14ac:dyDescent="0.2">
      <c r="A1975" s="6">
        <v>45008</v>
      </c>
      <c r="B1975" s="2">
        <v>16750</v>
      </c>
      <c r="C1975" s="2" t="s">
        <v>2162</v>
      </c>
      <c r="D1975" s="2" t="s">
        <v>3585</v>
      </c>
      <c r="E1975" s="1">
        <v>1410195</v>
      </c>
      <c r="F1975" s="8" t="s">
        <v>620</v>
      </c>
      <c r="G1975" s="1">
        <v>141020</v>
      </c>
      <c r="H1975" s="1">
        <f t="shared" si="134"/>
        <v>1551215</v>
      </c>
      <c r="I1975" s="2" t="s">
        <v>1554</v>
      </c>
      <c r="J1975" s="2" t="s">
        <v>2830</v>
      </c>
      <c r="K1975" s="1">
        <f>+VLOOKUP(B1975,[17]Sheet1!A$2:H$83,6,0)</f>
        <v>1410200</v>
      </c>
      <c r="L1975" s="1">
        <f t="shared" si="136"/>
        <v>5</v>
      </c>
      <c r="M1975" s="6">
        <f>+VLOOKUP(B1975,[17]Sheet1!A$2:H$83,8,0)</f>
        <v>45020</v>
      </c>
      <c r="N1975" t="s">
        <v>4444</v>
      </c>
    </row>
    <row r="1976" spans="1:14" customFormat="1" hidden="1" x14ac:dyDescent="0.2">
      <c r="A1976" s="6">
        <v>45008</v>
      </c>
      <c r="B1976" s="2">
        <v>16751</v>
      </c>
      <c r="C1976" s="2" t="s">
        <v>2162</v>
      </c>
      <c r="D1976" s="2" t="s">
        <v>3587</v>
      </c>
      <c r="E1976" s="1">
        <v>943990</v>
      </c>
      <c r="F1976" s="8" t="s">
        <v>620</v>
      </c>
      <c r="G1976" s="1">
        <v>94399</v>
      </c>
      <c r="H1976" s="1">
        <f t="shared" si="134"/>
        <v>1038389</v>
      </c>
      <c r="I1976" s="2" t="s">
        <v>24</v>
      </c>
      <c r="J1976" s="2" t="s">
        <v>349</v>
      </c>
      <c r="K1976" s="1">
        <f>+VLOOKUP(B1976,[17]Sheet1!A$2:H$83,6,0)</f>
        <v>943990</v>
      </c>
      <c r="L1976" s="1">
        <f t="shared" si="136"/>
        <v>0</v>
      </c>
      <c r="M1976" s="6">
        <f>+VLOOKUP(B1976,[17]Sheet1!A$2:H$83,8,0)</f>
        <v>45020</v>
      </c>
      <c r="N1976" t="s">
        <v>4444</v>
      </c>
    </row>
    <row r="1977" spans="1:14" customFormat="1" hidden="1" x14ac:dyDescent="0.2">
      <c r="A1977" s="6">
        <v>45008</v>
      </c>
      <c r="B1977" s="2">
        <v>16752</v>
      </c>
      <c r="C1977" s="2" t="s">
        <v>2162</v>
      </c>
      <c r="D1977" s="2" t="s">
        <v>3589</v>
      </c>
      <c r="E1977" s="1">
        <v>7653905</v>
      </c>
      <c r="F1977" s="8" t="s">
        <v>620</v>
      </c>
      <c r="G1977" s="1">
        <v>765391</v>
      </c>
      <c r="H1977" s="1">
        <f t="shared" si="134"/>
        <v>8419296</v>
      </c>
      <c r="I1977" s="2" t="s">
        <v>2818</v>
      </c>
      <c r="J1977" s="2" t="s">
        <v>364</v>
      </c>
      <c r="K1977" s="1">
        <f>+VLOOKUP(B1977,[17]Sheet1!A$2:H$83,6,0)</f>
        <v>7653910</v>
      </c>
      <c r="L1977" s="1">
        <f t="shared" si="136"/>
        <v>5</v>
      </c>
      <c r="M1977" s="6">
        <f>+VLOOKUP(B1977,[17]Sheet1!A$2:H$83,8,0)</f>
        <v>45020</v>
      </c>
      <c r="N1977" t="s">
        <v>4444</v>
      </c>
    </row>
    <row r="1978" spans="1:14" customFormat="1" hidden="1" x14ac:dyDescent="0.2">
      <c r="A1978" s="6">
        <v>45008</v>
      </c>
      <c r="B1978" s="2">
        <v>16754</v>
      </c>
      <c r="C1978" s="2" t="s">
        <v>2162</v>
      </c>
      <c r="D1978" s="2" t="s">
        <v>3591</v>
      </c>
      <c r="E1978" s="1">
        <v>943990</v>
      </c>
      <c r="F1978" s="8" t="s">
        <v>620</v>
      </c>
      <c r="G1978" s="1">
        <v>94399</v>
      </c>
      <c r="H1978" s="1">
        <f t="shared" si="134"/>
        <v>1038389</v>
      </c>
      <c r="I1978" s="2" t="s">
        <v>1554</v>
      </c>
      <c r="J1978" s="2" t="s">
        <v>2830</v>
      </c>
      <c r="K1978" s="1">
        <f>+VLOOKUP(B1978,[17]Sheet1!A$2:H$83,6,0)</f>
        <v>943990</v>
      </c>
      <c r="L1978" s="1">
        <f t="shared" si="136"/>
        <v>0</v>
      </c>
      <c r="M1978" s="6">
        <f>+VLOOKUP(B1978,[17]Sheet1!A$2:H$83,8,0)</f>
        <v>45020</v>
      </c>
      <c r="N1978" t="s">
        <v>4444</v>
      </c>
    </row>
    <row r="1979" spans="1:14" customFormat="1" hidden="1" x14ac:dyDescent="0.2">
      <c r="A1979" s="6">
        <v>45008</v>
      </c>
      <c r="B1979" s="2">
        <v>16755</v>
      </c>
      <c r="C1979" s="2" t="s">
        <v>2162</v>
      </c>
      <c r="D1979" s="2" t="s">
        <v>3593</v>
      </c>
      <c r="E1979" s="1">
        <v>1194900</v>
      </c>
      <c r="F1979" s="8" t="s">
        <v>620</v>
      </c>
      <c r="G1979" s="1">
        <v>119490</v>
      </c>
      <c r="H1979" s="1">
        <f t="shared" si="134"/>
        <v>1314390</v>
      </c>
      <c r="I1979" s="2" t="s">
        <v>124</v>
      </c>
      <c r="J1979" s="2" t="s">
        <v>1197</v>
      </c>
      <c r="K1979" s="1">
        <f>+VLOOKUP(B1979,[17]Sheet1!A$2:H$83,6,0)</f>
        <v>1194900</v>
      </c>
      <c r="L1979" s="1">
        <f t="shared" si="136"/>
        <v>0</v>
      </c>
      <c r="M1979" s="6">
        <f>+VLOOKUP(B1979,[17]Sheet1!A$2:H$83,8,0)</f>
        <v>45020</v>
      </c>
      <c r="N1979" t="s">
        <v>4444</v>
      </c>
    </row>
    <row r="1980" spans="1:14" customFormat="1" hidden="1" x14ac:dyDescent="0.2">
      <c r="A1980" s="6">
        <v>45009</v>
      </c>
      <c r="B1980" s="2">
        <v>127</v>
      </c>
      <c r="C1980" s="2" t="s">
        <v>3438</v>
      </c>
      <c r="D1980" s="2" t="s">
        <v>3595</v>
      </c>
      <c r="E1980" s="1">
        <v>-459386</v>
      </c>
      <c r="F1980" s="8" t="s">
        <v>620</v>
      </c>
      <c r="G1980" s="1">
        <v>-45939</v>
      </c>
      <c r="H1980" s="1">
        <f t="shared" si="134"/>
        <v>-505325</v>
      </c>
      <c r="I1980" s="2" t="s">
        <v>1893</v>
      </c>
      <c r="J1980" s="2" t="s">
        <v>375</v>
      </c>
      <c r="K1980" s="1">
        <f>+VLOOKUP(B1980,[17]Sheet1!A$2:H$83,6,0)</f>
        <v>-459386</v>
      </c>
      <c r="L1980" s="1">
        <f t="shared" si="136"/>
        <v>0</v>
      </c>
      <c r="M1980" s="6">
        <f>+VLOOKUP(B1980,[17]Sheet1!A$2:H$83,8,0)</f>
        <v>45020</v>
      </c>
      <c r="N1980" t="s">
        <v>4444</v>
      </c>
    </row>
    <row r="1981" spans="1:14" customFormat="1" hidden="1" x14ac:dyDescent="0.2">
      <c r="A1981" s="6">
        <v>45010</v>
      </c>
      <c r="B1981" s="2">
        <v>17503</v>
      </c>
      <c r="C1981" s="2" t="s">
        <v>2162</v>
      </c>
      <c r="D1981" s="2" t="s">
        <v>3597</v>
      </c>
      <c r="E1981" s="1">
        <v>3381355</v>
      </c>
      <c r="F1981" s="8" t="s">
        <v>620</v>
      </c>
      <c r="G1981" s="1">
        <v>338136</v>
      </c>
      <c r="H1981" s="1">
        <f t="shared" si="134"/>
        <v>3719491</v>
      </c>
      <c r="I1981" s="2" t="s">
        <v>1222</v>
      </c>
      <c r="J1981" s="2" t="s">
        <v>915</v>
      </c>
      <c r="K1981" s="1">
        <f>+VLOOKUP(B1981,[17]Sheet1!A$2:H$83,6,0)</f>
        <v>3381360</v>
      </c>
      <c r="L1981" s="1">
        <f t="shared" si="136"/>
        <v>5</v>
      </c>
      <c r="M1981" s="6">
        <f>+VLOOKUP(B1981,[17]Sheet1!A$2:H$83,8,0)</f>
        <v>45020</v>
      </c>
      <c r="N1981" t="s">
        <v>4444</v>
      </c>
    </row>
    <row r="1982" spans="1:14" customFormat="1" hidden="1" x14ac:dyDescent="0.2">
      <c r="A1982" s="6">
        <v>45010</v>
      </c>
      <c r="B1982" s="2">
        <v>17504</v>
      </c>
      <c r="C1982" s="2" t="s">
        <v>2162</v>
      </c>
      <c r="D1982" s="2" t="s">
        <v>3599</v>
      </c>
      <c r="E1982" s="1">
        <v>5474576</v>
      </c>
      <c r="F1982" s="8" t="s">
        <v>620</v>
      </c>
      <c r="G1982" s="1">
        <v>547458</v>
      </c>
      <c r="H1982" s="1">
        <f t="shared" si="134"/>
        <v>6022034</v>
      </c>
      <c r="I1982" s="2" t="s">
        <v>2355</v>
      </c>
      <c r="J1982" s="2" t="s">
        <v>2013</v>
      </c>
      <c r="K1982" s="1">
        <f>+VLOOKUP(B1982,[18]Sheet1!A:H,6,0)</f>
        <v>5474580</v>
      </c>
      <c r="L1982" s="1">
        <f t="shared" si="136"/>
        <v>4</v>
      </c>
      <c r="M1982" s="6">
        <f>+VLOOKUP(B1982,[18]Sheet1!A:H,8,0)</f>
        <v>45113</v>
      </c>
      <c r="N1982" t="s">
        <v>4623</v>
      </c>
    </row>
    <row r="1983" spans="1:14" customFormat="1" hidden="1" x14ac:dyDescent="0.2">
      <c r="A1983" s="6">
        <v>45015</v>
      </c>
      <c r="B1983" s="2">
        <v>18690</v>
      </c>
      <c r="C1983" s="2" t="s">
        <v>2162</v>
      </c>
      <c r="D1983" s="2" t="s">
        <v>3601</v>
      </c>
      <c r="E1983" s="1">
        <v>943990</v>
      </c>
      <c r="F1983" s="8" t="s">
        <v>620</v>
      </c>
      <c r="G1983" s="1">
        <v>94399</v>
      </c>
      <c r="H1983" s="1">
        <f t="shared" si="134"/>
        <v>1038389</v>
      </c>
      <c r="I1983" s="2" t="s">
        <v>2355</v>
      </c>
      <c r="J1983" s="2" t="s">
        <v>2013</v>
      </c>
      <c r="K1983" s="1">
        <f>+VLOOKUP(B1983,[18]Sheet1!A:H,6,0)</f>
        <v>943990</v>
      </c>
      <c r="L1983" s="1">
        <f t="shared" si="136"/>
        <v>0</v>
      </c>
      <c r="M1983" s="6">
        <f>+VLOOKUP(B1983,[18]Sheet1!A:H,8,0)</f>
        <v>45113</v>
      </c>
      <c r="N1983" t="s">
        <v>4623</v>
      </c>
    </row>
    <row r="1984" spans="1:14" customFormat="1" hidden="1" x14ac:dyDescent="0.2">
      <c r="A1984" s="6">
        <v>45015</v>
      </c>
      <c r="B1984" s="2">
        <v>18691</v>
      </c>
      <c r="C1984" s="2" t="s">
        <v>2162</v>
      </c>
      <c r="D1984" s="2" t="s">
        <v>3603</v>
      </c>
      <c r="E1984" s="1">
        <v>1887980</v>
      </c>
      <c r="F1984" s="8" t="s">
        <v>620</v>
      </c>
      <c r="G1984" s="1">
        <v>188798</v>
      </c>
      <c r="H1984" s="1">
        <f t="shared" si="134"/>
        <v>2076778</v>
      </c>
      <c r="I1984" s="2" t="s">
        <v>2355</v>
      </c>
      <c r="J1984" s="2" t="s">
        <v>2013</v>
      </c>
      <c r="K1984" s="1">
        <f>+VLOOKUP(B1984,[18]Sheet1!A:H,6,0)</f>
        <v>1887980</v>
      </c>
      <c r="L1984" s="1">
        <f t="shared" si="136"/>
        <v>0</v>
      </c>
      <c r="M1984" s="6">
        <f>+VLOOKUP(B1984,[18]Sheet1!A:H,8,0)</f>
        <v>45113</v>
      </c>
      <c r="N1984" t="s">
        <v>4623</v>
      </c>
    </row>
    <row r="1985" spans="1:14" customFormat="1" hidden="1" x14ac:dyDescent="0.2">
      <c r="A1985" s="6">
        <v>45015</v>
      </c>
      <c r="B1985" s="2">
        <v>18692</v>
      </c>
      <c r="C1985" s="2" t="s">
        <v>2162</v>
      </c>
      <c r="D1985" s="2" t="s">
        <v>3605</v>
      </c>
      <c r="E1985" s="1">
        <v>2507100</v>
      </c>
      <c r="F1985" s="8" t="s">
        <v>620</v>
      </c>
      <c r="G1985" s="1">
        <v>250710</v>
      </c>
      <c r="H1985" s="1">
        <f t="shared" si="134"/>
        <v>2757810</v>
      </c>
      <c r="I1985" s="2" t="s">
        <v>2355</v>
      </c>
      <c r="J1985" s="2" t="s">
        <v>2013</v>
      </c>
      <c r="K1985" s="1">
        <f>+VLOOKUP(B1985,[13]Sheet1!A$1:H$123,6,0)</f>
        <v>2507100</v>
      </c>
      <c r="L1985" s="1">
        <f t="shared" si="136"/>
        <v>0</v>
      </c>
      <c r="M1985" s="6">
        <f>+VLOOKUP(B1985,[13]Sheet1!A$1:H$123,8,0)</f>
        <v>45051</v>
      </c>
      <c r="N1985" t="s">
        <v>4446</v>
      </c>
    </row>
    <row r="1986" spans="1:14" customFormat="1" hidden="1" x14ac:dyDescent="0.2">
      <c r="A1986" s="6">
        <v>45015</v>
      </c>
      <c r="B1986" s="2">
        <v>18693</v>
      </c>
      <c r="C1986" s="2" t="s">
        <v>2162</v>
      </c>
      <c r="D1986" s="2" t="s">
        <v>3607</v>
      </c>
      <c r="E1986" s="1">
        <v>2937240</v>
      </c>
      <c r="F1986" s="8" t="s">
        <v>620</v>
      </c>
      <c r="G1986" s="1">
        <v>293724</v>
      </c>
      <c r="H1986" s="1">
        <f t="shared" ref="H1986:H2049" si="137">+E1986+G1986</f>
        <v>3230964</v>
      </c>
      <c r="I1986" s="2" t="s">
        <v>2355</v>
      </c>
      <c r="J1986" s="2" t="s">
        <v>2013</v>
      </c>
      <c r="K1986" s="1">
        <f>+VLOOKUP(B1986,[13]Sheet1!A$1:H$123,6,0)</f>
        <v>2937240</v>
      </c>
      <c r="L1986" s="1">
        <f t="shared" si="136"/>
        <v>0</v>
      </c>
      <c r="M1986" s="6">
        <f>+VLOOKUP(B1986,[13]Sheet1!A$1:H$123,8,0)</f>
        <v>45051</v>
      </c>
      <c r="N1986" t="s">
        <v>4446</v>
      </c>
    </row>
    <row r="1987" spans="1:14" customFormat="1" hidden="1" x14ac:dyDescent="0.2">
      <c r="A1987" s="6">
        <v>45015</v>
      </c>
      <c r="B1987" s="2">
        <v>18694</v>
      </c>
      <c r="C1987" s="2" t="s">
        <v>2162</v>
      </c>
      <c r="D1987" s="2" t="s">
        <v>3609</v>
      </c>
      <c r="E1987" s="1">
        <v>3849940</v>
      </c>
      <c r="F1987" s="8" t="s">
        <v>620</v>
      </c>
      <c r="G1987" s="1">
        <v>384994</v>
      </c>
      <c r="H1987" s="1">
        <f t="shared" si="137"/>
        <v>4234934</v>
      </c>
      <c r="I1987" s="2" t="s">
        <v>2119</v>
      </c>
      <c r="J1987" s="2" t="s">
        <v>1150</v>
      </c>
      <c r="K1987" s="1">
        <f>+VLOOKUP(B1987,[13]Sheet1!A$1:H$123,6,0)</f>
        <v>3849940</v>
      </c>
      <c r="L1987" s="1">
        <f t="shared" si="136"/>
        <v>0</v>
      </c>
      <c r="M1987" s="6">
        <f>+VLOOKUP(B1987,[13]Sheet1!A$1:H$123,8,0)</f>
        <v>45051</v>
      </c>
      <c r="N1987" t="s">
        <v>4446</v>
      </c>
    </row>
    <row r="1988" spans="1:14" customFormat="1" hidden="1" x14ac:dyDescent="0.2">
      <c r="A1988" s="6">
        <v>45015</v>
      </c>
      <c r="B1988" s="2">
        <v>18695</v>
      </c>
      <c r="C1988" s="2" t="s">
        <v>2162</v>
      </c>
      <c r="D1988" s="2" t="s">
        <v>3611</v>
      </c>
      <c r="E1988" s="1">
        <v>943990</v>
      </c>
      <c r="F1988" s="8" t="s">
        <v>620</v>
      </c>
      <c r="G1988" s="1">
        <v>94399</v>
      </c>
      <c r="H1988" s="1">
        <f t="shared" si="137"/>
        <v>1038389</v>
      </c>
      <c r="I1988" s="2" t="s">
        <v>1900</v>
      </c>
      <c r="J1988" s="2" t="s">
        <v>441</v>
      </c>
      <c r="K1988" s="1">
        <f>+VLOOKUP(B1988,[13]Sheet1!A$1:H$123,6,0)</f>
        <v>943990</v>
      </c>
      <c r="L1988" s="1">
        <f t="shared" si="136"/>
        <v>0</v>
      </c>
      <c r="M1988" s="6">
        <f>+VLOOKUP(B1988,[13]Sheet1!A$1:H$123,8,0)</f>
        <v>45051</v>
      </c>
      <c r="N1988" t="s">
        <v>4446</v>
      </c>
    </row>
    <row r="1989" spans="1:14" customFormat="1" hidden="1" x14ac:dyDescent="0.2">
      <c r="A1989" s="6">
        <v>45015</v>
      </c>
      <c r="B1989" s="2">
        <v>18697</v>
      </c>
      <c r="C1989" s="2" t="s">
        <v>2162</v>
      </c>
      <c r="D1989" s="2" t="s">
        <v>3613</v>
      </c>
      <c r="E1989" s="1">
        <v>7404235</v>
      </c>
      <c r="F1989" s="8" t="s">
        <v>620</v>
      </c>
      <c r="G1989" s="1">
        <v>740424</v>
      </c>
      <c r="H1989" s="1">
        <f t="shared" si="137"/>
        <v>8144659</v>
      </c>
      <c r="I1989" s="2" t="s">
        <v>1900</v>
      </c>
      <c r="J1989" s="2" t="s">
        <v>441</v>
      </c>
      <c r="K1989" s="1">
        <f>+VLOOKUP(B1989,[13]Sheet1!A$1:H$123,6,0)</f>
        <v>7404240</v>
      </c>
      <c r="L1989" s="1">
        <f t="shared" si="136"/>
        <v>5</v>
      </c>
      <c r="M1989" s="6">
        <f>+VLOOKUP(B1989,[13]Sheet1!A$1:H$123,8,0)</f>
        <v>45051</v>
      </c>
      <c r="N1989" t="s">
        <v>4446</v>
      </c>
    </row>
    <row r="1990" spans="1:14" customFormat="1" hidden="1" x14ac:dyDescent="0.2">
      <c r="A1990" s="6">
        <v>45015</v>
      </c>
      <c r="B1990" s="2">
        <v>18699</v>
      </c>
      <c r="C1990" s="2" t="s">
        <v>2162</v>
      </c>
      <c r="D1990" s="2" t="s">
        <v>3615</v>
      </c>
      <c r="E1990" s="1">
        <v>13709200</v>
      </c>
      <c r="F1990" s="8" t="s">
        <v>620</v>
      </c>
      <c r="G1990" s="1">
        <v>1370920</v>
      </c>
      <c r="H1990" s="1">
        <f t="shared" si="137"/>
        <v>15080120</v>
      </c>
      <c r="I1990" s="2" t="s">
        <v>2339</v>
      </c>
      <c r="J1990" s="2" t="s">
        <v>1408</v>
      </c>
      <c r="K1990" s="1">
        <f>+VLOOKUP(B1990,[13]Sheet1!A$1:H$123,6,0)</f>
        <v>13709200</v>
      </c>
      <c r="L1990" s="1">
        <f t="shared" si="136"/>
        <v>0</v>
      </c>
      <c r="M1990" s="6">
        <f>+VLOOKUP(B1990,[13]Sheet1!A$1:H$123,8,0)</f>
        <v>45051</v>
      </c>
      <c r="N1990" t="s">
        <v>4446</v>
      </c>
    </row>
    <row r="1991" spans="1:14" customFormat="1" hidden="1" x14ac:dyDescent="0.2">
      <c r="A1991" s="6">
        <v>45015</v>
      </c>
      <c r="B1991" s="2">
        <v>18700</v>
      </c>
      <c r="C1991" s="2" t="s">
        <v>2162</v>
      </c>
      <c r="D1991" s="2" t="s">
        <v>3617</v>
      </c>
      <c r="E1991" s="1">
        <v>5469410</v>
      </c>
      <c r="F1991" s="8" t="s">
        <v>620</v>
      </c>
      <c r="G1991" s="1">
        <v>546941</v>
      </c>
      <c r="H1991" s="1">
        <f t="shared" si="137"/>
        <v>6016351</v>
      </c>
      <c r="I1991" s="2" t="s">
        <v>24</v>
      </c>
      <c r="J1991" s="2" t="s">
        <v>349</v>
      </c>
      <c r="K1991" s="1">
        <f>+VLOOKUP(B1991,[13]Sheet1!A$1:H$123,6,0)</f>
        <v>5469410</v>
      </c>
      <c r="L1991" s="1">
        <f t="shared" si="136"/>
        <v>0</v>
      </c>
      <c r="M1991" s="6">
        <f>+VLOOKUP(B1991,[13]Sheet1!A$1:H$123,8,0)</f>
        <v>45051</v>
      </c>
      <c r="N1991" t="s">
        <v>4446</v>
      </c>
    </row>
    <row r="1992" spans="1:14" customFormat="1" hidden="1" x14ac:dyDescent="0.2">
      <c r="A1992" s="6">
        <v>45015</v>
      </c>
      <c r="B1992" s="2">
        <v>18702</v>
      </c>
      <c r="C1992" s="2" t="s">
        <v>2162</v>
      </c>
      <c r="D1992" s="2" t="s">
        <v>3619</v>
      </c>
      <c r="E1992" s="1">
        <v>3612720</v>
      </c>
      <c r="F1992" s="8" t="s">
        <v>620</v>
      </c>
      <c r="G1992" s="1">
        <v>361272</v>
      </c>
      <c r="H1992" s="1">
        <f t="shared" si="137"/>
        <v>3973992</v>
      </c>
      <c r="I1992" s="2" t="s">
        <v>1796</v>
      </c>
      <c r="J1992" s="2" t="s">
        <v>913</v>
      </c>
      <c r="K1992" s="1">
        <f>+VLOOKUP(B1992,[13]Sheet1!A$1:H$123,6,0)</f>
        <v>3612720</v>
      </c>
      <c r="L1992" s="1">
        <f t="shared" si="136"/>
        <v>0</v>
      </c>
      <c r="M1992" s="6">
        <f>+VLOOKUP(B1992,[13]Sheet1!A$1:H$123,8,0)</f>
        <v>45051</v>
      </c>
      <c r="N1992" t="s">
        <v>4446</v>
      </c>
    </row>
    <row r="1993" spans="1:14" customFormat="1" hidden="1" x14ac:dyDescent="0.2">
      <c r="A1993" s="6">
        <v>45015</v>
      </c>
      <c r="B1993" s="2">
        <v>18703</v>
      </c>
      <c r="C1993" s="2" t="s">
        <v>2162</v>
      </c>
      <c r="D1993" s="2" t="s">
        <v>3621</v>
      </c>
      <c r="E1993" s="1">
        <v>943990</v>
      </c>
      <c r="F1993" s="8" t="s">
        <v>620</v>
      </c>
      <c r="G1993" s="1">
        <v>94399</v>
      </c>
      <c r="H1993" s="1">
        <f t="shared" si="137"/>
        <v>1038389</v>
      </c>
      <c r="I1993" s="2" t="s">
        <v>1796</v>
      </c>
      <c r="J1993" s="2" t="s">
        <v>913</v>
      </c>
      <c r="K1993" s="1">
        <f>+VLOOKUP(B1993,[13]Sheet1!A$1:H$123,6,0)</f>
        <v>943990</v>
      </c>
      <c r="L1993" s="1">
        <f t="shared" si="136"/>
        <v>0</v>
      </c>
      <c r="M1993" s="6">
        <f>+VLOOKUP(B1993,[13]Sheet1!A$1:H$123,8,0)</f>
        <v>45051</v>
      </c>
      <c r="N1993" t="s">
        <v>4446</v>
      </c>
    </row>
    <row r="1994" spans="1:14" customFormat="1" hidden="1" x14ac:dyDescent="0.2">
      <c r="A1994" s="6">
        <v>45015</v>
      </c>
      <c r="B1994" s="2">
        <v>18704</v>
      </c>
      <c r="C1994" s="2" t="s">
        <v>2162</v>
      </c>
      <c r="D1994" s="2" t="s">
        <v>3623</v>
      </c>
      <c r="E1994" s="1">
        <v>1887980</v>
      </c>
      <c r="F1994" s="8" t="s">
        <v>620</v>
      </c>
      <c r="G1994" s="1">
        <v>188798</v>
      </c>
      <c r="H1994" s="1">
        <f t="shared" si="137"/>
        <v>2076778</v>
      </c>
      <c r="I1994" s="2" t="s">
        <v>944</v>
      </c>
      <c r="J1994" s="2" t="s">
        <v>319</v>
      </c>
      <c r="K1994" s="1">
        <f>+VLOOKUP(B1994,[13]Sheet1!A$1:H$123,6,0)</f>
        <v>1887980</v>
      </c>
      <c r="L1994" s="1">
        <f t="shared" si="136"/>
        <v>0</v>
      </c>
      <c r="M1994" s="6">
        <f>+VLOOKUP(B1994,[13]Sheet1!A$1:H$123,8,0)</f>
        <v>45051</v>
      </c>
      <c r="N1994" t="s">
        <v>4446</v>
      </c>
    </row>
    <row r="1995" spans="1:14" customFormat="1" hidden="1" x14ac:dyDescent="0.2">
      <c r="A1995" s="6">
        <v>45015</v>
      </c>
      <c r="B1995" s="2">
        <v>18705</v>
      </c>
      <c r="C1995" s="2" t="s">
        <v>2162</v>
      </c>
      <c r="D1995" s="2" t="s">
        <v>3625</v>
      </c>
      <c r="E1995" s="1">
        <v>943990</v>
      </c>
      <c r="F1995" s="8" t="s">
        <v>620</v>
      </c>
      <c r="G1995" s="1">
        <v>94399</v>
      </c>
      <c r="H1995" s="1">
        <f t="shared" si="137"/>
        <v>1038389</v>
      </c>
      <c r="I1995" s="2" t="s">
        <v>2355</v>
      </c>
      <c r="J1995" s="2" t="s">
        <v>2013</v>
      </c>
      <c r="K1995" s="1">
        <f>+VLOOKUP(B1995,[13]Sheet1!A$1:H$123,6,0)</f>
        <v>943990</v>
      </c>
      <c r="L1995" s="1">
        <f t="shared" si="136"/>
        <v>0</v>
      </c>
      <c r="M1995" s="6">
        <f>+VLOOKUP(B1995,[13]Sheet1!A$1:H$123,8,0)</f>
        <v>45051</v>
      </c>
      <c r="N1995" t="s">
        <v>4446</v>
      </c>
    </row>
    <row r="1996" spans="1:14" customFormat="1" hidden="1" x14ac:dyDescent="0.2">
      <c r="A1996" s="6">
        <v>45015</v>
      </c>
      <c r="B1996" s="2">
        <v>18706</v>
      </c>
      <c r="C1996" s="2" t="s">
        <v>2162</v>
      </c>
      <c r="D1996" s="2" t="s">
        <v>3627</v>
      </c>
      <c r="E1996" s="1">
        <v>3373960</v>
      </c>
      <c r="F1996" s="8" t="s">
        <v>620</v>
      </c>
      <c r="G1996" s="1">
        <v>337396</v>
      </c>
      <c r="H1996" s="1">
        <f t="shared" si="137"/>
        <v>3711356</v>
      </c>
      <c r="I1996" s="2" t="s">
        <v>2355</v>
      </c>
      <c r="J1996" s="2" t="s">
        <v>2013</v>
      </c>
      <c r="K1996" s="1">
        <f>+VLOOKUP(B1996,[18]Sheet1!A:H,6,0)</f>
        <v>3373960</v>
      </c>
      <c r="L1996" s="1">
        <f t="shared" si="136"/>
        <v>0</v>
      </c>
      <c r="M1996" s="6">
        <f>+VLOOKUP(B1996,[18]Sheet1!A:H,8,0)</f>
        <v>45113</v>
      </c>
      <c r="N1996" t="s">
        <v>4623</v>
      </c>
    </row>
    <row r="1997" spans="1:14" customFormat="1" hidden="1" x14ac:dyDescent="0.2">
      <c r="A1997" s="6">
        <v>45016</v>
      </c>
      <c r="B1997" s="2">
        <v>18758</v>
      </c>
      <c r="C1997" s="2" t="s">
        <v>2162</v>
      </c>
      <c r="D1997" s="2" t="s">
        <v>3629</v>
      </c>
      <c r="E1997" s="1">
        <v>943990</v>
      </c>
      <c r="F1997" s="8" t="s">
        <v>620</v>
      </c>
      <c r="G1997" s="1">
        <v>94399</v>
      </c>
      <c r="H1997" s="1">
        <f t="shared" si="137"/>
        <v>1038389</v>
      </c>
      <c r="I1997" s="2" t="s">
        <v>2355</v>
      </c>
      <c r="J1997" s="2" t="s">
        <v>2013</v>
      </c>
      <c r="K1997" s="1">
        <f>+VLOOKUP(B1997,[13]Sheet1!A$1:H$123,6,0)</f>
        <v>943990</v>
      </c>
      <c r="L1997" s="1">
        <f t="shared" si="136"/>
        <v>0</v>
      </c>
      <c r="M1997" s="6">
        <f>+VLOOKUP(B1997,[13]Sheet1!A$1:H$123,8,0)</f>
        <v>45051</v>
      </c>
      <c r="N1997" t="s">
        <v>4446</v>
      </c>
    </row>
    <row r="1998" spans="1:14" customFormat="1" hidden="1" x14ac:dyDescent="0.2">
      <c r="A1998" s="6">
        <v>45016</v>
      </c>
      <c r="B1998" s="2">
        <v>18759</v>
      </c>
      <c r="C1998" s="2" t="s">
        <v>2162</v>
      </c>
      <c r="D1998" s="2" t="s">
        <v>3631</v>
      </c>
      <c r="E1998" s="1">
        <v>3439060</v>
      </c>
      <c r="F1998" s="8" t="s">
        <v>620</v>
      </c>
      <c r="G1998" s="1">
        <v>343906</v>
      </c>
      <c r="H1998" s="1">
        <f t="shared" si="137"/>
        <v>3782966</v>
      </c>
      <c r="I1998" s="2" t="s">
        <v>2355</v>
      </c>
      <c r="J1998" s="2" t="s">
        <v>2013</v>
      </c>
      <c r="K1998" s="1">
        <f>+VLOOKUP(B1998,[13]Sheet1!A$1:H$123,6,0)</f>
        <v>3439060</v>
      </c>
      <c r="L1998" s="1">
        <f t="shared" si="136"/>
        <v>0</v>
      </c>
      <c r="M1998" s="6">
        <f>+VLOOKUP(B1998,[13]Sheet1!A$1:H$123,8,0)</f>
        <v>45051</v>
      </c>
      <c r="N1998" t="s">
        <v>4446</v>
      </c>
    </row>
    <row r="1999" spans="1:14" customFormat="1" hidden="1" x14ac:dyDescent="0.2">
      <c r="A1999" s="6">
        <v>45016</v>
      </c>
      <c r="B1999" s="2">
        <v>18760</v>
      </c>
      <c r="C1999" s="2" t="s">
        <v>2162</v>
      </c>
      <c r="D1999" s="2" t="s">
        <v>3633</v>
      </c>
      <c r="E1999" s="1">
        <v>2381320</v>
      </c>
      <c r="F1999" s="8" t="s">
        <v>620</v>
      </c>
      <c r="G1999" s="1">
        <v>238132</v>
      </c>
      <c r="H1999" s="1">
        <f t="shared" si="137"/>
        <v>2619452</v>
      </c>
      <c r="I1999" s="2" t="s">
        <v>944</v>
      </c>
      <c r="J1999" s="2" t="s">
        <v>319</v>
      </c>
      <c r="K1999" s="1">
        <f>+VLOOKUP(B1999,[13]Sheet1!A$1:H$123,6,0)</f>
        <v>2381320</v>
      </c>
      <c r="L1999" s="1">
        <f t="shared" si="136"/>
        <v>0</v>
      </c>
      <c r="M1999" s="6">
        <f>+VLOOKUP(B1999,[13]Sheet1!A$1:H$123,8,0)</f>
        <v>45051</v>
      </c>
      <c r="N1999" t="s">
        <v>4446</v>
      </c>
    </row>
    <row r="2000" spans="1:14" customFormat="1" hidden="1" x14ac:dyDescent="0.2">
      <c r="A2000" s="6">
        <v>45016</v>
      </c>
      <c r="B2000" s="2">
        <v>18761</v>
      </c>
      <c r="C2000" s="2" t="s">
        <v>2162</v>
      </c>
      <c r="D2000" s="2" t="s">
        <v>3635</v>
      </c>
      <c r="E2000" s="1">
        <v>943990</v>
      </c>
      <c r="F2000" s="8" t="s">
        <v>620</v>
      </c>
      <c r="G2000" s="1">
        <v>94399</v>
      </c>
      <c r="H2000" s="1">
        <f t="shared" si="137"/>
        <v>1038389</v>
      </c>
      <c r="I2000" s="2" t="s">
        <v>1796</v>
      </c>
      <c r="J2000" s="2" t="s">
        <v>913</v>
      </c>
      <c r="K2000" s="1">
        <f>+VLOOKUP(B2000,[13]Sheet1!A$1:H$123,6,0)</f>
        <v>943990</v>
      </c>
      <c r="L2000" s="1">
        <f t="shared" si="136"/>
        <v>0</v>
      </c>
      <c r="M2000" s="6">
        <f>+VLOOKUP(B2000,[13]Sheet1!A$1:H$123,8,0)</f>
        <v>45051</v>
      </c>
      <c r="N2000" t="s">
        <v>4446</v>
      </c>
    </row>
    <row r="2001" spans="1:14" customFormat="1" hidden="1" x14ac:dyDescent="0.2">
      <c r="A2001" s="6">
        <v>45016</v>
      </c>
      <c r="B2001" s="2">
        <v>18762</v>
      </c>
      <c r="C2001" s="2" t="s">
        <v>2162</v>
      </c>
      <c r="D2001" s="2" t="s">
        <v>3637</v>
      </c>
      <c r="E2001" s="1">
        <v>2156770</v>
      </c>
      <c r="F2001" s="8" t="s">
        <v>620</v>
      </c>
      <c r="G2001" s="1">
        <v>215677</v>
      </c>
      <c r="H2001" s="1">
        <f t="shared" si="137"/>
        <v>2372447</v>
      </c>
      <c r="I2001" s="2" t="s">
        <v>2818</v>
      </c>
      <c r="J2001" s="2" t="s">
        <v>364</v>
      </c>
      <c r="K2001" s="1">
        <f>+VLOOKUP(B2001,[13]Sheet1!A$1:H$123,6,0)</f>
        <v>2156770</v>
      </c>
      <c r="L2001" s="1">
        <f t="shared" si="136"/>
        <v>0</v>
      </c>
      <c r="M2001" s="6">
        <f>+VLOOKUP(B2001,[13]Sheet1!A$1:H$123,8,0)</f>
        <v>45051</v>
      </c>
      <c r="N2001" t="s">
        <v>4446</v>
      </c>
    </row>
    <row r="2002" spans="1:14" customFormat="1" hidden="1" x14ac:dyDescent="0.2">
      <c r="A2002" s="6">
        <v>45016</v>
      </c>
      <c r="B2002" s="2">
        <v>18763</v>
      </c>
      <c r="C2002" s="2" t="s">
        <v>2162</v>
      </c>
      <c r="D2002" s="2" t="s">
        <v>3639</v>
      </c>
      <c r="E2002" s="1">
        <v>3849940</v>
      </c>
      <c r="F2002" s="8" t="s">
        <v>620</v>
      </c>
      <c r="G2002" s="1">
        <v>384994</v>
      </c>
      <c r="H2002" s="1">
        <f t="shared" si="137"/>
        <v>4234934</v>
      </c>
      <c r="I2002" s="2" t="s">
        <v>124</v>
      </c>
      <c r="J2002" s="2" t="s">
        <v>1197</v>
      </c>
      <c r="K2002" s="1">
        <f>+VLOOKUP(B2002,[13]Sheet1!A$1:H$123,6,0)</f>
        <v>3849940</v>
      </c>
      <c r="L2002" s="1">
        <f t="shared" si="136"/>
        <v>0</v>
      </c>
      <c r="M2002" s="6">
        <f>+VLOOKUP(B2002,[13]Sheet1!A$1:H$123,8,0)</f>
        <v>45051</v>
      </c>
      <c r="N2002" t="s">
        <v>4446</v>
      </c>
    </row>
    <row r="2003" spans="1:14" customFormat="1" hidden="1" x14ac:dyDescent="0.2">
      <c r="A2003" s="6">
        <v>45016</v>
      </c>
      <c r="B2003" s="2">
        <v>18764</v>
      </c>
      <c r="C2003" s="2" t="s">
        <v>2162</v>
      </c>
      <c r="D2003" s="2" t="s">
        <v>3641</v>
      </c>
      <c r="E2003" s="1">
        <v>1661105</v>
      </c>
      <c r="F2003" s="8" t="s">
        <v>620</v>
      </c>
      <c r="G2003" s="1">
        <v>166111</v>
      </c>
      <c r="H2003" s="1">
        <f t="shared" si="137"/>
        <v>1827216</v>
      </c>
      <c r="I2003" s="2" t="s">
        <v>24</v>
      </c>
      <c r="J2003" s="2" t="s">
        <v>349</v>
      </c>
      <c r="K2003" s="1">
        <f>+VLOOKUP(B2003,[13]Sheet1!A$1:H$123,6,0)</f>
        <v>1661110</v>
      </c>
      <c r="L2003" s="1">
        <f t="shared" si="136"/>
        <v>5</v>
      </c>
      <c r="M2003" s="6">
        <f>+VLOOKUP(B2003,[13]Sheet1!A$1:H$123,8,0)</f>
        <v>45051</v>
      </c>
      <c r="N2003" t="s">
        <v>4446</v>
      </c>
    </row>
    <row r="2004" spans="1:14" customFormat="1" hidden="1" x14ac:dyDescent="0.2">
      <c r="A2004" s="6">
        <v>45016</v>
      </c>
      <c r="B2004" s="2">
        <v>18765</v>
      </c>
      <c r="C2004" s="2" t="s">
        <v>2162</v>
      </c>
      <c r="D2004" s="2" t="s">
        <v>3643</v>
      </c>
      <c r="E2004" s="1">
        <v>453750</v>
      </c>
      <c r="F2004" s="8" t="s">
        <v>620</v>
      </c>
      <c r="G2004" s="1">
        <v>45375</v>
      </c>
      <c r="H2004" s="1">
        <f t="shared" si="137"/>
        <v>499125</v>
      </c>
      <c r="I2004" s="2" t="s">
        <v>2119</v>
      </c>
      <c r="J2004" s="2" t="s">
        <v>1150</v>
      </c>
      <c r="K2004" s="1">
        <f>+VLOOKUP(B2004,[13]Sheet1!A$1:H$123,6,0)</f>
        <v>453750</v>
      </c>
      <c r="L2004" s="1">
        <f t="shared" si="136"/>
        <v>0</v>
      </c>
      <c r="M2004" s="6">
        <f>+VLOOKUP(B2004,[13]Sheet1!A$1:H$123,8,0)</f>
        <v>45051</v>
      </c>
      <c r="N2004" t="s">
        <v>4446</v>
      </c>
    </row>
    <row r="2005" spans="1:14" customFormat="1" hidden="1" x14ac:dyDescent="0.2">
      <c r="A2005" s="6">
        <v>45016</v>
      </c>
      <c r="B2005" s="2">
        <v>18766</v>
      </c>
      <c r="C2005" s="2" t="s">
        <v>2162</v>
      </c>
      <c r="D2005" s="2" t="s">
        <v>3645</v>
      </c>
      <c r="E2005" s="1">
        <v>2091940</v>
      </c>
      <c r="F2005" s="8" t="s">
        <v>620</v>
      </c>
      <c r="G2005" s="1">
        <v>209194</v>
      </c>
      <c r="H2005" s="1">
        <f t="shared" si="137"/>
        <v>2301134</v>
      </c>
      <c r="I2005" s="2" t="s">
        <v>1893</v>
      </c>
      <c r="J2005" s="2" t="s">
        <v>375</v>
      </c>
      <c r="K2005" s="1">
        <f>+VLOOKUP(B2005,[13]Sheet1!A$1:H$123,6,0)</f>
        <v>2091940</v>
      </c>
      <c r="L2005" s="1">
        <f t="shared" si="136"/>
        <v>0</v>
      </c>
      <c r="M2005" s="6">
        <f>+VLOOKUP(B2005,[13]Sheet1!A$1:H$123,8,0)</f>
        <v>45051</v>
      </c>
      <c r="N2005" t="s">
        <v>4446</v>
      </c>
    </row>
    <row r="2006" spans="1:14" customFormat="1" hidden="1" x14ac:dyDescent="0.2">
      <c r="A2006" s="6">
        <v>45016</v>
      </c>
      <c r="B2006" s="2">
        <v>18767</v>
      </c>
      <c r="C2006" s="2" t="s">
        <v>2162</v>
      </c>
      <c r="D2006" s="2" t="s">
        <v>3647</v>
      </c>
      <c r="E2006" s="1">
        <v>470065</v>
      </c>
      <c r="F2006" s="8" t="s">
        <v>620</v>
      </c>
      <c r="G2006" s="1">
        <v>47007</v>
      </c>
      <c r="H2006" s="1">
        <f t="shared" si="137"/>
        <v>517072</v>
      </c>
      <c r="I2006" s="2" t="s">
        <v>1893</v>
      </c>
      <c r="J2006" s="2" t="s">
        <v>375</v>
      </c>
      <c r="K2006" s="1">
        <f>+VLOOKUP(B2006,[13]Sheet1!A$1:H$123,6,0)</f>
        <v>470070</v>
      </c>
      <c r="L2006" s="1">
        <f t="shared" si="136"/>
        <v>5</v>
      </c>
      <c r="M2006" s="6">
        <f>+VLOOKUP(B2006,[13]Sheet1!A$1:H$123,8,0)</f>
        <v>45051</v>
      </c>
      <c r="N2006" t="s">
        <v>4446</v>
      </c>
    </row>
    <row r="2007" spans="1:14" customFormat="1" hidden="1" x14ac:dyDescent="0.2">
      <c r="A2007" s="6">
        <v>45016</v>
      </c>
      <c r="B2007" s="2">
        <v>19053</v>
      </c>
      <c r="C2007" s="2" t="s">
        <v>2162</v>
      </c>
      <c r="D2007" s="2" t="s">
        <v>3649</v>
      </c>
      <c r="E2007" s="1">
        <v>943990</v>
      </c>
      <c r="F2007" s="8" t="s">
        <v>620</v>
      </c>
      <c r="G2007" s="1">
        <v>94399</v>
      </c>
      <c r="H2007" s="1">
        <f t="shared" si="137"/>
        <v>1038389</v>
      </c>
      <c r="I2007" s="2" t="s">
        <v>1893</v>
      </c>
      <c r="J2007" s="2" t="s">
        <v>375</v>
      </c>
      <c r="K2007" s="1">
        <f>+VLOOKUP(B2007,[18]Sheet1!A:H,6,0)</f>
        <v>943990</v>
      </c>
      <c r="L2007" s="1">
        <f t="shared" si="136"/>
        <v>0</v>
      </c>
      <c r="M2007" s="6">
        <f>+VLOOKUP(B2007,[18]Sheet1!A:H,8,0)</f>
        <v>45113</v>
      </c>
      <c r="N2007" t="s">
        <v>4623</v>
      </c>
    </row>
    <row r="2008" spans="1:14" customFormat="1" hidden="1" x14ac:dyDescent="0.2">
      <c r="A2008" s="6">
        <v>45016</v>
      </c>
      <c r="B2008" s="2">
        <v>19054</v>
      </c>
      <c r="C2008" s="2" t="s">
        <v>2162</v>
      </c>
      <c r="D2008" s="2" t="s">
        <v>3651</v>
      </c>
      <c r="E2008" s="1">
        <v>1887980</v>
      </c>
      <c r="F2008" s="8" t="s">
        <v>620</v>
      </c>
      <c r="G2008" s="1">
        <v>188798</v>
      </c>
      <c r="H2008" s="1">
        <f t="shared" si="137"/>
        <v>2076778</v>
      </c>
      <c r="I2008" s="2" t="s">
        <v>1893</v>
      </c>
      <c r="J2008" s="2" t="s">
        <v>375</v>
      </c>
      <c r="K2008" s="1">
        <f>+VLOOKUP(B2008,[13]Sheet1!A$1:H$123,6,0)</f>
        <v>1887980</v>
      </c>
      <c r="L2008" s="1">
        <f t="shared" si="136"/>
        <v>0</v>
      </c>
      <c r="M2008" s="6">
        <f>+VLOOKUP(B2008,[13]Sheet1!A$1:H$123,8,0)</f>
        <v>45051</v>
      </c>
      <c r="N2008" t="s">
        <v>4446</v>
      </c>
    </row>
    <row r="2009" spans="1:14" customFormat="1" hidden="1" x14ac:dyDescent="0.2">
      <c r="A2009" s="6">
        <v>45016</v>
      </c>
      <c r="B2009" s="2">
        <v>19055</v>
      </c>
      <c r="C2009" s="2" t="s">
        <v>2162</v>
      </c>
      <c r="D2009" s="2" t="s">
        <v>3653</v>
      </c>
      <c r="E2009" s="1">
        <v>100364</v>
      </c>
      <c r="F2009" s="8" t="s">
        <v>620</v>
      </c>
      <c r="G2009" s="1">
        <v>10036</v>
      </c>
      <c r="H2009" s="1">
        <f t="shared" si="137"/>
        <v>110400</v>
      </c>
      <c r="I2009" s="2" t="s">
        <v>1893</v>
      </c>
      <c r="J2009" s="2" t="s">
        <v>375</v>
      </c>
      <c r="K2009" s="1">
        <f>+VLOOKUP(B2009,[18]Sheet1!A:H,6,0)</f>
        <v>100360</v>
      </c>
      <c r="L2009" s="1">
        <f t="shared" si="136"/>
        <v>-4</v>
      </c>
      <c r="M2009" s="6">
        <f>+VLOOKUP(B2009,[18]Sheet1!A:H,8,0)</f>
        <v>45113</v>
      </c>
      <c r="N2009" t="s">
        <v>4623</v>
      </c>
    </row>
    <row r="2010" spans="1:14" customFormat="1" hidden="1" x14ac:dyDescent="0.2">
      <c r="A2010" s="6">
        <v>45021</v>
      </c>
      <c r="B2010" s="2">
        <v>14864</v>
      </c>
      <c r="C2010" s="2"/>
      <c r="D2010" s="2" t="s">
        <v>4405</v>
      </c>
      <c r="E2010" s="1">
        <v>-448120</v>
      </c>
      <c r="F2010" s="8" t="s">
        <v>3060</v>
      </c>
      <c r="G2010" s="1">
        <v>-44812</v>
      </c>
      <c r="H2010" s="1">
        <f t="shared" si="137"/>
        <v>-492932</v>
      </c>
      <c r="I2010" s="2" t="s">
        <v>2355</v>
      </c>
      <c r="J2010" s="2" t="s">
        <v>2013</v>
      </c>
      <c r="K2010" s="1" t="e">
        <f>+VLOOKUP(B2010,[2]Sheet1!A$2:H$93,6,0)</f>
        <v>#N/A</v>
      </c>
      <c r="L2010" s="1" t="e">
        <f t="shared" si="136"/>
        <v>#N/A</v>
      </c>
      <c r="M2010" s="6" t="e">
        <f>+VLOOKUP(B2010,[2]Sheet1!A$2:H$93,8,0)</f>
        <v>#N/A</v>
      </c>
      <c r="N2010" t="s">
        <v>4426</v>
      </c>
    </row>
    <row r="2011" spans="1:14" customFormat="1" hidden="1" x14ac:dyDescent="0.2">
      <c r="A2011" s="6">
        <v>45021</v>
      </c>
      <c r="B2011" s="2">
        <v>14922</v>
      </c>
      <c r="C2011" s="2"/>
      <c r="D2011" s="2" t="s">
        <v>3019</v>
      </c>
      <c r="E2011" s="1">
        <v>-896239</v>
      </c>
      <c r="F2011" s="8" t="s">
        <v>3060</v>
      </c>
      <c r="G2011" s="1">
        <v>-89624</v>
      </c>
      <c r="H2011" s="1">
        <f t="shared" si="137"/>
        <v>-985863</v>
      </c>
      <c r="I2011" s="2" t="s">
        <v>2355</v>
      </c>
      <c r="J2011" s="2" t="s">
        <v>2013</v>
      </c>
      <c r="K2011" s="1" t="e">
        <f>+VLOOKUP(B2011,[2]Sheet1!A$2:H$93,6,0)</f>
        <v>#N/A</v>
      </c>
      <c r="L2011" s="1" t="e">
        <f t="shared" si="136"/>
        <v>#N/A</v>
      </c>
      <c r="M2011" s="6" t="e">
        <f>+VLOOKUP(B2011,[2]Sheet1!A$2:H$93,8,0)</f>
        <v>#N/A</v>
      </c>
      <c r="N2011" t="s">
        <v>4426</v>
      </c>
    </row>
    <row r="2012" spans="1:14" customFormat="1" hidden="1" x14ac:dyDescent="0.2">
      <c r="A2012" s="6">
        <v>45021</v>
      </c>
      <c r="B2012" s="2">
        <v>16276</v>
      </c>
      <c r="C2012" s="2"/>
      <c r="D2012" s="2" t="s">
        <v>3049</v>
      </c>
      <c r="E2012" s="1">
        <v>-4750067</v>
      </c>
      <c r="F2012" s="8" t="s">
        <v>3060</v>
      </c>
      <c r="G2012" s="1">
        <v>-475007</v>
      </c>
      <c r="H2012" s="1">
        <f t="shared" si="137"/>
        <v>-5225074</v>
      </c>
      <c r="I2012" s="2" t="s">
        <v>2355</v>
      </c>
      <c r="J2012" s="2" t="s">
        <v>2013</v>
      </c>
      <c r="K2012" s="1" t="e">
        <f>+VLOOKUP(B2012,[2]Sheet1!A$2:H$93,6,0)</f>
        <v>#N/A</v>
      </c>
      <c r="L2012" s="1" t="e">
        <f t="shared" si="136"/>
        <v>#N/A</v>
      </c>
      <c r="M2012" s="6" t="e">
        <f>+VLOOKUP(B2012,[2]Sheet1!A$2:H$93,8,0)</f>
        <v>#N/A</v>
      </c>
      <c r="N2012" t="s">
        <v>4426</v>
      </c>
    </row>
    <row r="2013" spans="1:14" customFormat="1" hidden="1" x14ac:dyDescent="0.2">
      <c r="A2013" s="6">
        <v>45021</v>
      </c>
      <c r="B2013" s="2">
        <v>16277</v>
      </c>
      <c r="C2013" s="2"/>
      <c r="D2013" s="2" t="s">
        <v>3050</v>
      </c>
      <c r="E2013" s="1">
        <v>-2016538</v>
      </c>
      <c r="F2013" s="8" t="s">
        <v>3060</v>
      </c>
      <c r="G2013" s="1">
        <v>-201654</v>
      </c>
      <c r="H2013" s="1">
        <f t="shared" si="137"/>
        <v>-2218192</v>
      </c>
      <c r="I2013" s="2" t="s">
        <v>2355</v>
      </c>
      <c r="J2013" s="2" t="s">
        <v>2013</v>
      </c>
      <c r="K2013" s="1" t="e">
        <f>+VLOOKUP(B2013,[2]Sheet1!A$2:H$93,6,0)</f>
        <v>#N/A</v>
      </c>
      <c r="L2013" s="1" t="e">
        <f t="shared" si="136"/>
        <v>#N/A</v>
      </c>
      <c r="M2013" s="6" t="e">
        <f>+VLOOKUP(B2013,[2]Sheet1!A$2:H$93,8,0)</f>
        <v>#N/A</v>
      </c>
      <c r="N2013" t="s">
        <v>4426</v>
      </c>
    </row>
    <row r="2014" spans="1:14" customFormat="1" hidden="1" x14ac:dyDescent="0.2">
      <c r="A2014" s="6">
        <v>45021</v>
      </c>
      <c r="B2014" s="2">
        <v>16278</v>
      </c>
      <c r="C2014" s="2"/>
      <c r="D2014" s="2" t="s">
        <v>4409</v>
      </c>
      <c r="E2014" s="1">
        <v>-3136837</v>
      </c>
      <c r="F2014" s="8" t="s">
        <v>3060</v>
      </c>
      <c r="G2014" s="1">
        <v>-313684</v>
      </c>
      <c r="H2014" s="1">
        <f t="shared" si="137"/>
        <v>-3450521</v>
      </c>
      <c r="I2014" s="2" t="s">
        <v>2355</v>
      </c>
      <c r="J2014" s="2" t="s">
        <v>2013</v>
      </c>
      <c r="K2014" s="1" t="e">
        <f>+VLOOKUP(B2014,[2]Sheet1!A$2:H$93,6,0)</f>
        <v>#N/A</v>
      </c>
      <c r="L2014" s="1" t="e">
        <f t="shared" si="136"/>
        <v>#N/A</v>
      </c>
      <c r="M2014" s="6" t="e">
        <f>+VLOOKUP(B2014,[2]Sheet1!A$2:H$93,8,0)</f>
        <v>#N/A</v>
      </c>
      <c r="N2014" t="s">
        <v>4426</v>
      </c>
    </row>
    <row r="2015" spans="1:14" customFormat="1" hidden="1" x14ac:dyDescent="0.2">
      <c r="A2015" s="6">
        <v>45021</v>
      </c>
      <c r="B2015" s="2">
        <v>16279</v>
      </c>
      <c r="C2015" s="2"/>
      <c r="D2015" s="2" t="s">
        <v>4410</v>
      </c>
      <c r="E2015" s="1">
        <v>-1792478</v>
      </c>
      <c r="F2015" s="8" t="s">
        <v>3060</v>
      </c>
      <c r="G2015" s="1">
        <v>-179248</v>
      </c>
      <c r="H2015" s="1">
        <f t="shared" si="137"/>
        <v>-1971726</v>
      </c>
      <c r="I2015" s="2" t="s">
        <v>2355</v>
      </c>
      <c r="J2015" s="2" t="s">
        <v>2013</v>
      </c>
      <c r="K2015" s="1" t="e">
        <f>+VLOOKUP(B2015,[2]Sheet1!A$2:H$93,6,0)</f>
        <v>#N/A</v>
      </c>
      <c r="L2015" s="1" t="e">
        <f t="shared" si="136"/>
        <v>#N/A</v>
      </c>
      <c r="M2015" s="6" t="e">
        <f>+VLOOKUP(B2015,[2]Sheet1!A$2:H$93,8,0)</f>
        <v>#N/A</v>
      </c>
      <c r="N2015" t="s">
        <v>4426</v>
      </c>
    </row>
    <row r="2016" spans="1:14" customFormat="1" hidden="1" x14ac:dyDescent="0.2">
      <c r="A2016" s="6">
        <v>45021</v>
      </c>
      <c r="B2016" s="2">
        <v>80</v>
      </c>
      <c r="C2016" s="2" t="s">
        <v>3654</v>
      </c>
      <c r="D2016" s="2" t="s">
        <v>3655</v>
      </c>
      <c r="E2016" s="1">
        <v>-11374192</v>
      </c>
      <c r="F2016" s="8" t="s">
        <v>620</v>
      </c>
      <c r="G2016" s="1">
        <v>-1137419</v>
      </c>
      <c r="H2016" s="1">
        <f t="shared" si="137"/>
        <v>-12511611</v>
      </c>
      <c r="I2016" s="2" t="s">
        <v>2339</v>
      </c>
      <c r="J2016" s="2" t="s">
        <v>1408</v>
      </c>
      <c r="K2016" s="1">
        <f>+VLOOKUP(B2016,[13]Sheet1!A$1:H$123,6,0)</f>
        <v>-11374192</v>
      </c>
      <c r="L2016" s="1">
        <f t="shared" si="136"/>
        <v>0</v>
      </c>
      <c r="M2016" s="6">
        <f>+VLOOKUP(B2016,[13]Sheet1!A$1:H$123,8,0)</f>
        <v>45051</v>
      </c>
      <c r="N2016" t="s">
        <v>4446</v>
      </c>
    </row>
    <row r="2017" spans="1:14" customFormat="1" hidden="1" x14ac:dyDescent="0.2">
      <c r="A2017" s="6">
        <v>45021</v>
      </c>
      <c r="B2017" s="2">
        <v>95</v>
      </c>
      <c r="C2017" s="2" t="s">
        <v>3657</v>
      </c>
      <c r="D2017" s="2" t="s">
        <v>3658</v>
      </c>
      <c r="E2017" s="1">
        <v>-2579847</v>
      </c>
      <c r="F2017" s="8" t="s">
        <v>620</v>
      </c>
      <c r="G2017" s="1">
        <v>-257985</v>
      </c>
      <c r="H2017" s="1">
        <f t="shared" si="137"/>
        <v>-2837832</v>
      </c>
      <c r="I2017" s="2" t="s">
        <v>2119</v>
      </c>
      <c r="J2017" s="2" t="s">
        <v>1150</v>
      </c>
      <c r="K2017" s="1">
        <f>+VLOOKUP(B2017,[13]Sheet1!A$1:H$123,6,0)</f>
        <v>-2579847</v>
      </c>
      <c r="L2017" s="1">
        <f t="shared" si="136"/>
        <v>0</v>
      </c>
      <c r="M2017" s="6">
        <f>+VLOOKUP(B2017,[13]Sheet1!A$1:H$123,8,0)</f>
        <v>45051</v>
      </c>
      <c r="N2017" t="s">
        <v>4446</v>
      </c>
    </row>
    <row r="2018" spans="1:14" customFormat="1" hidden="1" x14ac:dyDescent="0.2">
      <c r="A2018" s="6">
        <v>45021</v>
      </c>
      <c r="B2018" s="2">
        <v>126</v>
      </c>
      <c r="C2018" s="2" t="s">
        <v>3440</v>
      </c>
      <c r="D2018" s="2" t="s">
        <v>3660</v>
      </c>
      <c r="E2018" s="1">
        <v>-816750</v>
      </c>
      <c r="F2018" s="8" t="s">
        <v>620</v>
      </c>
      <c r="G2018" s="1">
        <v>-81675</v>
      </c>
      <c r="H2018" s="1">
        <f t="shared" si="137"/>
        <v>-898425</v>
      </c>
      <c r="I2018" s="2" t="s">
        <v>1554</v>
      </c>
      <c r="J2018" s="2" t="s">
        <v>2830</v>
      </c>
      <c r="K2018" s="1">
        <f>+VLOOKUP(B2018,[13]Sheet1!A$1:H$123,6,0)</f>
        <v>-816750</v>
      </c>
      <c r="L2018" s="1">
        <f t="shared" si="136"/>
        <v>0</v>
      </c>
      <c r="M2018" s="6">
        <f>+VLOOKUP(B2018,[13]Sheet1!A$1:H$123,8,0)</f>
        <v>45051</v>
      </c>
      <c r="N2018" t="s">
        <v>4446</v>
      </c>
    </row>
    <row r="2019" spans="1:14" customFormat="1" hidden="1" x14ac:dyDescent="0.2">
      <c r="A2019" s="6">
        <v>45021</v>
      </c>
      <c r="B2019" s="2">
        <v>150</v>
      </c>
      <c r="C2019" s="2" t="s">
        <v>3440</v>
      </c>
      <c r="D2019" s="2" t="s">
        <v>3662</v>
      </c>
      <c r="E2019" s="1">
        <v>-1223868</v>
      </c>
      <c r="F2019" s="8" t="s">
        <v>620</v>
      </c>
      <c r="G2019" s="1">
        <v>-122387</v>
      </c>
      <c r="H2019" s="1">
        <f t="shared" si="137"/>
        <v>-1346255</v>
      </c>
      <c r="I2019" s="2" t="s">
        <v>1554</v>
      </c>
      <c r="J2019" s="2" t="s">
        <v>2830</v>
      </c>
      <c r="K2019" s="1">
        <f>+VLOOKUP(B2019,[13]Sheet1!A$1:H$123,6,0)</f>
        <v>-1223868</v>
      </c>
      <c r="L2019" s="1">
        <f t="shared" si="136"/>
        <v>0</v>
      </c>
      <c r="M2019" s="6">
        <f>+VLOOKUP(B2019,[13]Sheet1!A$1:H$123,8,0)</f>
        <v>45051</v>
      </c>
      <c r="N2019" t="s">
        <v>4446</v>
      </c>
    </row>
    <row r="2020" spans="1:14" customFormat="1" hidden="1" x14ac:dyDescent="0.2">
      <c r="A2020" s="6">
        <v>45021</v>
      </c>
      <c r="B2020" s="2" t="s">
        <v>4445</v>
      </c>
      <c r="C2020" s="2" t="s">
        <v>3389</v>
      </c>
      <c r="D2020" s="2" t="s">
        <v>3664</v>
      </c>
      <c r="E2020" s="1">
        <v>-146862</v>
      </c>
      <c r="F2020" s="8" t="s">
        <v>620</v>
      </c>
      <c r="G2020" s="1">
        <v>-14686</v>
      </c>
      <c r="H2020" s="1">
        <f t="shared" si="137"/>
        <v>-161548</v>
      </c>
      <c r="I2020" s="2" t="s">
        <v>1900</v>
      </c>
      <c r="J2020" s="2" t="s">
        <v>441</v>
      </c>
      <c r="K2020" s="1">
        <f>+VLOOKUP(B2020,[13]Sheet1!A$1:H$123,6,0)</f>
        <v>-146862</v>
      </c>
      <c r="L2020" s="1">
        <f t="shared" si="136"/>
        <v>0</v>
      </c>
      <c r="M2020" s="6">
        <f>+VLOOKUP(B2020,[13]Sheet1!A$1:H$123,8,0)</f>
        <v>45051</v>
      </c>
      <c r="N2020" t="s">
        <v>4446</v>
      </c>
    </row>
    <row r="2021" spans="1:14" customFormat="1" hidden="1" x14ac:dyDescent="0.2">
      <c r="A2021" s="6">
        <v>45021</v>
      </c>
      <c r="B2021" s="2">
        <v>185</v>
      </c>
      <c r="C2021" s="2" t="s">
        <v>3389</v>
      </c>
      <c r="D2021" s="2" t="s">
        <v>3666</v>
      </c>
      <c r="E2021" s="1">
        <v>-2300913</v>
      </c>
      <c r="F2021" s="8" t="s">
        <v>620</v>
      </c>
      <c r="G2021" s="1">
        <v>-230091</v>
      </c>
      <c r="H2021" s="1">
        <f t="shared" si="137"/>
        <v>-2531004</v>
      </c>
      <c r="I2021" s="2" t="s">
        <v>1900</v>
      </c>
      <c r="J2021" s="2" t="s">
        <v>441</v>
      </c>
      <c r="K2021" s="1">
        <f>+VLOOKUP(B2021,[13]Sheet1!A$1:H$123,6,0)</f>
        <v>-2300913</v>
      </c>
      <c r="L2021" s="1">
        <f t="shared" si="136"/>
        <v>0</v>
      </c>
      <c r="M2021" s="6">
        <f>+VLOOKUP(B2021,[13]Sheet1!A$1:H$123,8,0)</f>
        <v>45051</v>
      </c>
      <c r="N2021" t="s">
        <v>4446</v>
      </c>
    </row>
    <row r="2022" spans="1:14" customFormat="1" hidden="1" x14ac:dyDescent="0.2">
      <c r="A2022" s="6">
        <v>45022</v>
      </c>
      <c r="B2022" s="2">
        <v>20177</v>
      </c>
      <c r="C2022" s="2" t="s">
        <v>2162</v>
      </c>
      <c r="D2022" s="2" t="s">
        <v>3668</v>
      </c>
      <c r="E2022" s="1">
        <v>1110580</v>
      </c>
      <c r="F2022" s="8" t="s">
        <v>620</v>
      </c>
      <c r="G2022" s="1">
        <v>111058</v>
      </c>
      <c r="H2022" s="1">
        <f t="shared" si="137"/>
        <v>1221638</v>
      </c>
      <c r="I2022" s="2" t="s">
        <v>1222</v>
      </c>
      <c r="J2022" s="2" t="s">
        <v>915</v>
      </c>
      <c r="K2022" s="1">
        <f>+VLOOKUP(B2022,[13]Sheet1!A$1:H$123,6,0)</f>
        <v>1110580</v>
      </c>
      <c r="L2022" s="1">
        <f t="shared" si="136"/>
        <v>0</v>
      </c>
      <c r="M2022" s="6">
        <f>+VLOOKUP(B2022,[13]Sheet1!A$1:H$123,8,0)</f>
        <v>45051</v>
      </c>
      <c r="N2022" t="s">
        <v>4446</v>
      </c>
    </row>
    <row r="2023" spans="1:14" customFormat="1" hidden="1" x14ac:dyDescent="0.2">
      <c r="A2023" s="6">
        <v>45022</v>
      </c>
      <c r="B2023" s="2">
        <v>20178</v>
      </c>
      <c r="C2023" s="2" t="s">
        <v>2162</v>
      </c>
      <c r="D2023" s="2" t="s">
        <v>3670</v>
      </c>
      <c r="E2023" s="1">
        <v>1780745</v>
      </c>
      <c r="F2023" s="8" t="s">
        <v>620</v>
      </c>
      <c r="G2023" s="1">
        <v>178075</v>
      </c>
      <c r="H2023" s="1">
        <f t="shared" si="137"/>
        <v>1958820</v>
      </c>
      <c r="I2023" s="2" t="s">
        <v>1900</v>
      </c>
      <c r="J2023" s="2" t="s">
        <v>441</v>
      </c>
      <c r="K2023" s="1">
        <f>+VLOOKUP(B2023,[13]Sheet1!A$1:H$123,6,0)</f>
        <v>1780750</v>
      </c>
      <c r="L2023" s="1">
        <f t="shared" ref="L2023:L2032" si="138">+K2023-E2023</f>
        <v>5</v>
      </c>
      <c r="M2023" s="6">
        <f>+VLOOKUP(B2023,[13]Sheet1!A$1:H$123,8,0)</f>
        <v>45051</v>
      </c>
      <c r="N2023" t="s">
        <v>4446</v>
      </c>
    </row>
    <row r="2024" spans="1:14" customFormat="1" hidden="1" x14ac:dyDescent="0.2">
      <c r="A2024" s="6">
        <v>45022</v>
      </c>
      <c r="B2024" s="2">
        <v>20179</v>
      </c>
      <c r="C2024" s="2" t="s">
        <v>2162</v>
      </c>
      <c r="D2024" s="2" t="s">
        <v>3672</v>
      </c>
      <c r="E2024" s="1">
        <v>3644690</v>
      </c>
      <c r="F2024" s="8" t="s">
        <v>620</v>
      </c>
      <c r="G2024" s="1">
        <v>364469</v>
      </c>
      <c r="H2024" s="1">
        <f t="shared" si="137"/>
        <v>4009159</v>
      </c>
      <c r="I2024" s="2" t="s">
        <v>1554</v>
      </c>
      <c r="J2024" s="2" t="s">
        <v>2830</v>
      </c>
      <c r="K2024" s="1">
        <f>+VLOOKUP(B2024,[13]Sheet1!A$1:H$123,6,0)</f>
        <v>3644690</v>
      </c>
      <c r="L2024" s="1">
        <f t="shared" si="138"/>
        <v>0</v>
      </c>
      <c r="M2024" s="6">
        <f>+VLOOKUP(B2024,[13]Sheet1!A$1:H$123,8,0)</f>
        <v>45051</v>
      </c>
      <c r="N2024" t="s">
        <v>4446</v>
      </c>
    </row>
    <row r="2025" spans="1:14" customFormat="1" hidden="1" x14ac:dyDescent="0.2">
      <c r="A2025" s="6">
        <v>45022</v>
      </c>
      <c r="B2025" s="2">
        <v>20180</v>
      </c>
      <c r="C2025" s="2" t="s">
        <v>2162</v>
      </c>
      <c r="D2025" s="2" t="s">
        <v>3674</v>
      </c>
      <c r="E2025" s="1">
        <v>3330501</v>
      </c>
      <c r="F2025" s="8" t="s">
        <v>620</v>
      </c>
      <c r="G2025" s="1">
        <v>333050</v>
      </c>
      <c r="H2025" s="1">
        <f t="shared" si="137"/>
        <v>3663551</v>
      </c>
      <c r="I2025" s="2" t="s">
        <v>2339</v>
      </c>
      <c r="J2025" s="2" t="s">
        <v>1408</v>
      </c>
      <c r="K2025" s="1">
        <f>+VLOOKUP(B2025,[13]Sheet1!A$1:H$123,6,0)</f>
        <v>3330500</v>
      </c>
      <c r="L2025" s="1">
        <f t="shared" si="138"/>
        <v>-1</v>
      </c>
      <c r="M2025" s="6">
        <f>+VLOOKUP(B2025,[13]Sheet1!A$1:H$123,8,0)</f>
        <v>45051</v>
      </c>
      <c r="N2025" t="s">
        <v>4446</v>
      </c>
    </row>
    <row r="2026" spans="1:14" customFormat="1" hidden="1" x14ac:dyDescent="0.2">
      <c r="A2026" s="6">
        <v>45022</v>
      </c>
      <c r="B2026" s="2">
        <v>20181</v>
      </c>
      <c r="C2026" s="2" t="s">
        <v>2162</v>
      </c>
      <c r="D2026" s="2" t="s">
        <v>3676</v>
      </c>
      <c r="E2026" s="1">
        <v>3849940</v>
      </c>
      <c r="F2026" s="8" t="s">
        <v>620</v>
      </c>
      <c r="G2026" s="1">
        <v>384994</v>
      </c>
      <c r="H2026" s="1">
        <f t="shared" si="137"/>
        <v>4234934</v>
      </c>
      <c r="I2026" s="2" t="s">
        <v>2355</v>
      </c>
      <c r="J2026" s="2" t="s">
        <v>2013</v>
      </c>
      <c r="K2026" s="1">
        <f>+VLOOKUP(B2026,[13]Sheet1!A$1:H$123,6,0)</f>
        <v>3849940</v>
      </c>
      <c r="L2026" s="1">
        <f t="shared" si="138"/>
        <v>0</v>
      </c>
      <c r="M2026" s="6">
        <f>+VLOOKUP(B2026,[13]Sheet1!A$1:H$123,8,0)</f>
        <v>45051</v>
      </c>
      <c r="N2026" t="s">
        <v>4446</v>
      </c>
    </row>
    <row r="2027" spans="1:14" customFormat="1" hidden="1" x14ac:dyDescent="0.2">
      <c r="A2027" s="6">
        <v>45022</v>
      </c>
      <c r="B2027" s="2">
        <v>20182</v>
      </c>
      <c r="C2027" s="2" t="s">
        <v>2162</v>
      </c>
      <c r="D2027" s="2" t="s">
        <v>3678</v>
      </c>
      <c r="E2027" s="1">
        <v>1776920</v>
      </c>
      <c r="F2027" s="8" t="s">
        <v>620</v>
      </c>
      <c r="G2027" s="1">
        <v>177692</v>
      </c>
      <c r="H2027" s="1">
        <f t="shared" si="137"/>
        <v>1954612</v>
      </c>
      <c r="I2027" s="2" t="s">
        <v>2355</v>
      </c>
      <c r="J2027" s="2" t="s">
        <v>2013</v>
      </c>
      <c r="K2027" s="1">
        <f>+VLOOKUP(B2027,[18]Sheet1!A:H,6,0)</f>
        <v>1776920</v>
      </c>
      <c r="L2027" s="1">
        <f t="shared" si="138"/>
        <v>0</v>
      </c>
      <c r="M2027" s="6">
        <f>+VLOOKUP(B2027,[18]Sheet1!A:H,8,0)</f>
        <v>45113</v>
      </c>
      <c r="N2027" t="s">
        <v>4623</v>
      </c>
    </row>
    <row r="2028" spans="1:14" customFormat="1" hidden="1" x14ac:dyDescent="0.2">
      <c r="A2028" s="6">
        <v>45022</v>
      </c>
      <c r="B2028" s="2">
        <v>20183</v>
      </c>
      <c r="C2028" s="2" t="s">
        <v>2162</v>
      </c>
      <c r="D2028" s="2" t="s">
        <v>3680</v>
      </c>
      <c r="E2028" s="1">
        <v>5822074</v>
      </c>
      <c r="F2028" s="8" t="s">
        <v>620</v>
      </c>
      <c r="G2028" s="1">
        <v>582207</v>
      </c>
      <c r="H2028" s="1">
        <f t="shared" si="137"/>
        <v>6404281</v>
      </c>
      <c r="I2028" s="2" t="s">
        <v>2355</v>
      </c>
      <c r="J2028" s="2" t="s">
        <v>2013</v>
      </c>
      <c r="K2028" s="1">
        <f>+VLOOKUP(B2028,[18]Sheet1!A:H,6,0)</f>
        <v>5822070</v>
      </c>
      <c r="L2028" s="1">
        <f t="shared" si="138"/>
        <v>-4</v>
      </c>
      <c r="M2028" s="6">
        <f>+VLOOKUP(B2028,[18]Sheet1!A:H,8,0)</f>
        <v>45113</v>
      </c>
      <c r="N2028" t="s">
        <v>4623</v>
      </c>
    </row>
    <row r="2029" spans="1:14" customFormat="1" hidden="1" x14ac:dyDescent="0.2">
      <c r="A2029" s="6">
        <v>45022</v>
      </c>
      <c r="B2029" s="2">
        <v>20184</v>
      </c>
      <c r="C2029" s="2" t="s">
        <v>2162</v>
      </c>
      <c r="D2029" s="2" t="s">
        <v>3682</v>
      </c>
      <c r="E2029" s="1">
        <v>3534770</v>
      </c>
      <c r="F2029" s="8" t="s">
        <v>620</v>
      </c>
      <c r="G2029" s="1">
        <v>353477</v>
      </c>
      <c r="H2029" s="1">
        <f t="shared" si="137"/>
        <v>3888247</v>
      </c>
      <c r="I2029" s="2" t="s">
        <v>1893</v>
      </c>
      <c r="J2029" s="2" t="s">
        <v>375</v>
      </c>
      <c r="K2029" s="1">
        <f>+VLOOKUP(B2029,[13]Sheet1!A$1:H$123,6,0)</f>
        <v>3534770</v>
      </c>
      <c r="L2029" s="1">
        <f t="shared" si="138"/>
        <v>0</v>
      </c>
      <c r="M2029" s="6">
        <f>+VLOOKUP(B2029,[13]Sheet1!A$1:H$123,8,0)</f>
        <v>45051</v>
      </c>
      <c r="N2029" t="s">
        <v>4446</v>
      </c>
    </row>
    <row r="2030" spans="1:14" customFormat="1" hidden="1" x14ac:dyDescent="0.2">
      <c r="A2030" s="6">
        <v>45022</v>
      </c>
      <c r="B2030" s="2">
        <v>20185</v>
      </c>
      <c r="C2030" s="2" t="s">
        <v>2162</v>
      </c>
      <c r="D2030" s="2" t="s">
        <v>3684</v>
      </c>
      <c r="E2030" s="1">
        <v>3491900</v>
      </c>
      <c r="F2030" s="8" t="s">
        <v>620</v>
      </c>
      <c r="G2030" s="1">
        <v>349190</v>
      </c>
      <c r="H2030" s="1">
        <f t="shared" si="137"/>
        <v>3841090</v>
      </c>
      <c r="I2030" s="2" t="s">
        <v>1893</v>
      </c>
      <c r="J2030" s="2" t="s">
        <v>375</v>
      </c>
      <c r="K2030" s="1">
        <f>+VLOOKUP(B2030,[13]Sheet1!A$1:H$123,6,0)</f>
        <v>3491900</v>
      </c>
      <c r="L2030" s="1">
        <f t="shared" si="138"/>
        <v>0</v>
      </c>
      <c r="M2030" s="6">
        <f>+VLOOKUP(B2030,[13]Sheet1!A$1:H$123,8,0)</f>
        <v>45051</v>
      </c>
      <c r="N2030" t="s">
        <v>4446</v>
      </c>
    </row>
    <row r="2031" spans="1:14" customFormat="1" hidden="1" x14ac:dyDescent="0.2">
      <c r="A2031" s="6">
        <v>45022</v>
      </c>
      <c r="B2031" s="2">
        <v>20186</v>
      </c>
      <c r="C2031" s="2" t="s">
        <v>2162</v>
      </c>
      <c r="D2031" s="2" t="s">
        <v>3686</v>
      </c>
      <c r="E2031" s="1">
        <v>3742810</v>
      </c>
      <c r="F2031" s="8" t="s">
        <v>620</v>
      </c>
      <c r="G2031" s="1">
        <v>374281</v>
      </c>
      <c r="H2031" s="1">
        <f t="shared" si="137"/>
        <v>4117091</v>
      </c>
      <c r="I2031" s="2" t="s">
        <v>1893</v>
      </c>
      <c r="J2031" s="2" t="s">
        <v>375</v>
      </c>
      <c r="K2031" s="1">
        <f>+VLOOKUP(B2031,[13]Sheet1!A$1:H$123,6,0)</f>
        <v>3742810</v>
      </c>
      <c r="L2031" s="1">
        <f t="shared" si="138"/>
        <v>0</v>
      </c>
      <c r="M2031" s="6">
        <f>+VLOOKUP(B2031,[13]Sheet1!A$1:H$123,8,0)</f>
        <v>45051</v>
      </c>
      <c r="N2031" t="s">
        <v>4446</v>
      </c>
    </row>
    <row r="2032" spans="1:14" customFormat="1" hidden="1" x14ac:dyDescent="0.2">
      <c r="A2032" s="6">
        <v>45024</v>
      </c>
      <c r="B2032" s="2">
        <v>20479</v>
      </c>
      <c r="C2032" s="2" t="s">
        <v>2162</v>
      </c>
      <c r="D2032" s="2" t="s">
        <v>3688</v>
      </c>
      <c r="E2032" s="1">
        <v>888460</v>
      </c>
      <c r="F2032" s="8" t="s">
        <v>620</v>
      </c>
      <c r="G2032" s="1">
        <v>88846</v>
      </c>
      <c r="H2032" s="1">
        <f t="shared" si="137"/>
        <v>977306</v>
      </c>
      <c r="I2032" s="2" t="s">
        <v>2355</v>
      </c>
      <c r="J2032" s="2" t="s">
        <v>2013</v>
      </c>
      <c r="K2032" s="1">
        <f>+VLOOKUP(B2032,[18]Sheet1!A:H,6,0)</f>
        <v>888460</v>
      </c>
      <c r="L2032" s="1">
        <f t="shared" si="138"/>
        <v>0</v>
      </c>
      <c r="M2032" s="6">
        <f>+VLOOKUP(B2032,[18]Sheet1!A:H,8,0)</f>
        <v>45113</v>
      </c>
      <c r="N2032" t="s">
        <v>4623</v>
      </c>
    </row>
    <row r="2033" spans="1:14" customFormat="1" hidden="1" x14ac:dyDescent="0.2">
      <c r="A2033" s="6">
        <v>45024</v>
      </c>
      <c r="B2033" s="2">
        <v>20480</v>
      </c>
      <c r="C2033" s="2" t="s">
        <v>2162</v>
      </c>
      <c r="D2033" s="2" t="s">
        <v>3690</v>
      </c>
      <c r="E2033" s="1">
        <v>0</v>
      </c>
      <c r="F2033" s="8" t="s">
        <v>620</v>
      </c>
      <c r="G2033" s="1">
        <v>0</v>
      </c>
      <c r="H2033" s="1">
        <f t="shared" si="137"/>
        <v>0</v>
      </c>
      <c r="I2033" s="2" t="s">
        <v>944</v>
      </c>
      <c r="J2033" s="2" t="s">
        <v>319</v>
      </c>
      <c r="K2033" s="1" t="e">
        <f>+VLOOKUP(B2033,[18]Sheet1!A:H,6,0)</f>
        <v>#N/A</v>
      </c>
      <c r="L2033" s="1" t="e">
        <f t="shared" ref="L2033" si="139">+K2033-E2033</f>
        <v>#N/A</v>
      </c>
      <c r="M2033" s="6" t="e">
        <f>+VLOOKUP(B2033,[18]Sheet1!A:H,8,0)</f>
        <v>#N/A</v>
      </c>
      <c r="N2033" t="s">
        <v>4416</v>
      </c>
    </row>
    <row r="2034" spans="1:14" customFormat="1" hidden="1" x14ac:dyDescent="0.2">
      <c r="A2034" s="6">
        <v>45024</v>
      </c>
      <c r="B2034" s="2">
        <v>20481</v>
      </c>
      <c r="C2034" s="2" t="s">
        <v>2162</v>
      </c>
      <c r="D2034" s="2" t="s">
        <v>3692</v>
      </c>
      <c r="E2034" s="1">
        <v>888460</v>
      </c>
      <c r="F2034" s="8" t="s">
        <v>620</v>
      </c>
      <c r="G2034" s="1">
        <v>88846</v>
      </c>
      <c r="H2034" s="1">
        <f t="shared" si="137"/>
        <v>977306</v>
      </c>
      <c r="I2034" s="2" t="s">
        <v>2445</v>
      </c>
      <c r="J2034" s="2" t="s">
        <v>1098</v>
      </c>
      <c r="K2034" s="1">
        <f>+VLOOKUP(B2034,[18]Sheet1!A:H,6,0)</f>
        <v>888460</v>
      </c>
      <c r="L2034" s="1">
        <f t="shared" ref="L2034:L2040" si="140">+K2034-E2034</f>
        <v>0</v>
      </c>
      <c r="M2034" s="6">
        <f>+VLOOKUP(B2034,[18]Sheet1!A:H,8,0)</f>
        <v>45113</v>
      </c>
      <c r="N2034" t="s">
        <v>4623</v>
      </c>
    </row>
    <row r="2035" spans="1:14" customFormat="1" hidden="1" x14ac:dyDescent="0.2">
      <c r="A2035" s="6">
        <v>45024</v>
      </c>
      <c r="B2035" s="2">
        <v>20482</v>
      </c>
      <c r="C2035" s="2" t="s">
        <v>2162</v>
      </c>
      <c r="D2035" s="2" t="s">
        <v>3694</v>
      </c>
      <c r="E2035" s="1">
        <v>1342210</v>
      </c>
      <c r="F2035" s="8" t="s">
        <v>620</v>
      </c>
      <c r="G2035" s="1">
        <v>134221</v>
      </c>
      <c r="H2035" s="1">
        <f t="shared" si="137"/>
        <v>1476431</v>
      </c>
      <c r="I2035" s="2" t="s">
        <v>124</v>
      </c>
      <c r="J2035" s="2" t="s">
        <v>1197</v>
      </c>
      <c r="K2035" s="1">
        <f>+VLOOKUP(B2035,[18]Sheet1!A:H,6,0)</f>
        <v>1342210</v>
      </c>
      <c r="L2035" s="1">
        <f t="shared" si="140"/>
        <v>0</v>
      </c>
      <c r="M2035" s="6">
        <f>+VLOOKUP(B2035,[18]Sheet1!A:H,8,0)</f>
        <v>45113</v>
      </c>
      <c r="N2035" t="s">
        <v>4623</v>
      </c>
    </row>
    <row r="2036" spans="1:14" customFormat="1" hidden="1" x14ac:dyDescent="0.2">
      <c r="A2036" s="6">
        <v>45024</v>
      </c>
      <c r="B2036" s="2">
        <v>20483</v>
      </c>
      <c r="C2036" s="2" t="s">
        <v>2162</v>
      </c>
      <c r="D2036" s="2" t="s">
        <v>3696</v>
      </c>
      <c r="E2036" s="1">
        <v>888460</v>
      </c>
      <c r="F2036" s="8" t="s">
        <v>620</v>
      </c>
      <c r="G2036" s="1">
        <v>88846</v>
      </c>
      <c r="H2036" s="1">
        <f t="shared" si="137"/>
        <v>977306</v>
      </c>
      <c r="I2036" s="2" t="s">
        <v>1796</v>
      </c>
      <c r="J2036" s="2" t="s">
        <v>913</v>
      </c>
      <c r="K2036" s="1">
        <f>+VLOOKUP(B2036,[18]Sheet1!A:H,6,0)</f>
        <v>888460</v>
      </c>
      <c r="L2036" s="1">
        <f t="shared" si="140"/>
        <v>0</v>
      </c>
      <c r="M2036" s="6">
        <f>+VLOOKUP(B2036,[18]Sheet1!A:H,8,0)</f>
        <v>45113</v>
      </c>
      <c r="N2036" t="s">
        <v>4623</v>
      </c>
    </row>
    <row r="2037" spans="1:14" customFormat="1" hidden="1" x14ac:dyDescent="0.2">
      <c r="A2037" s="6">
        <v>45024</v>
      </c>
      <c r="B2037" s="2">
        <v>20484</v>
      </c>
      <c r="C2037" s="2" t="s">
        <v>2162</v>
      </c>
      <c r="D2037" s="2" t="s">
        <v>3698</v>
      </c>
      <c r="E2037" s="1">
        <v>2750550</v>
      </c>
      <c r="F2037" s="8" t="s">
        <v>620</v>
      </c>
      <c r="G2037" s="1">
        <v>275055</v>
      </c>
      <c r="H2037" s="1">
        <f t="shared" si="137"/>
        <v>3025605</v>
      </c>
      <c r="I2037" s="2" t="s">
        <v>1554</v>
      </c>
      <c r="J2037" s="2" t="s">
        <v>2830</v>
      </c>
      <c r="K2037" s="1">
        <f>+VLOOKUP(B2037,[18]Sheet1!A:H,6,0)</f>
        <v>2750550</v>
      </c>
      <c r="L2037" s="1">
        <f t="shared" si="140"/>
        <v>0</v>
      </c>
      <c r="M2037" s="6">
        <f>+VLOOKUP(B2037,[18]Sheet1!A:H,8,0)</f>
        <v>45113</v>
      </c>
      <c r="N2037" t="s">
        <v>4623</v>
      </c>
    </row>
    <row r="2038" spans="1:14" customFormat="1" hidden="1" x14ac:dyDescent="0.2">
      <c r="A2038" s="6">
        <v>45024</v>
      </c>
      <c r="B2038" s="2">
        <v>20498</v>
      </c>
      <c r="C2038" s="2" t="s">
        <v>2162</v>
      </c>
      <c r="D2038" s="2" t="s">
        <v>3700</v>
      </c>
      <c r="E2038" s="1">
        <v>4960820</v>
      </c>
      <c r="F2038" s="8" t="s">
        <v>620</v>
      </c>
      <c r="G2038" s="1">
        <v>496082</v>
      </c>
      <c r="H2038" s="1">
        <f t="shared" si="137"/>
        <v>5456902</v>
      </c>
      <c r="I2038" s="2" t="s">
        <v>2355</v>
      </c>
      <c r="J2038" s="2" t="s">
        <v>2013</v>
      </c>
      <c r="K2038" s="1">
        <f>+VLOOKUP(B2038,[18]Sheet1!A:H,6,0)</f>
        <v>4960820</v>
      </c>
      <c r="L2038" s="1">
        <f t="shared" si="140"/>
        <v>0</v>
      </c>
      <c r="M2038" s="6">
        <f>+VLOOKUP(B2038,[18]Sheet1!A:H,8,0)</f>
        <v>45113</v>
      </c>
      <c r="N2038" t="s">
        <v>4623</v>
      </c>
    </row>
    <row r="2039" spans="1:14" customFormat="1" hidden="1" x14ac:dyDescent="0.2">
      <c r="A2039" s="6">
        <v>45024</v>
      </c>
      <c r="B2039" s="2">
        <v>20499</v>
      </c>
      <c r="C2039" s="2" t="s">
        <v>2162</v>
      </c>
      <c r="D2039" s="2" t="s">
        <v>3702</v>
      </c>
      <c r="E2039" s="1">
        <v>453750</v>
      </c>
      <c r="F2039" s="8" t="s">
        <v>620</v>
      </c>
      <c r="G2039" s="1">
        <v>45375</v>
      </c>
      <c r="H2039" s="1">
        <f t="shared" si="137"/>
        <v>499125</v>
      </c>
      <c r="I2039" s="2" t="s">
        <v>2355</v>
      </c>
      <c r="J2039" s="2" t="s">
        <v>2013</v>
      </c>
      <c r="K2039" s="1">
        <f>+VLOOKUP(B2039,[18]Sheet1!A:H,6,0)</f>
        <v>453750</v>
      </c>
      <c r="L2039" s="1">
        <f t="shared" si="140"/>
        <v>0</v>
      </c>
      <c r="M2039" s="6">
        <f>+VLOOKUP(B2039,[18]Sheet1!A:H,8,0)</f>
        <v>45113</v>
      </c>
      <c r="N2039" t="s">
        <v>4623</v>
      </c>
    </row>
    <row r="2040" spans="1:14" customFormat="1" hidden="1" x14ac:dyDescent="0.2">
      <c r="A2040" s="6">
        <v>45027</v>
      </c>
      <c r="B2040" s="2">
        <v>154</v>
      </c>
      <c r="C2040" s="2" t="s">
        <v>3440</v>
      </c>
      <c r="D2040" s="2" t="s">
        <v>2141</v>
      </c>
      <c r="E2040" s="1">
        <v>-879812</v>
      </c>
      <c r="F2040" s="8" t="s">
        <v>620</v>
      </c>
      <c r="G2040" s="1">
        <v>-87981</v>
      </c>
      <c r="H2040" s="1">
        <f t="shared" si="137"/>
        <v>-967793</v>
      </c>
      <c r="I2040" s="2" t="s">
        <v>1554</v>
      </c>
      <c r="J2040" s="2" t="s">
        <v>2830</v>
      </c>
      <c r="K2040" s="1">
        <f>+VLOOKUP(B2040,[13]Sheet1!A$1:H$123,6,0)</f>
        <v>-879812</v>
      </c>
      <c r="L2040" s="1">
        <f t="shared" si="140"/>
        <v>0</v>
      </c>
      <c r="M2040" s="6">
        <f>+VLOOKUP(B2040,[13]Sheet1!A$1:H$123,8,0)</f>
        <v>45051</v>
      </c>
      <c r="N2040" t="s">
        <v>4446</v>
      </c>
    </row>
    <row r="2041" spans="1:14" customFormat="1" hidden="1" x14ac:dyDescent="0.2">
      <c r="A2041" s="6">
        <v>45027</v>
      </c>
      <c r="B2041" s="2">
        <v>20604</v>
      </c>
      <c r="C2041" s="2" t="s">
        <v>2162</v>
      </c>
      <c r="D2041" s="2" t="s">
        <v>1889</v>
      </c>
      <c r="E2041" s="1">
        <v>-832950</v>
      </c>
      <c r="F2041" s="8" t="s">
        <v>620</v>
      </c>
      <c r="G2041" s="1">
        <v>-83295</v>
      </c>
      <c r="H2041" s="1">
        <f t="shared" si="137"/>
        <v>-916245</v>
      </c>
      <c r="I2041" s="2" t="s">
        <v>1900</v>
      </c>
      <c r="J2041" s="2" t="s">
        <v>441</v>
      </c>
      <c r="K2041" s="1" t="e">
        <f>+VLOOKUP(B2041,[13]Sheet1!A$1:H$123,6,0)</f>
        <v>#N/A</v>
      </c>
      <c r="L2041" s="1" t="e">
        <f t="shared" ref="L2041:L2044" si="141">+K2041-E2041</f>
        <v>#N/A</v>
      </c>
      <c r="M2041" s="6" t="e">
        <f>+VLOOKUP(B2041,[13]Sheet1!A$1:H$123,8,0)</f>
        <v>#N/A</v>
      </c>
      <c r="N2041" t="s">
        <v>4415</v>
      </c>
    </row>
    <row r="2042" spans="1:14" customFormat="1" hidden="1" x14ac:dyDescent="0.2">
      <c r="A2042" s="6">
        <v>45027</v>
      </c>
      <c r="B2042" s="2">
        <v>20605</v>
      </c>
      <c r="C2042" s="2" t="s">
        <v>2162</v>
      </c>
      <c r="D2042" s="2" t="s">
        <v>1889</v>
      </c>
      <c r="E2042" s="1">
        <v>-499770</v>
      </c>
      <c r="F2042" s="8" t="s">
        <v>620</v>
      </c>
      <c r="G2042" s="1">
        <v>-49977</v>
      </c>
      <c r="H2042" s="1">
        <f t="shared" si="137"/>
        <v>-549747</v>
      </c>
      <c r="I2042" s="2" t="s">
        <v>2119</v>
      </c>
      <c r="J2042" s="2" t="s">
        <v>1150</v>
      </c>
      <c r="K2042" s="1" t="e">
        <f>+VLOOKUP(B2042,[13]Sheet1!A$1:H$123,6,0)</f>
        <v>#N/A</v>
      </c>
      <c r="L2042" s="1" t="e">
        <f t="shared" si="141"/>
        <v>#N/A</v>
      </c>
      <c r="M2042" s="6" t="e">
        <f>+VLOOKUP(B2042,[13]Sheet1!A$1:H$123,8,0)</f>
        <v>#N/A</v>
      </c>
      <c r="N2042" t="s">
        <v>4415</v>
      </c>
    </row>
    <row r="2043" spans="1:14" customFormat="1" hidden="1" x14ac:dyDescent="0.2">
      <c r="A2043" s="6">
        <v>45027</v>
      </c>
      <c r="B2043" s="2">
        <v>20606</v>
      </c>
      <c r="C2043" s="2" t="s">
        <v>2162</v>
      </c>
      <c r="D2043" s="2" t="s">
        <v>1889</v>
      </c>
      <c r="E2043" s="1">
        <v>-333180</v>
      </c>
      <c r="F2043" s="8" t="s">
        <v>620</v>
      </c>
      <c r="G2043" s="1">
        <v>-33318</v>
      </c>
      <c r="H2043" s="1">
        <f t="shared" si="137"/>
        <v>-366498</v>
      </c>
      <c r="I2043" s="2" t="s">
        <v>2445</v>
      </c>
      <c r="J2043" s="2" t="s">
        <v>1098</v>
      </c>
      <c r="K2043" s="1" t="e">
        <f>+VLOOKUP(B2043,[13]Sheet1!A$1:H$123,6,0)</f>
        <v>#N/A</v>
      </c>
      <c r="L2043" s="1" t="e">
        <f t="shared" si="141"/>
        <v>#N/A</v>
      </c>
      <c r="M2043" s="6" t="e">
        <f>+VLOOKUP(B2043,[13]Sheet1!A$1:H$123,8,0)</f>
        <v>#N/A</v>
      </c>
      <c r="N2043" t="s">
        <v>4415</v>
      </c>
    </row>
    <row r="2044" spans="1:14" customFormat="1" hidden="1" x14ac:dyDescent="0.2">
      <c r="A2044" s="6">
        <v>45027</v>
      </c>
      <c r="B2044" s="2">
        <v>20607</v>
      </c>
      <c r="C2044" s="2" t="s">
        <v>2162</v>
      </c>
      <c r="D2044" s="2" t="s">
        <v>1889</v>
      </c>
      <c r="E2044" s="1">
        <v>-333180</v>
      </c>
      <c r="F2044" s="8" t="s">
        <v>620</v>
      </c>
      <c r="G2044" s="1">
        <v>-33318</v>
      </c>
      <c r="H2044" s="1">
        <f t="shared" si="137"/>
        <v>-366498</v>
      </c>
      <c r="I2044" s="2" t="s">
        <v>1893</v>
      </c>
      <c r="J2044" s="2" t="s">
        <v>375</v>
      </c>
      <c r="K2044" s="1" t="e">
        <f>+VLOOKUP(B2044,[13]Sheet1!A$1:H$123,6,0)</f>
        <v>#N/A</v>
      </c>
      <c r="L2044" s="1" t="e">
        <f t="shared" si="141"/>
        <v>#N/A</v>
      </c>
      <c r="M2044" s="6" t="e">
        <f>+VLOOKUP(B2044,[13]Sheet1!A$1:H$123,8,0)</f>
        <v>#N/A</v>
      </c>
      <c r="N2044" t="s">
        <v>4415</v>
      </c>
    </row>
    <row r="2045" spans="1:14" customFormat="1" hidden="1" x14ac:dyDescent="0.2">
      <c r="A2045" s="6">
        <v>45029</v>
      </c>
      <c r="B2045" s="2">
        <v>22032</v>
      </c>
      <c r="C2045" s="2" t="s">
        <v>2162</v>
      </c>
      <c r="D2045" s="2" t="s">
        <v>3690</v>
      </c>
      <c r="E2045" s="1">
        <v>4844598</v>
      </c>
      <c r="F2045" s="8" t="s">
        <v>620</v>
      </c>
      <c r="G2045" s="1">
        <v>484460</v>
      </c>
      <c r="H2045" s="1">
        <f t="shared" si="137"/>
        <v>5329058</v>
      </c>
      <c r="I2045" s="2" t="s">
        <v>944</v>
      </c>
      <c r="J2045" s="2" t="s">
        <v>319</v>
      </c>
      <c r="K2045" s="1">
        <f>+VLOOKUP(B2045,[18]Sheet1!A:H,6,0)</f>
        <v>4844600</v>
      </c>
      <c r="L2045" s="1">
        <f t="shared" ref="L2045:L2047" si="142">+K2045-E2045</f>
        <v>2</v>
      </c>
      <c r="M2045" s="6">
        <f>+VLOOKUP(B2045,[18]Sheet1!A:H,8,0)</f>
        <v>45113</v>
      </c>
      <c r="N2045" t="s">
        <v>4623</v>
      </c>
    </row>
    <row r="2046" spans="1:14" customFormat="1" hidden="1" x14ac:dyDescent="0.2">
      <c r="A2046" s="6">
        <v>45029</v>
      </c>
      <c r="B2046" s="2">
        <v>22033</v>
      </c>
      <c r="C2046" s="2" t="s">
        <v>2162</v>
      </c>
      <c r="D2046" s="2" t="s">
        <v>3709</v>
      </c>
      <c r="E2046" s="1">
        <v>7107680</v>
      </c>
      <c r="F2046" s="8" t="s">
        <v>620</v>
      </c>
      <c r="G2046" s="1">
        <v>710768</v>
      </c>
      <c r="H2046" s="1">
        <f t="shared" si="137"/>
        <v>7818448</v>
      </c>
      <c r="I2046" s="2" t="s">
        <v>2355</v>
      </c>
      <c r="J2046" s="2" t="s">
        <v>2013</v>
      </c>
      <c r="K2046" s="1">
        <f>+VLOOKUP(B2046,[18]Sheet1!A:H,6,0)</f>
        <v>7107680</v>
      </c>
      <c r="L2046" s="1">
        <f t="shared" si="142"/>
        <v>0</v>
      </c>
      <c r="M2046" s="6">
        <f>+VLOOKUP(B2046,[18]Sheet1!A:H,8,0)</f>
        <v>45113</v>
      </c>
      <c r="N2046" t="s">
        <v>4623</v>
      </c>
    </row>
    <row r="2047" spans="1:14" customFormat="1" hidden="1" x14ac:dyDescent="0.2">
      <c r="A2047" s="6">
        <v>45029</v>
      </c>
      <c r="B2047" s="2">
        <v>22034</v>
      </c>
      <c r="C2047" s="2" t="s">
        <v>2162</v>
      </c>
      <c r="D2047" s="2" t="s">
        <v>3710</v>
      </c>
      <c r="E2047" s="1">
        <v>2665380</v>
      </c>
      <c r="F2047" s="8" t="s">
        <v>620</v>
      </c>
      <c r="G2047" s="1">
        <v>266538</v>
      </c>
      <c r="H2047" s="1">
        <f t="shared" si="137"/>
        <v>2931918</v>
      </c>
      <c r="I2047" s="2" t="s">
        <v>2119</v>
      </c>
      <c r="J2047" s="2" t="s">
        <v>1150</v>
      </c>
      <c r="K2047" s="1">
        <f>+VLOOKUP(B2047,[18]Sheet1!A:H,6,0)</f>
        <v>2665380</v>
      </c>
      <c r="L2047" s="1">
        <f t="shared" si="142"/>
        <v>0</v>
      </c>
      <c r="M2047" s="6">
        <f>+VLOOKUP(B2047,[18]Sheet1!A:H,8,0)</f>
        <v>45113</v>
      </c>
      <c r="N2047" t="s">
        <v>4623</v>
      </c>
    </row>
    <row r="2048" spans="1:14" customFormat="1" hidden="1" x14ac:dyDescent="0.2">
      <c r="A2048" s="6">
        <v>45029</v>
      </c>
      <c r="B2048" s="2">
        <v>22035</v>
      </c>
      <c r="C2048" s="2" t="s">
        <v>2162</v>
      </c>
      <c r="D2048" s="2" t="s">
        <v>3711</v>
      </c>
      <c r="E2048" s="1">
        <v>0</v>
      </c>
      <c r="F2048" s="8" t="s">
        <v>620</v>
      </c>
      <c r="G2048" s="1">
        <v>0</v>
      </c>
      <c r="H2048" s="1">
        <f t="shared" si="137"/>
        <v>0</v>
      </c>
      <c r="I2048" s="2" t="s">
        <v>944</v>
      </c>
      <c r="J2048" s="2" t="s">
        <v>319</v>
      </c>
      <c r="K2048" s="1" t="e">
        <f>+VLOOKUP(B2048,[18]Sheet1!A:H,6,0)</f>
        <v>#N/A</v>
      </c>
      <c r="L2048" s="1" t="e">
        <f t="shared" ref="L2048" si="143">+K2048-E2048</f>
        <v>#N/A</v>
      </c>
      <c r="M2048" s="6" t="e">
        <f>+VLOOKUP(B2048,[18]Sheet1!A:H,8,0)</f>
        <v>#N/A</v>
      </c>
      <c r="N2048" t="s">
        <v>4416</v>
      </c>
    </row>
    <row r="2049" spans="1:14" customFormat="1" hidden="1" x14ac:dyDescent="0.2">
      <c r="A2049" s="6">
        <v>45029</v>
      </c>
      <c r="B2049" s="2">
        <v>22036</v>
      </c>
      <c r="C2049" s="2" t="s">
        <v>2162</v>
      </c>
      <c r="D2049" s="2" t="s">
        <v>3712</v>
      </c>
      <c r="E2049" s="1">
        <v>1039009</v>
      </c>
      <c r="F2049" s="8" t="s">
        <v>620</v>
      </c>
      <c r="G2049" s="1">
        <v>103901</v>
      </c>
      <c r="H2049" s="1">
        <f t="shared" si="137"/>
        <v>1142910</v>
      </c>
      <c r="I2049" s="2" t="s">
        <v>944</v>
      </c>
      <c r="J2049" s="2" t="s">
        <v>319</v>
      </c>
      <c r="K2049" s="1">
        <f>+VLOOKUP(B2049,[18]Sheet1!A:H,6,0)</f>
        <v>1039010</v>
      </c>
      <c r="L2049" s="1">
        <f t="shared" ref="L2049:L2092" si="144">+K2049-E2049</f>
        <v>1</v>
      </c>
      <c r="M2049" s="6">
        <f>+VLOOKUP(B2049,[18]Sheet1!A:H,8,0)</f>
        <v>45113</v>
      </c>
      <c r="N2049" t="s">
        <v>4623</v>
      </c>
    </row>
    <row r="2050" spans="1:14" customFormat="1" hidden="1" x14ac:dyDescent="0.2">
      <c r="A2050" s="6">
        <v>45029</v>
      </c>
      <c r="B2050" s="2">
        <v>22037</v>
      </c>
      <c r="C2050" s="2" t="s">
        <v>2162</v>
      </c>
      <c r="D2050" s="2" t="s">
        <v>3713</v>
      </c>
      <c r="E2050" s="1">
        <v>2835070</v>
      </c>
      <c r="F2050" s="8" t="s">
        <v>620</v>
      </c>
      <c r="G2050" s="1">
        <v>283507</v>
      </c>
      <c r="H2050" s="1">
        <f t="shared" ref="H2050:H2113" si="145">+E2050+G2050</f>
        <v>3118577</v>
      </c>
      <c r="I2050" s="2" t="s">
        <v>1796</v>
      </c>
      <c r="J2050" s="2" t="s">
        <v>913</v>
      </c>
      <c r="K2050" s="1">
        <f>+VLOOKUP(B2050,[18]Sheet1!A:H,6,0)</f>
        <v>2835070</v>
      </c>
      <c r="L2050" s="1">
        <f t="shared" si="144"/>
        <v>0</v>
      </c>
      <c r="M2050" s="6">
        <f>+VLOOKUP(B2050,[18]Sheet1!A:H,8,0)</f>
        <v>45113</v>
      </c>
      <c r="N2050" t="s">
        <v>4623</v>
      </c>
    </row>
    <row r="2051" spans="1:14" customFormat="1" hidden="1" x14ac:dyDescent="0.2">
      <c r="A2051" s="6">
        <v>45029</v>
      </c>
      <c r="B2051" s="2">
        <v>22038</v>
      </c>
      <c r="C2051" s="2" t="s">
        <v>2162</v>
      </c>
      <c r="D2051" s="2" t="s">
        <v>3714</v>
      </c>
      <c r="E2051" s="1">
        <v>544500</v>
      </c>
      <c r="F2051" s="8" t="s">
        <v>620</v>
      </c>
      <c r="G2051" s="1">
        <v>54450</v>
      </c>
      <c r="H2051" s="1">
        <f t="shared" si="145"/>
        <v>598950</v>
      </c>
      <c r="I2051" s="2" t="s">
        <v>1554</v>
      </c>
      <c r="J2051" s="2" t="s">
        <v>2830</v>
      </c>
      <c r="K2051" s="1">
        <f>+VLOOKUP(B2051,[18]Sheet1!A:H,6,0)</f>
        <v>544500</v>
      </c>
      <c r="L2051" s="1">
        <f t="shared" si="144"/>
        <v>0</v>
      </c>
      <c r="M2051" s="6">
        <f>+VLOOKUP(B2051,[18]Sheet1!A:H,8,0)</f>
        <v>45113</v>
      </c>
      <c r="N2051" t="s">
        <v>4623</v>
      </c>
    </row>
    <row r="2052" spans="1:14" customFormat="1" hidden="1" x14ac:dyDescent="0.2">
      <c r="A2052" s="6">
        <v>45029</v>
      </c>
      <c r="B2052" s="2">
        <v>22039</v>
      </c>
      <c r="C2052" s="2" t="s">
        <v>2162</v>
      </c>
      <c r="D2052" s="2" t="s">
        <v>3715</v>
      </c>
      <c r="E2052" s="1">
        <v>1468620</v>
      </c>
      <c r="F2052" s="8" t="s">
        <v>620</v>
      </c>
      <c r="G2052" s="1">
        <v>146862</v>
      </c>
      <c r="H2052" s="1">
        <f t="shared" si="145"/>
        <v>1615482</v>
      </c>
      <c r="I2052" s="2" t="s">
        <v>2445</v>
      </c>
      <c r="J2052" s="2" t="s">
        <v>1098</v>
      </c>
      <c r="K2052" s="1">
        <f>+VLOOKUP(B2052,[18]Sheet1!A:H,6,0)</f>
        <v>1468620</v>
      </c>
      <c r="L2052" s="1">
        <f t="shared" si="144"/>
        <v>0</v>
      </c>
      <c r="M2052" s="6">
        <f>+VLOOKUP(B2052,[18]Sheet1!A:H,8,0)</f>
        <v>45113</v>
      </c>
      <c r="N2052" t="s">
        <v>4623</v>
      </c>
    </row>
    <row r="2053" spans="1:14" customFormat="1" hidden="1" x14ac:dyDescent="0.2">
      <c r="A2053" s="6">
        <v>45029</v>
      </c>
      <c r="B2053" s="2">
        <v>22040</v>
      </c>
      <c r="C2053" s="2" t="s">
        <v>2162</v>
      </c>
      <c r="D2053" s="2" t="s">
        <v>3716</v>
      </c>
      <c r="E2053" s="1">
        <v>2665380</v>
      </c>
      <c r="F2053" s="8" t="s">
        <v>620</v>
      </c>
      <c r="G2053" s="1">
        <v>266538</v>
      </c>
      <c r="H2053" s="1">
        <f t="shared" si="145"/>
        <v>2931918</v>
      </c>
      <c r="I2053" s="2" t="s">
        <v>2355</v>
      </c>
      <c r="J2053" s="2" t="s">
        <v>2013</v>
      </c>
      <c r="K2053" s="1">
        <f>+VLOOKUP(B2053,[18]Sheet1!A:H,6,0)</f>
        <v>2665380</v>
      </c>
      <c r="L2053" s="1">
        <f t="shared" si="144"/>
        <v>0</v>
      </c>
      <c r="M2053" s="6">
        <f>+VLOOKUP(B2053,[18]Sheet1!A:H,8,0)</f>
        <v>45113</v>
      </c>
      <c r="N2053" t="s">
        <v>4623</v>
      </c>
    </row>
    <row r="2054" spans="1:14" customFormat="1" hidden="1" x14ac:dyDescent="0.2">
      <c r="A2054" s="6">
        <v>45029</v>
      </c>
      <c r="B2054" s="2">
        <v>22041</v>
      </c>
      <c r="C2054" s="2" t="s">
        <v>2162</v>
      </c>
      <c r="D2054" s="2" t="s">
        <v>3717</v>
      </c>
      <c r="E2054" s="1">
        <v>4762540</v>
      </c>
      <c r="F2054" s="8" t="s">
        <v>620</v>
      </c>
      <c r="G2054" s="1">
        <v>476254</v>
      </c>
      <c r="H2054" s="1">
        <f t="shared" si="145"/>
        <v>5238794</v>
      </c>
      <c r="I2054" s="2" t="s">
        <v>2355</v>
      </c>
      <c r="J2054" s="2" t="s">
        <v>2013</v>
      </c>
      <c r="K2054" s="1">
        <f>+VLOOKUP(B2054,[18]Sheet1!A:H,6,0)</f>
        <v>4762540</v>
      </c>
      <c r="L2054" s="1">
        <f t="shared" si="144"/>
        <v>0</v>
      </c>
      <c r="M2054" s="6">
        <f>+VLOOKUP(B2054,[18]Sheet1!A:H,8,0)</f>
        <v>45113</v>
      </c>
      <c r="N2054" t="s">
        <v>4623</v>
      </c>
    </row>
    <row r="2055" spans="1:14" customFormat="1" hidden="1" x14ac:dyDescent="0.2">
      <c r="A2055" s="6">
        <v>45029</v>
      </c>
      <c r="B2055" s="2">
        <v>22042</v>
      </c>
      <c r="C2055" s="2" t="s">
        <v>2162</v>
      </c>
      <c r="D2055" s="2" t="s">
        <v>3718</v>
      </c>
      <c r="E2055" s="1">
        <v>19280586</v>
      </c>
      <c r="F2055" s="8" t="s">
        <v>620</v>
      </c>
      <c r="G2055" s="1">
        <v>1928059</v>
      </c>
      <c r="H2055" s="1">
        <f t="shared" si="145"/>
        <v>21208645</v>
      </c>
      <c r="I2055" s="2" t="s">
        <v>2355</v>
      </c>
      <c r="J2055" s="2" t="s">
        <v>2013</v>
      </c>
      <c r="K2055" s="1">
        <f>+VLOOKUP(B2055,[18]Sheet1!A:H,6,0)</f>
        <v>19280590</v>
      </c>
      <c r="L2055" s="1">
        <f t="shared" si="144"/>
        <v>4</v>
      </c>
      <c r="M2055" s="6">
        <f>+VLOOKUP(B2055,[18]Sheet1!A:H,8,0)</f>
        <v>45113</v>
      </c>
      <c r="N2055" t="s">
        <v>4623</v>
      </c>
    </row>
    <row r="2056" spans="1:14" customFormat="1" hidden="1" x14ac:dyDescent="0.2">
      <c r="A2056" s="6">
        <v>45029</v>
      </c>
      <c r="B2056" s="2">
        <v>22045</v>
      </c>
      <c r="C2056" s="2" t="s">
        <v>2162</v>
      </c>
      <c r="D2056" s="2" t="s">
        <v>3719</v>
      </c>
      <c r="E2056" s="1">
        <v>4369985</v>
      </c>
      <c r="F2056" s="8" t="s">
        <v>620</v>
      </c>
      <c r="G2056" s="1">
        <v>436999</v>
      </c>
      <c r="H2056" s="1">
        <f t="shared" si="145"/>
        <v>4806984</v>
      </c>
      <c r="I2056" s="2" t="s">
        <v>1893</v>
      </c>
      <c r="J2056" s="2" t="s">
        <v>375</v>
      </c>
      <c r="K2056" s="1">
        <f>+VLOOKUP(B2056,[18]Sheet1!A:H,6,0)</f>
        <v>4369990</v>
      </c>
      <c r="L2056" s="1">
        <f t="shared" si="144"/>
        <v>5</v>
      </c>
      <c r="M2056" s="6">
        <f>+VLOOKUP(B2056,[18]Sheet1!A:H,8,0)</f>
        <v>45113</v>
      </c>
      <c r="N2056" t="s">
        <v>4623</v>
      </c>
    </row>
    <row r="2057" spans="1:14" customFormat="1" hidden="1" x14ac:dyDescent="0.2">
      <c r="A2057" s="6">
        <v>45029</v>
      </c>
      <c r="B2057" s="2">
        <v>22046</v>
      </c>
      <c r="C2057" s="2" t="s">
        <v>2162</v>
      </c>
      <c r="D2057" s="2" t="s">
        <v>3720</v>
      </c>
      <c r="E2057" s="1">
        <v>3432104</v>
      </c>
      <c r="F2057" s="8" t="s">
        <v>620</v>
      </c>
      <c r="G2057" s="1">
        <v>343210</v>
      </c>
      <c r="H2057" s="1">
        <f t="shared" si="145"/>
        <v>3775314</v>
      </c>
      <c r="I2057" s="2" t="s">
        <v>1893</v>
      </c>
      <c r="J2057" s="2" t="s">
        <v>375</v>
      </c>
      <c r="K2057" s="1">
        <f>+VLOOKUP(B2057,[18]Sheet1!A:H,6,0)</f>
        <v>3432100</v>
      </c>
      <c r="L2057" s="1">
        <f t="shared" si="144"/>
        <v>-4</v>
      </c>
      <c r="M2057" s="6">
        <f>+VLOOKUP(B2057,[18]Sheet1!A:H,8,0)</f>
        <v>45113</v>
      </c>
      <c r="N2057" t="s">
        <v>4623</v>
      </c>
    </row>
    <row r="2058" spans="1:14" customFormat="1" hidden="1" x14ac:dyDescent="0.2">
      <c r="A2058" s="6">
        <v>45030</v>
      </c>
      <c r="B2058" s="2">
        <v>116</v>
      </c>
      <c r="C2058" s="2" t="s">
        <v>3458</v>
      </c>
      <c r="D2058" s="2" t="s">
        <v>3722</v>
      </c>
      <c r="E2058" s="1">
        <v>-2545791</v>
      </c>
      <c r="F2058" s="8" t="s">
        <v>620</v>
      </c>
      <c r="G2058" s="1">
        <v>-254579</v>
      </c>
      <c r="H2058" s="1">
        <f t="shared" si="145"/>
        <v>-2800370</v>
      </c>
      <c r="I2058" s="2" t="s">
        <v>124</v>
      </c>
      <c r="J2058" s="2" t="s">
        <v>1197</v>
      </c>
      <c r="K2058" s="1">
        <f>+VLOOKUP(B2058,[13]Sheet1!A$1:H$123,6,0)</f>
        <v>-2545791</v>
      </c>
      <c r="L2058" s="1">
        <f t="shared" si="144"/>
        <v>0</v>
      </c>
      <c r="M2058" s="6">
        <f>+VLOOKUP(B2058,[13]Sheet1!A$1:H$123,8,0)</f>
        <v>45051</v>
      </c>
      <c r="N2058" t="s">
        <v>4446</v>
      </c>
    </row>
    <row r="2059" spans="1:14" customFormat="1" hidden="1" x14ac:dyDescent="0.2">
      <c r="A2059" s="6">
        <v>45030</v>
      </c>
      <c r="B2059" s="2">
        <v>22180</v>
      </c>
      <c r="C2059" s="2" t="s">
        <v>2162</v>
      </c>
      <c r="D2059" s="2" t="s">
        <v>3724</v>
      </c>
      <c r="E2059" s="1">
        <v>888460</v>
      </c>
      <c r="F2059" s="8" t="s">
        <v>620</v>
      </c>
      <c r="G2059" s="1">
        <v>88846</v>
      </c>
      <c r="H2059" s="1">
        <f t="shared" si="145"/>
        <v>977306</v>
      </c>
      <c r="I2059" s="2" t="s">
        <v>1900</v>
      </c>
      <c r="J2059" s="2" t="s">
        <v>441</v>
      </c>
      <c r="K2059" s="1">
        <f>+VLOOKUP(B2059,[13]Sheet1!A$1:H$123,6,0)</f>
        <v>888460</v>
      </c>
      <c r="L2059" s="1">
        <f t="shared" si="144"/>
        <v>0</v>
      </c>
      <c r="M2059" s="6">
        <f>+VLOOKUP(B2059,[13]Sheet1!A$1:H$123,8,0)</f>
        <v>45051</v>
      </c>
      <c r="N2059" t="s">
        <v>4446</v>
      </c>
    </row>
    <row r="2060" spans="1:14" customFormat="1" hidden="1" x14ac:dyDescent="0.2">
      <c r="A2060" s="6">
        <v>45030</v>
      </c>
      <c r="B2060" s="2">
        <v>22181</v>
      </c>
      <c r="C2060" s="2" t="s">
        <v>2162</v>
      </c>
      <c r="D2060" s="2" t="s">
        <v>3726</v>
      </c>
      <c r="E2060" s="1">
        <v>4223930</v>
      </c>
      <c r="F2060" s="8" t="s">
        <v>620</v>
      </c>
      <c r="G2060" s="1">
        <v>422393</v>
      </c>
      <c r="H2060" s="1">
        <f t="shared" si="145"/>
        <v>4646323</v>
      </c>
      <c r="I2060" s="2" t="s">
        <v>2339</v>
      </c>
      <c r="J2060" s="2" t="s">
        <v>1408</v>
      </c>
      <c r="K2060" s="1">
        <f>+VLOOKUP(B2060,[13]Sheet1!A$1:H$123,6,0)</f>
        <v>4223930</v>
      </c>
      <c r="L2060" s="1">
        <f t="shared" si="144"/>
        <v>0</v>
      </c>
      <c r="M2060" s="6">
        <f>+VLOOKUP(B2060,[13]Sheet1!A$1:H$123,8,0)</f>
        <v>45051</v>
      </c>
      <c r="N2060" t="s">
        <v>4446</v>
      </c>
    </row>
    <row r="2061" spans="1:14" customFormat="1" hidden="1" x14ac:dyDescent="0.2">
      <c r="A2061" s="6">
        <v>45030</v>
      </c>
      <c r="B2061" s="2">
        <v>22182</v>
      </c>
      <c r="C2061" s="2" t="s">
        <v>2162</v>
      </c>
      <c r="D2061" s="2" t="s">
        <v>3728</v>
      </c>
      <c r="E2061" s="1">
        <v>1189558</v>
      </c>
      <c r="F2061" s="8" t="s">
        <v>620</v>
      </c>
      <c r="G2061" s="1">
        <v>118956</v>
      </c>
      <c r="H2061" s="1">
        <f t="shared" si="145"/>
        <v>1308514</v>
      </c>
      <c r="I2061" s="2" t="s">
        <v>1554</v>
      </c>
      <c r="J2061" s="2" t="s">
        <v>2830</v>
      </c>
      <c r="K2061" s="1">
        <f>+VLOOKUP(B2061,[13]Sheet1!A$1:H$123,6,0)</f>
        <v>1189560</v>
      </c>
      <c r="L2061" s="1">
        <f t="shared" si="144"/>
        <v>2</v>
      </c>
      <c r="M2061" s="6">
        <f>+VLOOKUP(B2061,[13]Sheet1!A$1:H$123,8,0)</f>
        <v>45051</v>
      </c>
      <c r="N2061" t="s">
        <v>4446</v>
      </c>
    </row>
    <row r="2062" spans="1:14" customFormat="1" hidden="1" x14ac:dyDescent="0.2">
      <c r="A2062" s="6">
        <v>45030</v>
      </c>
      <c r="B2062" s="2">
        <v>22183</v>
      </c>
      <c r="C2062" s="2" t="s">
        <v>2162</v>
      </c>
      <c r="D2062" s="2" t="s">
        <v>3730</v>
      </c>
      <c r="E2062" s="1">
        <v>888460</v>
      </c>
      <c r="F2062" s="8" t="s">
        <v>620</v>
      </c>
      <c r="G2062" s="1">
        <v>88846</v>
      </c>
      <c r="H2062" s="1">
        <f t="shared" si="145"/>
        <v>977306</v>
      </c>
      <c r="I2062" s="2" t="s">
        <v>1554</v>
      </c>
      <c r="J2062" s="2" t="s">
        <v>2830</v>
      </c>
      <c r="K2062" s="1">
        <f>+VLOOKUP(B2062,[13]Sheet1!A$1:H$123,6,0)</f>
        <v>888460</v>
      </c>
      <c r="L2062" s="1">
        <f t="shared" si="144"/>
        <v>0</v>
      </c>
      <c r="M2062" s="6">
        <f>+VLOOKUP(B2062,[13]Sheet1!A$1:H$123,8,0)</f>
        <v>45051</v>
      </c>
      <c r="N2062" t="s">
        <v>4446</v>
      </c>
    </row>
    <row r="2063" spans="1:14" customFormat="1" hidden="1" x14ac:dyDescent="0.2">
      <c r="A2063" s="6">
        <v>45030</v>
      </c>
      <c r="B2063" s="2">
        <v>22184</v>
      </c>
      <c r="C2063" s="2" t="s">
        <v>2162</v>
      </c>
      <c r="D2063" s="2" t="s">
        <v>3732</v>
      </c>
      <c r="E2063" s="1">
        <v>1780750</v>
      </c>
      <c r="F2063" s="8" t="s">
        <v>620</v>
      </c>
      <c r="G2063" s="1">
        <v>178075</v>
      </c>
      <c r="H2063" s="1">
        <f t="shared" si="145"/>
        <v>1958825</v>
      </c>
      <c r="I2063" s="2" t="s">
        <v>2445</v>
      </c>
      <c r="J2063" s="2" t="s">
        <v>1098</v>
      </c>
      <c r="K2063" s="1">
        <f>+VLOOKUP(B2063,[13]Sheet1!A$1:H$123,6,0)</f>
        <v>1780750</v>
      </c>
      <c r="L2063" s="1">
        <f t="shared" si="144"/>
        <v>0</v>
      </c>
      <c r="M2063" s="6">
        <f>+VLOOKUP(B2063,[13]Sheet1!A$1:H$123,8,0)</f>
        <v>45051</v>
      </c>
      <c r="N2063" t="s">
        <v>4446</v>
      </c>
    </row>
    <row r="2064" spans="1:14" customFormat="1" hidden="1" x14ac:dyDescent="0.2">
      <c r="A2064" s="6">
        <v>45030</v>
      </c>
      <c r="B2064" s="2">
        <v>22185</v>
      </c>
      <c r="C2064" s="2" t="s">
        <v>2162</v>
      </c>
      <c r="D2064" s="2" t="s">
        <v>3734</v>
      </c>
      <c r="E2064" s="1">
        <v>2632235</v>
      </c>
      <c r="F2064" s="8" t="s">
        <v>620</v>
      </c>
      <c r="G2064" s="1">
        <v>263224</v>
      </c>
      <c r="H2064" s="1">
        <f t="shared" si="145"/>
        <v>2895459</v>
      </c>
      <c r="I2064" s="2" t="s">
        <v>2818</v>
      </c>
      <c r="J2064" s="2" t="s">
        <v>364</v>
      </c>
      <c r="K2064" s="1">
        <f>+VLOOKUP(B2064,[13]Sheet1!A$1:H$123,6,0)</f>
        <v>2632240</v>
      </c>
      <c r="L2064" s="1">
        <f t="shared" si="144"/>
        <v>5</v>
      </c>
      <c r="M2064" s="6">
        <f>+VLOOKUP(B2064,[13]Sheet1!A$1:H$123,8,0)</f>
        <v>45051</v>
      </c>
      <c r="N2064" t="s">
        <v>4446</v>
      </c>
    </row>
    <row r="2065" spans="1:14" customFormat="1" hidden="1" x14ac:dyDescent="0.2">
      <c r="A2065" s="6">
        <v>45030</v>
      </c>
      <c r="B2065" s="2">
        <v>22186</v>
      </c>
      <c r="C2065" s="2" t="s">
        <v>2162</v>
      </c>
      <c r="D2065" s="2" t="s">
        <v>3736</v>
      </c>
      <c r="E2065" s="1">
        <v>501830</v>
      </c>
      <c r="F2065" s="8" t="s">
        <v>620</v>
      </c>
      <c r="G2065" s="1">
        <v>50183</v>
      </c>
      <c r="H2065" s="1">
        <f t="shared" si="145"/>
        <v>552013</v>
      </c>
      <c r="I2065" s="2" t="s">
        <v>124</v>
      </c>
      <c r="J2065" s="2" t="s">
        <v>1197</v>
      </c>
      <c r="K2065" s="1">
        <f>+VLOOKUP(B2065,[13]Sheet1!A$1:H$123,6,0)</f>
        <v>501830</v>
      </c>
      <c r="L2065" s="1">
        <f t="shared" si="144"/>
        <v>0</v>
      </c>
      <c r="M2065" s="6">
        <f>+VLOOKUP(B2065,[13]Sheet1!A$1:H$123,8,0)</f>
        <v>45051</v>
      </c>
      <c r="N2065" t="s">
        <v>4446</v>
      </c>
    </row>
    <row r="2066" spans="1:14" customFormat="1" hidden="1" x14ac:dyDescent="0.2">
      <c r="A2066" s="6">
        <v>45030</v>
      </c>
      <c r="B2066" s="2">
        <v>22187</v>
      </c>
      <c r="C2066" s="2" t="s">
        <v>2162</v>
      </c>
      <c r="D2066" s="2" t="s">
        <v>3738</v>
      </c>
      <c r="E2066" s="1">
        <v>3245540</v>
      </c>
      <c r="F2066" s="8" t="s">
        <v>620</v>
      </c>
      <c r="G2066" s="1">
        <v>324554</v>
      </c>
      <c r="H2066" s="1">
        <f t="shared" si="145"/>
        <v>3570094</v>
      </c>
      <c r="I2066" s="2" t="s">
        <v>24</v>
      </c>
      <c r="J2066" s="2" t="s">
        <v>349</v>
      </c>
      <c r="K2066" s="1">
        <f>+VLOOKUP(B2066,[13]Sheet1!A$1:H$123,6,0)</f>
        <v>3245540</v>
      </c>
      <c r="L2066" s="1">
        <f t="shared" si="144"/>
        <v>0</v>
      </c>
      <c r="M2066" s="6">
        <f>+VLOOKUP(B2066,[13]Sheet1!A$1:H$123,8,0)</f>
        <v>45051</v>
      </c>
      <c r="N2066" t="s">
        <v>4446</v>
      </c>
    </row>
    <row r="2067" spans="1:14" customFormat="1" hidden="1" x14ac:dyDescent="0.2">
      <c r="A2067" s="6">
        <v>45035</v>
      </c>
      <c r="B2067" s="2">
        <v>3347</v>
      </c>
      <c r="C2067" s="2"/>
      <c r="D2067" s="2" t="s">
        <v>4413</v>
      </c>
      <c r="E2067" s="1">
        <v>-2550728</v>
      </c>
      <c r="F2067" s="8" t="s">
        <v>3060</v>
      </c>
      <c r="G2067" s="1">
        <v>-255072</v>
      </c>
      <c r="H2067" s="1">
        <f t="shared" si="145"/>
        <v>-2805800</v>
      </c>
      <c r="I2067" s="2" t="s">
        <v>2355</v>
      </c>
      <c r="J2067" s="2" t="s">
        <v>2013</v>
      </c>
      <c r="K2067" s="1" t="e">
        <f>+VLOOKUP(B2067,[2]Sheet1!A$2:H$93,6,0)</f>
        <v>#N/A</v>
      </c>
      <c r="L2067" s="1" t="e">
        <f t="shared" si="144"/>
        <v>#N/A</v>
      </c>
      <c r="M2067" s="6" t="e">
        <f>+VLOOKUP(B2067,[2]Sheet1!A$2:H$93,8,0)</f>
        <v>#N/A</v>
      </c>
      <c r="N2067" t="s">
        <v>4426</v>
      </c>
    </row>
    <row r="2068" spans="1:14" customFormat="1" hidden="1" x14ac:dyDescent="0.2">
      <c r="A2068" s="6">
        <v>45035</v>
      </c>
      <c r="B2068" s="2">
        <v>117</v>
      </c>
      <c r="C2068" s="2" t="s">
        <v>3296</v>
      </c>
      <c r="D2068" s="2" t="s">
        <v>3740</v>
      </c>
      <c r="E2068" s="1">
        <v>-3266472</v>
      </c>
      <c r="F2068" s="8" t="s">
        <v>620</v>
      </c>
      <c r="G2068" s="1">
        <v>-326647</v>
      </c>
      <c r="H2068" s="1">
        <f t="shared" si="145"/>
        <v>-3593119</v>
      </c>
      <c r="I2068" s="2" t="s">
        <v>1796</v>
      </c>
      <c r="J2068" s="2" t="s">
        <v>913</v>
      </c>
      <c r="K2068" s="1">
        <f>+VLOOKUP(B2068,[13]Sheet1!A$1:H$123,6,0)</f>
        <v>-3266472</v>
      </c>
      <c r="L2068" s="1">
        <f t="shared" si="144"/>
        <v>0</v>
      </c>
      <c r="M2068" s="6">
        <f>+VLOOKUP(B2068,[13]Sheet1!A$1:H$123,8,0)</f>
        <v>45051</v>
      </c>
      <c r="N2068" t="s">
        <v>4446</v>
      </c>
    </row>
    <row r="2069" spans="1:14" customFormat="1" hidden="1" x14ac:dyDescent="0.2">
      <c r="A2069" s="6">
        <v>45035</v>
      </c>
      <c r="B2069" s="2">
        <v>122</v>
      </c>
      <c r="C2069" s="2" t="s">
        <v>3458</v>
      </c>
      <c r="D2069" s="2" t="s">
        <v>3742</v>
      </c>
      <c r="E2069" s="1">
        <v>-750435</v>
      </c>
      <c r="F2069" s="8" t="s">
        <v>620</v>
      </c>
      <c r="G2069" s="1">
        <v>-75044</v>
      </c>
      <c r="H2069" s="1">
        <f t="shared" si="145"/>
        <v>-825479</v>
      </c>
      <c r="I2069" s="2" t="s">
        <v>124</v>
      </c>
      <c r="J2069" s="2" t="s">
        <v>1197</v>
      </c>
      <c r="K2069" s="1">
        <f>+VLOOKUP(B2069,[13]Sheet1!A$1:H$123,6,0)</f>
        <v>-750435</v>
      </c>
      <c r="L2069" s="1">
        <f t="shared" si="144"/>
        <v>0</v>
      </c>
      <c r="M2069" s="6">
        <f>+VLOOKUP(B2069,[13]Sheet1!A$1:H$123,8,0)</f>
        <v>45051</v>
      </c>
      <c r="N2069" t="s">
        <v>4446</v>
      </c>
    </row>
    <row r="2070" spans="1:14" customFormat="1" hidden="1" x14ac:dyDescent="0.2">
      <c r="A2070" s="6">
        <v>45035</v>
      </c>
      <c r="B2070" s="2">
        <v>161</v>
      </c>
      <c r="C2070" s="2" t="s">
        <v>3467</v>
      </c>
      <c r="D2070" s="2" t="s">
        <v>3744</v>
      </c>
      <c r="E2070" s="1">
        <v>-2246015</v>
      </c>
      <c r="F2070" s="8" t="s">
        <v>620</v>
      </c>
      <c r="G2070" s="1">
        <v>-224601</v>
      </c>
      <c r="H2070" s="1">
        <f t="shared" si="145"/>
        <v>-2470616</v>
      </c>
      <c r="I2070" s="2" t="s">
        <v>1893</v>
      </c>
      <c r="J2070" s="2" t="s">
        <v>375</v>
      </c>
      <c r="K2070" s="1">
        <f>+VLOOKUP(B2070,[13]Sheet1!A$1:H$123,6,0)</f>
        <v>-2246015</v>
      </c>
      <c r="L2070" s="1">
        <f t="shared" si="144"/>
        <v>0</v>
      </c>
      <c r="M2070" s="6">
        <f>+VLOOKUP(B2070,[13]Sheet1!A$1:H$123,8,0)</f>
        <v>45051</v>
      </c>
      <c r="N2070" t="s">
        <v>4446</v>
      </c>
    </row>
    <row r="2071" spans="1:14" customFormat="1" hidden="1" x14ac:dyDescent="0.2">
      <c r="A2071" s="6">
        <v>45035</v>
      </c>
      <c r="B2071" s="2">
        <v>234</v>
      </c>
      <c r="C2071" s="2" t="s">
        <v>3389</v>
      </c>
      <c r="D2071" s="2" t="s">
        <v>3664</v>
      </c>
      <c r="E2071" s="1">
        <v>-418768</v>
      </c>
      <c r="F2071" s="8" t="s">
        <v>620</v>
      </c>
      <c r="G2071" s="1">
        <v>-41877</v>
      </c>
      <c r="H2071" s="1">
        <f t="shared" si="145"/>
        <v>-460645</v>
      </c>
      <c r="I2071" s="2" t="s">
        <v>1900</v>
      </c>
      <c r="J2071" s="2" t="s">
        <v>441</v>
      </c>
      <c r="K2071" s="1">
        <f>+VLOOKUP(B2071,[13]Sheet1!A$1:H$123,6,0)</f>
        <v>-418768</v>
      </c>
      <c r="L2071" s="1">
        <f t="shared" si="144"/>
        <v>0</v>
      </c>
      <c r="M2071" s="6">
        <f>+VLOOKUP(B2071,[13]Sheet1!A$1:H$123,8,0)</f>
        <v>45051</v>
      </c>
      <c r="N2071" t="s">
        <v>4446</v>
      </c>
    </row>
    <row r="2072" spans="1:14" customFormat="1" hidden="1" x14ac:dyDescent="0.2">
      <c r="A2072" s="6">
        <v>45036</v>
      </c>
      <c r="B2072" s="2">
        <v>23404</v>
      </c>
      <c r="C2072" s="2" t="s">
        <v>2162</v>
      </c>
      <c r="D2072" s="2" t="s">
        <v>3711</v>
      </c>
      <c r="E2072" s="1">
        <v>1629516</v>
      </c>
      <c r="F2072" s="8" t="s">
        <v>620</v>
      </c>
      <c r="G2072" s="1">
        <v>162952</v>
      </c>
      <c r="H2072" s="1">
        <f t="shared" si="145"/>
        <v>1792468</v>
      </c>
      <c r="I2072" s="2" t="s">
        <v>944</v>
      </c>
      <c r="J2072" s="2" t="s">
        <v>319</v>
      </c>
      <c r="K2072" s="1">
        <f>+VLOOKUP(B2072,[18]Sheet1!A:H,6,0)</f>
        <v>1629520</v>
      </c>
      <c r="L2072" s="1">
        <f t="shared" si="144"/>
        <v>4</v>
      </c>
      <c r="M2072" s="6">
        <f>+VLOOKUP(B2072,[18]Sheet1!A:H,8,0)</f>
        <v>45113</v>
      </c>
      <c r="N2072" t="s">
        <v>4623</v>
      </c>
    </row>
    <row r="2073" spans="1:14" customFormat="1" hidden="1" x14ac:dyDescent="0.2">
      <c r="A2073" s="6">
        <v>45036</v>
      </c>
      <c r="B2073" s="2">
        <v>23405</v>
      </c>
      <c r="C2073" s="2" t="s">
        <v>2162</v>
      </c>
      <c r="D2073" s="2" t="s">
        <v>3748</v>
      </c>
      <c r="E2073" s="1">
        <v>5179235</v>
      </c>
      <c r="F2073" s="8" t="s">
        <v>620</v>
      </c>
      <c r="G2073" s="1">
        <v>517924</v>
      </c>
      <c r="H2073" s="1">
        <f t="shared" si="145"/>
        <v>5697159</v>
      </c>
      <c r="I2073" s="2" t="s">
        <v>1222</v>
      </c>
      <c r="J2073" s="2" t="s">
        <v>915</v>
      </c>
      <c r="K2073" s="1">
        <f>+VLOOKUP(B2073,[13]Sheet1!A$1:H$123,6,0)</f>
        <v>5179240</v>
      </c>
      <c r="L2073" s="1">
        <f t="shared" si="144"/>
        <v>5</v>
      </c>
      <c r="M2073" s="6">
        <f>+VLOOKUP(B2073,[13]Sheet1!A$1:H$123,8,0)</f>
        <v>45051</v>
      </c>
      <c r="N2073" t="s">
        <v>4446</v>
      </c>
    </row>
    <row r="2074" spans="1:14" customFormat="1" hidden="1" x14ac:dyDescent="0.2">
      <c r="A2074" s="6">
        <v>45036</v>
      </c>
      <c r="B2074" s="2">
        <v>23406</v>
      </c>
      <c r="C2074" s="2" t="s">
        <v>2162</v>
      </c>
      <c r="D2074" s="2" t="s">
        <v>3750</v>
      </c>
      <c r="E2074" s="1">
        <v>1776920</v>
      </c>
      <c r="F2074" s="8" t="s">
        <v>620</v>
      </c>
      <c r="G2074" s="1">
        <v>177692</v>
      </c>
      <c r="H2074" s="1">
        <f t="shared" si="145"/>
        <v>1954612</v>
      </c>
      <c r="I2074" s="2" t="s">
        <v>2355</v>
      </c>
      <c r="J2074" s="2" t="s">
        <v>2013</v>
      </c>
      <c r="K2074" s="1">
        <f>+VLOOKUP(B2074,[13]Sheet1!A$1:H$123,6,0)</f>
        <v>1776920</v>
      </c>
      <c r="L2074" s="1">
        <f t="shared" si="144"/>
        <v>0</v>
      </c>
      <c r="M2074" s="6">
        <f>+VLOOKUP(B2074,[13]Sheet1!A$1:H$123,8,0)</f>
        <v>45051</v>
      </c>
      <c r="N2074" t="s">
        <v>4446</v>
      </c>
    </row>
    <row r="2075" spans="1:14" customFormat="1" hidden="1" x14ac:dyDescent="0.2">
      <c r="A2075" s="6">
        <v>45036</v>
      </c>
      <c r="B2075" s="2">
        <v>23407</v>
      </c>
      <c r="C2075" s="2" t="s">
        <v>2162</v>
      </c>
      <c r="D2075" s="2" t="s">
        <v>3752</v>
      </c>
      <c r="E2075" s="1">
        <v>2858910</v>
      </c>
      <c r="F2075" s="8" t="s">
        <v>620</v>
      </c>
      <c r="G2075" s="1">
        <v>285891</v>
      </c>
      <c r="H2075" s="1">
        <f t="shared" si="145"/>
        <v>3144801</v>
      </c>
      <c r="I2075" s="2" t="s">
        <v>2355</v>
      </c>
      <c r="J2075" s="2" t="s">
        <v>2013</v>
      </c>
      <c r="K2075" s="1">
        <f>+VLOOKUP(B2075,[13]Sheet1!A$1:H$123,6,0)</f>
        <v>2858910</v>
      </c>
      <c r="L2075" s="1">
        <f t="shared" si="144"/>
        <v>0</v>
      </c>
      <c r="M2075" s="6">
        <f>+VLOOKUP(B2075,[13]Sheet1!A$1:H$123,8,0)</f>
        <v>45051</v>
      </c>
      <c r="N2075" t="s">
        <v>4446</v>
      </c>
    </row>
    <row r="2076" spans="1:14" customFormat="1" hidden="1" x14ac:dyDescent="0.2">
      <c r="A2076" s="6">
        <v>45036</v>
      </c>
      <c r="B2076" s="2">
        <v>23408</v>
      </c>
      <c r="C2076" s="2" t="s">
        <v>2162</v>
      </c>
      <c r="D2076" s="2" t="s">
        <v>3754</v>
      </c>
      <c r="E2076" s="1">
        <v>2654045</v>
      </c>
      <c r="F2076" s="8" t="s">
        <v>620</v>
      </c>
      <c r="G2076" s="1">
        <v>265405</v>
      </c>
      <c r="H2076" s="1">
        <f t="shared" si="145"/>
        <v>2919450</v>
      </c>
      <c r="I2076" s="2" t="s">
        <v>1222</v>
      </c>
      <c r="J2076" s="2" t="s">
        <v>915</v>
      </c>
      <c r="K2076" s="1">
        <f>+VLOOKUP(B2076,[13]Sheet1!A$1:H$123,6,0)</f>
        <v>2654050</v>
      </c>
      <c r="L2076" s="1">
        <f t="shared" si="144"/>
        <v>5</v>
      </c>
      <c r="M2076" s="6">
        <f>+VLOOKUP(B2076,[13]Sheet1!A$1:H$123,8,0)</f>
        <v>45051</v>
      </c>
      <c r="N2076" t="s">
        <v>4446</v>
      </c>
    </row>
    <row r="2077" spans="1:14" customFormat="1" hidden="1" x14ac:dyDescent="0.2">
      <c r="A2077" s="6">
        <v>45036</v>
      </c>
      <c r="B2077" s="2">
        <v>23409</v>
      </c>
      <c r="C2077" s="2" t="s">
        <v>2162</v>
      </c>
      <c r="D2077" s="2" t="s">
        <v>3756</v>
      </c>
      <c r="E2077" s="1">
        <v>5022915</v>
      </c>
      <c r="F2077" s="8" t="s">
        <v>620</v>
      </c>
      <c r="G2077" s="1">
        <v>502292</v>
      </c>
      <c r="H2077" s="1">
        <f t="shared" si="145"/>
        <v>5525207</v>
      </c>
      <c r="I2077" s="2" t="s">
        <v>2119</v>
      </c>
      <c r="J2077" s="2" t="s">
        <v>1150</v>
      </c>
      <c r="K2077" s="1">
        <f>+VLOOKUP(B2077,[13]Sheet1!A$1:H$123,6,0)</f>
        <v>5022920</v>
      </c>
      <c r="L2077" s="1">
        <f t="shared" si="144"/>
        <v>5</v>
      </c>
      <c r="M2077" s="6">
        <f>+VLOOKUP(B2077,[13]Sheet1!A$1:H$123,8,0)</f>
        <v>45051</v>
      </c>
      <c r="N2077" t="s">
        <v>4446</v>
      </c>
    </row>
    <row r="2078" spans="1:14" customFormat="1" hidden="1" x14ac:dyDescent="0.2">
      <c r="A2078" s="6">
        <v>45036</v>
      </c>
      <c r="B2078" s="2">
        <v>23410</v>
      </c>
      <c r="C2078" s="2" t="s">
        <v>2162</v>
      </c>
      <c r="D2078" s="2" t="s">
        <v>3758</v>
      </c>
      <c r="E2078" s="1">
        <v>708000</v>
      </c>
      <c r="F2078" s="8" t="s">
        <v>620</v>
      </c>
      <c r="G2078" s="1">
        <v>70800</v>
      </c>
      <c r="H2078" s="1">
        <f t="shared" si="145"/>
        <v>778800</v>
      </c>
      <c r="I2078" s="2" t="s">
        <v>2355</v>
      </c>
      <c r="J2078" s="2" t="s">
        <v>2013</v>
      </c>
      <c r="K2078" s="1">
        <f>+VLOOKUP(B2078,[16]Sheet1!A$1:H$170,6,0)</f>
        <v>708000</v>
      </c>
      <c r="L2078" s="1">
        <f t="shared" si="144"/>
        <v>0</v>
      </c>
      <c r="M2078" s="6">
        <f>+VLOOKUP(B2078,[16]Sheet1!A$1:H$170,8,0)</f>
        <v>45082</v>
      </c>
      <c r="N2078" t="s">
        <v>4450</v>
      </c>
    </row>
    <row r="2079" spans="1:14" customFormat="1" hidden="1" x14ac:dyDescent="0.2">
      <c r="A2079" s="6">
        <v>45036</v>
      </c>
      <c r="B2079" s="2">
        <v>23411</v>
      </c>
      <c r="C2079" s="2" t="s">
        <v>2162</v>
      </c>
      <c r="D2079" s="2" t="s">
        <v>3760</v>
      </c>
      <c r="E2079" s="1">
        <v>708000</v>
      </c>
      <c r="F2079" s="8" t="s">
        <v>620</v>
      </c>
      <c r="G2079" s="1">
        <v>70800</v>
      </c>
      <c r="H2079" s="1">
        <f t="shared" si="145"/>
        <v>778800</v>
      </c>
      <c r="I2079" s="2" t="s">
        <v>2355</v>
      </c>
      <c r="J2079" s="2" t="s">
        <v>2013</v>
      </c>
      <c r="K2079" s="1">
        <f>+VLOOKUP(B2079,[13]Sheet1!A$1:H$123,6,0)</f>
        <v>708000</v>
      </c>
      <c r="L2079" s="1">
        <f t="shared" si="144"/>
        <v>0</v>
      </c>
      <c r="M2079" s="6">
        <f>+VLOOKUP(B2079,[13]Sheet1!A$1:H$123,8,0)</f>
        <v>45051</v>
      </c>
      <c r="N2079" t="s">
        <v>4446</v>
      </c>
    </row>
    <row r="2080" spans="1:14" customFormat="1" hidden="1" x14ac:dyDescent="0.2">
      <c r="A2080" s="6">
        <v>45036</v>
      </c>
      <c r="B2080" s="2">
        <v>23412</v>
      </c>
      <c r="C2080" s="2" t="s">
        <v>2162</v>
      </c>
      <c r="D2080" s="2" t="s">
        <v>3762</v>
      </c>
      <c r="E2080" s="1">
        <v>3696825</v>
      </c>
      <c r="F2080" s="8" t="s">
        <v>620</v>
      </c>
      <c r="G2080" s="1">
        <v>369683</v>
      </c>
      <c r="H2080" s="1">
        <f t="shared" si="145"/>
        <v>4066508</v>
      </c>
      <c r="I2080" s="2" t="s">
        <v>124</v>
      </c>
      <c r="J2080" s="2" t="s">
        <v>1197</v>
      </c>
      <c r="K2080" s="1">
        <f>+VLOOKUP(B2080,[13]Sheet1!A$1:H$123,6,0)</f>
        <v>3696830</v>
      </c>
      <c r="L2080" s="1">
        <f t="shared" si="144"/>
        <v>5</v>
      </c>
      <c r="M2080" s="6">
        <f>+VLOOKUP(B2080,[13]Sheet1!A$1:H$123,8,0)</f>
        <v>45051</v>
      </c>
      <c r="N2080" t="s">
        <v>4446</v>
      </c>
    </row>
    <row r="2081" spans="1:14" customFormat="1" hidden="1" x14ac:dyDescent="0.2">
      <c r="A2081" s="6">
        <v>45036</v>
      </c>
      <c r="B2081" s="2">
        <v>23413</v>
      </c>
      <c r="C2081" s="2" t="s">
        <v>2162</v>
      </c>
      <c r="D2081" s="2" t="s">
        <v>3764</v>
      </c>
      <c r="E2081" s="1">
        <v>1468620</v>
      </c>
      <c r="F2081" s="8" t="s">
        <v>620</v>
      </c>
      <c r="G2081" s="1">
        <v>146862</v>
      </c>
      <c r="H2081" s="1">
        <f t="shared" si="145"/>
        <v>1615482</v>
      </c>
      <c r="I2081" s="2" t="s">
        <v>2354</v>
      </c>
      <c r="J2081" s="2" t="s">
        <v>442</v>
      </c>
      <c r="K2081" s="1">
        <f>+VLOOKUP(B2081,[13]Sheet1!A$1:H$123,6,0)</f>
        <v>1468620</v>
      </c>
      <c r="L2081" s="1">
        <f t="shared" si="144"/>
        <v>0</v>
      </c>
      <c r="M2081" s="6">
        <f>+VLOOKUP(B2081,[13]Sheet1!A$1:H$123,8,0)</f>
        <v>45051</v>
      </c>
      <c r="N2081" t="s">
        <v>4446</v>
      </c>
    </row>
    <row r="2082" spans="1:14" customFormat="1" hidden="1" x14ac:dyDescent="0.2">
      <c r="A2082" s="6">
        <v>45036</v>
      </c>
      <c r="B2082" s="2">
        <v>23414</v>
      </c>
      <c r="C2082" s="2" t="s">
        <v>2162</v>
      </c>
      <c r="D2082" s="2" t="s">
        <v>3766</v>
      </c>
      <c r="E2082" s="1">
        <v>5207386</v>
      </c>
      <c r="F2082" s="8" t="s">
        <v>620</v>
      </c>
      <c r="G2082" s="1">
        <v>520739</v>
      </c>
      <c r="H2082" s="1">
        <f t="shared" si="145"/>
        <v>5728125</v>
      </c>
      <c r="I2082" s="2" t="s">
        <v>1796</v>
      </c>
      <c r="J2082" s="2" t="s">
        <v>913</v>
      </c>
      <c r="K2082" s="1">
        <f>+VLOOKUP(B2082,[13]Sheet1!A$1:H$123,6,0)</f>
        <v>5207390</v>
      </c>
      <c r="L2082" s="1">
        <f t="shared" si="144"/>
        <v>4</v>
      </c>
      <c r="M2082" s="6">
        <f>+VLOOKUP(B2082,[13]Sheet1!A$1:H$123,8,0)</f>
        <v>45051</v>
      </c>
      <c r="N2082" t="s">
        <v>4446</v>
      </c>
    </row>
    <row r="2083" spans="1:14" customFormat="1" hidden="1" x14ac:dyDescent="0.2">
      <c r="A2083" s="6">
        <v>45036</v>
      </c>
      <c r="B2083" s="2">
        <v>23415</v>
      </c>
      <c r="C2083" s="2" t="s">
        <v>2162</v>
      </c>
      <c r="D2083" s="2" t="s">
        <v>3768</v>
      </c>
      <c r="E2083" s="1">
        <v>3450832</v>
      </c>
      <c r="F2083" s="8" t="s">
        <v>620</v>
      </c>
      <c r="G2083" s="1">
        <v>345083</v>
      </c>
      <c r="H2083" s="1">
        <f t="shared" si="145"/>
        <v>3795915</v>
      </c>
      <c r="I2083" s="2" t="s">
        <v>944</v>
      </c>
      <c r="J2083" s="2" t="s">
        <v>319</v>
      </c>
      <c r="K2083" s="1">
        <f>+VLOOKUP(B2083,[13]Sheet1!A$1:H$123,6,0)</f>
        <v>3450830</v>
      </c>
      <c r="L2083" s="1">
        <f t="shared" si="144"/>
        <v>-2</v>
      </c>
      <c r="M2083" s="6">
        <f>+VLOOKUP(B2083,[13]Sheet1!A$1:H$123,8,0)</f>
        <v>45051</v>
      </c>
      <c r="N2083" t="s">
        <v>4446</v>
      </c>
    </row>
    <row r="2084" spans="1:14" customFormat="1" hidden="1" x14ac:dyDescent="0.2">
      <c r="A2084" s="6">
        <v>45036</v>
      </c>
      <c r="B2084" s="2">
        <v>23416</v>
      </c>
      <c r="C2084" s="2" t="s">
        <v>2162</v>
      </c>
      <c r="D2084" s="2" t="s">
        <v>3770</v>
      </c>
      <c r="E2084" s="1">
        <v>888460</v>
      </c>
      <c r="F2084" s="8" t="s">
        <v>620</v>
      </c>
      <c r="G2084" s="1">
        <v>88846</v>
      </c>
      <c r="H2084" s="1">
        <f t="shared" si="145"/>
        <v>977306</v>
      </c>
      <c r="I2084" s="2" t="s">
        <v>1900</v>
      </c>
      <c r="J2084" s="2" t="s">
        <v>441</v>
      </c>
      <c r="K2084" s="1">
        <f>+VLOOKUP(B2084,[13]Sheet1!A$1:H$123,6,0)</f>
        <v>888460</v>
      </c>
      <c r="L2084" s="1">
        <f t="shared" si="144"/>
        <v>0</v>
      </c>
      <c r="M2084" s="6">
        <f>+VLOOKUP(B2084,[13]Sheet1!A$1:H$123,8,0)</f>
        <v>45051</v>
      </c>
      <c r="N2084" t="s">
        <v>4446</v>
      </c>
    </row>
    <row r="2085" spans="1:14" customFormat="1" hidden="1" x14ac:dyDescent="0.2">
      <c r="A2085" s="6">
        <v>45036</v>
      </c>
      <c r="B2085" s="2">
        <v>23417</v>
      </c>
      <c r="C2085" s="2" t="s">
        <v>2162</v>
      </c>
      <c r="D2085" s="2" t="s">
        <v>3772</v>
      </c>
      <c r="E2085" s="1">
        <v>2124000</v>
      </c>
      <c r="F2085" s="8" t="s">
        <v>620</v>
      </c>
      <c r="G2085" s="1">
        <v>212400</v>
      </c>
      <c r="H2085" s="1">
        <f t="shared" si="145"/>
        <v>2336400</v>
      </c>
      <c r="I2085" s="2" t="s">
        <v>1554</v>
      </c>
      <c r="J2085" s="2" t="s">
        <v>2830</v>
      </c>
      <c r="K2085" s="1">
        <f>+VLOOKUP(B2085,[13]Sheet1!A$1:H$123,6,0)</f>
        <v>2124000</v>
      </c>
      <c r="L2085" s="1">
        <f t="shared" si="144"/>
        <v>0</v>
      </c>
      <c r="M2085" s="6">
        <f>+VLOOKUP(B2085,[13]Sheet1!A$1:H$123,8,0)</f>
        <v>45051</v>
      </c>
      <c r="N2085" t="s">
        <v>4446</v>
      </c>
    </row>
    <row r="2086" spans="1:14" customFormat="1" hidden="1" x14ac:dyDescent="0.2">
      <c r="A2086" s="6">
        <v>45036</v>
      </c>
      <c r="B2086" s="2">
        <v>23420</v>
      </c>
      <c r="C2086" s="2" t="s">
        <v>2162</v>
      </c>
      <c r="D2086" s="2" t="s">
        <v>3774</v>
      </c>
      <c r="E2086" s="1">
        <v>734310</v>
      </c>
      <c r="F2086" s="8" t="s">
        <v>620</v>
      </c>
      <c r="G2086" s="1">
        <v>73431</v>
      </c>
      <c r="H2086" s="1">
        <f t="shared" si="145"/>
        <v>807741</v>
      </c>
      <c r="I2086" s="2" t="s">
        <v>1893</v>
      </c>
      <c r="J2086" s="2" t="s">
        <v>375</v>
      </c>
      <c r="K2086" s="1">
        <f>+VLOOKUP(B2086,[13]Sheet1!A$1:H$123,6,0)</f>
        <v>734310</v>
      </c>
      <c r="L2086" s="1">
        <f t="shared" si="144"/>
        <v>0</v>
      </c>
      <c r="M2086" s="6">
        <f>+VLOOKUP(B2086,[13]Sheet1!A$1:H$123,8,0)</f>
        <v>45051</v>
      </c>
      <c r="N2086" t="s">
        <v>4446</v>
      </c>
    </row>
    <row r="2087" spans="1:14" customFormat="1" hidden="1" x14ac:dyDescent="0.2">
      <c r="A2087" s="6">
        <v>45036</v>
      </c>
      <c r="B2087" s="2">
        <v>23421</v>
      </c>
      <c r="C2087" s="2" t="s">
        <v>2162</v>
      </c>
      <c r="D2087" s="2" t="s">
        <v>3776</v>
      </c>
      <c r="E2087" s="1">
        <v>2351190</v>
      </c>
      <c r="F2087" s="8" t="s">
        <v>620</v>
      </c>
      <c r="G2087" s="1">
        <v>235119</v>
      </c>
      <c r="H2087" s="1">
        <f t="shared" si="145"/>
        <v>2586309</v>
      </c>
      <c r="I2087" s="2" t="s">
        <v>1893</v>
      </c>
      <c r="J2087" s="2" t="s">
        <v>375</v>
      </c>
      <c r="K2087" s="1">
        <f>+VLOOKUP(B2087,[13]Sheet1!A$1:H$123,6,0)</f>
        <v>2351190</v>
      </c>
      <c r="L2087" s="1">
        <f t="shared" si="144"/>
        <v>0</v>
      </c>
      <c r="M2087" s="6">
        <f>+VLOOKUP(B2087,[13]Sheet1!A$1:H$123,8,0)</f>
        <v>45051</v>
      </c>
      <c r="N2087" t="s">
        <v>4446</v>
      </c>
    </row>
    <row r="2088" spans="1:14" customFormat="1" hidden="1" x14ac:dyDescent="0.2">
      <c r="A2088" s="6">
        <v>45036</v>
      </c>
      <c r="B2088" s="2">
        <v>23422</v>
      </c>
      <c r="C2088" s="2" t="s">
        <v>2162</v>
      </c>
      <c r="D2088" s="2" t="s">
        <v>3778</v>
      </c>
      <c r="E2088" s="1">
        <v>3073224</v>
      </c>
      <c r="F2088" s="8" t="s">
        <v>620</v>
      </c>
      <c r="G2088" s="1">
        <v>307322</v>
      </c>
      <c r="H2088" s="1">
        <f t="shared" si="145"/>
        <v>3380546</v>
      </c>
      <c r="I2088" s="2" t="s">
        <v>1893</v>
      </c>
      <c r="J2088" s="2" t="s">
        <v>375</v>
      </c>
      <c r="K2088" s="1">
        <f>+VLOOKUP(B2088,[13]Sheet1!A$1:H$123,6,0)</f>
        <v>3073220</v>
      </c>
      <c r="L2088" s="1">
        <f t="shared" si="144"/>
        <v>-4</v>
      </c>
      <c r="M2088" s="6">
        <f>+VLOOKUP(B2088,[13]Sheet1!A$1:H$123,8,0)</f>
        <v>45051</v>
      </c>
      <c r="N2088" t="s">
        <v>4446</v>
      </c>
    </row>
    <row r="2089" spans="1:14" customFormat="1" hidden="1" x14ac:dyDescent="0.2">
      <c r="A2089" s="6">
        <v>45036</v>
      </c>
      <c r="B2089" s="2">
        <v>23423</v>
      </c>
      <c r="C2089" s="2" t="s">
        <v>2162</v>
      </c>
      <c r="D2089" s="2" t="s">
        <v>3780</v>
      </c>
      <c r="E2089" s="1">
        <v>3032535</v>
      </c>
      <c r="F2089" s="8" t="s">
        <v>620</v>
      </c>
      <c r="G2089" s="1">
        <v>303254</v>
      </c>
      <c r="H2089" s="1">
        <f t="shared" si="145"/>
        <v>3335789</v>
      </c>
      <c r="I2089" s="2" t="s">
        <v>1893</v>
      </c>
      <c r="J2089" s="2" t="s">
        <v>375</v>
      </c>
      <c r="K2089" s="1">
        <f>+VLOOKUP(B2089,[13]Sheet1!A$1:H$123,6,0)</f>
        <v>3032540</v>
      </c>
      <c r="L2089" s="1">
        <f t="shared" si="144"/>
        <v>5</v>
      </c>
      <c r="M2089" s="6">
        <f>+VLOOKUP(B2089,[13]Sheet1!A$1:H$123,8,0)</f>
        <v>45051</v>
      </c>
      <c r="N2089" t="s">
        <v>4446</v>
      </c>
    </row>
    <row r="2090" spans="1:14" customFormat="1" hidden="1" x14ac:dyDescent="0.2">
      <c r="A2090" s="6">
        <v>45036</v>
      </c>
      <c r="B2090" s="2">
        <v>23424</v>
      </c>
      <c r="C2090" s="2" t="s">
        <v>2162</v>
      </c>
      <c r="D2090" s="2" t="s">
        <v>3782</v>
      </c>
      <c r="E2090" s="1">
        <v>3553840</v>
      </c>
      <c r="F2090" s="8" t="s">
        <v>620</v>
      </c>
      <c r="G2090" s="1">
        <v>355384</v>
      </c>
      <c r="H2090" s="1">
        <f t="shared" si="145"/>
        <v>3909224</v>
      </c>
      <c r="I2090" s="2" t="s">
        <v>1893</v>
      </c>
      <c r="J2090" s="2" t="s">
        <v>375</v>
      </c>
      <c r="K2090" s="1">
        <f>+VLOOKUP(B2090,[13]Sheet1!A$1:H$123,6,0)</f>
        <v>3553840</v>
      </c>
      <c r="L2090" s="1">
        <f t="shared" si="144"/>
        <v>0</v>
      </c>
      <c r="M2090" s="6">
        <f>+VLOOKUP(B2090,[13]Sheet1!A$1:H$123,8,0)</f>
        <v>45051</v>
      </c>
      <c r="N2090" t="s">
        <v>4446</v>
      </c>
    </row>
    <row r="2091" spans="1:14" customFormat="1" hidden="1" x14ac:dyDescent="0.2">
      <c r="A2091" s="6">
        <v>45036</v>
      </c>
      <c r="B2091" s="2">
        <v>23425</v>
      </c>
      <c r="C2091" s="2" t="s">
        <v>2162</v>
      </c>
      <c r="D2091" s="2" t="s">
        <v>3784</v>
      </c>
      <c r="E2091" s="1">
        <v>888460</v>
      </c>
      <c r="F2091" s="8" t="s">
        <v>620</v>
      </c>
      <c r="G2091" s="1">
        <v>88846</v>
      </c>
      <c r="H2091" s="1">
        <f t="shared" si="145"/>
        <v>977306</v>
      </c>
      <c r="I2091" s="2" t="s">
        <v>1893</v>
      </c>
      <c r="J2091" s="2" t="s">
        <v>375</v>
      </c>
      <c r="K2091" s="1">
        <f>+VLOOKUP(B2091,[13]Sheet1!A$1:H$123,6,0)</f>
        <v>888460</v>
      </c>
      <c r="L2091" s="1">
        <f t="shared" si="144"/>
        <v>0</v>
      </c>
      <c r="M2091" s="6">
        <f>+VLOOKUP(B2091,[13]Sheet1!A$1:H$123,8,0)</f>
        <v>45051</v>
      </c>
      <c r="N2091" t="s">
        <v>4446</v>
      </c>
    </row>
    <row r="2092" spans="1:14" customFormat="1" hidden="1" x14ac:dyDescent="0.2">
      <c r="A2092" s="6">
        <v>45037</v>
      </c>
      <c r="B2092" s="2">
        <v>181</v>
      </c>
      <c r="C2092" s="2" t="s">
        <v>3445</v>
      </c>
      <c r="D2092" s="2" t="s">
        <v>3785</v>
      </c>
      <c r="E2092" s="1">
        <v>-1134880</v>
      </c>
      <c r="F2092" s="8" t="s">
        <v>620</v>
      </c>
      <c r="G2092" s="1">
        <v>-113488</v>
      </c>
      <c r="H2092" s="1">
        <f t="shared" si="145"/>
        <v>-1248368</v>
      </c>
      <c r="I2092" s="2" t="s">
        <v>24</v>
      </c>
      <c r="J2092" s="2" t="s">
        <v>349</v>
      </c>
      <c r="K2092" s="1">
        <f>+VLOOKUP(B2092,[13]Sheet1!A$1:H$123,6,0)</f>
        <v>-1134880</v>
      </c>
      <c r="L2092" s="1">
        <f t="shared" si="144"/>
        <v>0</v>
      </c>
      <c r="M2092" s="6">
        <f>+VLOOKUP(B2092,[13]Sheet1!A$1:H$123,8,0)</f>
        <v>45051</v>
      </c>
      <c r="N2092" t="s">
        <v>4446</v>
      </c>
    </row>
    <row r="2093" spans="1:14" customFormat="1" hidden="1" x14ac:dyDescent="0.2">
      <c r="A2093" s="6">
        <v>45037</v>
      </c>
      <c r="B2093" s="2">
        <v>23490</v>
      </c>
      <c r="C2093" s="2" t="s">
        <v>2162</v>
      </c>
      <c r="D2093" s="2" t="s">
        <v>1889</v>
      </c>
      <c r="E2093" s="1">
        <v>-12020645</v>
      </c>
      <c r="F2093" s="8" t="s">
        <v>620</v>
      </c>
      <c r="G2093" s="1">
        <v>-1202065</v>
      </c>
      <c r="H2093" s="1">
        <f t="shared" si="145"/>
        <v>-13222710</v>
      </c>
      <c r="I2093" s="2" t="s">
        <v>1893</v>
      </c>
      <c r="J2093" s="2" t="s">
        <v>375</v>
      </c>
      <c r="K2093" s="1" t="e">
        <f>+VLOOKUP(B2093,[13]Sheet1!A$1:H$123,6,0)</f>
        <v>#N/A</v>
      </c>
      <c r="L2093" s="1" t="e">
        <f t="shared" ref="L2093:L2097" si="146">+K2093-E2093</f>
        <v>#N/A</v>
      </c>
      <c r="M2093" s="6" t="e">
        <f>+VLOOKUP(B2093,[13]Sheet1!A$1:H$123,8,0)</f>
        <v>#N/A</v>
      </c>
      <c r="N2093" t="s">
        <v>4415</v>
      </c>
    </row>
    <row r="2094" spans="1:14" customFormat="1" hidden="1" x14ac:dyDescent="0.2">
      <c r="A2094" s="6">
        <v>45037</v>
      </c>
      <c r="B2094" s="2">
        <v>23491</v>
      </c>
      <c r="C2094" s="2" t="s">
        <v>2162</v>
      </c>
      <c r="D2094" s="2" t="s">
        <v>1889</v>
      </c>
      <c r="E2094" s="1">
        <v>-1449575</v>
      </c>
      <c r="F2094" s="8" t="s">
        <v>620</v>
      </c>
      <c r="G2094" s="1">
        <v>-144958</v>
      </c>
      <c r="H2094" s="1">
        <f t="shared" si="145"/>
        <v>-1594533</v>
      </c>
      <c r="I2094" s="2" t="s">
        <v>944</v>
      </c>
      <c r="J2094" s="2" t="s">
        <v>319</v>
      </c>
      <c r="K2094" s="1" t="e">
        <f>+VLOOKUP(B2094,[13]Sheet1!A$1:H$123,6,0)</f>
        <v>#N/A</v>
      </c>
      <c r="L2094" s="1" t="e">
        <f t="shared" si="146"/>
        <v>#N/A</v>
      </c>
      <c r="M2094" s="6" t="e">
        <f>+VLOOKUP(B2094,[13]Sheet1!A$1:H$123,8,0)</f>
        <v>#N/A</v>
      </c>
      <c r="N2094" t="s">
        <v>4415</v>
      </c>
    </row>
    <row r="2095" spans="1:14" customFormat="1" hidden="1" x14ac:dyDescent="0.2">
      <c r="A2095" s="6">
        <v>45037</v>
      </c>
      <c r="B2095" s="2">
        <v>23492</v>
      </c>
      <c r="C2095" s="2" t="s">
        <v>2162</v>
      </c>
      <c r="D2095" s="2" t="s">
        <v>1889</v>
      </c>
      <c r="E2095" s="1">
        <v>-3333790</v>
      </c>
      <c r="F2095" s="8" t="s">
        <v>620</v>
      </c>
      <c r="G2095" s="1">
        <v>-333379</v>
      </c>
      <c r="H2095" s="1">
        <f t="shared" si="145"/>
        <v>-3667169</v>
      </c>
      <c r="I2095" s="2" t="s">
        <v>2119</v>
      </c>
      <c r="J2095" s="2" t="s">
        <v>1150</v>
      </c>
      <c r="K2095" s="1" t="e">
        <f>+VLOOKUP(B2095,[13]Sheet1!A$1:H$123,6,0)</f>
        <v>#N/A</v>
      </c>
      <c r="L2095" s="1" t="e">
        <f t="shared" si="146"/>
        <v>#N/A</v>
      </c>
      <c r="M2095" s="6" t="e">
        <f>+VLOOKUP(B2095,[13]Sheet1!A$1:H$123,8,0)</f>
        <v>#N/A</v>
      </c>
      <c r="N2095" t="s">
        <v>4415</v>
      </c>
    </row>
    <row r="2096" spans="1:14" customFormat="1" hidden="1" x14ac:dyDescent="0.2">
      <c r="A2096" s="6">
        <v>45037</v>
      </c>
      <c r="B2096" s="2">
        <v>23497</v>
      </c>
      <c r="C2096" s="2" t="s">
        <v>2162</v>
      </c>
      <c r="D2096" s="2" t="s">
        <v>1889</v>
      </c>
      <c r="E2096" s="1">
        <v>-10038510</v>
      </c>
      <c r="F2096" s="8" t="s">
        <v>620</v>
      </c>
      <c r="G2096" s="1">
        <v>-1003851</v>
      </c>
      <c r="H2096" s="1">
        <f t="shared" si="145"/>
        <v>-11042361</v>
      </c>
      <c r="I2096" s="2" t="s">
        <v>1900</v>
      </c>
      <c r="J2096" s="2" t="s">
        <v>441</v>
      </c>
      <c r="K2096" s="1" t="e">
        <f>+VLOOKUP(B2096,[13]Sheet1!A$1:H$123,6,0)</f>
        <v>#N/A</v>
      </c>
      <c r="L2096" s="1" t="e">
        <f t="shared" si="146"/>
        <v>#N/A</v>
      </c>
      <c r="M2096" s="6" t="e">
        <f>+VLOOKUP(B2096,[13]Sheet1!A$1:H$123,8,0)</f>
        <v>#N/A</v>
      </c>
      <c r="N2096" t="s">
        <v>4415</v>
      </c>
    </row>
    <row r="2097" spans="1:14" customFormat="1" hidden="1" x14ac:dyDescent="0.2">
      <c r="A2097" s="6">
        <v>45037</v>
      </c>
      <c r="B2097" s="2">
        <v>23498</v>
      </c>
      <c r="C2097" s="2" t="s">
        <v>2162</v>
      </c>
      <c r="D2097" s="2" t="s">
        <v>1889</v>
      </c>
      <c r="E2097" s="1">
        <v>-7468482</v>
      </c>
      <c r="F2097" s="8" t="s">
        <v>620</v>
      </c>
      <c r="G2097" s="1">
        <v>-746849</v>
      </c>
      <c r="H2097" s="1">
        <f t="shared" si="145"/>
        <v>-8215331</v>
      </c>
      <c r="I2097" s="2" t="s">
        <v>2445</v>
      </c>
      <c r="J2097" s="2" t="s">
        <v>1098</v>
      </c>
      <c r="K2097" s="1" t="e">
        <f>+VLOOKUP(B2097,[13]Sheet1!A$1:H$123,6,0)</f>
        <v>#N/A</v>
      </c>
      <c r="L2097" s="1" t="e">
        <f t="shared" si="146"/>
        <v>#N/A</v>
      </c>
      <c r="M2097" s="6" t="e">
        <f>+VLOOKUP(B2097,[13]Sheet1!A$1:H$123,8,0)</f>
        <v>#N/A</v>
      </c>
      <c r="N2097" t="s">
        <v>4415</v>
      </c>
    </row>
    <row r="2098" spans="1:14" customFormat="1" hidden="1" x14ac:dyDescent="0.2">
      <c r="A2098" s="6">
        <v>45040</v>
      </c>
      <c r="B2098" s="2">
        <v>172</v>
      </c>
      <c r="C2098" s="2" t="s">
        <v>3467</v>
      </c>
      <c r="D2098" s="2" t="s">
        <v>3792</v>
      </c>
      <c r="E2098" s="1">
        <v>-493993</v>
      </c>
      <c r="F2098" s="8" t="s">
        <v>620</v>
      </c>
      <c r="G2098" s="1">
        <v>-49400</v>
      </c>
      <c r="H2098" s="1">
        <f t="shared" si="145"/>
        <v>-543393</v>
      </c>
      <c r="I2098" s="2" t="s">
        <v>1893</v>
      </c>
      <c r="J2098" s="2" t="s">
        <v>375</v>
      </c>
      <c r="K2098" s="1">
        <f>+VLOOKUP(B2098,[13]Sheet1!A$1:H$123,6,0)</f>
        <v>-493993</v>
      </c>
      <c r="L2098" s="1">
        <f t="shared" ref="L2098:L2140" si="147">+K2098-E2098</f>
        <v>0</v>
      </c>
      <c r="M2098" s="6">
        <f>+VLOOKUP(B2098,[13]Sheet1!A$1:H$123,8,0)</f>
        <v>45051</v>
      </c>
      <c r="N2098" t="s">
        <v>4446</v>
      </c>
    </row>
    <row r="2099" spans="1:14" customFormat="1" hidden="1" x14ac:dyDescent="0.2">
      <c r="A2099" s="6">
        <v>45040</v>
      </c>
      <c r="B2099" s="2">
        <v>247</v>
      </c>
      <c r="C2099" s="2" t="s">
        <v>3389</v>
      </c>
      <c r="D2099" s="2" t="s">
        <v>3664</v>
      </c>
      <c r="E2099" s="1">
        <v>-119066</v>
      </c>
      <c r="F2099" s="8" t="s">
        <v>620</v>
      </c>
      <c r="G2099" s="1">
        <v>-11907</v>
      </c>
      <c r="H2099" s="1">
        <f t="shared" si="145"/>
        <v>-130973</v>
      </c>
      <c r="I2099" s="2" t="s">
        <v>1900</v>
      </c>
      <c r="J2099" s="2" t="s">
        <v>441</v>
      </c>
      <c r="K2099" s="1">
        <f>+VLOOKUP(B2099,[13]Sheet1!A$1:H$123,6,0)</f>
        <v>-119066</v>
      </c>
      <c r="L2099" s="1">
        <f t="shared" si="147"/>
        <v>0</v>
      </c>
      <c r="M2099" s="6">
        <f>+VLOOKUP(B2099,[13]Sheet1!A$1:H$123,8,0)</f>
        <v>45051</v>
      </c>
      <c r="N2099" t="s">
        <v>4446</v>
      </c>
    </row>
    <row r="2100" spans="1:14" customFormat="1" hidden="1" x14ac:dyDescent="0.2">
      <c r="A2100" s="6">
        <v>45040</v>
      </c>
      <c r="B2100" s="2">
        <v>23577</v>
      </c>
      <c r="C2100" s="2" t="s">
        <v>2162</v>
      </c>
      <c r="D2100" s="2" t="s">
        <v>3795</v>
      </c>
      <c r="E2100" s="1">
        <v>2221160</v>
      </c>
      <c r="F2100" s="8" t="s">
        <v>620</v>
      </c>
      <c r="G2100" s="1">
        <v>222116</v>
      </c>
      <c r="H2100" s="1">
        <f t="shared" si="145"/>
        <v>2443276</v>
      </c>
      <c r="I2100" s="2" t="s">
        <v>2355</v>
      </c>
      <c r="J2100" s="2" t="s">
        <v>2013</v>
      </c>
      <c r="K2100" s="1">
        <f>+VLOOKUP(B2100,[13]Sheet1!A$1:H$123,6,0)</f>
        <v>2221160</v>
      </c>
      <c r="L2100" s="1">
        <f t="shared" si="147"/>
        <v>0</v>
      </c>
      <c r="M2100" s="6">
        <f>+VLOOKUP(B2100,[13]Sheet1!A$1:H$123,8,0)</f>
        <v>45051</v>
      </c>
      <c r="N2100" t="s">
        <v>4446</v>
      </c>
    </row>
    <row r="2101" spans="1:14" customFormat="1" hidden="1" x14ac:dyDescent="0.2">
      <c r="A2101" s="6">
        <v>45040</v>
      </c>
      <c r="B2101" s="2">
        <v>23578</v>
      </c>
      <c r="C2101" s="2" t="s">
        <v>2162</v>
      </c>
      <c r="D2101" s="2" t="s">
        <v>3797</v>
      </c>
      <c r="E2101" s="1">
        <v>8749565</v>
      </c>
      <c r="F2101" s="8" t="s">
        <v>620</v>
      </c>
      <c r="G2101" s="1">
        <v>874957</v>
      </c>
      <c r="H2101" s="1">
        <f t="shared" si="145"/>
        <v>9624522</v>
      </c>
      <c r="I2101" s="2" t="s">
        <v>2355</v>
      </c>
      <c r="J2101" s="2" t="s">
        <v>2013</v>
      </c>
      <c r="K2101" s="1">
        <f>+VLOOKUP(B2101,[13]Sheet1!A$1:H$123,6,0)</f>
        <v>8749570</v>
      </c>
      <c r="L2101" s="1">
        <f t="shared" si="147"/>
        <v>5</v>
      </c>
      <c r="M2101" s="6">
        <f>+VLOOKUP(B2101,[13]Sheet1!A$1:H$123,8,0)</f>
        <v>45051</v>
      </c>
      <c r="N2101" t="s">
        <v>4446</v>
      </c>
    </row>
    <row r="2102" spans="1:14" customFormat="1" hidden="1" x14ac:dyDescent="0.2">
      <c r="A2102" s="6">
        <v>45040</v>
      </c>
      <c r="B2102" s="2">
        <v>23580</v>
      </c>
      <c r="C2102" s="2" t="s">
        <v>2162</v>
      </c>
      <c r="D2102" s="2" t="s">
        <v>3799</v>
      </c>
      <c r="E2102" s="1">
        <v>7123964</v>
      </c>
      <c r="F2102" s="8" t="s">
        <v>620</v>
      </c>
      <c r="G2102" s="1">
        <v>712396</v>
      </c>
      <c r="H2102" s="1">
        <f t="shared" si="145"/>
        <v>7836360</v>
      </c>
      <c r="I2102" s="2" t="s">
        <v>2355</v>
      </c>
      <c r="J2102" s="2" t="s">
        <v>2013</v>
      </c>
      <c r="K2102" s="1">
        <f>+VLOOKUP(B2102,[13]Sheet1!A$1:H$123,6,0)</f>
        <v>7123960</v>
      </c>
      <c r="L2102" s="1">
        <f t="shared" si="147"/>
        <v>-4</v>
      </c>
      <c r="M2102" s="6">
        <f>+VLOOKUP(B2102,[13]Sheet1!A$1:H$123,8,0)</f>
        <v>45051</v>
      </c>
      <c r="N2102" t="s">
        <v>4446</v>
      </c>
    </row>
    <row r="2103" spans="1:14" customFormat="1" hidden="1" x14ac:dyDescent="0.2">
      <c r="A2103" s="6">
        <v>45040</v>
      </c>
      <c r="B2103" s="2">
        <v>23581</v>
      </c>
      <c r="C2103" s="2" t="s">
        <v>2162</v>
      </c>
      <c r="D2103" s="2" t="s">
        <v>3801</v>
      </c>
      <c r="E2103" s="1">
        <v>1110580</v>
      </c>
      <c r="F2103" s="8" t="s">
        <v>620</v>
      </c>
      <c r="G2103" s="1">
        <v>111058</v>
      </c>
      <c r="H2103" s="1">
        <f t="shared" si="145"/>
        <v>1221638</v>
      </c>
      <c r="I2103" s="2" t="s">
        <v>2355</v>
      </c>
      <c r="J2103" s="2" t="s">
        <v>2013</v>
      </c>
      <c r="K2103" s="1">
        <f>+VLOOKUP(B2103,[13]Sheet1!A$1:H$123,6,0)</f>
        <v>1110580</v>
      </c>
      <c r="L2103" s="1">
        <f t="shared" si="147"/>
        <v>0</v>
      </c>
      <c r="M2103" s="6">
        <f>+VLOOKUP(B2103,[13]Sheet1!A$1:H$123,8,0)</f>
        <v>45051</v>
      </c>
      <c r="N2103" t="s">
        <v>4446</v>
      </c>
    </row>
    <row r="2104" spans="1:14" customFormat="1" hidden="1" x14ac:dyDescent="0.2">
      <c r="A2104" s="6">
        <v>45040</v>
      </c>
      <c r="B2104" s="2">
        <v>23582</v>
      </c>
      <c r="C2104" s="2" t="s">
        <v>2162</v>
      </c>
      <c r="D2104" s="2" t="s">
        <v>3803</v>
      </c>
      <c r="E2104" s="1">
        <v>3540000</v>
      </c>
      <c r="F2104" s="8" t="s">
        <v>620</v>
      </c>
      <c r="G2104" s="1">
        <v>354000</v>
      </c>
      <c r="H2104" s="1">
        <f t="shared" si="145"/>
        <v>3894000</v>
      </c>
      <c r="I2104" s="2" t="s">
        <v>2355</v>
      </c>
      <c r="J2104" s="2" t="s">
        <v>2013</v>
      </c>
      <c r="K2104" s="1">
        <f>+VLOOKUP(B2104,[13]Sheet1!A$1:H$123,6,0)</f>
        <v>3540000</v>
      </c>
      <c r="L2104" s="1">
        <f t="shared" si="147"/>
        <v>0</v>
      </c>
      <c r="M2104" s="6">
        <f>+VLOOKUP(B2104,[13]Sheet1!A$1:H$123,8,0)</f>
        <v>45051</v>
      </c>
      <c r="N2104" t="s">
        <v>4446</v>
      </c>
    </row>
    <row r="2105" spans="1:14" customFormat="1" hidden="1" x14ac:dyDescent="0.2">
      <c r="A2105" s="6">
        <v>45040</v>
      </c>
      <c r="B2105" s="2">
        <v>23585</v>
      </c>
      <c r="C2105" s="2" t="s">
        <v>2162</v>
      </c>
      <c r="D2105" s="2" t="s">
        <v>3805</v>
      </c>
      <c r="E2105" s="1">
        <v>2832000</v>
      </c>
      <c r="F2105" s="8" t="s">
        <v>620</v>
      </c>
      <c r="G2105" s="1">
        <v>283200</v>
      </c>
      <c r="H2105" s="1">
        <f t="shared" si="145"/>
        <v>3115200</v>
      </c>
      <c r="I2105" s="2" t="s">
        <v>2355</v>
      </c>
      <c r="J2105" s="2" t="s">
        <v>2013</v>
      </c>
      <c r="K2105" s="1">
        <f>+VLOOKUP(B2105,[13]Sheet1!A$1:H$123,6,0)</f>
        <v>2832000</v>
      </c>
      <c r="L2105" s="1">
        <f t="shared" si="147"/>
        <v>0</v>
      </c>
      <c r="M2105" s="6">
        <f>+VLOOKUP(B2105,[13]Sheet1!A$1:H$123,8,0)</f>
        <v>45051</v>
      </c>
      <c r="N2105" t="s">
        <v>4446</v>
      </c>
    </row>
    <row r="2106" spans="1:14" customFormat="1" hidden="1" x14ac:dyDescent="0.2">
      <c r="A2106" s="6">
        <v>45040</v>
      </c>
      <c r="B2106" s="2">
        <v>23586</v>
      </c>
      <c r="C2106" s="2" t="s">
        <v>2162</v>
      </c>
      <c r="D2106" s="2" t="s">
        <v>3807</v>
      </c>
      <c r="E2106" s="1">
        <v>815912</v>
      </c>
      <c r="F2106" s="8" t="s">
        <v>620</v>
      </c>
      <c r="G2106" s="1">
        <v>81591</v>
      </c>
      <c r="H2106" s="1">
        <f t="shared" si="145"/>
        <v>897503</v>
      </c>
      <c r="I2106" s="2" t="s">
        <v>1222</v>
      </c>
      <c r="J2106" s="2" t="s">
        <v>915</v>
      </c>
      <c r="K2106" s="1">
        <f>+VLOOKUP(B2106,[13]Sheet1!A$1:H$123,6,0)</f>
        <v>815910</v>
      </c>
      <c r="L2106" s="1">
        <f t="shared" si="147"/>
        <v>-2</v>
      </c>
      <c r="M2106" s="6">
        <f>+VLOOKUP(B2106,[13]Sheet1!A$1:H$123,8,0)</f>
        <v>45051</v>
      </c>
      <c r="N2106" t="s">
        <v>4446</v>
      </c>
    </row>
    <row r="2107" spans="1:14" customFormat="1" hidden="1" x14ac:dyDescent="0.2">
      <c r="A2107" s="6">
        <v>45040</v>
      </c>
      <c r="B2107" s="2">
        <v>23587</v>
      </c>
      <c r="C2107" s="2" t="s">
        <v>2162</v>
      </c>
      <c r="D2107" s="2" t="s">
        <v>3809</v>
      </c>
      <c r="E2107" s="1">
        <v>888460</v>
      </c>
      <c r="F2107" s="8" t="s">
        <v>620</v>
      </c>
      <c r="G2107" s="1">
        <v>88846</v>
      </c>
      <c r="H2107" s="1">
        <f t="shared" si="145"/>
        <v>977306</v>
      </c>
      <c r="I2107" s="2" t="s">
        <v>1222</v>
      </c>
      <c r="J2107" s="2" t="s">
        <v>915</v>
      </c>
      <c r="K2107" s="1">
        <f>+VLOOKUP(B2107,[13]Sheet1!A$1:H$123,6,0)</f>
        <v>888460</v>
      </c>
      <c r="L2107" s="1">
        <f t="shared" si="147"/>
        <v>0</v>
      </c>
      <c r="M2107" s="6">
        <f>+VLOOKUP(B2107,[13]Sheet1!A$1:H$123,8,0)</f>
        <v>45051</v>
      </c>
      <c r="N2107" t="s">
        <v>4446</v>
      </c>
    </row>
    <row r="2108" spans="1:14" customFormat="1" hidden="1" x14ac:dyDescent="0.2">
      <c r="A2108" s="6">
        <v>45040</v>
      </c>
      <c r="B2108" s="2">
        <v>23588</v>
      </c>
      <c r="C2108" s="2" t="s">
        <v>2162</v>
      </c>
      <c r="D2108" s="2" t="s">
        <v>3811</v>
      </c>
      <c r="E2108" s="1">
        <v>453750</v>
      </c>
      <c r="F2108" s="8" t="s">
        <v>620</v>
      </c>
      <c r="G2108" s="1">
        <v>45375</v>
      </c>
      <c r="H2108" s="1">
        <f t="shared" si="145"/>
        <v>499125</v>
      </c>
      <c r="I2108" s="2" t="s">
        <v>1222</v>
      </c>
      <c r="J2108" s="2" t="s">
        <v>915</v>
      </c>
      <c r="K2108" s="1">
        <f>+VLOOKUP(B2108,[13]Sheet1!A$1:H$123,6,0)</f>
        <v>453750</v>
      </c>
      <c r="L2108" s="1">
        <f t="shared" si="147"/>
        <v>0</v>
      </c>
      <c r="M2108" s="6">
        <f>+VLOOKUP(B2108,[13]Sheet1!A$1:H$123,8,0)</f>
        <v>45051</v>
      </c>
      <c r="N2108" t="s">
        <v>4446</v>
      </c>
    </row>
    <row r="2109" spans="1:14" customFormat="1" hidden="1" x14ac:dyDescent="0.2">
      <c r="A2109" s="6">
        <v>45040</v>
      </c>
      <c r="B2109" s="2">
        <v>23589</v>
      </c>
      <c r="C2109" s="2" t="s">
        <v>2162</v>
      </c>
      <c r="D2109" s="2" t="s">
        <v>3813</v>
      </c>
      <c r="E2109" s="1">
        <v>7767705</v>
      </c>
      <c r="F2109" s="8" t="s">
        <v>620</v>
      </c>
      <c r="G2109" s="1">
        <v>776771</v>
      </c>
      <c r="H2109" s="1">
        <f t="shared" si="145"/>
        <v>8544476</v>
      </c>
      <c r="I2109" s="2" t="s">
        <v>1222</v>
      </c>
      <c r="J2109" s="2" t="s">
        <v>915</v>
      </c>
      <c r="K2109" s="1">
        <f>+VLOOKUP(B2109,[13]Sheet1!A$1:H$123,6,0)</f>
        <v>7767710</v>
      </c>
      <c r="L2109" s="1">
        <f t="shared" si="147"/>
        <v>5</v>
      </c>
      <c r="M2109" s="6">
        <f>+VLOOKUP(B2109,[13]Sheet1!A$1:H$123,8,0)</f>
        <v>45051</v>
      </c>
      <c r="N2109" t="s">
        <v>4446</v>
      </c>
    </row>
    <row r="2110" spans="1:14" customFormat="1" hidden="1" x14ac:dyDescent="0.2">
      <c r="A2110" s="6">
        <v>45040</v>
      </c>
      <c r="B2110" s="2">
        <v>23590</v>
      </c>
      <c r="C2110" s="2" t="s">
        <v>2162</v>
      </c>
      <c r="D2110" s="2" t="s">
        <v>3815</v>
      </c>
      <c r="E2110" s="1">
        <v>470065</v>
      </c>
      <c r="F2110" s="8" t="s">
        <v>620</v>
      </c>
      <c r="G2110" s="1">
        <v>47007</v>
      </c>
      <c r="H2110" s="1">
        <f t="shared" si="145"/>
        <v>517072</v>
      </c>
      <c r="I2110" s="2" t="s">
        <v>1222</v>
      </c>
      <c r="J2110" s="2" t="s">
        <v>915</v>
      </c>
      <c r="K2110" s="1">
        <f>+VLOOKUP(B2110,[13]Sheet1!A$1:H$123,6,0)</f>
        <v>470070</v>
      </c>
      <c r="L2110" s="1">
        <f t="shared" si="147"/>
        <v>5</v>
      </c>
      <c r="M2110" s="6">
        <f>+VLOOKUP(B2110,[13]Sheet1!A$1:H$123,8,0)</f>
        <v>45051</v>
      </c>
      <c r="N2110" t="s">
        <v>4446</v>
      </c>
    </row>
    <row r="2111" spans="1:14" customFormat="1" hidden="1" x14ac:dyDescent="0.2">
      <c r="A2111" s="6">
        <v>45040</v>
      </c>
      <c r="B2111" s="2">
        <v>23591</v>
      </c>
      <c r="C2111" s="2" t="s">
        <v>2162</v>
      </c>
      <c r="D2111" s="2" t="s">
        <v>3817</v>
      </c>
      <c r="E2111" s="1">
        <v>4950909</v>
      </c>
      <c r="F2111" s="8" t="s">
        <v>620</v>
      </c>
      <c r="G2111" s="1">
        <v>495091</v>
      </c>
      <c r="H2111" s="1">
        <f t="shared" si="145"/>
        <v>5446000</v>
      </c>
      <c r="I2111" s="2" t="s">
        <v>944</v>
      </c>
      <c r="J2111" s="2" t="s">
        <v>319</v>
      </c>
      <c r="K2111" s="1">
        <f>+VLOOKUP(B2111,[13]Sheet1!A$1:H$123,6,0)</f>
        <v>4950910</v>
      </c>
      <c r="L2111" s="1">
        <f t="shared" si="147"/>
        <v>1</v>
      </c>
      <c r="M2111" s="6">
        <f>+VLOOKUP(B2111,[13]Sheet1!A$1:H$123,8,0)</f>
        <v>45051</v>
      </c>
      <c r="N2111" t="s">
        <v>4446</v>
      </c>
    </row>
    <row r="2112" spans="1:14" customFormat="1" hidden="1" x14ac:dyDescent="0.2">
      <c r="A2112" s="6">
        <v>45040</v>
      </c>
      <c r="B2112" s="2">
        <v>23592</v>
      </c>
      <c r="C2112" s="2" t="s">
        <v>2162</v>
      </c>
      <c r="D2112" s="2" t="s">
        <v>3819</v>
      </c>
      <c r="E2112" s="1">
        <v>2579200</v>
      </c>
      <c r="F2112" s="8" t="s">
        <v>620</v>
      </c>
      <c r="G2112" s="1">
        <v>257920</v>
      </c>
      <c r="H2112" s="1">
        <f t="shared" si="145"/>
        <v>2837120</v>
      </c>
      <c r="I2112" s="2" t="s">
        <v>2339</v>
      </c>
      <c r="J2112" s="2" t="s">
        <v>1408</v>
      </c>
      <c r="K2112" s="1">
        <f>+VLOOKUP(B2112,[13]Sheet1!A$1:H$123,6,0)</f>
        <v>2579200</v>
      </c>
      <c r="L2112" s="1">
        <f t="shared" si="147"/>
        <v>0</v>
      </c>
      <c r="M2112" s="6">
        <f>+VLOOKUP(B2112,[13]Sheet1!A$1:H$123,8,0)</f>
        <v>45051</v>
      </c>
      <c r="N2112" t="s">
        <v>4446</v>
      </c>
    </row>
    <row r="2113" spans="1:14" customFormat="1" hidden="1" x14ac:dyDescent="0.2">
      <c r="A2113" s="6">
        <v>45040</v>
      </c>
      <c r="B2113" s="2">
        <v>23593</v>
      </c>
      <c r="C2113" s="2" t="s">
        <v>2162</v>
      </c>
      <c r="D2113" s="2" t="s">
        <v>3821</v>
      </c>
      <c r="E2113" s="1">
        <v>3689780</v>
      </c>
      <c r="F2113" s="8" t="s">
        <v>620</v>
      </c>
      <c r="G2113" s="1">
        <v>368978</v>
      </c>
      <c r="H2113" s="1">
        <f t="shared" si="145"/>
        <v>4058758</v>
      </c>
      <c r="I2113" s="2" t="s">
        <v>1796</v>
      </c>
      <c r="J2113" s="2" t="s">
        <v>913</v>
      </c>
      <c r="K2113" s="1">
        <f>+VLOOKUP(B2113,[13]Sheet1!A$1:H$123,6,0)</f>
        <v>3689780</v>
      </c>
      <c r="L2113" s="1">
        <f t="shared" si="147"/>
        <v>0</v>
      </c>
      <c r="M2113" s="6">
        <f>+VLOOKUP(B2113,[13]Sheet1!A$1:H$123,8,0)</f>
        <v>45051</v>
      </c>
      <c r="N2113" t="s">
        <v>4446</v>
      </c>
    </row>
    <row r="2114" spans="1:14" customFormat="1" hidden="1" x14ac:dyDescent="0.2">
      <c r="A2114" s="6">
        <v>45040</v>
      </c>
      <c r="B2114" s="2">
        <v>23594</v>
      </c>
      <c r="C2114" s="2" t="s">
        <v>2162</v>
      </c>
      <c r="D2114" s="2" t="s">
        <v>3823</v>
      </c>
      <c r="E2114" s="1">
        <v>1416000</v>
      </c>
      <c r="F2114" s="8" t="s">
        <v>620</v>
      </c>
      <c r="G2114" s="1">
        <v>141600</v>
      </c>
      <c r="H2114" s="1">
        <f t="shared" ref="H2114:H2177" si="148">+E2114+G2114</f>
        <v>1557600</v>
      </c>
      <c r="I2114" s="2" t="s">
        <v>1796</v>
      </c>
      <c r="J2114" s="2" t="s">
        <v>913</v>
      </c>
      <c r="K2114" s="1">
        <f>+VLOOKUP(B2114,[13]Sheet1!A$1:H$123,6,0)</f>
        <v>1416000</v>
      </c>
      <c r="L2114" s="1">
        <f t="shared" si="147"/>
        <v>0</v>
      </c>
      <c r="M2114" s="6">
        <f>+VLOOKUP(B2114,[13]Sheet1!A$1:H$123,8,0)</f>
        <v>45051</v>
      </c>
      <c r="N2114" t="s">
        <v>4446</v>
      </c>
    </row>
    <row r="2115" spans="1:14" customFormat="1" hidden="1" x14ac:dyDescent="0.2">
      <c r="A2115" s="6">
        <v>45040</v>
      </c>
      <c r="B2115" s="2">
        <v>23595</v>
      </c>
      <c r="C2115" s="2" t="s">
        <v>2162</v>
      </c>
      <c r="D2115" s="2" t="s">
        <v>3825</v>
      </c>
      <c r="E2115" s="1">
        <v>2579200</v>
      </c>
      <c r="F2115" s="8" t="s">
        <v>620</v>
      </c>
      <c r="G2115" s="1">
        <v>257920</v>
      </c>
      <c r="H2115" s="1">
        <f t="shared" si="148"/>
        <v>2837120</v>
      </c>
      <c r="I2115" s="2" t="s">
        <v>1554</v>
      </c>
      <c r="J2115" s="2" t="s">
        <v>2830</v>
      </c>
      <c r="K2115" s="1">
        <f>+VLOOKUP(B2115,[13]Sheet1!A$1:H$123,6,0)</f>
        <v>2579200</v>
      </c>
      <c r="L2115" s="1">
        <f t="shared" si="147"/>
        <v>0</v>
      </c>
      <c r="M2115" s="6">
        <f>+VLOOKUP(B2115,[13]Sheet1!A$1:H$123,8,0)</f>
        <v>45051</v>
      </c>
      <c r="N2115" t="s">
        <v>4446</v>
      </c>
    </row>
    <row r="2116" spans="1:14" customFormat="1" hidden="1" x14ac:dyDescent="0.2">
      <c r="A2116" s="6">
        <v>45040</v>
      </c>
      <c r="B2116" s="2">
        <v>23596</v>
      </c>
      <c r="C2116" s="2" t="s">
        <v>2162</v>
      </c>
      <c r="D2116" s="2" t="s">
        <v>3827</v>
      </c>
      <c r="E2116" s="1">
        <v>1213650</v>
      </c>
      <c r="F2116" s="8" t="s">
        <v>620</v>
      </c>
      <c r="G2116" s="1">
        <v>121365</v>
      </c>
      <c r="H2116" s="1">
        <f t="shared" si="148"/>
        <v>1335015</v>
      </c>
      <c r="I2116" s="2" t="s">
        <v>124</v>
      </c>
      <c r="J2116" s="2" t="s">
        <v>1197</v>
      </c>
      <c r="K2116" s="1">
        <f>+VLOOKUP(B2116,[13]Sheet1!A$1:H$123,6,0)</f>
        <v>1213650</v>
      </c>
      <c r="L2116" s="1">
        <f t="shared" si="147"/>
        <v>0</v>
      </c>
      <c r="M2116" s="6">
        <f>+VLOOKUP(B2116,[13]Sheet1!A$1:H$123,8,0)</f>
        <v>45051</v>
      </c>
      <c r="N2116" t="s">
        <v>4446</v>
      </c>
    </row>
    <row r="2117" spans="1:14" customFormat="1" hidden="1" x14ac:dyDescent="0.2">
      <c r="A2117" s="6">
        <v>45040</v>
      </c>
      <c r="B2117" s="2">
        <v>23597</v>
      </c>
      <c r="C2117" s="2" t="s">
        <v>2162</v>
      </c>
      <c r="D2117" s="2" t="s">
        <v>3829</v>
      </c>
      <c r="E2117" s="1">
        <v>2996645</v>
      </c>
      <c r="F2117" s="8" t="s">
        <v>620</v>
      </c>
      <c r="G2117" s="1">
        <v>299665</v>
      </c>
      <c r="H2117" s="1">
        <f t="shared" si="148"/>
        <v>3296310</v>
      </c>
      <c r="I2117" s="2" t="s">
        <v>2818</v>
      </c>
      <c r="J2117" s="2" t="s">
        <v>364</v>
      </c>
      <c r="K2117" s="1">
        <f>+VLOOKUP(B2117,[13]Sheet1!A$1:H$123,6,0)</f>
        <v>2996650</v>
      </c>
      <c r="L2117" s="1">
        <f t="shared" si="147"/>
        <v>5</v>
      </c>
      <c r="M2117" s="6">
        <f>+VLOOKUP(B2117,[13]Sheet1!A$1:H$123,8,0)</f>
        <v>45051</v>
      </c>
      <c r="N2117" t="s">
        <v>4446</v>
      </c>
    </row>
    <row r="2118" spans="1:14" customFormat="1" hidden="1" x14ac:dyDescent="0.2">
      <c r="A2118" s="6">
        <v>45040</v>
      </c>
      <c r="B2118" s="2">
        <v>23598</v>
      </c>
      <c r="C2118" s="2" t="s">
        <v>2162</v>
      </c>
      <c r="D2118" s="2" t="s">
        <v>3831</v>
      </c>
      <c r="E2118" s="1">
        <v>5664000</v>
      </c>
      <c r="F2118" s="8" t="s">
        <v>620</v>
      </c>
      <c r="G2118" s="1">
        <v>566400</v>
      </c>
      <c r="H2118" s="1">
        <f t="shared" si="148"/>
        <v>6230400</v>
      </c>
      <c r="I2118" s="2" t="s">
        <v>2339</v>
      </c>
      <c r="J2118" s="2" t="s">
        <v>1408</v>
      </c>
      <c r="K2118" s="1">
        <f>+VLOOKUP(B2118,[13]Sheet1!A$1:H$123,6,0)</f>
        <v>5664000</v>
      </c>
      <c r="L2118" s="1">
        <f t="shared" si="147"/>
        <v>0</v>
      </c>
      <c r="M2118" s="6">
        <f>+VLOOKUP(B2118,[13]Sheet1!A$1:H$123,8,0)</f>
        <v>45051</v>
      </c>
      <c r="N2118" t="s">
        <v>4446</v>
      </c>
    </row>
    <row r="2119" spans="1:14" customFormat="1" hidden="1" x14ac:dyDescent="0.2">
      <c r="A2119" s="6">
        <v>45040</v>
      </c>
      <c r="B2119" s="2">
        <v>23599</v>
      </c>
      <c r="C2119" s="2" t="s">
        <v>2162</v>
      </c>
      <c r="D2119" s="2" t="s">
        <v>3833</v>
      </c>
      <c r="E2119" s="1">
        <v>1416000</v>
      </c>
      <c r="F2119" s="8" t="s">
        <v>620</v>
      </c>
      <c r="G2119" s="1">
        <v>141600</v>
      </c>
      <c r="H2119" s="1">
        <f t="shared" si="148"/>
        <v>1557600</v>
      </c>
      <c r="I2119" s="2" t="s">
        <v>24</v>
      </c>
      <c r="J2119" s="2" t="s">
        <v>349</v>
      </c>
      <c r="K2119" s="1">
        <f>+VLOOKUP(B2119,[13]Sheet1!A$1:H$123,6,0)</f>
        <v>1416000</v>
      </c>
      <c r="L2119" s="1">
        <f t="shared" si="147"/>
        <v>0</v>
      </c>
      <c r="M2119" s="6">
        <f>+VLOOKUP(B2119,[13]Sheet1!A$1:H$123,8,0)</f>
        <v>45051</v>
      </c>
      <c r="N2119" t="s">
        <v>4446</v>
      </c>
    </row>
    <row r="2120" spans="1:14" customFormat="1" hidden="1" x14ac:dyDescent="0.2">
      <c r="A2120" s="6">
        <v>45043</v>
      </c>
      <c r="B2120" s="2">
        <v>25134</v>
      </c>
      <c r="C2120" s="2" t="s">
        <v>2162</v>
      </c>
      <c r="D2120" s="2" t="s">
        <v>3835</v>
      </c>
      <c r="E2120" s="1">
        <v>4932204</v>
      </c>
      <c r="F2120" s="8" t="s">
        <v>620</v>
      </c>
      <c r="G2120" s="1">
        <v>493220</v>
      </c>
      <c r="H2120" s="1">
        <f t="shared" si="148"/>
        <v>5425424</v>
      </c>
      <c r="I2120" s="2" t="s">
        <v>1796</v>
      </c>
      <c r="J2120" s="2" t="s">
        <v>913</v>
      </c>
      <c r="K2120" s="1" t="e">
        <f>+VLOOKUP(B2120,[20]Sheet1!$A$1:$H$126,6,0)</f>
        <v>#N/A</v>
      </c>
      <c r="L2120" s="1" t="e">
        <f t="shared" si="147"/>
        <v>#N/A</v>
      </c>
      <c r="M2120" s="6" t="e">
        <f>+VLOOKUP(B2120,[20]Sheet1!$A$1:$H$126,8,0)</f>
        <v>#N/A</v>
      </c>
      <c r="N2120" t="s">
        <v>5163</v>
      </c>
    </row>
    <row r="2121" spans="1:14" customFormat="1" hidden="1" x14ac:dyDescent="0.2">
      <c r="A2121" s="6">
        <v>45043</v>
      </c>
      <c r="B2121" s="2">
        <v>25135</v>
      </c>
      <c r="C2121" s="2" t="s">
        <v>2162</v>
      </c>
      <c r="D2121" s="2" t="s">
        <v>3837</v>
      </c>
      <c r="E2121" s="1">
        <v>911240</v>
      </c>
      <c r="F2121" s="8" t="s">
        <v>620</v>
      </c>
      <c r="G2121" s="1">
        <v>91124</v>
      </c>
      <c r="H2121" s="1">
        <f t="shared" si="148"/>
        <v>1002364</v>
      </c>
      <c r="I2121" s="2" t="s">
        <v>1893</v>
      </c>
      <c r="J2121" s="2" t="s">
        <v>375</v>
      </c>
      <c r="K2121" s="1">
        <f>+VLOOKUP(B2121,[12]Sheet1!A$120:I$325,7,0)</f>
        <v>911240</v>
      </c>
      <c r="L2121" s="1">
        <f t="shared" si="147"/>
        <v>0</v>
      </c>
      <c r="M2121" s="6">
        <f>+VLOOKUP(B2121,[12]Sheet1!A$120:I$325,9,0)</f>
        <v>44935</v>
      </c>
      <c r="N2121" t="s">
        <v>4438</v>
      </c>
    </row>
    <row r="2122" spans="1:14" customFormat="1" hidden="1" x14ac:dyDescent="0.2">
      <c r="A2122" s="6">
        <v>45043</v>
      </c>
      <c r="B2122" s="2">
        <v>25136</v>
      </c>
      <c r="C2122" s="2" t="s">
        <v>2162</v>
      </c>
      <c r="D2122" s="2" t="s">
        <v>3839</v>
      </c>
      <c r="E2122" s="1">
        <v>2356600</v>
      </c>
      <c r="F2122" s="8" t="s">
        <v>620</v>
      </c>
      <c r="G2122" s="1">
        <v>235660</v>
      </c>
      <c r="H2122" s="1">
        <f t="shared" si="148"/>
        <v>2592260</v>
      </c>
      <c r="I2122" s="2" t="s">
        <v>1893</v>
      </c>
      <c r="J2122" s="2" t="s">
        <v>375</v>
      </c>
      <c r="K2122" s="1">
        <f>+VLOOKUP(B2122,[12]Sheet1!A$120:I$325,7,0)</f>
        <v>2356600</v>
      </c>
      <c r="L2122" s="1">
        <f t="shared" si="147"/>
        <v>0</v>
      </c>
      <c r="M2122" s="6">
        <f>+VLOOKUP(B2122,[12]Sheet1!A$120:I$325,9,0)</f>
        <v>44935</v>
      </c>
      <c r="N2122" t="s">
        <v>4438</v>
      </c>
    </row>
    <row r="2123" spans="1:14" customFormat="1" hidden="1" x14ac:dyDescent="0.2">
      <c r="A2123" s="6">
        <v>45043</v>
      </c>
      <c r="B2123" s="2">
        <v>25137</v>
      </c>
      <c r="C2123" s="2" t="s">
        <v>2162</v>
      </c>
      <c r="D2123" s="2" t="s">
        <v>3841</v>
      </c>
      <c r="E2123" s="1">
        <v>7769660</v>
      </c>
      <c r="F2123" s="8" t="s">
        <v>620</v>
      </c>
      <c r="G2123" s="1">
        <v>776966</v>
      </c>
      <c r="H2123" s="1">
        <f t="shared" si="148"/>
        <v>8546626</v>
      </c>
      <c r="I2123" s="2" t="s">
        <v>1893</v>
      </c>
      <c r="J2123" s="2" t="s">
        <v>375</v>
      </c>
      <c r="K2123" s="1">
        <f>+VLOOKUP(B2123,[12]Sheet1!A$120:I$325,7,0)</f>
        <v>7737511</v>
      </c>
      <c r="L2123" s="1">
        <f t="shared" si="147"/>
        <v>-32149</v>
      </c>
      <c r="M2123" s="6">
        <f>+VLOOKUP(B2123,[12]Sheet1!A$120:I$325,9,0)</f>
        <v>44935</v>
      </c>
      <c r="N2123" t="s">
        <v>4438</v>
      </c>
    </row>
    <row r="2124" spans="1:14" customFormat="1" hidden="1" x14ac:dyDescent="0.2">
      <c r="A2124" s="6">
        <v>45043</v>
      </c>
      <c r="B2124" s="2">
        <v>25138</v>
      </c>
      <c r="C2124" s="2" t="s">
        <v>2162</v>
      </c>
      <c r="D2124" s="2" t="s">
        <v>3843</v>
      </c>
      <c r="E2124" s="1">
        <v>5355860</v>
      </c>
      <c r="F2124" s="8" t="s">
        <v>620</v>
      </c>
      <c r="G2124" s="1">
        <v>535586</v>
      </c>
      <c r="H2124" s="1">
        <f t="shared" si="148"/>
        <v>5891446</v>
      </c>
      <c r="I2124" s="2" t="s">
        <v>2339</v>
      </c>
      <c r="J2124" s="2" t="s">
        <v>1408</v>
      </c>
      <c r="K2124" s="1">
        <f>+VLOOKUP(B2124,[12]Sheet1!A$120:I$325,7,0)</f>
        <v>5355860</v>
      </c>
      <c r="L2124" s="1">
        <f t="shared" si="147"/>
        <v>0</v>
      </c>
      <c r="M2124" s="6">
        <f>+VLOOKUP(B2124,[12]Sheet1!A$120:I$325,9,0)</f>
        <v>44935</v>
      </c>
      <c r="N2124" t="s">
        <v>4438</v>
      </c>
    </row>
    <row r="2125" spans="1:14" customFormat="1" hidden="1" x14ac:dyDescent="0.2">
      <c r="A2125" s="6">
        <v>45043</v>
      </c>
      <c r="B2125" s="2">
        <v>25139</v>
      </c>
      <c r="C2125" s="2" t="s">
        <v>2162</v>
      </c>
      <c r="D2125" s="2" t="s">
        <v>3845</v>
      </c>
      <c r="E2125" s="1">
        <v>1178300</v>
      </c>
      <c r="F2125" s="8" t="s">
        <v>620</v>
      </c>
      <c r="G2125" s="1">
        <v>117830</v>
      </c>
      <c r="H2125" s="1">
        <f t="shared" si="148"/>
        <v>1296130</v>
      </c>
      <c r="I2125" s="2" t="s">
        <v>1893</v>
      </c>
      <c r="J2125" s="2" t="s">
        <v>375</v>
      </c>
      <c r="K2125" s="1">
        <f>+VLOOKUP(B2125,[12]Sheet1!A$120:I$325,7,0)</f>
        <v>1178300</v>
      </c>
      <c r="L2125" s="1">
        <f t="shared" si="147"/>
        <v>0</v>
      </c>
      <c r="M2125" s="6">
        <f>+VLOOKUP(B2125,[12]Sheet1!A$120:I$325,9,0)</f>
        <v>44935</v>
      </c>
      <c r="N2125" t="s">
        <v>4438</v>
      </c>
    </row>
    <row r="2126" spans="1:14" customFormat="1" hidden="1" x14ac:dyDescent="0.2">
      <c r="A2126" s="6">
        <v>45043</v>
      </c>
      <c r="B2126" s="2">
        <v>25140</v>
      </c>
      <c r="C2126" s="2" t="s">
        <v>2162</v>
      </c>
      <c r="D2126" s="2" t="s">
        <v>3847</v>
      </c>
      <c r="E2126" s="1">
        <v>1012060</v>
      </c>
      <c r="F2126" s="8" t="s">
        <v>620</v>
      </c>
      <c r="G2126" s="1">
        <v>101206</v>
      </c>
      <c r="H2126" s="1">
        <f t="shared" si="148"/>
        <v>1113266</v>
      </c>
      <c r="I2126" s="2" t="s">
        <v>1893</v>
      </c>
      <c r="J2126" s="2" t="s">
        <v>375</v>
      </c>
      <c r="K2126" s="1">
        <f>+VLOOKUP(B2126,[12]Sheet1!A$120:I$325,7,0)</f>
        <v>1012060</v>
      </c>
      <c r="L2126" s="1">
        <f t="shared" si="147"/>
        <v>0</v>
      </c>
      <c r="M2126" s="6">
        <f>+VLOOKUP(B2126,[12]Sheet1!A$120:I$325,9,0)</f>
        <v>44935</v>
      </c>
      <c r="N2126" t="s">
        <v>4438</v>
      </c>
    </row>
    <row r="2127" spans="1:14" customFormat="1" hidden="1" x14ac:dyDescent="0.2">
      <c r="A2127" s="6">
        <v>45043</v>
      </c>
      <c r="B2127" s="2">
        <v>25141</v>
      </c>
      <c r="C2127" s="2" t="s">
        <v>2162</v>
      </c>
      <c r="D2127" s="2" t="s">
        <v>3849</v>
      </c>
      <c r="E2127" s="1">
        <v>4343800</v>
      </c>
      <c r="F2127" s="8" t="s">
        <v>620</v>
      </c>
      <c r="G2127" s="1">
        <v>434380</v>
      </c>
      <c r="H2127" s="1">
        <f t="shared" si="148"/>
        <v>4778180</v>
      </c>
      <c r="I2127" s="2" t="s">
        <v>1893</v>
      </c>
      <c r="J2127" s="2" t="s">
        <v>375</v>
      </c>
      <c r="K2127" s="1">
        <f>+VLOOKUP(B2127,[12]Sheet1!A$120:I$325,7,0)</f>
        <v>4343800</v>
      </c>
      <c r="L2127" s="1">
        <f t="shared" si="147"/>
        <v>0</v>
      </c>
      <c r="M2127" s="6">
        <f>+VLOOKUP(B2127,[12]Sheet1!A$120:I$325,9,0)</f>
        <v>44935</v>
      </c>
      <c r="N2127" t="s">
        <v>4438</v>
      </c>
    </row>
    <row r="2128" spans="1:14" customFormat="1" hidden="1" x14ac:dyDescent="0.2">
      <c r="A2128" s="6">
        <v>45043</v>
      </c>
      <c r="B2128" s="2">
        <v>25142</v>
      </c>
      <c r="C2128" s="2" t="s">
        <v>2162</v>
      </c>
      <c r="D2128" s="2" t="s">
        <v>3851</v>
      </c>
      <c r="E2128" s="1">
        <v>4631968</v>
      </c>
      <c r="F2128" s="8" t="s">
        <v>620</v>
      </c>
      <c r="G2128" s="1">
        <v>463197</v>
      </c>
      <c r="H2128" s="1">
        <f t="shared" si="148"/>
        <v>5095165</v>
      </c>
      <c r="I2128" s="2" t="s">
        <v>1893</v>
      </c>
      <c r="J2128" s="2" t="s">
        <v>375</v>
      </c>
      <c r="K2128" s="1">
        <f>+VLOOKUP(B2128,[12]Sheet1!A$120:I$325,7,0)</f>
        <v>4631968</v>
      </c>
      <c r="L2128" s="1">
        <f t="shared" si="147"/>
        <v>0</v>
      </c>
      <c r="M2128" s="6">
        <f>+VLOOKUP(B2128,[12]Sheet1!A$120:I$325,9,0)</f>
        <v>44935</v>
      </c>
      <c r="N2128" t="s">
        <v>4438</v>
      </c>
    </row>
    <row r="2129" spans="1:14" customFormat="1" hidden="1" x14ac:dyDescent="0.2">
      <c r="A2129" s="6">
        <v>45043</v>
      </c>
      <c r="B2129" s="2">
        <v>25143</v>
      </c>
      <c r="C2129" s="2" t="s">
        <v>2162</v>
      </c>
      <c r="D2129" s="2" t="s">
        <v>3853</v>
      </c>
      <c r="E2129" s="1">
        <v>1110580</v>
      </c>
      <c r="F2129" s="8" t="s">
        <v>620</v>
      </c>
      <c r="G2129" s="1">
        <v>111058</v>
      </c>
      <c r="H2129" s="1">
        <f t="shared" si="148"/>
        <v>1221638</v>
      </c>
      <c r="I2129" s="2" t="s">
        <v>1554</v>
      </c>
      <c r="J2129" s="2" t="s">
        <v>2830</v>
      </c>
      <c r="K2129" s="1">
        <f>+VLOOKUP(B2129,[12]Sheet1!A$120:I$325,7,0)</f>
        <v>1110580</v>
      </c>
      <c r="L2129" s="1">
        <f t="shared" si="147"/>
        <v>0</v>
      </c>
      <c r="M2129" s="6">
        <f>+VLOOKUP(B2129,[12]Sheet1!A$120:I$325,9,0)</f>
        <v>44935</v>
      </c>
      <c r="N2129" t="s">
        <v>4438</v>
      </c>
    </row>
    <row r="2130" spans="1:14" customFormat="1" hidden="1" x14ac:dyDescent="0.2">
      <c r="A2130" s="6">
        <v>45043</v>
      </c>
      <c r="B2130" s="2">
        <v>25144</v>
      </c>
      <c r="C2130" s="2" t="s">
        <v>2162</v>
      </c>
      <c r="D2130" s="2" t="s">
        <v>3855</v>
      </c>
      <c r="E2130" s="1">
        <v>7496678</v>
      </c>
      <c r="F2130" s="8" t="s">
        <v>620</v>
      </c>
      <c r="G2130" s="1">
        <v>749668</v>
      </c>
      <c r="H2130" s="1">
        <f t="shared" si="148"/>
        <v>8246346</v>
      </c>
      <c r="I2130" s="2" t="s">
        <v>2355</v>
      </c>
      <c r="J2130" s="2" t="s">
        <v>2013</v>
      </c>
      <c r="K2130" s="1">
        <f>+VLOOKUP(B2130,[12]Sheet1!A$120:I$325,7,0)</f>
        <v>7496678</v>
      </c>
      <c r="L2130" s="1">
        <f t="shared" si="147"/>
        <v>0</v>
      </c>
      <c r="M2130" s="6">
        <f>+VLOOKUP(B2130,[12]Sheet1!A$120:I$325,9,0)</f>
        <v>44935</v>
      </c>
      <c r="N2130" t="s">
        <v>4438</v>
      </c>
    </row>
    <row r="2131" spans="1:14" customFormat="1" hidden="1" x14ac:dyDescent="0.2">
      <c r="A2131" s="6">
        <v>45043</v>
      </c>
      <c r="B2131" s="2">
        <v>25145</v>
      </c>
      <c r="C2131" s="2" t="s">
        <v>2162</v>
      </c>
      <c r="D2131" s="2" t="s">
        <v>3857</v>
      </c>
      <c r="E2131" s="1">
        <v>225825</v>
      </c>
      <c r="F2131" s="8" t="s">
        <v>620</v>
      </c>
      <c r="G2131" s="1">
        <v>22583</v>
      </c>
      <c r="H2131" s="1">
        <f t="shared" si="148"/>
        <v>248408</v>
      </c>
      <c r="I2131" s="2" t="s">
        <v>1796</v>
      </c>
      <c r="J2131" s="2" t="s">
        <v>913</v>
      </c>
      <c r="K2131" s="1">
        <f>+VLOOKUP(B2131,[12]Sheet1!A$120:I$325,7,0)</f>
        <v>225825</v>
      </c>
      <c r="L2131" s="1">
        <f t="shared" si="147"/>
        <v>0</v>
      </c>
      <c r="M2131" s="6">
        <f>+VLOOKUP(B2131,[12]Sheet1!A$120:I$325,9,0)</f>
        <v>44935</v>
      </c>
      <c r="N2131" t="s">
        <v>4438</v>
      </c>
    </row>
    <row r="2132" spans="1:14" customFormat="1" hidden="1" x14ac:dyDescent="0.2">
      <c r="A2132" s="6">
        <v>45043</v>
      </c>
      <c r="B2132" s="2">
        <v>25146</v>
      </c>
      <c r="C2132" s="2" t="s">
        <v>2162</v>
      </c>
      <c r="D2132" s="2" t="s">
        <v>3859</v>
      </c>
      <c r="E2132" s="1">
        <v>4048240</v>
      </c>
      <c r="F2132" s="8" t="s">
        <v>620</v>
      </c>
      <c r="G2132" s="1">
        <v>404824</v>
      </c>
      <c r="H2132" s="1">
        <f t="shared" si="148"/>
        <v>4453064</v>
      </c>
      <c r="I2132" s="2" t="s">
        <v>2818</v>
      </c>
      <c r="J2132" s="2" t="s">
        <v>364</v>
      </c>
      <c r="K2132" s="1">
        <f>+VLOOKUP(B2132,[12]Sheet1!A$120:I$325,7,0)</f>
        <v>4048240</v>
      </c>
      <c r="L2132" s="1">
        <f t="shared" si="147"/>
        <v>0</v>
      </c>
      <c r="M2132" s="6">
        <f>+VLOOKUP(B2132,[12]Sheet1!A$120:I$325,9,0)</f>
        <v>44935</v>
      </c>
      <c r="N2132" t="s">
        <v>4438</v>
      </c>
    </row>
    <row r="2133" spans="1:14" customFormat="1" hidden="1" x14ac:dyDescent="0.2">
      <c r="A2133" s="6">
        <v>45043</v>
      </c>
      <c r="B2133" s="2">
        <v>25147</v>
      </c>
      <c r="C2133" s="2" t="s">
        <v>2162</v>
      </c>
      <c r="D2133" s="2" t="s">
        <v>3861</v>
      </c>
      <c r="E2133" s="1">
        <v>135495</v>
      </c>
      <c r="F2133" s="8" t="s">
        <v>620</v>
      </c>
      <c r="G2133" s="1">
        <v>13550</v>
      </c>
      <c r="H2133" s="1">
        <f t="shared" si="148"/>
        <v>149045</v>
      </c>
      <c r="I2133" s="2" t="s">
        <v>2818</v>
      </c>
      <c r="J2133" s="2" t="s">
        <v>364</v>
      </c>
      <c r="K2133" s="1">
        <f>+VLOOKUP(B2133,[12]Sheet1!A$120:I$325,7,0)</f>
        <v>135495</v>
      </c>
      <c r="L2133" s="1">
        <f t="shared" si="147"/>
        <v>0</v>
      </c>
      <c r="M2133" s="6">
        <f>+VLOOKUP(B2133,[12]Sheet1!A$120:I$325,9,0)</f>
        <v>44935</v>
      </c>
      <c r="N2133" t="s">
        <v>4438</v>
      </c>
    </row>
    <row r="2134" spans="1:14" customFormat="1" hidden="1" x14ac:dyDescent="0.2">
      <c r="A2134" s="6">
        <v>45043</v>
      </c>
      <c r="B2134" s="2">
        <v>25148</v>
      </c>
      <c r="C2134" s="2" t="s">
        <v>2162</v>
      </c>
      <c r="D2134" s="2" t="s">
        <v>3863</v>
      </c>
      <c r="E2134" s="1">
        <v>1336405</v>
      </c>
      <c r="F2134" s="8" t="s">
        <v>620</v>
      </c>
      <c r="G2134" s="1">
        <v>133641</v>
      </c>
      <c r="H2134" s="1">
        <f t="shared" si="148"/>
        <v>1470046</v>
      </c>
      <c r="I2134" s="2" t="s">
        <v>2339</v>
      </c>
      <c r="J2134" s="2" t="s">
        <v>1408</v>
      </c>
      <c r="K2134" s="1">
        <f>+VLOOKUP(B2134,[12]Sheet1!A$120:I$325,7,0)</f>
        <v>1336405</v>
      </c>
      <c r="L2134" s="1">
        <f t="shared" si="147"/>
        <v>0</v>
      </c>
      <c r="M2134" s="6">
        <f>+VLOOKUP(B2134,[12]Sheet1!A$120:I$325,9,0)</f>
        <v>44935</v>
      </c>
      <c r="N2134" t="s">
        <v>4438</v>
      </c>
    </row>
    <row r="2135" spans="1:14" customFormat="1" hidden="1" x14ac:dyDescent="0.2">
      <c r="A2135" s="6">
        <v>45043</v>
      </c>
      <c r="B2135" s="2">
        <v>25149</v>
      </c>
      <c r="C2135" s="2" t="s">
        <v>2162</v>
      </c>
      <c r="D2135" s="2" t="s">
        <v>3865</v>
      </c>
      <c r="E2135" s="1">
        <v>3280410</v>
      </c>
      <c r="F2135" s="8" t="s">
        <v>620</v>
      </c>
      <c r="G2135" s="1">
        <v>328041</v>
      </c>
      <c r="H2135" s="1">
        <f t="shared" si="148"/>
        <v>3608451</v>
      </c>
      <c r="I2135" s="2" t="s">
        <v>2818</v>
      </c>
      <c r="J2135" s="2" t="s">
        <v>364</v>
      </c>
      <c r="K2135" s="1">
        <f>+VLOOKUP(B2135,[12]Sheet1!A$120:I$325,7,0)</f>
        <v>3361330</v>
      </c>
      <c r="L2135" s="1">
        <f t="shared" si="147"/>
        <v>80920</v>
      </c>
      <c r="M2135" s="6">
        <f>+VLOOKUP(B2135,[12]Sheet1!A$120:I$325,9,0)</f>
        <v>44935</v>
      </c>
      <c r="N2135" t="s">
        <v>4438</v>
      </c>
    </row>
    <row r="2136" spans="1:14" customFormat="1" hidden="1" x14ac:dyDescent="0.2">
      <c r="A2136" s="6">
        <v>45043</v>
      </c>
      <c r="B2136" s="2">
        <v>25150</v>
      </c>
      <c r="C2136" s="2" t="s">
        <v>2162</v>
      </c>
      <c r="D2136" s="2" t="s">
        <v>3867</v>
      </c>
      <c r="E2136" s="1">
        <v>1110580</v>
      </c>
      <c r="F2136" s="8" t="s">
        <v>620</v>
      </c>
      <c r="G2136" s="1">
        <v>111058</v>
      </c>
      <c r="H2136" s="1">
        <f t="shared" si="148"/>
        <v>1221638</v>
      </c>
      <c r="I2136" s="2" t="s">
        <v>24</v>
      </c>
      <c r="J2136" s="2" t="s">
        <v>349</v>
      </c>
      <c r="K2136" s="1">
        <f>+VLOOKUP(B2136,[12]Sheet1!A$120:I$325,7,0)</f>
        <v>1110580</v>
      </c>
      <c r="L2136" s="1">
        <f t="shared" si="147"/>
        <v>0</v>
      </c>
      <c r="M2136" s="6">
        <f>+VLOOKUP(B2136,[12]Sheet1!A$120:I$325,9,0)</f>
        <v>44935</v>
      </c>
      <c r="N2136" t="s">
        <v>4438</v>
      </c>
    </row>
    <row r="2137" spans="1:14" customFormat="1" hidden="1" x14ac:dyDescent="0.2">
      <c r="A2137" s="6">
        <v>45043</v>
      </c>
      <c r="B2137" s="2">
        <v>25151</v>
      </c>
      <c r="C2137" s="2" t="s">
        <v>2162</v>
      </c>
      <c r="D2137" s="2" t="s">
        <v>3869</v>
      </c>
      <c r="E2137" s="1">
        <v>8869205</v>
      </c>
      <c r="F2137" s="8" t="s">
        <v>620</v>
      </c>
      <c r="G2137" s="1">
        <v>886921</v>
      </c>
      <c r="H2137" s="1">
        <f t="shared" si="148"/>
        <v>9756126</v>
      </c>
      <c r="I2137" s="2" t="s">
        <v>2355</v>
      </c>
      <c r="J2137" s="2" t="s">
        <v>2013</v>
      </c>
      <c r="K2137" s="1">
        <f>+VLOOKUP(B2137,[12]Sheet1!A$120:I$325,7,0)</f>
        <v>8869205</v>
      </c>
      <c r="L2137" s="1">
        <f t="shared" si="147"/>
        <v>0</v>
      </c>
      <c r="M2137" s="6">
        <f>+VLOOKUP(B2137,[12]Sheet1!A$120:I$325,9,0)</f>
        <v>44935</v>
      </c>
      <c r="N2137" t="s">
        <v>4438</v>
      </c>
    </row>
    <row r="2138" spans="1:14" customFormat="1" hidden="1" x14ac:dyDescent="0.2">
      <c r="A2138" s="6">
        <v>45043</v>
      </c>
      <c r="B2138" s="2">
        <v>25152</v>
      </c>
      <c r="C2138" s="2" t="s">
        <v>2162</v>
      </c>
      <c r="D2138" s="2" t="s">
        <v>3871</v>
      </c>
      <c r="E2138" s="1">
        <v>2667285</v>
      </c>
      <c r="F2138" s="8" t="s">
        <v>620</v>
      </c>
      <c r="G2138" s="1">
        <v>266729</v>
      </c>
      <c r="H2138" s="1">
        <f t="shared" si="148"/>
        <v>2934014</v>
      </c>
      <c r="I2138" s="2" t="s">
        <v>431</v>
      </c>
      <c r="J2138" s="2" t="s">
        <v>2857</v>
      </c>
      <c r="K2138" s="1">
        <f>+VLOOKUP(B2138,[12]Sheet1!A$120:I$325,7,0)</f>
        <v>2667285</v>
      </c>
      <c r="L2138" s="1">
        <f t="shared" si="147"/>
        <v>0</v>
      </c>
      <c r="M2138" s="6">
        <f>+VLOOKUP(B2138,[12]Sheet1!A$120:I$325,9,0)</f>
        <v>44935</v>
      </c>
      <c r="N2138" t="s">
        <v>4438</v>
      </c>
    </row>
    <row r="2139" spans="1:14" customFormat="1" hidden="1" x14ac:dyDescent="0.2">
      <c r="A2139" s="6">
        <v>45043</v>
      </c>
      <c r="B2139" s="2">
        <v>25153</v>
      </c>
      <c r="C2139" s="2" t="s">
        <v>2162</v>
      </c>
      <c r="D2139" s="2" t="s">
        <v>3873</v>
      </c>
      <c r="E2139" s="1">
        <v>12980990</v>
      </c>
      <c r="F2139" s="8" t="s">
        <v>620</v>
      </c>
      <c r="G2139" s="1">
        <v>1298099</v>
      </c>
      <c r="H2139" s="1">
        <f t="shared" si="148"/>
        <v>14279089</v>
      </c>
      <c r="I2139" s="2" t="s">
        <v>2818</v>
      </c>
      <c r="J2139" s="2" t="s">
        <v>364</v>
      </c>
      <c r="K2139" s="1">
        <f>+VLOOKUP(B2139,[12]Sheet1!A$120:I$325,7,0)</f>
        <v>12980990</v>
      </c>
      <c r="L2139" s="1">
        <f t="shared" si="147"/>
        <v>0</v>
      </c>
      <c r="M2139" s="6">
        <f>+VLOOKUP(B2139,[12]Sheet1!A$120:I$325,9,0)</f>
        <v>44935</v>
      </c>
      <c r="N2139" t="s">
        <v>4438</v>
      </c>
    </row>
    <row r="2140" spans="1:14" customFormat="1" hidden="1" x14ac:dyDescent="0.2">
      <c r="A2140" s="6">
        <v>45043</v>
      </c>
      <c r="B2140" s="2">
        <v>25154</v>
      </c>
      <c r="C2140" s="2" t="s">
        <v>2162</v>
      </c>
      <c r="D2140" s="2" t="s">
        <v>3875</v>
      </c>
      <c r="E2140" s="1">
        <v>1449580</v>
      </c>
      <c r="F2140" s="8" t="s">
        <v>620</v>
      </c>
      <c r="G2140" s="1">
        <v>144958</v>
      </c>
      <c r="H2140" s="1">
        <f t="shared" si="148"/>
        <v>1594538</v>
      </c>
      <c r="I2140" s="2" t="s">
        <v>944</v>
      </c>
      <c r="J2140" s="2" t="s">
        <v>319</v>
      </c>
      <c r="K2140" s="1">
        <f>+VLOOKUP(B2140,[13]Sheet1!A$1:H$123,6,0)</f>
        <v>1449580</v>
      </c>
      <c r="L2140" s="1">
        <f t="shared" si="147"/>
        <v>0</v>
      </c>
      <c r="M2140" s="6">
        <f>+VLOOKUP(B2140,[13]Sheet1!A$1:H$123,8,0)</f>
        <v>45051</v>
      </c>
      <c r="N2140" t="s">
        <v>4446</v>
      </c>
    </row>
    <row r="2141" spans="1:14" customFormat="1" hidden="1" x14ac:dyDescent="0.2">
      <c r="A2141" s="6">
        <v>45043</v>
      </c>
      <c r="B2141" s="2">
        <v>25155</v>
      </c>
      <c r="C2141" s="2" t="s">
        <v>2162</v>
      </c>
      <c r="D2141" s="2" t="s">
        <v>3877</v>
      </c>
      <c r="E2141" s="1">
        <v>0</v>
      </c>
      <c r="F2141" s="8" t="s">
        <v>620</v>
      </c>
      <c r="G2141" s="1">
        <v>0</v>
      </c>
      <c r="H2141" s="1">
        <f t="shared" si="148"/>
        <v>0</v>
      </c>
      <c r="I2141" s="2" t="s">
        <v>1893</v>
      </c>
      <c r="J2141" s="2" t="s">
        <v>375</v>
      </c>
      <c r="K2141" s="1" t="e">
        <f>+VLOOKUP(B2141,[13]Sheet1!A$1:H$123,6,0)</f>
        <v>#N/A</v>
      </c>
      <c r="L2141" s="1" t="e">
        <f t="shared" ref="L2141" si="149">+K2141-E2141</f>
        <v>#N/A</v>
      </c>
      <c r="M2141" s="6" t="e">
        <f>+VLOOKUP(B2141,[13]Sheet1!A$1:H$123,8,0)</f>
        <v>#N/A</v>
      </c>
      <c r="N2141" t="s">
        <v>4416</v>
      </c>
    </row>
    <row r="2142" spans="1:14" customFormat="1" hidden="1" x14ac:dyDescent="0.2">
      <c r="A2142" s="6">
        <v>45043</v>
      </c>
      <c r="B2142" s="2">
        <v>25156</v>
      </c>
      <c r="C2142" s="2" t="s">
        <v>2162</v>
      </c>
      <c r="D2142" s="2" t="s">
        <v>3879</v>
      </c>
      <c r="E2142" s="1">
        <v>3333790</v>
      </c>
      <c r="F2142" s="8" t="s">
        <v>620</v>
      </c>
      <c r="G2142" s="1">
        <v>333379</v>
      </c>
      <c r="H2142" s="1">
        <f t="shared" si="148"/>
        <v>3667169</v>
      </c>
      <c r="I2142" s="2" t="s">
        <v>2119</v>
      </c>
      <c r="J2142" s="2" t="s">
        <v>1150</v>
      </c>
      <c r="K2142" s="1">
        <f>+VLOOKUP(B2142,[13]Sheet1!A$1:H$123,6,0)</f>
        <v>3333790</v>
      </c>
      <c r="L2142" s="1">
        <f t="shared" ref="L2142:L2160" si="150">+K2142-E2142</f>
        <v>0</v>
      </c>
      <c r="M2142" s="6">
        <f>+VLOOKUP(B2142,[13]Sheet1!A$1:H$123,8,0)</f>
        <v>45051</v>
      </c>
      <c r="N2142" t="s">
        <v>4446</v>
      </c>
    </row>
    <row r="2143" spans="1:14" customFormat="1" hidden="1" x14ac:dyDescent="0.2">
      <c r="A2143" s="6">
        <v>45043</v>
      </c>
      <c r="B2143" s="2">
        <v>25157</v>
      </c>
      <c r="C2143" s="2" t="s">
        <v>2162</v>
      </c>
      <c r="D2143" s="2" t="s">
        <v>3881</v>
      </c>
      <c r="E2143" s="1">
        <v>7468483</v>
      </c>
      <c r="F2143" s="8" t="s">
        <v>620</v>
      </c>
      <c r="G2143" s="1">
        <v>746848</v>
      </c>
      <c r="H2143" s="1">
        <f t="shared" si="148"/>
        <v>8215331</v>
      </c>
      <c r="I2143" s="2" t="s">
        <v>2445</v>
      </c>
      <c r="J2143" s="2" t="s">
        <v>1098</v>
      </c>
      <c r="K2143" s="1">
        <f>+VLOOKUP(B2143,[13]Sheet1!A$1:H$123,6,0)</f>
        <v>7468480</v>
      </c>
      <c r="L2143" s="1">
        <f t="shared" si="150"/>
        <v>-3</v>
      </c>
      <c r="M2143" s="6">
        <f>+VLOOKUP(B2143,[13]Sheet1!A$1:H$123,8,0)</f>
        <v>45051</v>
      </c>
      <c r="N2143" t="s">
        <v>4446</v>
      </c>
    </row>
    <row r="2144" spans="1:14" customFormat="1" hidden="1" x14ac:dyDescent="0.2">
      <c r="A2144" s="6">
        <v>45043</v>
      </c>
      <c r="B2144" s="2">
        <v>25158</v>
      </c>
      <c r="C2144" s="2" t="s">
        <v>2162</v>
      </c>
      <c r="D2144" s="2" t="s">
        <v>3883</v>
      </c>
      <c r="E2144" s="1">
        <v>10038510</v>
      </c>
      <c r="F2144" s="8" t="s">
        <v>620</v>
      </c>
      <c r="G2144" s="1">
        <v>1003851</v>
      </c>
      <c r="H2144" s="1">
        <f t="shared" si="148"/>
        <v>11042361</v>
      </c>
      <c r="I2144" s="2" t="s">
        <v>1900</v>
      </c>
      <c r="J2144" s="2" t="s">
        <v>441</v>
      </c>
      <c r="K2144" s="1">
        <f>+VLOOKUP(B2144,[13]Sheet1!A$1:H$123,6,0)</f>
        <v>10038510</v>
      </c>
      <c r="L2144" s="1">
        <f t="shared" si="150"/>
        <v>0</v>
      </c>
      <c r="M2144" s="6">
        <f>+VLOOKUP(B2144,[13]Sheet1!A$1:H$123,8,0)</f>
        <v>45051</v>
      </c>
      <c r="N2144" t="s">
        <v>4446</v>
      </c>
    </row>
    <row r="2145" spans="1:14" customFormat="1" hidden="1" x14ac:dyDescent="0.2">
      <c r="A2145" s="6">
        <v>45043</v>
      </c>
      <c r="B2145" s="2">
        <v>25159</v>
      </c>
      <c r="C2145" s="2" t="s">
        <v>2162</v>
      </c>
      <c r="D2145" s="2" t="s">
        <v>3885</v>
      </c>
      <c r="E2145" s="1">
        <v>5339173</v>
      </c>
      <c r="F2145" s="8" t="s">
        <v>620</v>
      </c>
      <c r="G2145" s="1">
        <v>533917</v>
      </c>
      <c r="H2145" s="1">
        <f t="shared" si="148"/>
        <v>5873090</v>
      </c>
      <c r="I2145" s="2" t="s">
        <v>1893</v>
      </c>
      <c r="J2145" s="2" t="s">
        <v>375</v>
      </c>
      <c r="K2145" s="1">
        <f>+VLOOKUP(B2145,[12]Sheet1!A$120:I$325,7,0)</f>
        <v>5354699</v>
      </c>
      <c r="L2145" s="1">
        <f t="shared" si="150"/>
        <v>15526</v>
      </c>
      <c r="M2145" s="6">
        <f>+VLOOKUP(B2145,[12]Sheet1!A$120:I$325,9,0)</f>
        <v>44935</v>
      </c>
      <c r="N2145" t="s">
        <v>4438</v>
      </c>
    </row>
    <row r="2146" spans="1:14" customFormat="1" hidden="1" x14ac:dyDescent="0.2">
      <c r="A2146" s="6">
        <v>45043</v>
      </c>
      <c r="B2146" s="2">
        <v>25160</v>
      </c>
      <c r="C2146" s="2" t="s">
        <v>2162</v>
      </c>
      <c r="D2146" s="2" t="s">
        <v>3887</v>
      </c>
      <c r="E2146" s="1">
        <v>3566780</v>
      </c>
      <c r="F2146" s="8" t="s">
        <v>620</v>
      </c>
      <c r="G2146" s="1">
        <v>356678</v>
      </c>
      <c r="H2146" s="1">
        <f t="shared" si="148"/>
        <v>3923458</v>
      </c>
      <c r="I2146" s="2" t="s">
        <v>1893</v>
      </c>
      <c r="J2146" s="2" t="s">
        <v>375</v>
      </c>
      <c r="K2146" s="1">
        <f>+VLOOKUP(B2146,[12]Sheet1!A$120:I$325,7,0)</f>
        <v>3566780</v>
      </c>
      <c r="L2146" s="1">
        <f t="shared" si="150"/>
        <v>0</v>
      </c>
      <c r="M2146" s="6">
        <f>+VLOOKUP(B2146,[12]Sheet1!A$120:I$325,9,0)</f>
        <v>44935</v>
      </c>
      <c r="N2146" t="s">
        <v>4438</v>
      </c>
    </row>
    <row r="2147" spans="1:14" customFormat="1" hidden="1" x14ac:dyDescent="0.2">
      <c r="A2147" s="6">
        <v>45043</v>
      </c>
      <c r="B2147" s="2">
        <v>25161</v>
      </c>
      <c r="C2147" s="2" t="s">
        <v>2162</v>
      </c>
      <c r="D2147" s="2" t="s">
        <v>3889</v>
      </c>
      <c r="E2147" s="1">
        <v>4483870</v>
      </c>
      <c r="F2147" s="8" t="s">
        <v>620</v>
      </c>
      <c r="G2147" s="1">
        <v>448387</v>
      </c>
      <c r="H2147" s="1">
        <f t="shared" si="148"/>
        <v>4932257</v>
      </c>
      <c r="I2147" s="2" t="s">
        <v>1893</v>
      </c>
      <c r="J2147" s="2" t="s">
        <v>375</v>
      </c>
      <c r="K2147" s="1">
        <f>+VLOOKUP(B2147,[12]Sheet1!A$120:I$325,7,0)</f>
        <v>4483870</v>
      </c>
      <c r="L2147" s="1">
        <f t="shared" si="150"/>
        <v>0</v>
      </c>
      <c r="M2147" s="6">
        <f>+VLOOKUP(B2147,[12]Sheet1!A$120:I$325,9,0)</f>
        <v>44935</v>
      </c>
      <c r="N2147" t="s">
        <v>4438</v>
      </c>
    </row>
    <row r="2148" spans="1:14" customFormat="1" hidden="1" x14ac:dyDescent="0.2">
      <c r="A2148" s="6">
        <v>45043</v>
      </c>
      <c r="B2148" s="2">
        <v>25162</v>
      </c>
      <c r="C2148" s="2" t="s">
        <v>2162</v>
      </c>
      <c r="D2148" s="2" t="s">
        <v>3891</v>
      </c>
      <c r="E2148" s="1">
        <v>1178300</v>
      </c>
      <c r="F2148" s="8" t="s">
        <v>620</v>
      </c>
      <c r="G2148" s="1">
        <v>117830</v>
      </c>
      <c r="H2148" s="1">
        <f t="shared" si="148"/>
        <v>1296130</v>
      </c>
      <c r="I2148" s="2" t="s">
        <v>1893</v>
      </c>
      <c r="J2148" s="2" t="s">
        <v>375</v>
      </c>
      <c r="K2148" s="1">
        <f>+VLOOKUP(B2148,[12]Sheet1!A$120:I$325,7,0)</f>
        <v>1178300</v>
      </c>
      <c r="L2148" s="1">
        <f t="shared" si="150"/>
        <v>0</v>
      </c>
      <c r="M2148" s="6">
        <f>+VLOOKUP(B2148,[12]Sheet1!A$120:I$325,9,0)</f>
        <v>44935</v>
      </c>
      <c r="N2148" t="s">
        <v>4438</v>
      </c>
    </row>
    <row r="2149" spans="1:14" customFormat="1" hidden="1" x14ac:dyDescent="0.2">
      <c r="A2149" s="6">
        <v>45043</v>
      </c>
      <c r="B2149" s="2">
        <v>25163</v>
      </c>
      <c r="C2149" s="2" t="s">
        <v>2162</v>
      </c>
      <c r="D2149" s="2" t="s">
        <v>3893</v>
      </c>
      <c r="E2149" s="1">
        <v>2024120</v>
      </c>
      <c r="F2149" s="8" t="s">
        <v>620</v>
      </c>
      <c r="G2149" s="1">
        <v>202412</v>
      </c>
      <c r="H2149" s="1">
        <f t="shared" si="148"/>
        <v>2226532</v>
      </c>
      <c r="I2149" s="2" t="s">
        <v>2119</v>
      </c>
      <c r="J2149" s="2" t="s">
        <v>1150</v>
      </c>
      <c r="K2149" s="1">
        <f>+VLOOKUP(B2149,[12]Sheet1!A$120:I$325,7,0)</f>
        <v>2024120</v>
      </c>
      <c r="L2149" s="1">
        <f t="shared" si="150"/>
        <v>0</v>
      </c>
      <c r="M2149" s="6">
        <f>+VLOOKUP(B2149,[12]Sheet1!A$120:I$325,9,0)</f>
        <v>44935</v>
      </c>
      <c r="N2149" t="s">
        <v>4438</v>
      </c>
    </row>
    <row r="2150" spans="1:14" customFormat="1" hidden="1" x14ac:dyDescent="0.2">
      <c r="A2150" s="6">
        <v>45044</v>
      </c>
      <c r="B2150" s="2">
        <v>25220</v>
      </c>
      <c r="C2150" s="2" t="s">
        <v>2162</v>
      </c>
      <c r="D2150" s="2" t="s">
        <v>3895</v>
      </c>
      <c r="E2150" s="1">
        <v>7080000</v>
      </c>
      <c r="F2150" s="8" t="s">
        <v>620</v>
      </c>
      <c r="G2150" s="1">
        <v>708000</v>
      </c>
      <c r="H2150" s="1">
        <f t="shared" si="148"/>
        <v>7788000</v>
      </c>
      <c r="I2150" s="2" t="s">
        <v>2355</v>
      </c>
      <c r="J2150" s="2" t="s">
        <v>2013</v>
      </c>
      <c r="K2150" s="1">
        <f>+VLOOKUP(B2150,[13]Sheet1!A$1:H$123,6,0)</f>
        <v>7080000</v>
      </c>
      <c r="L2150" s="1">
        <f t="shared" si="150"/>
        <v>0</v>
      </c>
      <c r="M2150" s="6">
        <f>+VLOOKUP(B2150,[13]Sheet1!A$1:H$123,8,0)</f>
        <v>45051</v>
      </c>
      <c r="N2150" t="s">
        <v>4446</v>
      </c>
    </row>
    <row r="2151" spans="1:14" customFormat="1" hidden="1" x14ac:dyDescent="0.2">
      <c r="A2151" s="6">
        <v>45044</v>
      </c>
      <c r="B2151" s="2">
        <v>25223</v>
      </c>
      <c r="C2151" s="2" t="s">
        <v>2162</v>
      </c>
      <c r="D2151" s="2" t="s">
        <v>3897</v>
      </c>
      <c r="E2151" s="1">
        <v>2124000</v>
      </c>
      <c r="F2151" s="8" t="s">
        <v>620</v>
      </c>
      <c r="G2151" s="1">
        <v>212400</v>
      </c>
      <c r="H2151" s="1">
        <f t="shared" si="148"/>
        <v>2336400</v>
      </c>
      <c r="I2151" s="2" t="s">
        <v>2119</v>
      </c>
      <c r="J2151" s="2" t="s">
        <v>1150</v>
      </c>
      <c r="K2151" s="1">
        <f>+VLOOKUP(B2151,[13]Sheet1!A$1:H$123,6,0)</f>
        <v>2124000</v>
      </c>
      <c r="L2151" s="1">
        <f t="shared" si="150"/>
        <v>0</v>
      </c>
      <c r="M2151" s="6">
        <f>+VLOOKUP(B2151,[13]Sheet1!A$1:H$123,8,0)</f>
        <v>45051</v>
      </c>
      <c r="N2151" t="s">
        <v>4446</v>
      </c>
    </row>
    <row r="2152" spans="1:14" customFormat="1" hidden="1" x14ac:dyDescent="0.2">
      <c r="A2152" s="6">
        <v>45044</v>
      </c>
      <c r="B2152" s="2">
        <v>25224</v>
      </c>
      <c r="C2152" s="2" t="s">
        <v>2162</v>
      </c>
      <c r="D2152" s="2" t="s">
        <v>3899</v>
      </c>
      <c r="E2152" s="1">
        <v>2124000</v>
      </c>
      <c r="F2152" s="8" t="s">
        <v>620</v>
      </c>
      <c r="G2152" s="1">
        <v>212400</v>
      </c>
      <c r="H2152" s="1">
        <f t="shared" si="148"/>
        <v>2336400</v>
      </c>
      <c r="I2152" s="2" t="s">
        <v>944</v>
      </c>
      <c r="J2152" s="2" t="s">
        <v>319</v>
      </c>
      <c r="K2152" s="1">
        <f>+VLOOKUP(B2152,[13]Sheet1!A$1:H$123,6,0)</f>
        <v>2124000</v>
      </c>
      <c r="L2152" s="1">
        <f t="shared" si="150"/>
        <v>0</v>
      </c>
      <c r="M2152" s="6">
        <f>+VLOOKUP(B2152,[13]Sheet1!A$1:H$123,8,0)</f>
        <v>45051</v>
      </c>
      <c r="N2152" t="s">
        <v>4446</v>
      </c>
    </row>
    <row r="2153" spans="1:14" customFormat="1" hidden="1" x14ac:dyDescent="0.2">
      <c r="A2153" s="6">
        <v>45044</v>
      </c>
      <c r="B2153" s="2">
        <v>25225</v>
      </c>
      <c r="C2153" s="2" t="s">
        <v>2162</v>
      </c>
      <c r="D2153" s="2" t="s">
        <v>3901</v>
      </c>
      <c r="E2153" s="1">
        <v>1905040</v>
      </c>
      <c r="F2153" s="8" t="s">
        <v>620</v>
      </c>
      <c r="G2153" s="1">
        <v>190504</v>
      </c>
      <c r="H2153" s="1">
        <f t="shared" si="148"/>
        <v>2095544</v>
      </c>
      <c r="I2153" s="2" t="s">
        <v>944</v>
      </c>
      <c r="J2153" s="2" t="s">
        <v>319</v>
      </c>
      <c r="K2153" s="1">
        <f>+VLOOKUP(B2153,[13]Sheet1!A$1:H$123,6,0)</f>
        <v>1905040</v>
      </c>
      <c r="L2153" s="1">
        <f t="shared" si="150"/>
        <v>0</v>
      </c>
      <c r="M2153" s="6">
        <f>+VLOOKUP(B2153,[13]Sheet1!A$1:H$123,8,0)</f>
        <v>45051</v>
      </c>
      <c r="N2153" t="s">
        <v>4446</v>
      </c>
    </row>
    <row r="2154" spans="1:14" customFormat="1" hidden="1" x14ac:dyDescent="0.2">
      <c r="A2154" s="6">
        <v>45044</v>
      </c>
      <c r="B2154" s="2">
        <v>25226</v>
      </c>
      <c r="C2154" s="2" t="s">
        <v>2162</v>
      </c>
      <c r="D2154" s="2" t="s">
        <v>3903</v>
      </c>
      <c r="E2154" s="1">
        <v>2244466</v>
      </c>
      <c r="F2154" s="8" t="s">
        <v>620</v>
      </c>
      <c r="G2154" s="1">
        <v>224447</v>
      </c>
      <c r="H2154" s="1">
        <f t="shared" si="148"/>
        <v>2468913</v>
      </c>
      <c r="I2154" s="2" t="s">
        <v>2339</v>
      </c>
      <c r="J2154" s="2" t="s">
        <v>1408</v>
      </c>
      <c r="K2154" s="1">
        <f>+VLOOKUP(B2154,[13]Sheet1!A$1:H$123,6,0)</f>
        <v>2244470</v>
      </c>
      <c r="L2154" s="1">
        <f t="shared" si="150"/>
        <v>4</v>
      </c>
      <c r="M2154" s="6">
        <f>+VLOOKUP(B2154,[13]Sheet1!A$1:H$123,8,0)</f>
        <v>45051</v>
      </c>
      <c r="N2154" t="s">
        <v>4446</v>
      </c>
    </row>
    <row r="2155" spans="1:14" customFormat="1" hidden="1" x14ac:dyDescent="0.2">
      <c r="A2155" s="6">
        <v>45044</v>
      </c>
      <c r="B2155" s="2">
        <v>25227</v>
      </c>
      <c r="C2155" s="2" t="s">
        <v>2162</v>
      </c>
      <c r="D2155" s="2" t="s">
        <v>3905</v>
      </c>
      <c r="E2155" s="1">
        <v>4313540</v>
      </c>
      <c r="F2155" s="8" t="s">
        <v>620</v>
      </c>
      <c r="G2155" s="1">
        <v>431354</v>
      </c>
      <c r="H2155" s="1">
        <f t="shared" si="148"/>
        <v>4744894</v>
      </c>
      <c r="I2155" s="2" t="s">
        <v>1796</v>
      </c>
      <c r="J2155" s="2" t="s">
        <v>913</v>
      </c>
      <c r="K2155" s="1">
        <f>+VLOOKUP(B2155,[13]Sheet1!A$1:H$123,6,0)</f>
        <v>4313540</v>
      </c>
      <c r="L2155" s="1">
        <f t="shared" si="150"/>
        <v>0</v>
      </c>
      <c r="M2155" s="6">
        <f>+VLOOKUP(B2155,[13]Sheet1!A$1:H$123,8,0)</f>
        <v>45051</v>
      </c>
      <c r="N2155" t="s">
        <v>4446</v>
      </c>
    </row>
    <row r="2156" spans="1:14" customFormat="1" hidden="1" x14ac:dyDescent="0.2">
      <c r="A2156" s="6">
        <v>45044</v>
      </c>
      <c r="B2156" s="2">
        <v>25228</v>
      </c>
      <c r="C2156" s="2" t="s">
        <v>2162</v>
      </c>
      <c r="D2156" s="2" t="s">
        <v>3907</v>
      </c>
      <c r="E2156" s="1">
        <v>1416000</v>
      </c>
      <c r="F2156" s="8" t="s">
        <v>620</v>
      </c>
      <c r="G2156" s="1">
        <v>141600</v>
      </c>
      <c r="H2156" s="1">
        <f t="shared" si="148"/>
        <v>1557600</v>
      </c>
      <c r="I2156" s="2" t="s">
        <v>2445</v>
      </c>
      <c r="J2156" s="2" t="s">
        <v>1098</v>
      </c>
      <c r="K2156" s="1">
        <f>+VLOOKUP(B2156,[13]Sheet1!A$1:H$123,6,0)</f>
        <v>1416000</v>
      </c>
      <c r="L2156" s="1">
        <f t="shared" si="150"/>
        <v>0</v>
      </c>
      <c r="M2156" s="6">
        <f>+VLOOKUP(B2156,[13]Sheet1!A$1:H$123,8,0)</f>
        <v>45051</v>
      </c>
      <c r="N2156" t="s">
        <v>4446</v>
      </c>
    </row>
    <row r="2157" spans="1:14" customFormat="1" hidden="1" x14ac:dyDescent="0.2">
      <c r="A2157" s="6">
        <v>45044</v>
      </c>
      <c r="B2157" s="2">
        <v>25229</v>
      </c>
      <c r="C2157" s="2" t="s">
        <v>2162</v>
      </c>
      <c r="D2157" s="2" t="s">
        <v>3909</v>
      </c>
      <c r="E2157" s="1">
        <v>1780750</v>
      </c>
      <c r="F2157" s="8" t="s">
        <v>620</v>
      </c>
      <c r="G2157" s="1">
        <v>178075</v>
      </c>
      <c r="H2157" s="1">
        <f t="shared" si="148"/>
        <v>1958825</v>
      </c>
      <c r="I2157" s="2" t="s">
        <v>24</v>
      </c>
      <c r="J2157" s="2" t="s">
        <v>349</v>
      </c>
      <c r="K2157" s="1">
        <f>+VLOOKUP(B2157,[13]Sheet1!A$1:H$123,6,0)</f>
        <v>1780750</v>
      </c>
      <c r="L2157" s="1">
        <f t="shared" si="150"/>
        <v>0</v>
      </c>
      <c r="M2157" s="6">
        <f>+VLOOKUP(B2157,[13]Sheet1!A$1:H$123,8,0)</f>
        <v>45051</v>
      </c>
      <c r="N2157" t="s">
        <v>4446</v>
      </c>
    </row>
    <row r="2158" spans="1:14" customFormat="1" hidden="1" x14ac:dyDescent="0.2">
      <c r="A2158" s="6">
        <v>45044</v>
      </c>
      <c r="B2158" s="2">
        <v>25230</v>
      </c>
      <c r="C2158" s="2" t="s">
        <v>2162</v>
      </c>
      <c r="D2158" s="2" t="s">
        <v>3911</v>
      </c>
      <c r="E2158" s="1">
        <v>8213260</v>
      </c>
      <c r="F2158" s="8" t="s">
        <v>620</v>
      </c>
      <c r="G2158" s="1">
        <v>821326</v>
      </c>
      <c r="H2158" s="1">
        <f t="shared" si="148"/>
        <v>9034586</v>
      </c>
      <c r="I2158" s="2" t="s">
        <v>24</v>
      </c>
      <c r="J2158" s="2" t="s">
        <v>349</v>
      </c>
      <c r="K2158" s="1">
        <f>+VLOOKUP(B2158,[13]Sheet1!A$1:H$123,6,0)</f>
        <v>8213260</v>
      </c>
      <c r="L2158" s="1">
        <f t="shared" si="150"/>
        <v>0</v>
      </c>
      <c r="M2158" s="6">
        <f>+VLOOKUP(B2158,[13]Sheet1!A$1:H$123,8,0)</f>
        <v>45051</v>
      </c>
      <c r="N2158" t="s">
        <v>4446</v>
      </c>
    </row>
    <row r="2159" spans="1:14" customFormat="1" hidden="1" x14ac:dyDescent="0.2">
      <c r="A2159" s="6">
        <v>45044</v>
      </c>
      <c r="B2159" s="2">
        <v>25231</v>
      </c>
      <c r="C2159" s="2" t="s">
        <v>2162</v>
      </c>
      <c r="D2159" s="2" t="s">
        <v>3913</v>
      </c>
      <c r="E2159" s="1">
        <v>3940900</v>
      </c>
      <c r="F2159" s="8" t="s">
        <v>620</v>
      </c>
      <c r="G2159" s="1">
        <v>394090</v>
      </c>
      <c r="H2159" s="1">
        <f t="shared" si="148"/>
        <v>4334990</v>
      </c>
      <c r="I2159" s="2" t="s">
        <v>2355</v>
      </c>
      <c r="J2159" s="2" t="s">
        <v>2013</v>
      </c>
      <c r="K2159" s="1">
        <f>+VLOOKUP(B2159,[13]Sheet1!A$1:H$123,6,0)</f>
        <v>3940900</v>
      </c>
      <c r="L2159" s="1">
        <f t="shared" si="150"/>
        <v>0</v>
      </c>
      <c r="M2159" s="6">
        <f>+VLOOKUP(B2159,[13]Sheet1!A$1:H$123,8,0)</f>
        <v>45051</v>
      </c>
      <c r="N2159" t="s">
        <v>4446</v>
      </c>
    </row>
    <row r="2160" spans="1:14" customFormat="1" hidden="1" x14ac:dyDescent="0.2">
      <c r="A2160" s="6">
        <v>45044</v>
      </c>
      <c r="B2160" s="2">
        <v>25232</v>
      </c>
      <c r="C2160" s="2" t="s">
        <v>2162</v>
      </c>
      <c r="D2160" s="2" t="s">
        <v>3915</v>
      </c>
      <c r="E2160" s="1">
        <v>2665380</v>
      </c>
      <c r="F2160" s="8" t="s">
        <v>620</v>
      </c>
      <c r="G2160" s="1">
        <v>266538</v>
      </c>
      <c r="H2160" s="1">
        <f t="shared" si="148"/>
        <v>2931918</v>
      </c>
      <c r="I2160" s="2" t="s">
        <v>1893</v>
      </c>
      <c r="J2160" s="2" t="s">
        <v>375</v>
      </c>
      <c r="K2160" s="1">
        <f>+VLOOKUP(B2160,[13]Sheet1!A$1:H$123,6,0)</f>
        <v>2665380</v>
      </c>
      <c r="L2160" s="1">
        <f t="shared" si="150"/>
        <v>0</v>
      </c>
      <c r="M2160" s="6">
        <f>+VLOOKUP(B2160,[13]Sheet1!A$1:H$123,8,0)</f>
        <v>45051</v>
      </c>
      <c r="N2160" t="s">
        <v>4446</v>
      </c>
    </row>
    <row r="2161" spans="1:14" customFormat="1" hidden="1" x14ac:dyDescent="0.2">
      <c r="A2161" s="6">
        <v>45044</v>
      </c>
      <c r="B2161" s="2">
        <v>25241</v>
      </c>
      <c r="C2161" s="2" t="s">
        <v>2162</v>
      </c>
      <c r="D2161" s="2" t="s">
        <v>1889</v>
      </c>
      <c r="E2161" s="1">
        <v>-2144100</v>
      </c>
      <c r="F2161" s="8" t="s">
        <v>620</v>
      </c>
      <c r="G2161" s="1">
        <v>-214410</v>
      </c>
      <c r="H2161" s="1">
        <f t="shared" si="148"/>
        <v>-2358510</v>
      </c>
      <c r="I2161" s="2" t="s">
        <v>1900</v>
      </c>
      <c r="J2161" s="2" t="s">
        <v>441</v>
      </c>
      <c r="K2161" s="1" t="e">
        <f>+VLOOKUP(B2161,[13]Sheet1!A$1:H$123,6,0)</f>
        <v>#N/A</v>
      </c>
      <c r="L2161" s="1" t="e">
        <f t="shared" ref="L2161" si="151">+K2161-E2161</f>
        <v>#N/A</v>
      </c>
      <c r="M2161" s="6" t="e">
        <f>+VLOOKUP(B2161,[13]Sheet1!A$1:H$123,8,0)</f>
        <v>#N/A</v>
      </c>
      <c r="N2161" t="s">
        <v>4415</v>
      </c>
    </row>
    <row r="2162" spans="1:14" customFormat="1" hidden="1" x14ac:dyDescent="0.2">
      <c r="A2162" s="6">
        <v>45044</v>
      </c>
      <c r="B2162" s="2">
        <v>25242</v>
      </c>
      <c r="C2162" s="2" t="s">
        <v>2162</v>
      </c>
      <c r="D2162" s="2" t="s">
        <v>3918</v>
      </c>
      <c r="E2162" s="1">
        <v>1822480</v>
      </c>
      <c r="F2162" s="8" t="s">
        <v>620</v>
      </c>
      <c r="G2162" s="1">
        <v>182248</v>
      </c>
      <c r="H2162" s="1">
        <f t="shared" si="148"/>
        <v>2004728</v>
      </c>
      <c r="I2162" s="2" t="s">
        <v>1900</v>
      </c>
      <c r="J2162" s="2" t="s">
        <v>441</v>
      </c>
      <c r="K2162" s="1">
        <f>+VLOOKUP(B2162,[12]Sheet1!A$120:I$325,7,0)</f>
        <v>1822480</v>
      </c>
      <c r="L2162" s="1">
        <f t="shared" ref="L2162:L2184" si="152">+K2162-E2162</f>
        <v>0</v>
      </c>
      <c r="M2162" s="6">
        <f>+VLOOKUP(B2162,[12]Sheet1!A$120:I$325,9,0)</f>
        <v>44935</v>
      </c>
      <c r="N2162" t="s">
        <v>4438</v>
      </c>
    </row>
    <row r="2163" spans="1:14" customFormat="1" hidden="1" x14ac:dyDescent="0.2">
      <c r="A2163" s="6">
        <v>45044</v>
      </c>
      <c r="B2163" s="2">
        <v>25245</v>
      </c>
      <c r="C2163" s="2" t="s">
        <v>2162</v>
      </c>
      <c r="D2163" s="2" t="s">
        <v>3920</v>
      </c>
      <c r="E2163" s="1">
        <v>4087060</v>
      </c>
      <c r="F2163" s="8" t="s">
        <v>620</v>
      </c>
      <c r="G2163" s="1">
        <v>408706</v>
      </c>
      <c r="H2163" s="1">
        <f t="shared" si="148"/>
        <v>4495766</v>
      </c>
      <c r="I2163" s="2" t="s">
        <v>944</v>
      </c>
      <c r="J2163" s="2" t="s">
        <v>319</v>
      </c>
      <c r="K2163" s="1">
        <f>+VLOOKUP(B2163,[16]Sheet1!A$1:H$170,6,0)</f>
        <v>4087060</v>
      </c>
      <c r="L2163" s="1">
        <f t="shared" si="152"/>
        <v>0</v>
      </c>
      <c r="M2163" s="6">
        <f>+VLOOKUP(B2163,[16]Sheet1!A$1:H$170,8,0)</f>
        <v>45082</v>
      </c>
      <c r="N2163" t="s">
        <v>4450</v>
      </c>
    </row>
    <row r="2164" spans="1:14" customFormat="1" hidden="1" x14ac:dyDescent="0.2">
      <c r="A2164" s="6">
        <v>45044</v>
      </c>
      <c r="B2164" s="2">
        <v>25246</v>
      </c>
      <c r="C2164" s="2" t="s">
        <v>2162</v>
      </c>
      <c r="D2164" s="2" t="s">
        <v>3922</v>
      </c>
      <c r="E2164" s="1">
        <v>1905040</v>
      </c>
      <c r="F2164" s="8" t="s">
        <v>620</v>
      </c>
      <c r="G2164" s="1">
        <v>190504</v>
      </c>
      <c r="H2164" s="1">
        <f t="shared" si="148"/>
        <v>2095544</v>
      </c>
      <c r="I2164" s="2" t="s">
        <v>2445</v>
      </c>
      <c r="J2164" s="2" t="s">
        <v>1098</v>
      </c>
      <c r="K2164" s="1">
        <f>+VLOOKUP(B2164,[18]Sheet1!A:H,6,0)</f>
        <v>1905040</v>
      </c>
      <c r="L2164" s="1">
        <f t="shared" si="152"/>
        <v>0</v>
      </c>
      <c r="M2164" s="6">
        <f>+VLOOKUP(B2164,[18]Sheet1!A:H,8,0)</f>
        <v>45113</v>
      </c>
      <c r="N2164" t="s">
        <v>4623</v>
      </c>
    </row>
    <row r="2165" spans="1:14" customFormat="1" hidden="1" x14ac:dyDescent="0.2">
      <c r="A2165" s="6">
        <v>45044</v>
      </c>
      <c r="B2165" s="2">
        <v>25247</v>
      </c>
      <c r="C2165" s="2" t="s">
        <v>2162</v>
      </c>
      <c r="D2165" s="2" t="s">
        <v>3924</v>
      </c>
      <c r="E2165" s="1">
        <v>2579200</v>
      </c>
      <c r="F2165" s="8" t="s">
        <v>620</v>
      </c>
      <c r="G2165" s="1">
        <v>257920</v>
      </c>
      <c r="H2165" s="1">
        <f t="shared" si="148"/>
        <v>2837120</v>
      </c>
      <c r="I2165" s="2" t="s">
        <v>2445</v>
      </c>
      <c r="J2165" s="2" t="s">
        <v>1098</v>
      </c>
      <c r="K2165" s="1">
        <f>+VLOOKUP(B2165,[16]Sheet1!A$1:H$170,6,0)</f>
        <v>2579200</v>
      </c>
      <c r="L2165" s="1">
        <f t="shared" si="152"/>
        <v>0</v>
      </c>
      <c r="M2165" s="6">
        <f>+VLOOKUP(B2165,[16]Sheet1!A$1:H$170,8,0)</f>
        <v>45082</v>
      </c>
      <c r="N2165" t="s">
        <v>4450</v>
      </c>
    </row>
    <row r="2166" spans="1:14" customFormat="1" hidden="1" x14ac:dyDescent="0.2">
      <c r="A2166" s="6">
        <v>45044</v>
      </c>
      <c r="B2166" s="2">
        <v>25248</v>
      </c>
      <c r="C2166" s="2" t="s">
        <v>2162</v>
      </c>
      <c r="D2166" s="2" t="s">
        <v>3926</v>
      </c>
      <c r="E2166" s="1">
        <v>1110580</v>
      </c>
      <c r="F2166" s="8" t="s">
        <v>620</v>
      </c>
      <c r="G2166" s="1">
        <v>111058</v>
      </c>
      <c r="H2166" s="1">
        <f t="shared" si="148"/>
        <v>1221638</v>
      </c>
      <c r="I2166" s="2" t="s">
        <v>1554</v>
      </c>
      <c r="J2166" s="2" t="s">
        <v>2830</v>
      </c>
      <c r="K2166" s="1" t="e">
        <f>+VLOOKUP(B2166,[3]Sheet1!$A:$H,6,0)</f>
        <v>#N/A</v>
      </c>
      <c r="L2166" s="1" t="e">
        <f t="shared" si="152"/>
        <v>#N/A</v>
      </c>
      <c r="M2166" s="6" t="e">
        <f>+VLOOKUP(B2166,[3]Sheet1!$A:$H,8,0)</f>
        <v>#N/A</v>
      </c>
      <c r="N2166" t="s">
        <v>4415</v>
      </c>
    </row>
    <row r="2167" spans="1:14" customFormat="1" hidden="1" x14ac:dyDescent="0.2">
      <c r="A2167" s="6">
        <v>45044</v>
      </c>
      <c r="B2167" s="2">
        <v>25249</v>
      </c>
      <c r="C2167" s="2" t="s">
        <v>2162</v>
      </c>
      <c r="D2167" s="2" t="s">
        <v>3928</v>
      </c>
      <c r="E2167" s="1">
        <v>1289600</v>
      </c>
      <c r="F2167" s="8" t="s">
        <v>620</v>
      </c>
      <c r="G2167" s="1">
        <v>128960</v>
      </c>
      <c r="H2167" s="1">
        <f t="shared" si="148"/>
        <v>1418560</v>
      </c>
      <c r="I2167" s="2" t="s">
        <v>124</v>
      </c>
      <c r="J2167" s="2" t="s">
        <v>1197</v>
      </c>
      <c r="K2167" s="1">
        <f>+VLOOKUP(B2167,[16]Sheet1!A$1:H$170,6,0)</f>
        <v>1289600</v>
      </c>
      <c r="L2167" s="1">
        <f t="shared" si="152"/>
        <v>0</v>
      </c>
      <c r="M2167" s="6">
        <f>+VLOOKUP(B2167,[16]Sheet1!A$1:H$170,8,0)</f>
        <v>45082</v>
      </c>
      <c r="N2167" t="s">
        <v>4450</v>
      </c>
    </row>
    <row r="2168" spans="1:14" customFormat="1" hidden="1" x14ac:dyDescent="0.2">
      <c r="A2168" s="6">
        <v>45044</v>
      </c>
      <c r="B2168" s="2">
        <v>25250</v>
      </c>
      <c r="C2168" s="2" t="s">
        <v>2162</v>
      </c>
      <c r="D2168" s="2" t="s">
        <v>3930</v>
      </c>
      <c r="E2168" s="1">
        <v>2221160</v>
      </c>
      <c r="F2168" s="8" t="s">
        <v>620</v>
      </c>
      <c r="G2168" s="1">
        <v>222116</v>
      </c>
      <c r="H2168" s="1">
        <f t="shared" si="148"/>
        <v>2443276</v>
      </c>
      <c r="I2168" s="2" t="s">
        <v>1900</v>
      </c>
      <c r="J2168" s="2" t="s">
        <v>441</v>
      </c>
      <c r="K2168" s="1">
        <f>+VLOOKUP(B2168,[13]Sheet1!A$1:H$123,6,0)</f>
        <v>2221160</v>
      </c>
      <c r="L2168" s="1">
        <f t="shared" si="152"/>
        <v>0</v>
      </c>
      <c r="M2168" s="6">
        <f>+VLOOKUP(B2168,[13]Sheet1!A$1:H$123,8,0)</f>
        <v>45051</v>
      </c>
      <c r="N2168" t="s">
        <v>4446</v>
      </c>
    </row>
    <row r="2169" spans="1:14" customFormat="1" hidden="1" x14ac:dyDescent="0.2">
      <c r="A2169" s="6">
        <v>45044</v>
      </c>
      <c r="B2169" s="2">
        <v>25251</v>
      </c>
      <c r="C2169" s="2" t="s">
        <v>2162</v>
      </c>
      <c r="D2169" s="2" t="s">
        <v>3932</v>
      </c>
      <c r="E2169" s="1">
        <v>1905040</v>
      </c>
      <c r="F2169" s="8" t="s">
        <v>620</v>
      </c>
      <c r="G2169" s="1">
        <v>190504</v>
      </c>
      <c r="H2169" s="1">
        <f t="shared" si="148"/>
        <v>2095544</v>
      </c>
      <c r="I2169" s="2" t="s">
        <v>2818</v>
      </c>
      <c r="J2169" s="2" t="s">
        <v>364</v>
      </c>
      <c r="K2169" s="1">
        <f>+VLOOKUP(B2169,[16]Sheet1!A$1:H$170,6,0)</f>
        <v>1905040</v>
      </c>
      <c r="L2169" s="1">
        <f t="shared" si="152"/>
        <v>0</v>
      </c>
      <c r="M2169" s="6">
        <f>+VLOOKUP(B2169,[16]Sheet1!A$1:H$170,8,0)</f>
        <v>45082</v>
      </c>
      <c r="N2169" t="s">
        <v>4450</v>
      </c>
    </row>
    <row r="2170" spans="1:14" customFormat="1" hidden="1" x14ac:dyDescent="0.2">
      <c r="A2170" s="6">
        <v>45044</v>
      </c>
      <c r="B2170" s="2">
        <v>25252</v>
      </c>
      <c r="C2170" s="2" t="s">
        <v>2162</v>
      </c>
      <c r="D2170" s="2" t="s">
        <v>3934</v>
      </c>
      <c r="E2170" s="1">
        <v>1410195</v>
      </c>
      <c r="F2170" s="8" t="s">
        <v>620</v>
      </c>
      <c r="G2170" s="1">
        <v>141020</v>
      </c>
      <c r="H2170" s="1">
        <f t="shared" si="148"/>
        <v>1551215</v>
      </c>
      <c r="I2170" s="2" t="s">
        <v>431</v>
      </c>
      <c r="J2170" s="2" t="s">
        <v>2857</v>
      </c>
      <c r="K2170" s="1">
        <f>+VLOOKUP(B2170,[16]Sheet1!A$1:H$170,6,0)</f>
        <v>1410200</v>
      </c>
      <c r="L2170" s="1">
        <f t="shared" si="152"/>
        <v>5</v>
      </c>
      <c r="M2170" s="6">
        <f>+VLOOKUP(B2170,[16]Sheet1!A$1:H$170,8,0)</f>
        <v>45082</v>
      </c>
      <c r="N2170" t="s">
        <v>4450</v>
      </c>
    </row>
    <row r="2171" spans="1:14" customFormat="1" hidden="1" x14ac:dyDescent="0.2">
      <c r="A2171" s="6">
        <v>45044</v>
      </c>
      <c r="B2171" s="2">
        <v>25253</v>
      </c>
      <c r="C2171" s="2" t="s">
        <v>2162</v>
      </c>
      <c r="D2171" s="2" t="s">
        <v>3936</v>
      </c>
      <c r="E2171" s="1">
        <v>1204375</v>
      </c>
      <c r="F2171" s="8" t="s">
        <v>620</v>
      </c>
      <c r="G2171" s="1">
        <v>120438</v>
      </c>
      <c r="H2171" s="1">
        <f t="shared" si="148"/>
        <v>1324813</v>
      </c>
      <c r="I2171" s="2" t="s">
        <v>1893</v>
      </c>
      <c r="J2171" s="2" t="s">
        <v>375</v>
      </c>
      <c r="K2171" s="1">
        <f>+VLOOKUP(B2171,[13]Sheet1!A$1:H$123,6,0)</f>
        <v>1204380</v>
      </c>
      <c r="L2171" s="1">
        <f t="shared" si="152"/>
        <v>5</v>
      </c>
      <c r="M2171" s="6">
        <f>+VLOOKUP(B2171,[13]Sheet1!A$1:H$123,8,0)</f>
        <v>45051</v>
      </c>
      <c r="N2171" t="s">
        <v>4446</v>
      </c>
    </row>
    <row r="2172" spans="1:14" customFormat="1" hidden="1" x14ac:dyDescent="0.2">
      <c r="A2172" s="6">
        <v>45044</v>
      </c>
      <c r="B2172" s="2">
        <v>25255</v>
      </c>
      <c r="C2172" s="2" t="s">
        <v>2162</v>
      </c>
      <c r="D2172" s="2" t="s">
        <v>3938</v>
      </c>
      <c r="E2172" s="1">
        <v>1416000</v>
      </c>
      <c r="F2172" s="8" t="s">
        <v>620</v>
      </c>
      <c r="G2172" s="1">
        <v>141600</v>
      </c>
      <c r="H2172" s="1">
        <f t="shared" si="148"/>
        <v>1557600</v>
      </c>
      <c r="I2172" s="2" t="s">
        <v>1893</v>
      </c>
      <c r="J2172" s="2" t="s">
        <v>375</v>
      </c>
      <c r="K2172" s="1">
        <f>+VLOOKUP(B2172,[13]Sheet1!A$1:H$123,6,0)</f>
        <v>1416000</v>
      </c>
      <c r="L2172" s="1">
        <f t="shared" si="152"/>
        <v>0</v>
      </c>
      <c r="M2172" s="6">
        <f>+VLOOKUP(B2172,[13]Sheet1!A$1:H$123,8,0)</f>
        <v>45051</v>
      </c>
      <c r="N2172" t="s">
        <v>4446</v>
      </c>
    </row>
    <row r="2173" spans="1:14" customFormat="1" hidden="1" x14ac:dyDescent="0.2">
      <c r="A2173" s="6">
        <v>45044</v>
      </c>
      <c r="B2173" s="2">
        <v>25256</v>
      </c>
      <c r="C2173" s="2" t="s">
        <v>2162</v>
      </c>
      <c r="D2173" s="2" t="s">
        <v>3940</v>
      </c>
      <c r="E2173" s="1">
        <v>1765190</v>
      </c>
      <c r="F2173" s="8" t="s">
        <v>620</v>
      </c>
      <c r="G2173" s="1">
        <v>176519</v>
      </c>
      <c r="H2173" s="1">
        <f t="shared" si="148"/>
        <v>1941709</v>
      </c>
      <c r="I2173" s="2" t="s">
        <v>1893</v>
      </c>
      <c r="J2173" s="2" t="s">
        <v>375</v>
      </c>
      <c r="K2173" s="1">
        <f>+VLOOKUP(B2173,[13]Sheet1!A$1:H$123,6,0)</f>
        <v>1765190</v>
      </c>
      <c r="L2173" s="1">
        <f t="shared" si="152"/>
        <v>0</v>
      </c>
      <c r="M2173" s="6">
        <f>+VLOOKUP(B2173,[13]Sheet1!A$1:H$123,8,0)</f>
        <v>45051</v>
      </c>
      <c r="N2173" t="s">
        <v>4446</v>
      </c>
    </row>
    <row r="2174" spans="1:14" customFormat="1" hidden="1" x14ac:dyDescent="0.2">
      <c r="A2174" s="6">
        <v>45044</v>
      </c>
      <c r="B2174" s="2">
        <v>25257</v>
      </c>
      <c r="C2174" s="2" t="s">
        <v>2162</v>
      </c>
      <c r="D2174" s="2" t="s">
        <v>3942</v>
      </c>
      <c r="E2174" s="1">
        <v>2425138</v>
      </c>
      <c r="F2174" s="8" t="s">
        <v>620</v>
      </c>
      <c r="G2174" s="1">
        <v>242514</v>
      </c>
      <c r="H2174" s="1">
        <f t="shared" si="148"/>
        <v>2667652</v>
      </c>
      <c r="I2174" s="2" t="s">
        <v>1893</v>
      </c>
      <c r="J2174" s="2" t="s">
        <v>375</v>
      </c>
      <c r="K2174" s="1">
        <f>+VLOOKUP(B2174,[13]Sheet1!A$1:H$123,6,0)</f>
        <v>2425140</v>
      </c>
      <c r="L2174" s="1">
        <f t="shared" si="152"/>
        <v>2</v>
      </c>
      <c r="M2174" s="6">
        <f>+VLOOKUP(B2174,[13]Sheet1!A$1:H$123,8,0)</f>
        <v>45051</v>
      </c>
      <c r="N2174" t="s">
        <v>4446</v>
      </c>
    </row>
    <row r="2175" spans="1:14" customFormat="1" hidden="1" x14ac:dyDescent="0.2">
      <c r="A2175" s="6">
        <v>45044</v>
      </c>
      <c r="B2175" s="2">
        <v>25258</v>
      </c>
      <c r="C2175" s="2" t="s">
        <v>2162</v>
      </c>
      <c r="D2175" s="2" t="s">
        <v>3944</v>
      </c>
      <c r="E2175" s="1">
        <v>708000</v>
      </c>
      <c r="F2175" s="8" t="s">
        <v>620</v>
      </c>
      <c r="G2175" s="1">
        <v>70800</v>
      </c>
      <c r="H2175" s="1">
        <f t="shared" si="148"/>
        <v>778800</v>
      </c>
      <c r="I2175" s="2" t="s">
        <v>1893</v>
      </c>
      <c r="J2175" s="2" t="s">
        <v>375</v>
      </c>
      <c r="K2175" s="1">
        <f>+VLOOKUP(B2175,[13]Sheet1!A$1:H$123,6,0)</f>
        <v>708000</v>
      </c>
      <c r="L2175" s="1">
        <f t="shared" si="152"/>
        <v>0</v>
      </c>
      <c r="M2175" s="6">
        <f>+VLOOKUP(B2175,[13]Sheet1!A$1:H$123,8,0)</f>
        <v>45051</v>
      </c>
      <c r="N2175" t="s">
        <v>4446</v>
      </c>
    </row>
    <row r="2176" spans="1:14" customFormat="1" hidden="1" x14ac:dyDescent="0.2">
      <c r="A2176" s="6">
        <v>45044</v>
      </c>
      <c r="B2176" s="2">
        <v>25259</v>
      </c>
      <c r="C2176" s="2" t="s">
        <v>2162</v>
      </c>
      <c r="D2176" s="2" t="s">
        <v>3946</v>
      </c>
      <c r="E2176" s="1">
        <v>6310280</v>
      </c>
      <c r="F2176" s="8" t="s">
        <v>620</v>
      </c>
      <c r="G2176" s="1">
        <v>631028</v>
      </c>
      <c r="H2176" s="1">
        <f t="shared" si="148"/>
        <v>6941308</v>
      </c>
      <c r="I2176" s="2" t="s">
        <v>1893</v>
      </c>
      <c r="J2176" s="2" t="s">
        <v>375</v>
      </c>
      <c r="K2176" s="1">
        <f>+VLOOKUP(B2176,[13]Sheet1!A$1:H$123,6,0)</f>
        <v>6310280</v>
      </c>
      <c r="L2176" s="1">
        <f t="shared" si="152"/>
        <v>0</v>
      </c>
      <c r="M2176" s="6">
        <f>+VLOOKUP(B2176,[13]Sheet1!A$1:H$123,8,0)</f>
        <v>45051</v>
      </c>
      <c r="N2176" t="s">
        <v>4446</v>
      </c>
    </row>
    <row r="2177" spans="1:14" customFormat="1" hidden="1" x14ac:dyDescent="0.2">
      <c r="A2177" s="6">
        <v>45044</v>
      </c>
      <c r="B2177" s="2">
        <v>25260</v>
      </c>
      <c r="C2177" s="2" t="s">
        <v>2162</v>
      </c>
      <c r="D2177" s="2" t="s">
        <v>3948</v>
      </c>
      <c r="E2177" s="1">
        <v>2929160</v>
      </c>
      <c r="F2177" s="8" t="s">
        <v>620</v>
      </c>
      <c r="G2177" s="1">
        <v>292916</v>
      </c>
      <c r="H2177" s="1">
        <f t="shared" si="148"/>
        <v>3222076</v>
      </c>
      <c r="I2177" s="2" t="s">
        <v>1893</v>
      </c>
      <c r="J2177" s="2" t="s">
        <v>375</v>
      </c>
      <c r="K2177" s="1">
        <f>+VLOOKUP(B2177,[13]Sheet1!A$1:H$123,6,0)</f>
        <v>2929160</v>
      </c>
      <c r="L2177" s="1">
        <f t="shared" si="152"/>
        <v>0</v>
      </c>
      <c r="M2177" s="6">
        <f>+VLOOKUP(B2177,[13]Sheet1!A$1:H$123,8,0)</f>
        <v>45051</v>
      </c>
      <c r="N2177" t="s">
        <v>4446</v>
      </c>
    </row>
    <row r="2178" spans="1:14" customFormat="1" hidden="1" x14ac:dyDescent="0.2">
      <c r="A2178" s="6">
        <v>45044</v>
      </c>
      <c r="B2178" s="2">
        <v>25261</v>
      </c>
      <c r="C2178" s="2" t="s">
        <v>2162</v>
      </c>
      <c r="D2178" s="2" t="s">
        <v>3950</v>
      </c>
      <c r="E2178" s="1">
        <v>3233810</v>
      </c>
      <c r="F2178" s="8" t="s">
        <v>620</v>
      </c>
      <c r="G2178" s="1">
        <v>323381</v>
      </c>
      <c r="H2178" s="1">
        <f t="shared" ref="H2178:H2241" si="153">+E2178+G2178</f>
        <v>3557191</v>
      </c>
      <c r="I2178" s="2" t="s">
        <v>1893</v>
      </c>
      <c r="J2178" s="2" t="s">
        <v>375</v>
      </c>
      <c r="K2178" s="1">
        <f>+VLOOKUP(B2178,[13]Sheet1!A$1:H$123,6,0)</f>
        <v>3233810</v>
      </c>
      <c r="L2178" s="1">
        <f t="shared" si="152"/>
        <v>0</v>
      </c>
      <c r="M2178" s="6">
        <f>+VLOOKUP(B2178,[13]Sheet1!A$1:H$123,8,0)</f>
        <v>45051</v>
      </c>
      <c r="N2178" t="s">
        <v>4446</v>
      </c>
    </row>
    <row r="2179" spans="1:14" customFormat="1" hidden="1" x14ac:dyDescent="0.2">
      <c r="A2179" s="6">
        <v>45044</v>
      </c>
      <c r="B2179" s="2">
        <v>25262</v>
      </c>
      <c r="C2179" s="2" t="s">
        <v>2162</v>
      </c>
      <c r="D2179" s="2" t="s">
        <v>3952</v>
      </c>
      <c r="E2179" s="1">
        <v>1110580</v>
      </c>
      <c r="F2179" s="8" t="s">
        <v>620</v>
      </c>
      <c r="G2179" s="1">
        <v>111058</v>
      </c>
      <c r="H2179" s="1">
        <f t="shared" si="153"/>
        <v>1221638</v>
      </c>
      <c r="I2179" s="2" t="s">
        <v>1893</v>
      </c>
      <c r="J2179" s="2" t="s">
        <v>375</v>
      </c>
      <c r="K2179" s="1">
        <f>+VLOOKUP(B2179,[13]Sheet1!A$1:H$123,6,0)</f>
        <v>1110580</v>
      </c>
      <c r="L2179" s="1">
        <f t="shared" si="152"/>
        <v>0</v>
      </c>
      <c r="M2179" s="6">
        <f>+VLOOKUP(B2179,[13]Sheet1!A$1:H$123,8,0)</f>
        <v>45051</v>
      </c>
      <c r="N2179" t="s">
        <v>4446</v>
      </c>
    </row>
    <row r="2180" spans="1:14" customFormat="1" hidden="1" x14ac:dyDescent="0.2">
      <c r="A2180" s="6">
        <v>45044</v>
      </c>
      <c r="B2180" s="2">
        <v>25263</v>
      </c>
      <c r="C2180" s="2" t="s">
        <v>2162</v>
      </c>
      <c r="D2180" s="2" t="s">
        <v>3954</v>
      </c>
      <c r="E2180" s="1">
        <v>6372000</v>
      </c>
      <c r="F2180" s="8" t="s">
        <v>620</v>
      </c>
      <c r="G2180" s="1">
        <v>637200</v>
      </c>
      <c r="H2180" s="1">
        <f t="shared" si="153"/>
        <v>7009200</v>
      </c>
      <c r="I2180" s="2" t="s">
        <v>1893</v>
      </c>
      <c r="J2180" s="2" t="s">
        <v>375</v>
      </c>
      <c r="K2180" s="1">
        <f>+VLOOKUP(B2180,[13]Sheet1!A$1:H$123,6,0)</f>
        <v>6372000</v>
      </c>
      <c r="L2180" s="1">
        <f t="shared" si="152"/>
        <v>0</v>
      </c>
      <c r="M2180" s="6">
        <f>+VLOOKUP(B2180,[13]Sheet1!A$1:H$123,8,0)</f>
        <v>45051</v>
      </c>
      <c r="N2180" t="s">
        <v>4446</v>
      </c>
    </row>
    <row r="2181" spans="1:14" customFormat="1" hidden="1" x14ac:dyDescent="0.2">
      <c r="A2181" s="6">
        <v>45044</v>
      </c>
      <c r="B2181" s="2">
        <v>25264</v>
      </c>
      <c r="C2181" s="2" t="s">
        <v>2162</v>
      </c>
      <c r="D2181" s="2" t="s">
        <v>3956</v>
      </c>
      <c r="E2181" s="1">
        <v>1924970</v>
      </c>
      <c r="F2181" s="8" t="s">
        <v>620</v>
      </c>
      <c r="G2181" s="1">
        <v>192497</v>
      </c>
      <c r="H2181" s="1">
        <f t="shared" si="153"/>
        <v>2117467</v>
      </c>
      <c r="I2181" s="2" t="s">
        <v>1893</v>
      </c>
      <c r="J2181" s="2" t="s">
        <v>375</v>
      </c>
      <c r="K2181" s="1">
        <f>+VLOOKUP(B2181,[13]Sheet1!A$1:H$123,6,0)</f>
        <v>1924970</v>
      </c>
      <c r="L2181" s="1">
        <f t="shared" si="152"/>
        <v>0</v>
      </c>
      <c r="M2181" s="6">
        <f>+VLOOKUP(B2181,[13]Sheet1!A$1:H$123,8,0)</f>
        <v>45051</v>
      </c>
      <c r="N2181" t="s">
        <v>4446</v>
      </c>
    </row>
    <row r="2182" spans="1:14" customFormat="1" hidden="1" x14ac:dyDescent="0.2">
      <c r="A2182" s="6">
        <v>45050</v>
      </c>
      <c r="B2182" s="2">
        <v>163</v>
      </c>
      <c r="C2182" s="2" t="s">
        <v>3436</v>
      </c>
      <c r="D2182" s="2" t="s">
        <v>3958</v>
      </c>
      <c r="E2182" s="1">
        <v>-1034143</v>
      </c>
      <c r="F2182" s="8" t="s">
        <v>620</v>
      </c>
      <c r="G2182" s="1">
        <v>-103414</v>
      </c>
      <c r="H2182" s="1">
        <f t="shared" si="153"/>
        <v>-1137557</v>
      </c>
      <c r="I2182" s="2" t="s">
        <v>431</v>
      </c>
      <c r="J2182" s="2" t="s">
        <v>2857</v>
      </c>
      <c r="K2182" s="1">
        <f>+VLOOKUP(B2182,[16]Sheet1!A$1:H$170,6,0)</f>
        <v>-1034143</v>
      </c>
      <c r="L2182" s="1">
        <f t="shared" si="152"/>
        <v>0</v>
      </c>
      <c r="M2182" s="6">
        <f>+VLOOKUP(B2182,[16]Sheet1!A$1:H$170,8,0)</f>
        <v>45082</v>
      </c>
      <c r="N2182" t="s">
        <v>4450</v>
      </c>
    </row>
    <row r="2183" spans="1:14" customFormat="1" hidden="1" x14ac:dyDescent="0.2">
      <c r="A2183" s="6">
        <v>45050</v>
      </c>
      <c r="B2183" s="2">
        <v>174</v>
      </c>
      <c r="C2183" s="2" t="s">
        <v>3960</v>
      </c>
      <c r="D2183" s="2" t="s">
        <v>3961</v>
      </c>
      <c r="E2183" s="1">
        <v>-696890</v>
      </c>
      <c r="F2183" s="8" t="s">
        <v>620</v>
      </c>
      <c r="G2183" s="1">
        <v>-69689</v>
      </c>
      <c r="H2183" s="1">
        <f t="shared" si="153"/>
        <v>-766579</v>
      </c>
      <c r="I2183" s="2" t="s">
        <v>944</v>
      </c>
      <c r="J2183" s="2" t="s">
        <v>319</v>
      </c>
      <c r="K2183" s="1">
        <f>+VLOOKUP(B2183,[16]Sheet1!A$1:H$170,6,0)</f>
        <v>-696890</v>
      </c>
      <c r="L2183" s="1">
        <f t="shared" si="152"/>
        <v>0</v>
      </c>
      <c r="M2183" s="6">
        <f>+VLOOKUP(B2183,[16]Sheet1!A$1:H$170,8,0)</f>
        <v>45082</v>
      </c>
      <c r="N2183" t="s">
        <v>4450</v>
      </c>
    </row>
    <row r="2184" spans="1:14" customFormat="1" hidden="1" x14ac:dyDescent="0.2">
      <c r="A2184" s="6">
        <v>45050</v>
      </c>
      <c r="B2184" s="2">
        <v>25353</v>
      </c>
      <c r="C2184" s="2" t="s">
        <v>2162</v>
      </c>
      <c r="D2184" s="2" t="s">
        <v>3963</v>
      </c>
      <c r="E2184" s="1">
        <v>12020645</v>
      </c>
      <c r="F2184" s="8" t="s">
        <v>620</v>
      </c>
      <c r="G2184" s="1">
        <v>1202065</v>
      </c>
      <c r="H2184" s="1">
        <f t="shared" si="153"/>
        <v>13222710</v>
      </c>
      <c r="I2184" s="2" t="s">
        <v>1893</v>
      </c>
      <c r="J2184" s="2" t="s">
        <v>375</v>
      </c>
      <c r="K2184" s="1">
        <f>+VLOOKUP(B2184,[16]Sheet1!A$1:H$170,6,0)</f>
        <v>12020650</v>
      </c>
      <c r="L2184" s="1">
        <f t="shared" si="152"/>
        <v>5</v>
      </c>
      <c r="M2184" s="6">
        <f>+VLOOKUP(B2184,[16]Sheet1!A$1:H$170,8,0)</f>
        <v>45082</v>
      </c>
      <c r="N2184" t="s">
        <v>4450</v>
      </c>
    </row>
    <row r="2185" spans="1:14" customFormat="1" hidden="1" x14ac:dyDescent="0.2">
      <c r="A2185" s="6">
        <v>45052</v>
      </c>
      <c r="B2185" s="2">
        <v>25543</v>
      </c>
      <c r="C2185" s="2" t="s">
        <v>2162</v>
      </c>
      <c r="D2185" s="2" t="s">
        <v>1889</v>
      </c>
      <c r="E2185" s="1">
        <v>-24009460</v>
      </c>
      <c r="F2185" s="8" t="s">
        <v>620</v>
      </c>
      <c r="G2185" s="1">
        <v>-2400946</v>
      </c>
      <c r="H2185" s="1">
        <f t="shared" si="153"/>
        <v>-26410406</v>
      </c>
      <c r="I2185" s="2" t="s">
        <v>2339</v>
      </c>
      <c r="J2185" s="2" t="s">
        <v>1408</v>
      </c>
      <c r="K2185" s="1" t="e">
        <f>+VLOOKUP(B2185,[16]Sheet1!A$1:H$170,6,0)</f>
        <v>#N/A</v>
      </c>
      <c r="L2185" s="1" t="e">
        <f t="shared" ref="L2185:L2209" si="154">+K2185-E2185</f>
        <v>#N/A</v>
      </c>
      <c r="M2185" s="6" t="e">
        <f>+VLOOKUP(B2185,[16]Sheet1!A$1:H$170,8,0)</f>
        <v>#N/A</v>
      </c>
      <c r="N2185" t="s">
        <v>4415</v>
      </c>
    </row>
    <row r="2186" spans="1:14" customFormat="1" hidden="1" x14ac:dyDescent="0.2">
      <c r="A2186" s="6">
        <v>45052</v>
      </c>
      <c r="B2186" s="2">
        <v>25544</v>
      </c>
      <c r="C2186" s="2" t="s">
        <v>2162</v>
      </c>
      <c r="D2186" s="2" t="s">
        <v>1889</v>
      </c>
      <c r="E2186" s="1">
        <v>-1110580</v>
      </c>
      <c r="F2186" s="8" t="s">
        <v>620</v>
      </c>
      <c r="G2186" s="1">
        <v>-111058</v>
      </c>
      <c r="H2186" s="1">
        <f t="shared" si="153"/>
        <v>-1221638</v>
      </c>
      <c r="I2186" s="2" t="s">
        <v>1222</v>
      </c>
      <c r="J2186" s="2" t="s">
        <v>915</v>
      </c>
      <c r="K2186" s="1" t="e">
        <f>+VLOOKUP(B2186,[16]Sheet1!A$1:H$170,6,0)</f>
        <v>#N/A</v>
      </c>
      <c r="L2186" s="1" t="e">
        <f t="shared" si="154"/>
        <v>#N/A</v>
      </c>
      <c r="M2186" s="6" t="e">
        <f>+VLOOKUP(B2186,[16]Sheet1!A$1:H$170,8,0)</f>
        <v>#N/A</v>
      </c>
      <c r="N2186" t="s">
        <v>4415</v>
      </c>
    </row>
    <row r="2187" spans="1:14" customFormat="1" hidden="1" x14ac:dyDescent="0.2">
      <c r="A2187" s="6">
        <v>45052</v>
      </c>
      <c r="B2187" s="2">
        <v>25545</v>
      </c>
      <c r="C2187" s="2" t="s">
        <v>2162</v>
      </c>
      <c r="D2187" s="2" t="s">
        <v>1889</v>
      </c>
      <c r="E2187" s="1">
        <v>-4800360</v>
      </c>
      <c r="F2187" s="8" t="s">
        <v>620</v>
      </c>
      <c r="G2187" s="1">
        <v>-480036</v>
      </c>
      <c r="H2187" s="1">
        <f t="shared" si="153"/>
        <v>-5280396</v>
      </c>
      <c r="I2187" s="2" t="s">
        <v>2355</v>
      </c>
      <c r="J2187" s="2" t="s">
        <v>2013</v>
      </c>
      <c r="K2187" s="1" t="e">
        <f>+VLOOKUP(B2187,[16]Sheet1!A$1:H$170,6,0)</f>
        <v>#N/A</v>
      </c>
      <c r="L2187" s="1" t="e">
        <f t="shared" si="154"/>
        <v>#N/A</v>
      </c>
      <c r="M2187" s="6" t="e">
        <f>+VLOOKUP(B2187,[16]Sheet1!A$1:H$170,8,0)</f>
        <v>#N/A</v>
      </c>
      <c r="N2187" t="s">
        <v>4415</v>
      </c>
    </row>
    <row r="2188" spans="1:14" customFormat="1" hidden="1" x14ac:dyDescent="0.2">
      <c r="A2188" s="6">
        <v>45052</v>
      </c>
      <c r="B2188" s="2">
        <v>25546</v>
      </c>
      <c r="C2188" s="2" t="s">
        <v>2162</v>
      </c>
      <c r="D2188" s="2" t="s">
        <v>1889</v>
      </c>
      <c r="E2188" s="1">
        <v>-12283040</v>
      </c>
      <c r="F2188" s="8" t="s">
        <v>620</v>
      </c>
      <c r="G2188" s="1">
        <v>-1228304</v>
      </c>
      <c r="H2188" s="1">
        <f t="shared" si="153"/>
        <v>-13511344</v>
      </c>
      <c r="I2188" s="2" t="s">
        <v>2355</v>
      </c>
      <c r="J2188" s="2" t="s">
        <v>2013</v>
      </c>
      <c r="K2188" s="1" t="e">
        <f>+VLOOKUP(B2188,[16]Sheet1!A$1:H$170,6,0)</f>
        <v>#N/A</v>
      </c>
      <c r="L2188" s="1" t="e">
        <f t="shared" si="154"/>
        <v>#N/A</v>
      </c>
      <c r="M2188" s="6" t="e">
        <f>+VLOOKUP(B2188,[16]Sheet1!A$1:H$170,8,0)</f>
        <v>#N/A</v>
      </c>
      <c r="N2188" t="s">
        <v>4415</v>
      </c>
    </row>
    <row r="2189" spans="1:14" customFormat="1" hidden="1" x14ac:dyDescent="0.2">
      <c r="A2189" s="6">
        <v>45052</v>
      </c>
      <c r="B2189" s="2">
        <v>25547</v>
      </c>
      <c r="C2189" s="2" t="s">
        <v>2162</v>
      </c>
      <c r="D2189" s="2" t="s">
        <v>1889</v>
      </c>
      <c r="E2189" s="1">
        <v>-4594658</v>
      </c>
      <c r="F2189" s="8" t="s">
        <v>620</v>
      </c>
      <c r="G2189" s="1">
        <v>-459466</v>
      </c>
      <c r="H2189" s="1">
        <f t="shared" si="153"/>
        <v>-5054124</v>
      </c>
      <c r="I2189" s="2" t="s">
        <v>2355</v>
      </c>
      <c r="J2189" s="2" t="s">
        <v>2013</v>
      </c>
      <c r="K2189" s="1" t="e">
        <f>+VLOOKUP(B2189,[16]Sheet1!A$1:H$170,6,0)</f>
        <v>#N/A</v>
      </c>
      <c r="L2189" s="1" t="e">
        <f t="shared" si="154"/>
        <v>#N/A</v>
      </c>
      <c r="M2189" s="6" t="e">
        <f>+VLOOKUP(B2189,[16]Sheet1!A$1:H$170,8,0)</f>
        <v>#N/A</v>
      </c>
      <c r="N2189" t="s">
        <v>4415</v>
      </c>
    </row>
    <row r="2190" spans="1:14" customFormat="1" hidden="1" x14ac:dyDescent="0.2">
      <c r="A2190" s="6">
        <v>45052</v>
      </c>
      <c r="B2190" s="2">
        <v>25548</v>
      </c>
      <c r="C2190" s="2" t="s">
        <v>2162</v>
      </c>
      <c r="D2190" s="2" t="s">
        <v>1889</v>
      </c>
      <c r="E2190" s="1">
        <v>-11105800</v>
      </c>
      <c r="F2190" s="8" t="s">
        <v>620</v>
      </c>
      <c r="G2190" s="1">
        <v>-1110580</v>
      </c>
      <c r="H2190" s="1">
        <f t="shared" si="153"/>
        <v>-12216380</v>
      </c>
      <c r="I2190" s="2" t="s">
        <v>2355</v>
      </c>
      <c r="J2190" s="2" t="s">
        <v>2013</v>
      </c>
      <c r="K2190" s="1" t="e">
        <f>+VLOOKUP(B2190,[16]Sheet1!A$1:H$170,6,0)</f>
        <v>#N/A</v>
      </c>
      <c r="L2190" s="1" t="e">
        <f t="shared" si="154"/>
        <v>#N/A</v>
      </c>
      <c r="M2190" s="6" t="e">
        <f>+VLOOKUP(B2190,[16]Sheet1!A$1:H$170,8,0)</f>
        <v>#N/A</v>
      </c>
      <c r="N2190" t="s">
        <v>4415</v>
      </c>
    </row>
    <row r="2191" spans="1:14" customFormat="1" hidden="1" x14ac:dyDescent="0.2">
      <c r="A2191" s="6">
        <v>45052</v>
      </c>
      <c r="B2191" s="2">
        <v>25549</v>
      </c>
      <c r="C2191" s="2" t="s">
        <v>2162</v>
      </c>
      <c r="D2191" s="2" t="s">
        <v>1889</v>
      </c>
      <c r="E2191" s="1">
        <v>-7884170</v>
      </c>
      <c r="F2191" s="8" t="s">
        <v>620</v>
      </c>
      <c r="G2191" s="1">
        <v>-788417</v>
      </c>
      <c r="H2191" s="1">
        <f t="shared" si="153"/>
        <v>-8672587</v>
      </c>
      <c r="I2191" s="2" t="s">
        <v>1796</v>
      </c>
      <c r="J2191" s="2" t="s">
        <v>913</v>
      </c>
      <c r="K2191" s="1" t="e">
        <f>+VLOOKUP(B2191,[16]Sheet1!A$1:H$170,6,0)</f>
        <v>#N/A</v>
      </c>
      <c r="L2191" s="1" t="e">
        <f t="shared" si="154"/>
        <v>#N/A</v>
      </c>
      <c r="M2191" s="6" t="e">
        <f>+VLOOKUP(B2191,[16]Sheet1!A$1:H$170,8,0)</f>
        <v>#N/A</v>
      </c>
      <c r="N2191" t="s">
        <v>4415</v>
      </c>
    </row>
    <row r="2192" spans="1:14" customFormat="1" hidden="1" x14ac:dyDescent="0.2">
      <c r="A2192" s="6">
        <v>45052</v>
      </c>
      <c r="B2192" s="2">
        <v>25550</v>
      </c>
      <c r="C2192" s="2" t="s">
        <v>2162</v>
      </c>
      <c r="D2192" s="2" t="s">
        <v>1889</v>
      </c>
      <c r="E2192" s="1">
        <v>-17295580</v>
      </c>
      <c r="F2192" s="8" t="s">
        <v>620</v>
      </c>
      <c r="G2192" s="1">
        <v>-1729558</v>
      </c>
      <c r="H2192" s="1">
        <f t="shared" si="153"/>
        <v>-19025138</v>
      </c>
      <c r="I2192" s="2" t="s">
        <v>1554</v>
      </c>
      <c r="J2192" s="2" t="s">
        <v>2830</v>
      </c>
      <c r="K2192" s="1" t="e">
        <f>+VLOOKUP(B2192,[16]Sheet1!A$1:H$170,6,0)</f>
        <v>#N/A</v>
      </c>
      <c r="L2192" s="1" t="e">
        <f t="shared" si="154"/>
        <v>#N/A</v>
      </c>
      <c r="M2192" s="6" t="e">
        <f>+VLOOKUP(B2192,[16]Sheet1!A$1:H$170,8,0)</f>
        <v>#N/A</v>
      </c>
      <c r="N2192" t="s">
        <v>4415</v>
      </c>
    </row>
    <row r="2193" spans="1:14" customFormat="1" hidden="1" x14ac:dyDescent="0.2">
      <c r="A2193" s="6">
        <v>45052</v>
      </c>
      <c r="B2193" s="2">
        <v>25551</v>
      </c>
      <c r="C2193" s="2" t="s">
        <v>2162</v>
      </c>
      <c r="D2193" s="2" t="s">
        <v>1889</v>
      </c>
      <c r="E2193" s="1">
        <v>-5552900</v>
      </c>
      <c r="F2193" s="8" t="s">
        <v>620</v>
      </c>
      <c r="G2193" s="1">
        <v>-555290</v>
      </c>
      <c r="H2193" s="1">
        <f t="shared" si="153"/>
        <v>-6108190</v>
      </c>
      <c r="I2193" s="2" t="s">
        <v>944</v>
      </c>
      <c r="J2193" s="2" t="s">
        <v>319</v>
      </c>
      <c r="K2193" s="1" t="e">
        <f>+VLOOKUP(B2193,[16]Sheet1!A$1:H$170,6,0)</f>
        <v>#N/A</v>
      </c>
      <c r="L2193" s="1" t="e">
        <f t="shared" si="154"/>
        <v>#N/A</v>
      </c>
      <c r="M2193" s="6" t="e">
        <f>+VLOOKUP(B2193,[16]Sheet1!A$1:H$170,8,0)</f>
        <v>#N/A</v>
      </c>
      <c r="N2193" t="s">
        <v>4415</v>
      </c>
    </row>
    <row r="2194" spans="1:14" customFormat="1" hidden="1" x14ac:dyDescent="0.2">
      <c r="A2194" s="6">
        <v>45052</v>
      </c>
      <c r="B2194" s="2">
        <v>25552</v>
      </c>
      <c r="C2194" s="2" t="s">
        <v>2162</v>
      </c>
      <c r="D2194" s="2" t="s">
        <v>1889</v>
      </c>
      <c r="E2194" s="1">
        <v>-9872010</v>
      </c>
      <c r="F2194" s="8" t="s">
        <v>620</v>
      </c>
      <c r="G2194" s="1">
        <v>-987201</v>
      </c>
      <c r="H2194" s="1">
        <f t="shared" si="153"/>
        <v>-10859211</v>
      </c>
      <c r="I2194" s="2" t="s">
        <v>944</v>
      </c>
      <c r="J2194" s="2" t="s">
        <v>319</v>
      </c>
      <c r="K2194" s="1" t="e">
        <f>+VLOOKUP(B2194,[16]Sheet1!A$1:H$170,6,0)</f>
        <v>#N/A</v>
      </c>
      <c r="L2194" s="1" t="e">
        <f t="shared" si="154"/>
        <v>#N/A</v>
      </c>
      <c r="M2194" s="6" t="e">
        <f>+VLOOKUP(B2194,[16]Sheet1!A$1:H$170,8,0)</f>
        <v>#N/A</v>
      </c>
      <c r="N2194" t="s">
        <v>4415</v>
      </c>
    </row>
    <row r="2195" spans="1:14" customFormat="1" hidden="1" x14ac:dyDescent="0.2">
      <c r="A2195" s="6">
        <v>45052</v>
      </c>
      <c r="B2195" s="2">
        <v>25553</v>
      </c>
      <c r="C2195" s="2" t="s">
        <v>2162</v>
      </c>
      <c r="D2195" s="2" t="s">
        <v>1889</v>
      </c>
      <c r="E2195" s="1">
        <v>-10983255</v>
      </c>
      <c r="F2195" s="8" t="s">
        <v>620</v>
      </c>
      <c r="G2195" s="1">
        <v>-1098326</v>
      </c>
      <c r="H2195" s="1">
        <f t="shared" si="153"/>
        <v>-12081581</v>
      </c>
      <c r="I2195" s="2" t="s">
        <v>2119</v>
      </c>
      <c r="J2195" s="2" t="s">
        <v>1150</v>
      </c>
      <c r="K2195" s="1" t="e">
        <f>+VLOOKUP(B2195,[16]Sheet1!A$1:H$170,6,0)</f>
        <v>#N/A</v>
      </c>
      <c r="L2195" s="1" t="e">
        <f t="shared" si="154"/>
        <v>#N/A</v>
      </c>
      <c r="M2195" s="6" t="e">
        <f>+VLOOKUP(B2195,[16]Sheet1!A$1:H$170,8,0)</f>
        <v>#N/A</v>
      </c>
      <c r="N2195" t="s">
        <v>4415</v>
      </c>
    </row>
    <row r="2196" spans="1:14" customFormat="1" hidden="1" x14ac:dyDescent="0.2">
      <c r="A2196" s="6">
        <v>45052</v>
      </c>
      <c r="B2196" s="2">
        <v>25554</v>
      </c>
      <c r="C2196" s="2" t="s">
        <v>2162</v>
      </c>
      <c r="D2196" s="2" t="s">
        <v>1889</v>
      </c>
      <c r="E2196" s="1">
        <v>-7181680</v>
      </c>
      <c r="F2196" s="8" t="s">
        <v>620</v>
      </c>
      <c r="G2196" s="1">
        <v>-718168</v>
      </c>
      <c r="H2196" s="1">
        <f t="shared" si="153"/>
        <v>-7899848</v>
      </c>
      <c r="I2196" s="2" t="s">
        <v>1900</v>
      </c>
      <c r="J2196" s="2" t="s">
        <v>441</v>
      </c>
      <c r="K2196" s="1" t="e">
        <f>+VLOOKUP(B2196,[16]Sheet1!A$1:H$170,6,0)</f>
        <v>#N/A</v>
      </c>
      <c r="L2196" s="1" t="e">
        <f t="shared" si="154"/>
        <v>#N/A</v>
      </c>
      <c r="M2196" s="6" t="e">
        <f>+VLOOKUP(B2196,[16]Sheet1!A$1:H$170,8,0)</f>
        <v>#N/A</v>
      </c>
      <c r="N2196" t="s">
        <v>4415</v>
      </c>
    </row>
    <row r="2197" spans="1:14" customFormat="1" hidden="1" x14ac:dyDescent="0.2">
      <c r="A2197" s="6">
        <v>45052</v>
      </c>
      <c r="B2197" s="2">
        <v>25555</v>
      </c>
      <c r="C2197" s="2" t="s">
        <v>2162</v>
      </c>
      <c r="D2197" s="2" t="s">
        <v>1889</v>
      </c>
      <c r="E2197" s="1">
        <v>-33968626</v>
      </c>
      <c r="F2197" s="8" t="s">
        <v>620</v>
      </c>
      <c r="G2197" s="1">
        <v>-3396863</v>
      </c>
      <c r="H2197" s="1">
        <f t="shared" si="153"/>
        <v>-37365489</v>
      </c>
      <c r="I2197" s="2" t="s">
        <v>2355</v>
      </c>
      <c r="J2197" s="2" t="s">
        <v>2013</v>
      </c>
      <c r="K2197" s="1" t="e">
        <f>+VLOOKUP(B2197,[16]Sheet1!A$1:H$170,6,0)</f>
        <v>#N/A</v>
      </c>
      <c r="L2197" s="1" t="e">
        <f t="shared" si="154"/>
        <v>#N/A</v>
      </c>
      <c r="M2197" s="6" t="e">
        <f>+VLOOKUP(B2197,[16]Sheet1!A$1:H$170,8,0)</f>
        <v>#N/A</v>
      </c>
      <c r="N2197" t="s">
        <v>4415</v>
      </c>
    </row>
    <row r="2198" spans="1:14" customFormat="1" hidden="1" x14ac:dyDescent="0.2">
      <c r="A2198" s="6">
        <v>45052</v>
      </c>
      <c r="B2198" s="2">
        <v>25556</v>
      </c>
      <c r="C2198" s="2" t="s">
        <v>2162</v>
      </c>
      <c r="D2198" s="2" t="s">
        <v>1889</v>
      </c>
      <c r="E2198" s="1">
        <v>-5475840</v>
      </c>
      <c r="F2198" s="8" t="s">
        <v>620</v>
      </c>
      <c r="G2198" s="1">
        <v>-547584</v>
      </c>
      <c r="H2198" s="1">
        <f t="shared" si="153"/>
        <v>-6023424</v>
      </c>
      <c r="I2198" s="2" t="s">
        <v>2119</v>
      </c>
      <c r="J2198" s="2" t="s">
        <v>1150</v>
      </c>
      <c r="K2198" s="1" t="e">
        <f>+VLOOKUP(B2198,[16]Sheet1!A$1:H$170,6,0)</f>
        <v>#N/A</v>
      </c>
      <c r="L2198" s="1" t="e">
        <f t="shared" si="154"/>
        <v>#N/A</v>
      </c>
      <c r="M2198" s="6" t="e">
        <f>+VLOOKUP(B2198,[16]Sheet1!A$1:H$170,8,0)</f>
        <v>#N/A</v>
      </c>
      <c r="N2198" t="s">
        <v>4415</v>
      </c>
    </row>
    <row r="2199" spans="1:14" customFormat="1" hidden="1" x14ac:dyDescent="0.2">
      <c r="A2199" s="6">
        <v>45052</v>
      </c>
      <c r="B2199" s="2">
        <v>25557</v>
      </c>
      <c r="C2199" s="2" t="s">
        <v>2162</v>
      </c>
      <c r="D2199" s="2" t="s">
        <v>1889</v>
      </c>
      <c r="E2199" s="1">
        <v>-5552900</v>
      </c>
      <c r="F2199" s="8" t="s">
        <v>620</v>
      </c>
      <c r="G2199" s="1">
        <v>-555290</v>
      </c>
      <c r="H2199" s="1">
        <f t="shared" si="153"/>
        <v>-6108190</v>
      </c>
      <c r="I2199" s="2" t="s">
        <v>1893</v>
      </c>
      <c r="J2199" s="2" t="s">
        <v>375</v>
      </c>
      <c r="K2199" s="1" t="e">
        <f>+VLOOKUP(B2199,[16]Sheet1!A$1:H$170,6,0)</f>
        <v>#N/A</v>
      </c>
      <c r="L2199" s="1" t="e">
        <f t="shared" si="154"/>
        <v>#N/A</v>
      </c>
      <c r="M2199" s="6" t="e">
        <f>+VLOOKUP(B2199,[16]Sheet1!A$1:H$170,8,0)</f>
        <v>#N/A</v>
      </c>
      <c r="N2199" t="s">
        <v>4415</v>
      </c>
    </row>
    <row r="2200" spans="1:14" customFormat="1" hidden="1" x14ac:dyDescent="0.2">
      <c r="A2200" s="6">
        <v>45052</v>
      </c>
      <c r="B2200" s="2">
        <v>25558</v>
      </c>
      <c r="C2200" s="2" t="s">
        <v>2162</v>
      </c>
      <c r="D2200" s="2" t="s">
        <v>1889</v>
      </c>
      <c r="E2200" s="1">
        <v>-1186749</v>
      </c>
      <c r="F2200" s="8" t="s">
        <v>620</v>
      </c>
      <c r="G2200" s="1">
        <v>-118675</v>
      </c>
      <c r="H2200" s="1">
        <f t="shared" si="153"/>
        <v>-1305424</v>
      </c>
      <c r="I2200" s="2" t="s">
        <v>2355</v>
      </c>
      <c r="J2200" s="2" t="s">
        <v>2013</v>
      </c>
      <c r="K2200" s="1" t="e">
        <f>+VLOOKUP(B2200,[16]Sheet1!A$1:H$170,6,0)</f>
        <v>#N/A</v>
      </c>
      <c r="L2200" s="1" t="e">
        <f t="shared" si="154"/>
        <v>#N/A</v>
      </c>
      <c r="M2200" s="6" t="e">
        <f>+VLOOKUP(B2200,[16]Sheet1!A$1:H$170,8,0)</f>
        <v>#N/A</v>
      </c>
      <c r="N2200" t="s">
        <v>4415</v>
      </c>
    </row>
    <row r="2201" spans="1:14" customFormat="1" hidden="1" x14ac:dyDescent="0.2">
      <c r="A2201" s="6">
        <v>45052</v>
      </c>
      <c r="B2201" s="2">
        <v>25559</v>
      </c>
      <c r="C2201" s="2" t="s">
        <v>2162</v>
      </c>
      <c r="D2201" s="2" t="s">
        <v>1889</v>
      </c>
      <c r="E2201" s="1">
        <v>-30777956</v>
      </c>
      <c r="F2201" s="8" t="s">
        <v>620</v>
      </c>
      <c r="G2201" s="1">
        <v>-3077796</v>
      </c>
      <c r="H2201" s="1">
        <f t="shared" si="153"/>
        <v>-33855752</v>
      </c>
      <c r="I2201" s="2" t="s">
        <v>1893</v>
      </c>
      <c r="J2201" s="2" t="s">
        <v>375</v>
      </c>
      <c r="K2201" s="1" t="e">
        <f>+VLOOKUP(B2201,[16]Sheet1!A$1:H$170,6,0)</f>
        <v>#N/A</v>
      </c>
      <c r="L2201" s="1" t="e">
        <f t="shared" si="154"/>
        <v>#N/A</v>
      </c>
      <c r="M2201" s="6" t="e">
        <f>+VLOOKUP(B2201,[16]Sheet1!A$1:H$170,8,0)</f>
        <v>#N/A</v>
      </c>
      <c r="N2201" t="s">
        <v>4415</v>
      </c>
    </row>
    <row r="2202" spans="1:14" customFormat="1" hidden="1" x14ac:dyDescent="0.2">
      <c r="A2202" s="6">
        <v>45052</v>
      </c>
      <c r="B2202" s="2">
        <v>25560</v>
      </c>
      <c r="C2202" s="2" t="s">
        <v>2162</v>
      </c>
      <c r="D2202" s="2" t="s">
        <v>1889</v>
      </c>
      <c r="E2202" s="1">
        <v>-11097928</v>
      </c>
      <c r="F2202" s="8" t="s">
        <v>620</v>
      </c>
      <c r="G2202" s="1">
        <v>-1109793</v>
      </c>
      <c r="H2202" s="1">
        <f t="shared" si="153"/>
        <v>-12207721</v>
      </c>
      <c r="I2202" s="2" t="s">
        <v>1893</v>
      </c>
      <c r="J2202" s="2" t="s">
        <v>375</v>
      </c>
      <c r="K2202" s="1" t="e">
        <f>+VLOOKUP(B2202,[16]Sheet1!A$1:H$170,6,0)</f>
        <v>#N/A</v>
      </c>
      <c r="L2202" s="1" t="e">
        <f t="shared" si="154"/>
        <v>#N/A</v>
      </c>
      <c r="M2202" s="6" t="e">
        <f>+VLOOKUP(B2202,[16]Sheet1!A$1:H$170,8,0)</f>
        <v>#N/A</v>
      </c>
      <c r="N2202" t="s">
        <v>4415</v>
      </c>
    </row>
    <row r="2203" spans="1:14" customFormat="1" hidden="1" x14ac:dyDescent="0.2">
      <c r="A2203" s="6">
        <v>45052</v>
      </c>
      <c r="B2203" s="2">
        <v>25561</v>
      </c>
      <c r="C2203" s="2" t="s">
        <v>2162</v>
      </c>
      <c r="D2203" s="2" t="s">
        <v>1889</v>
      </c>
      <c r="E2203" s="1">
        <v>-13050020</v>
      </c>
      <c r="F2203" s="8" t="s">
        <v>620</v>
      </c>
      <c r="G2203" s="1">
        <v>-1305002</v>
      </c>
      <c r="H2203" s="1">
        <f t="shared" si="153"/>
        <v>-14355022</v>
      </c>
      <c r="I2203" s="2" t="s">
        <v>1893</v>
      </c>
      <c r="J2203" s="2" t="s">
        <v>375</v>
      </c>
      <c r="K2203" s="1" t="e">
        <f>+VLOOKUP(B2203,[16]Sheet1!A$1:H$170,6,0)</f>
        <v>#N/A</v>
      </c>
      <c r="L2203" s="1" t="e">
        <f t="shared" si="154"/>
        <v>#N/A</v>
      </c>
      <c r="M2203" s="6" t="e">
        <f>+VLOOKUP(B2203,[16]Sheet1!A$1:H$170,8,0)</f>
        <v>#N/A</v>
      </c>
      <c r="N2203" t="s">
        <v>4415</v>
      </c>
    </row>
    <row r="2204" spans="1:14" customFormat="1" hidden="1" x14ac:dyDescent="0.2">
      <c r="A2204" s="6">
        <v>45052</v>
      </c>
      <c r="B2204" s="2">
        <v>25562</v>
      </c>
      <c r="C2204" s="2" t="s">
        <v>2162</v>
      </c>
      <c r="D2204" s="2" t="s">
        <v>1889</v>
      </c>
      <c r="E2204" s="1">
        <v>-59692440</v>
      </c>
      <c r="F2204" s="8" t="s">
        <v>620</v>
      </c>
      <c r="G2204" s="1">
        <v>-5969244</v>
      </c>
      <c r="H2204" s="1">
        <f t="shared" si="153"/>
        <v>-65661684</v>
      </c>
      <c r="I2204" s="2" t="s">
        <v>1893</v>
      </c>
      <c r="J2204" s="2" t="s">
        <v>375</v>
      </c>
      <c r="K2204" s="1" t="e">
        <f>+VLOOKUP(B2204,[16]Sheet1!A$1:H$170,6,0)</f>
        <v>#N/A</v>
      </c>
      <c r="L2204" s="1" t="e">
        <f t="shared" si="154"/>
        <v>#N/A</v>
      </c>
      <c r="M2204" s="6" t="e">
        <f>+VLOOKUP(B2204,[16]Sheet1!A$1:H$170,8,0)</f>
        <v>#N/A</v>
      </c>
      <c r="N2204" t="s">
        <v>4415</v>
      </c>
    </row>
    <row r="2205" spans="1:14" customFormat="1" hidden="1" x14ac:dyDescent="0.2">
      <c r="A2205" s="6">
        <v>45052</v>
      </c>
      <c r="B2205" s="2">
        <v>25563</v>
      </c>
      <c r="C2205" s="2" t="s">
        <v>2162</v>
      </c>
      <c r="D2205" s="2" t="s">
        <v>1889</v>
      </c>
      <c r="E2205" s="1">
        <v>-12326900</v>
      </c>
      <c r="F2205" s="8" t="s">
        <v>620</v>
      </c>
      <c r="G2205" s="1">
        <v>-1232690</v>
      </c>
      <c r="H2205" s="1">
        <f t="shared" si="153"/>
        <v>-13559590</v>
      </c>
      <c r="I2205" s="2" t="s">
        <v>1893</v>
      </c>
      <c r="J2205" s="2" t="s">
        <v>375</v>
      </c>
      <c r="K2205" s="1" t="e">
        <f>+VLOOKUP(B2205,[16]Sheet1!A$1:H$170,6,0)</f>
        <v>#N/A</v>
      </c>
      <c r="L2205" s="1" t="e">
        <f t="shared" si="154"/>
        <v>#N/A</v>
      </c>
      <c r="M2205" s="6" t="e">
        <f>+VLOOKUP(B2205,[16]Sheet1!A$1:H$170,8,0)</f>
        <v>#N/A</v>
      </c>
      <c r="N2205" t="s">
        <v>4415</v>
      </c>
    </row>
    <row r="2206" spans="1:14" customFormat="1" hidden="1" x14ac:dyDescent="0.2">
      <c r="A2206" s="6">
        <v>45052</v>
      </c>
      <c r="B2206" s="2">
        <v>25564</v>
      </c>
      <c r="C2206" s="2" t="s">
        <v>2162</v>
      </c>
      <c r="D2206" s="2" t="s">
        <v>1889</v>
      </c>
      <c r="E2206" s="1">
        <v>-11426020</v>
      </c>
      <c r="F2206" s="8" t="s">
        <v>620</v>
      </c>
      <c r="G2206" s="1">
        <v>-1142602</v>
      </c>
      <c r="H2206" s="1">
        <f t="shared" si="153"/>
        <v>-12568622</v>
      </c>
      <c r="I2206" s="2" t="s">
        <v>1893</v>
      </c>
      <c r="J2206" s="2" t="s">
        <v>375</v>
      </c>
      <c r="K2206" s="1" t="e">
        <f>+VLOOKUP(B2206,[16]Sheet1!A$1:H$170,6,0)</f>
        <v>#N/A</v>
      </c>
      <c r="L2206" s="1" t="e">
        <f t="shared" si="154"/>
        <v>#N/A</v>
      </c>
      <c r="M2206" s="6" t="e">
        <f>+VLOOKUP(B2206,[16]Sheet1!A$1:H$170,8,0)</f>
        <v>#N/A</v>
      </c>
      <c r="N2206" t="s">
        <v>4415</v>
      </c>
    </row>
    <row r="2207" spans="1:14" customFormat="1" hidden="1" x14ac:dyDescent="0.2">
      <c r="A2207" s="6">
        <v>45052</v>
      </c>
      <c r="B2207" s="2">
        <v>25565</v>
      </c>
      <c r="C2207" s="2" t="s">
        <v>2162</v>
      </c>
      <c r="D2207" s="2" t="s">
        <v>1889</v>
      </c>
      <c r="E2207" s="1">
        <v>-8198760</v>
      </c>
      <c r="F2207" s="8" t="s">
        <v>620</v>
      </c>
      <c r="G2207" s="1">
        <v>-819876</v>
      </c>
      <c r="H2207" s="1">
        <f t="shared" si="153"/>
        <v>-9018636</v>
      </c>
      <c r="I2207" s="2" t="s">
        <v>944</v>
      </c>
      <c r="J2207" s="2" t="s">
        <v>319</v>
      </c>
      <c r="K2207" s="1" t="e">
        <f>+VLOOKUP(B2207,[16]Sheet1!A$1:H$170,6,0)</f>
        <v>#N/A</v>
      </c>
      <c r="L2207" s="1" t="e">
        <f t="shared" si="154"/>
        <v>#N/A</v>
      </c>
      <c r="M2207" s="6" t="e">
        <f>+VLOOKUP(B2207,[16]Sheet1!A$1:H$170,8,0)</f>
        <v>#N/A</v>
      </c>
      <c r="N2207" t="s">
        <v>4415</v>
      </c>
    </row>
    <row r="2208" spans="1:14" customFormat="1" hidden="1" x14ac:dyDescent="0.2">
      <c r="A2208" s="6">
        <v>45052</v>
      </c>
      <c r="B2208" s="2">
        <v>25566</v>
      </c>
      <c r="C2208" s="2" t="s">
        <v>2162</v>
      </c>
      <c r="D2208" s="2" t="s">
        <v>1889</v>
      </c>
      <c r="E2208" s="1">
        <v>-2637220</v>
      </c>
      <c r="F2208" s="8" t="s">
        <v>620</v>
      </c>
      <c r="G2208" s="1">
        <v>-263722</v>
      </c>
      <c r="H2208" s="1">
        <f t="shared" si="153"/>
        <v>-2900942</v>
      </c>
      <c r="I2208" s="2" t="s">
        <v>1893</v>
      </c>
      <c r="J2208" s="2" t="s">
        <v>375</v>
      </c>
      <c r="K2208" s="1" t="e">
        <f>+VLOOKUP(B2208,[16]Sheet1!A$1:H$170,6,0)</f>
        <v>#N/A</v>
      </c>
      <c r="L2208" s="1" t="e">
        <f t="shared" si="154"/>
        <v>#N/A</v>
      </c>
      <c r="M2208" s="6" t="e">
        <f>+VLOOKUP(B2208,[16]Sheet1!A$1:H$170,8,0)</f>
        <v>#N/A</v>
      </c>
      <c r="N2208" t="s">
        <v>4415</v>
      </c>
    </row>
    <row r="2209" spans="1:14" customFormat="1" hidden="1" x14ac:dyDescent="0.2">
      <c r="A2209" s="6">
        <v>45052</v>
      </c>
      <c r="B2209" s="2">
        <v>25567</v>
      </c>
      <c r="C2209" s="2" t="s">
        <v>2162</v>
      </c>
      <c r="D2209" s="2" t="s">
        <v>1889</v>
      </c>
      <c r="E2209" s="1">
        <v>-1354610</v>
      </c>
      <c r="F2209" s="8" t="s">
        <v>620</v>
      </c>
      <c r="G2209" s="1">
        <v>-135461</v>
      </c>
      <c r="H2209" s="1">
        <f t="shared" si="153"/>
        <v>-1490071</v>
      </c>
      <c r="I2209" s="2" t="s">
        <v>1893</v>
      </c>
      <c r="J2209" s="2" t="s">
        <v>375</v>
      </c>
      <c r="K2209" s="1" t="e">
        <f>+VLOOKUP(B2209,[16]Sheet1!A$1:H$170,6,0)</f>
        <v>#N/A</v>
      </c>
      <c r="L2209" s="1" t="e">
        <f t="shared" si="154"/>
        <v>#N/A</v>
      </c>
      <c r="M2209" s="6" t="e">
        <f>+VLOOKUP(B2209,[16]Sheet1!A$1:H$170,8,0)</f>
        <v>#N/A</v>
      </c>
      <c r="N2209" t="s">
        <v>4415</v>
      </c>
    </row>
    <row r="2210" spans="1:14" customFormat="1" hidden="1" x14ac:dyDescent="0.2">
      <c r="A2210" s="6">
        <v>45054</v>
      </c>
      <c r="B2210" s="2">
        <v>21234</v>
      </c>
      <c r="C2210" s="2"/>
      <c r="D2210" s="2" t="s">
        <v>3019</v>
      </c>
      <c r="E2210" s="1">
        <v>-2830554</v>
      </c>
      <c r="F2210" s="8" t="s">
        <v>3060</v>
      </c>
      <c r="G2210" s="1">
        <v>-283055</v>
      </c>
      <c r="H2210" s="1">
        <f t="shared" si="153"/>
        <v>-3113609</v>
      </c>
      <c r="I2210" s="2" t="s">
        <v>2355</v>
      </c>
      <c r="J2210" s="2" t="s">
        <v>2013</v>
      </c>
      <c r="K2210" s="1" t="e">
        <f>+VLOOKUP(B2210,[2]Sheet1!A$2:H$93,6,0)</f>
        <v>#N/A</v>
      </c>
      <c r="L2210" s="1" t="e">
        <f t="shared" ref="L2210:L2248" si="155">+K2210-E2210</f>
        <v>#N/A</v>
      </c>
      <c r="M2210" s="6" t="e">
        <f>+VLOOKUP(B2210,[2]Sheet1!A$2:H$93,8,0)</f>
        <v>#N/A</v>
      </c>
      <c r="N2210" t="s">
        <v>4426</v>
      </c>
    </row>
    <row r="2211" spans="1:14" customFormat="1" hidden="1" x14ac:dyDescent="0.2">
      <c r="A2211" s="6">
        <v>45054</v>
      </c>
      <c r="B2211" s="2">
        <v>21235</v>
      </c>
      <c r="C2211" s="2"/>
      <c r="D2211" s="2" t="s">
        <v>3049</v>
      </c>
      <c r="E2211" s="1">
        <v>-15001938</v>
      </c>
      <c r="F2211" s="8" t="s">
        <v>3060</v>
      </c>
      <c r="G2211" s="1">
        <v>-1500194</v>
      </c>
      <c r="H2211" s="1">
        <f t="shared" si="153"/>
        <v>-16502132</v>
      </c>
      <c r="I2211" s="2" t="s">
        <v>2355</v>
      </c>
      <c r="J2211" s="2" t="s">
        <v>2013</v>
      </c>
      <c r="K2211" s="1" t="e">
        <f>+VLOOKUP(B2211,[2]Sheet1!A$2:H$93,6,0)</f>
        <v>#N/A</v>
      </c>
      <c r="L2211" s="1" t="e">
        <f t="shared" si="155"/>
        <v>#N/A</v>
      </c>
      <c r="M2211" s="6" t="e">
        <f>+VLOOKUP(B2211,[2]Sheet1!A$2:H$93,8,0)</f>
        <v>#N/A</v>
      </c>
      <c r="N2211" t="s">
        <v>4426</v>
      </c>
    </row>
    <row r="2212" spans="1:14" customFormat="1" hidden="1" x14ac:dyDescent="0.2">
      <c r="A2212" s="6">
        <v>45054</v>
      </c>
      <c r="B2212" s="2">
        <v>21236</v>
      </c>
      <c r="C2212" s="2"/>
      <c r="D2212" s="2" t="s">
        <v>3050</v>
      </c>
      <c r="E2212" s="1">
        <v>-6368747</v>
      </c>
      <c r="F2212" s="8" t="s">
        <v>3060</v>
      </c>
      <c r="G2212" s="1">
        <v>-636875</v>
      </c>
      <c r="H2212" s="1">
        <f t="shared" si="153"/>
        <v>-7005622</v>
      </c>
      <c r="I2212" s="2" t="s">
        <v>2355</v>
      </c>
      <c r="J2212" s="2" t="s">
        <v>2013</v>
      </c>
      <c r="K2212" s="1" t="e">
        <f>+VLOOKUP(B2212,[2]Sheet1!A$2:H$93,6,0)</f>
        <v>#N/A</v>
      </c>
      <c r="L2212" s="1" t="e">
        <f t="shared" si="155"/>
        <v>#N/A</v>
      </c>
      <c r="M2212" s="6" t="e">
        <f>+VLOOKUP(B2212,[2]Sheet1!A$2:H$93,8,0)</f>
        <v>#N/A</v>
      </c>
      <c r="N2212" t="s">
        <v>4426</v>
      </c>
    </row>
    <row r="2213" spans="1:14" customFormat="1" hidden="1" x14ac:dyDescent="0.2">
      <c r="A2213" s="6">
        <v>45054</v>
      </c>
      <c r="B2213" s="2">
        <v>21237</v>
      </c>
      <c r="C2213" s="2"/>
      <c r="D2213" s="2" t="s">
        <v>4409</v>
      </c>
      <c r="E2213" s="1">
        <v>-9906940</v>
      </c>
      <c r="F2213" s="8" t="s">
        <v>3060</v>
      </c>
      <c r="G2213" s="1">
        <v>-990694</v>
      </c>
      <c r="H2213" s="1">
        <f t="shared" si="153"/>
        <v>-10897634</v>
      </c>
      <c r="I2213" s="2" t="s">
        <v>2355</v>
      </c>
      <c r="J2213" s="2" t="s">
        <v>2013</v>
      </c>
      <c r="K2213" s="1" t="e">
        <f>+VLOOKUP(B2213,[2]Sheet1!A$2:H$93,6,0)</f>
        <v>#N/A</v>
      </c>
      <c r="L2213" s="1" t="e">
        <f t="shared" si="155"/>
        <v>#N/A</v>
      </c>
      <c r="M2213" s="6" t="e">
        <f>+VLOOKUP(B2213,[2]Sheet1!A$2:H$93,8,0)</f>
        <v>#N/A</v>
      </c>
      <c r="N2213" t="s">
        <v>4426</v>
      </c>
    </row>
    <row r="2214" spans="1:14" customFormat="1" hidden="1" x14ac:dyDescent="0.2">
      <c r="A2214" s="6">
        <v>45054</v>
      </c>
      <c r="B2214" s="2">
        <v>21238</v>
      </c>
      <c r="C2214" s="2"/>
      <c r="D2214" s="2" t="s">
        <v>4410</v>
      </c>
      <c r="E2214" s="1">
        <v>-5661109</v>
      </c>
      <c r="F2214" s="8" t="s">
        <v>3060</v>
      </c>
      <c r="G2214" s="1">
        <v>-566111</v>
      </c>
      <c r="H2214" s="1">
        <f t="shared" si="153"/>
        <v>-6227220</v>
      </c>
      <c r="I2214" s="2" t="s">
        <v>2355</v>
      </c>
      <c r="J2214" s="2" t="s">
        <v>2013</v>
      </c>
      <c r="K2214" s="1" t="e">
        <f>+VLOOKUP(B2214,[2]Sheet1!A$2:H$93,6,0)</f>
        <v>#N/A</v>
      </c>
      <c r="L2214" s="1" t="e">
        <f t="shared" si="155"/>
        <v>#N/A</v>
      </c>
      <c r="M2214" s="6" t="e">
        <f>+VLOOKUP(B2214,[2]Sheet1!A$2:H$93,8,0)</f>
        <v>#N/A</v>
      </c>
      <c r="N2214" t="s">
        <v>4426</v>
      </c>
    </row>
    <row r="2215" spans="1:14" customFormat="1" hidden="1" x14ac:dyDescent="0.2">
      <c r="A2215" s="6">
        <v>45054</v>
      </c>
      <c r="B2215" s="2">
        <v>21239</v>
      </c>
      <c r="C2215" s="2"/>
      <c r="D2215" s="2" t="s">
        <v>4405</v>
      </c>
      <c r="E2215" s="1">
        <v>-1415277</v>
      </c>
      <c r="F2215" s="8" t="s">
        <v>3060</v>
      </c>
      <c r="G2215" s="1">
        <v>-141528</v>
      </c>
      <c r="H2215" s="1">
        <f t="shared" si="153"/>
        <v>-1556805</v>
      </c>
      <c r="I2215" s="2" t="s">
        <v>2355</v>
      </c>
      <c r="J2215" s="2" t="s">
        <v>2013</v>
      </c>
      <c r="K2215" s="1" t="e">
        <f>+VLOOKUP(B2215,[2]Sheet1!A$2:H$93,6,0)</f>
        <v>#N/A</v>
      </c>
      <c r="L2215" s="1" t="e">
        <f t="shared" si="155"/>
        <v>#N/A</v>
      </c>
      <c r="M2215" s="6" t="e">
        <f>+VLOOKUP(B2215,[2]Sheet1!A$2:H$93,8,0)</f>
        <v>#N/A</v>
      </c>
      <c r="N2215" t="s">
        <v>4426</v>
      </c>
    </row>
    <row r="2216" spans="1:14" customFormat="1" hidden="1" x14ac:dyDescent="0.2">
      <c r="A2216" s="6">
        <v>45054</v>
      </c>
      <c r="B2216" s="2">
        <v>143</v>
      </c>
      <c r="C2216" s="2" t="s">
        <v>3458</v>
      </c>
      <c r="D2216" s="2" t="s">
        <v>3742</v>
      </c>
      <c r="E2216" s="1">
        <v>-1964491</v>
      </c>
      <c r="F2216" s="8" t="s">
        <v>620</v>
      </c>
      <c r="G2216" s="1">
        <v>-196449</v>
      </c>
      <c r="H2216" s="1">
        <f t="shared" si="153"/>
        <v>-2160940</v>
      </c>
      <c r="I2216" s="2" t="s">
        <v>124</v>
      </c>
      <c r="J2216" s="2" t="s">
        <v>1197</v>
      </c>
      <c r="K2216" s="1">
        <f>+VLOOKUP(B2216,[16]Sheet1!A$1:H$170,6,0)</f>
        <v>-1964491</v>
      </c>
      <c r="L2216" s="1">
        <f t="shared" si="155"/>
        <v>0</v>
      </c>
      <c r="M2216" s="6">
        <f>+VLOOKUP(B2216,[16]Sheet1!A$1:H$170,8,0)</f>
        <v>45082</v>
      </c>
      <c r="N2216" t="s">
        <v>4450</v>
      </c>
    </row>
    <row r="2217" spans="1:14" customFormat="1" hidden="1" x14ac:dyDescent="0.2">
      <c r="A2217" s="6">
        <v>45054</v>
      </c>
      <c r="B2217" s="2">
        <v>191</v>
      </c>
      <c r="C2217" s="2" t="s">
        <v>3443</v>
      </c>
      <c r="D2217" s="2" t="s">
        <v>3991</v>
      </c>
      <c r="E2217" s="1">
        <v>-372789</v>
      </c>
      <c r="F2217" s="8" t="s">
        <v>620</v>
      </c>
      <c r="G2217" s="1">
        <v>-37279</v>
      </c>
      <c r="H2217" s="1">
        <f t="shared" si="153"/>
        <v>-410068</v>
      </c>
      <c r="I2217" s="2" t="s">
        <v>1893</v>
      </c>
      <c r="J2217" s="2" t="s">
        <v>375</v>
      </c>
      <c r="K2217" s="1">
        <f>+VLOOKUP(B2217,[16]Sheet1!A$1:H$170,6,0)</f>
        <v>-372789</v>
      </c>
      <c r="L2217" s="1">
        <f t="shared" si="155"/>
        <v>0</v>
      </c>
      <c r="M2217" s="6">
        <f>+VLOOKUP(B2217,[16]Sheet1!A$1:H$170,8,0)</f>
        <v>45082</v>
      </c>
      <c r="N2217" t="s">
        <v>4450</v>
      </c>
    </row>
    <row r="2218" spans="1:14" customFormat="1" hidden="1" x14ac:dyDescent="0.2">
      <c r="A2218" s="6">
        <v>45054</v>
      </c>
      <c r="B2218" s="2" t="s">
        <v>4447</v>
      </c>
      <c r="C2218" s="2" t="s">
        <v>3464</v>
      </c>
      <c r="D2218" s="2" t="s">
        <v>3993</v>
      </c>
      <c r="E2218" s="1">
        <v>-2318307</v>
      </c>
      <c r="F2218" s="8" t="s">
        <v>620</v>
      </c>
      <c r="G2218" s="1">
        <v>-231831</v>
      </c>
      <c r="H2218" s="1">
        <f t="shared" si="153"/>
        <v>-2550138</v>
      </c>
      <c r="I2218" s="2" t="s">
        <v>1222</v>
      </c>
      <c r="J2218" s="2" t="s">
        <v>915</v>
      </c>
      <c r="K2218" s="1">
        <f>+VLOOKUP(B2218,[16]Sheet1!A$1:H$170,6,0)</f>
        <v>-2318307</v>
      </c>
      <c r="L2218" s="1">
        <f t="shared" si="155"/>
        <v>0</v>
      </c>
      <c r="M2218" s="6">
        <f>+VLOOKUP(B2218,[16]Sheet1!A$1:H$170,8,0)</f>
        <v>45082</v>
      </c>
      <c r="N2218" t="s">
        <v>4450</v>
      </c>
    </row>
    <row r="2219" spans="1:14" customFormat="1" hidden="1" x14ac:dyDescent="0.2">
      <c r="A2219" s="6">
        <v>45054</v>
      </c>
      <c r="B2219" s="2" t="s">
        <v>4448</v>
      </c>
      <c r="C2219" s="2" t="s">
        <v>3462</v>
      </c>
      <c r="D2219" s="2" t="s">
        <v>3994</v>
      </c>
      <c r="E2219" s="1">
        <v>-3286581</v>
      </c>
      <c r="F2219" s="8" t="s">
        <v>620</v>
      </c>
      <c r="G2219" s="1">
        <v>-328658</v>
      </c>
      <c r="H2219" s="1">
        <f t="shared" si="153"/>
        <v>-3615239</v>
      </c>
      <c r="I2219" s="2" t="s">
        <v>2818</v>
      </c>
      <c r="J2219" s="2" t="s">
        <v>364</v>
      </c>
      <c r="K2219" s="1">
        <f>+VLOOKUP(B2219,[16]Sheet1!A$1:H$170,6,0)</f>
        <v>-3286581</v>
      </c>
      <c r="L2219" s="1">
        <f t="shared" si="155"/>
        <v>0</v>
      </c>
      <c r="M2219" s="6">
        <f>+VLOOKUP(B2219,[16]Sheet1!A$1:H$170,8,0)</f>
        <v>45082</v>
      </c>
      <c r="N2219" t="s">
        <v>4450</v>
      </c>
    </row>
    <row r="2220" spans="1:14" customFormat="1" hidden="1" x14ac:dyDescent="0.2">
      <c r="A2220" s="6">
        <v>45054</v>
      </c>
      <c r="B2220" s="2" t="s">
        <v>4449</v>
      </c>
      <c r="C2220" s="2" t="s">
        <v>3440</v>
      </c>
      <c r="D2220" s="2" t="s">
        <v>3660</v>
      </c>
      <c r="E2220" s="1">
        <v>-282039</v>
      </c>
      <c r="F2220" s="8" t="s">
        <v>620</v>
      </c>
      <c r="G2220" s="1">
        <v>-28204</v>
      </c>
      <c r="H2220" s="1">
        <f t="shared" si="153"/>
        <v>-310243</v>
      </c>
      <c r="I2220" s="2" t="s">
        <v>1554</v>
      </c>
      <c r="J2220" s="2" t="s">
        <v>2830</v>
      </c>
      <c r="K2220" s="1">
        <f>+VLOOKUP(B2220,[16]Sheet1!A$1:H$170,6,0)</f>
        <v>-282039</v>
      </c>
      <c r="L2220" s="1">
        <f t="shared" si="155"/>
        <v>0</v>
      </c>
      <c r="M2220" s="6">
        <f>+VLOOKUP(B2220,[16]Sheet1!A$1:H$170,8,0)</f>
        <v>45082</v>
      </c>
      <c r="N2220" t="s">
        <v>4450</v>
      </c>
    </row>
    <row r="2221" spans="1:14" customFormat="1" hidden="1" x14ac:dyDescent="0.2">
      <c r="A2221" s="6">
        <v>45054</v>
      </c>
      <c r="B2221" s="2">
        <v>200</v>
      </c>
      <c r="C2221" s="2" t="s">
        <v>3445</v>
      </c>
      <c r="D2221" s="2" t="s">
        <v>3996</v>
      </c>
      <c r="E2221" s="1">
        <v>-4865504</v>
      </c>
      <c r="F2221" s="8" t="s">
        <v>620</v>
      </c>
      <c r="G2221" s="1">
        <v>-486552</v>
      </c>
      <c r="H2221" s="1">
        <f t="shared" si="153"/>
        <v>-5352056</v>
      </c>
      <c r="I2221" s="2" t="s">
        <v>24</v>
      </c>
      <c r="J2221" s="2" t="s">
        <v>349</v>
      </c>
      <c r="K2221" s="1">
        <f>+VLOOKUP(B2221,[16]Sheet1!A$1:H$170,6,0)</f>
        <v>-4865504</v>
      </c>
      <c r="L2221" s="1">
        <f t="shared" si="155"/>
        <v>0</v>
      </c>
      <c r="M2221" s="6">
        <f>+VLOOKUP(B2221,[16]Sheet1!A$1:H$170,8,0)</f>
        <v>45082</v>
      </c>
      <c r="N2221" t="s">
        <v>4450</v>
      </c>
    </row>
    <row r="2222" spans="1:14" customFormat="1" hidden="1" x14ac:dyDescent="0.2">
      <c r="A2222" s="6">
        <v>45054</v>
      </c>
      <c r="B2222" s="2">
        <v>203</v>
      </c>
      <c r="C2222" s="2" t="s">
        <v>3462</v>
      </c>
      <c r="D2222" s="2" t="s">
        <v>3998</v>
      </c>
      <c r="E2222" s="1">
        <v>-5118039</v>
      </c>
      <c r="F2222" s="8" t="s">
        <v>620</v>
      </c>
      <c r="G2222" s="1">
        <v>-511805</v>
      </c>
      <c r="H2222" s="1">
        <f t="shared" si="153"/>
        <v>-5629844</v>
      </c>
      <c r="I2222" s="2" t="s">
        <v>2818</v>
      </c>
      <c r="J2222" s="2" t="s">
        <v>364</v>
      </c>
      <c r="K2222" s="1">
        <f>+VLOOKUP(B2222,[16]Sheet1!A$1:H$170,6,0)</f>
        <v>-5118039</v>
      </c>
      <c r="L2222" s="1">
        <f t="shared" si="155"/>
        <v>0</v>
      </c>
      <c r="M2222" s="6">
        <f>+VLOOKUP(B2222,[16]Sheet1!A$1:H$170,8,0)</f>
        <v>45082</v>
      </c>
      <c r="N2222" t="s">
        <v>4450</v>
      </c>
    </row>
    <row r="2223" spans="1:14" customFormat="1" hidden="1" x14ac:dyDescent="0.2">
      <c r="A2223" s="6">
        <v>45054</v>
      </c>
      <c r="B2223" s="2">
        <v>269</v>
      </c>
      <c r="C2223" s="2" t="s">
        <v>3389</v>
      </c>
      <c r="D2223" s="2" t="s">
        <v>4000</v>
      </c>
      <c r="E2223" s="1">
        <v>-73431</v>
      </c>
      <c r="F2223" s="8" t="s">
        <v>620</v>
      </c>
      <c r="G2223" s="1">
        <v>-7343</v>
      </c>
      <c r="H2223" s="1">
        <f t="shared" si="153"/>
        <v>-80774</v>
      </c>
      <c r="I2223" s="2" t="s">
        <v>1900</v>
      </c>
      <c r="J2223" s="2" t="s">
        <v>441</v>
      </c>
      <c r="K2223" s="1">
        <f>+VLOOKUP(B2223,[16]Sheet1!A$1:H$170,6,0)</f>
        <v>-73431</v>
      </c>
      <c r="L2223" s="1">
        <f t="shared" si="155"/>
        <v>0</v>
      </c>
      <c r="M2223" s="6">
        <f>+VLOOKUP(B2223,[16]Sheet1!A$1:H$170,8,0)</f>
        <v>45082</v>
      </c>
      <c r="N2223" t="s">
        <v>4450</v>
      </c>
    </row>
    <row r="2224" spans="1:14" customFormat="1" hidden="1" x14ac:dyDescent="0.2">
      <c r="A2224" s="6">
        <v>45054</v>
      </c>
      <c r="B2224" s="2">
        <v>25627</v>
      </c>
      <c r="C2224" s="2" t="s">
        <v>2162</v>
      </c>
      <c r="D2224" s="2" t="s">
        <v>4002</v>
      </c>
      <c r="E2224" s="1">
        <v>17533435</v>
      </c>
      <c r="F2224" s="8" t="s">
        <v>620</v>
      </c>
      <c r="G2224" s="1">
        <v>1753344</v>
      </c>
      <c r="H2224" s="1">
        <f t="shared" si="153"/>
        <v>19286779</v>
      </c>
      <c r="I2224" s="2" t="s">
        <v>2355</v>
      </c>
      <c r="J2224" s="2" t="s">
        <v>2013</v>
      </c>
      <c r="K2224" s="1">
        <f>+VLOOKUP(B2224,[12]Sheet1!A$120:I$325,7,0)</f>
        <v>17533435</v>
      </c>
      <c r="L2224" s="1">
        <f t="shared" si="155"/>
        <v>0</v>
      </c>
      <c r="M2224" s="6">
        <f>+VLOOKUP(B2224,[12]Sheet1!A$120:I$325,9,0)</f>
        <v>44935</v>
      </c>
      <c r="N2224" t="s">
        <v>4438</v>
      </c>
    </row>
    <row r="2225" spans="1:14" customFormat="1" hidden="1" x14ac:dyDescent="0.2">
      <c r="A2225" s="6">
        <v>45054</v>
      </c>
      <c r="B2225" s="2">
        <v>25628</v>
      </c>
      <c r="C2225" s="2" t="s">
        <v>2162</v>
      </c>
      <c r="D2225" s="2" t="s">
        <v>4004</v>
      </c>
      <c r="E2225" s="1">
        <v>1887980</v>
      </c>
      <c r="F2225" s="8" t="s">
        <v>620</v>
      </c>
      <c r="G2225" s="1">
        <v>188798</v>
      </c>
      <c r="H2225" s="1">
        <f t="shared" si="153"/>
        <v>2076778</v>
      </c>
      <c r="I2225" s="2" t="s">
        <v>24</v>
      </c>
      <c r="J2225" s="2" t="s">
        <v>349</v>
      </c>
      <c r="K2225" s="1">
        <f>+VLOOKUP(B2225,[12]Sheet1!A$120:I$325,7,0)</f>
        <v>1887980</v>
      </c>
      <c r="L2225" s="1">
        <f t="shared" si="155"/>
        <v>0</v>
      </c>
      <c r="M2225" s="6">
        <f>+VLOOKUP(B2225,[12]Sheet1!A$120:I$325,9,0)</f>
        <v>44935</v>
      </c>
      <c r="N2225" t="s">
        <v>4438</v>
      </c>
    </row>
    <row r="2226" spans="1:14" customFormat="1" hidden="1" x14ac:dyDescent="0.2">
      <c r="A2226" s="6">
        <v>45054</v>
      </c>
      <c r="B2226" s="2">
        <v>25629</v>
      </c>
      <c r="C2226" s="2" t="s">
        <v>2162</v>
      </c>
      <c r="D2226" s="2" t="s">
        <v>4006</v>
      </c>
      <c r="E2226" s="1">
        <v>2024120</v>
      </c>
      <c r="F2226" s="8" t="s">
        <v>620</v>
      </c>
      <c r="G2226" s="1">
        <v>202412</v>
      </c>
      <c r="H2226" s="1">
        <f t="shared" si="153"/>
        <v>2226532</v>
      </c>
      <c r="I2226" s="2" t="s">
        <v>944</v>
      </c>
      <c r="J2226" s="2" t="s">
        <v>319</v>
      </c>
      <c r="K2226" s="1" t="e">
        <f>+VLOOKUP(B2226,[20]Sheet1!$A$1:$H$126,6,0)</f>
        <v>#N/A</v>
      </c>
      <c r="L2226" s="1" t="e">
        <f t="shared" si="155"/>
        <v>#N/A</v>
      </c>
      <c r="M2226" s="6" t="e">
        <f>+VLOOKUP(B2226,[20]Sheet1!$A$1:$H$126,8,0)</f>
        <v>#N/A</v>
      </c>
      <c r="N2226" t="s">
        <v>5163</v>
      </c>
    </row>
    <row r="2227" spans="1:14" customFormat="1" hidden="1" x14ac:dyDescent="0.2">
      <c r="A2227" s="6">
        <v>45054</v>
      </c>
      <c r="B2227" s="2">
        <v>25630</v>
      </c>
      <c r="C2227" s="2" t="s">
        <v>2162</v>
      </c>
      <c r="D2227" s="2" t="s">
        <v>4008</v>
      </c>
      <c r="E2227" s="1">
        <v>2024120</v>
      </c>
      <c r="F2227" s="8" t="s">
        <v>620</v>
      </c>
      <c r="G2227" s="1">
        <v>202412</v>
      </c>
      <c r="H2227" s="1">
        <f t="shared" si="153"/>
        <v>2226532</v>
      </c>
      <c r="I2227" s="2" t="s">
        <v>1554</v>
      </c>
      <c r="J2227" s="2" t="s">
        <v>2830</v>
      </c>
      <c r="K2227" s="1">
        <f>+VLOOKUP(B2227,[12]Sheet1!A$120:I$325,7,0)</f>
        <v>2024120</v>
      </c>
      <c r="L2227" s="1">
        <f t="shared" si="155"/>
        <v>0</v>
      </c>
      <c r="M2227" s="6">
        <f>+VLOOKUP(B2227,[12]Sheet1!A$120:I$325,9,0)</f>
        <v>44935</v>
      </c>
      <c r="N2227" t="s">
        <v>4438</v>
      </c>
    </row>
    <row r="2228" spans="1:14" customFormat="1" hidden="1" x14ac:dyDescent="0.2">
      <c r="A2228" s="6">
        <v>45054</v>
      </c>
      <c r="B2228" s="2">
        <v>25631</v>
      </c>
      <c r="C2228" s="2" t="s">
        <v>2162</v>
      </c>
      <c r="D2228" s="2" t="s">
        <v>4010</v>
      </c>
      <c r="E2228" s="1">
        <v>943990</v>
      </c>
      <c r="F2228" s="8" t="s">
        <v>620</v>
      </c>
      <c r="G2228" s="1">
        <v>94399</v>
      </c>
      <c r="H2228" s="1">
        <f t="shared" si="153"/>
        <v>1038389</v>
      </c>
      <c r="I2228" s="2" t="s">
        <v>2119</v>
      </c>
      <c r="J2228" s="2" t="s">
        <v>1150</v>
      </c>
      <c r="K2228" s="1">
        <f>+VLOOKUP(B2228,[12]Sheet1!A$120:I$325,7,0)</f>
        <v>943990</v>
      </c>
      <c r="L2228" s="1">
        <f t="shared" si="155"/>
        <v>0</v>
      </c>
      <c r="M2228" s="6">
        <f>+VLOOKUP(B2228,[12]Sheet1!A$120:I$325,9,0)</f>
        <v>44935</v>
      </c>
      <c r="N2228" t="s">
        <v>4438</v>
      </c>
    </row>
    <row r="2229" spans="1:14" customFormat="1" hidden="1" x14ac:dyDescent="0.2">
      <c r="A2229" s="6">
        <v>45054</v>
      </c>
      <c r="B2229" s="2">
        <v>25632</v>
      </c>
      <c r="C2229" s="2" t="s">
        <v>2162</v>
      </c>
      <c r="D2229" s="2" t="s">
        <v>4012</v>
      </c>
      <c r="E2229" s="1">
        <v>2024120</v>
      </c>
      <c r="F2229" s="8" t="s">
        <v>620</v>
      </c>
      <c r="G2229" s="1">
        <v>202412</v>
      </c>
      <c r="H2229" s="1">
        <f t="shared" si="153"/>
        <v>2226532</v>
      </c>
      <c r="I2229" s="2" t="s">
        <v>1893</v>
      </c>
      <c r="J2229" s="2" t="s">
        <v>375</v>
      </c>
      <c r="K2229" s="1">
        <f>+VLOOKUP(B2229,[12]Sheet1!A$120:I$325,7,0)</f>
        <v>2024120</v>
      </c>
      <c r="L2229" s="1">
        <f t="shared" si="155"/>
        <v>0</v>
      </c>
      <c r="M2229" s="6">
        <f>+VLOOKUP(B2229,[12]Sheet1!A$120:I$325,9,0)</f>
        <v>44935</v>
      </c>
      <c r="N2229" t="s">
        <v>4438</v>
      </c>
    </row>
    <row r="2230" spans="1:14" customFormat="1" hidden="1" x14ac:dyDescent="0.2">
      <c r="A2230" s="6">
        <v>45054</v>
      </c>
      <c r="B2230" s="2">
        <v>25633</v>
      </c>
      <c r="C2230" s="2" t="s">
        <v>2162</v>
      </c>
      <c r="D2230" s="2" t="s">
        <v>4014</v>
      </c>
      <c r="E2230" s="1">
        <v>3023910</v>
      </c>
      <c r="F2230" s="8" t="s">
        <v>620</v>
      </c>
      <c r="G2230" s="1">
        <v>302391</v>
      </c>
      <c r="H2230" s="1">
        <f t="shared" si="153"/>
        <v>3326301</v>
      </c>
      <c r="I2230" s="2" t="s">
        <v>1893</v>
      </c>
      <c r="J2230" s="2" t="s">
        <v>375</v>
      </c>
      <c r="K2230" s="1">
        <f>+VLOOKUP(B2230,[12]Sheet1!A$120:I$325,7,0)</f>
        <v>3023910</v>
      </c>
      <c r="L2230" s="1">
        <f t="shared" si="155"/>
        <v>0</v>
      </c>
      <c r="M2230" s="6">
        <f>+VLOOKUP(B2230,[12]Sheet1!A$120:I$325,9,0)</f>
        <v>44935</v>
      </c>
      <c r="N2230" t="s">
        <v>4438</v>
      </c>
    </row>
    <row r="2231" spans="1:14" customFormat="1" hidden="1" x14ac:dyDescent="0.2">
      <c r="A2231" s="6">
        <v>45054</v>
      </c>
      <c r="B2231" s="2">
        <v>25634</v>
      </c>
      <c r="C2231" s="2" t="s">
        <v>2162</v>
      </c>
      <c r="D2231" s="2" t="s">
        <v>4016</v>
      </c>
      <c r="E2231" s="1">
        <v>4236820</v>
      </c>
      <c r="F2231" s="8" t="s">
        <v>620</v>
      </c>
      <c r="G2231" s="1">
        <v>423682</v>
      </c>
      <c r="H2231" s="1">
        <f t="shared" si="153"/>
        <v>4660502</v>
      </c>
      <c r="I2231" s="2" t="s">
        <v>1893</v>
      </c>
      <c r="J2231" s="2" t="s">
        <v>375</v>
      </c>
      <c r="K2231" s="1">
        <f>+VLOOKUP(B2231,[12]Sheet1!A$120:I$325,7,0)</f>
        <v>4236820</v>
      </c>
      <c r="L2231" s="1">
        <f t="shared" si="155"/>
        <v>0</v>
      </c>
      <c r="M2231" s="6">
        <f>+VLOOKUP(B2231,[12]Sheet1!A$120:I$325,9,0)</f>
        <v>44935</v>
      </c>
      <c r="N2231" t="s">
        <v>4438</v>
      </c>
    </row>
    <row r="2232" spans="1:14" customFormat="1" hidden="1" x14ac:dyDescent="0.2">
      <c r="A2232" s="6">
        <v>45054</v>
      </c>
      <c r="B2232" s="2">
        <v>25635</v>
      </c>
      <c r="C2232" s="2" t="s">
        <v>2162</v>
      </c>
      <c r="D2232" s="2" t="s">
        <v>4018</v>
      </c>
      <c r="E2232" s="1">
        <v>4294225</v>
      </c>
      <c r="F2232" s="8" t="s">
        <v>620</v>
      </c>
      <c r="G2232" s="1">
        <v>429423</v>
      </c>
      <c r="H2232" s="1">
        <f t="shared" si="153"/>
        <v>4723648</v>
      </c>
      <c r="I2232" s="2" t="s">
        <v>1893</v>
      </c>
      <c r="J2232" s="2" t="s">
        <v>375</v>
      </c>
      <c r="K2232" s="1">
        <f>+VLOOKUP(B2232,[12]Sheet1!A$120:I$325,7,0)</f>
        <v>4294225</v>
      </c>
      <c r="L2232" s="1">
        <f t="shared" si="155"/>
        <v>0</v>
      </c>
      <c r="M2232" s="6">
        <f>+VLOOKUP(B2232,[12]Sheet1!A$120:I$325,9,0)</f>
        <v>44935</v>
      </c>
      <c r="N2232" t="s">
        <v>4438</v>
      </c>
    </row>
    <row r="2233" spans="1:14" customFormat="1" hidden="1" x14ac:dyDescent="0.2">
      <c r="A2233" s="6">
        <v>45054</v>
      </c>
      <c r="B2233" s="2">
        <v>25636</v>
      </c>
      <c r="C2233" s="2" t="s">
        <v>2162</v>
      </c>
      <c r="D2233" s="2" t="s">
        <v>4020</v>
      </c>
      <c r="E2233" s="1">
        <v>5241628</v>
      </c>
      <c r="F2233" s="8" t="s">
        <v>620</v>
      </c>
      <c r="G2233" s="1">
        <v>524163</v>
      </c>
      <c r="H2233" s="1">
        <f t="shared" si="153"/>
        <v>5765791</v>
      </c>
      <c r="I2233" s="2" t="s">
        <v>1893</v>
      </c>
      <c r="J2233" s="2" t="s">
        <v>375</v>
      </c>
      <c r="K2233" s="1">
        <f>+VLOOKUP(B2233,[12]Sheet1!A$120:I$325,7,0)</f>
        <v>5241628</v>
      </c>
      <c r="L2233" s="1">
        <f t="shared" si="155"/>
        <v>0</v>
      </c>
      <c r="M2233" s="6">
        <f>+VLOOKUP(B2233,[12]Sheet1!A$120:I$325,9,0)</f>
        <v>44935</v>
      </c>
      <c r="N2233" t="s">
        <v>4438</v>
      </c>
    </row>
    <row r="2234" spans="1:14" customFormat="1" hidden="1" x14ac:dyDescent="0.2">
      <c r="A2234" s="6">
        <v>45054</v>
      </c>
      <c r="B2234" s="2">
        <v>25637</v>
      </c>
      <c r="C2234" s="2" t="s">
        <v>2162</v>
      </c>
      <c r="D2234" s="2" t="s">
        <v>4022</v>
      </c>
      <c r="E2234" s="1">
        <v>3927070</v>
      </c>
      <c r="F2234" s="8" t="s">
        <v>620</v>
      </c>
      <c r="G2234" s="1">
        <v>392707</v>
      </c>
      <c r="H2234" s="1">
        <f t="shared" si="153"/>
        <v>4319777</v>
      </c>
      <c r="I2234" s="2" t="s">
        <v>1893</v>
      </c>
      <c r="J2234" s="2" t="s">
        <v>375</v>
      </c>
      <c r="K2234" s="1">
        <f>+VLOOKUP(B2234,[12]Sheet1!A$120:I$325,7,0)</f>
        <v>3927070</v>
      </c>
      <c r="L2234" s="1">
        <f t="shared" si="155"/>
        <v>0</v>
      </c>
      <c r="M2234" s="6">
        <f>+VLOOKUP(B2234,[12]Sheet1!A$120:I$325,9,0)</f>
        <v>44935</v>
      </c>
      <c r="N2234" t="s">
        <v>4438</v>
      </c>
    </row>
    <row r="2235" spans="1:14" customFormat="1" hidden="1" x14ac:dyDescent="0.2">
      <c r="A2235" s="6">
        <v>45054</v>
      </c>
      <c r="B2235" s="2">
        <v>25638</v>
      </c>
      <c r="C2235" s="2" t="s">
        <v>2162</v>
      </c>
      <c r="D2235" s="2" t="s">
        <v>4024</v>
      </c>
      <c r="E2235" s="1">
        <v>3019185</v>
      </c>
      <c r="F2235" s="8" t="s">
        <v>620</v>
      </c>
      <c r="G2235" s="1">
        <v>301919</v>
      </c>
      <c r="H2235" s="1">
        <f t="shared" si="153"/>
        <v>3321104</v>
      </c>
      <c r="I2235" s="2" t="s">
        <v>1893</v>
      </c>
      <c r="J2235" s="2" t="s">
        <v>375</v>
      </c>
      <c r="K2235" s="1">
        <f>+VLOOKUP(B2235,[12]Sheet1!A$120:I$325,7,0)</f>
        <v>3019185</v>
      </c>
      <c r="L2235" s="1">
        <f t="shared" si="155"/>
        <v>0</v>
      </c>
      <c r="M2235" s="6">
        <f>+VLOOKUP(B2235,[12]Sheet1!A$120:I$325,9,0)</f>
        <v>44935</v>
      </c>
      <c r="N2235" t="s">
        <v>4438</v>
      </c>
    </row>
    <row r="2236" spans="1:14" customFormat="1" hidden="1" x14ac:dyDescent="0.2">
      <c r="A2236" s="6">
        <v>45054</v>
      </c>
      <c r="B2236" s="2">
        <v>25639</v>
      </c>
      <c r="C2236" s="2" t="s">
        <v>2162</v>
      </c>
      <c r="D2236" s="2" t="s">
        <v>4026</v>
      </c>
      <c r="E2236" s="1">
        <v>506030</v>
      </c>
      <c r="F2236" s="8" t="s">
        <v>620</v>
      </c>
      <c r="G2236" s="1">
        <v>50603</v>
      </c>
      <c r="H2236" s="1">
        <f t="shared" si="153"/>
        <v>556633</v>
      </c>
      <c r="I2236" s="2" t="s">
        <v>1893</v>
      </c>
      <c r="J2236" s="2" t="s">
        <v>375</v>
      </c>
      <c r="K2236" s="1">
        <f>+VLOOKUP(B2236,[12]Sheet1!A$120:I$325,7,0)</f>
        <v>506030</v>
      </c>
      <c r="L2236" s="1">
        <f t="shared" si="155"/>
        <v>0</v>
      </c>
      <c r="M2236" s="6">
        <f>+VLOOKUP(B2236,[12]Sheet1!A$120:I$325,9,0)</f>
        <v>44935</v>
      </c>
      <c r="N2236" t="s">
        <v>4438</v>
      </c>
    </row>
    <row r="2237" spans="1:14" customFormat="1" hidden="1" x14ac:dyDescent="0.2">
      <c r="A2237" s="6">
        <v>45054</v>
      </c>
      <c r="B2237" s="2">
        <v>25640</v>
      </c>
      <c r="C2237" s="2" t="s">
        <v>2162</v>
      </c>
      <c r="D2237" s="2" t="s">
        <v>4028</v>
      </c>
      <c r="E2237" s="1">
        <v>23176510</v>
      </c>
      <c r="F2237" s="8" t="s">
        <v>620</v>
      </c>
      <c r="G2237" s="1">
        <v>2317651</v>
      </c>
      <c r="H2237" s="1">
        <f t="shared" si="153"/>
        <v>25494161</v>
      </c>
      <c r="I2237" s="2" t="s">
        <v>2339</v>
      </c>
      <c r="J2237" s="2" t="s">
        <v>1408</v>
      </c>
      <c r="K2237" s="1">
        <f>+VLOOKUP(B2237,[16]Sheet1!A$1:H$170,6,0)</f>
        <v>23176510</v>
      </c>
      <c r="L2237" s="1">
        <f t="shared" si="155"/>
        <v>0</v>
      </c>
      <c r="M2237" s="6">
        <f>+VLOOKUP(B2237,[16]Sheet1!A$1:H$170,8,0)</f>
        <v>45082</v>
      </c>
      <c r="N2237" t="s">
        <v>4450</v>
      </c>
    </row>
    <row r="2238" spans="1:14" customFormat="1" hidden="1" x14ac:dyDescent="0.2">
      <c r="A2238" s="6">
        <v>45054</v>
      </c>
      <c r="B2238" s="2">
        <v>25641</v>
      </c>
      <c r="C2238" s="2" t="s">
        <v>2162</v>
      </c>
      <c r="D2238" s="2" t="s">
        <v>4030</v>
      </c>
      <c r="E2238" s="1">
        <v>943990</v>
      </c>
      <c r="F2238" s="8" t="s">
        <v>620</v>
      </c>
      <c r="G2238" s="1">
        <v>94399</v>
      </c>
      <c r="H2238" s="1">
        <f t="shared" si="153"/>
        <v>1038389</v>
      </c>
      <c r="I2238" s="2" t="s">
        <v>1222</v>
      </c>
      <c r="J2238" s="2" t="s">
        <v>915</v>
      </c>
      <c r="K2238" s="1">
        <f>+VLOOKUP(B2238,[16]Sheet1!A$1:H$170,6,0)</f>
        <v>943990</v>
      </c>
      <c r="L2238" s="1">
        <f t="shared" si="155"/>
        <v>0</v>
      </c>
      <c r="M2238" s="6">
        <f>+VLOOKUP(B2238,[16]Sheet1!A$1:H$170,8,0)</f>
        <v>45082</v>
      </c>
      <c r="N2238" t="s">
        <v>4450</v>
      </c>
    </row>
    <row r="2239" spans="1:14" customFormat="1" hidden="1" x14ac:dyDescent="0.2">
      <c r="A2239" s="6">
        <v>45054</v>
      </c>
      <c r="B2239" s="2">
        <v>25642</v>
      </c>
      <c r="C2239" s="2" t="s">
        <v>2162</v>
      </c>
      <c r="D2239" s="2" t="s">
        <v>4032</v>
      </c>
      <c r="E2239" s="1">
        <v>4300590</v>
      </c>
      <c r="F2239" s="8" t="s">
        <v>620</v>
      </c>
      <c r="G2239" s="1">
        <v>430059</v>
      </c>
      <c r="H2239" s="1">
        <f t="shared" si="153"/>
        <v>4730649</v>
      </c>
      <c r="I2239" s="2" t="s">
        <v>2355</v>
      </c>
      <c r="J2239" s="2" t="s">
        <v>2013</v>
      </c>
      <c r="K2239" s="1">
        <f>+VLOOKUP(B2239,[16]Sheet1!A$1:H$170,6,0)</f>
        <v>4300590</v>
      </c>
      <c r="L2239" s="1">
        <f t="shared" si="155"/>
        <v>0</v>
      </c>
      <c r="M2239" s="6">
        <f>+VLOOKUP(B2239,[16]Sheet1!A$1:H$170,8,0)</f>
        <v>45082</v>
      </c>
      <c r="N2239" t="s">
        <v>4450</v>
      </c>
    </row>
    <row r="2240" spans="1:14" customFormat="1" hidden="1" x14ac:dyDescent="0.2">
      <c r="A2240" s="6">
        <v>45054</v>
      </c>
      <c r="B2240" s="2">
        <v>25643</v>
      </c>
      <c r="C2240" s="2" t="s">
        <v>2162</v>
      </c>
      <c r="D2240" s="2" t="s">
        <v>4034</v>
      </c>
      <c r="E2240" s="1">
        <v>13132640</v>
      </c>
      <c r="F2240" s="8" t="s">
        <v>620</v>
      </c>
      <c r="G2240" s="1">
        <v>1313264</v>
      </c>
      <c r="H2240" s="1">
        <f t="shared" si="153"/>
        <v>14445904</v>
      </c>
      <c r="I2240" s="2" t="s">
        <v>2355</v>
      </c>
      <c r="J2240" s="2" t="s">
        <v>2013</v>
      </c>
      <c r="K2240" s="1">
        <f>+VLOOKUP(B2240,[16]Sheet1!A$1:H$170,6,0)</f>
        <v>13132640</v>
      </c>
      <c r="L2240" s="1">
        <f t="shared" si="155"/>
        <v>0</v>
      </c>
      <c r="M2240" s="6">
        <f>+VLOOKUP(B2240,[16]Sheet1!A$1:H$170,8,0)</f>
        <v>45082</v>
      </c>
      <c r="N2240" t="s">
        <v>4450</v>
      </c>
    </row>
    <row r="2241" spans="1:14" customFormat="1" hidden="1" x14ac:dyDescent="0.2">
      <c r="A2241" s="6">
        <v>45054</v>
      </c>
      <c r="B2241" s="2">
        <v>25644</v>
      </c>
      <c r="C2241" s="2" t="s">
        <v>2162</v>
      </c>
      <c r="D2241" s="2" t="s">
        <v>4036</v>
      </c>
      <c r="E2241" s="1">
        <v>4298480</v>
      </c>
      <c r="F2241" s="8" t="s">
        <v>620</v>
      </c>
      <c r="G2241" s="1">
        <v>429848</v>
      </c>
      <c r="H2241" s="1">
        <f t="shared" si="153"/>
        <v>4728328</v>
      </c>
      <c r="I2241" s="2" t="s">
        <v>2355</v>
      </c>
      <c r="J2241" s="2" t="s">
        <v>2013</v>
      </c>
      <c r="K2241" s="1">
        <f>+VLOOKUP(B2241,[16]Sheet1!A$1:H$170,6,0)</f>
        <v>4298480</v>
      </c>
      <c r="L2241" s="1">
        <f t="shared" si="155"/>
        <v>0</v>
      </c>
      <c r="M2241" s="6">
        <f>+VLOOKUP(B2241,[16]Sheet1!A$1:H$170,8,0)</f>
        <v>45082</v>
      </c>
      <c r="N2241" t="s">
        <v>4450</v>
      </c>
    </row>
    <row r="2242" spans="1:14" customFormat="1" hidden="1" x14ac:dyDescent="0.2">
      <c r="A2242" s="6">
        <v>45054</v>
      </c>
      <c r="B2242" s="2">
        <v>25645</v>
      </c>
      <c r="C2242" s="2" t="s">
        <v>2162</v>
      </c>
      <c r="D2242" s="2" t="s">
        <v>4038</v>
      </c>
      <c r="E2242" s="1">
        <v>9439900</v>
      </c>
      <c r="F2242" s="8" t="s">
        <v>620</v>
      </c>
      <c r="G2242" s="1">
        <v>943990</v>
      </c>
      <c r="H2242" s="1">
        <f t="shared" ref="H2242:H2305" si="156">+E2242+G2242</f>
        <v>10383890</v>
      </c>
      <c r="I2242" s="2" t="s">
        <v>2355</v>
      </c>
      <c r="J2242" s="2" t="s">
        <v>2013</v>
      </c>
      <c r="K2242" s="1">
        <f>+VLOOKUP(B2242,[16]Sheet1!A$1:H$170,6,0)</f>
        <v>9439900</v>
      </c>
      <c r="L2242" s="1">
        <f t="shared" si="155"/>
        <v>0</v>
      </c>
      <c r="M2242" s="6">
        <f>+VLOOKUP(B2242,[16]Sheet1!A$1:H$170,8,0)</f>
        <v>45082</v>
      </c>
      <c r="N2242" t="s">
        <v>4450</v>
      </c>
    </row>
    <row r="2243" spans="1:14" customFormat="1" hidden="1" x14ac:dyDescent="0.2">
      <c r="A2243" s="6">
        <v>45054</v>
      </c>
      <c r="B2243" s="2">
        <v>25646</v>
      </c>
      <c r="C2243" s="2" t="s">
        <v>2162</v>
      </c>
      <c r="D2243" s="2" t="s">
        <v>4040</v>
      </c>
      <c r="E2243" s="1">
        <v>7550995</v>
      </c>
      <c r="F2243" s="8" t="s">
        <v>620</v>
      </c>
      <c r="G2243" s="1">
        <v>755100</v>
      </c>
      <c r="H2243" s="1">
        <f t="shared" si="156"/>
        <v>8306095</v>
      </c>
      <c r="I2243" s="2" t="s">
        <v>1796</v>
      </c>
      <c r="J2243" s="2" t="s">
        <v>913</v>
      </c>
      <c r="K2243" s="1">
        <f>+VLOOKUP(B2243,[16]Sheet1!A$1:H$170,6,0)</f>
        <v>7551000</v>
      </c>
      <c r="L2243" s="1">
        <f t="shared" si="155"/>
        <v>5</v>
      </c>
      <c r="M2243" s="6">
        <f>+VLOOKUP(B2243,[16]Sheet1!A$1:H$170,8,0)</f>
        <v>45082</v>
      </c>
      <c r="N2243" t="s">
        <v>4450</v>
      </c>
    </row>
    <row r="2244" spans="1:14" customFormat="1" hidden="1" x14ac:dyDescent="0.2">
      <c r="A2244" s="6">
        <v>45054</v>
      </c>
      <c r="B2244" s="2">
        <v>25647</v>
      </c>
      <c r="C2244" s="2" t="s">
        <v>2162</v>
      </c>
      <c r="D2244" s="2" t="s">
        <v>4042</v>
      </c>
      <c r="E2244" s="1">
        <v>16962400</v>
      </c>
      <c r="F2244" s="8" t="s">
        <v>620</v>
      </c>
      <c r="G2244" s="1">
        <v>1696240</v>
      </c>
      <c r="H2244" s="1">
        <f t="shared" si="156"/>
        <v>18658640</v>
      </c>
      <c r="I2244" s="2" t="s">
        <v>1554</v>
      </c>
      <c r="J2244" s="2" t="s">
        <v>2830</v>
      </c>
      <c r="K2244" s="1">
        <f>+VLOOKUP(B2244,[16]Sheet1!A$1:H$170,6,0)</f>
        <v>16962400</v>
      </c>
      <c r="L2244" s="1">
        <f t="shared" si="155"/>
        <v>0</v>
      </c>
      <c r="M2244" s="6">
        <f>+VLOOKUP(B2244,[16]Sheet1!A$1:H$170,8,0)</f>
        <v>45082</v>
      </c>
      <c r="N2244" t="s">
        <v>4450</v>
      </c>
    </row>
    <row r="2245" spans="1:14" customFormat="1" hidden="1" x14ac:dyDescent="0.2">
      <c r="A2245" s="6">
        <v>45054</v>
      </c>
      <c r="B2245" s="2">
        <v>25648</v>
      </c>
      <c r="C2245" s="2" t="s">
        <v>2162</v>
      </c>
      <c r="D2245" s="2" t="s">
        <v>4044</v>
      </c>
      <c r="E2245" s="1">
        <v>4719950</v>
      </c>
      <c r="F2245" s="8" t="s">
        <v>620</v>
      </c>
      <c r="G2245" s="1">
        <v>471995</v>
      </c>
      <c r="H2245" s="1">
        <f t="shared" si="156"/>
        <v>5191945</v>
      </c>
      <c r="I2245" s="2" t="s">
        <v>944</v>
      </c>
      <c r="J2245" s="2" t="s">
        <v>319</v>
      </c>
      <c r="K2245" s="1">
        <f>+VLOOKUP(B2245,[16]Sheet1!A$1:H$170,6,0)</f>
        <v>4719950</v>
      </c>
      <c r="L2245" s="1">
        <f t="shared" si="155"/>
        <v>0</v>
      </c>
      <c r="M2245" s="6">
        <f>+VLOOKUP(B2245,[16]Sheet1!A$1:H$170,8,0)</f>
        <v>45082</v>
      </c>
      <c r="N2245" t="s">
        <v>4450</v>
      </c>
    </row>
    <row r="2246" spans="1:14" customFormat="1" hidden="1" x14ac:dyDescent="0.2">
      <c r="A2246" s="6">
        <v>45054</v>
      </c>
      <c r="B2246" s="2">
        <v>25649</v>
      </c>
      <c r="C2246" s="2" t="s">
        <v>2162</v>
      </c>
      <c r="D2246" s="2" t="s">
        <v>4046</v>
      </c>
      <c r="E2246" s="1">
        <v>9610150</v>
      </c>
      <c r="F2246" s="8" t="s">
        <v>620</v>
      </c>
      <c r="G2246" s="1">
        <v>961015</v>
      </c>
      <c r="H2246" s="1">
        <f t="shared" si="156"/>
        <v>10571165</v>
      </c>
      <c r="I2246" s="2" t="s">
        <v>944</v>
      </c>
      <c r="J2246" s="2" t="s">
        <v>319</v>
      </c>
      <c r="K2246" s="1">
        <f>+VLOOKUP(B2246,[16]Sheet1!A$1:H$170,6,0)</f>
        <v>9610150</v>
      </c>
      <c r="L2246" s="1">
        <f t="shared" si="155"/>
        <v>0</v>
      </c>
      <c r="M2246" s="6">
        <f>+VLOOKUP(B2246,[16]Sheet1!A$1:H$170,8,0)</f>
        <v>45082</v>
      </c>
      <c r="N2246" t="s">
        <v>4450</v>
      </c>
    </row>
    <row r="2247" spans="1:14" customFormat="1" hidden="1" x14ac:dyDescent="0.2">
      <c r="A2247" s="6">
        <v>45054</v>
      </c>
      <c r="B2247" s="2">
        <v>25650</v>
      </c>
      <c r="C2247" s="2" t="s">
        <v>2162</v>
      </c>
      <c r="D2247" s="2" t="s">
        <v>4048</v>
      </c>
      <c r="E2247" s="1">
        <v>10150345</v>
      </c>
      <c r="F2247" s="8" t="s">
        <v>620</v>
      </c>
      <c r="G2247" s="1">
        <v>1015035</v>
      </c>
      <c r="H2247" s="1">
        <f t="shared" si="156"/>
        <v>11165380</v>
      </c>
      <c r="I2247" s="2" t="s">
        <v>2119</v>
      </c>
      <c r="J2247" s="2" t="s">
        <v>1150</v>
      </c>
      <c r="K2247" s="1">
        <f>+VLOOKUP(B2247,[16]Sheet1!A$1:H$170,6,0)</f>
        <v>10150350</v>
      </c>
      <c r="L2247" s="1">
        <f t="shared" si="155"/>
        <v>5</v>
      </c>
      <c r="M2247" s="6">
        <f>+VLOOKUP(B2247,[16]Sheet1!A$1:H$170,8,0)</f>
        <v>45082</v>
      </c>
      <c r="N2247" t="s">
        <v>4450</v>
      </c>
    </row>
    <row r="2248" spans="1:14" customFormat="1" hidden="1" x14ac:dyDescent="0.2">
      <c r="A2248" s="6">
        <v>45054</v>
      </c>
      <c r="B2248" s="2">
        <v>25651</v>
      </c>
      <c r="C2248" s="2" t="s">
        <v>2162</v>
      </c>
      <c r="D2248" s="2" t="s">
        <v>4050</v>
      </c>
      <c r="E2248" s="1">
        <v>6681910</v>
      </c>
      <c r="F2248" s="8" t="s">
        <v>620</v>
      </c>
      <c r="G2248" s="1">
        <v>668191</v>
      </c>
      <c r="H2248" s="1">
        <f t="shared" si="156"/>
        <v>7350101</v>
      </c>
      <c r="I2248" s="2" t="s">
        <v>1900</v>
      </c>
      <c r="J2248" s="2" t="s">
        <v>441</v>
      </c>
      <c r="K2248" s="1">
        <f>+VLOOKUP(B2248,[16]Sheet1!A$1:H$170,6,0)</f>
        <v>6681910</v>
      </c>
      <c r="L2248" s="1">
        <f t="shared" si="155"/>
        <v>0</v>
      </c>
      <c r="M2248" s="6">
        <f>+VLOOKUP(B2248,[16]Sheet1!A$1:H$170,8,0)</f>
        <v>45082</v>
      </c>
      <c r="N2248" t="s">
        <v>4450</v>
      </c>
    </row>
    <row r="2249" spans="1:14" customFormat="1" hidden="1" x14ac:dyDescent="0.2">
      <c r="A2249" s="6">
        <v>45054</v>
      </c>
      <c r="B2249" s="2">
        <v>25652</v>
      </c>
      <c r="C2249" s="2" t="s">
        <v>2162</v>
      </c>
      <c r="D2249" s="2" t="s">
        <v>4052</v>
      </c>
      <c r="E2249" s="1">
        <v>0</v>
      </c>
      <c r="F2249" s="8" t="s">
        <v>620</v>
      </c>
      <c r="G2249" s="1">
        <v>0</v>
      </c>
      <c r="H2249" s="1">
        <f t="shared" si="156"/>
        <v>0</v>
      </c>
      <c r="I2249" s="2" t="s">
        <v>2355</v>
      </c>
      <c r="J2249" s="2" t="s">
        <v>2013</v>
      </c>
      <c r="K2249" s="1" t="e">
        <f>+VLOOKUP(B2249,[16]Sheet1!A$1:H$170,6,0)</f>
        <v>#N/A</v>
      </c>
      <c r="L2249" s="1" t="e">
        <f t="shared" ref="L2249" si="157">+K2249-E2249</f>
        <v>#N/A</v>
      </c>
      <c r="M2249" s="6" t="e">
        <f>+VLOOKUP(B2249,[16]Sheet1!A$1:H$170,8,0)</f>
        <v>#N/A</v>
      </c>
      <c r="N2249" t="s">
        <v>4416</v>
      </c>
    </row>
    <row r="2250" spans="1:14" customFormat="1" hidden="1" x14ac:dyDescent="0.2">
      <c r="A2250" s="6">
        <v>45054</v>
      </c>
      <c r="B2250" s="2">
        <v>25653</v>
      </c>
      <c r="C2250" s="2" t="s">
        <v>2162</v>
      </c>
      <c r="D2250" s="2" t="s">
        <v>4054</v>
      </c>
      <c r="E2250" s="1">
        <v>4976070</v>
      </c>
      <c r="F2250" s="8" t="s">
        <v>620</v>
      </c>
      <c r="G2250" s="1">
        <v>497607</v>
      </c>
      <c r="H2250" s="1">
        <f t="shared" si="156"/>
        <v>5473677</v>
      </c>
      <c r="I2250" s="2" t="s">
        <v>2119</v>
      </c>
      <c r="J2250" s="2" t="s">
        <v>1150</v>
      </c>
      <c r="K2250" s="1">
        <f>+VLOOKUP(B2250,[16]Sheet1!A$1:H$170,6,0)</f>
        <v>4976070</v>
      </c>
      <c r="L2250" s="1">
        <f t="shared" ref="L2250:L2255" si="158">+K2250-E2250</f>
        <v>0</v>
      </c>
      <c r="M2250" s="6">
        <f>+VLOOKUP(B2250,[16]Sheet1!A$1:H$170,8,0)</f>
        <v>45082</v>
      </c>
      <c r="N2250" t="s">
        <v>4450</v>
      </c>
    </row>
    <row r="2251" spans="1:14" customFormat="1" hidden="1" x14ac:dyDescent="0.2">
      <c r="A2251" s="6">
        <v>45054</v>
      </c>
      <c r="B2251" s="2">
        <v>25654</v>
      </c>
      <c r="C2251" s="2" t="s">
        <v>2162</v>
      </c>
      <c r="D2251" s="2" t="s">
        <v>4056</v>
      </c>
      <c r="E2251" s="1">
        <v>4719950</v>
      </c>
      <c r="F2251" s="8" t="s">
        <v>620</v>
      </c>
      <c r="G2251" s="1">
        <v>471995</v>
      </c>
      <c r="H2251" s="1">
        <f t="shared" si="156"/>
        <v>5191945</v>
      </c>
      <c r="I2251" s="2" t="s">
        <v>1893</v>
      </c>
      <c r="J2251" s="2" t="s">
        <v>375</v>
      </c>
      <c r="K2251" s="1">
        <f>+VLOOKUP(B2251,[16]Sheet1!A$1:H$170,6,0)</f>
        <v>4719950</v>
      </c>
      <c r="L2251" s="1">
        <f t="shared" si="158"/>
        <v>0</v>
      </c>
      <c r="M2251" s="6">
        <f>+VLOOKUP(B2251,[16]Sheet1!A$1:H$170,8,0)</f>
        <v>45082</v>
      </c>
      <c r="N2251" t="s">
        <v>4450</v>
      </c>
    </row>
    <row r="2252" spans="1:14" customFormat="1" hidden="1" x14ac:dyDescent="0.2">
      <c r="A2252" s="6">
        <v>45054</v>
      </c>
      <c r="B2252" s="2">
        <v>25655</v>
      </c>
      <c r="C2252" s="2" t="s">
        <v>2162</v>
      </c>
      <c r="D2252" s="2" t="s">
        <v>4058</v>
      </c>
      <c r="E2252" s="1">
        <v>1205250</v>
      </c>
      <c r="F2252" s="8" t="s">
        <v>620</v>
      </c>
      <c r="G2252" s="1">
        <v>120525</v>
      </c>
      <c r="H2252" s="1">
        <f t="shared" si="156"/>
        <v>1325775</v>
      </c>
      <c r="I2252" s="2" t="s">
        <v>1893</v>
      </c>
      <c r="J2252" s="2" t="s">
        <v>375</v>
      </c>
      <c r="K2252" s="1">
        <f>+VLOOKUP(B2252,[16]Sheet1!A$1:H$170,6,0)</f>
        <v>1205250</v>
      </c>
      <c r="L2252" s="1">
        <f t="shared" si="158"/>
        <v>0</v>
      </c>
      <c r="M2252" s="6">
        <f>+VLOOKUP(B2252,[16]Sheet1!A$1:H$170,8,0)</f>
        <v>45082</v>
      </c>
      <c r="N2252" t="s">
        <v>4450</v>
      </c>
    </row>
    <row r="2253" spans="1:14" customFormat="1" hidden="1" x14ac:dyDescent="0.2">
      <c r="A2253" s="6">
        <v>45054</v>
      </c>
      <c r="B2253" s="2">
        <v>25656</v>
      </c>
      <c r="C2253" s="2" t="s">
        <v>2162</v>
      </c>
      <c r="D2253" s="2" t="s">
        <v>4060</v>
      </c>
      <c r="E2253" s="1">
        <v>30159656</v>
      </c>
      <c r="F2253" s="8" t="s">
        <v>620</v>
      </c>
      <c r="G2253" s="1">
        <v>3015966</v>
      </c>
      <c r="H2253" s="1">
        <f t="shared" si="156"/>
        <v>33175622</v>
      </c>
      <c r="I2253" s="2" t="s">
        <v>1893</v>
      </c>
      <c r="J2253" s="2" t="s">
        <v>375</v>
      </c>
      <c r="K2253" s="1">
        <f>+VLOOKUP(B2253,[16]Sheet1!A$1:H$170,6,0)</f>
        <v>30159660</v>
      </c>
      <c r="L2253" s="1">
        <f t="shared" si="158"/>
        <v>4</v>
      </c>
      <c r="M2253" s="6">
        <f>+VLOOKUP(B2253,[16]Sheet1!A$1:H$170,8,0)</f>
        <v>45082</v>
      </c>
      <c r="N2253" t="s">
        <v>4450</v>
      </c>
    </row>
    <row r="2254" spans="1:14" customFormat="1" hidden="1" x14ac:dyDescent="0.2">
      <c r="A2254" s="6">
        <v>45054</v>
      </c>
      <c r="B2254" s="2">
        <v>25657</v>
      </c>
      <c r="C2254" s="2" t="s">
        <v>2162</v>
      </c>
      <c r="D2254" s="2" t="s">
        <v>4062</v>
      </c>
      <c r="E2254" s="1">
        <v>10943658</v>
      </c>
      <c r="F2254" s="8" t="s">
        <v>620</v>
      </c>
      <c r="G2254" s="1">
        <v>1094366</v>
      </c>
      <c r="H2254" s="1">
        <f t="shared" si="156"/>
        <v>12038024</v>
      </c>
      <c r="I2254" s="2" t="s">
        <v>1893</v>
      </c>
      <c r="J2254" s="2" t="s">
        <v>375</v>
      </c>
      <c r="K2254" s="1">
        <f>+VLOOKUP(B2254,[16]Sheet1!A$1:H$170,6,0)</f>
        <v>10943660</v>
      </c>
      <c r="L2254" s="1">
        <f t="shared" si="158"/>
        <v>2</v>
      </c>
      <c r="M2254" s="6">
        <f>+VLOOKUP(B2254,[16]Sheet1!A$1:H$170,8,0)</f>
        <v>45082</v>
      </c>
      <c r="N2254" t="s">
        <v>4450</v>
      </c>
    </row>
    <row r="2255" spans="1:14" customFormat="1" hidden="1" x14ac:dyDescent="0.2">
      <c r="A2255" s="6">
        <v>45054</v>
      </c>
      <c r="B2255" s="2">
        <v>25658</v>
      </c>
      <c r="C2255" s="2" t="s">
        <v>2162</v>
      </c>
      <c r="D2255" s="2" t="s">
        <v>4064</v>
      </c>
      <c r="E2255" s="1">
        <v>13264650</v>
      </c>
      <c r="F2255" s="8" t="s">
        <v>620</v>
      </c>
      <c r="G2255" s="1">
        <v>1326465</v>
      </c>
      <c r="H2255" s="1">
        <f t="shared" si="156"/>
        <v>14591115</v>
      </c>
      <c r="I2255" s="2" t="s">
        <v>1893</v>
      </c>
      <c r="J2255" s="2" t="s">
        <v>375</v>
      </c>
      <c r="K2255" s="1">
        <f>+VLOOKUP(B2255,[16]Sheet1!A$1:H$170,6,0)</f>
        <v>13264650</v>
      </c>
      <c r="L2255" s="1">
        <f t="shared" si="158"/>
        <v>0</v>
      </c>
      <c r="M2255" s="6">
        <f>+VLOOKUP(B2255,[16]Sheet1!A$1:H$170,8,0)</f>
        <v>45082</v>
      </c>
      <c r="N2255" t="s">
        <v>4450</v>
      </c>
    </row>
    <row r="2256" spans="1:14" customFormat="1" hidden="1" x14ac:dyDescent="0.2">
      <c r="A2256" s="6">
        <v>45054</v>
      </c>
      <c r="B2256" s="2">
        <v>25659</v>
      </c>
      <c r="C2256" s="2" t="s">
        <v>2162</v>
      </c>
      <c r="D2256" s="2" t="s">
        <v>4066</v>
      </c>
      <c r="E2256" s="1">
        <v>0</v>
      </c>
      <c r="F2256" s="8" t="s">
        <v>620</v>
      </c>
      <c r="G2256" s="1">
        <v>0</v>
      </c>
      <c r="H2256" s="1">
        <f t="shared" si="156"/>
        <v>0</v>
      </c>
      <c r="I2256" s="2" t="s">
        <v>1893</v>
      </c>
      <c r="J2256" s="2" t="s">
        <v>375</v>
      </c>
      <c r="K2256" s="1" t="e">
        <f>+VLOOKUP(B2256,[16]Sheet1!A$1:H$170,6,0)</f>
        <v>#N/A</v>
      </c>
      <c r="L2256" s="1" t="e">
        <f t="shared" ref="L2256" si="159">+K2256-E2256</f>
        <v>#N/A</v>
      </c>
      <c r="M2256" s="6" t="e">
        <f>+VLOOKUP(B2256,[16]Sheet1!A$1:H$170,8,0)</f>
        <v>#N/A</v>
      </c>
      <c r="N2256" t="s">
        <v>4416</v>
      </c>
    </row>
    <row r="2257" spans="1:14" customFormat="1" hidden="1" x14ac:dyDescent="0.2">
      <c r="A2257" s="6">
        <v>45054</v>
      </c>
      <c r="B2257" s="2">
        <v>25660</v>
      </c>
      <c r="C2257" s="2" t="s">
        <v>2162</v>
      </c>
      <c r="D2257" s="2" t="s">
        <v>4068</v>
      </c>
      <c r="E2257" s="1">
        <v>12446270</v>
      </c>
      <c r="F2257" s="8" t="s">
        <v>620</v>
      </c>
      <c r="G2257" s="1">
        <v>1244627</v>
      </c>
      <c r="H2257" s="1">
        <f t="shared" si="156"/>
        <v>13690897</v>
      </c>
      <c r="I2257" s="2" t="s">
        <v>1893</v>
      </c>
      <c r="J2257" s="2" t="s">
        <v>375</v>
      </c>
      <c r="K2257" s="1">
        <f>+VLOOKUP(B2257,[16]Sheet1!A$1:H$170,6,0)</f>
        <v>12446270</v>
      </c>
      <c r="L2257" s="1">
        <f t="shared" ref="L2257:L2269" si="160">+K2257-E2257</f>
        <v>0</v>
      </c>
      <c r="M2257" s="6">
        <f>+VLOOKUP(B2257,[16]Sheet1!A$1:H$170,8,0)</f>
        <v>45082</v>
      </c>
      <c r="N2257" t="s">
        <v>4450</v>
      </c>
    </row>
    <row r="2258" spans="1:14" customFormat="1" hidden="1" x14ac:dyDescent="0.2">
      <c r="A2258" s="6">
        <v>45054</v>
      </c>
      <c r="B2258" s="2">
        <v>25661</v>
      </c>
      <c r="C2258" s="2" t="s">
        <v>2162</v>
      </c>
      <c r="D2258" s="2" t="s">
        <v>4070</v>
      </c>
      <c r="E2258" s="1">
        <v>10164620</v>
      </c>
      <c r="F2258" s="8" t="s">
        <v>620</v>
      </c>
      <c r="G2258" s="1">
        <v>1016462</v>
      </c>
      <c r="H2258" s="1">
        <f t="shared" si="156"/>
        <v>11181082</v>
      </c>
      <c r="I2258" s="2" t="s">
        <v>1893</v>
      </c>
      <c r="J2258" s="2" t="s">
        <v>375</v>
      </c>
      <c r="K2258" s="1">
        <f>+VLOOKUP(B2258,[16]Sheet1!A$1:H$170,6,0)</f>
        <v>10164620</v>
      </c>
      <c r="L2258" s="1">
        <f t="shared" si="160"/>
        <v>0</v>
      </c>
      <c r="M2258" s="6">
        <f>+VLOOKUP(B2258,[16]Sheet1!A$1:H$170,8,0)</f>
        <v>45082</v>
      </c>
      <c r="N2258" t="s">
        <v>4450</v>
      </c>
    </row>
    <row r="2259" spans="1:14" customFormat="1" hidden="1" x14ac:dyDescent="0.2">
      <c r="A2259" s="6">
        <v>45054</v>
      </c>
      <c r="B2259" s="2">
        <v>25662</v>
      </c>
      <c r="C2259" s="2" t="s">
        <v>2162</v>
      </c>
      <c r="D2259" s="2" t="s">
        <v>4072</v>
      </c>
      <c r="E2259" s="1">
        <v>7698990</v>
      </c>
      <c r="F2259" s="8" t="s">
        <v>620</v>
      </c>
      <c r="G2259" s="1">
        <v>769899</v>
      </c>
      <c r="H2259" s="1">
        <f t="shared" si="156"/>
        <v>8468889</v>
      </c>
      <c r="I2259" s="2" t="s">
        <v>944</v>
      </c>
      <c r="J2259" s="2" t="s">
        <v>319</v>
      </c>
      <c r="K2259" s="1">
        <f>+VLOOKUP(B2259,[16]Sheet1!A$1:H$170,6,0)</f>
        <v>7698990</v>
      </c>
      <c r="L2259" s="1">
        <f t="shared" si="160"/>
        <v>0</v>
      </c>
      <c r="M2259" s="6">
        <f>+VLOOKUP(B2259,[16]Sheet1!A$1:H$170,8,0)</f>
        <v>45082</v>
      </c>
      <c r="N2259" t="s">
        <v>4450</v>
      </c>
    </row>
    <row r="2260" spans="1:14" customFormat="1" hidden="1" x14ac:dyDescent="0.2">
      <c r="A2260" s="6">
        <v>45054</v>
      </c>
      <c r="B2260" s="2">
        <v>25663</v>
      </c>
      <c r="C2260" s="2" t="s">
        <v>2162</v>
      </c>
      <c r="D2260" s="2" t="s">
        <v>4074</v>
      </c>
      <c r="E2260" s="1">
        <v>2373490</v>
      </c>
      <c r="F2260" s="8" t="s">
        <v>620</v>
      </c>
      <c r="G2260" s="1">
        <v>237349</v>
      </c>
      <c r="H2260" s="1">
        <f t="shared" si="156"/>
        <v>2610839</v>
      </c>
      <c r="I2260" s="2" t="s">
        <v>1893</v>
      </c>
      <c r="J2260" s="2" t="s">
        <v>375</v>
      </c>
      <c r="K2260" s="1">
        <f>+VLOOKUP(B2260,[16]Sheet1!A$1:H$170,6,0)</f>
        <v>2373490</v>
      </c>
      <c r="L2260" s="1">
        <f t="shared" si="160"/>
        <v>0</v>
      </c>
      <c r="M2260" s="6">
        <f>+VLOOKUP(B2260,[16]Sheet1!A$1:H$170,8,0)</f>
        <v>45082</v>
      </c>
      <c r="N2260" t="s">
        <v>4450</v>
      </c>
    </row>
    <row r="2261" spans="1:14" customFormat="1" hidden="1" x14ac:dyDescent="0.2">
      <c r="A2261" s="6">
        <v>45054</v>
      </c>
      <c r="B2261" s="2">
        <v>25664</v>
      </c>
      <c r="C2261" s="2" t="s">
        <v>2162</v>
      </c>
      <c r="D2261" s="2" t="s">
        <v>4076</v>
      </c>
      <c r="E2261" s="1">
        <v>1249940</v>
      </c>
      <c r="F2261" s="8" t="s">
        <v>620</v>
      </c>
      <c r="G2261" s="1">
        <v>124994</v>
      </c>
      <c r="H2261" s="1">
        <f t="shared" si="156"/>
        <v>1374934</v>
      </c>
      <c r="I2261" s="2" t="s">
        <v>1893</v>
      </c>
      <c r="J2261" s="2" t="s">
        <v>375</v>
      </c>
      <c r="K2261" s="1">
        <f>+VLOOKUP(B2261,[16]Sheet1!A$1:H$170,6,0)</f>
        <v>1249940</v>
      </c>
      <c r="L2261" s="1">
        <f t="shared" si="160"/>
        <v>0</v>
      </c>
      <c r="M2261" s="6">
        <f>+VLOOKUP(B2261,[16]Sheet1!A$1:H$170,8,0)</f>
        <v>45082</v>
      </c>
      <c r="N2261" t="s">
        <v>4450</v>
      </c>
    </row>
    <row r="2262" spans="1:14" customFormat="1" hidden="1" x14ac:dyDescent="0.2">
      <c r="A2262" s="6">
        <v>45058</v>
      </c>
      <c r="B2262" s="2">
        <v>71</v>
      </c>
      <c r="C2262" s="2" t="s">
        <v>4077</v>
      </c>
      <c r="D2262" s="2" t="s">
        <v>4078</v>
      </c>
      <c r="E2262" s="1">
        <v>-2156770</v>
      </c>
      <c r="F2262" s="8" t="s">
        <v>620</v>
      </c>
      <c r="G2262" s="1">
        <v>-215677</v>
      </c>
      <c r="H2262" s="1">
        <f t="shared" si="156"/>
        <v>-2372447</v>
      </c>
      <c r="I2262" s="2" t="s">
        <v>2354</v>
      </c>
      <c r="J2262" s="2" t="s">
        <v>442</v>
      </c>
      <c r="K2262" s="1">
        <f>+VLOOKUP(B2262,[16]Sheet1!A$1:H$170,6,0)</f>
        <v>-2156770</v>
      </c>
      <c r="L2262" s="1">
        <f t="shared" si="160"/>
        <v>0</v>
      </c>
      <c r="M2262" s="6">
        <f>+VLOOKUP(B2262,[16]Sheet1!A$1:H$170,8,0)</f>
        <v>45082</v>
      </c>
      <c r="N2262" t="s">
        <v>4450</v>
      </c>
    </row>
    <row r="2263" spans="1:14" customFormat="1" hidden="1" x14ac:dyDescent="0.2">
      <c r="A2263" s="6">
        <v>45058</v>
      </c>
      <c r="B2263" s="2">
        <v>184</v>
      </c>
      <c r="C2263" s="2" t="s">
        <v>3438</v>
      </c>
      <c r="D2263" s="2" t="s">
        <v>3744</v>
      </c>
      <c r="E2263" s="1">
        <v>-238127</v>
      </c>
      <c r="F2263" s="8" t="s">
        <v>620</v>
      </c>
      <c r="G2263" s="1">
        <v>-23813</v>
      </c>
      <c r="H2263" s="1">
        <f t="shared" si="156"/>
        <v>-261940</v>
      </c>
      <c r="I2263" s="2" t="s">
        <v>1893</v>
      </c>
      <c r="J2263" s="2" t="s">
        <v>375</v>
      </c>
      <c r="K2263" s="1">
        <f>+VLOOKUP(B2263,[16]Sheet1!A$1:H$170,6,0)</f>
        <v>-238127</v>
      </c>
      <c r="L2263" s="1">
        <f t="shared" si="160"/>
        <v>0</v>
      </c>
      <c r="M2263" s="6">
        <f>+VLOOKUP(B2263,[16]Sheet1!A$1:H$170,8,0)</f>
        <v>45082</v>
      </c>
      <c r="N2263" t="s">
        <v>4450</v>
      </c>
    </row>
    <row r="2264" spans="1:14" customFormat="1" hidden="1" x14ac:dyDescent="0.2">
      <c r="A2264" s="6">
        <v>45058</v>
      </c>
      <c r="B2264" s="2">
        <v>195</v>
      </c>
      <c r="C2264" s="2" t="s">
        <v>3960</v>
      </c>
      <c r="D2264" s="2" t="s">
        <v>3961</v>
      </c>
      <c r="E2264" s="1">
        <v>-438660</v>
      </c>
      <c r="F2264" s="8" t="s">
        <v>620</v>
      </c>
      <c r="G2264" s="1">
        <v>-43866</v>
      </c>
      <c r="H2264" s="1">
        <f t="shared" si="156"/>
        <v>-482526</v>
      </c>
      <c r="I2264" s="2" t="s">
        <v>944</v>
      </c>
      <c r="J2264" s="2" t="s">
        <v>319</v>
      </c>
      <c r="K2264" s="1">
        <f>+VLOOKUP(B2264,[16]Sheet1!A$1:H$170,6,0)</f>
        <v>-438660</v>
      </c>
      <c r="L2264" s="1">
        <f t="shared" si="160"/>
        <v>0</v>
      </c>
      <c r="M2264" s="6">
        <f>+VLOOKUP(B2264,[16]Sheet1!A$1:H$170,8,0)</f>
        <v>45082</v>
      </c>
      <c r="N2264" t="s">
        <v>4450</v>
      </c>
    </row>
    <row r="2265" spans="1:14" customFormat="1" hidden="1" x14ac:dyDescent="0.2">
      <c r="A2265" s="6">
        <v>45058</v>
      </c>
      <c r="B2265" s="2">
        <v>294</v>
      </c>
      <c r="C2265" s="2" t="s">
        <v>3389</v>
      </c>
      <c r="D2265" s="2" t="s">
        <v>4082</v>
      </c>
      <c r="E2265" s="1">
        <v>-793434</v>
      </c>
      <c r="F2265" s="8" t="s">
        <v>620</v>
      </c>
      <c r="G2265" s="1">
        <v>-79343</v>
      </c>
      <c r="H2265" s="1">
        <f t="shared" si="156"/>
        <v>-872777</v>
      </c>
      <c r="I2265" s="2" t="s">
        <v>1900</v>
      </c>
      <c r="J2265" s="2" t="s">
        <v>441</v>
      </c>
      <c r="K2265" s="1">
        <f>+VLOOKUP(B2265,[16]Sheet1!A$1:H$170,6,0)</f>
        <v>-793434</v>
      </c>
      <c r="L2265" s="1">
        <f t="shared" si="160"/>
        <v>0</v>
      </c>
      <c r="M2265" s="6">
        <f>+VLOOKUP(B2265,[16]Sheet1!A$1:H$170,8,0)</f>
        <v>45082</v>
      </c>
      <c r="N2265" t="s">
        <v>4450</v>
      </c>
    </row>
    <row r="2266" spans="1:14" customFormat="1" hidden="1" x14ac:dyDescent="0.2">
      <c r="A2266" s="6">
        <v>45058</v>
      </c>
      <c r="B2266" s="2">
        <v>296</v>
      </c>
      <c r="C2266" s="2" t="s">
        <v>3389</v>
      </c>
      <c r="D2266" s="2" t="s">
        <v>3664</v>
      </c>
      <c r="E2266" s="1">
        <v>-846117</v>
      </c>
      <c r="F2266" s="8" t="s">
        <v>620</v>
      </c>
      <c r="G2266" s="1">
        <v>-84612</v>
      </c>
      <c r="H2266" s="1">
        <f t="shared" si="156"/>
        <v>-930729</v>
      </c>
      <c r="I2266" s="2" t="s">
        <v>1900</v>
      </c>
      <c r="J2266" s="2" t="s">
        <v>441</v>
      </c>
      <c r="K2266" s="1">
        <f>+VLOOKUP(B2266,[16]Sheet1!A$1:H$170,6,0)</f>
        <v>-846117</v>
      </c>
      <c r="L2266" s="1">
        <f t="shared" si="160"/>
        <v>0</v>
      </c>
      <c r="M2266" s="6">
        <f>+VLOOKUP(B2266,[16]Sheet1!A$1:H$170,8,0)</f>
        <v>45082</v>
      </c>
      <c r="N2266" t="s">
        <v>4450</v>
      </c>
    </row>
    <row r="2267" spans="1:14" customFormat="1" hidden="1" x14ac:dyDescent="0.2">
      <c r="A2267" s="6">
        <v>45058</v>
      </c>
      <c r="B2267" s="2">
        <v>297</v>
      </c>
      <c r="C2267" s="2" t="s">
        <v>3389</v>
      </c>
      <c r="D2267" s="2" t="s">
        <v>3664</v>
      </c>
      <c r="E2267" s="1">
        <v>-357198</v>
      </c>
      <c r="F2267" s="8" t="s">
        <v>620</v>
      </c>
      <c r="G2267" s="1">
        <v>-35720</v>
      </c>
      <c r="H2267" s="1">
        <f t="shared" si="156"/>
        <v>-392918</v>
      </c>
      <c r="I2267" s="2" t="s">
        <v>1900</v>
      </c>
      <c r="J2267" s="2" t="s">
        <v>441</v>
      </c>
      <c r="K2267" s="1">
        <f>+VLOOKUP(B2267,[16]Sheet1!A$1:H$170,6,0)</f>
        <v>-357198</v>
      </c>
      <c r="L2267" s="1">
        <f t="shared" si="160"/>
        <v>0</v>
      </c>
      <c r="M2267" s="6">
        <f>+VLOOKUP(B2267,[16]Sheet1!A$1:H$170,8,0)</f>
        <v>45082</v>
      </c>
      <c r="N2267" t="s">
        <v>4450</v>
      </c>
    </row>
    <row r="2268" spans="1:14" customFormat="1" hidden="1" x14ac:dyDescent="0.2">
      <c r="A2268" s="6">
        <v>45058</v>
      </c>
      <c r="B2268" s="2">
        <v>28139</v>
      </c>
      <c r="C2268" s="2" t="s">
        <v>2162</v>
      </c>
      <c r="D2268" s="2" t="s">
        <v>4086</v>
      </c>
      <c r="E2268" s="1">
        <v>63690930</v>
      </c>
      <c r="F2268" s="8" t="s">
        <v>620</v>
      </c>
      <c r="G2268" s="1">
        <v>6369093</v>
      </c>
      <c r="H2268" s="1">
        <f t="shared" si="156"/>
        <v>70060023</v>
      </c>
      <c r="I2268" s="2" t="s">
        <v>1893</v>
      </c>
      <c r="J2268" s="2" t="s">
        <v>375</v>
      </c>
      <c r="K2268" s="1">
        <f>+VLOOKUP(B2268,[16]Sheet1!A$1:H$170,6,0)</f>
        <v>63690930</v>
      </c>
      <c r="L2268" s="1">
        <f t="shared" si="160"/>
        <v>0</v>
      </c>
      <c r="M2268" s="6">
        <f>+VLOOKUP(B2268,[16]Sheet1!A$1:H$170,8,0)</f>
        <v>45082</v>
      </c>
      <c r="N2268" t="s">
        <v>4450</v>
      </c>
    </row>
    <row r="2269" spans="1:14" customFormat="1" hidden="1" x14ac:dyDescent="0.2">
      <c r="A2269" s="6">
        <v>45058</v>
      </c>
      <c r="B2269" s="2">
        <v>28140</v>
      </c>
      <c r="C2269" s="2" t="s">
        <v>2162</v>
      </c>
      <c r="D2269" s="2" t="s">
        <v>4088</v>
      </c>
      <c r="E2269" s="1">
        <v>33135726</v>
      </c>
      <c r="F2269" s="8" t="s">
        <v>620</v>
      </c>
      <c r="G2269" s="1">
        <v>3313573</v>
      </c>
      <c r="H2269" s="1">
        <f t="shared" si="156"/>
        <v>36449299</v>
      </c>
      <c r="I2269" s="2" t="s">
        <v>2355</v>
      </c>
      <c r="J2269" s="2" t="s">
        <v>2013</v>
      </c>
      <c r="K2269" s="1">
        <f>+VLOOKUP(B2269,[16]Sheet1!A$1:H$170,6,0)</f>
        <v>33135730</v>
      </c>
      <c r="L2269" s="1">
        <f t="shared" si="160"/>
        <v>4</v>
      </c>
      <c r="M2269" s="6">
        <f>+VLOOKUP(B2269,[16]Sheet1!A$1:H$170,8,0)</f>
        <v>45082</v>
      </c>
      <c r="N2269" t="s">
        <v>4450</v>
      </c>
    </row>
    <row r="2270" spans="1:14" customFormat="1" hidden="1" x14ac:dyDescent="0.2">
      <c r="A2270" s="6">
        <v>45059</v>
      </c>
      <c r="B2270" s="2">
        <v>28241</v>
      </c>
      <c r="C2270" s="2" t="s">
        <v>2162</v>
      </c>
      <c r="D2270" s="2" t="s">
        <v>4090</v>
      </c>
      <c r="E2270" s="1">
        <v>0</v>
      </c>
      <c r="F2270" s="8" t="s">
        <v>620</v>
      </c>
      <c r="G2270" s="1">
        <v>0</v>
      </c>
      <c r="H2270" s="1">
        <f t="shared" si="156"/>
        <v>0</v>
      </c>
      <c r="I2270" s="2" t="s">
        <v>2355</v>
      </c>
      <c r="J2270" s="2" t="s">
        <v>2013</v>
      </c>
      <c r="K2270" s="1" t="e">
        <f>+VLOOKUP(B2270,[16]Sheet1!A$1:H$170,6,0)</f>
        <v>#N/A</v>
      </c>
      <c r="L2270" s="1" t="e">
        <f t="shared" ref="L2270" si="161">+K2270-E2270</f>
        <v>#N/A</v>
      </c>
      <c r="M2270" s="6" t="e">
        <f>+VLOOKUP(B2270,[16]Sheet1!A$1:H$170,8,0)</f>
        <v>#N/A</v>
      </c>
      <c r="N2270" t="s">
        <v>4416</v>
      </c>
    </row>
    <row r="2271" spans="1:14" customFormat="1" hidden="1" x14ac:dyDescent="0.2">
      <c r="A2271" s="6">
        <v>45059</v>
      </c>
      <c r="B2271" s="2">
        <v>28242</v>
      </c>
      <c r="C2271" s="2" t="s">
        <v>2162</v>
      </c>
      <c r="D2271" s="2" t="s">
        <v>4092</v>
      </c>
      <c r="E2271" s="1">
        <v>250915</v>
      </c>
      <c r="F2271" s="8" t="s">
        <v>620</v>
      </c>
      <c r="G2271" s="1">
        <v>25092</v>
      </c>
      <c r="H2271" s="1">
        <f t="shared" si="156"/>
        <v>276007</v>
      </c>
      <c r="I2271" s="2" t="s">
        <v>2355</v>
      </c>
      <c r="J2271" s="2" t="s">
        <v>2013</v>
      </c>
      <c r="K2271" s="1">
        <f>+VLOOKUP(B2271,[16]Sheet1!A$1:H$170,6,0)</f>
        <v>250920</v>
      </c>
      <c r="L2271" s="1">
        <f t="shared" ref="L2271:L2334" si="162">+K2271-E2271</f>
        <v>5</v>
      </c>
      <c r="M2271" s="6">
        <f>+VLOOKUP(B2271,[16]Sheet1!A$1:H$170,8,0)</f>
        <v>45082</v>
      </c>
      <c r="N2271" t="s">
        <v>4450</v>
      </c>
    </row>
    <row r="2272" spans="1:14" customFormat="1" hidden="1" x14ac:dyDescent="0.2">
      <c r="A2272" s="6">
        <v>45059</v>
      </c>
      <c r="B2272" s="2">
        <v>28243</v>
      </c>
      <c r="C2272" s="2" t="s">
        <v>2162</v>
      </c>
      <c r="D2272" s="2" t="s">
        <v>4094</v>
      </c>
      <c r="E2272" s="1">
        <v>2940030</v>
      </c>
      <c r="F2272" s="8" t="s">
        <v>620</v>
      </c>
      <c r="G2272" s="1">
        <v>294003</v>
      </c>
      <c r="H2272" s="1">
        <f t="shared" si="156"/>
        <v>3234033</v>
      </c>
      <c r="I2272" s="2" t="s">
        <v>1222</v>
      </c>
      <c r="J2272" s="2" t="s">
        <v>915</v>
      </c>
      <c r="K2272" s="1">
        <f>+VLOOKUP(B2272,[16]Sheet1!A$1:H$170,6,0)</f>
        <v>2940030</v>
      </c>
      <c r="L2272" s="1">
        <f t="shared" si="162"/>
        <v>0</v>
      </c>
      <c r="M2272" s="6">
        <f>+VLOOKUP(B2272,[16]Sheet1!A$1:H$170,8,0)</f>
        <v>45082</v>
      </c>
      <c r="N2272" t="s">
        <v>4450</v>
      </c>
    </row>
    <row r="2273" spans="1:14" customFormat="1" hidden="1" x14ac:dyDescent="0.2">
      <c r="A2273" s="6">
        <v>45059</v>
      </c>
      <c r="B2273" s="2">
        <v>28244</v>
      </c>
      <c r="C2273" s="2" t="s">
        <v>2162</v>
      </c>
      <c r="D2273" s="2" t="s">
        <v>4096</v>
      </c>
      <c r="E2273" s="1">
        <v>566400</v>
      </c>
      <c r="F2273" s="8" t="s">
        <v>620</v>
      </c>
      <c r="G2273" s="1">
        <v>56640</v>
      </c>
      <c r="H2273" s="1">
        <f t="shared" si="156"/>
        <v>623040</v>
      </c>
      <c r="I2273" s="2" t="s">
        <v>1222</v>
      </c>
      <c r="J2273" s="2" t="s">
        <v>915</v>
      </c>
      <c r="K2273" s="1">
        <f>+VLOOKUP(B2273,[16]Sheet1!A$1:H$170,6,0)</f>
        <v>566400</v>
      </c>
      <c r="L2273" s="1">
        <f t="shared" si="162"/>
        <v>0</v>
      </c>
      <c r="M2273" s="6">
        <f>+VLOOKUP(B2273,[16]Sheet1!A$1:H$170,8,0)</f>
        <v>45082</v>
      </c>
      <c r="N2273" t="s">
        <v>4450</v>
      </c>
    </row>
    <row r="2274" spans="1:14" customFormat="1" hidden="1" x14ac:dyDescent="0.2">
      <c r="A2274" s="6">
        <v>45059</v>
      </c>
      <c r="B2274" s="2">
        <v>28245</v>
      </c>
      <c r="C2274" s="2" t="s">
        <v>2162</v>
      </c>
      <c r="D2274" s="2" t="s">
        <v>4098</v>
      </c>
      <c r="E2274" s="1">
        <v>2667265</v>
      </c>
      <c r="F2274" s="8" t="s">
        <v>620</v>
      </c>
      <c r="G2274" s="1">
        <v>266727</v>
      </c>
      <c r="H2274" s="1">
        <f t="shared" si="156"/>
        <v>2933992</v>
      </c>
      <c r="I2274" s="2" t="s">
        <v>944</v>
      </c>
      <c r="J2274" s="2" t="s">
        <v>319</v>
      </c>
      <c r="K2274" s="1">
        <f>+VLOOKUP(B2274,[16]Sheet1!A$1:H$170,6,0)</f>
        <v>2667270</v>
      </c>
      <c r="L2274" s="1">
        <f t="shared" si="162"/>
        <v>5</v>
      </c>
      <c r="M2274" s="6">
        <f>+VLOOKUP(B2274,[16]Sheet1!A$1:H$170,8,0)</f>
        <v>45082</v>
      </c>
      <c r="N2274" t="s">
        <v>4450</v>
      </c>
    </row>
    <row r="2275" spans="1:14" customFormat="1" hidden="1" x14ac:dyDescent="0.2">
      <c r="A2275" s="6">
        <v>45059</v>
      </c>
      <c r="B2275" s="2">
        <v>28246</v>
      </c>
      <c r="C2275" s="2" t="s">
        <v>2162</v>
      </c>
      <c r="D2275" s="2" t="s">
        <v>4100</v>
      </c>
      <c r="E2275" s="1">
        <v>3082743</v>
      </c>
      <c r="F2275" s="8" t="s">
        <v>620</v>
      </c>
      <c r="G2275" s="1">
        <v>308274</v>
      </c>
      <c r="H2275" s="1">
        <f t="shared" si="156"/>
        <v>3391017</v>
      </c>
      <c r="I2275" s="2" t="s">
        <v>1796</v>
      </c>
      <c r="J2275" s="2" t="s">
        <v>913</v>
      </c>
      <c r="K2275" s="1">
        <f>+VLOOKUP(B2275,[16]Sheet1!A$1:H$170,6,0)</f>
        <v>3082740</v>
      </c>
      <c r="L2275" s="1">
        <f t="shared" si="162"/>
        <v>-3</v>
      </c>
      <c r="M2275" s="6">
        <f>+VLOOKUP(B2275,[16]Sheet1!A$1:H$170,8,0)</f>
        <v>45082</v>
      </c>
      <c r="N2275" t="s">
        <v>4450</v>
      </c>
    </row>
    <row r="2276" spans="1:14" customFormat="1" hidden="1" x14ac:dyDescent="0.2">
      <c r="A2276" s="6">
        <v>45059</v>
      </c>
      <c r="B2276" s="2">
        <v>28247</v>
      </c>
      <c r="C2276" s="2" t="s">
        <v>2162</v>
      </c>
      <c r="D2276" s="2" t="s">
        <v>4102</v>
      </c>
      <c r="E2276" s="1">
        <v>1139375</v>
      </c>
      <c r="F2276" s="8" t="s">
        <v>620</v>
      </c>
      <c r="G2276" s="1">
        <v>113938</v>
      </c>
      <c r="H2276" s="1">
        <f t="shared" si="156"/>
        <v>1253313</v>
      </c>
      <c r="I2276" s="2" t="s">
        <v>1796</v>
      </c>
      <c r="J2276" s="2" t="s">
        <v>913</v>
      </c>
      <c r="K2276" s="1">
        <f>+VLOOKUP(B2276,[16]Sheet1!A$1:H$170,6,0)</f>
        <v>1139380</v>
      </c>
      <c r="L2276" s="1">
        <f t="shared" si="162"/>
        <v>5</v>
      </c>
      <c r="M2276" s="6">
        <f>+VLOOKUP(B2276,[16]Sheet1!A$1:H$170,8,0)</f>
        <v>45082</v>
      </c>
      <c r="N2276" t="s">
        <v>4450</v>
      </c>
    </row>
    <row r="2277" spans="1:14" customFormat="1" hidden="1" x14ac:dyDescent="0.2">
      <c r="A2277" s="6">
        <v>45059</v>
      </c>
      <c r="B2277" s="2">
        <v>28248</v>
      </c>
      <c r="C2277" s="2" t="s">
        <v>2162</v>
      </c>
      <c r="D2277" s="2" t="s">
        <v>4104</v>
      </c>
      <c r="E2277" s="1">
        <v>1139375</v>
      </c>
      <c r="F2277" s="8" t="s">
        <v>620</v>
      </c>
      <c r="G2277" s="1">
        <v>113938</v>
      </c>
      <c r="H2277" s="1">
        <f t="shared" si="156"/>
        <v>1253313</v>
      </c>
      <c r="I2277" s="2" t="s">
        <v>1900</v>
      </c>
      <c r="J2277" s="2" t="s">
        <v>441</v>
      </c>
      <c r="K2277" s="1">
        <f>+VLOOKUP(B2277,[16]Sheet1!A$1:H$170,6,0)</f>
        <v>1139380</v>
      </c>
      <c r="L2277" s="1">
        <f t="shared" si="162"/>
        <v>5</v>
      </c>
      <c r="M2277" s="6">
        <f>+VLOOKUP(B2277,[16]Sheet1!A$1:H$170,8,0)</f>
        <v>45082</v>
      </c>
      <c r="N2277" t="s">
        <v>4450</v>
      </c>
    </row>
    <row r="2278" spans="1:14" customFormat="1" hidden="1" x14ac:dyDescent="0.2">
      <c r="A2278" s="6">
        <v>45059</v>
      </c>
      <c r="B2278" s="2">
        <v>28249</v>
      </c>
      <c r="C2278" s="2" t="s">
        <v>2162</v>
      </c>
      <c r="D2278" s="2" t="s">
        <v>4106</v>
      </c>
      <c r="E2278" s="1">
        <v>2005406</v>
      </c>
      <c r="F2278" s="8" t="s">
        <v>620</v>
      </c>
      <c r="G2278" s="1">
        <v>200541</v>
      </c>
      <c r="H2278" s="1">
        <f t="shared" si="156"/>
        <v>2205947</v>
      </c>
      <c r="I2278" s="2" t="s">
        <v>2339</v>
      </c>
      <c r="J2278" s="2" t="s">
        <v>1408</v>
      </c>
      <c r="K2278" s="1">
        <f>+VLOOKUP(B2278,[16]Sheet1!A$1:H$170,6,0)</f>
        <v>2005410</v>
      </c>
      <c r="L2278" s="1">
        <f t="shared" si="162"/>
        <v>4</v>
      </c>
      <c r="M2278" s="6">
        <f>+VLOOKUP(B2278,[16]Sheet1!A$1:H$170,8,0)</f>
        <v>45082</v>
      </c>
      <c r="N2278" t="s">
        <v>4450</v>
      </c>
    </row>
    <row r="2279" spans="1:14" customFormat="1" hidden="1" x14ac:dyDescent="0.2">
      <c r="A2279" s="6">
        <v>45059</v>
      </c>
      <c r="B2279" s="2">
        <v>28250</v>
      </c>
      <c r="C2279" s="2" t="s">
        <v>2162</v>
      </c>
      <c r="D2279" s="2" t="s">
        <v>4108</v>
      </c>
      <c r="E2279" s="1">
        <v>5678550</v>
      </c>
      <c r="F2279" s="8" t="s">
        <v>620</v>
      </c>
      <c r="G2279" s="1">
        <v>567855</v>
      </c>
      <c r="H2279" s="1">
        <f t="shared" si="156"/>
        <v>6246405</v>
      </c>
      <c r="I2279" s="2" t="s">
        <v>2818</v>
      </c>
      <c r="J2279" s="2" t="s">
        <v>364</v>
      </c>
      <c r="K2279" s="1">
        <f>+VLOOKUP(B2279,[16]Sheet1!A$1:H$170,6,0)</f>
        <v>5678550</v>
      </c>
      <c r="L2279" s="1">
        <f t="shared" si="162"/>
        <v>0</v>
      </c>
      <c r="M2279" s="6">
        <f>+VLOOKUP(B2279,[16]Sheet1!A$1:H$170,8,0)</f>
        <v>45082</v>
      </c>
      <c r="N2279" t="s">
        <v>4450</v>
      </c>
    </row>
    <row r="2280" spans="1:14" customFormat="1" hidden="1" x14ac:dyDescent="0.2">
      <c r="A2280" s="6">
        <v>45059</v>
      </c>
      <c r="B2280" s="2">
        <v>28251</v>
      </c>
      <c r="C2280" s="2" t="s">
        <v>2162</v>
      </c>
      <c r="D2280" s="2" t="s">
        <v>4110</v>
      </c>
      <c r="E2280" s="1">
        <v>1905040</v>
      </c>
      <c r="F2280" s="8" t="s">
        <v>620</v>
      </c>
      <c r="G2280" s="1">
        <v>190504</v>
      </c>
      <c r="H2280" s="1">
        <f t="shared" si="156"/>
        <v>2095544</v>
      </c>
      <c r="I2280" s="2" t="s">
        <v>2355</v>
      </c>
      <c r="J2280" s="2" t="s">
        <v>2013</v>
      </c>
      <c r="K2280" s="1">
        <f>+VLOOKUP(B2280,[16]Sheet1!A$1:H$170,6,0)</f>
        <v>1905040</v>
      </c>
      <c r="L2280" s="1">
        <f t="shared" si="162"/>
        <v>0</v>
      </c>
      <c r="M2280" s="6">
        <f>+VLOOKUP(B2280,[16]Sheet1!A$1:H$170,8,0)</f>
        <v>45082</v>
      </c>
      <c r="N2280" t="s">
        <v>4450</v>
      </c>
    </row>
    <row r="2281" spans="1:14" customFormat="1" hidden="1" x14ac:dyDescent="0.2">
      <c r="A2281" s="6">
        <v>45059</v>
      </c>
      <c r="B2281" s="2">
        <v>28252</v>
      </c>
      <c r="C2281" s="2" t="s">
        <v>2162</v>
      </c>
      <c r="D2281" s="2" t="s">
        <v>4112</v>
      </c>
      <c r="E2281" s="1">
        <v>7011135</v>
      </c>
      <c r="F2281" s="8" t="s">
        <v>620</v>
      </c>
      <c r="G2281" s="1">
        <v>701114</v>
      </c>
      <c r="H2281" s="1">
        <f t="shared" si="156"/>
        <v>7712249</v>
      </c>
      <c r="I2281" s="2" t="s">
        <v>2355</v>
      </c>
      <c r="J2281" s="2" t="s">
        <v>2013</v>
      </c>
      <c r="K2281" s="1">
        <f>+VLOOKUP(B2281,[16]Sheet1!A$1:H$170,6,0)</f>
        <v>7011140</v>
      </c>
      <c r="L2281" s="1">
        <f t="shared" si="162"/>
        <v>5</v>
      </c>
      <c r="M2281" s="6">
        <f>+VLOOKUP(B2281,[16]Sheet1!A$1:H$170,8,0)</f>
        <v>45082</v>
      </c>
      <c r="N2281" t="s">
        <v>4450</v>
      </c>
    </row>
    <row r="2282" spans="1:14" customFormat="1" hidden="1" x14ac:dyDescent="0.2">
      <c r="A2282" s="6">
        <v>45059</v>
      </c>
      <c r="B2282" s="2">
        <v>28253</v>
      </c>
      <c r="C2282" s="2" t="s">
        <v>2162</v>
      </c>
      <c r="D2282" s="2" t="s">
        <v>4114</v>
      </c>
      <c r="E2282" s="1">
        <v>8496000</v>
      </c>
      <c r="F2282" s="8" t="s">
        <v>620</v>
      </c>
      <c r="G2282" s="1">
        <v>849600</v>
      </c>
      <c r="H2282" s="1">
        <f t="shared" si="156"/>
        <v>9345600</v>
      </c>
      <c r="I2282" s="2" t="s">
        <v>2355</v>
      </c>
      <c r="J2282" s="2" t="s">
        <v>2013</v>
      </c>
      <c r="K2282" s="1">
        <f>+VLOOKUP(B2282,[16]Sheet1!A$1:H$170,6,0)</f>
        <v>8496000</v>
      </c>
      <c r="L2282" s="1">
        <f t="shared" si="162"/>
        <v>0</v>
      </c>
      <c r="M2282" s="6">
        <f>+VLOOKUP(B2282,[16]Sheet1!A$1:H$170,8,0)</f>
        <v>45082</v>
      </c>
      <c r="N2282" t="s">
        <v>4450</v>
      </c>
    </row>
    <row r="2283" spans="1:14" customFormat="1" hidden="1" x14ac:dyDescent="0.2">
      <c r="A2283" s="6">
        <v>45059</v>
      </c>
      <c r="B2283" s="2">
        <v>28254</v>
      </c>
      <c r="C2283" s="2" t="s">
        <v>2162</v>
      </c>
      <c r="D2283" s="2" t="s">
        <v>4116</v>
      </c>
      <c r="E2283" s="1">
        <v>2381320</v>
      </c>
      <c r="F2283" s="8" t="s">
        <v>620</v>
      </c>
      <c r="G2283" s="1">
        <v>238132</v>
      </c>
      <c r="H2283" s="1">
        <f t="shared" si="156"/>
        <v>2619452</v>
      </c>
      <c r="I2283" s="2" t="s">
        <v>2355</v>
      </c>
      <c r="J2283" s="2" t="s">
        <v>2013</v>
      </c>
      <c r="K2283" s="1">
        <f>+VLOOKUP(B2283,[16]Sheet1!A$1:H$170,6,0)</f>
        <v>2381320</v>
      </c>
      <c r="L2283" s="1">
        <f t="shared" si="162"/>
        <v>0</v>
      </c>
      <c r="M2283" s="6">
        <f>+VLOOKUP(B2283,[16]Sheet1!A$1:H$170,8,0)</f>
        <v>45082</v>
      </c>
      <c r="N2283" t="s">
        <v>4450</v>
      </c>
    </row>
    <row r="2284" spans="1:14" customFormat="1" hidden="1" x14ac:dyDescent="0.2">
      <c r="A2284" s="6">
        <v>45059</v>
      </c>
      <c r="B2284" s="2">
        <v>28255</v>
      </c>
      <c r="C2284" s="2" t="s">
        <v>2162</v>
      </c>
      <c r="D2284" s="2" t="s">
        <v>4118</v>
      </c>
      <c r="E2284" s="1">
        <v>1905040</v>
      </c>
      <c r="F2284" s="8" t="s">
        <v>620</v>
      </c>
      <c r="G2284" s="1">
        <v>190504</v>
      </c>
      <c r="H2284" s="1">
        <f t="shared" si="156"/>
        <v>2095544</v>
      </c>
      <c r="I2284" s="2" t="s">
        <v>2355</v>
      </c>
      <c r="J2284" s="2" t="s">
        <v>2013</v>
      </c>
      <c r="K2284" s="1">
        <f>+VLOOKUP(B2284,[16]Sheet1!A$1:H$170,6,0)</f>
        <v>1905040</v>
      </c>
      <c r="L2284" s="1">
        <f t="shared" si="162"/>
        <v>0</v>
      </c>
      <c r="M2284" s="6">
        <f>+VLOOKUP(B2284,[16]Sheet1!A$1:H$170,8,0)</f>
        <v>45082</v>
      </c>
      <c r="N2284" t="s">
        <v>4450</v>
      </c>
    </row>
    <row r="2285" spans="1:14" customFormat="1" hidden="1" x14ac:dyDescent="0.2">
      <c r="A2285" s="6">
        <v>45059</v>
      </c>
      <c r="B2285" s="2">
        <v>28256</v>
      </c>
      <c r="C2285" s="2" t="s">
        <v>2162</v>
      </c>
      <c r="D2285" s="2" t="s">
        <v>4120</v>
      </c>
      <c r="E2285" s="1">
        <v>4249200</v>
      </c>
      <c r="F2285" s="8" t="s">
        <v>620</v>
      </c>
      <c r="G2285" s="1">
        <v>424920</v>
      </c>
      <c r="H2285" s="1">
        <f t="shared" si="156"/>
        <v>4674120</v>
      </c>
      <c r="I2285" s="2" t="s">
        <v>2355</v>
      </c>
      <c r="J2285" s="2" t="s">
        <v>2013</v>
      </c>
      <c r="K2285" s="1">
        <f>+VLOOKUP(B2285,[16]Sheet1!A$1:H$170,6,0)</f>
        <v>4249200</v>
      </c>
      <c r="L2285" s="1">
        <f t="shared" si="162"/>
        <v>0</v>
      </c>
      <c r="M2285" s="6">
        <f>+VLOOKUP(B2285,[16]Sheet1!A$1:H$170,8,0)</f>
        <v>45082</v>
      </c>
      <c r="N2285" t="s">
        <v>4450</v>
      </c>
    </row>
    <row r="2286" spans="1:14" customFormat="1" hidden="1" x14ac:dyDescent="0.2">
      <c r="A2286" s="6">
        <v>45059</v>
      </c>
      <c r="B2286" s="2">
        <v>28257</v>
      </c>
      <c r="C2286" s="2" t="s">
        <v>2162</v>
      </c>
      <c r="D2286" s="2" t="s">
        <v>4122</v>
      </c>
      <c r="E2286" s="1">
        <v>3553840</v>
      </c>
      <c r="F2286" s="8" t="s">
        <v>620</v>
      </c>
      <c r="G2286" s="1">
        <v>355384</v>
      </c>
      <c r="H2286" s="1">
        <f t="shared" si="156"/>
        <v>3909224</v>
      </c>
      <c r="I2286" s="2" t="s">
        <v>2355</v>
      </c>
      <c r="J2286" s="2" t="s">
        <v>2013</v>
      </c>
      <c r="K2286" s="1">
        <f>+VLOOKUP(B2286,[16]Sheet1!A$1:H$170,6,0)</f>
        <v>3553840</v>
      </c>
      <c r="L2286" s="1">
        <f t="shared" si="162"/>
        <v>0</v>
      </c>
      <c r="M2286" s="6">
        <f>+VLOOKUP(B2286,[16]Sheet1!A$1:H$170,8,0)</f>
        <v>45082</v>
      </c>
      <c r="N2286" t="s">
        <v>4450</v>
      </c>
    </row>
    <row r="2287" spans="1:14" customFormat="1" hidden="1" x14ac:dyDescent="0.2">
      <c r="A2287" s="6">
        <v>45059</v>
      </c>
      <c r="B2287" s="2">
        <v>28258</v>
      </c>
      <c r="C2287" s="2" t="s">
        <v>2162</v>
      </c>
      <c r="D2287" s="2" t="s">
        <v>4124</v>
      </c>
      <c r="E2287" s="1">
        <v>1905040</v>
      </c>
      <c r="F2287" s="8" t="s">
        <v>620</v>
      </c>
      <c r="G2287" s="1">
        <v>190504</v>
      </c>
      <c r="H2287" s="1">
        <f t="shared" si="156"/>
        <v>2095544</v>
      </c>
      <c r="I2287" s="2" t="s">
        <v>2355</v>
      </c>
      <c r="J2287" s="2" t="s">
        <v>2013</v>
      </c>
      <c r="K2287" s="1">
        <f>+VLOOKUP(B2287,[16]Sheet1!A$1:H$170,6,0)</f>
        <v>1905040</v>
      </c>
      <c r="L2287" s="1">
        <f t="shared" si="162"/>
        <v>0</v>
      </c>
      <c r="M2287" s="6">
        <f>+VLOOKUP(B2287,[16]Sheet1!A$1:H$170,8,0)</f>
        <v>45082</v>
      </c>
      <c r="N2287" t="s">
        <v>4450</v>
      </c>
    </row>
    <row r="2288" spans="1:14" customFormat="1" hidden="1" x14ac:dyDescent="0.2">
      <c r="A2288" s="6">
        <v>45059</v>
      </c>
      <c r="B2288" s="2">
        <v>28259</v>
      </c>
      <c r="C2288" s="2" t="s">
        <v>2162</v>
      </c>
      <c r="D2288" s="2" t="s">
        <v>4126</v>
      </c>
      <c r="E2288" s="1">
        <v>3892820</v>
      </c>
      <c r="F2288" s="8" t="s">
        <v>620</v>
      </c>
      <c r="G2288" s="1">
        <v>389282</v>
      </c>
      <c r="H2288" s="1">
        <f t="shared" si="156"/>
        <v>4282102</v>
      </c>
      <c r="I2288" s="2" t="s">
        <v>2355</v>
      </c>
      <c r="J2288" s="2" t="s">
        <v>2013</v>
      </c>
      <c r="K2288" s="1">
        <f>+VLOOKUP(B2288,[16]Sheet1!A$1:H$170,6,0)</f>
        <v>3892820</v>
      </c>
      <c r="L2288" s="1">
        <f t="shared" si="162"/>
        <v>0</v>
      </c>
      <c r="M2288" s="6">
        <f>+VLOOKUP(B2288,[16]Sheet1!A$1:H$170,8,0)</f>
        <v>45082</v>
      </c>
      <c r="N2288" t="s">
        <v>4450</v>
      </c>
    </row>
    <row r="2289" spans="1:14" customFormat="1" hidden="1" x14ac:dyDescent="0.2">
      <c r="A2289" s="6">
        <v>45059</v>
      </c>
      <c r="B2289" s="2">
        <v>28260</v>
      </c>
      <c r="C2289" s="2" t="s">
        <v>2162</v>
      </c>
      <c r="D2289" s="2" t="s">
        <v>4128</v>
      </c>
      <c r="E2289" s="1">
        <v>888460</v>
      </c>
      <c r="F2289" s="8" t="s">
        <v>620</v>
      </c>
      <c r="G2289" s="1">
        <v>88846</v>
      </c>
      <c r="H2289" s="1">
        <f t="shared" si="156"/>
        <v>977306</v>
      </c>
      <c r="I2289" s="2" t="s">
        <v>1222</v>
      </c>
      <c r="J2289" s="2" t="s">
        <v>915</v>
      </c>
      <c r="K2289" s="1">
        <f>+VLOOKUP(B2289,[16]Sheet1!A$1:H$170,6,0)</f>
        <v>888460</v>
      </c>
      <c r="L2289" s="1">
        <f t="shared" si="162"/>
        <v>0</v>
      </c>
      <c r="M2289" s="6">
        <f>+VLOOKUP(B2289,[16]Sheet1!A$1:H$170,8,0)</f>
        <v>45082</v>
      </c>
      <c r="N2289" t="s">
        <v>4450</v>
      </c>
    </row>
    <row r="2290" spans="1:14" customFormat="1" hidden="1" x14ac:dyDescent="0.2">
      <c r="A2290" s="6">
        <v>45059</v>
      </c>
      <c r="B2290" s="2">
        <v>28261</v>
      </c>
      <c r="C2290" s="2" t="s">
        <v>2162</v>
      </c>
      <c r="D2290" s="2" t="s">
        <v>4130</v>
      </c>
      <c r="E2290" s="1">
        <v>1410195</v>
      </c>
      <c r="F2290" s="8" t="s">
        <v>620</v>
      </c>
      <c r="G2290" s="1">
        <v>141020</v>
      </c>
      <c r="H2290" s="1">
        <f t="shared" si="156"/>
        <v>1551215</v>
      </c>
      <c r="I2290" s="2" t="s">
        <v>2354</v>
      </c>
      <c r="J2290" s="2" t="s">
        <v>442</v>
      </c>
      <c r="K2290" s="1">
        <f>+VLOOKUP(B2290,[16]Sheet1!A$1:H$170,6,0)</f>
        <v>1410200</v>
      </c>
      <c r="L2290" s="1">
        <f t="shared" si="162"/>
        <v>5</v>
      </c>
      <c r="M2290" s="6">
        <f>+VLOOKUP(B2290,[16]Sheet1!A$1:H$170,8,0)</f>
        <v>45082</v>
      </c>
      <c r="N2290" t="s">
        <v>4450</v>
      </c>
    </row>
    <row r="2291" spans="1:14" customFormat="1" hidden="1" x14ac:dyDescent="0.2">
      <c r="A2291" s="6">
        <v>45059</v>
      </c>
      <c r="B2291" s="2">
        <v>28262</v>
      </c>
      <c r="C2291" s="2" t="s">
        <v>2162</v>
      </c>
      <c r="D2291" s="2" t="s">
        <v>4132</v>
      </c>
      <c r="E2291" s="1">
        <v>2793500</v>
      </c>
      <c r="F2291" s="8" t="s">
        <v>620</v>
      </c>
      <c r="G2291" s="1">
        <v>279350</v>
      </c>
      <c r="H2291" s="1">
        <f t="shared" si="156"/>
        <v>3072850</v>
      </c>
      <c r="I2291" s="2" t="s">
        <v>944</v>
      </c>
      <c r="J2291" s="2" t="s">
        <v>319</v>
      </c>
      <c r="K2291" s="1">
        <f>+VLOOKUP(B2291,[16]Sheet1!A$1:H$170,6,0)</f>
        <v>2793500</v>
      </c>
      <c r="L2291" s="1">
        <f t="shared" si="162"/>
        <v>0</v>
      </c>
      <c r="M2291" s="6">
        <f>+VLOOKUP(B2291,[16]Sheet1!A$1:H$170,8,0)</f>
        <v>45082</v>
      </c>
      <c r="N2291" t="s">
        <v>4450</v>
      </c>
    </row>
    <row r="2292" spans="1:14" customFormat="1" hidden="1" x14ac:dyDescent="0.2">
      <c r="A2292" s="6">
        <v>45059</v>
      </c>
      <c r="B2292" s="2">
        <v>28263</v>
      </c>
      <c r="C2292" s="2" t="s">
        <v>2162</v>
      </c>
      <c r="D2292" s="2" t="s">
        <v>4134</v>
      </c>
      <c r="E2292" s="1">
        <v>4313540</v>
      </c>
      <c r="F2292" s="8" t="s">
        <v>620</v>
      </c>
      <c r="G2292" s="1">
        <v>431354</v>
      </c>
      <c r="H2292" s="1">
        <f t="shared" si="156"/>
        <v>4744894</v>
      </c>
      <c r="I2292" s="2" t="s">
        <v>944</v>
      </c>
      <c r="J2292" s="2" t="s">
        <v>319</v>
      </c>
      <c r="K2292" s="1">
        <f>+VLOOKUP(B2292,[16]Sheet1!A$1:H$170,6,0)</f>
        <v>4313540</v>
      </c>
      <c r="L2292" s="1">
        <f t="shared" si="162"/>
        <v>0</v>
      </c>
      <c r="M2292" s="6">
        <f>+VLOOKUP(B2292,[16]Sheet1!A$1:H$170,8,0)</f>
        <v>45082</v>
      </c>
      <c r="N2292" t="s">
        <v>4450</v>
      </c>
    </row>
    <row r="2293" spans="1:14" customFormat="1" hidden="1" x14ac:dyDescent="0.2">
      <c r="A2293" s="6">
        <v>45059</v>
      </c>
      <c r="B2293" s="2">
        <v>28264</v>
      </c>
      <c r="C2293" s="2" t="s">
        <v>2162</v>
      </c>
      <c r="D2293" s="2" t="s">
        <v>4136</v>
      </c>
      <c r="E2293" s="1">
        <v>2682418</v>
      </c>
      <c r="F2293" s="8" t="s">
        <v>620</v>
      </c>
      <c r="G2293" s="1">
        <v>268242</v>
      </c>
      <c r="H2293" s="1">
        <f t="shared" si="156"/>
        <v>2950660</v>
      </c>
      <c r="I2293" s="2" t="s">
        <v>1554</v>
      </c>
      <c r="J2293" s="2" t="s">
        <v>2830</v>
      </c>
      <c r="K2293" s="1">
        <f>+VLOOKUP(B2293,[16]Sheet1!A$1:H$170,6,0)</f>
        <v>2682420</v>
      </c>
      <c r="L2293" s="1">
        <f t="shared" si="162"/>
        <v>2</v>
      </c>
      <c r="M2293" s="6">
        <f>+VLOOKUP(B2293,[16]Sheet1!A$1:H$170,8,0)</f>
        <v>45082</v>
      </c>
      <c r="N2293" t="s">
        <v>4450</v>
      </c>
    </row>
    <row r="2294" spans="1:14" customFormat="1" hidden="1" x14ac:dyDescent="0.2">
      <c r="A2294" s="6">
        <v>45059</v>
      </c>
      <c r="B2294" s="2">
        <v>28265</v>
      </c>
      <c r="C2294" s="2" t="s">
        <v>2162</v>
      </c>
      <c r="D2294" s="2" t="s">
        <v>4138</v>
      </c>
      <c r="E2294" s="1">
        <v>2457446</v>
      </c>
      <c r="F2294" s="8" t="s">
        <v>620</v>
      </c>
      <c r="G2294" s="1">
        <v>245745</v>
      </c>
      <c r="H2294" s="1">
        <f t="shared" si="156"/>
        <v>2703191</v>
      </c>
      <c r="I2294" s="2" t="s">
        <v>2339</v>
      </c>
      <c r="J2294" s="2" t="s">
        <v>1408</v>
      </c>
      <c r="K2294" s="1">
        <f>+VLOOKUP(B2294,[16]Sheet1!A$1:H$170,6,0)</f>
        <v>2457450</v>
      </c>
      <c r="L2294" s="1">
        <f t="shared" si="162"/>
        <v>4</v>
      </c>
      <c r="M2294" s="6">
        <f>+VLOOKUP(B2294,[16]Sheet1!A$1:H$170,8,0)</f>
        <v>45082</v>
      </c>
      <c r="N2294" t="s">
        <v>4450</v>
      </c>
    </row>
    <row r="2295" spans="1:14" customFormat="1" hidden="1" x14ac:dyDescent="0.2">
      <c r="A2295" s="6">
        <v>45059</v>
      </c>
      <c r="B2295" s="2">
        <v>28266</v>
      </c>
      <c r="C2295" s="2" t="s">
        <v>2162</v>
      </c>
      <c r="D2295" s="2" t="s">
        <v>4140</v>
      </c>
      <c r="E2295" s="1">
        <v>5539070</v>
      </c>
      <c r="F2295" s="8" t="s">
        <v>620</v>
      </c>
      <c r="G2295" s="1">
        <v>553907</v>
      </c>
      <c r="H2295" s="1">
        <f t="shared" si="156"/>
        <v>6092977</v>
      </c>
      <c r="I2295" s="2" t="s">
        <v>2818</v>
      </c>
      <c r="J2295" s="2" t="s">
        <v>364</v>
      </c>
      <c r="K2295" s="1">
        <f>+VLOOKUP(B2295,[16]Sheet1!A$1:H$170,6,0)</f>
        <v>5539070</v>
      </c>
      <c r="L2295" s="1">
        <f t="shared" si="162"/>
        <v>0</v>
      </c>
      <c r="M2295" s="6">
        <f>+VLOOKUP(B2295,[16]Sheet1!A$1:H$170,8,0)</f>
        <v>45082</v>
      </c>
      <c r="N2295" t="s">
        <v>4450</v>
      </c>
    </row>
    <row r="2296" spans="1:14" customFormat="1" hidden="1" x14ac:dyDescent="0.2">
      <c r="A2296" s="6">
        <v>45059</v>
      </c>
      <c r="B2296" s="2">
        <v>28267</v>
      </c>
      <c r="C2296" s="2" t="s">
        <v>2162</v>
      </c>
      <c r="D2296" s="2" t="s">
        <v>4142</v>
      </c>
      <c r="E2296" s="1">
        <v>4442300</v>
      </c>
      <c r="F2296" s="8" t="s">
        <v>620</v>
      </c>
      <c r="G2296" s="1">
        <v>444230</v>
      </c>
      <c r="H2296" s="1">
        <f t="shared" si="156"/>
        <v>4886530</v>
      </c>
      <c r="I2296" s="2" t="s">
        <v>2355</v>
      </c>
      <c r="J2296" s="2" t="s">
        <v>2013</v>
      </c>
      <c r="K2296" s="1">
        <f>+VLOOKUP(B2296,[16]Sheet1!A$1:H$170,6,0)</f>
        <v>4442300</v>
      </c>
      <c r="L2296" s="1">
        <f t="shared" si="162"/>
        <v>0</v>
      </c>
      <c r="M2296" s="6">
        <f>+VLOOKUP(B2296,[16]Sheet1!A$1:H$170,8,0)</f>
        <v>45082</v>
      </c>
      <c r="N2296" t="s">
        <v>4450</v>
      </c>
    </row>
    <row r="2297" spans="1:14" customFormat="1" hidden="1" x14ac:dyDescent="0.2">
      <c r="A2297" s="6">
        <v>45059</v>
      </c>
      <c r="B2297" s="2">
        <v>28268</v>
      </c>
      <c r="C2297" s="2" t="s">
        <v>2162</v>
      </c>
      <c r="D2297" s="2" t="s">
        <v>4144</v>
      </c>
      <c r="E2297" s="1">
        <v>907500</v>
      </c>
      <c r="F2297" s="8" t="s">
        <v>620</v>
      </c>
      <c r="G2297" s="1">
        <v>90750</v>
      </c>
      <c r="H2297" s="1">
        <f t="shared" si="156"/>
        <v>998250</v>
      </c>
      <c r="I2297" s="2" t="s">
        <v>2355</v>
      </c>
      <c r="J2297" s="2" t="s">
        <v>2013</v>
      </c>
      <c r="K2297" s="1">
        <f>+VLOOKUP(B2297,[16]Sheet1!A$1:H$170,6,0)</f>
        <v>907500</v>
      </c>
      <c r="L2297" s="1">
        <f t="shared" si="162"/>
        <v>0</v>
      </c>
      <c r="M2297" s="6">
        <f>+VLOOKUP(B2297,[16]Sheet1!A$1:H$170,8,0)</f>
        <v>45082</v>
      </c>
      <c r="N2297" t="s">
        <v>4450</v>
      </c>
    </row>
    <row r="2298" spans="1:14" customFormat="1" hidden="1" x14ac:dyDescent="0.2">
      <c r="A2298" s="6">
        <v>45059</v>
      </c>
      <c r="B2298" s="2">
        <v>28269</v>
      </c>
      <c r="C2298" s="2" t="s">
        <v>2162</v>
      </c>
      <c r="D2298" s="2" t="s">
        <v>4146</v>
      </c>
      <c r="E2298" s="1">
        <v>1776920</v>
      </c>
      <c r="F2298" s="8" t="s">
        <v>620</v>
      </c>
      <c r="G2298" s="1">
        <v>177692</v>
      </c>
      <c r="H2298" s="1">
        <f t="shared" si="156"/>
        <v>1954612</v>
      </c>
      <c r="I2298" s="2" t="s">
        <v>944</v>
      </c>
      <c r="J2298" s="2" t="s">
        <v>319</v>
      </c>
      <c r="K2298" s="1">
        <f>+VLOOKUP(B2298,[16]Sheet1!A$1:H$170,6,0)</f>
        <v>1776920</v>
      </c>
      <c r="L2298" s="1">
        <f t="shared" si="162"/>
        <v>0</v>
      </c>
      <c r="M2298" s="6">
        <f>+VLOOKUP(B2298,[16]Sheet1!A$1:H$170,8,0)</f>
        <v>45082</v>
      </c>
      <c r="N2298" t="s">
        <v>4450</v>
      </c>
    </row>
    <row r="2299" spans="1:14" customFormat="1" hidden="1" x14ac:dyDescent="0.2">
      <c r="A2299" s="6">
        <v>45059</v>
      </c>
      <c r="B2299" s="2">
        <v>28270</v>
      </c>
      <c r="C2299" s="2" t="s">
        <v>2162</v>
      </c>
      <c r="D2299" s="2" t="s">
        <v>4148</v>
      </c>
      <c r="E2299" s="1">
        <v>1468620</v>
      </c>
      <c r="F2299" s="8" t="s">
        <v>620</v>
      </c>
      <c r="G2299" s="1">
        <v>146862</v>
      </c>
      <c r="H2299" s="1">
        <f t="shared" si="156"/>
        <v>1615482</v>
      </c>
      <c r="I2299" s="2" t="s">
        <v>944</v>
      </c>
      <c r="J2299" s="2" t="s">
        <v>319</v>
      </c>
      <c r="K2299" s="1">
        <f>+VLOOKUP(B2299,[16]Sheet1!A$1:H$170,6,0)</f>
        <v>1468620</v>
      </c>
      <c r="L2299" s="1">
        <f t="shared" si="162"/>
        <v>0</v>
      </c>
      <c r="M2299" s="6">
        <f>+VLOOKUP(B2299,[16]Sheet1!A$1:H$170,8,0)</f>
        <v>45082</v>
      </c>
      <c r="N2299" t="s">
        <v>4450</v>
      </c>
    </row>
    <row r="2300" spans="1:14" customFormat="1" hidden="1" x14ac:dyDescent="0.2">
      <c r="A2300" s="6">
        <v>45059</v>
      </c>
      <c r="B2300" s="2">
        <v>28271</v>
      </c>
      <c r="C2300" s="2" t="s">
        <v>2162</v>
      </c>
      <c r="D2300" s="2" t="s">
        <v>4150</v>
      </c>
      <c r="E2300" s="1">
        <v>1905040</v>
      </c>
      <c r="F2300" s="8" t="s">
        <v>620</v>
      </c>
      <c r="G2300" s="1">
        <v>190504</v>
      </c>
      <c r="H2300" s="1">
        <f t="shared" si="156"/>
        <v>2095544</v>
      </c>
      <c r="I2300" s="2" t="s">
        <v>1796</v>
      </c>
      <c r="J2300" s="2" t="s">
        <v>913</v>
      </c>
      <c r="K2300" s="1">
        <f>+VLOOKUP(B2300,[16]Sheet1!A$1:H$170,6,0)</f>
        <v>1905040</v>
      </c>
      <c r="L2300" s="1">
        <f t="shared" si="162"/>
        <v>0</v>
      </c>
      <c r="M2300" s="6">
        <f>+VLOOKUP(B2300,[16]Sheet1!A$1:H$170,8,0)</f>
        <v>45082</v>
      </c>
      <c r="N2300" t="s">
        <v>4450</v>
      </c>
    </row>
    <row r="2301" spans="1:14" customFormat="1" hidden="1" x14ac:dyDescent="0.2">
      <c r="A2301" s="6">
        <v>45059</v>
      </c>
      <c r="B2301" s="2">
        <v>28272</v>
      </c>
      <c r="C2301" s="2" t="s">
        <v>2162</v>
      </c>
      <c r="D2301" s="2" t="s">
        <v>4152</v>
      </c>
      <c r="E2301" s="1">
        <v>2124000</v>
      </c>
      <c r="F2301" s="8" t="s">
        <v>620</v>
      </c>
      <c r="G2301" s="1">
        <v>212400</v>
      </c>
      <c r="H2301" s="1">
        <f t="shared" si="156"/>
        <v>2336400</v>
      </c>
      <c r="I2301" s="2" t="s">
        <v>1554</v>
      </c>
      <c r="J2301" s="2" t="s">
        <v>2830</v>
      </c>
      <c r="K2301" s="1">
        <f>+VLOOKUP(B2301,[16]Sheet1!A$1:H$170,6,0)</f>
        <v>2124000</v>
      </c>
      <c r="L2301" s="1">
        <f t="shared" si="162"/>
        <v>0</v>
      </c>
      <c r="M2301" s="6">
        <f>+VLOOKUP(B2301,[16]Sheet1!A$1:H$170,8,0)</f>
        <v>45082</v>
      </c>
      <c r="N2301" t="s">
        <v>4450</v>
      </c>
    </row>
    <row r="2302" spans="1:14" customFormat="1" hidden="1" x14ac:dyDescent="0.2">
      <c r="A2302" s="6">
        <v>45059</v>
      </c>
      <c r="B2302" s="2">
        <v>28273</v>
      </c>
      <c r="C2302" s="2" t="s">
        <v>2162</v>
      </c>
      <c r="D2302" s="2" t="s">
        <v>4154</v>
      </c>
      <c r="E2302" s="1">
        <v>1776920</v>
      </c>
      <c r="F2302" s="8" t="s">
        <v>620</v>
      </c>
      <c r="G2302" s="1">
        <v>177692</v>
      </c>
      <c r="H2302" s="1">
        <f t="shared" si="156"/>
        <v>1954612</v>
      </c>
      <c r="I2302" s="2" t="s">
        <v>1900</v>
      </c>
      <c r="J2302" s="2" t="s">
        <v>441</v>
      </c>
      <c r="K2302" s="1">
        <f>+VLOOKUP(B2302,[16]Sheet1!A$1:H$170,6,0)</f>
        <v>1776920</v>
      </c>
      <c r="L2302" s="1">
        <f t="shared" si="162"/>
        <v>0</v>
      </c>
      <c r="M2302" s="6">
        <f>+VLOOKUP(B2302,[16]Sheet1!A$1:H$170,8,0)</f>
        <v>45082</v>
      </c>
      <c r="N2302" t="s">
        <v>4450</v>
      </c>
    </row>
    <row r="2303" spans="1:14" customFormat="1" hidden="1" x14ac:dyDescent="0.2">
      <c r="A2303" s="6">
        <v>45059</v>
      </c>
      <c r="B2303" s="2">
        <v>28274</v>
      </c>
      <c r="C2303" s="2" t="s">
        <v>2162</v>
      </c>
      <c r="D2303" s="2" t="s">
        <v>4156</v>
      </c>
      <c r="E2303" s="1">
        <v>2940030</v>
      </c>
      <c r="F2303" s="8" t="s">
        <v>620</v>
      </c>
      <c r="G2303" s="1">
        <v>294003</v>
      </c>
      <c r="H2303" s="1">
        <f t="shared" si="156"/>
        <v>3234033</v>
      </c>
      <c r="I2303" s="2" t="s">
        <v>1900</v>
      </c>
      <c r="J2303" s="2" t="s">
        <v>441</v>
      </c>
      <c r="K2303" s="1">
        <f>+VLOOKUP(B2303,[16]Sheet1!A$1:H$170,6,0)</f>
        <v>2940030</v>
      </c>
      <c r="L2303" s="1">
        <f t="shared" si="162"/>
        <v>0</v>
      </c>
      <c r="M2303" s="6">
        <f>+VLOOKUP(B2303,[16]Sheet1!A$1:H$170,8,0)</f>
        <v>45082</v>
      </c>
      <c r="N2303" t="s">
        <v>4450</v>
      </c>
    </row>
    <row r="2304" spans="1:14" customFormat="1" hidden="1" x14ac:dyDescent="0.2">
      <c r="A2304" s="6">
        <v>45059</v>
      </c>
      <c r="B2304" s="2">
        <v>28275</v>
      </c>
      <c r="C2304" s="2" t="s">
        <v>2162</v>
      </c>
      <c r="D2304" s="2" t="s">
        <v>4158</v>
      </c>
      <c r="E2304" s="1">
        <v>7019830</v>
      </c>
      <c r="F2304" s="8" t="s">
        <v>620</v>
      </c>
      <c r="G2304" s="1">
        <v>701983</v>
      </c>
      <c r="H2304" s="1">
        <f t="shared" si="156"/>
        <v>7721813</v>
      </c>
      <c r="I2304" s="2" t="s">
        <v>2119</v>
      </c>
      <c r="J2304" s="2" t="s">
        <v>1150</v>
      </c>
      <c r="K2304" s="1">
        <f>+VLOOKUP(B2304,[16]Sheet1!A$1:H$170,6,0)</f>
        <v>7019830</v>
      </c>
      <c r="L2304" s="1">
        <f t="shared" si="162"/>
        <v>0</v>
      </c>
      <c r="M2304" s="6">
        <f>+VLOOKUP(B2304,[16]Sheet1!A$1:H$170,8,0)</f>
        <v>45082</v>
      </c>
      <c r="N2304" t="s">
        <v>4450</v>
      </c>
    </row>
    <row r="2305" spans="1:14" customFormat="1" hidden="1" x14ac:dyDescent="0.2">
      <c r="A2305" s="6">
        <v>45059</v>
      </c>
      <c r="B2305" s="2">
        <v>28276</v>
      </c>
      <c r="C2305" s="2" t="s">
        <v>2162</v>
      </c>
      <c r="D2305" s="2" t="s">
        <v>4160</v>
      </c>
      <c r="E2305" s="1">
        <v>2665380</v>
      </c>
      <c r="F2305" s="8" t="s">
        <v>620</v>
      </c>
      <c r="G2305" s="1">
        <v>266538</v>
      </c>
      <c r="H2305" s="1">
        <f t="shared" si="156"/>
        <v>2931918</v>
      </c>
      <c r="I2305" s="2" t="s">
        <v>1893</v>
      </c>
      <c r="J2305" s="2" t="s">
        <v>375</v>
      </c>
      <c r="K2305" s="1">
        <f>+VLOOKUP(B2305,[16]Sheet1!A$1:H$170,6,0)</f>
        <v>2665380</v>
      </c>
      <c r="L2305" s="1">
        <f t="shared" si="162"/>
        <v>0</v>
      </c>
      <c r="M2305" s="6">
        <f>+VLOOKUP(B2305,[16]Sheet1!A$1:H$170,8,0)</f>
        <v>45082</v>
      </c>
      <c r="N2305" t="s">
        <v>4450</v>
      </c>
    </row>
    <row r="2306" spans="1:14" customFormat="1" hidden="1" x14ac:dyDescent="0.2">
      <c r="A2306" s="6">
        <v>45059</v>
      </c>
      <c r="B2306" s="2">
        <v>28277</v>
      </c>
      <c r="C2306" s="2" t="s">
        <v>2162</v>
      </c>
      <c r="D2306" s="2" t="s">
        <v>4162</v>
      </c>
      <c r="E2306" s="1">
        <v>1776920</v>
      </c>
      <c r="F2306" s="8" t="s">
        <v>620</v>
      </c>
      <c r="G2306" s="1">
        <v>177692</v>
      </c>
      <c r="H2306" s="1">
        <f t="shared" ref="H2306:H2369" si="163">+E2306+G2306</f>
        <v>1954612</v>
      </c>
      <c r="I2306" s="2" t="s">
        <v>1893</v>
      </c>
      <c r="J2306" s="2" t="s">
        <v>375</v>
      </c>
      <c r="K2306" s="1">
        <f>+VLOOKUP(B2306,[16]Sheet1!A$1:H$170,6,0)</f>
        <v>1776920</v>
      </c>
      <c r="L2306" s="1">
        <f t="shared" si="162"/>
        <v>0</v>
      </c>
      <c r="M2306" s="6">
        <f>+VLOOKUP(B2306,[16]Sheet1!A$1:H$170,8,0)</f>
        <v>45082</v>
      </c>
      <c r="N2306" t="s">
        <v>4450</v>
      </c>
    </row>
    <row r="2307" spans="1:14" customFormat="1" hidden="1" x14ac:dyDescent="0.2">
      <c r="A2307" s="6">
        <v>45059</v>
      </c>
      <c r="B2307" s="2">
        <v>28278</v>
      </c>
      <c r="C2307" s="2" t="s">
        <v>2162</v>
      </c>
      <c r="D2307" s="2" t="s">
        <v>4164</v>
      </c>
      <c r="E2307" s="1">
        <v>1110580</v>
      </c>
      <c r="F2307" s="8" t="s">
        <v>620</v>
      </c>
      <c r="G2307" s="1">
        <v>111058</v>
      </c>
      <c r="H2307" s="1">
        <f t="shared" si="163"/>
        <v>1221638</v>
      </c>
      <c r="I2307" s="2" t="s">
        <v>1893</v>
      </c>
      <c r="J2307" s="2" t="s">
        <v>375</v>
      </c>
      <c r="K2307" s="1">
        <f>+VLOOKUP(B2307,[16]Sheet1!A$1:H$170,6,0)</f>
        <v>1110580</v>
      </c>
      <c r="L2307" s="1">
        <f t="shared" si="162"/>
        <v>0</v>
      </c>
      <c r="M2307" s="6">
        <f>+VLOOKUP(B2307,[16]Sheet1!A$1:H$170,8,0)</f>
        <v>45082</v>
      </c>
      <c r="N2307" t="s">
        <v>4450</v>
      </c>
    </row>
    <row r="2308" spans="1:14" customFormat="1" hidden="1" x14ac:dyDescent="0.2">
      <c r="A2308" s="6">
        <v>45061</v>
      </c>
      <c r="B2308" s="2">
        <v>175</v>
      </c>
      <c r="C2308" s="2" t="s">
        <v>3436</v>
      </c>
      <c r="D2308" s="2" t="s">
        <v>4166</v>
      </c>
      <c r="E2308" s="1">
        <v>-3882186</v>
      </c>
      <c r="F2308" s="8" t="s">
        <v>620</v>
      </c>
      <c r="G2308" s="1">
        <v>-388219</v>
      </c>
      <c r="H2308" s="1">
        <f t="shared" si="163"/>
        <v>-4270405</v>
      </c>
      <c r="I2308" s="2" t="s">
        <v>431</v>
      </c>
      <c r="J2308" s="2" t="s">
        <v>2857</v>
      </c>
      <c r="K2308" s="1">
        <f>+VLOOKUP(B2308,[16]Sheet1!A$1:H$170,6,0)</f>
        <v>-3882186</v>
      </c>
      <c r="L2308" s="1">
        <f t="shared" si="162"/>
        <v>0</v>
      </c>
      <c r="M2308" s="6">
        <f>+VLOOKUP(B2308,[16]Sheet1!A$1:H$170,8,0)</f>
        <v>45082</v>
      </c>
      <c r="N2308" t="s">
        <v>4450</v>
      </c>
    </row>
    <row r="2309" spans="1:14" customFormat="1" hidden="1" x14ac:dyDescent="0.2">
      <c r="A2309" s="6">
        <v>45061</v>
      </c>
      <c r="B2309" s="2">
        <v>217</v>
      </c>
      <c r="C2309" s="2" t="s">
        <v>3445</v>
      </c>
      <c r="D2309" s="2" t="s">
        <v>4168</v>
      </c>
      <c r="E2309" s="1">
        <v>-658091</v>
      </c>
      <c r="F2309" s="8" t="s">
        <v>620</v>
      </c>
      <c r="G2309" s="1">
        <v>-65809</v>
      </c>
      <c r="H2309" s="1">
        <f t="shared" si="163"/>
        <v>-723900</v>
      </c>
      <c r="I2309" s="2" t="s">
        <v>24</v>
      </c>
      <c r="J2309" s="2" t="s">
        <v>349</v>
      </c>
      <c r="K2309" s="1">
        <f>+VLOOKUP(B2309,[16]Sheet1!A$1:H$170,6,0)</f>
        <v>-658091</v>
      </c>
      <c r="L2309" s="1">
        <f t="shared" si="162"/>
        <v>0</v>
      </c>
      <c r="M2309" s="6">
        <f>+VLOOKUP(B2309,[16]Sheet1!A$1:H$170,8,0)</f>
        <v>45082</v>
      </c>
      <c r="N2309" t="s">
        <v>4450</v>
      </c>
    </row>
    <row r="2310" spans="1:14" customFormat="1" hidden="1" x14ac:dyDescent="0.2">
      <c r="A2310" s="6">
        <v>45063</v>
      </c>
      <c r="B2310" s="2">
        <v>229</v>
      </c>
      <c r="C2310" s="2" t="s">
        <v>3462</v>
      </c>
      <c r="D2310" s="2" t="s">
        <v>4170</v>
      </c>
      <c r="E2310" s="1">
        <v>-1803289</v>
      </c>
      <c r="F2310" s="8" t="s">
        <v>620</v>
      </c>
      <c r="G2310" s="1">
        <v>-180329</v>
      </c>
      <c r="H2310" s="1">
        <f t="shared" si="163"/>
        <v>-1983618</v>
      </c>
      <c r="I2310" s="2" t="s">
        <v>2818</v>
      </c>
      <c r="J2310" s="2" t="s">
        <v>364</v>
      </c>
      <c r="K2310" s="1">
        <f>+VLOOKUP(B2310,[16]Sheet1!A$1:H$170,6,0)</f>
        <v>-1803289</v>
      </c>
      <c r="L2310" s="1">
        <f t="shared" si="162"/>
        <v>0</v>
      </c>
      <c r="M2310" s="6">
        <f>+VLOOKUP(B2310,[16]Sheet1!A$1:H$170,8,0)</f>
        <v>45082</v>
      </c>
      <c r="N2310" t="s">
        <v>4450</v>
      </c>
    </row>
    <row r="2311" spans="1:14" customFormat="1" hidden="1" x14ac:dyDescent="0.2">
      <c r="A2311" s="6">
        <v>45063</v>
      </c>
      <c r="B2311" s="2">
        <v>29219</v>
      </c>
      <c r="C2311" s="2" t="s">
        <v>2162</v>
      </c>
      <c r="D2311" s="2" t="s">
        <v>4090</v>
      </c>
      <c r="E2311" s="1">
        <v>5488510</v>
      </c>
      <c r="F2311" s="8" t="s">
        <v>620</v>
      </c>
      <c r="G2311" s="1">
        <v>548851</v>
      </c>
      <c r="H2311" s="1">
        <f t="shared" si="163"/>
        <v>6037361</v>
      </c>
      <c r="I2311" s="2" t="s">
        <v>2355</v>
      </c>
      <c r="J2311" s="2" t="s">
        <v>2013</v>
      </c>
      <c r="K2311" s="1">
        <f>+VLOOKUP(B2311,[16]Sheet1!A$1:H$170,6,0)</f>
        <v>5488510</v>
      </c>
      <c r="L2311" s="1">
        <f t="shared" si="162"/>
        <v>0</v>
      </c>
      <c r="M2311" s="6">
        <f>+VLOOKUP(B2311,[16]Sheet1!A$1:H$170,8,0)</f>
        <v>45082</v>
      </c>
      <c r="N2311" t="s">
        <v>4450</v>
      </c>
    </row>
    <row r="2312" spans="1:14" customFormat="1" hidden="1" x14ac:dyDescent="0.2">
      <c r="A2312" s="6">
        <v>45065</v>
      </c>
      <c r="B2312" s="2">
        <v>4506</v>
      </c>
      <c r="C2312" s="2"/>
      <c r="D2312" s="2" t="s">
        <v>4414</v>
      </c>
      <c r="E2312" s="1">
        <v>-3638824</v>
      </c>
      <c r="F2312" s="8" t="s">
        <v>3060</v>
      </c>
      <c r="G2312" s="1">
        <v>-363884</v>
      </c>
      <c r="H2312" s="1">
        <f t="shared" si="163"/>
        <v>-4002708</v>
      </c>
      <c r="I2312" s="2" t="s">
        <v>2355</v>
      </c>
      <c r="J2312" s="2" t="s">
        <v>2013</v>
      </c>
      <c r="K2312" s="1" t="e">
        <f>+VLOOKUP(B2312,[2]Sheet1!A$2:H$93,6,0)</f>
        <v>#N/A</v>
      </c>
      <c r="L2312" s="1" t="e">
        <f t="shared" si="162"/>
        <v>#N/A</v>
      </c>
      <c r="M2312" s="6" t="e">
        <f>+VLOOKUP(B2312,[2]Sheet1!A$2:H$93,8,0)</f>
        <v>#N/A</v>
      </c>
      <c r="N2312" t="s">
        <v>4426</v>
      </c>
    </row>
    <row r="2313" spans="1:14" customFormat="1" hidden="1" x14ac:dyDescent="0.2">
      <c r="A2313" s="6">
        <v>45065</v>
      </c>
      <c r="B2313" s="2">
        <v>29769</v>
      </c>
      <c r="C2313" s="2" t="s">
        <v>2162</v>
      </c>
      <c r="D2313" s="2" t="s">
        <v>4173</v>
      </c>
      <c r="E2313" s="1">
        <v>6272595</v>
      </c>
      <c r="F2313" s="8" t="s">
        <v>620</v>
      </c>
      <c r="G2313" s="1">
        <v>627260</v>
      </c>
      <c r="H2313" s="1">
        <f t="shared" si="163"/>
        <v>6899855</v>
      </c>
      <c r="I2313" s="2" t="s">
        <v>2355</v>
      </c>
      <c r="J2313" s="2" t="s">
        <v>2013</v>
      </c>
      <c r="K2313" s="1">
        <f>+VLOOKUP(B2313,[16]Sheet1!A$1:H$170,6,0)</f>
        <v>6272600</v>
      </c>
      <c r="L2313" s="1">
        <f t="shared" si="162"/>
        <v>5</v>
      </c>
      <c r="M2313" s="6">
        <f>+VLOOKUP(B2313,[16]Sheet1!A$1:H$170,8,0)</f>
        <v>45082</v>
      </c>
      <c r="N2313" t="s">
        <v>4450</v>
      </c>
    </row>
    <row r="2314" spans="1:14" customFormat="1" hidden="1" x14ac:dyDescent="0.2">
      <c r="A2314" s="6">
        <v>45065</v>
      </c>
      <c r="B2314" s="2">
        <v>29770</v>
      </c>
      <c r="C2314" s="2" t="s">
        <v>2162</v>
      </c>
      <c r="D2314" s="2" t="s">
        <v>4175</v>
      </c>
      <c r="E2314" s="1">
        <v>4570420</v>
      </c>
      <c r="F2314" s="8" t="s">
        <v>620</v>
      </c>
      <c r="G2314" s="1">
        <v>457042</v>
      </c>
      <c r="H2314" s="1">
        <f t="shared" si="163"/>
        <v>5027462</v>
      </c>
      <c r="I2314" s="2" t="s">
        <v>2355</v>
      </c>
      <c r="J2314" s="2" t="s">
        <v>2013</v>
      </c>
      <c r="K2314" s="1">
        <f>+VLOOKUP(B2314,[16]Sheet1!A$1:H$170,6,0)</f>
        <v>4570420</v>
      </c>
      <c r="L2314" s="1">
        <f t="shared" si="162"/>
        <v>0</v>
      </c>
      <c r="M2314" s="6">
        <f>+VLOOKUP(B2314,[16]Sheet1!A$1:H$170,8,0)</f>
        <v>45082</v>
      </c>
      <c r="N2314" t="s">
        <v>4450</v>
      </c>
    </row>
    <row r="2315" spans="1:14" customFormat="1" hidden="1" x14ac:dyDescent="0.2">
      <c r="A2315" s="6">
        <v>45065</v>
      </c>
      <c r="B2315" s="2">
        <v>29771</v>
      </c>
      <c r="C2315" s="2" t="s">
        <v>2162</v>
      </c>
      <c r="D2315" s="2" t="s">
        <v>4177</v>
      </c>
      <c r="E2315" s="1">
        <v>2832000</v>
      </c>
      <c r="F2315" s="8" t="s">
        <v>620</v>
      </c>
      <c r="G2315" s="1">
        <v>283200</v>
      </c>
      <c r="H2315" s="1">
        <f t="shared" si="163"/>
        <v>3115200</v>
      </c>
      <c r="I2315" s="2" t="s">
        <v>2355</v>
      </c>
      <c r="J2315" s="2" t="s">
        <v>2013</v>
      </c>
      <c r="K2315" s="1">
        <f>+VLOOKUP(B2315,[19]Sheet1!$A:$H,6,0)</f>
        <v>2832000</v>
      </c>
      <c r="L2315" s="1">
        <f t="shared" si="162"/>
        <v>0</v>
      </c>
      <c r="M2315" s="6">
        <f>+VLOOKUP(B2315,[19]Sheet1!$A:$H,8,0)</f>
        <v>45145</v>
      </c>
      <c r="N2315" t="s">
        <v>4785</v>
      </c>
    </row>
    <row r="2316" spans="1:14" customFormat="1" hidden="1" x14ac:dyDescent="0.2">
      <c r="A2316" s="6">
        <v>45065</v>
      </c>
      <c r="B2316" s="2">
        <v>29772</v>
      </c>
      <c r="C2316" s="2" t="s">
        <v>2162</v>
      </c>
      <c r="D2316" s="2" t="s">
        <v>4179</v>
      </c>
      <c r="E2316" s="1">
        <v>708000</v>
      </c>
      <c r="F2316" s="8" t="s">
        <v>620</v>
      </c>
      <c r="G2316" s="1">
        <v>70800</v>
      </c>
      <c r="H2316" s="1">
        <f t="shared" si="163"/>
        <v>778800</v>
      </c>
      <c r="I2316" s="2" t="s">
        <v>1222</v>
      </c>
      <c r="J2316" s="2" t="s">
        <v>915</v>
      </c>
      <c r="K2316" s="1">
        <f>+VLOOKUP(B2316,[19]Sheet1!$A:$H,6,0)</f>
        <v>708000</v>
      </c>
      <c r="L2316" s="1">
        <f t="shared" si="162"/>
        <v>0</v>
      </c>
      <c r="M2316" s="6">
        <f>+VLOOKUP(B2316,[19]Sheet1!$A:$H,8,0)</f>
        <v>45145</v>
      </c>
      <c r="N2316" t="s">
        <v>4785</v>
      </c>
    </row>
    <row r="2317" spans="1:14" customFormat="1" hidden="1" x14ac:dyDescent="0.2">
      <c r="A2317" s="6">
        <v>45065</v>
      </c>
      <c r="B2317" s="2">
        <v>29773</v>
      </c>
      <c r="C2317" s="2" t="s">
        <v>2162</v>
      </c>
      <c r="D2317" s="2" t="s">
        <v>4181</v>
      </c>
      <c r="E2317" s="1">
        <v>1416000</v>
      </c>
      <c r="F2317" s="8" t="s">
        <v>620</v>
      </c>
      <c r="G2317" s="1">
        <v>141600</v>
      </c>
      <c r="H2317" s="1">
        <f t="shared" si="163"/>
        <v>1557600</v>
      </c>
      <c r="I2317" s="2" t="s">
        <v>1222</v>
      </c>
      <c r="J2317" s="2" t="s">
        <v>915</v>
      </c>
      <c r="K2317" s="1">
        <f>+VLOOKUP(B2317,[19]Sheet1!$A:$H,6,0)</f>
        <v>1416000</v>
      </c>
      <c r="L2317" s="1">
        <f t="shared" si="162"/>
        <v>0</v>
      </c>
      <c r="M2317" s="6">
        <f>+VLOOKUP(B2317,[19]Sheet1!$A:$H,8,0)</f>
        <v>45145</v>
      </c>
      <c r="N2317" t="s">
        <v>4785</v>
      </c>
    </row>
    <row r="2318" spans="1:14" customFormat="1" hidden="1" x14ac:dyDescent="0.2">
      <c r="A2318" s="6">
        <v>45065</v>
      </c>
      <c r="B2318" s="2">
        <v>29774</v>
      </c>
      <c r="C2318" s="2" t="s">
        <v>2162</v>
      </c>
      <c r="D2318" s="2" t="s">
        <v>4183</v>
      </c>
      <c r="E2318" s="1">
        <v>2940030</v>
      </c>
      <c r="F2318" s="8" t="s">
        <v>620</v>
      </c>
      <c r="G2318" s="1">
        <v>294003</v>
      </c>
      <c r="H2318" s="1">
        <f t="shared" si="163"/>
        <v>3234033</v>
      </c>
      <c r="I2318" s="2" t="s">
        <v>124</v>
      </c>
      <c r="J2318" s="2" t="s">
        <v>1197</v>
      </c>
      <c r="K2318" s="1">
        <f>+VLOOKUP(B2318,[16]Sheet1!A$1:H$170,6,0)</f>
        <v>2940030</v>
      </c>
      <c r="L2318" s="1">
        <f t="shared" si="162"/>
        <v>0</v>
      </c>
      <c r="M2318" s="6">
        <f>+VLOOKUP(B2318,[16]Sheet1!A$1:H$170,8,0)</f>
        <v>45082</v>
      </c>
      <c r="N2318" t="s">
        <v>4450</v>
      </c>
    </row>
    <row r="2319" spans="1:14" customFormat="1" hidden="1" x14ac:dyDescent="0.2">
      <c r="A2319" s="6">
        <v>45065</v>
      </c>
      <c r="B2319" s="2">
        <v>29775</v>
      </c>
      <c r="C2319" s="2" t="s">
        <v>2162</v>
      </c>
      <c r="D2319" s="2" t="s">
        <v>4185</v>
      </c>
      <c r="E2319" s="1">
        <v>2144100</v>
      </c>
      <c r="F2319" s="8" t="s">
        <v>620</v>
      </c>
      <c r="G2319" s="1">
        <v>214410</v>
      </c>
      <c r="H2319" s="1">
        <f t="shared" si="163"/>
        <v>2358510</v>
      </c>
      <c r="I2319" s="2" t="s">
        <v>2354</v>
      </c>
      <c r="J2319" s="2" t="s">
        <v>442</v>
      </c>
      <c r="K2319" s="1">
        <f>+VLOOKUP(B2319,[16]Sheet1!A$1:H$170,6,0)</f>
        <v>2144100</v>
      </c>
      <c r="L2319" s="1">
        <f t="shared" si="162"/>
        <v>0</v>
      </c>
      <c r="M2319" s="6">
        <f>+VLOOKUP(B2319,[16]Sheet1!A$1:H$170,8,0)</f>
        <v>45082</v>
      </c>
      <c r="N2319" t="s">
        <v>4450</v>
      </c>
    </row>
    <row r="2320" spans="1:14" customFormat="1" hidden="1" x14ac:dyDescent="0.2">
      <c r="A2320" s="6">
        <v>45065</v>
      </c>
      <c r="B2320" s="2">
        <v>29776</v>
      </c>
      <c r="C2320" s="2" t="s">
        <v>2162</v>
      </c>
      <c r="D2320" s="2" t="s">
        <v>4187</v>
      </c>
      <c r="E2320" s="1">
        <v>1416000</v>
      </c>
      <c r="F2320" s="8" t="s">
        <v>620</v>
      </c>
      <c r="G2320" s="1">
        <v>141600</v>
      </c>
      <c r="H2320" s="1">
        <f t="shared" si="163"/>
        <v>1557600</v>
      </c>
      <c r="I2320" s="2" t="s">
        <v>2445</v>
      </c>
      <c r="J2320" s="2" t="s">
        <v>1098</v>
      </c>
      <c r="K2320" s="1">
        <f>+VLOOKUP(B2320,[19]Sheet1!$A:$H,6,0)</f>
        <v>1416000</v>
      </c>
      <c r="L2320" s="1">
        <f t="shared" si="162"/>
        <v>0</v>
      </c>
      <c r="M2320" s="6">
        <f>+VLOOKUP(B2320,[19]Sheet1!$A:$H,8,0)</f>
        <v>45145</v>
      </c>
      <c r="N2320" t="s">
        <v>4785</v>
      </c>
    </row>
    <row r="2321" spans="1:14" customFormat="1" hidden="1" x14ac:dyDescent="0.2">
      <c r="A2321" s="6">
        <v>45065</v>
      </c>
      <c r="B2321" s="2">
        <v>29777</v>
      </c>
      <c r="C2321" s="2" t="s">
        <v>2162</v>
      </c>
      <c r="D2321" s="2" t="s">
        <v>4189</v>
      </c>
      <c r="E2321" s="1">
        <v>708000</v>
      </c>
      <c r="F2321" s="8" t="s">
        <v>620</v>
      </c>
      <c r="G2321" s="1">
        <v>70800</v>
      </c>
      <c r="H2321" s="1">
        <f t="shared" si="163"/>
        <v>778800</v>
      </c>
      <c r="I2321" s="2" t="s">
        <v>2818</v>
      </c>
      <c r="J2321" s="2" t="s">
        <v>364</v>
      </c>
      <c r="K2321" s="1">
        <f>+VLOOKUP(B2321,[19]Sheet1!$A:$H,6,0)</f>
        <v>708000</v>
      </c>
      <c r="L2321" s="1">
        <f t="shared" si="162"/>
        <v>0</v>
      </c>
      <c r="M2321" s="6">
        <f>+VLOOKUP(B2321,[19]Sheet1!$A:$H,8,0)</f>
        <v>45145</v>
      </c>
      <c r="N2321" t="s">
        <v>4785</v>
      </c>
    </row>
    <row r="2322" spans="1:14" customFormat="1" hidden="1" x14ac:dyDescent="0.2">
      <c r="A2322" s="6">
        <v>45065</v>
      </c>
      <c r="B2322" s="2">
        <v>29778</v>
      </c>
      <c r="C2322" s="2" t="s">
        <v>2162</v>
      </c>
      <c r="D2322" s="2" t="s">
        <v>4191</v>
      </c>
      <c r="E2322" s="1">
        <v>1416000</v>
      </c>
      <c r="F2322" s="8" t="s">
        <v>620</v>
      </c>
      <c r="G2322" s="1">
        <v>141600</v>
      </c>
      <c r="H2322" s="1">
        <f t="shared" si="163"/>
        <v>1557600</v>
      </c>
      <c r="I2322" s="2" t="s">
        <v>124</v>
      </c>
      <c r="J2322" s="2" t="s">
        <v>1197</v>
      </c>
      <c r="K2322" s="1">
        <f>+VLOOKUP(B2322,[19]Sheet1!$A:$H,6,0)</f>
        <v>1416000</v>
      </c>
      <c r="L2322" s="1">
        <f t="shared" si="162"/>
        <v>0</v>
      </c>
      <c r="M2322" s="6">
        <f>+VLOOKUP(B2322,[19]Sheet1!$A:$H,8,0)</f>
        <v>45145</v>
      </c>
      <c r="N2322" t="s">
        <v>4785</v>
      </c>
    </row>
    <row r="2323" spans="1:14" customFormat="1" hidden="1" x14ac:dyDescent="0.2">
      <c r="A2323" s="6">
        <v>45065</v>
      </c>
      <c r="B2323" s="2">
        <v>29779</v>
      </c>
      <c r="C2323" s="2" t="s">
        <v>2162</v>
      </c>
      <c r="D2323" s="2" t="s">
        <v>4193</v>
      </c>
      <c r="E2323" s="1">
        <v>1416000</v>
      </c>
      <c r="F2323" s="8" t="s">
        <v>620</v>
      </c>
      <c r="G2323" s="1">
        <v>141600</v>
      </c>
      <c r="H2323" s="1">
        <f t="shared" si="163"/>
        <v>1557600</v>
      </c>
      <c r="I2323" s="2" t="s">
        <v>1796</v>
      </c>
      <c r="J2323" s="2" t="s">
        <v>913</v>
      </c>
      <c r="K2323" s="1">
        <f>+VLOOKUP(B2323,[19]Sheet1!$A:$H,6,0)</f>
        <v>1416000</v>
      </c>
      <c r="L2323" s="1">
        <f t="shared" si="162"/>
        <v>0</v>
      </c>
      <c r="M2323" s="6">
        <f>+VLOOKUP(B2323,[19]Sheet1!$A:$H,8,0)</f>
        <v>45145</v>
      </c>
      <c r="N2323" t="s">
        <v>4785</v>
      </c>
    </row>
    <row r="2324" spans="1:14" customFormat="1" hidden="1" x14ac:dyDescent="0.2">
      <c r="A2324" s="6">
        <v>45065</v>
      </c>
      <c r="B2324" s="2">
        <v>29780</v>
      </c>
      <c r="C2324" s="2" t="s">
        <v>2162</v>
      </c>
      <c r="D2324" s="2" t="s">
        <v>4195</v>
      </c>
      <c r="E2324" s="1">
        <v>1977652</v>
      </c>
      <c r="F2324" s="8" t="s">
        <v>620</v>
      </c>
      <c r="G2324" s="1">
        <v>197765</v>
      </c>
      <c r="H2324" s="1">
        <f t="shared" si="163"/>
        <v>2175417</v>
      </c>
      <c r="I2324" s="2" t="s">
        <v>2339</v>
      </c>
      <c r="J2324" s="2" t="s">
        <v>1408</v>
      </c>
      <c r="K2324" s="1">
        <f>+VLOOKUP(B2324,[16]Sheet1!A$1:H$170,6,0)</f>
        <v>1977650</v>
      </c>
      <c r="L2324" s="1">
        <f t="shared" si="162"/>
        <v>-2</v>
      </c>
      <c r="M2324" s="6">
        <f>+VLOOKUP(B2324,[16]Sheet1!A$1:H$170,8,0)</f>
        <v>45082</v>
      </c>
      <c r="N2324" t="s">
        <v>4450</v>
      </c>
    </row>
    <row r="2325" spans="1:14" customFormat="1" hidden="1" x14ac:dyDescent="0.2">
      <c r="A2325" s="6">
        <v>45065</v>
      </c>
      <c r="B2325" s="2">
        <v>29781</v>
      </c>
      <c r="C2325" s="2" t="s">
        <v>2162</v>
      </c>
      <c r="D2325" s="2" t="s">
        <v>4197</v>
      </c>
      <c r="E2325" s="1">
        <v>3269780</v>
      </c>
      <c r="F2325" s="8" t="s">
        <v>620</v>
      </c>
      <c r="G2325" s="1">
        <v>326978</v>
      </c>
      <c r="H2325" s="1">
        <f t="shared" si="163"/>
        <v>3596758</v>
      </c>
      <c r="I2325" s="2" t="s">
        <v>2339</v>
      </c>
      <c r="J2325" s="2" t="s">
        <v>1408</v>
      </c>
      <c r="K2325" s="1">
        <f>+VLOOKUP(B2325,[16]Sheet1!A$1:H$170,6,0)</f>
        <v>3269780</v>
      </c>
      <c r="L2325" s="1">
        <f t="shared" si="162"/>
        <v>0</v>
      </c>
      <c r="M2325" s="6">
        <f>+VLOOKUP(B2325,[16]Sheet1!A$1:H$170,8,0)</f>
        <v>45082</v>
      </c>
      <c r="N2325" t="s">
        <v>4450</v>
      </c>
    </row>
    <row r="2326" spans="1:14" customFormat="1" hidden="1" x14ac:dyDescent="0.2">
      <c r="A2326" s="6">
        <v>45065</v>
      </c>
      <c r="B2326" s="2">
        <v>29782</v>
      </c>
      <c r="C2326" s="2" t="s">
        <v>2162</v>
      </c>
      <c r="D2326" s="2" t="s">
        <v>4199</v>
      </c>
      <c r="E2326" s="1">
        <v>1776920</v>
      </c>
      <c r="F2326" s="8" t="s">
        <v>620</v>
      </c>
      <c r="G2326" s="1">
        <v>177692</v>
      </c>
      <c r="H2326" s="1">
        <f t="shared" si="163"/>
        <v>1954612</v>
      </c>
      <c r="I2326" s="2" t="s">
        <v>1900</v>
      </c>
      <c r="J2326" s="2" t="s">
        <v>441</v>
      </c>
      <c r="K2326" s="1">
        <f>+VLOOKUP(B2326,[16]Sheet1!A$1:H$170,6,0)</f>
        <v>1776920</v>
      </c>
      <c r="L2326" s="1">
        <f t="shared" si="162"/>
        <v>0</v>
      </c>
      <c r="M2326" s="6">
        <f>+VLOOKUP(B2326,[16]Sheet1!A$1:H$170,8,0)</f>
        <v>45082</v>
      </c>
      <c r="N2326" t="s">
        <v>4450</v>
      </c>
    </row>
    <row r="2327" spans="1:14" customFormat="1" hidden="1" x14ac:dyDescent="0.2">
      <c r="A2327" s="6">
        <v>45065</v>
      </c>
      <c r="B2327" s="2">
        <v>29783</v>
      </c>
      <c r="C2327" s="2" t="s">
        <v>2162</v>
      </c>
      <c r="D2327" s="2" t="s">
        <v>4201</v>
      </c>
      <c r="E2327" s="1">
        <v>1416000</v>
      </c>
      <c r="F2327" s="8" t="s">
        <v>620</v>
      </c>
      <c r="G2327" s="1">
        <v>141600</v>
      </c>
      <c r="H2327" s="1">
        <f t="shared" si="163"/>
        <v>1557600</v>
      </c>
      <c r="I2327" s="2" t="s">
        <v>944</v>
      </c>
      <c r="J2327" s="2" t="s">
        <v>319</v>
      </c>
      <c r="K2327" s="1">
        <f>+VLOOKUP(B2327,[19]Sheet1!$A:$H,6,0)</f>
        <v>1416000</v>
      </c>
      <c r="L2327" s="1">
        <f t="shared" si="162"/>
        <v>0</v>
      </c>
      <c r="M2327" s="6">
        <f>+VLOOKUP(B2327,[19]Sheet1!$A:$H,8,0)</f>
        <v>45145</v>
      </c>
      <c r="N2327" t="s">
        <v>4785</v>
      </c>
    </row>
    <row r="2328" spans="1:14" customFormat="1" hidden="1" x14ac:dyDescent="0.2">
      <c r="A2328" s="6">
        <v>45065</v>
      </c>
      <c r="B2328" s="2">
        <v>29784</v>
      </c>
      <c r="C2328" s="2" t="s">
        <v>2162</v>
      </c>
      <c r="D2328" s="2" t="s">
        <v>4203</v>
      </c>
      <c r="E2328" s="1">
        <v>1416000</v>
      </c>
      <c r="F2328" s="8" t="s">
        <v>620</v>
      </c>
      <c r="G2328" s="1">
        <v>141600</v>
      </c>
      <c r="H2328" s="1">
        <f t="shared" si="163"/>
        <v>1557600</v>
      </c>
      <c r="I2328" s="2" t="s">
        <v>1554</v>
      </c>
      <c r="J2328" s="2" t="s">
        <v>2830</v>
      </c>
      <c r="K2328" s="1">
        <f>+VLOOKUP(B2328,[19]Sheet1!$A:$H,6,0)</f>
        <v>1416000</v>
      </c>
      <c r="L2328" s="1">
        <f t="shared" si="162"/>
        <v>0</v>
      </c>
      <c r="M2328" s="6">
        <f>+VLOOKUP(B2328,[19]Sheet1!$A:$H,8,0)</f>
        <v>45145</v>
      </c>
      <c r="N2328" t="s">
        <v>4785</v>
      </c>
    </row>
    <row r="2329" spans="1:14" customFormat="1" hidden="1" x14ac:dyDescent="0.2">
      <c r="A2329" s="6">
        <v>45065</v>
      </c>
      <c r="B2329" s="2">
        <v>29785</v>
      </c>
      <c r="C2329" s="2" t="s">
        <v>2162</v>
      </c>
      <c r="D2329" s="2" t="s">
        <v>4205</v>
      </c>
      <c r="E2329" s="1">
        <v>1416000</v>
      </c>
      <c r="F2329" s="8" t="s">
        <v>620</v>
      </c>
      <c r="G2329" s="1">
        <v>141600</v>
      </c>
      <c r="H2329" s="1">
        <f t="shared" si="163"/>
        <v>1557600</v>
      </c>
      <c r="I2329" s="2" t="s">
        <v>24</v>
      </c>
      <c r="J2329" s="2" t="s">
        <v>349</v>
      </c>
      <c r="K2329" s="1">
        <f>+VLOOKUP(B2329,[19]Sheet1!$A:$H,6,0)</f>
        <v>1416000</v>
      </c>
      <c r="L2329" s="1">
        <f t="shared" si="162"/>
        <v>0</v>
      </c>
      <c r="M2329" s="6">
        <f>+VLOOKUP(B2329,[19]Sheet1!$A:$H,8,0)</f>
        <v>45145</v>
      </c>
      <c r="N2329" t="s">
        <v>4785</v>
      </c>
    </row>
    <row r="2330" spans="1:14" customFormat="1" hidden="1" x14ac:dyDescent="0.2">
      <c r="A2330" s="6">
        <v>45065</v>
      </c>
      <c r="B2330" s="2">
        <v>29786</v>
      </c>
      <c r="C2330" s="2" t="s">
        <v>2162</v>
      </c>
      <c r="D2330" s="2" t="s">
        <v>4207</v>
      </c>
      <c r="E2330" s="1">
        <v>1468620</v>
      </c>
      <c r="F2330" s="8" t="s">
        <v>620</v>
      </c>
      <c r="G2330" s="1">
        <v>146862</v>
      </c>
      <c r="H2330" s="1">
        <f t="shared" si="163"/>
        <v>1615482</v>
      </c>
      <c r="I2330" s="2" t="s">
        <v>2355</v>
      </c>
      <c r="J2330" s="2" t="s">
        <v>2013</v>
      </c>
      <c r="K2330" s="1">
        <f>+VLOOKUP(B2330,[16]Sheet1!A$1:H$170,6,0)</f>
        <v>1468620</v>
      </c>
      <c r="L2330" s="1">
        <f t="shared" si="162"/>
        <v>0</v>
      </c>
      <c r="M2330" s="6">
        <f>+VLOOKUP(B2330,[16]Sheet1!A$1:H$170,8,0)</f>
        <v>45082</v>
      </c>
      <c r="N2330" t="s">
        <v>4450</v>
      </c>
    </row>
    <row r="2331" spans="1:14" customFormat="1" hidden="1" x14ac:dyDescent="0.2">
      <c r="A2331" s="6">
        <v>45065</v>
      </c>
      <c r="B2331" s="2">
        <v>29787</v>
      </c>
      <c r="C2331" s="2" t="s">
        <v>2162</v>
      </c>
      <c r="D2331" s="2" t="s">
        <v>4209</v>
      </c>
      <c r="E2331" s="1">
        <v>4879333</v>
      </c>
      <c r="F2331" s="8" t="s">
        <v>620</v>
      </c>
      <c r="G2331" s="1">
        <v>487933</v>
      </c>
      <c r="H2331" s="1">
        <f t="shared" si="163"/>
        <v>5367266</v>
      </c>
      <c r="I2331" s="2" t="s">
        <v>24</v>
      </c>
      <c r="J2331" s="2" t="s">
        <v>349</v>
      </c>
      <c r="K2331" s="1">
        <f>+VLOOKUP(B2331,[16]Sheet1!A$1:H$170,6,0)</f>
        <v>4879330</v>
      </c>
      <c r="L2331" s="1">
        <f t="shared" si="162"/>
        <v>-3</v>
      </c>
      <c r="M2331" s="6">
        <f>+VLOOKUP(B2331,[16]Sheet1!A$1:H$170,8,0)</f>
        <v>45082</v>
      </c>
      <c r="N2331" t="s">
        <v>4450</v>
      </c>
    </row>
    <row r="2332" spans="1:14" customFormat="1" hidden="1" x14ac:dyDescent="0.2">
      <c r="A2332" s="6">
        <v>45065</v>
      </c>
      <c r="B2332" s="2">
        <v>29788</v>
      </c>
      <c r="C2332" s="2" t="s">
        <v>2162</v>
      </c>
      <c r="D2332" s="2" t="s">
        <v>4211</v>
      </c>
      <c r="E2332" s="1">
        <v>1410195</v>
      </c>
      <c r="F2332" s="8" t="s">
        <v>620</v>
      </c>
      <c r="G2332" s="1">
        <v>141020</v>
      </c>
      <c r="H2332" s="1">
        <f t="shared" si="163"/>
        <v>1551215</v>
      </c>
      <c r="I2332" s="2" t="s">
        <v>24</v>
      </c>
      <c r="J2332" s="2" t="s">
        <v>349</v>
      </c>
      <c r="K2332" s="1">
        <f>+VLOOKUP(B2332,[16]Sheet1!A$1:H$170,6,0)</f>
        <v>1410200</v>
      </c>
      <c r="L2332" s="1">
        <f t="shared" si="162"/>
        <v>5</v>
      </c>
      <c r="M2332" s="6">
        <f>+VLOOKUP(B2332,[16]Sheet1!A$1:H$170,8,0)</f>
        <v>45082</v>
      </c>
      <c r="N2332" t="s">
        <v>4450</v>
      </c>
    </row>
    <row r="2333" spans="1:14" customFormat="1" hidden="1" x14ac:dyDescent="0.2">
      <c r="A2333" s="6">
        <v>45065</v>
      </c>
      <c r="B2333" s="2">
        <v>29789</v>
      </c>
      <c r="C2333" s="2" t="s">
        <v>2162</v>
      </c>
      <c r="D2333" s="2" t="s">
        <v>4213</v>
      </c>
      <c r="E2333" s="1">
        <v>2618440</v>
      </c>
      <c r="F2333" s="8" t="s">
        <v>620</v>
      </c>
      <c r="G2333" s="1">
        <v>261844</v>
      </c>
      <c r="H2333" s="1">
        <f t="shared" si="163"/>
        <v>2880284</v>
      </c>
      <c r="I2333" s="2" t="s">
        <v>2818</v>
      </c>
      <c r="J2333" s="2" t="s">
        <v>364</v>
      </c>
      <c r="K2333" s="1">
        <f>+VLOOKUP(B2333,[16]Sheet1!A$1:H$170,6,0)</f>
        <v>2618440</v>
      </c>
      <c r="L2333" s="1">
        <f t="shared" si="162"/>
        <v>0</v>
      </c>
      <c r="M2333" s="6">
        <f>+VLOOKUP(B2333,[16]Sheet1!A$1:H$170,8,0)</f>
        <v>45082</v>
      </c>
      <c r="N2333" t="s">
        <v>4450</v>
      </c>
    </row>
    <row r="2334" spans="1:14" customFormat="1" hidden="1" x14ac:dyDescent="0.2">
      <c r="A2334" s="6">
        <v>45065</v>
      </c>
      <c r="B2334" s="2">
        <v>29790</v>
      </c>
      <c r="C2334" s="2" t="s">
        <v>2162</v>
      </c>
      <c r="D2334" s="2" t="s">
        <v>4215</v>
      </c>
      <c r="E2334" s="1">
        <v>1769718</v>
      </c>
      <c r="F2334" s="8" t="s">
        <v>620</v>
      </c>
      <c r="G2334" s="1">
        <v>176972</v>
      </c>
      <c r="H2334" s="1">
        <f t="shared" si="163"/>
        <v>1946690</v>
      </c>
      <c r="I2334" s="2" t="s">
        <v>2445</v>
      </c>
      <c r="J2334" s="2" t="s">
        <v>1098</v>
      </c>
      <c r="K2334" s="1">
        <f>+VLOOKUP(B2334,[16]Sheet1!A$1:H$170,6,0)</f>
        <v>1769720</v>
      </c>
      <c r="L2334" s="1">
        <f t="shared" si="162"/>
        <v>2</v>
      </c>
      <c r="M2334" s="6">
        <f>+VLOOKUP(B2334,[16]Sheet1!A$1:H$170,8,0)</f>
        <v>45082</v>
      </c>
      <c r="N2334" t="s">
        <v>4450</v>
      </c>
    </row>
    <row r="2335" spans="1:14" customFormat="1" hidden="1" x14ac:dyDescent="0.2">
      <c r="A2335" s="6">
        <v>45065</v>
      </c>
      <c r="B2335" s="2">
        <v>29791</v>
      </c>
      <c r="C2335" s="2" t="s">
        <v>2162</v>
      </c>
      <c r="D2335" s="2" t="s">
        <v>4217</v>
      </c>
      <c r="E2335" s="1">
        <v>544500</v>
      </c>
      <c r="F2335" s="8" t="s">
        <v>620</v>
      </c>
      <c r="G2335" s="1">
        <v>54450</v>
      </c>
      <c r="H2335" s="1">
        <f t="shared" si="163"/>
        <v>598950</v>
      </c>
      <c r="I2335" s="2" t="s">
        <v>2445</v>
      </c>
      <c r="J2335" s="2" t="s">
        <v>1098</v>
      </c>
      <c r="K2335" s="1">
        <f>+VLOOKUP(B2335,[16]Sheet1!A$1:H$170,6,0)</f>
        <v>544500</v>
      </c>
      <c r="L2335" s="1">
        <f t="shared" ref="L2335:L2347" si="164">+K2335-E2335</f>
        <v>0</v>
      </c>
      <c r="M2335" s="6">
        <f>+VLOOKUP(B2335,[16]Sheet1!A$1:H$170,8,0)</f>
        <v>45082</v>
      </c>
      <c r="N2335" t="s">
        <v>4450</v>
      </c>
    </row>
    <row r="2336" spans="1:14" customFormat="1" hidden="1" x14ac:dyDescent="0.2">
      <c r="A2336" s="6">
        <v>45065</v>
      </c>
      <c r="B2336" s="2">
        <v>29792</v>
      </c>
      <c r="C2336" s="2" t="s">
        <v>2162</v>
      </c>
      <c r="D2336" s="2" t="s">
        <v>4219</v>
      </c>
      <c r="E2336" s="1">
        <v>888460</v>
      </c>
      <c r="F2336" s="8" t="s">
        <v>620</v>
      </c>
      <c r="G2336" s="1">
        <v>88846</v>
      </c>
      <c r="H2336" s="1">
        <f t="shared" si="163"/>
        <v>977306</v>
      </c>
      <c r="I2336" s="2" t="s">
        <v>1796</v>
      </c>
      <c r="J2336" s="2" t="s">
        <v>913</v>
      </c>
      <c r="K2336" s="1">
        <f>+VLOOKUP(B2336,[16]Sheet1!A$1:H$170,6,0)</f>
        <v>888460</v>
      </c>
      <c r="L2336" s="1">
        <f t="shared" si="164"/>
        <v>0</v>
      </c>
      <c r="M2336" s="6">
        <f>+VLOOKUP(B2336,[16]Sheet1!A$1:H$170,8,0)</f>
        <v>45082</v>
      </c>
      <c r="N2336" t="s">
        <v>4450</v>
      </c>
    </row>
    <row r="2337" spans="1:14" customFormat="1" hidden="1" x14ac:dyDescent="0.2">
      <c r="A2337" s="6">
        <v>45065</v>
      </c>
      <c r="B2337" s="2">
        <v>29793</v>
      </c>
      <c r="C2337" s="2" t="s">
        <v>2162</v>
      </c>
      <c r="D2337" s="2" t="s">
        <v>4221</v>
      </c>
      <c r="E2337" s="1">
        <v>2904485</v>
      </c>
      <c r="F2337" s="8" t="s">
        <v>620</v>
      </c>
      <c r="G2337" s="1">
        <v>290449</v>
      </c>
      <c r="H2337" s="1">
        <f t="shared" si="163"/>
        <v>3194934</v>
      </c>
      <c r="I2337" s="2" t="s">
        <v>944</v>
      </c>
      <c r="J2337" s="2" t="s">
        <v>319</v>
      </c>
      <c r="K2337" s="1">
        <f>+VLOOKUP(B2337,[16]Sheet1!A$1:H$170,6,0)</f>
        <v>2904490</v>
      </c>
      <c r="L2337" s="1">
        <f t="shared" si="164"/>
        <v>5</v>
      </c>
      <c r="M2337" s="6">
        <f>+VLOOKUP(B2337,[16]Sheet1!A$1:H$170,8,0)</f>
        <v>45082</v>
      </c>
      <c r="N2337" t="s">
        <v>4450</v>
      </c>
    </row>
    <row r="2338" spans="1:14" customFormat="1" hidden="1" x14ac:dyDescent="0.2">
      <c r="A2338" s="6">
        <v>45065</v>
      </c>
      <c r="B2338" s="2">
        <v>29794</v>
      </c>
      <c r="C2338" s="2" t="s">
        <v>2162</v>
      </c>
      <c r="D2338" s="2" t="s">
        <v>4223</v>
      </c>
      <c r="E2338" s="1">
        <v>888460</v>
      </c>
      <c r="F2338" s="8" t="s">
        <v>620</v>
      </c>
      <c r="G2338" s="1">
        <v>88846</v>
      </c>
      <c r="H2338" s="1">
        <f t="shared" si="163"/>
        <v>977306</v>
      </c>
      <c r="I2338" s="2" t="s">
        <v>944</v>
      </c>
      <c r="J2338" s="2" t="s">
        <v>319</v>
      </c>
      <c r="K2338" s="1">
        <f>+VLOOKUP(B2338,[16]Sheet1!A$1:H$170,6,0)</f>
        <v>888460</v>
      </c>
      <c r="L2338" s="1">
        <f t="shared" si="164"/>
        <v>0</v>
      </c>
      <c r="M2338" s="6">
        <f>+VLOOKUP(B2338,[16]Sheet1!A$1:H$170,8,0)</f>
        <v>45082</v>
      </c>
      <c r="N2338" t="s">
        <v>4450</v>
      </c>
    </row>
    <row r="2339" spans="1:14" customFormat="1" hidden="1" x14ac:dyDescent="0.2">
      <c r="A2339" s="6">
        <v>45065</v>
      </c>
      <c r="B2339" s="2">
        <v>29795</v>
      </c>
      <c r="C2339" s="2" t="s">
        <v>2162</v>
      </c>
      <c r="D2339" s="2" t="s">
        <v>4225</v>
      </c>
      <c r="E2339" s="1">
        <v>3451280</v>
      </c>
      <c r="F2339" s="8" t="s">
        <v>620</v>
      </c>
      <c r="G2339" s="1">
        <v>345128</v>
      </c>
      <c r="H2339" s="1">
        <f t="shared" si="163"/>
        <v>3796408</v>
      </c>
      <c r="I2339" s="2" t="s">
        <v>1900</v>
      </c>
      <c r="J2339" s="2" t="s">
        <v>441</v>
      </c>
      <c r="K2339" s="1">
        <f>+VLOOKUP(B2339,[16]Sheet1!A$1:H$170,6,0)</f>
        <v>3451280</v>
      </c>
      <c r="L2339" s="1">
        <f t="shared" si="164"/>
        <v>0</v>
      </c>
      <c r="M2339" s="6">
        <f>+VLOOKUP(B2339,[16]Sheet1!A$1:H$170,8,0)</f>
        <v>45082</v>
      </c>
      <c r="N2339" t="s">
        <v>4450</v>
      </c>
    </row>
    <row r="2340" spans="1:14" customFormat="1" hidden="1" x14ac:dyDescent="0.2">
      <c r="A2340" s="6">
        <v>45065</v>
      </c>
      <c r="B2340" s="2">
        <v>29796</v>
      </c>
      <c r="C2340" s="2" t="s">
        <v>2162</v>
      </c>
      <c r="D2340" s="2" t="s">
        <v>4227</v>
      </c>
      <c r="E2340" s="1">
        <v>5213320</v>
      </c>
      <c r="F2340" s="8" t="s">
        <v>620</v>
      </c>
      <c r="G2340" s="1">
        <v>521332</v>
      </c>
      <c r="H2340" s="1">
        <f t="shared" si="163"/>
        <v>5734652</v>
      </c>
      <c r="I2340" s="2" t="s">
        <v>2119</v>
      </c>
      <c r="J2340" s="2" t="s">
        <v>1150</v>
      </c>
      <c r="K2340" s="1">
        <f>+VLOOKUP(B2340,[19]Sheet1!$A:$H,6,0)</f>
        <v>5213320</v>
      </c>
      <c r="L2340" s="1">
        <f t="shared" si="164"/>
        <v>0</v>
      </c>
      <c r="M2340" s="6">
        <f>+VLOOKUP(B2340,[19]Sheet1!$A:$H,8,0)</f>
        <v>45145</v>
      </c>
      <c r="N2340" t="s">
        <v>4785</v>
      </c>
    </row>
    <row r="2341" spans="1:14" customFormat="1" hidden="1" x14ac:dyDescent="0.2">
      <c r="A2341" s="6">
        <v>45065</v>
      </c>
      <c r="B2341" s="2">
        <v>29797</v>
      </c>
      <c r="C2341" s="2" t="s">
        <v>2162</v>
      </c>
      <c r="D2341" s="2" t="s">
        <v>4229</v>
      </c>
      <c r="E2341" s="1">
        <v>4442300</v>
      </c>
      <c r="F2341" s="8" t="s">
        <v>620</v>
      </c>
      <c r="G2341" s="1">
        <v>444230</v>
      </c>
      <c r="H2341" s="1">
        <f t="shared" si="163"/>
        <v>4886530</v>
      </c>
      <c r="I2341" s="2" t="s">
        <v>1893</v>
      </c>
      <c r="J2341" s="2" t="s">
        <v>375</v>
      </c>
      <c r="K2341" s="1">
        <f>+VLOOKUP(B2341,[16]Sheet1!A$1:H$170,6,0)</f>
        <v>4442300</v>
      </c>
      <c r="L2341" s="1">
        <f t="shared" si="164"/>
        <v>0</v>
      </c>
      <c r="M2341" s="6">
        <f>+VLOOKUP(B2341,[16]Sheet1!A$1:H$170,8,0)</f>
        <v>45082</v>
      </c>
      <c r="N2341" t="s">
        <v>4450</v>
      </c>
    </row>
    <row r="2342" spans="1:14" customFormat="1" hidden="1" x14ac:dyDescent="0.2">
      <c r="A2342" s="6">
        <v>45065</v>
      </c>
      <c r="B2342" s="2">
        <v>29798</v>
      </c>
      <c r="C2342" s="2" t="s">
        <v>2162</v>
      </c>
      <c r="D2342" s="2" t="s">
        <v>4231</v>
      </c>
      <c r="E2342" s="1">
        <v>708000</v>
      </c>
      <c r="F2342" s="8" t="s">
        <v>620</v>
      </c>
      <c r="G2342" s="1">
        <v>70800</v>
      </c>
      <c r="H2342" s="1">
        <f t="shared" si="163"/>
        <v>778800</v>
      </c>
      <c r="I2342" s="2" t="s">
        <v>1893</v>
      </c>
      <c r="J2342" s="2" t="s">
        <v>375</v>
      </c>
      <c r="K2342" s="1">
        <f>+VLOOKUP(B2342,[16]Sheet1!A$1:H$170,6,0)</f>
        <v>708000</v>
      </c>
      <c r="L2342" s="1">
        <f t="shared" si="164"/>
        <v>0</v>
      </c>
      <c r="M2342" s="6">
        <f>+VLOOKUP(B2342,[16]Sheet1!A$1:H$170,8,0)</f>
        <v>45082</v>
      </c>
      <c r="N2342" t="s">
        <v>4450</v>
      </c>
    </row>
    <row r="2343" spans="1:14" customFormat="1" hidden="1" x14ac:dyDescent="0.2">
      <c r="A2343" s="6">
        <v>45065</v>
      </c>
      <c r="B2343" s="2">
        <v>29799</v>
      </c>
      <c r="C2343" s="2" t="s">
        <v>2162</v>
      </c>
      <c r="D2343" s="2" t="s">
        <v>4233</v>
      </c>
      <c r="E2343" s="1">
        <v>1468620</v>
      </c>
      <c r="F2343" s="8" t="s">
        <v>620</v>
      </c>
      <c r="G2343" s="1">
        <v>146862</v>
      </c>
      <c r="H2343" s="1">
        <f t="shared" si="163"/>
        <v>1615482</v>
      </c>
      <c r="I2343" s="2" t="s">
        <v>1893</v>
      </c>
      <c r="J2343" s="2" t="s">
        <v>375</v>
      </c>
      <c r="K2343" s="1">
        <f>+VLOOKUP(B2343,[16]Sheet1!A$1:H$170,6,0)</f>
        <v>1468620</v>
      </c>
      <c r="L2343" s="1">
        <f t="shared" si="164"/>
        <v>0</v>
      </c>
      <c r="M2343" s="6">
        <f>+VLOOKUP(B2343,[16]Sheet1!A$1:H$170,8,0)</f>
        <v>45082</v>
      </c>
      <c r="N2343" t="s">
        <v>4450</v>
      </c>
    </row>
    <row r="2344" spans="1:14" customFormat="1" hidden="1" x14ac:dyDescent="0.2">
      <c r="A2344" s="6">
        <v>45065</v>
      </c>
      <c r="B2344" s="2">
        <v>29800</v>
      </c>
      <c r="C2344" s="2" t="s">
        <v>2162</v>
      </c>
      <c r="D2344" s="2" t="s">
        <v>4235</v>
      </c>
      <c r="E2344" s="1">
        <v>3681960</v>
      </c>
      <c r="F2344" s="8" t="s">
        <v>620</v>
      </c>
      <c r="G2344" s="1">
        <v>368196</v>
      </c>
      <c r="H2344" s="1">
        <f t="shared" si="163"/>
        <v>4050156</v>
      </c>
      <c r="I2344" s="2" t="s">
        <v>1893</v>
      </c>
      <c r="J2344" s="2" t="s">
        <v>375</v>
      </c>
      <c r="K2344" s="1">
        <f>+VLOOKUP(B2344,[16]Sheet1!A$1:H$170,6,0)</f>
        <v>3681960</v>
      </c>
      <c r="L2344" s="1">
        <f t="shared" si="164"/>
        <v>0</v>
      </c>
      <c r="M2344" s="6">
        <f>+VLOOKUP(B2344,[16]Sheet1!A$1:H$170,8,0)</f>
        <v>45082</v>
      </c>
      <c r="N2344" t="s">
        <v>4450</v>
      </c>
    </row>
    <row r="2345" spans="1:14" customFormat="1" hidden="1" x14ac:dyDescent="0.2">
      <c r="A2345" s="6">
        <v>45065</v>
      </c>
      <c r="B2345" s="2">
        <v>29801</v>
      </c>
      <c r="C2345" s="2" t="s">
        <v>2162</v>
      </c>
      <c r="D2345" s="2" t="s">
        <v>4237</v>
      </c>
      <c r="E2345" s="1">
        <v>184763</v>
      </c>
      <c r="F2345" s="8" t="s">
        <v>620</v>
      </c>
      <c r="G2345" s="1">
        <v>18476</v>
      </c>
      <c r="H2345" s="1">
        <f t="shared" si="163"/>
        <v>203239</v>
      </c>
      <c r="I2345" s="2" t="s">
        <v>1893</v>
      </c>
      <c r="J2345" s="2" t="s">
        <v>375</v>
      </c>
      <c r="K2345" s="1">
        <f>+VLOOKUP(B2345,[16]Sheet1!A$1:H$170,6,0)</f>
        <v>184760</v>
      </c>
      <c r="L2345" s="1">
        <f t="shared" si="164"/>
        <v>-3</v>
      </c>
      <c r="M2345" s="6">
        <f>+VLOOKUP(B2345,[16]Sheet1!A$1:H$170,8,0)</f>
        <v>45082</v>
      </c>
      <c r="N2345" t="s">
        <v>4450</v>
      </c>
    </row>
    <row r="2346" spans="1:14" customFormat="1" hidden="1" x14ac:dyDescent="0.2">
      <c r="A2346" s="6">
        <v>45068</v>
      </c>
      <c r="B2346" s="2">
        <v>317</v>
      </c>
      <c r="C2346" s="2" t="s">
        <v>3389</v>
      </c>
      <c r="D2346" s="2" t="s">
        <v>4239</v>
      </c>
      <c r="E2346" s="1">
        <v>-1579413</v>
      </c>
      <c r="F2346" s="8" t="s">
        <v>620</v>
      </c>
      <c r="G2346" s="1">
        <v>-157942</v>
      </c>
      <c r="H2346" s="1">
        <f t="shared" si="163"/>
        <v>-1737355</v>
      </c>
      <c r="I2346" s="2" t="s">
        <v>1900</v>
      </c>
      <c r="J2346" s="2" t="s">
        <v>441</v>
      </c>
      <c r="K2346" s="1">
        <f>+VLOOKUP(B2346,[16]Sheet1!A$1:H$170,6,0)</f>
        <v>-1579413</v>
      </c>
      <c r="L2346" s="1">
        <f t="shared" si="164"/>
        <v>0</v>
      </c>
      <c r="M2346" s="6">
        <f>+VLOOKUP(B2346,[16]Sheet1!A$1:H$170,8,0)</f>
        <v>45082</v>
      </c>
      <c r="N2346" t="s">
        <v>4450</v>
      </c>
    </row>
    <row r="2347" spans="1:14" customFormat="1" hidden="1" x14ac:dyDescent="0.2">
      <c r="A2347" s="6">
        <v>45068</v>
      </c>
      <c r="B2347" s="2">
        <v>318</v>
      </c>
      <c r="C2347" s="2" t="s">
        <v>3389</v>
      </c>
      <c r="D2347" s="2" t="s">
        <v>4241</v>
      </c>
      <c r="E2347" s="1">
        <v>-2141522</v>
      </c>
      <c r="F2347" s="8" t="s">
        <v>620</v>
      </c>
      <c r="G2347" s="1">
        <v>-214152</v>
      </c>
      <c r="H2347" s="1">
        <f t="shared" si="163"/>
        <v>-2355674</v>
      </c>
      <c r="I2347" s="2" t="s">
        <v>1900</v>
      </c>
      <c r="J2347" s="2" t="s">
        <v>441</v>
      </c>
      <c r="K2347" s="1">
        <f>+VLOOKUP(B2347,[16]Sheet1!A$1:H$170,6,0)</f>
        <v>-2141522</v>
      </c>
      <c r="L2347" s="1">
        <f t="shared" si="164"/>
        <v>0</v>
      </c>
      <c r="M2347" s="6">
        <f>+VLOOKUP(B2347,[16]Sheet1!A$1:H$170,8,0)</f>
        <v>45082</v>
      </c>
      <c r="N2347" t="s">
        <v>4450</v>
      </c>
    </row>
    <row r="2348" spans="1:14" customFormat="1" hidden="1" x14ac:dyDescent="0.2">
      <c r="A2348" s="6">
        <v>45069</v>
      </c>
      <c r="B2348" s="2">
        <v>30011</v>
      </c>
      <c r="C2348" s="2" t="s">
        <v>2162</v>
      </c>
      <c r="D2348" s="2" t="s">
        <v>1889</v>
      </c>
      <c r="E2348" s="1">
        <v>12353825</v>
      </c>
      <c r="F2348" s="8" t="s">
        <v>620</v>
      </c>
      <c r="G2348" s="1">
        <v>1235383</v>
      </c>
      <c r="H2348" s="1">
        <f t="shared" si="163"/>
        <v>13589208</v>
      </c>
      <c r="I2348" s="2" t="s">
        <v>1893</v>
      </c>
      <c r="J2348" s="2" t="s">
        <v>375</v>
      </c>
      <c r="K2348" s="1" t="e">
        <f>+VLOOKUP(B2348,[16]Sheet1!A$1:H$170,6,0)</f>
        <v>#N/A</v>
      </c>
      <c r="L2348" s="1" t="e">
        <f t="shared" ref="L2348:L2357" si="165">+K2348-E2348</f>
        <v>#N/A</v>
      </c>
      <c r="M2348" s="6" t="e">
        <f>+VLOOKUP(B2348,[16]Sheet1!A$1:H$170,8,0)</f>
        <v>#N/A</v>
      </c>
      <c r="N2348" t="s">
        <v>4415</v>
      </c>
    </row>
    <row r="2349" spans="1:14" customFormat="1" hidden="1" x14ac:dyDescent="0.2">
      <c r="A2349" s="6">
        <v>45069</v>
      </c>
      <c r="B2349" s="2">
        <v>30012</v>
      </c>
      <c r="C2349" s="2" t="s">
        <v>2162</v>
      </c>
      <c r="D2349" s="2" t="s">
        <v>1889</v>
      </c>
      <c r="E2349" s="1">
        <v>-12353825</v>
      </c>
      <c r="F2349" s="8" t="s">
        <v>620</v>
      </c>
      <c r="G2349" s="1">
        <v>-1235383</v>
      </c>
      <c r="H2349" s="1">
        <f t="shared" si="163"/>
        <v>-13589208</v>
      </c>
      <c r="I2349" s="2" t="s">
        <v>1893</v>
      </c>
      <c r="J2349" s="2" t="s">
        <v>375</v>
      </c>
      <c r="K2349" s="1" t="e">
        <f>+VLOOKUP(B2349,[16]Sheet1!A$1:H$170,6,0)</f>
        <v>#N/A</v>
      </c>
      <c r="L2349" s="1" t="e">
        <f t="shared" si="165"/>
        <v>#N/A</v>
      </c>
      <c r="M2349" s="6" t="e">
        <f>+VLOOKUP(B2349,[16]Sheet1!A$1:H$170,8,0)</f>
        <v>#N/A</v>
      </c>
      <c r="N2349" t="s">
        <v>4415</v>
      </c>
    </row>
    <row r="2350" spans="1:14" customFormat="1" hidden="1" x14ac:dyDescent="0.2">
      <c r="A2350" s="6">
        <v>45069</v>
      </c>
      <c r="B2350" s="2">
        <v>30014</v>
      </c>
      <c r="C2350" s="2" t="s">
        <v>2162</v>
      </c>
      <c r="D2350" s="2" t="s">
        <v>1889</v>
      </c>
      <c r="E2350" s="1">
        <v>1661105</v>
      </c>
      <c r="F2350" s="8" t="s">
        <v>620</v>
      </c>
      <c r="G2350" s="1">
        <v>166111</v>
      </c>
      <c r="H2350" s="1">
        <f t="shared" si="163"/>
        <v>1827216</v>
      </c>
      <c r="I2350" s="2" t="s">
        <v>944</v>
      </c>
      <c r="J2350" s="2" t="s">
        <v>319</v>
      </c>
      <c r="K2350" s="1" t="e">
        <f>+VLOOKUP(B2350,[16]Sheet1!A$1:H$170,6,0)</f>
        <v>#N/A</v>
      </c>
      <c r="L2350" s="1" t="e">
        <f t="shared" si="165"/>
        <v>#N/A</v>
      </c>
      <c r="M2350" s="6" t="e">
        <f>+VLOOKUP(B2350,[16]Sheet1!A$1:H$170,8,0)</f>
        <v>#N/A</v>
      </c>
      <c r="N2350" t="s">
        <v>4415</v>
      </c>
    </row>
    <row r="2351" spans="1:14" customFormat="1" hidden="1" x14ac:dyDescent="0.2">
      <c r="A2351" s="6">
        <v>45069</v>
      </c>
      <c r="B2351" s="2">
        <v>30015</v>
      </c>
      <c r="C2351" s="2" t="s">
        <v>2162</v>
      </c>
      <c r="D2351" s="2" t="s">
        <v>1889</v>
      </c>
      <c r="E2351" s="1">
        <v>3833560</v>
      </c>
      <c r="F2351" s="8" t="s">
        <v>620</v>
      </c>
      <c r="G2351" s="1">
        <v>383356</v>
      </c>
      <c r="H2351" s="1">
        <f t="shared" si="163"/>
        <v>4216916</v>
      </c>
      <c r="I2351" s="2" t="s">
        <v>2119</v>
      </c>
      <c r="J2351" s="2" t="s">
        <v>1150</v>
      </c>
      <c r="K2351" s="1" t="e">
        <f>+VLOOKUP(B2351,[16]Sheet1!A$1:H$170,6,0)</f>
        <v>#N/A</v>
      </c>
      <c r="L2351" s="1" t="e">
        <f t="shared" si="165"/>
        <v>#N/A</v>
      </c>
      <c r="M2351" s="6" t="e">
        <f>+VLOOKUP(B2351,[16]Sheet1!A$1:H$170,8,0)</f>
        <v>#N/A</v>
      </c>
      <c r="N2351" t="s">
        <v>4415</v>
      </c>
    </row>
    <row r="2352" spans="1:14" customFormat="1" hidden="1" x14ac:dyDescent="0.2">
      <c r="A2352" s="6">
        <v>45069</v>
      </c>
      <c r="B2352" s="2">
        <v>30016</v>
      </c>
      <c r="C2352" s="2" t="s">
        <v>2162</v>
      </c>
      <c r="D2352" s="2" t="s">
        <v>1889</v>
      </c>
      <c r="E2352" s="1">
        <v>7801663</v>
      </c>
      <c r="F2352" s="8" t="s">
        <v>620</v>
      </c>
      <c r="G2352" s="1">
        <v>780166</v>
      </c>
      <c r="H2352" s="1">
        <f t="shared" si="163"/>
        <v>8581829</v>
      </c>
      <c r="I2352" s="2" t="s">
        <v>2445</v>
      </c>
      <c r="J2352" s="2" t="s">
        <v>1098</v>
      </c>
      <c r="K2352" s="1" t="e">
        <f>+VLOOKUP(B2352,[16]Sheet1!A$1:H$170,6,0)</f>
        <v>#N/A</v>
      </c>
      <c r="L2352" s="1" t="e">
        <f t="shared" si="165"/>
        <v>#N/A</v>
      </c>
      <c r="M2352" s="6" t="e">
        <f>+VLOOKUP(B2352,[16]Sheet1!A$1:H$170,8,0)</f>
        <v>#N/A</v>
      </c>
      <c r="N2352" t="s">
        <v>4415</v>
      </c>
    </row>
    <row r="2353" spans="1:14" customFormat="1" hidden="1" x14ac:dyDescent="0.2">
      <c r="A2353" s="6">
        <v>45069</v>
      </c>
      <c r="B2353" s="2">
        <v>30017</v>
      </c>
      <c r="C2353" s="2" t="s">
        <v>2162</v>
      </c>
      <c r="D2353" s="2" t="s">
        <v>1889</v>
      </c>
      <c r="E2353" s="1">
        <v>10871460</v>
      </c>
      <c r="F2353" s="8" t="s">
        <v>620</v>
      </c>
      <c r="G2353" s="1">
        <v>1087146</v>
      </c>
      <c r="H2353" s="1">
        <f t="shared" si="163"/>
        <v>11958606</v>
      </c>
      <c r="I2353" s="2" t="s">
        <v>1900</v>
      </c>
      <c r="J2353" s="2" t="s">
        <v>441</v>
      </c>
      <c r="K2353" s="1" t="e">
        <f>+VLOOKUP(B2353,[16]Sheet1!A$1:H$170,6,0)</f>
        <v>#N/A</v>
      </c>
      <c r="L2353" s="1" t="e">
        <f t="shared" si="165"/>
        <v>#N/A</v>
      </c>
      <c r="M2353" s="6" t="e">
        <f>+VLOOKUP(B2353,[16]Sheet1!A$1:H$170,8,0)</f>
        <v>#N/A</v>
      </c>
      <c r="N2353" t="s">
        <v>4415</v>
      </c>
    </row>
    <row r="2354" spans="1:14" customFormat="1" hidden="1" x14ac:dyDescent="0.2">
      <c r="A2354" s="6">
        <v>45069</v>
      </c>
      <c r="B2354" s="2">
        <v>30018</v>
      </c>
      <c r="C2354" s="2" t="s">
        <v>2162</v>
      </c>
      <c r="D2354" s="2" t="s">
        <v>1889</v>
      </c>
      <c r="E2354" s="1">
        <v>-1661105</v>
      </c>
      <c r="F2354" s="8" t="s">
        <v>620</v>
      </c>
      <c r="G2354" s="1">
        <v>-166111</v>
      </c>
      <c r="H2354" s="1">
        <f t="shared" si="163"/>
        <v>-1827216</v>
      </c>
      <c r="I2354" s="2" t="s">
        <v>944</v>
      </c>
      <c r="J2354" s="2" t="s">
        <v>319</v>
      </c>
      <c r="K2354" s="1" t="e">
        <f>+VLOOKUP(B2354,[16]Sheet1!A$1:H$170,6,0)</f>
        <v>#N/A</v>
      </c>
      <c r="L2354" s="1" t="e">
        <f t="shared" si="165"/>
        <v>#N/A</v>
      </c>
      <c r="M2354" s="6" t="e">
        <f>+VLOOKUP(B2354,[16]Sheet1!A$1:H$170,8,0)</f>
        <v>#N/A</v>
      </c>
      <c r="N2354" t="s">
        <v>4415</v>
      </c>
    </row>
    <row r="2355" spans="1:14" customFormat="1" hidden="1" x14ac:dyDescent="0.2">
      <c r="A2355" s="6">
        <v>45069</v>
      </c>
      <c r="B2355" s="2">
        <v>30019</v>
      </c>
      <c r="C2355" s="2" t="s">
        <v>2162</v>
      </c>
      <c r="D2355" s="2" t="s">
        <v>1889</v>
      </c>
      <c r="E2355" s="1">
        <v>-3833560</v>
      </c>
      <c r="F2355" s="8" t="s">
        <v>620</v>
      </c>
      <c r="G2355" s="1">
        <v>-383356</v>
      </c>
      <c r="H2355" s="1">
        <f t="shared" si="163"/>
        <v>-4216916</v>
      </c>
      <c r="I2355" s="2" t="s">
        <v>2119</v>
      </c>
      <c r="J2355" s="2" t="s">
        <v>1150</v>
      </c>
      <c r="K2355" s="1" t="e">
        <f>+VLOOKUP(B2355,[16]Sheet1!A$1:H$170,6,0)</f>
        <v>#N/A</v>
      </c>
      <c r="L2355" s="1" t="e">
        <f t="shared" si="165"/>
        <v>#N/A</v>
      </c>
      <c r="M2355" s="6" t="e">
        <f>+VLOOKUP(B2355,[16]Sheet1!A$1:H$170,8,0)</f>
        <v>#N/A</v>
      </c>
      <c r="N2355" t="s">
        <v>4415</v>
      </c>
    </row>
    <row r="2356" spans="1:14" customFormat="1" hidden="1" x14ac:dyDescent="0.2">
      <c r="A2356" s="6">
        <v>45069</v>
      </c>
      <c r="B2356" s="2">
        <v>30020</v>
      </c>
      <c r="C2356" s="2" t="s">
        <v>2162</v>
      </c>
      <c r="D2356" s="2" t="s">
        <v>1889</v>
      </c>
      <c r="E2356" s="1">
        <v>-10871460</v>
      </c>
      <c r="F2356" s="8" t="s">
        <v>620</v>
      </c>
      <c r="G2356" s="1">
        <v>-1087146</v>
      </c>
      <c r="H2356" s="1">
        <f t="shared" si="163"/>
        <v>-11958606</v>
      </c>
      <c r="I2356" s="2" t="s">
        <v>1900</v>
      </c>
      <c r="J2356" s="2" t="s">
        <v>441</v>
      </c>
      <c r="K2356" s="1" t="e">
        <f>+VLOOKUP(B2356,[16]Sheet1!A$1:H$170,6,0)</f>
        <v>#N/A</v>
      </c>
      <c r="L2356" s="1" t="e">
        <f t="shared" si="165"/>
        <v>#N/A</v>
      </c>
      <c r="M2356" s="6" t="e">
        <f>+VLOOKUP(B2356,[16]Sheet1!A$1:H$170,8,0)</f>
        <v>#N/A</v>
      </c>
      <c r="N2356" t="s">
        <v>4415</v>
      </c>
    </row>
    <row r="2357" spans="1:14" customFormat="1" hidden="1" x14ac:dyDescent="0.2">
      <c r="A2357" s="6">
        <v>45069</v>
      </c>
      <c r="B2357" s="2">
        <v>30021</v>
      </c>
      <c r="C2357" s="2" t="s">
        <v>2162</v>
      </c>
      <c r="D2357" s="2" t="s">
        <v>1889</v>
      </c>
      <c r="E2357" s="1">
        <v>-7801663</v>
      </c>
      <c r="F2357" s="8" t="s">
        <v>620</v>
      </c>
      <c r="G2357" s="1">
        <v>-780166</v>
      </c>
      <c r="H2357" s="1">
        <f t="shared" si="163"/>
        <v>-8581829</v>
      </c>
      <c r="I2357" s="2" t="s">
        <v>2445</v>
      </c>
      <c r="J2357" s="2" t="s">
        <v>1098</v>
      </c>
      <c r="K2357" s="1" t="e">
        <f>+VLOOKUP(B2357,[16]Sheet1!A$1:H$170,6,0)</f>
        <v>#N/A</v>
      </c>
      <c r="L2357" s="1" t="e">
        <f t="shared" si="165"/>
        <v>#N/A</v>
      </c>
      <c r="M2357" s="6" t="e">
        <f>+VLOOKUP(B2357,[16]Sheet1!A$1:H$170,8,0)</f>
        <v>#N/A</v>
      </c>
      <c r="N2357" t="s">
        <v>4415</v>
      </c>
    </row>
    <row r="2358" spans="1:14" customFormat="1" hidden="1" x14ac:dyDescent="0.2">
      <c r="A2358" s="6">
        <v>45069</v>
      </c>
      <c r="B2358" s="2">
        <v>30029</v>
      </c>
      <c r="C2358" s="2" t="s">
        <v>2162</v>
      </c>
      <c r="D2358" s="2" t="s">
        <v>4253</v>
      </c>
      <c r="E2358" s="1">
        <v>694233</v>
      </c>
      <c r="F2358" s="8" t="s">
        <v>620</v>
      </c>
      <c r="G2358" s="1">
        <v>69423</v>
      </c>
      <c r="H2358" s="1">
        <f t="shared" si="163"/>
        <v>763656</v>
      </c>
      <c r="I2358" s="2" t="s">
        <v>2355</v>
      </c>
      <c r="J2358" s="2" t="s">
        <v>2013</v>
      </c>
      <c r="K2358" s="1">
        <f>+VLOOKUP(B2358,[12]Sheet1!A$120:I$325,7,0)</f>
        <v>694233</v>
      </c>
      <c r="L2358" s="1">
        <f t="shared" ref="L2358:L2377" si="166">+K2358-E2358</f>
        <v>0</v>
      </c>
      <c r="M2358" s="6">
        <f>+VLOOKUP(B2358,[12]Sheet1!A$120:I$325,9,0)</f>
        <v>44935</v>
      </c>
      <c r="N2358" t="s">
        <v>4438</v>
      </c>
    </row>
    <row r="2359" spans="1:14" customFormat="1" hidden="1" x14ac:dyDescent="0.2">
      <c r="A2359" s="6">
        <v>45069</v>
      </c>
      <c r="B2359" s="2">
        <v>30030</v>
      </c>
      <c r="C2359" s="2" t="s">
        <v>2162</v>
      </c>
      <c r="D2359" s="2" t="s">
        <v>4255</v>
      </c>
      <c r="E2359" s="1">
        <v>21441891</v>
      </c>
      <c r="F2359" s="8" t="s">
        <v>620</v>
      </c>
      <c r="G2359" s="1">
        <v>2144189</v>
      </c>
      <c r="H2359" s="1">
        <f t="shared" si="163"/>
        <v>23586080</v>
      </c>
      <c r="I2359" s="2" t="s">
        <v>2355</v>
      </c>
      <c r="J2359" s="2" t="s">
        <v>2013</v>
      </c>
      <c r="K2359" s="1">
        <f>+VLOOKUP(B2359,[12]Sheet1!A$120:I$325,7,0)</f>
        <v>21441891</v>
      </c>
      <c r="L2359" s="1">
        <f t="shared" si="166"/>
        <v>0</v>
      </c>
      <c r="M2359" s="6">
        <f>+VLOOKUP(B2359,[12]Sheet1!A$120:I$325,9,0)</f>
        <v>44935</v>
      </c>
      <c r="N2359" t="s">
        <v>4438</v>
      </c>
    </row>
    <row r="2360" spans="1:14" customFormat="1" hidden="1" x14ac:dyDescent="0.2">
      <c r="A2360" s="6">
        <v>45069</v>
      </c>
      <c r="B2360" s="2">
        <v>30031</v>
      </c>
      <c r="C2360" s="2" t="s">
        <v>2162</v>
      </c>
      <c r="D2360" s="2" t="s">
        <v>4257</v>
      </c>
      <c r="E2360" s="1">
        <v>4193205</v>
      </c>
      <c r="F2360" s="8" t="s">
        <v>620</v>
      </c>
      <c r="G2360" s="1">
        <v>419321</v>
      </c>
      <c r="H2360" s="1">
        <f t="shared" si="163"/>
        <v>4612526</v>
      </c>
      <c r="I2360" s="2" t="s">
        <v>1893</v>
      </c>
      <c r="J2360" s="2" t="s">
        <v>375</v>
      </c>
      <c r="K2360" s="1">
        <f>+VLOOKUP(B2360,[12]Sheet1!A$120:I$325,7,0)</f>
        <v>4193235</v>
      </c>
      <c r="L2360" s="1">
        <f t="shared" si="166"/>
        <v>30</v>
      </c>
      <c r="M2360" s="6">
        <f>+VLOOKUP(B2360,[12]Sheet1!A$120:I$325,9,0)</f>
        <v>44935</v>
      </c>
      <c r="N2360" t="s">
        <v>4438</v>
      </c>
    </row>
    <row r="2361" spans="1:14" customFormat="1" hidden="1" x14ac:dyDescent="0.2">
      <c r="A2361" s="6">
        <v>45069</v>
      </c>
      <c r="B2361" s="2">
        <v>30032</v>
      </c>
      <c r="C2361" s="2" t="s">
        <v>2162</v>
      </c>
      <c r="D2361" s="2" t="s">
        <v>4259</v>
      </c>
      <c r="E2361" s="1">
        <v>845754</v>
      </c>
      <c r="F2361" s="8" t="s">
        <v>620</v>
      </c>
      <c r="G2361" s="1">
        <v>84575</v>
      </c>
      <c r="H2361" s="1">
        <f t="shared" si="163"/>
        <v>930329</v>
      </c>
      <c r="I2361" s="2" t="s">
        <v>1893</v>
      </c>
      <c r="J2361" s="2" t="s">
        <v>375</v>
      </c>
      <c r="K2361" s="1">
        <f>+VLOOKUP(B2361,[12]Sheet1!A$120:I$325,7,0)</f>
        <v>845754</v>
      </c>
      <c r="L2361" s="1">
        <f t="shared" si="166"/>
        <v>0</v>
      </c>
      <c r="M2361" s="6">
        <f>+VLOOKUP(B2361,[12]Sheet1!A$120:I$325,9,0)</f>
        <v>44935</v>
      </c>
      <c r="N2361" t="s">
        <v>4438</v>
      </c>
    </row>
    <row r="2362" spans="1:14" customFormat="1" hidden="1" x14ac:dyDescent="0.2">
      <c r="A2362" s="6">
        <v>45070</v>
      </c>
      <c r="B2362" s="2">
        <v>210</v>
      </c>
      <c r="C2362" s="2" t="s">
        <v>3443</v>
      </c>
      <c r="D2362" s="2" t="s">
        <v>4261</v>
      </c>
      <c r="E2362" s="1">
        <v>-562276</v>
      </c>
      <c r="F2362" s="8" t="s">
        <v>620</v>
      </c>
      <c r="G2362" s="1">
        <v>-56227</v>
      </c>
      <c r="H2362" s="1">
        <f t="shared" si="163"/>
        <v>-618503</v>
      </c>
      <c r="I2362" s="2" t="s">
        <v>1893</v>
      </c>
      <c r="J2362" s="2" t="s">
        <v>375</v>
      </c>
      <c r="K2362" s="1">
        <f>+VLOOKUP(B2362,[16]Sheet1!A$1:H$170,6,0)</f>
        <v>-562276</v>
      </c>
      <c r="L2362" s="1">
        <f t="shared" si="166"/>
        <v>0</v>
      </c>
      <c r="M2362" s="6">
        <f>+VLOOKUP(B2362,[16]Sheet1!A$1:H$170,8,0)</f>
        <v>45082</v>
      </c>
      <c r="N2362" t="s">
        <v>4450</v>
      </c>
    </row>
    <row r="2363" spans="1:14" customFormat="1" hidden="1" x14ac:dyDescent="0.2">
      <c r="A2363" s="6">
        <v>45070</v>
      </c>
      <c r="B2363" s="2">
        <v>30093</v>
      </c>
      <c r="C2363" s="2" t="s">
        <v>2162</v>
      </c>
      <c r="D2363" s="2" t="s">
        <v>4263</v>
      </c>
      <c r="E2363" s="1">
        <v>2262254</v>
      </c>
      <c r="F2363" s="8" t="s">
        <v>620</v>
      </c>
      <c r="G2363" s="1">
        <v>226225</v>
      </c>
      <c r="H2363" s="1">
        <f t="shared" si="163"/>
        <v>2488479</v>
      </c>
      <c r="I2363" s="2" t="s">
        <v>1796</v>
      </c>
      <c r="J2363" s="2" t="s">
        <v>913</v>
      </c>
      <c r="K2363" s="1">
        <f>+VLOOKUP(B2363,[12]Sheet1!A$120:I$325,7,0)</f>
        <v>2262254</v>
      </c>
      <c r="L2363" s="1">
        <f t="shared" si="166"/>
        <v>0</v>
      </c>
      <c r="M2363" s="6">
        <f>+VLOOKUP(B2363,[12]Sheet1!A$120:I$325,9,0)</f>
        <v>44935</v>
      </c>
      <c r="N2363" t="s">
        <v>4438</v>
      </c>
    </row>
    <row r="2364" spans="1:14" customFormat="1" hidden="1" x14ac:dyDescent="0.2">
      <c r="A2364" s="6">
        <v>45073</v>
      </c>
      <c r="B2364" s="2">
        <v>31425</v>
      </c>
      <c r="C2364" s="2" t="s">
        <v>2162</v>
      </c>
      <c r="D2364" s="2" t="s">
        <v>4265</v>
      </c>
      <c r="E2364" s="1">
        <v>3553840</v>
      </c>
      <c r="F2364" s="8" t="s">
        <v>620</v>
      </c>
      <c r="G2364" s="1">
        <v>355384</v>
      </c>
      <c r="H2364" s="1">
        <f t="shared" si="163"/>
        <v>3909224</v>
      </c>
      <c r="I2364" s="2" t="s">
        <v>2355</v>
      </c>
      <c r="J2364" s="2" t="s">
        <v>2013</v>
      </c>
      <c r="K2364" s="1">
        <f>+VLOOKUP(B2364,[16]Sheet1!A$1:H$170,6,0)</f>
        <v>3553840</v>
      </c>
      <c r="L2364" s="1">
        <f t="shared" si="166"/>
        <v>0</v>
      </c>
      <c r="M2364" s="6">
        <f>+VLOOKUP(B2364,[16]Sheet1!A$1:H$170,8,0)</f>
        <v>45082</v>
      </c>
      <c r="N2364" t="s">
        <v>4450</v>
      </c>
    </row>
    <row r="2365" spans="1:14" customFormat="1" hidden="1" x14ac:dyDescent="0.2">
      <c r="A2365" s="6">
        <v>45073</v>
      </c>
      <c r="B2365" s="2">
        <v>31426</v>
      </c>
      <c r="C2365" s="2" t="s">
        <v>2162</v>
      </c>
      <c r="D2365" s="2" t="s">
        <v>4267</v>
      </c>
      <c r="E2365" s="1">
        <v>10832095</v>
      </c>
      <c r="F2365" s="8" t="s">
        <v>620</v>
      </c>
      <c r="G2365" s="1">
        <v>1083210</v>
      </c>
      <c r="H2365" s="1">
        <f t="shared" si="163"/>
        <v>11915305</v>
      </c>
      <c r="I2365" s="2" t="s">
        <v>2355</v>
      </c>
      <c r="J2365" s="2" t="s">
        <v>2013</v>
      </c>
      <c r="K2365" s="1">
        <f>+VLOOKUP(B2365,[16]Sheet1!A$1:H$170,6,0)</f>
        <v>10832100</v>
      </c>
      <c r="L2365" s="1">
        <f t="shared" si="166"/>
        <v>5</v>
      </c>
      <c r="M2365" s="6">
        <f>+VLOOKUP(B2365,[16]Sheet1!A$1:H$170,8,0)</f>
        <v>45082</v>
      </c>
      <c r="N2365" t="s">
        <v>4450</v>
      </c>
    </row>
    <row r="2366" spans="1:14" customFormat="1" hidden="1" x14ac:dyDescent="0.2">
      <c r="A2366" s="6">
        <v>45073</v>
      </c>
      <c r="B2366" s="2">
        <v>31427</v>
      </c>
      <c r="C2366" s="2" t="s">
        <v>2162</v>
      </c>
      <c r="D2366" s="2" t="s">
        <v>4269</v>
      </c>
      <c r="E2366" s="1">
        <v>2381320</v>
      </c>
      <c r="F2366" s="8" t="s">
        <v>620</v>
      </c>
      <c r="G2366" s="1">
        <v>238132</v>
      </c>
      <c r="H2366" s="1">
        <f t="shared" si="163"/>
        <v>2619452</v>
      </c>
      <c r="I2366" s="2" t="s">
        <v>1222</v>
      </c>
      <c r="J2366" s="2" t="s">
        <v>915</v>
      </c>
      <c r="K2366" s="1">
        <f>+VLOOKUP(B2366,[16]Sheet1!A$1:H$170,6,0)</f>
        <v>2381320</v>
      </c>
      <c r="L2366" s="1">
        <f t="shared" si="166"/>
        <v>0</v>
      </c>
      <c r="M2366" s="6">
        <f>+VLOOKUP(B2366,[16]Sheet1!A$1:H$170,8,0)</f>
        <v>45082</v>
      </c>
      <c r="N2366" t="s">
        <v>4450</v>
      </c>
    </row>
    <row r="2367" spans="1:14" customFormat="1" hidden="1" x14ac:dyDescent="0.2">
      <c r="A2367" s="6">
        <v>45073</v>
      </c>
      <c r="B2367" s="2">
        <v>31428</v>
      </c>
      <c r="C2367" s="2" t="s">
        <v>2162</v>
      </c>
      <c r="D2367" s="2" t="s">
        <v>4271</v>
      </c>
      <c r="E2367" s="1">
        <v>888460</v>
      </c>
      <c r="F2367" s="8" t="s">
        <v>620</v>
      </c>
      <c r="G2367" s="1">
        <v>88846</v>
      </c>
      <c r="H2367" s="1">
        <f t="shared" si="163"/>
        <v>977306</v>
      </c>
      <c r="I2367" s="2" t="s">
        <v>1796</v>
      </c>
      <c r="J2367" s="2" t="s">
        <v>913</v>
      </c>
      <c r="K2367" s="1">
        <f>+VLOOKUP(B2367,[16]Sheet1!A$1:H$170,6,0)</f>
        <v>888460</v>
      </c>
      <c r="L2367" s="1">
        <f t="shared" si="166"/>
        <v>0</v>
      </c>
      <c r="M2367" s="6">
        <f>+VLOOKUP(B2367,[16]Sheet1!A$1:H$170,8,0)</f>
        <v>45082</v>
      </c>
      <c r="N2367" t="s">
        <v>4450</v>
      </c>
    </row>
    <row r="2368" spans="1:14" customFormat="1" hidden="1" x14ac:dyDescent="0.2">
      <c r="A2368" s="6">
        <v>45073</v>
      </c>
      <c r="B2368" s="2">
        <v>31430</v>
      </c>
      <c r="C2368" s="2" t="s">
        <v>2162</v>
      </c>
      <c r="D2368" s="2" t="s">
        <v>4273</v>
      </c>
      <c r="E2368" s="1">
        <v>1468620</v>
      </c>
      <c r="F2368" s="8" t="s">
        <v>620</v>
      </c>
      <c r="G2368" s="1">
        <v>146862</v>
      </c>
      <c r="H2368" s="1">
        <f t="shared" si="163"/>
        <v>1615482</v>
      </c>
      <c r="I2368" s="2" t="s">
        <v>1796</v>
      </c>
      <c r="J2368" s="2" t="s">
        <v>913</v>
      </c>
      <c r="K2368" s="1">
        <f>+VLOOKUP(B2368,[16]Sheet1!A$1:H$170,6,0)</f>
        <v>1468620</v>
      </c>
      <c r="L2368" s="1">
        <f t="shared" si="166"/>
        <v>0</v>
      </c>
      <c r="M2368" s="6">
        <f>+VLOOKUP(B2368,[16]Sheet1!A$1:H$170,8,0)</f>
        <v>45082</v>
      </c>
      <c r="N2368" t="s">
        <v>4450</v>
      </c>
    </row>
    <row r="2369" spans="1:14" customFormat="1" hidden="1" x14ac:dyDescent="0.2">
      <c r="A2369" s="6">
        <v>45073</v>
      </c>
      <c r="B2369" s="2">
        <v>31431</v>
      </c>
      <c r="C2369" s="2" t="s">
        <v>2162</v>
      </c>
      <c r="D2369" s="2" t="s">
        <v>4275</v>
      </c>
      <c r="E2369" s="1">
        <v>888460</v>
      </c>
      <c r="F2369" s="8" t="s">
        <v>620</v>
      </c>
      <c r="G2369" s="1">
        <v>88846</v>
      </c>
      <c r="H2369" s="1">
        <f t="shared" si="163"/>
        <v>977306</v>
      </c>
      <c r="I2369" s="2" t="s">
        <v>124</v>
      </c>
      <c r="J2369" s="2" t="s">
        <v>1197</v>
      </c>
      <c r="K2369" s="1">
        <f>+VLOOKUP(B2369,[16]Sheet1!A$1:H$170,6,0)</f>
        <v>888460</v>
      </c>
      <c r="L2369" s="1">
        <f t="shared" si="166"/>
        <v>0</v>
      </c>
      <c r="M2369" s="6">
        <f>+VLOOKUP(B2369,[16]Sheet1!A$1:H$170,8,0)</f>
        <v>45082</v>
      </c>
      <c r="N2369" t="s">
        <v>4450</v>
      </c>
    </row>
    <row r="2370" spans="1:14" customFormat="1" hidden="1" x14ac:dyDescent="0.2">
      <c r="A2370" s="6">
        <v>45073</v>
      </c>
      <c r="B2370" s="2">
        <v>31433</v>
      </c>
      <c r="C2370" s="2" t="s">
        <v>2162</v>
      </c>
      <c r="D2370" s="2" t="s">
        <v>4277</v>
      </c>
      <c r="E2370" s="1">
        <v>2507629</v>
      </c>
      <c r="F2370" s="8" t="s">
        <v>620</v>
      </c>
      <c r="G2370" s="1">
        <v>250763</v>
      </c>
      <c r="H2370" s="1">
        <f t="shared" ref="H2370:H2433" si="167">+E2370+G2370</f>
        <v>2758392</v>
      </c>
      <c r="I2370" s="2" t="s">
        <v>2339</v>
      </c>
      <c r="J2370" s="2" t="s">
        <v>1408</v>
      </c>
      <c r="K2370" s="1">
        <f>+VLOOKUP(B2370,[16]Sheet1!A$1:H$170,6,0)</f>
        <v>2507630</v>
      </c>
      <c r="L2370" s="1">
        <f t="shared" si="166"/>
        <v>1</v>
      </c>
      <c r="M2370" s="6">
        <f>+VLOOKUP(B2370,[16]Sheet1!A$1:H$170,8,0)</f>
        <v>45082</v>
      </c>
      <c r="N2370" t="s">
        <v>4450</v>
      </c>
    </row>
    <row r="2371" spans="1:14" customFormat="1" hidden="1" x14ac:dyDescent="0.2">
      <c r="A2371" s="6">
        <v>45073</v>
      </c>
      <c r="B2371" s="2">
        <v>31434</v>
      </c>
      <c r="C2371" s="2" t="s">
        <v>2162</v>
      </c>
      <c r="D2371" s="2" t="s">
        <v>4279</v>
      </c>
      <c r="E2371" s="1">
        <v>888460</v>
      </c>
      <c r="F2371" s="8" t="s">
        <v>620</v>
      </c>
      <c r="G2371" s="1">
        <v>88846</v>
      </c>
      <c r="H2371" s="1">
        <f t="shared" si="167"/>
        <v>977306</v>
      </c>
      <c r="I2371" s="2" t="s">
        <v>2818</v>
      </c>
      <c r="J2371" s="2" t="s">
        <v>364</v>
      </c>
      <c r="K2371" s="1">
        <f>+VLOOKUP(B2371,[16]Sheet1!A$1:H$170,6,0)</f>
        <v>888460</v>
      </c>
      <c r="L2371" s="1">
        <f t="shared" si="166"/>
        <v>0</v>
      </c>
      <c r="M2371" s="6">
        <f>+VLOOKUP(B2371,[16]Sheet1!A$1:H$170,8,0)</f>
        <v>45082</v>
      </c>
      <c r="N2371" t="s">
        <v>4450</v>
      </c>
    </row>
    <row r="2372" spans="1:14" customFormat="1" hidden="1" x14ac:dyDescent="0.2">
      <c r="A2372" s="6">
        <v>45073</v>
      </c>
      <c r="B2372" s="2">
        <v>31436</v>
      </c>
      <c r="C2372" s="2" t="s">
        <v>2162</v>
      </c>
      <c r="D2372" s="2" t="s">
        <v>4281</v>
      </c>
      <c r="E2372" s="1">
        <v>8004455</v>
      </c>
      <c r="F2372" s="8" t="s">
        <v>620</v>
      </c>
      <c r="G2372" s="1">
        <v>800446</v>
      </c>
      <c r="H2372" s="1">
        <f t="shared" si="167"/>
        <v>8804901</v>
      </c>
      <c r="I2372" s="2" t="s">
        <v>2818</v>
      </c>
      <c r="J2372" s="2" t="s">
        <v>364</v>
      </c>
      <c r="K2372" s="1">
        <f>+VLOOKUP(B2372,[16]Sheet1!A$1:H$170,6,0)</f>
        <v>8004460</v>
      </c>
      <c r="L2372" s="1">
        <f t="shared" si="166"/>
        <v>5</v>
      </c>
      <c r="M2372" s="6">
        <f>+VLOOKUP(B2372,[16]Sheet1!A$1:H$170,8,0)</f>
        <v>45082</v>
      </c>
      <c r="N2372" t="s">
        <v>4450</v>
      </c>
    </row>
    <row r="2373" spans="1:14" customFormat="1" hidden="1" x14ac:dyDescent="0.2">
      <c r="A2373" s="6">
        <v>45073</v>
      </c>
      <c r="B2373" s="2">
        <v>31437</v>
      </c>
      <c r="C2373" s="2" t="s">
        <v>2162</v>
      </c>
      <c r="D2373" s="2" t="s">
        <v>4283</v>
      </c>
      <c r="E2373" s="1">
        <v>907500</v>
      </c>
      <c r="F2373" s="8" t="s">
        <v>620</v>
      </c>
      <c r="G2373" s="1">
        <v>90750</v>
      </c>
      <c r="H2373" s="1">
        <f t="shared" si="167"/>
        <v>998250</v>
      </c>
      <c r="I2373" s="2" t="s">
        <v>2119</v>
      </c>
      <c r="J2373" s="2" t="s">
        <v>1150</v>
      </c>
      <c r="K2373" s="1">
        <f>+VLOOKUP(B2373,[16]Sheet1!A$1:H$170,6,0)</f>
        <v>907500</v>
      </c>
      <c r="L2373" s="1">
        <f t="shared" si="166"/>
        <v>0</v>
      </c>
      <c r="M2373" s="6">
        <f>+VLOOKUP(B2373,[16]Sheet1!A$1:H$170,8,0)</f>
        <v>45082</v>
      </c>
      <c r="N2373" t="s">
        <v>4450</v>
      </c>
    </row>
    <row r="2374" spans="1:14" customFormat="1" hidden="1" x14ac:dyDescent="0.2">
      <c r="A2374" s="6">
        <v>45073</v>
      </c>
      <c r="B2374" s="2">
        <v>31440</v>
      </c>
      <c r="C2374" s="2" t="s">
        <v>2162</v>
      </c>
      <c r="D2374" s="2" t="s">
        <v>4285</v>
      </c>
      <c r="E2374" s="1">
        <v>1416000</v>
      </c>
      <c r="F2374" s="8" t="s">
        <v>620</v>
      </c>
      <c r="G2374" s="1">
        <v>141600</v>
      </c>
      <c r="H2374" s="1">
        <f t="shared" si="167"/>
        <v>1557600</v>
      </c>
      <c r="I2374" s="2" t="s">
        <v>1900</v>
      </c>
      <c r="J2374" s="2" t="s">
        <v>441</v>
      </c>
      <c r="K2374" s="1">
        <f>+VLOOKUP(B2374,[19]Sheet1!$A:$H,6,0)</f>
        <v>1416000</v>
      </c>
      <c r="L2374" s="1">
        <f t="shared" si="166"/>
        <v>0</v>
      </c>
      <c r="M2374" s="6">
        <f>+VLOOKUP(B2374,[19]Sheet1!$A:$H,8,0)</f>
        <v>45145</v>
      </c>
      <c r="N2374" t="s">
        <v>4785</v>
      </c>
    </row>
    <row r="2375" spans="1:14" customFormat="1" hidden="1" x14ac:dyDescent="0.2">
      <c r="A2375" s="6">
        <v>45073</v>
      </c>
      <c r="B2375" s="2">
        <v>31442</v>
      </c>
      <c r="C2375" s="2" t="s">
        <v>2162</v>
      </c>
      <c r="D2375" s="2" t="s">
        <v>4287</v>
      </c>
      <c r="E2375" s="1">
        <v>1416000</v>
      </c>
      <c r="F2375" s="8" t="s">
        <v>620</v>
      </c>
      <c r="G2375" s="1">
        <v>141600</v>
      </c>
      <c r="H2375" s="1">
        <f t="shared" si="167"/>
        <v>1557600</v>
      </c>
      <c r="I2375" s="2" t="s">
        <v>1900</v>
      </c>
      <c r="J2375" s="2" t="s">
        <v>441</v>
      </c>
      <c r="K2375" s="1">
        <f>+VLOOKUP(B2375,[19]Sheet1!$A:$H,6,0)</f>
        <v>1416000</v>
      </c>
      <c r="L2375" s="1">
        <f t="shared" si="166"/>
        <v>0</v>
      </c>
      <c r="M2375" s="6">
        <f>+VLOOKUP(B2375,[19]Sheet1!$A:$H,8,0)</f>
        <v>45145</v>
      </c>
      <c r="N2375" t="s">
        <v>4785</v>
      </c>
    </row>
    <row r="2376" spans="1:14" customFormat="1" hidden="1" x14ac:dyDescent="0.2">
      <c r="A2376" s="6">
        <v>45073</v>
      </c>
      <c r="B2376" s="2">
        <v>31443</v>
      </c>
      <c r="C2376" s="2" t="s">
        <v>2162</v>
      </c>
      <c r="D2376" s="2" t="s">
        <v>4289</v>
      </c>
      <c r="E2376" s="1">
        <v>1132800</v>
      </c>
      <c r="F2376" s="8" t="s">
        <v>620</v>
      </c>
      <c r="G2376" s="1">
        <v>113280</v>
      </c>
      <c r="H2376" s="1">
        <f t="shared" si="167"/>
        <v>1246080</v>
      </c>
      <c r="I2376" s="2" t="s">
        <v>944</v>
      </c>
      <c r="J2376" s="2" t="s">
        <v>319</v>
      </c>
      <c r="K2376" s="1">
        <f>+VLOOKUP(B2376,[18]Sheet1!A:H,6,0)</f>
        <v>1132800</v>
      </c>
      <c r="L2376" s="1">
        <f t="shared" si="166"/>
        <v>0</v>
      </c>
      <c r="M2376" s="6">
        <f>+VLOOKUP(B2376,[18]Sheet1!A:H,8,0)</f>
        <v>45113</v>
      </c>
      <c r="N2376" t="s">
        <v>4623</v>
      </c>
    </row>
    <row r="2377" spans="1:14" customFormat="1" hidden="1" x14ac:dyDescent="0.2">
      <c r="A2377" s="6">
        <v>45073</v>
      </c>
      <c r="B2377" s="2">
        <v>31444</v>
      </c>
      <c r="C2377" s="2" t="s">
        <v>2162</v>
      </c>
      <c r="D2377" s="2" t="s">
        <v>4291</v>
      </c>
      <c r="E2377" s="1">
        <v>888460</v>
      </c>
      <c r="F2377" s="8" t="s">
        <v>620</v>
      </c>
      <c r="G2377" s="1">
        <v>88846</v>
      </c>
      <c r="H2377" s="1">
        <f t="shared" si="167"/>
        <v>977306</v>
      </c>
      <c r="I2377" s="2" t="s">
        <v>944</v>
      </c>
      <c r="J2377" s="2" t="s">
        <v>319</v>
      </c>
      <c r="K2377" s="1">
        <f>+VLOOKUP(B2377,[16]Sheet1!A$1:H$170,6,0)</f>
        <v>888460</v>
      </c>
      <c r="L2377" s="1">
        <f t="shared" si="166"/>
        <v>0</v>
      </c>
      <c r="M2377" s="6">
        <f>+VLOOKUP(B2377,[16]Sheet1!A$1:H$170,8,0)</f>
        <v>45082</v>
      </c>
      <c r="N2377" t="s">
        <v>4450</v>
      </c>
    </row>
    <row r="2378" spans="1:14" customFormat="1" hidden="1" x14ac:dyDescent="0.2">
      <c r="A2378" s="6">
        <v>45073</v>
      </c>
      <c r="B2378" s="2">
        <v>31445</v>
      </c>
      <c r="C2378" s="2" t="s">
        <v>2162</v>
      </c>
      <c r="D2378" s="2" t="s">
        <v>4293</v>
      </c>
      <c r="E2378" s="1">
        <v>0</v>
      </c>
      <c r="F2378" s="8" t="s">
        <v>620</v>
      </c>
      <c r="G2378" s="1">
        <v>0</v>
      </c>
      <c r="H2378" s="1">
        <f t="shared" si="167"/>
        <v>0</v>
      </c>
      <c r="I2378" s="2" t="s">
        <v>944</v>
      </c>
      <c r="J2378" s="2" t="s">
        <v>319</v>
      </c>
      <c r="K2378" s="1" t="e">
        <f>+VLOOKUP(B2378,[16]Sheet1!A$1:H$170,6,0)</f>
        <v>#N/A</v>
      </c>
      <c r="L2378" s="1" t="e">
        <f t="shared" ref="L2378" si="168">+K2378-E2378</f>
        <v>#N/A</v>
      </c>
      <c r="M2378" s="6" t="e">
        <f>+VLOOKUP(B2378,[16]Sheet1!A$1:H$170,8,0)</f>
        <v>#N/A</v>
      </c>
      <c r="N2378" t="s">
        <v>4416</v>
      </c>
    </row>
    <row r="2379" spans="1:14" customFormat="1" hidden="1" x14ac:dyDescent="0.2">
      <c r="A2379" s="6">
        <v>45073</v>
      </c>
      <c r="B2379" s="2">
        <v>31446</v>
      </c>
      <c r="C2379" s="2" t="s">
        <v>2162</v>
      </c>
      <c r="D2379" s="2" t="s">
        <v>4295</v>
      </c>
      <c r="E2379" s="1">
        <v>1416000</v>
      </c>
      <c r="F2379" s="8" t="s">
        <v>620</v>
      </c>
      <c r="G2379" s="1">
        <v>141600</v>
      </c>
      <c r="H2379" s="1">
        <f t="shared" si="167"/>
        <v>1557600</v>
      </c>
      <c r="I2379" s="2" t="s">
        <v>2339</v>
      </c>
      <c r="J2379" s="2" t="s">
        <v>1408</v>
      </c>
      <c r="K2379" s="1">
        <f>+VLOOKUP(B2379,[19]Sheet1!$A:$H,6,0)</f>
        <v>1416000</v>
      </c>
      <c r="L2379" s="1">
        <f t="shared" ref="L2379:L2400" si="169">+K2379-E2379</f>
        <v>0</v>
      </c>
      <c r="M2379" s="6">
        <f>+VLOOKUP(B2379,[19]Sheet1!$A:$H,8,0)</f>
        <v>45145</v>
      </c>
      <c r="N2379" t="s">
        <v>4785</v>
      </c>
    </row>
    <row r="2380" spans="1:14" customFormat="1" hidden="1" x14ac:dyDescent="0.2">
      <c r="A2380" s="6">
        <v>45073</v>
      </c>
      <c r="B2380" s="2">
        <v>31447</v>
      </c>
      <c r="C2380" s="2" t="s">
        <v>2162</v>
      </c>
      <c r="D2380" s="2" t="s">
        <v>4297</v>
      </c>
      <c r="E2380" s="1">
        <v>1863945</v>
      </c>
      <c r="F2380" s="8" t="s">
        <v>620</v>
      </c>
      <c r="G2380" s="1">
        <v>186395</v>
      </c>
      <c r="H2380" s="1">
        <f t="shared" si="167"/>
        <v>2050340</v>
      </c>
      <c r="I2380" s="2" t="s">
        <v>2339</v>
      </c>
      <c r="J2380" s="2" t="s">
        <v>1408</v>
      </c>
      <c r="K2380" s="1">
        <f>+VLOOKUP(B2380,[16]Sheet1!A$1:H$170,6,0)</f>
        <v>1863950</v>
      </c>
      <c r="L2380" s="1">
        <f t="shared" si="169"/>
        <v>5</v>
      </c>
      <c r="M2380" s="6">
        <f>+VLOOKUP(B2380,[16]Sheet1!A$1:H$170,8,0)</f>
        <v>45082</v>
      </c>
      <c r="N2380" t="s">
        <v>4450</v>
      </c>
    </row>
    <row r="2381" spans="1:14" customFormat="1" hidden="1" x14ac:dyDescent="0.2">
      <c r="A2381" s="6">
        <v>45073</v>
      </c>
      <c r="B2381" s="2">
        <v>31448</v>
      </c>
      <c r="C2381" s="2" t="s">
        <v>2162</v>
      </c>
      <c r="D2381" s="2" t="s">
        <v>4299</v>
      </c>
      <c r="E2381" s="1">
        <v>2531869</v>
      </c>
      <c r="F2381" s="8" t="s">
        <v>620</v>
      </c>
      <c r="G2381" s="1">
        <v>253187</v>
      </c>
      <c r="H2381" s="1">
        <f t="shared" si="167"/>
        <v>2785056</v>
      </c>
      <c r="I2381" s="2" t="s">
        <v>2339</v>
      </c>
      <c r="J2381" s="2" t="s">
        <v>1408</v>
      </c>
      <c r="K2381" s="1">
        <f>+VLOOKUP(B2381,[16]Sheet1!A$1:H$170,6,0)</f>
        <v>2531870</v>
      </c>
      <c r="L2381" s="1">
        <f t="shared" si="169"/>
        <v>1</v>
      </c>
      <c r="M2381" s="6">
        <f>+VLOOKUP(B2381,[16]Sheet1!A$1:H$170,8,0)</f>
        <v>45082</v>
      </c>
      <c r="N2381" t="s">
        <v>4450</v>
      </c>
    </row>
    <row r="2382" spans="1:14" customFormat="1" hidden="1" x14ac:dyDescent="0.2">
      <c r="A2382" s="6">
        <v>45073</v>
      </c>
      <c r="B2382" s="2">
        <v>31449</v>
      </c>
      <c r="C2382" s="2" t="s">
        <v>2162</v>
      </c>
      <c r="D2382" s="2" t="s">
        <v>4301</v>
      </c>
      <c r="E2382" s="1">
        <v>888460</v>
      </c>
      <c r="F2382" s="8" t="s">
        <v>620</v>
      </c>
      <c r="G2382" s="1">
        <v>88846</v>
      </c>
      <c r="H2382" s="1">
        <f t="shared" si="167"/>
        <v>977306</v>
      </c>
      <c r="I2382" s="2" t="s">
        <v>1796</v>
      </c>
      <c r="J2382" s="2" t="s">
        <v>913</v>
      </c>
      <c r="K2382" s="1">
        <f>+VLOOKUP(B2382,[16]Sheet1!A$1:H$170,6,0)</f>
        <v>888460</v>
      </c>
      <c r="L2382" s="1">
        <f t="shared" si="169"/>
        <v>0</v>
      </c>
      <c r="M2382" s="6">
        <f>+VLOOKUP(B2382,[16]Sheet1!A$1:H$170,8,0)</f>
        <v>45082</v>
      </c>
      <c r="N2382" t="s">
        <v>4450</v>
      </c>
    </row>
    <row r="2383" spans="1:14" customFormat="1" hidden="1" x14ac:dyDescent="0.2">
      <c r="A2383" s="6">
        <v>45073</v>
      </c>
      <c r="B2383" s="2">
        <v>31451</v>
      </c>
      <c r="C2383" s="2" t="s">
        <v>2162</v>
      </c>
      <c r="D2383" s="2" t="s">
        <v>4303</v>
      </c>
      <c r="E2383" s="1">
        <v>2937240</v>
      </c>
      <c r="F2383" s="8" t="s">
        <v>620</v>
      </c>
      <c r="G2383" s="1">
        <v>293724</v>
      </c>
      <c r="H2383" s="1">
        <f t="shared" si="167"/>
        <v>3230964</v>
      </c>
      <c r="I2383" s="2" t="s">
        <v>431</v>
      </c>
      <c r="J2383" s="2" t="s">
        <v>2857</v>
      </c>
      <c r="K2383" s="1">
        <f>+VLOOKUP(B2383,[16]Sheet1!A$1:H$170,6,0)</f>
        <v>2937240</v>
      </c>
      <c r="L2383" s="1">
        <f t="shared" si="169"/>
        <v>0</v>
      </c>
      <c r="M2383" s="6">
        <f>+VLOOKUP(B2383,[16]Sheet1!A$1:H$170,8,0)</f>
        <v>45082</v>
      </c>
      <c r="N2383" t="s">
        <v>4450</v>
      </c>
    </row>
    <row r="2384" spans="1:14" customFormat="1" hidden="1" x14ac:dyDescent="0.2">
      <c r="A2384" s="6">
        <v>45073</v>
      </c>
      <c r="B2384" s="2">
        <v>31452</v>
      </c>
      <c r="C2384" s="2" t="s">
        <v>2162</v>
      </c>
      <c r="D2384" s="2" t="s">
        <v>4305</v>
      </c>
      <c r="E2384" s="1">
        <v>2381320</v>
      </c>
      <c r="F2384" s="8" t="s">
        <v>620</v>
      </c>
      <c r="G2384" s="1">
        <v>238132</v>
      </c>
      <c r="H2384" s="1">
        <f t="shared" si="167"/>
        <v>2619452</v>
      </c>
      <c r="I2384" s="2" t="s">
        <v>2445</v>
      </c>
      <c r="J2384" s="2" t="s">
        <v>1098</v>
      </c>
      <c r="K2384" s="1">
        <f>+VLOOKUP(B2384,[16]Sheet1!A$1:H$170,6,0)</f>
        <v>2381320</v>
      </c>
      <c r="L2384" s="1">
        <f t="shared" si="169"/>
        <v>0</v>
      </c>
      <c r="M2384" s="6">
        <f>+VLOOKUP(B2384,[16]Sheet1!A$1:H$170,8,0)</f>
        <v>45082</v>
      </c>
      <c r="N2384" t="s">
        <v>4450</v>
      </c>
    </row>
    <row r="2385" spans="1:14" customFormat="1" hidden="1" x14ac:dyDescent="0.2">
      <c r="A2385" s="6">
        <v>45073</v>
      </c>
      <c r="B2385" s="2">
        <v>31453</v>
      </c>
      <c r="C2385" s="2" t="s">
        <v>2162</v>
      </c>
      <c r="D2385" s="2" t="s">
        <v>4307</v>
      </c>
      <c r="E2385" s="1">
        <v>888460</v>
      </c>
      <c r="F2385" s="8" t="s">
        <v>620</v>
      </c>
      <c r="G2385" s="1">
        <v>88846</v>
      </c>
      <c r="H2385" s="1">
        <f t="shared" si="167"/>
        <v>977306</v>
      </c>
      <c r="I2385" s="2" t="s">
        <v>2445</v>
      </c>
      <c r="J2385" s="2" t="s">
        <v>1098</v>
      </c>
      <c r="K2385" s="1">
        <f>+VLOOKUP(B2385,[16]Sheet1!A$1:H$170,6,0)</f>
        <v>888460</v>
      </c>
      <c r="L2385" s="1">
        <f t="shared" si="169"/>
        <v>0</v>
      </c>
      <c r="M2385" s="6">
        <f>+VLOOKUP(B2385,[16]Sheet1!A$1:H$170,8,0)</f>
        <v>45082</v>
      </c>
      <c r="N2385" t="s">
        <v>4450</v>
      </c>
    </row>
    <row r="2386" spans="1:14" customFormat="1" hidden="1" x14ac:dyDescent="0.2">
      <c r="A2386" s="6">
        <v>45073</v>
      </c>
      <c r="B2386" s="2">
        <v>31454</v>
      </c>
      <c r="C2386" s="2" t="s">
        <v>2162</v>
      </c>
      <c r="D2386" s="2" t="s">
        <v>4309</v>
      </c>
      <c r="E2386" s="1">
        <v>2481686</v>
      </c>
      <c r="F2386" s="8" t="s">
        <v>620</v>
      </c>
      <c r="G2386" s="1">
        <v>248169</v>
      </c>
      <c r="H2386" s="1">
        <f t="shared" si="167"/>
        <v>2729855</v>
      </c>
      <c r="I2386" s="2" t="s">
        <v>2818</v>
      </c>
      <c r="J2386" s="2" t="s">
        <v>364</v>
      </c>
      <c r="K2386" s="1">
        <f>+VLOOKUP(B2386,[16]Sheet1!A$1:H$170,6,0)</f>
        <v>2481690</v>
      </c>
      <c r="L2386" s="1">
        <f t="shared" si="169"/>
        <v>4</v>
      </c>
      <c r="M2386" s="6">
        <f>+VLOOKUP(B2386,[16]Sheet1!A$1:H$170,8,0)</f>
        <v>45082</v>
      </c>
      <c r="N2386" t="s">
        <v>4450</v>
      </c>
    </row>
    <row r="2387" spans="1:14" customFormat="1" hidden="1" x14ac:dyDescent="0.2">
      <c r="A2387" s="6">
        <v>45073</v>
      </c>
      <c r="B2387" s="2">
        <v>31457</v>
      </c>
      <c r="C2387" s="2" t="s">
        <v>2162</v>
      </c>
      <c r="D2387" s="2" t="s">
        <v>4311</v>
      </c>
      <c r="E2387" s="1">
        <v>509945</v>
      </c>
      <c r="F2387" s="8" t="s">
        <v>620</v>
      </c>
      <c r="G2387" s="1">
        <v>50995</v>
      </c>
      <c r="H2387" s="1">
        <f t="shared" si="167"/>
        <v>560940</v>
      </c>
      <c r="I2387" s="2" t="s">
        <v>1893</v>
      </c>
      <c r="J2387" s="2" t="s">
        <v>375</v>
      </c>
      <c r="K2387" s="1">
        <f>+VLOOKUP(B2387,[16]Sheet1!A$1:H$170,6,0)</f>
        <v>509950</v>
      </c>
      <c r="L2387" s="1">
        <f t="shared" si="169"/>
        <v>5</v>
      </c>
      <c r="M2387" s="6">
        <f>+VLOOKUP(B2387,[16]Sheet1!A$1:H$170,8,0)</f>
        <v>45082</v>
      </c>
      <c r="N2387" t="s">
        <v>4450</v>
      </c>
    </row>
    <row r="2388" spans="1:14" customFormat="1" hidden="1" x14ac:dyDescent="0.2">
      <c r="A2388" s="6">
        <v>45073</v>
      </c>
      <c r="B2388" s="2">
        <v>31458</v>
      </c>
      <c r="C2388" s="2" t="s">
        <v>2162</v>
      </c>
      <c r="D2388" s="2" t="s">
        <v>4313</v>
      </c>
      <c r="E2388" s="1">
        <v>2665380</v>
      </c>
      <c r="F2388" s="8" t="s">
        <v>620</v>
      </c>
      <c r="G2388" s="1">
        <v>266538</v>
      </c>
      <c r="H2388" s="1">
        <f t="shared" si="167"/>
        <v>2931918</v>
      </c>
      <c r="I2388" s="2" t="s">
        <v>1893</v>
      </c>
      <c r="J2388" s="2" t="s">
        <v>375</v>
      </c>
      <c r="K2388" s="1">
        <f>+VLOOKUP(B2388,[16]Sheet1!A$1:H$170,6,0)</f>
        <v>2665380</v>
      </c>
      <c r="L2388" s="1">
        <f t="shared" si="169"/>
        <v>0</v>
      </c>
      <c r="M2388" s="6">
        <f>+VLOOKUP(B2388,[16]Sheet1!A$1:H$170,8,0)</f>
        <v>45082</v>
      </c>
      <c r="N2388" t="s">
        <v>4450</v>
      </c>
    </row>
    <row r="2389" spans="1:14" customFormat="1" hidden="1" x14ac:dyDescent="0.2">
      <c r="A2389" s="6">
        <v>45073</v>
      </c>
      <c r="B2389" s="2">
        <v>31459</v>
      </c>
      <c r="C2389" s="2" t="s">
        <v>2162</v>
      </c>
      <c r="D2389" s="2" t="s">
        <v>4315</v>
      </c>
      <c r="E2389" s="1">
        <v>708000</v>
      </c>
      <c r="F2389" s="8" t="s">
        <v>620</v>
      </c>
      <c r="G2389" s="1">
        <v>70800</v>
      </c>
      <c r="H2389" s="1">
        <f t="shared" si="167"/>
        <v>778800</v>
      </c>
      <c r="I2389" s="2" t="s">
        <v>1893</v>
      </c>
      <c r="J2389" s="2" t="s">
        <v>375</v>
      </c>
      <c r="K2389" s="1">
        <f>+VLOOKUP(B2389,[19]Sheet1!$A:$H,6,0)</f>
        <v>708000</v>
      </c>
      <c r="L2389" s="1">
        <f t="shared" si="169"/>
        <v>0</v>
      </c>
      <c r="M2389" s="6">
        <f>+VLOOKUP(B2389,[19]Sheet1!$A:$H,8,0)</f>
        <v>45145</v>
      </c>
      <c r="N2389" t="s">
        <v>4785</v>
      </c>
    </row>
    <row r="2390" spans="1:14" customFormat="1" hidden="1" x14ac:dyDescent="0.2">
      <c r="A2390" s="6">
        <v>45073</v>
      </c>
      <c r="B2390" s="2">
        <v>31460</v>
      </c>
      <c r="C2390" s="2" t="s">
        <v>2162</v>
      </c>
      <c r="D2390" s="2" t="s">
        <v>4317</v>
      </c>
      <c r="E2390" s="1">
        <v>1416000</v>
      </c>
      <c r="F2390" s="8" t="s">
        <v>620</v>
      </c>
      <c r="G2390" s="1">
        <v>141600</v>
      </c>
      <c r="H2390" s="1">
        <f t="shared" si="167"/>
        <v>1557600</v>
      </c>
      <c r="I2390" s="2" t="s">
        <v>1893</v>
      </c>
      <c r="J2390" s="2" t="s">
        <v>375</v>
      </c>
      <c r="K2390" s="1">
        <f>+VLOOKUP(B2390,[19]Sheet1!$A:$H,6,0)</f>
        <v>1416000</v>
      </c>
      <c r="L2390" s="1">
        <f t="shared" si="169"/>
        <v>0</v>
      </c>
      <c r="M2390" s="6">
        <f>+VLOOKUP(B2390,[19]Sheet1!$A:$H,8,0)</f>
        <v>45145</v>
      </c>
      <c r="N2390" t="s">
        <v>4785</v>
      </c>
    </row>
    <row r="2391" spans="1:14" customFormat="1" hidden="1" x14ac:dyDescent="0.2">
      <c r="A2391" s="6">
        <v>45073</v>
      </c>
      <c r="B2391" s="2">
        <v>31461</v>
      </c>
      <c r="C2391" s="2" t="s">
        <v>2162</v>
      </c>
      <c r="D2391" s="2" t="s">
        <v>4319</v>
      </c>
      <c r="E2391" s="1">
        <v>3440665</v>
      </c>
      <c r="F2391" s="8" t="s">
        <v>620</v>
      </c>
      <c r="G2391" s="1">
        <v>344067</v>
      </c>
      <c r="H2391" s="1">
        <f t="shared" si="167"/>
        <v>3784732</v>
      </c>
      <c r="I2391" s="2" t="s">
        <v>1893</v>
      </c>
      <c r="J2391" s="2" t="s">
        <v>375</v>
      </c>
      <c r="K2391" s="1">
        <f>+VLOOKUP(B2391,[16]Sheet1!A$1:H$170,6,0)</f>
        <v>3440670</v>
      </c>
      <c r="L2391" s="1">
        <f t="shared" si="169"/>
        <v>5</v>
      </c>
      <c r="M2391" s="6">
        <f>+VLOOKUP(B2391,[16]Sheet1!A$1:H$170,8,0)</f>
        <v>45082</v>
      </c>
      <c r="N2391" t="s">
        <v>4450</v>
      </c>
    </row>
    <row r="2392" spans="1:14" customFormat="1" hidden="1" x14ac:dyDescent="0.2">
      <c r="A2392" s="6">
        <v>45073</v>
      </c>
      <c r="B2392" s="2">
        <v>31462</v>
      </c>
      <c r="C2392" s="2" t="s">
        <v>2162</v>
      </c>
      <c r="D2392" s="2" t="s">
        <v>4321</v>
      </c>
      <c r="E2392" s="1">
        <v>888460</v>
      </c>
      <c r="F2392" s="8" t="s">
        <v>620</v>
      </c>
      <c r="G2392" s="1">
        <v>88846</v>
      </c>
      <c r="H2392" s="1">
        <f t="shared" si="167"/>
        <v>977306</v>
      </c>
      <c r="I2392" s="2" t="s">
        <v>1893</v>
      </c>
      <c r="J2392" s="2" t="s">
        <v>375</v>
      </c>
      <c r="K2392" s="1">
        <f>+VLOOKUP(B2392,[16]Sheet1!A$1:H$170,6,0)</f>
        <v>888460</v>
      </c>
      <c r="L2392" s="1">
        <f t="shared" si="169"/>
        <v>0</v>
      </c>
      <c r="M2392" s="6">
        <f>+VLOOKUP(B2392,[16]Sheet1!A$1:H$170,8,0)</f>
        <v>45082</v>
      </c>
      <c r="N2392" t="s">
        <v>4450</v>
      </c>
    </row>
    <row r="2393" spans="1:14" customFormat="1" hidden="1" x14ac:dyDescent="0.2">
      <c r="A2393" s="6">
        <v>45073</v>
      </c>
      <c r="B2393" s="2">
        <v>31463</v>
      </c>
      <c r="C2393" s="2" t="s">
        <v>2162</v>
      </c>
      <c r="D2393" s="2" t="s">
        <v>4323</v>
      </c>
      <c r="E2393" s="1">
        <v>3862791</v>
      </c>
      <c r="F2393" s="8" t="s">
        <v>620</v>
      </c>
      <c r="G2393" s="1">
        <v>386279</v>
      </c>
      <c r="H2393" s="1">
        <f t="shared" si="167"/>
        <v>4249070</v>
      </c>
      <c r="I2393" s="2" t="s">
        <v>1893</v>
      </c>
      <c r="J2393" s="2" t="s">
        <v>375</v>
      </c>
      <c r="K2393" s="1">
        <f>+VLOOKUP(B2393,[16]Sheet1!A$1:H$170,6,0)</f>
        <v>3862790</v>
      </c>
      <c r="L2393" s="1">
        <f t="shared" si="169"/>
        <v>-1</v>
      </c>
      <c r="M2393" s="6">
        <f>+VLOOKUP(B2393,[16]Sheet1!A$1:H$170,8,0)</f>
        <v>45082</v>
      </c>
      <c r="N2393" t="s">
        <v>4450</v>
      </c>
    </row>
    <row r="2394" spans="1:14" customFormat="1" hidden="1" x14ac:dyDescent="0.2">
      <c r="A2394" s="6">
        <v>45073</v>
      </c>
      <c r="B2394" s="2">
        <v>31464</v>
      </c>
      <c r="C2394" s="2" t="s">
        <v>2162</v>
      </c>
      <c r="D2394" s="2" t="s">
        <v>4325</v>
      </c>
      <c r="E2394" s="1">
        <v>1776920</v>
      </c>
      <c r="F2394" s="8" t="s">
        <v>620</v>
      </c>
      <c r="G2394" s="1">
        <v>177692</v>
      </c>
      <c r="H2394" s="1">
        <f t="shared" si="167"/>
        <v>1954612</v>
      </c>
      <c r="I2394" s="2" t="s">
        <v>1893</v>
      </c>
      <c r="J2394" s="2" t="s">
        <v>375</v>
      </c>
      <c r="K2394" s="1">
        <f>+VLOOKUP(B2394,[16]Sheet1!A$1:H$170,6,0)</f>
        <v>1776920</v>
      </c>
      <c r="L2394" s="1">
        <f t="shared" si="169"/>
        <v>0</v>
      </c>
      <c r="M2394" s="6">
        <f>+VLOOKUP(B2394,[16]Sheet1!A$1:H$170,8,0)</f>
        <v>45082</v>
      </c>
      <c r="N2394" t="s">
        <v>4450</v>
      </c>
    </row>
    <row r="2395" spans="1:14" customFormat="1" hidden="1" x14ac:dyDescent="0.2">
      <c r="A2395" s="6">
        <v>45073</v>
      </c>
      <c r="B2395" s="2">
        <v>31465</v>
      </c>
      <c r="C2395" s="2" t="s">
        <v>2162</v>
      </c>
      <c r="D2395" s="2" t="s">
        <v>4327</v>
      </c>
      <c r="E2395" s="1">
        <v>1468620</v>
      </c>
      <c r="F2395" s="8" t="s">
        <v>620</v>
      </c>
      <c r="G2395" s="1">
        <v>146862</v>
      </c>
      <c r="H2395" s="1">
        <f t="shared" si="167"/>
        <v>1615482</v>
      </c>
      <c r="I2395" s="2" t="s">
        <v>1893</v>
      </c>
      <c r="J2395" s="2" t="s">
        <v>375</v>
      </c>
      <c r="K2395" s="1">
        <f>+VLOOKUP(B2395,[16]Sheet1!A$1:H$170,6,0)</f>
        <v>1468620</v>
      </c>
      <c r="L2395" s="1">
        <f t="shared" si="169"/>
        <v>0</v>
      </c>
      <c r="M2395" s="6">
        <f>+VLOOKUP(B2395,[16]Sheet1!A$1:H$170,8,0)</f>
        <v>45082</v>
      </c>
      <c r="N2395" t="s">
        <v>4450</v>
      </c>
    </row>
    <row r="2396" spans="1:14" customFormat="1" hidden="1" x14ac:dyDescent="0.2">
      <c r="A2396" s="6">
        <v>45073</v>
      </c>
      <c r="B2396" s="2">
        <v>31466</v>
      </c>
      <c r="C2396" s="2" t="s">
        <v>2162</v>
      </c>
      <c r="D2396" s="2" t="s">
        <v>4329</v>
      </c>
      <c r="E2396" s="1">
        <v>5664000</v>
      </c>
      <c r="F2396" s="8" t="s">
        <v>620</v>
      </c>
      <c r="G2396" s="1">
        <v>566400</v>
      </c>
      <c r="H2396" s="1">
        <f t="shared" si="167"/>
        <v>6230400</v>
      </c>
      <c r="I2396" s="2" t="s">
        <v>1893</v>
      </c>
      <c r="J2396" s="2" t="s">
        <v>375</v>
      </c>
      <c r="K2396" s="1">
        <f>+VLOOKUP(B2396,[19]Sheet1!$A:$H,6,0)</f>
        <v>5664000</v>
      </c>
      <c r="L2396" s="1">
        <f t="shared" si="169"/>
        <v>0</v>
      </c>
      <c r="M2396" s="6">
        <f>+VLOOKUP(B2396,[19]Sheet1!$A:$H,8,0)</f>
        <v>45145</v>
      </c>
      <c r="N2396" t="s">
        <v>4785</v>
      </c>
    </row>
    <row r="2397" spans="1:14" customFormat="1" hidden="1" x14ac:dyDescent="0.2">
      <c r="A2397" s="6">
        <v>45073</v>
      </c>
      <c r="B2397" s="2">
        <v>31469</v>
      </c>
      <c r="C2397" s="2" t="s">
        <v>2162</v>
      </c>
      <c r="D2397" s="2" t="s">
        <v>4331</v>
      </c>
      <c r="E2397" s="1">
        <v>1072050</v>
      </c>
      <c r="F2397" s="8" t="s">
        <v>620</v>
      </c>
      <c r="G2397" s="1">
        <v>107205</v>
      </c>
      <c r="H2397" s="1">
        <f t="shared" si="167"/>
        <v>1179255</v>
      </c>
      <c r="I2397" s="2" t="s">
        <v>2355</v>
      </c>
      <c r="J2397" s="2" t="s">
        <v>2013</v>
      </c>
      <c r="K2397" s="1">
        <f>+VLOOKUP(B2397,[16]Sheet1!A$1:H$170,6,0)</f>
        <v>1072050</v>
      </c>
      <c r="L2397" s="1">
        <f t="shared" si="169"/>
        <v>0</v>
      </c>
      <c r="M2397" s="6">
        <f>+VLOOKUP(B2397,[16]Sheet1!A$1:H$170,8,0)</f>
        <v>45082</v>
      </c>
      <c r="N2397" t="s">
        <v>4450</v>
      </c>
    </row>
    <row r="2398" spans="1:14" customFormat="1" hidden="1" x14ac:dyDescent="0.2">
      <c r="A2398" s="6">
        <v>45073</v>
      </c>
      <c r="B2398" s="2">
        <v>31470</v>
      </c>
      <c r="C2398" s="2" t="s">
        <v>2162</v>
      </c>
      <c r="D2398" s="2" t="s">
        <v>4333</v>
      </c>
      <c r="E2398" s="1">
        <v>1776920</v>
      </c>
      <c r="F2398" s="8" t="s">
        <v>620</v>
      </c>
      <c r="G2398" s="1">
        <v>177692</v>
      </c>
      <c r="H2398" s="1">
        <f t="shared" si="167"/>
        <v>1954612</v>
      </c>
      <c r="I2398" s="2" t="s">
        <v>2355</v>
      </c>
      <c r="J2398" s="2" t="s">
        <v>2013</v>
      </c>
      <c r="K2398" s="1">
        <f>+VLOOKUP(B2398,[16]Sheet1!A$1:H$170,6,0)</f>
        <v>1776920</v>
      </c>
      <c r="L2398" s="1">
        <f t="shared" si="169"/>
        <v>0</v>
      </c>
      <c r="M2398" s="6">
        <f>+VLOOKUP(B2398,[16]Sheet1!A$1:H$170,8,0)</f>
        <v>45082</v>
      </c>
      <c r="N2398" t="s">
        <v>4450</v>
      </c>
    </row>
    <row r="2399" spans="1:14" customFormat="1" hidden="1" x14ac:dyDescent="0.2">
      <c r="A2399" s="6">
        <v>45073</v>
      </c>
      <c r="B2399" s="2">
        <v>31471</v>
      </c>
      <c r="C2399" s="2" t="s">
        <v>2162</v>
      </c>
      <c r="D2399" s="2" t="s">
        <v>4335</v>
      </c>
      <c r="E2399" s="1">
        <v>12614595</v>
      </c>
      <c r="F2399" s="8" t="s">
        <v>620</v>
      </c>
      <c r="G2399" s="1">
        <v>1261460</v>
      </c>
      <c r="H2399" s="1">
        <f t="shared" si="167"/>
        <v>13876055</v>
      </c>
      <c r="I2399" s="2" t="s">
        <v>2355</v>
      </c>
      <c r="J2399" s="2" t="s">
        <v>2013</v>
      </c>
      <c r="K2399" s="1">
        <f>+VLOOKUP(B2399,[16]Sheet1!A$1:H$170,6,0)</f>
        <v>12614600</v>
      </c>
      <c r="L2399" s="1">
        <f t="shared" si="169"/>
        <v>5</v>
      </c>
      <c r="M2399" s="6">
        <f>+VLOOKUP(B2399,[16]Sheet1!A$1:H$170,8,0)</f>
        <v>45082</v>
      </c>
      <c r="N2399" t="s">
        <v>4450</v>
      </c>
    </row>
    <row r="2400" spans="1:14" customFormat="1" hidden="1" x14ac:dyDescent="0.2">
      <c r="A2400" s="6">
        <v>45076</v>
      </c>
      <c r="B2400" s="2">
        <v>31608</v>
      </c>
      <c r="C2400" s="2" t="s">
        <v>2162</v>
      </c>
      <c r="D2400" s="2" t="s">
        <v>4293</v>
      </c>
      <c r="E2400" s="1">
        <v>1395189</v>
      </c>
      <c r="F2400" s="8" t="s">
        <v>620</v>
      </c>
      <c r="G2400" s="1">
        <v>139519</v>
      </c>
      <c r="H2400" s="1">
        <f t="shared" si="167"/>
        <v>1534708</v>
      </c>
      <c r="I2400" s="2" t="s">
        <v>944</v>
      </c>
      <c r="J2400" s="2" t="s">
        <v>319</v>
      </c>
      <c r="K2400" s="1">
        <f>+VLOOKUP(B2400,[18]Sheet1!A:H,6,0)</f>
        <v>1395190</v>
      </c>
      <c r="L2400" s="1">
        <f t="shared" si="169"/>
        <v>1</v>
      </c>
      <c r="M2400" s="6">
        <f>+VLOOKUP(B2400,[18]Sheet1!A:H,8,0)</f>
        <v>45113</v>
      </c>
      <c r="N2400" t="s">
        <v>4623</v>
      </c>
    </row>
    <row r="2401" spans="1:14" customFormat="1" hidden="1" x14ac:dyDescent="0.2">
      <c r="A2401" s="6">
        <v>45077</v>
      </c>
      <c r="B2401" s="2">
        <v>32080</v>
      </c>
      <c r="C2401" s="2" t="s">
        <v>2162</v>
      </c>
      <c r="D2401" s="2" t="s">
        <v>1889</v>
      </c>
      <c r="E2401" s="1">
        <v>-2618440</v>
      </c>
      <c r="F2401" s="8" t="s">
        <v>620</v>
      </c>
      <c r="G2401" s="1">
        <v>-261844</v>
      </c>
      <c r="H2401" s="1">
        <f t="shared" si="167"/>
        <v>-2880284</v>
      </c>
      <c r="I2401" s="2" t="s">
        <v>1893</v>
      </c>
      <c r="J2401" s="2" t="s">
        <v>375</v>
      </c>
      <c r="K2401" s="1" t="e">
        <f>+VLOOKUP(B2401,[18]Sheet1!A:H,6,0)</f>
        <v>#N/A</v>
      </c>
      <c r="L2401" s="1" t="e">
        <f t="shared" ref="L2401:L2406" si="170">+K2401-E2401</f>
        <v>#N/A</v>
      </c>
      <c r="M2401" s="6" t="e">
        <f>+VLOOKUP(B2401,[18]Sheet1!A:H,8,0)</f>
        <v>#N/A</v>
      </c>
      <c r="N2401" t="s">
        <v>4415</v>
      </c>
    </row>
    <row r="2402" spans="1:14" customFormat="1" hidden="1" x14ac:dyDescent="0.2">
      <c r="A2402" s="6">
        <v>45077</v>
      </c>
      <c r="B2402" s="2">
        <v>32123</v>
      </c>
      <c r="C2402" s="2" t="s">
        <v>2162</v>
      </c>
      <c r="D2402" s="2" t="s">
        <v>1889</v>
      </c>
      <c r="E2402" s="1">
        <v>-6305630</v>
      </c>
      <c r="F2402" s="8" t="s">
        <v>620</v>
      </c>
      <c r="G2402" s="1">
        <v>-630563</v>
      </c>
      <c r="H2402" s="1">
        <f t="shared" si="167"/>
        <v>-6936193</v>
      </c>
      <c r="I2402" s="2" t="s">
        <v>2339</v>
      </c>
      <c r="J2402" s="2" t="s">
        <v>1408</v>
      </c>
      <c r="K2402" s="1" t="e">
        <f>+VLOOKUP(B2402,[18]Sheet1!A:H,6,0)</f>
        <v>#N/A</v>
      </c>
      <c r="L2402" s="1" t="e">
        <f t="shared" si="170"/>
        <v>#N/A</v>
      </c>
      <c r="M2402" s="6" t="e">
        <f>+VLOOKUP(B2402,[18]Sheet1!A:H,8,0)</f>
        <v>#N/A</v>
      </c>
      <c r="N2402" t="s">
        <v>4415</v>
      </c>
    </row>
    <row r="2403" spans="1:14" customFormat="1" hidden="1" x14ac:dyDescent="0.2">
      <c r="A2403" s="6">
        <v>45077</v>
      </c>
      <c r="B2403" s="2">
        <v>32200</v>
      </c>
      <c r="C2403" s="2" t="s">
        <v>2162</v>
      </c>
      <c r="D2403" s="2" t="s">
        <v>1889</v>
      </c>
      <c r="E2403" s="1">
        <v>-5540700</v>
      </c>
      <c r="F2403" s="8" t="s">
        <v>620</v>
      </c>
      <c r="G2403" s="1">
        <v>-554070</v>
      </c>
      <c r="H2403" s="1">
        <f t="shared" si="167"/>
        <v>-6094770</v>
      </c>
      <c r="I2403" s="2" t="s">
        <v>944</v>
      </c>
      <c r="J2403" s="2" t="s">
        <v>319</v>
      </c>
      <c r="K2403" s="1" t="e">
        <f>+VLOOKUP(B2403,[18]Sheet1!A:H,6,0)</f>
        <v>#N/A</v>
      </c>
      <c r="L2403" s="1" t="e">
        <f t="shared" si="170"/>
        <v>#N/A</v>
      </c>
      <c r="M2403" s="6" t="e">
        <f>+VLOOKUP(B2403,[18]Sheet1!A:H,8,0)</f>
        <v>#N/A</v>
      </c>
      <c r="N2403" t="s">
        <v>4415</v>
      </c>
    </row>
    <row r="2404" spans="1:14" customFormat="1" hidden="1" x14ac:dyDescent="0.2">
      <c r="A2404" s="6">
        <v>45077</v>
      </c>
      <c r="B2404" s="2">
        <v>32220</v>
      </c>
      <c r="C2404" s="2" t="s">
        <v>2162</v>
      </c>
      <c r="D2404" s="2" t="s">
        <v>1889</v>
      </c>
      <c r="E2404" s="1">
        <v>-10151030</v>
      </c>
      <c r="F2404" s="8" t="s">
        <v>620</v>
      </c>
      <c r="G2404" s="1">
        <v>-1015103</v>
      </c>
      <c r="H2404" s="1">
        <f t="shared" si="167"/>
        <v>-11166133</v>
      </c>
      <c r="I2404" s="2" t="s">
        <v>2355</v>
      </c>
      <c r="J2404" s="2" t="s">
        <v>2013</v>
      </c>
      <c r="K2404" s="1" t="e">
        <f>+VLOOKUP(B2404,[18]Sheet1!A:H,6,0)</f>
        <v>#N/A</v>
      </c>
      <c r="L2404" s="1" t="e">
        <f t="shared" si="170"/>
        <v>#N/A</v>
      </c>
      <c r="M2404" s="6" t="e">
        <f>+VLOOKUP(B2404,[18]Sheet1!A:H,8,0)</f>
        <v>#N/A</v>
      </c>
      <c r="N2404" t="s">
        <v>4415</v>
      </c>
    </row>
    <row r="2405" spans="1:14" customFormat="1" hidden="1" x14ac:dyDescent="0.2">
      <c r="A2405" s="6">
        <v>45077</v>
      </c>
      <c r="B2405" s="2">
        <v>32221</v>
      </c>
      <c r="C2405" s="2" t="s">
        <v>2162</v>
      </c>
      <c r="D2405" s="2" t="s">
        <v>1889</v>
      </c>
      <c r="E2405" s="1">
        <v>-501820</v>
      </c>
      <c r="F2405" s="8" t="s">
        <v>620</v>
      </c>
      <c r="G2405" s="1">
        <v>-50182</v>
      </c>
      <c r="H2405" s="1">
        <f t="shared" si="167"/>
        <v>-552002</v>
      </c>
      <c r="I2405" s="2" t="s">
        <v>1900</v>
      </c>
      <c r="J2405" s="2" t="s">
        <v>441</v>
      </c>
      <c r="K2405" s="1" t="e">
        <f>+VLOOKUP(B2405,[18]Sheet1!A:H,6,0)</f>
        <v>#N/A</v>
      </c>
      <c r="L2405" s="1" t="e">
        <f t="shared" si="170"/>
        <v>#N/A</v>
      </c>
      <c r="M2405" s="6" t="e">
        <f>+VLOOKUP(B2405,[18]Sheet1!A:H,8,0)</f>
        <v>#N/A</v>
      </c>
      <c r="N2405" t="s">
        <v>4415</v>
      </c>
    </row>
    <row r="2406" spans="1:14" customFormat="1" hidden="1" x14ac:dyDescent="0.2">
      <c r="A2406" s="6">
        <v>45077</v>
      </c>
      <c r="B2406" s="2">
        <v>32240</v>
      </c>
      <c r="C2406" s="2" t="s">
        <v>2162</v>
      </c>
      <c r="D2406" s="2" t="s">
        <v>1889</v>
      </c>
      <c r="E2406" s="1">
        <v>-8621938</v>
      </c>
      <c r="F2406" s="8" t="s">
        <v>620</v>
      </c>
      <c r="G2406" s="1">
        <v>-862194</v>
      </c>
      <c r="H2406" s="1">
        <f t="shared" si="167"/>
        <v>-9484132</v>
      </c>
      <c r="I2406" s="2" t="s">
        <v>24</v>
      </c>
      <c r="J2406" s="2" t="s">
        <v>349</v>
      </c>
      <c r="K2406" s="1" t="e">
        <f>+VLOOKUP(B2406,[18]Sheet1!A:H,6,0)</f>
        <v>#N/A</v>
      </c>
      <c r="L2406" s="1" t="e">
        <f t="shared" si="170"/>
        <v>#N/A</v>
      </c>
      <c r="M2406" s="6" t="e">
        <f>+VLOOKUP(B2406,[18]Sheet1!A:H,8,0)</f>
        <v>#N/A</v>
      </c>
      <c r="N2406" t="s">
        <v>4415</v>
      </c>
    </row>
    <row r="2407" spans="1:14" customFormat="1" hidden="1" x14ac:dyDescent="0.2">
      <c r="A2407" s="6">
        <v>45077</v>
      </c>
      <c r="B2407" s="2">
        <v>32652</v>
      </c>
      <c r="C2407" s="2" t="s">
        <v>2162</v>
      </c>
      <c r="D2407" s="2" t="s">
        <v>4344</v>
      </c>
      <c r="E2407" s="1">
        <v>5099975</v>
      </c>
      <c r="F2407" s="8" t="s">
        <v>620</v>
      </c>
      <c r="G2407" s="1">
        <v>509998</v>
      </c>
      <c r="H2407" s="1">
        <f t="shared" si="167"/>
        <v>5609973</v>
      </c>
      <c r="I2407" s="2" t="s">
        <v>2119</v>
      </c>
      <c r="J2407" s="2" t="s">
        <v>1150</v>
      </c>
      <c r="K2407" s="1">
        <f>+VLOOKUP(B2407,[18]Sheet1!A:H,6,0)</f>
        <v>5099980</v>
      </c>
      <c r="L2407" s="1">
        <f t="shared" ref="L2407:L2436" si="171">+K2407-E2407</f>
        <v>5</v>
      </c>
      <c r="M2407" s="6">
        <f>+VLOOKUP(B2407,[18]Sheet1!A:H,8,0)</f>
        <v>45113</v>
      </c>
      <c r="N2407" t="s">
        <v>4623</v>
      </c>
    </row>
    <row r="2408" spans="1:14" customFormat="1" hidden="1" x14ac:dyDescent="0.2">
      <c r="A2408" s="6">
        <v>45077</v>
      </c>
      <c r="B2408" s="2">
        <v>32653</v>
      </c>
      <c r="C2408" s="2" t="s">
        <v>2162</v>
      </c>
      <c r="D2408" s="2" t="s">
        <v>4346</v>
      </c>
      <c r="E2408" s="1">
        <v>3849940</v>
      </c>
      <c r="F2408" s="8" t="s">
        <v>620</v>
      </c>
      <c r="G2408" s="1">
        <v>384994</v>
      </c>
      <c r="H2408" s="1">
        <f t="shared" si="167"/>
        <v>4234934</v>
      </c>
      <c r="I2408" s="2" t="s">
        <v>2818</v>
      </c>
      <c r="J2408" s="2" t="s">
        <v>364</v>
      </c>
      <c r="K2408" s="1">
        <f>+VLOOKUP(B2408,[18]Sheet1!A:H,6,0)</f>
        <v>3849940</v>
      </c>
      <c r="L2408" s="1">
        <f t="shared" si="171"/>
        <v>0</v>
      </c>
      <c r="M2408" s="6">
        <f>+VLOOKUP(B2408,[18]Sheet1!A:H,8,0)</f>
        <v>45113</v>
      </c>
      <c r="N2408" t="s">
        <v>4623</v>
      </c>
    </row>
    <row r="2409" spans="1:14" customFormat="1" hidden="1" x14ac:dyDescent="0.2">
      <c r="A2409" s="6">
        <v>45077</v>
      </c>
      <c r="B2409" s="2">
        <v>32654</v>
      </c>
      <c r="C2409" s="2" t="s">
        <v>2162</v>
      </c>
      <c r="D2409" s="2" t="s">
        <v>4348</v>
      </c>
      <c r="E2409" s="1">
        <v>3945650</v>
      </c>
      <c r="F2409" s="8" t="s">
        <v>620</v>
      </c>
      <c r="G2409" s="1">
        <v>394565</v>
      </c>
      <c r="H2409" s="1">
        <f t="shared" si="167"/>
        <v>4340215</v>
      </c>
      <c r="I2409" s="2" t="s">
        <v>1554</v>
      </c>
      <c r="J2409" s="2" t="s">
        <v>2830</v>
      </c>
      <c r="K2409" s="1">
        <f>+VLOOKUP(B2409,[18]Sheet1!A:H,6,0)</f>
        <v>3945650</v>
      </c>
      <c r="L2409" s="1">
        <f t="shared" si="171"/>
        <v>0</v>
      </c>
      <c r="M2409" s="6">
        <f>+VLOOKUP(B2409,[18]Sheet1!A:H,8,0)</f>
        <v>45113</v>
      </c>
      <c r="N2409" t="s">
        <v>4623</v>
      </c>
    </row>
    <row r="2410" spans="1:14" customFormat="1" hidden="1" x14ac:dyDescent="0.2">
      <c r="A2410" s="6">
        <v>45077</v>
      </c>
      <c r="B2410" s="2">
        <v>32655</v>
      </c>
      <c r="C2410" s="2" t="s">
        <v>2162</v>
      </c>
      <c r="D2410" s="2" t="s">
        <v>4350</v>
      </c>
      <c r="E2410" s="1">
        <v>1715280</v>
      </c>
      <c r="F2410" s="8" t="s">
        <v>620</v>
      </c>
      <c r="G2410" s="1">
        <v>171528</v>
      </c>
      <c r="H2410" s="1">
        <f t="shared" si="167"/>
        <v>1886808</v>
      </c>
      <c r="I2410" s="2" t="s">
        <v>944</v>
      </c>
      <c r="J2410" s="2" t="s">
        <v>319</v>
      </c>
      <c r="K2410" s="1">
        <f>+VLOOKUP(B2410,[18]Sheet1!A:H,6,0)</f>
        <v>1715280</v>
      </c>
      <c r="L2410" s="1">
        <f t="shared" si="171"/>
        <v>0</v>
      </c>
      <c r="M2410" s="6">
        <f>+VLOOKUP(B2410,[18]Sheet1!A:H,8,0)</f>
        <v>45113</v>
      </c>
      <c r="N2410" t="s">
        <v>4623</v>
      </c>
    </row>
    <row r="2411" spans="1:14" customFormat="1" hidden="1" x14ac:dyDescent="0.2">
      <c r="A2411" s="6">
        <v>45077</v>
      </c>
      <c r="B2411" s="2">
        <v>32656</v>
      </c>
      <c r="C2411" s="2" t="s">
        <v>2162</v>
      </c>
      <c r="D2411" s="2" t="s">
        <v>4352</v>
      </c>
      <c r="E2411" s="1">
        <v>3331740</v>
      </c>
      <c r="F2411" s="8" t="s">
        <v>620</v>
      </c>
      <c r="G2411" s="1">
        <v>333174</v>
      </c>
      <c r="H2411" s="1">
        <f t="shared" si="167"/>
        <v>3664914</v>
      </c>
      <c r="I2411" s="2" t="s">
        <v>2355</v>
      </c>
      <c r="J2411" s="2" t="s">
        <v>2013</v>
      </c>
      <c r="K2411" s="1">
        <f>+VLOOKUP(B2411,[18]Sheet1!A:H,6,0)</f>
        <v>3331740</v>
      </c>
      <c r="L2411" s="1">
        <f t="shared" si="171"/>
        <v>0</v>
      </c>
      <c r="M2411" s="6">
        <f>+VLOOKUP(B2411,[18]Sheet1!A:H,8,0)</f>
        <v>45113</v>
      </c>
      <c r="N2411" t="s">
        <v>4623</v>
      </c>
    </row>
    <row r="2412" spans="1:14" customFormat="1" hidden="1" x14ac:dyDescent="0.2">
      <c r="A2412" s="6">
        <v>45077</v>
      </c>
      <c r="B2412" s="2">
        <v>32657</v>
      </c>
      <c r="C2412" s="2" t="s">
        <v>2162</v>
      </c>
      <c r="D2412" s="2" t="s">
        <v>4354</v>
      </c>
      <c r="E2412" s="1">
        <v>1715280</v>
      </c>
      <c r="F2412" s="8" t="s">
        <v>620</v>
      </c>
      <c r="G2412" s="1">
        <v>171528</v>
      </c>
      <c r="H2412" s="1">
        <f t="shared" si="167"/>
        <v>1886808</v>
      </c>
      <c r="I2412" s="2" t="s">
        <v>2355</v>
      </c>
      <c r="J2412" s="2" t="s">
        <v>2013</v>
      </c>
      <c r="K2412" s="1">
        <f>+VLOOKUP(B2412,[18]Sheet1!A:H,6,0)</f>
        <v>1715280</v>
      </c>
      <c r="L2412" s="1">
        <f t="shared" si="171"/>
        <v>0</v>
      </c>
      <c r="M2412" s="6">
        <f>+VLOOKUP(B2412,[18]Sheet1!A:H,8,0)</f>
        <v>45113</v>
      </c>
      <c r="N2412" t="s">
        <v>4623</v>
      </c>
    </row>
    <row r="2413" spans="1:14" customFormat="1" hidden="1" x14ac:dyDescent="0.2">
      <c r="A2413" s="6">
        <v>45077</v>
      </c>
      <c r="B2413" s="2">
        <v>32658</v>
      </c>
      <c r="C2413" s="2" t="s">
        <v>2162</v>
      </c>
      <c r="D2413" s="2" t="s">
        <v>4356</v>
      </c>
      <c r="E2413" s="1">
        <v>1003660</v>
      </c>
      <c r="F2413" s="8" t="s">
        <v>620</v>
      </c>
      <c r="G2413" s="1">
        <v>100366</v>
      </c>
      <c r="H2413" s="1">
        <f t="shared" si="167"/>
        <v>1104026</v>
      </c>
      <c r="I2413" s="2" t="s">
        <v>2355</v>
      </c>
      <c r="J2413" s="2" t="s">
        <v>2013</v>
      </c>
      <c r="K2413" s="1">
        <f>+VLOOKUP(B2413,[18]Sheet1!A:H,6,0)</f>
        <v>1003660</v>
      </c>
      <c r="L2413" s="1">
        <f t="shared" si="171"/>
        <v>0</v>
      </c>
      <c r="M2413" s="6">
        <f>+VLOOKUP(B2413,[18]Sheet1!A:H,8,0)</f>
        <v>45113</v>
      </c>
      <c r="N2413" t="s">
        <v>4623</v>
      </c>
    </row>
    <row r="2414" spans="1:14" customFormat="1" hidden="1" x14ac:dyDescent="0.2">
      <c r="A2414" s="6">
        <v>45077</v>
      </c>
      <c r="B2414" s="2">
        <v>32659</v>
      </c>
      <c r="C2414" s="2" t="s">
        <v>2162</v>
      </c>
      <c r="D2414" s="2" t="s">
        <v>4358</v>
      </c>
      <c r="E2414" s="1">
        <v>1776920</v>
      </c>
      <c r="F2414" s="8" t="s">
        <v>620</v>
      </c>
      <c r="G2414" s="1">
        <v>177692</v>
      </c>
      <c r="H2414" s="1">
        <f t="shared" si="167"/>
        <v>1954612</v>
      </c>
      <c r="I2414" s="2" t="s">
        <v>2355</v>
      </c>
      <c r="J2414" s="2" t="s">
        <v>2013</v>
      </c>
      <c r="K2414" s="1">
        <f>+VLOOKUP(B2414,[18]Sheet1!A:H,6,0)</f>
        <v>1776920</v>
      </c>
      <c r="L2414" s="1">
        <f t="shared" si="171"/>
        <v>0</v>
      </c>
      <c r="M2414" s="6">
        <f>+VLOOKUP(B2414,[18]Sheet1!A:H,8,0)</f>
        <v>45113</v>
      </c>
      <c r="N2414" t="s">
        <v>4623</v>
      </c>
    </row>
    <row r="2415" spans="1:14" customFormat="1" hidden="1" x14ac:dyDescent="0.2">
      <c r="A2415" s="6">
        <v>45077</v>
      </c>
      <c r="B2415" s="2">
        <v>32660</v>
      </c>
      <c r="C2415" s="2" t="s">
        <v>2162</v>
      </c>
      <c r="D2415" s="2" t="s">
        <v>4360</v>
      </c>
      <c r="E2415" s="1">
        <v>501830</v>
      </c>
      <c r="F2415" s="8" t="s">
        <v>620</v>
      </c>
      <c r="G2415" s="1">
        <v>50183</v>
      </c>
      <c r="H2415" s="1">
        <f t="shared" si="167"/>
        <v>552013</v>
      </c>
      <c r="I2415" s="2" t="s">
        <v>2355</v>
      </c>
      <c r="J2415" s="2" t="s">
        <v>2013</v>
      </c>
      <c r="K2415" s="1">
        <f>+VLOOKUP(B2415,[18]Sheet1!A:H,6,0)</f>
        <v>501830</v>
      </c>
      <c r="L2415" s="1">
        <f t="shared" si="171"/>
        <v>0</v>
      </c>
      <c r="M2415" s="6">
        <f>+VLOOKUP(B2415,[18]Sheet1!A:H,8,0)</f>
        <v>45113</v>
      </c>
      <c r="N2415" t="s">
        <v>4623</v>
      </c>
    </row>
    <row r="2416" spans="1:14" customFormat="1" hidden="1" x14ac:dyDescent="0.2">
      <c r="A2416" s="6">
        <v>45077</v>
      </c>
      <c r="B2416" s="2">
        <v>32661</v>
      </c>
      <c r="C2416" s="2" t="s">
        <v>2162</v>
      </c>
      <c r="D2416" s="2" t="s">
        <v>4362</v>
      </c>
      <c r="E2416" s="1">
        <v>2665380</v>
      </c>
      <c r="F2416" s="8" t="s">
        <v>620</v>
      </c>
      <c r="G2416" s="1">
        <v>266538</v>
      </c>
      <c r="H2416" s="1">
        <f t="shared" si="167"/>
        <v>2931918</v>
      </c>
      <c r="I2416" s="2" t="s">
        <v>1893</v>
      </c>
      <c r="J2416" s="2" t="s">
        <v>375</v>
      </c>
      <c r="K2416" s="1">
        <f>+VLOOKUP(B2416,[18]Sheet1!A:H,6,0)</f>
        <v>2665380</v>
      </c>
      <c r="L2416" s="1">
        <f t="shared" si="171"/>
        <v>0</v>
      </c>
      <c r="M2416" s="6">
        <f>+VLOOKUP(B2416,[18]Sheet1!A:H,8,0)</f>
        <v>45113</v>
      </c>
      <c r="N2416" t="s">
        <v>4623</v>
      </c>
    </row>
    <row r="2417" spans="1:14" customFormat="1" hidden="1" x14ac:dyDescent="0.2">
      <c r="A2417" s="6">
        <v>45077</v>
      </c>
      <c r="B2417" s="2">
        <v>32662</v>
      </c>
      <c r="C2417" s="2" t="s">
        <v>2162</v>
      </c>
      <c r="D2417" s="2" t="s">
        <v>4364</v>
      </c>
      <c r="E2417" s="1">
        <v>1416000</v>
      </c>
      <c r="F2417" s="8" t="s">
        <v>620</v>
      </c>
      <c r="G2417" s="1">
        <v>141600</v>
      </c>
      <c r="H2417" s="1">
        <f t="shared" si="167"/>
        <v>1557600</v>
      </c>
      <c r="I2417" s="2" t="s">
        <v>1893</v>
      </c>
      <c r="J2417" s="2" t="s">
        <v>375</v>
      </c>
      <c r="K2417" s="1">
        <f>+VLOOKUP(B2417,[19]Sheet1!$A:$H,6,0)</f>
        <v>1416000</v>
      </c>
      <c r="L2417" s="1">
        <f t="shared" si="171"/>
        <v>0</v>
      </c>
      <c r="M2417" s="6">
        <f>+VLOOKUP(B2417,[19]Sheet1!$A:$H,8,0)</f>
        <v>45145</v>
      </c>
      <c r="N2417" t="s">
        <v>4785</v>
      </c>
    </row>
    <row r="2418" spans="1:14" customFormat="1" hidden="1" x14ac:dyDescent="0.2">
      <c r="A2418" s="6">
        <v>45077</v>
      </c>
      <c r="B2418" s="2">
        <v>32663</v>
      </c>
      <c r="C2418" s="2" t="s">
        <v>2162</v>
      </c>
      <c r="D2418" s="2" t="s">
        <v>4366</v>
      </c>
      <c r="E2418" s="1">
        <v>1190660</v>
      </c>
      <c r="F2418" s="8" t="s">
        <v>620</v>
      </c>
      <c r="G2418" s="1">
        <v>119066</v>
      </c>
      <c r="H2418" s="1">
        <f t="shared" si="167"/>
        <v>1309726</v>
      </c>
      <c r="I2418" s="2" t="s">
        <v>1893</v>
      </c>
      <c r="J2418" s="2" t="s">
        <v>375</v>
      </c>
      <c r="K2418" s="1">
        <f>+VLOOKUP(B2418,[18]Sheet1!A:H,6,0)</f>
        <v>1190660</v>
      </c>
      <c r="L2418" s="1">
        <f t="shared" si="171"/>
        <v>0</v>
      </c>
      <c r="M2418" s="6">
        <f>+VLOOKUP(B2418,[18]Sheet1!A:H,8,0)</f>
        <v>45113</v>
      </c>
      <c r="N2418" t="s">
        <v>4623</v>
      </c>
    </row>
    <row r="2419" spans="1:14" customFormat="1" hidden="1" x14ac:dyDescent="0.2">
      <c r="A2419" s="6">
        <v>45077</v>
      </c>
      <c r="B2419" s="2">
        <v>32664</v>
      </c>
      <c r="C2419" s="2" t="s">
        <v>2162</v>
      </c>
      <c r="D2419" s="2" t="s">
        <v>4368</v>
      </c>
      <c r="E2419" s="1">
        <v>4991831</v>
      </c>
      <c r="F2419" s="8" t="s">
        <v>620</v>
      </c>
      <c r="G2419" s="1">
        <v>499183</v>
      </c>
      <c r="H2419" s="1">
        <f t="shared" si="167"/>
        <v>5491014</v>
      </c>
      <c r="I2419" s="2" t="s">
        <v>1893</v>
      </c>
      <c r="J2419" s="2" t="s">
        <v>375</v>
      </c>
      <c r="K2419" s="1">
        <f>+VLOOKUP(B2419,[18]Sheet1!A:H,6,0)</f>
        <v>4991830</v>
      </c>
      <c r="L2419" s="1">
        <f t="shared" si="171"/>
        <v>-1</v>
      </c>
      <c r="M2419" s="6">
        <f>+VLOOKUP(B2419,[18]Sheet1!A:H,8,0)</f>
        <v>45113</v>
      </c>
      <c r="N2419" t="s">
        <v>4623</v>
      </c>
    </row>
    <row r="2420" spans="1:14" customFormat="1" hidden="1" x14ac:dyDescent="0.2">
      <c r="A2420" s="6">
        <v>45077</v>
      </c>
      <c r="B2420" s="2">
        <v>32665</v>
      </c>
      <c r="C2420" s="2" t="s">
        <v>2162</v>
      </c>
      <c r="D2420" s="2" t="s">
        <v>4370</v>
      </c>
      <c r="E2420" s="1">
        <v>888460</v>
      </c>
      <c r="F2420" s="8" t="s">
        <v>620</v>
      </c>
      <c r="G2420" s="1">
        <v>88846</v>
      </c>
      <c r="H2420" s="1">
        <f t="shared" si="167"/>
        <v>977306</v>
      </c>
      <c r="I2420" s="2" t="s">
        <v>1893</v>
      </c>
      <c r="J2420" s="2" t="s">
        <v>375</v>
      </c>
      <c r="K2420" s="1">
        <f>+VLOOKUP(B2420,[18]Sheet1!A:H,6,0)</f>
        <v>888460</v>
      </c>
      <c r="L2420" s="1">
        <f t="shared" si="171"/>
        <v>0</v>
      </c>
      <c r="M2420" s="6">
        <f>+VLOOKUP(B2420,[18]Sheet1!A:H,8,0)</f>
        <v>45113</v>
      </c>
      <c r="N2420" t="s">
        <v>4623</v>
      </c>
    </row>
    <row r="2421" spans="1:14" customFormat="1" hidden="1" x14ac:dyDescent="0.2">
      <c r="A2421" s="6">
        <v>45077</v>
      </c>
      <c r="B2421" s="2">
        <v>32666</v>
      </c>
      <c r="C2421" s="2" t="s">
        <v>2162</v>
      </c>
      <c r="D2421" s="2" t="s">
        <v>4372</v>
      </c>
      <c r="E2421" s="1">
        <v>250915</v>
      </c>
      <c r="F2421" s="8" t="s">
        <v>620</v>
      </c>
      <c r="G2421" s="1">
        <v>25092</v>
      </c>
      <c r="H2421" s="1">
        <f t="shared" si="167"/>
        <v>276007</v>
      </c>
      <c r="I2421" s="2" t="s">
        <v>1893</v>
      </c>
      <c r="J2421" s="2" t="s">
        <v>375</v>
      </c>
      <c r="K2421" s="1">
        <f>+VLOOKUP(B2421,[18]Sheet1!A:H,6,0)</f>
        <v>250920</v>
      </c>
      <c r="L2421" s="1">
        <f t="shared" si="171"/>
        <v>5</v>
      </c>
      <c r="M2421" s="6">
        <f>+VLOOKUP(B2421,[18]Sheet1!A:H,8,0)</f>
        <v>45113</v>
      </c>
      <c r="N2421" t="s">
        <v>4623</v>
      </c>
    </row>
    <row r="2422" spans="1:14" customFormat="1" hidden="1" x14ac:dyDescent="0.2">
      <c r="A2422" s="6">
        <v>45077</v>
      </c>
      <c r="B2422" s="2">
        <v>32667</v>
      </c>
      <c r="C2422" s="2" t="s">
        <v>2162</v>
      </c>
      <c r="D2422" s="2" t="s">
        <v>4374</v>
      </c>
      <c r="E2422" s="1">
        <v>1776920</v>
      </c>
      <c r="F2422" s="8" t="s">
        <v>620</v>
      </c>
      <c r="G2422" s="1">
        <v>177692</v>
      </c>
      <c r="H2422" s="1">
        <f t="shared" si="167"/>
        <v>1954612</v>
      </c>
      <c r="I2422" s="2" t="s">
        <v>1893</v>
      </c>
      <c r="J2422" s="2" t="s">
        <v>375</v>
      </c>
      <c r="K2422" s="1">
        <f>+VLOOKUP(B2422,[18]Sheet1!A:H,6,0)</f>
        <v>1776920</v>
      </c>
      <c r="L2422" s="1">
        <f t="shared" si="171"/>
        <v>0</v>
      </c>
      <c r="M2422" s="6">
        <f>+VLOOKUP(B2422,[18]Sheet1!A:H,8,0)</f>
        <v>45113</v>
      </c>
      <c r="N2422" t="s">
        <v>4623</v>
      </c>
    </row>
    <row r="2423" spans="1:14" customFormat="1" hidden="1" x14ac:dyDescent="0.2">
      <c r="A2423" s="6">
        <v>45077</v>
      </c>
      <c r="B2423" s="2">
        <v>32668</v>
      </c>
      <c r="C2423" s="2" t="s">
        <v>2162</v>
      </c>
      <c r="D2423" s="2" t="s">
        <v>4376</v>
      </c>
      <c r="E2423" s="1">
        <v>3849940</v>
      </c>
      <c r="F2423" s="8" t="s">
        <v>620</v>
      </c>
      <c r="G2423" s="1">
        <v>384994</v>
      </c>
      <c r="H2423" s="1">
        <f t="shared" si="167"/>
        <v>4234934</v>
      </c>
      <c r="I2423" s="2" t="s">
        <v>1893</v>
      </c>
      <c r="J2423" s="2" t="s">
        <v>375</v>
      </c>
      <c r="K2423" s="1">
        <f>+VLOOKUP(B2423,[18]Sheet1!A:H,6,0)</f>
        <v>3849940</v>
      </c>
      <c r="L2423" s="1">
        <f t="shared" si="171"/>
        <v>0</v>
      </c>
      <c r="M2423" s="6">
        <f>+VLOOKUP(B2423,[18]Sheet1!A:H,8,0)</f>
        <v>45113</v>
      </c>
      <c r="N2423" t="s">
        <v>4623</v>
      </c>
    </row>
    <row r="2424" spans="1:14" customFormat="1" hidden="1" x14ac:dyDescent="0.2">
      <c r="A2424" s="6">
        <v>45077</v>
      </c>
      <c r="B2424" s="2">
        <v>32669</v>
      </c>
      <c r="C2424" s="2" t="s">
        <v>2162</v>
      </c>
      <c r="D2424" s="2" t="s">
        <v>4378</v>
      </c>
      <c r="E2424" s="1">
        <v>3135272</v>
      </c>
      <c r="F2424" s="8" t="s">
        <v>620</v>
      </c>
      <c r="G2424" s="1">
        <v>313527</v>
      </c>
      <c r="H2424" s="1">
        <f t="shared" si="167"/>
        <v>3448799</v>
      </c>
      <c r="I2424" s="2" t="s">
        <v>1893</v>
      </c>
      <c r="J2424" s="2" t="s">
        <v>375</v>
      </c>
      <c r="K2424" s="1">
        <f>+VLOOKUP(B2424,[19]Sheet1!$A:$H,6,0)</f>
        <v>3135270</v>
      </c>
      <c r="L2424" s="1">
        <f t="shared" si="171"/>
        <v>-2</v>
      </c>
      <c r="M2424" s="6">
        <f>+VLOOKUP(B2424,[19]Sheet1!$A:$H,8,0)</f>
        <v>45145</v>
      </c>
      <c r="N2424" t="s">
        <v>4785</v>
      </c>
    </row>
    <row r="2425" spans="1:14" customFormat="1" hidden="1" x14ac:dyDescent="0.2">
      <c r="A2425" s="6">
        <v>45077</v>
      </c>
      <c r="B2425" s="2">
        <v>32670</v>
      </c>
      <c r="C2425" s="2" t="s">
        <v>2162</v>
      </c>
      <c r="D2425" s="2" t="s">
        <v>4380</v>
      </c>
      <c r="E2425" s="1">
        <v>3099084</v>
      </c>
      <c r="F2425" s="8" t="s">
        <v>620</v>
      </c>
      <c r="G2425" s="1">
        <v>309908</v>
      </c>
      <c r="H2425" s="1">
        <f t="shared" si="167"/>
        <v>3408992</v>
      </c>
      <c r="I2425" s="2" t="s">
        <v>1893</v>
      </c>
      <c r="J2425" s="2" t="s">
        <v>375</v>
      </c>
      <c r="K2425" s="1">
        <f>+VLOOKUP(B2425,[18]Sheet1!A:H,6,0)</f>
        <v>3099080</v>
      </c>
      <c r="L2425" s="1">
        <f t="shared" si="171"/>
        <v>-4</v>
      </c>
      <c r="M2425" s="6">
        <f>+VLOOKUP(B2425,[18]Sheet1!A:H,8,0)</f>
        <v>45113</v>
      </c>
      <c r="N2425" t="s">
        <v>4623</v>
      </c>
    </row>
    <row r="2426" spans="1:14" customFormat="1" hidden="1" x14ac:dyDescent="0.2">
      <c r="A2426" s="6">
        <v>45077</v>
      </c>
      <c r="B2426" s="2">
        <v>32672</v>
      </c>
      <c r="C2426" s="2" t="s">
        <v>2162</v>
      </c>
      <c r="D2426" s="2" t="s">
        <v>4382</v>
      </c>
      <c r="E2426" s="1">
        <v>2124000</v>
      </c>
      <c r="F2426" s="8" t="s">
        <v>620</v>
      </c>
      <c r="G2426" s="1">
        <v>212400</v>
      </c>
      <c r="H2426" s="1">
        <f t="shared" si="167"/>
        <v>2336400</v>
      </c>
      <c r="I2426" s="2" t="s">
        <v>1893</v>
      </c>
      <c r="J2426" s="2" t="s">
        <v>375</v>
      </c>
      <c r="K2426" s="1">
        <f>+VLOOKUP(B2426,[19]Sheet1!$A:$H,6,0)</f>
        <v>2124000</v>
      </c>
      <c r="L2426" s="1">
        <f t="shared" si="171"/>
        <v>0</v>
      </c>
      <c r="M2426" s="6">
        <f>+VLOOKUP(B2426,[19]Sheet1!$A:$H,8,0)</f>
        <v>45145</v>
      </c>
      <c r="N2426" t="s">
        <v>4785</v>
      </c>
    </row>
    <row r="2427" spans="1:14" customFormat="1" hidden="1" x14ac:dyDescent="0.2">
      <c r="A2427" s="6">
        <v>45077</v>
      </c>
      <c r="B2427" s="2">
        <v>32673</v>
      </c>
      <c r="C2427" s="2" t="s">
        <v>2162</v>
      </c>
      <c r="D2427" s="2" t="s">
        <v>4384</v>
      </c>
      <c r="E2427" s="1">
        <v>1416000</v>
      </c>
      <c r="F2427" s="8" t="s">
        <v>620</v>
      </c>
      <c r="G2427" s="1">
        <v>141600</v>
      </c>
      <c r="H2427" s="1">
        <f t="shared" si="167"/>
        <v>1557600</v>
      </c>
      <c r="I2427" s="2" t="s">
        <v>1893</v>
      </c>
      <c r="J2427" s="2" t="s">
        <v>375</v>
      </c>
      <c r="K2427" s="1">
        <f>+VLOOKUP(B2427,[19]Sheet1!$A:$H,6,0)</f>
        <v>1416000</v>
      </c>
      <c r="L2427" s="1">
        <f t="shared" si="171"/>
        <v>0</v>
      </c>
      <c r="M2427" s="6">
        <f>+VLOOKUP(B2427,[19]Sheet1!$A:$H,8,0)</f>
        <v>45145</v>
      </c>
      <c r="N2427" t="s">
        <v>4785</v>
      </c>
    </row>
    <row r="2428" spans="1:14" customFormat="1" hidden="1" x14ac:dyDescent="0.2">
      <c r="A2428" s="6">
        <v>45077</v>
      </c>
      <c r="B2428" s="2">
        <v>32674</v>
      </c>
      <c r="C2428" s="2" t="s">
        <v>2162</v>
      </c>
      <c r="D2428" s="2" t="s">
        <v>4386</v>
      </c>
      <c r="E2428" s="1">
        <v>2831970</v>
      </c>
      <c r="F2428" s="8" t="s">
        <v>620</v>
      </c>
      <c r="G2428" s="1">
        <v>283197</v>
      </c>
      <c r="H2428" s="1">
        <f t="shared" si="167"/>
        <v>3115167</v>
      </c>
      <c r="I2428" s="2" t="s">
        <v>1893</v>
      </c>
      <c r="J2428" s="2" t="s">
        <v>375</v>
      </c>
      <c r="K2428" s="1">
        <f>+VLOOKUP(B2428,[12]Sheet1!A$120:I$325,7,0)</f>
        <v>2831970</v>
      </c>
      <c r="L2428" s="1">
        <f t="shared" si="171"/>
        <v>0</v>
      </c>
      <c r="M2428" s="6">
        <f>+VLOOKUP(B2428,[12]Sheet1!A$120:I$325,9,0)</f>
        <v>44935</v>
      </c>
      <c r="N2428" t="s">
        <v>4438</v>
      </c>
    </row>
    <row r="2429" spans="1:14" customFormat="1" hidden="1" x14ac:dyDescent="0.2">
      <c r="A2429" s="6">
        <v>45077</v>
      </c>
      <c r="B2429" s="2">
        <v>32675</v>
      </c>
      <c r="C2429" s="2" t="s">
        <v>2162</v>
      </c>
      <c r="D2429" s="2" t="s">
        <v>4388</v>
      </c>
      <c r="E2429" s="1">
        <v>771370</v>
      </c>
      <c r="F2429" s="8" t="s">
        <v>620</v>
      </c>
      <c r="G2429" s="1">
        <v>77137</v>
      </c>
      <c r="H2429" s="1">
        <f t="shared" si="167"/>
        <v>848507</v>
      </c>
      <c r="I2429" s="2" t="s">
        <v>2119</v>
      </c>
      <c r="J2429" s="2" t="s">
        <v>1150</v>
      </c>
      <c r="K2429" s="1">
        <f>+VLOOKUP(B2429,[12]Sheet1!A$120:I$325,7,0)</f>
        <v>771370</v>
      </c>
      <c r="L2429" s="1">
        <f t="shared" si="171"/>
        <v>0</v>
      </c>
      <c r="M2429" s="6">
        <f>+VLOOKUP(B2429,[12]Sheet1!A$120:I$325,9,0)</f>
        <v>44935</v>
      </c>
      <c r="N2429" t="s">
        <v>4438</v>
      </c>
    </row>
    <row r="2430" spans="1:14" customFormat="1" hidden="1" x14ac:dyDescent="0.2">
      <c r="A2430" s="6">
        <v>45077</v>
      </c>
      <c r="B2430" s="2">
        <v>32676</v>
      </c>
      <c r="C2430" s="2" t="s">
        <v>2162</v>
      </c>
      <c r="D2430" s="2" t="s">
        <v>4390</v>
      </c>
      <c r="E2430" s="1">
        <v>154274</v>
      </c>
      <c r="F2430" s="8" t="s">
        <v>620</v>
      </c>
      <c r="G2430" s="1">
        <v>15427</v>
      </c>
      <c r="H2430" s="1">
        <f t="shared" si="167"/>
        <v>169701</v>
      </c>
      <c r="I2430" s="2" t="s">
        <v>1900</v>
      </c>
      <c r="J2430" s="2" t="s">
        <v>441</v>
      </c>
      <c r="K2430" s="1">
        <f>+VLOOKUP(B2430,[12]Sheet1!A$120:I$325,7,0)</f>
        <v>154274</v>
      </c>
      <c r="L2430" s="1">
        <f t="shared" si="171"/>
        <v>0</v>
      </c>
      <c r="M2430" s="6">
        <f>+VLOOKUP(B2430,[12]Sheet1!A$120:I$325,9,0)</f>
        <v>44935</v>
      </c>
      <c r="N2430" t="s">
        <v>4438</v>
      </c>
    </row>
    <row r="2431" spans="1:14" customFormat="1" hidden="1" x14ac:dyDescent="0.2">
      <c r="A2431" s="6">
        <v>45077</v>
      </c>
      <c r="B2431" s="2">
        <v>32677</v>
      </c>
      <c r="C2431" s="2" t="s">
        <v>2162</v>
      </c>
      <c r="D2431" s="2" t="s">
        <v>4392</v>
      </c>
      <c r="E2431" s="1">
        <v>2356580</v>
      </c>
      <c r="F2431" s="8" t="s">
        <v>620</v>
      </c>
      <c r="G2431" s="1">
        <v>235658</v>
      </c>
      <c r="H2431" s="1">
        <f t="shared" si="167"/>
        <v>2592238</v>
      </c>
      <c r="I2431" s="2" t="s">
        <v>1893</v>
      </c>
      <c r="J2431" s="2" t="s">
        <v>375</v>
      </c>
      <c r="K2431" s="1">
        <f>+VLOOKUP(B2431,[18]Sheet1!A:H,6,0)</f>
        <v>2356580</v>
      </c>
      <c r="L2431" s="1">
        <f t="shared" si="171"/>
        <v>0</v>
      </c>
      <c r="M2431" s="6">
        <f>+VLOOKUP(B2431,[18]Sheet1!A:H,8,0)</f>
        <v>45113</v>
      </c>
      <c r="N2431" t="s">
        <v>4623</v>
      </c>
    </row>
    <row r="2432" spans="1:14" customFormat="1" hidden="1" x14ac:dyDescent="0.2">
      <c r="A2432" s="6">
        <v>45077</v>
      </c>
      <c r="B2432" s="2">
        <v>32678</v>
      </c>
      <c r="C2432" s="2" t="s">
        <v>2162</v>
      </c>
      <c r="D2432" s="2" t="s">
        <v>4394</v>
      </c>
      <c r="E2432" s="1">
        <v>5472695</v>
      </c>
      <c r="F2432" s="8" t="s">
        <v>620</v>
      </c>
      <c r="G2432" s="1">
        <v>547270</v>
      </c>
      <c r="H2432" s="1">
        <f t="shared" si="167"/>
        <v>6019965</v>
      </c>
      <c r="I2432" s="2" t="s">
        <v>2339</v>
      </c>
      <c r="J2432" s="2" t="s">
        <v>1408</v>
      </c>
      <c r="K2432" s="1">
        <f>+VLOOKUP(B2432,[18]Sheet1!A:H,6,0)</f>
        <v>5472700</v>
      </c>
      <c r="L2432" s="1">
        <f t="shared" si="171"/>
        <v>5</v>
      </c>
      <c r="M2432" s="6">
        <f>+VLOOKUP(B2432,[18]Sheet1!A:H,8,0)</f>
        <v>45113</v>
      </c>
      <c r="N2432" t="s">
        <v>4623</v>
      </c>
    </row>
    <row r="2433" spans="1:14" customFormat="1" hidden="1" x14ac:dyDescent="0.2">
      <c r="A2433" s="6">
        <v>45077</v>
      </c>
      <c r="B2433" s="2">
        <v>32679</v>
      </c>
      <c r="C2433" s="2" t="s">
        <v>2162</v>
      </c>
      <c r="D2433" s="2" t="s">
        <v>4396</v>
      </c>
      <c r="E2433" s="1">
        <v>5040930</v>
      </c>
      <c r="F2433" s="8" t="s">
        <v>620</v>
      </c>
      <c r="G2433" s="1">
        <v>504093</v>
      </c>
      <c r="H2433" s="1">
        <f t="shared" si="167"/>
        <v>5545023</v>
      </c>
      <c r="I2433" s="2" t="s">
        <v>944</v>
      </c>
      <c r="J2433" s="2" t="s">
        <v>319</v>
      </c>
      <c r="K2433" s="1">
        <f>+VLOOKUP(B2433,[18]Sheet1!A:H,6,0)</f>
        <v>5040930</v>
      </c>
      <c r="L2433" s="1">
        <f t="shared" si="171"/>
        <v>0</v>
      </c>
      <c r="M2433" s="6">
        <f>+VLOOKUP(B2433,[18]Sheet1!A:H,8,0)</f>
        <v>45113</v>
      </c>
      <c r="N2433" t="s">
        <v>4623</v>
      </c>
    </row>
    <row r="2434" spans="1:14" customFormat="1" hidden="1" x14ac:dyDescent="0.2">
      <c r="A2434" s="6">
        <v>45077</v>
      </c>
      <c r="B2434" s="2">
        <v>32680</v>
      </c>
      <c r="C2434" s="2" t="s">
        <v>2162</v>
      </c>
      <c r="D2434" s="2" t="s">
        <v>4398</v>
      </c>
      <c r="E2434" s="1">
        <v>9651280</v>
      </c>
      <c r="F2434" s="8" t="s">
        <v>620</v>
      </c>
      <c r="G2434" s="1">
        <v>965128</v>
      </c>
      <c r="H2434" s="1">
        <f t="shared" ref="H2434:H2497" si="172">+E2434+G2434</f>
        <v>10616408</v>
      </c>
      <c r="I2434" s="2" t="s">
        <v>2355</v>
      </c>
      <c r="J2434" s="2" t="s">
        <v>2013</v>
      </c>
      <c r="K2434" s="1">
        <f>+VLOOKUP(B2434,[18]Sheet1!A:H,6,0)</f>
        <v>9651280</v>
      </c>
      <c r="L2434" s="1">
        <f t="shared" si="171"/>
        <v>0</v>
      </c>
      <c r="M2434" s="6">
        <f>+VLOOKUP(B2434,[18]Sheet1!A:H,8,0)</f>
        <v>45113</v>
      </c>
      <c r="N2434" t="s">
        <v>4623</v>
      </c>
    </row>
    <row r="2435" spans="1:14" customFormat="1" hidden="1" x14ac:dyDescent="0.2">
      <c r="A2435" s="6">
        <v>45077</v>
      </c>
      <c r="B2435" s="2">
        <v>32681</v>
      </c>
      <c r="C2435" s="2" t="s">
        <v>2162</v>
      </c>
      <c r="D2435" s="2" t="s">
        <v>4400</v>
      </c>
      <c r="E2435" s="1">
        <v>451650</v>
      </c>
      <c r="F2435" s="8" t="s">
        <v>620</v>
      </c>
      <c r="G2435" s="1">
        <v>45165</v>
      </c>
      <c r="H2435" s="1">
        <f t="shared" si="172"/>
        <v>496815</v>
      </c>
      <c r="I2435" s="2" t="s">
        <v>1900</v>
      </c>
      <c r="J2435" s="2" t="s">
        <v>441</v>
      </c>
      <c r="K2435" s="1">
        <f>+VLOOKUP(B2435,[12]Sheet1!A$120:I$325,7,0)</f>
        <v>451650</v>
      </c>
      <c r="L2435" s="1">
        <f t="shared" si="171"/>
        <v>0</v>
      </c>
      <c r="M2435" s="6">
        <f>+VLOOKUP(B2435,[12]Sheet1!A$120:I$325,9,0)</f>
        <v>44935</v>
      </c>
      <c r="N2435" t="s">
        <v>4438</v>
      </c>
    </row>
    <row r="2436" spans="1:14" customFormat="1" hidden="1" x14ac:dyDescent="0.2">
      <c r="A2436" s="6">
        <v>45077</v>
      </c>
      <c r="B2436" s="2">
        <v>32682</v>
      </c>
      <c r="C2436" s="2" t="s">
        <v>2162</v>
      </c>
      <c r="D2436" s="2" t="s">
        <v>4402</v>
      </c>
      <c r="E2436" s="1">
        <v>8455348</v>
      </c>
      <c r="F2436" s="8" t="s">
        <v>620</v>
      </c>
      <c r="G2436" s="1">
        <v>845535</v>
      </c>
      <c r="H2436" s="1">
        <f t="shared" si="172"/>
        <v>9300883</v>
      </c>
      <c r="I2436" s="2" t="s">
        <v>24</v>
      </c>
      <c r="J2436" s="2" t="s">
        <v>349</v>
      </c>
      <c r="K2436" s="1">
        <f>+VLOOKUP(B2436,[18]Sheet1!A:H,6,0)</f>
        <v>8455350</v>
      </c>
      <c r="L2436" s="1">
        <f t="shared" si="171"/>
        <v>2</v>
      </c>
      <c r="M2436" s="6">
        <f>+VLOOKUP(B2436,[18]Sheet1!A:H,8,0)</f>
        <v>45113</v>
      </c>
      <c r="N2436" t="s">
        <v>4623</v>
      </c>
    </row>
    <row r="2437" spans="1:14" customFormat="1" hidden="1" x14ac:dyDescent="0.2">
      <c r="A2437" s="6">
        <v>45078</v>
      </c>
      <c r="B2437" s="2">
        <v>139</v>
      </c>
      <c r="C2437" s="2" t="s">
        <v>3654</v>
      </c>
      <c r="D2437" s="2" t="s">
        <v>4451</v>
      </c>
      <c r="E2437" s="1">
        <v>-5416273</v>
      </c>
      <c r="F2437" s="8" t="s">
        <v>620</v>
      </c>
      <c r="G2437" s="1">
        <v>-541628</v>
      </c>
      <c r="H2437" s="1">
        <f t="shared" si="172"/>
        <v>-5957901</v>
      </c>
      <c r="I2437" s="2" t="s">
        <v>2339</v>
      </c>
      <c r="J2437" s="2" t="s">
        <v>1408</v>
      </c>
      <c r="K2437" s="1">
        <f>+VLOOKUP(B2437,[18]Sheet1!A:H,6,0)</f>
        <v>-5416273</v>
      </c>
      <c r="L2437" s="1">
        <f t="shared" ref="L2437:L2446" si="173">+K2437-E2437</f>
        <v>0</v>
      </c>
      <c r="M2437" s="6">
        <f>+VLOOKUP(B2437,[18]Sheet1!A:H,8,0)</f>
        <v>45113</v>
      </c>
      <c r="N2437" t="s">
        <v>4623</v>
      </c>
    </row>
    <row r="2438" spans="1:14" customFormat="1" hidden="1" x14ac:dyDescent="0.2">
      <c r="A2438" s="6">
        <v>45078</v>
      </c>
      <c r="B2438" s="2">
        <v>172</v>
      </c>
      <c r="C2438" s="2" t="s">
        <v>3657</v>
      </c>
      <c r="D2438" s="2" t="s">
        <v>4452</v>
      </c>
      <c r="E2438" s="1">
        <v>-2147173</v>
      </c>
      <c r="F2438" s="8" t="s">
        <v>620</v>
      </c>
      <c r="G2438" s="1">
        <v>-214717</v>
      </c>
      <c r="H2438" s="1">
        <f t="shared" si="172"/>
        <v>-2361890</v>
      </c>
      <c r="I2438" s="2" t="s">
        <v>2119</v>
      </c>
      <c r="J2438" s="2" t="s">
        <v>1150</v>
      </c>
      <c r="K2438" s="1">
        <f>+VLOOKUP(B2438,[18]Sheet1!A:H,6,0)</f>
        <v>-2147173</v>
      </c>
      <c r="L2438" s="1">
        <f t="shared" si="173"/>
        <v>0</v>
      </c>
      <c r="M2438" s="6">
        <f>+VLOOKUP(B2438,[18]Sheet1!A:H,8,0)</f>
        <v>45113</v>
      </c>
      <c r="N2438" t="s">
        <v>4623</v>
      </c>
    </row>
    <row r="2439" spans="1:14" customFormat="1" hidden="1" x14ac:dyDescent="0.2">
      <c r="A2439" s="6">
        <v>45078</v>
      </c>
      <c r="B2439" s="2">
        <v>194</v>
      </c>
      <c r="C2439" s="2" t="s">
        <v>3436</v>
      </c>
      <c r="D2439" s="2" t="s">
        <v>4453</v>
      </c>
      <c r="E2439" s="1">
        <v>-1286460</v>
      </c>
      <c r="F2439" s="8" t="s">
        <v>620</v>
      </c>
      <c r="G2439" s="1">
        <v>-128646</v>
      </c>
      <c r="H2439" s="1">
        <f t="shared" si="172"/>
        <v>-1415106</v>
      </c>
      <c r="I2439" s="2" t="s">
        <v>431</v>
      </c>
      <c r="J2439" s="2" t="s">
        <v>2857</v>
      </c>
      <c r="K2439" s="1">
        <f>+VLOOKUP(B2439,[18]Sheet1!A:H,6,0)</f>
        <v>-1286460</v>
      </c>
      <c r="L2439" s="1">
        <f t="shared" si="173"/>
        <v>0</v>
      </c>
      <c r="M2439" s="6">
        <f>+VLOOKUP(B2439,[18]Sheet1!A:H,8,0)</f>
        <v>45113</v>
      </c>
      <c r="N2439" t="s">
        <v>4623</v>
      </c>
    </row>
    <row r="2440" spans="1:14" customFormat="1" hidden="1" x14ac:dyDescent="0.2">
      <c r="A2440" s="6">
        <v>45078</v>
      </c>
      <c r="B2440" s="2">
        <v>208</v>
      </c>
      <c r="C2440" s="2" t="s">
        <v>3068</v>
      </c>
      <c r="D2440" s="2" t="s">
        <v>4454</v>
      </c>
      <c r="E2440" s="1">
        <v>-4970698</v>
      </c>
      <c r="F2440" s="8" t="s">
        <v>620</v>
      </c>
      <c r="G2440" s="1">
        <v>-497071</v>
      </c>
      <c r="H2440" s="1">
        <f t="shared" si="172"/>
        <v>-5467769</v>
      </c>
      <c r="I2440" s="2" t="s">
        <v>2355</v>
      </c>
      <c r="J2440" s="2" t="s">
        <v>2013</v>
      </c>
      <c r="K2440" s="1">
        <f>+VLOOKUP(B2440,[18]Sheet1!A:H,6,0)</f>
        <v>-4970698</v>
      </c>
      <c r="L2440" s="1">
        <f t="shared" si="173"/>
        <v>0</v>
      </c>
      <c r="M2440" s="6">
        <f>+VLOOKUP(B2440,[18]Sheet1!A:H,8,0)</f>
        <v>45113</v>
      </c>
      <c r="N2440" t="s">
        <v>4623</v>
      </c>
    </row>
    <row r="2441" spans="1:14" customFormat="1" hidden="1" x14ac:dyDescent="0.2">
      <c r="A2441" s="6">
        <v>45078</v>
      </c>
      <c r="B2441" s="2">
        <v>226</v>
      </c>
      <c r="C2441" s="2" t="s">
        <v>3440</v>
      </c>
      <c r="D2441" s="2" t="s">
        <v>3660</v>
      </c>
      <c r="E2441" s="1">
        <v>-2079411</v>
      </c>
      <c r="F2441" s="8" t="s">
        <v>620</v>
      </c>
      <c r="G2441" s="1">
        <v>-207942</v>
      </c>
      <c r="H2441" s="1">
        <f t="shared" si="172"/>
        <v>-2287353</v>
      </c>
      <c r="I2441" s="2" t="s">
        <v>1554</v>
      </c>
      <c r="J2441" s="2" t="s">
        <v>2830</v>
      </c>
      <c r="K2441" s="1">
        <f>+VLOOKUP(B2441,[18]Sheet1!A:H,6,0)</f>
        <v>-2079411</v>
      </c>
      <c r="L2441" s="1">
        <f t="shared" si="173"/>
        <v>0</v>
      </c>
      <c r="M2441" s="6">
        <f>+VLOOKUP(B2441,[18]Sheet1!A:H,8,0)</f>
        <v>45113</v>
      </c>
      <c r="N2441" t="s">
        <v>4623</v>
      </c>
    </row>
    <row r="2442" spans="1:14" customFormat="1" hidden="1" x14ac:dyDescent="0.2">
      <c r="A2442" s="6">
        <v>45078</v>
      </c>
      <c r="B2442" s="2">
        <v>239</v>
      </c>
      <c r="C2442" s="2" t="s">
        <v>3445</v>
      </c>
      <c r="D2442" s="2" t="s">
        <v>4455</v>
      </c>
      <c r="E2442" s="1">
        <v>-446044</v>
      </c>
      <c r="F2442" s="8" t="s">
        <v>620</v>
      </c>
      <c r="G2442" s="1">
        <v>-44605</v>
      </c>
      <c r="H2442" s="1">
        <f t="shared" si="172"/>
        <v>-490649</v>
      </c>
      <c r="I2442" s="2" t="s">
        <v>24</v>
      </c>
      <c r="J2442" s="2" t="s">
        <v>349</v>
      </c>
      <c r="K2442" s="1">
        <f>+VLOOKUP(B2442,[18]Sheet1!A:H,6,0)</f>
        <v>-446044</v>
      </c>
      <c r="L2442" s="1">
        <f t="shared" si="173"/>
        <v>0</v>
      </c>
      <c r="M2442" s="6">
        <f>+VLOOKUP(B2442,[18]Sheet1!A:H,8,0)</f>
        <v>45113</v>
      </c>
      <c r="N2442" t="s">
        <v>4623</v>
      </c>
    </row>
    <row r="2443" spans="1:14" customFormat="1" hidden="1" x14ac:dyDescent="0.2">
      <c r="A2443" s="6">
        <v>45078</v>
      </c>
      <c r="B2443" s="2">
        <v>331</v>
      </c>
      <c r="C2443" s="2" t="s">
        <v>3389</v>
      </c>
      <c r="D2443" s="2" t="s">
        <v>4456</v>
      </c>
      <c r="E2443" s="1">
        <v>-3019478</v>
      </c>
      <c r="F2443" s="8" t="s">
        <v>620</v>
      </c>
      <c r="G2443" s="1">
        <v>-301948</v>
      </c>
      <c r="H2443" s="1">
        <f t="shared" si="172"/>
        <v>-3321426</v>
      </c>
      <c r="I2443" s="2" t="s">
        <v>1900</v>
      </c>
      <c r="J2443" s="2" t="s">
        <v>441</v>
      </c>
      <c r="K2443" s="1">
        <f>+VLOOKUP(B2443,[18]Sheet1!A:H,6,0)</f>
        <v>-3019478</v>
      </c>
      <c r="L2443" s="1">
        <f t="shared" si="173"/>
        <v>0</v>
      </c>
      <c r="M2443" s="6">
        <f>+VLOOKUP(B2443,[18]Sheet1!A:H,8,0)</f>
        <v>45113</v>
      </c>
      <c r="N2443" t="s">
        <v>4623</v>
      </c>
    </row>
    <row r="2444" spans="1:14" customFormat="1" hidden="1" x14ac:dyDescent="0.2">
      <c r="A2444" s="6">
        <v>45078</v>
      </c>
      <c r="B2444" s="2">
        <v>1644</v>
      </c>
      <c r="C2444" s="2" t="s">
        <v>3455</v>
      </c>
      <c r="D2444" s="2" t="s">
        <v>2141</v>
      </c>
      <c r="E2444" s="1">
        <v>-964298</v>
      </c>
      <c r="F2444" s="8" t="s">
        <v>620</v>
      </c>
      <c r="G2444" s="1">
        <v>-96430</v>
      </c>
      <c r="H2444" s="1">
        <f t="shared" si="172"/>
        <v>-1060728</v>
      </c>
      <c r="I2444" s="2" t="s">
        <v>2355</v>
      </c>
      <c r="J2444" s="2" t="s">
        <v>2013</v>
      </c>
      <c r="K2444" s="1">
        <f>+VLOOKUP(B2444,[18]Sheet1!A:H,6,0)</f>
        <v>-964298</v>
      </c>
      <c r="L2444" s="1">
        <f t="shared" si="173"/>
        <v>0</v>
      </c>
      <c r="M2444" s="6">
        <f>+VLOOKUP(B2444,[18]Sheet1!A:H,8,0)</f>
        <v>45113</v>
      </c>
      <c r="N2444" t="s">
        <v>4623</v>
      </c>
    </row>
    <row r="2445" spans="1:14" customFormat="1" hidden="1" x14ac:dyDescent="0.2">
      <c r="A2445" s="6">
        <v>45083</v>
      </c>
      <c r="B2445" s="2">
        <v>240</v>
      </c>
      <c r="C2445" s="2" t="s">
        <v>3464</v>
      </c>
      <c r="D2445" s="2" t="s">
        <v>4457</v>
      </c>
      <c r="E2445" s="1">
        <v>-2610360</v>
      </c>
      <c r="F2445" s="8" t="s">
        <v>620</v>
      </c>
      <c r="G2445" s="1">
        <v>-261037</v>
      </c>
      <c r="H2445" s="1">
        <f t="shared" si="172"/>
        <v>-2871397</v>
      </c>
      <c r="I2445" s="2" t="s">
        <v>1222</v>
      </c>
      <c r="J2445" s="2" t="s">
        <v>915</v>
      </c>
      <c r="K2445" s="1">
        <f>+VLOOKUP(B2445,[18]Sheet1!A:H,6,0)</f>
        <v>-2610360</v>
      </c>
      <c r="L2445" s="1">
        <f t="shared" si="173"/>
        <v>0</v>
      </c>
      <c r="M2445" s="6">
        <f>+VLOOKUP(B2445,[18]Sheet1!A:H,8,0)</f>
        <v>45113</v>
      </c>
      <c r="N2445" t="s">
        <v>4623</v>
      </c>
    </row>
    <row r="2446" spans="1:14" customFormat="1" hidden="1" x14ac:dyDescent="0.2">
      <c r="A2446" s="6">
        <v>45083</v>
      </c>
      <c r="B2446" s="2">
        <v>339</v>
      </c>
      <c r="C2446" s="2" t="s">
        <v>3389</v>
      </c>
      <c r="D2446" s="2" t="s">
        <v>4458</v>
      </c>
      <c r="E2446" s="1">
        <v>-181105</v>
      </c>
      <c r="F2446" s="8" t="s">
        <v>620</v>
      </c>
      <c r="G2446" s="1">
        <v>-18110</v>
      </c>
      <c r="H2446" s="1">
        <f t="shared" si="172"/>
        <v>-199215</v>
      </c>
      <c r="I2446" s="2" t="s">
        <v>1900</v>
      </c>
      <c r="J2446" s="2" t="s">
        <v>441</v>
      </c>
      <c r="K2446" s="1">
        <f>+VLOOKUP(B2446,[18]Sheet1!A:H,6,0)</f>
        <v>-181105</v>
      </c>
      <c r="L2446" s="1">
        <f t="shared" si="173"/>
        <v>0</v>
      </c>
      <c r="M2446" s="6">
        <f>+VLOOKUP(B2446,[18]Sheet1!A:H,8,0)</f>
        <v>45113</v>
      </c>
      <c r="N2446" t="s">
        <v>4623</v>
      </c>
    </row>
    <row r="2447" spans="1:14" customFormat="1" hidden="1" x14ac:dyDescent="0.2">
      <c r="A2447" s="6">
        <v>45082</v>
      </c>
      <c r="B2447" s="2">
        <v>24515</v>
      </c>
      <c r="D2447" s="2" t="s">
        <v>3019</v>
      </c>
      <c r="E2447" s="1">
        <v>-6520867</v>
      </c>
      <c r="F2447" s="8" t="s">
        <v>620</v>
      </c>
      <c r="G2447" s="1">
        <v>-652087</v>
      </c>
      <c r="H2447" s="1">
        <f t="shared" si="172"/>
        <v>-7172954</v>
      </c>
      <c r="I2447" s="2" t="s">
        <v>2355</v>
      </c>
      <c r="J2447" s="2" t="s">
        <v>2013</v>
      </c>
      <c r="K2447" s="1" t="e">
        <f>+VLOOKUP(B2447,[18]Sheet1!A:H,6,0)</f>
        <v>#N/A</v>
      </c>
      <c r="L2447" s="1" t="e">
        <f t="shared" ref="L2447:L2453" si="174">+K2447-E2447</f>
        <v>#N/A</v>
      </c>
      <c r="M2447" s="6" t="e">
        <f>+VLOOKUP(B2447,[18]Sheet1!A:H,8,0)</f>
        <v>#N/A</v>
      </c>
      <c r="N2447" t="s">
        <v>4426</v>
      </c>
    </row>
    <row r="2448" spans="1:14" customFormat="1" hidden="1" x14ac:dyDescent="0.2">
      <c r="A2448" s="6">
        <v>45082</v>
      </c>
      <c r="B2448" s="2">
        <v>24516</v>
      </c>
      <c r="D2448" s="2" t="s">
        <v>3049</v>
      </c>
      <c r="E2448" s="1">
        <v>-34560596</v>
      </c>
      <c r="F2448" s="8" t="s">
        <v>620</v>
      </c>
      <c r="G2448" s="1">
        <v>-3456060</v>
      </c>
      <c r="H2448" s="1">
        <f t="shared" si="172"/>
        <v>-38016656</v>
      </c>
      <c r="I2448" s="2" t="s">
        <v>2355</v>
      </c>
      <c r="J2448" s="2" t="s">
        <v>2013</v>
      </c>
      <c r="K2448" s="1" t="e">
        <f>+VLOOKUP(B2448,[18]Sheet1!A:H,6,0)</f>
        <v>#N/A</v>
      </c>
      <c r="L2448" s="1" t="e">
        <f t="shared" si="174"/>
        <v>#N/A</v>
      </c>
      <c r="M2448" s="6" t="e">
        <f>+VLOOKUP(B2448,[18]Sheet1!A:H,8,0)</f>
        <v>#N/A</v>
      </c>
      <c r="N2448" t="s">
        <v>4426</v>
      </c>
    </row>
    <row r="2449" spans="1:14" customFormat="1" hidden="1" x14ac:dyDescent="0.2">
      <c r="A2449" s="6">
        <v>45082</v>
      </c>
      <c r="B2449" s="2">
        <v>24517</v>
      </c>
      <c r="D2449" s="2" t="s">
        <v>3050</v>
      </c>
      <c r="E2449" s="1">
        <v>-14671951</v>
      </c>
      <c r="F2449" s="8" t="s">
        <v>620</v>
      </c>
      <c r="G2449" s="1">
        <v>-1467195</v>
      </c>
      <c r="H2449" s="1">
        <f t="shared" si="172"/>
        <v>-16139146</v>
      </c>
      <c r="I2449" s="2" t="s">
        <v>2355</v>
      </c>
      <c r="J2449" s="2" t="s">
        <v>2013</v>
      </c>
      <c r="K2449" s="1" t="e">
        <f>+VLOOKUP(B2449,[18]Sheet1!A:H,6,0)</f>
        <v>#N/A</v>
      </c>
      <c r="L2449" s="1" t="e">
        <f t="shared" si="174"/>
        <v>#N/A</v>
      </c>
      <c r="M2449" s="6" t="e">
        <f>+VLOOKUP(B2449,[18]Sheet1!A:H,8,0)</f>
        <v>#N/A</v>
      </c>
      <c r="N2449" t="s">
        <v>4426</v>
      </c>
    </row>
    <row r="2450" spans="1:14" customFormat="1" hidden="1" x14ac:dyDescent="0.2">
      <c r="A2450" s="6">
        <v>45082</v>
      </c>
      <c r="B2450" s="2">
        <v>24518</v>
      </c>
      <c r="D2450" s="2" t="s">
        <v>4409</v>
      </c>
      <c r="E2450" s="1">
        <v>-22823035</v>
      </c>
      <c r="F2450" s="8" t="s">
        <v>620</v>
      </c>
      <c r="G2450" s="1">
        <v>-2282304</v>
      </c>
      <c r="H2450" s="1">
        <f t="shared" si="172"/>
        <v>-25105339</v>
      </c>
      <c r="I2450" s="2" t="s">
        <v>2355</v>
      </c>
      <c r="J2450" s="2" t="s">
        <v>2013</v>
      </c>
      <c r="K2450" s="1" t="e">
        <f>+VLOOKUP(B2450,[18]Sheet1!A:H,6,0)</f>
        <v>#N/A</v>
      </c>
      <c r="L2450" s="1" t="e">
        <f t="shared" si="174"/>
        <v>#N/A</v>
      </c>
      <c r="M2450" s="6" t="e">
        <f>+VLOOKUP(B2450,[18]Sheet1!A:H,8,0)</f>
        <v>#N/A</v>
      </c>
      <c r="N2450" t="s">
        <v>4426</v>
      </c>
    </row>
    <row r="2451" spans="1:14" customFormat="1" hidden="1" x14ac:dyDescent="0.2">
      <c r="A2451" s="6">
        <v>45082</v>
      </c>
      <c r="B2451" s="2">
        <v>24519</v>
      </c>
      <c r="D2451" s="2" t="s">
        <v>4410</v>
      </c>
      <c r="E2451" s="1">
        <v>-13041734</v>
      </c>
      <c r="F2451" s="8" t="s">
        <v>620</v>
      </c>
      <c r="G2451" s="1">
        <v>-1304173</v>
      </c>
      <c r="H2451" s="1">
        <f t="shared" si="172"/>
        <v>-14345907</v>
      </c>
      <c r="I2451" s="2" t="s">
        <v>2355</v>
      </c>
      <c r="J2451" s="2" t="s">
        <v>2013</v>
      </c>
      <c r="K2451" s="1" t="e">
        <f>+VLOOKUP(B2451,[18]Sheet1!A:H,6,0)</f>
        <v>#N/A</v>
      </c>
      <c r="L2451" s="1" t="e">
        <f t="shared" si="174"/>
        <v>#N/A</v>
      </c>
      <c r="M2451" s="6" t="e">
        <f>+VLOOKUP(B2451,[18]Sheet1!A:H,8,0)</f>
        <v>#N/A</v>
      </c>
      <c r="N2451" t="s">
        <v>4426</v>
      </c>
    </row>
    <row r="2452" spans="1:14" customFormat="1" hidden="1" x14ac:dyDescent="0.2">
      <c r="A2452" s="6">
        <v>45082</v>
      </c>
      <c r="B2452" s="2">
        <v>24520</v>
      </c>
      <c r="D2452" s="2" t="s">
        <v>4405</v>
      </c>
      <c r="E2452" s="1">
        <v>-3260434</v>
      </c>
      <c r="F2452" s="8" t="s">
        <v>620</v>
      </c>
      <c r="G2452" s="1">
        <v>-326043</v>
      </c>
      <c r="H2452" s="1">
        <f t="shared" si="172"/>
        <v>-3586477</v>
      </c>
      <c r="I2452" s="2" t="s">
        <v>2355</v>
      </c>
      <c r="J2452" s="2" t="s">
        <v>2013</v>
      </c>
      <c r="K2452" s="1" t="e">
        <f>+VLOOKUP(B2452,[18]Sheet1!A:H,6,0)</f>
        <v>#N/A</v>
      </c>
      <c r="L2452" s="1" t="e">
        <f t="shared" si="174"/>
        <v>#N/A</v>
      </c>
      <c r="M2452" s="6" t="e">
        <f>+VLOOKUP(B2452,[18]Sheet1!A:H,8,0)</f>
        <v>#N/A</v>
      </c>
      <c r="N2452" t="s">
        <v>4426</v>
      </c>
    </row>
    <row r="2453" spans="1:14" customFormat="1" hidden="1" x14ac:dyDescent="0.2">
      <c r="A2453" s="6">
        <v>45097</v>
      </c>
      <c r="B2453" s="2">
        <v>5478</v>
      </c>
      <c r="D2453" s="2" t="s">
        <v>4459</v>
      </c>
      <c r="E2453" s="1">
        <v>-3273681</v>
      </c>
      <c r="F2453" s="8" t="s">
        <v>620</v>
      </c>
      <c r="G2453" s="1">
        <v>-327369</v>
      </c>
      <c r="H2453" s="1">
        <f t="shared" si="172"/>
        <v>-3601050</v>
      </c>
      <c r="I2453" s="2" t="s">
        <v>2355</v>
      </c>
      <c r="J2453" s="2" t="s">
        <v>2013</v>
      </c>
      <c r="K2453" s="1" t="e">
        <f>+VLOOKUP(B2453,[18]Sheet1!A:H,6,0)</f>
        <v>#N/A</v>
      </c>
      <c r="L2453" s="1" t="e">
        <f t="shared" si="174"/>
        <v>#N/A</v>
      </c>
      <c r="M2453" s="6" t="e">
        <f>+VLOOKUP(B2453,[18]Sheet1!A:H,8,0)</f>
        <v>#N/A</v>
      </c>
      <c r="N2453" t="s">
        <v>4426</v>
      </c>
    </row>
    <row r="2454" spans="1:14" customFormat="1" hidden="1" x14ac:dyDescent="0.2">
      <c r="A2454" s="6">
        <v>45091</v>
      </c>
      <c r="B2454" s="2">
        <v>267</v>
      </c>
      <c r="C2454" s="2" t="s">
        <v>3462</v>
      </c>
      <c r="D2454" s="2" t="s">
        <v>4460</v>
      </c>
      <c r="E2454" s="1">
        <v>-282039</v>
      </c>
      <c r="F2454" s="8" t="s">
        <v>620</v>
      </c>
      <c r="G2454" s="1">
        <v>-28204</v>
      </c>
      <c r="H2454" s="1">
        <f t="shared" si="172"/>
        <v>-310243</v>
      </c>
      <c r="I2454" s="2" t="s">
        <v>2818</v>
      </c>
      <c r="J2454" s="2" t="s">
        <v>364</v>
      </c>
      <c r="K2454" s="1">
        <f>+VLOOKUP(B2454,[18]Sheet1!A:H,6,0)</f>
        <v>-282039</v>
      </c>
      <c r="L2454" s="1">
        <f t="shared" ref="L2454:L2517" si="175">+K2454-E2454</f>
        <v>0</v>
      </c>
      <c r="M2454" s="6">
        <f>+VLOOKUP(B2454,[18]Sheet1!A:H,8,0)</f>
        <v>45113</v>
      </c>
      <c r="N2454" t="s">
        <v>4623</v>
      </c>
    </row>
    <row r="2455" spans="1:14" customFormat="1" hidden="1" x14ac:dyDescent="0.2">
      <c r="A2455" s="6">
        <v>45091</v>
      </c>
      <c r="B2455" s="2">
        <v>271</v>
      </c>
      <c r="C2455" s="2" t="s">
        <v>3462</v>
      </c>
      <c r="D2455" s="2" t="s">
        <v>4461</v>
      </c>
      <c r="E2455" s="1">
        <v>-433853</v>
      </c>
      <c r="F2455" s="8" t="s">
        <v>620</v>
      </c>
      <c r="G2455" s="1">
        <v>-43385</v>
      </c>
      <c r="H2455" s="1">
        <f t="shared" si="172"/>
        <v>-477238</v>
      </c>
      <c r="I2455" s="2" t="s">
        <v>2818</v>
      </c>
      <c r="J2455" s="2" t="s">
        <v>364</v>
      </c>
      <c r="K2455" s="1">
        <f>+VLOOKUP(B2455,[18]Sheet1!A:H,6,0)</f>
        <v>-433853</v>
      </c>
      <c r="L2455" s="1">
        <f t="shared" si="175"/>
        <v>0</v>
      </c>
      <c r="M2455" s="6">
        <f>+VLOOKUP(B2455,[18]Sheet1!A:H,8,0)</f>
        <v>45113</v>
      </c>
      <c r="N2455" t="s">
        <v>4623</v>
      </c>
    </row>
    <row r="2456" spans="1:14" customFormat="1" hidden="1" x14ac:dyDescent="0.2">
      <c r="A2456" s="6">
        <v>45093</v>
      </c>
      <c r="B2456" s="2">
        <v>204</v>
      </c>
      <c r="C2456" s="2" t="s">
        <v>3436</v>
      </c>
      <c r="D2456" s="2" t="s">
        <v>4462</v>
      </c>
      <c r="E2456" s="1">
        <v>-1222169</v>
      </c>
      <c r="F2456" s="8" t="s">
        <v>620</v>
      </c>
      <c r="G2456" s="1">
        <v>-122217</v>
      </c>
      <c r="H2456" s="1">
        <f t="shared" si="172"/>
        <v>-1344386</v>
      </c>
      <c r="I2456" s="2" t="s">
        <v>431</v>
      </c>
      <c r="J2456" s="2" t="s">
        <v>2857</v>
      </c>
      <c r="K2456" s="1">
        <f>+VLOOKUP(B2456,[18]Sheet1!A:H,6,0)</f>
        <v>-1222169</v>
      </c>
      <c r="L2456" s="1">
        <f t="shared" si="175"/>
        <v>0</v>
      </c>
      <c r="M2456" s="6">
        <f>+VLOOKUP(B2456,[18]Sheet1!A:H,8,0)</f>
        <v>45113</v>
      </c>
      <c r="N2456" t="s">
        <v>4623</v>
      </c>
    </row>
    <row r="2457" spans="1:14" customFormat="1" hidden="1" x14ac:dyDescent="0.2">
      <c r="A2457" s="6">
        <v>45099</v>
      </c>
      <c r="B2457" s="2">
        <v>279</v>
      </c>
      <c r="C2457" s="2" t="s">
        <v>3462</v>
      </c>
      <c r="D2457" s="2" t="s">
        <v>4463</v>
      </c>
      <c r="E2457" s="1">
        <v>-305967</v>
      </c>
      <c r="F2457" s="8" t="s">
        <v>620</v>
      </c>
      <c r="G2457" s="1">
        <v>-30597</v>
      </c>
      <c r="H2457" s="1">
        <f t="shared" si="172"/>
        <v>-336564</v>
      </c>
      <c r="I2457" s="2" t="s">
        <v>2818</v>
      </c>
      <c r="J2457" s="2" t="s">
        <v>364</v>
      </c>
      <c r="K2457" s="1">
        <f>+VLOOKUP(B2457,[18]Sheet1!A:H,6,0)</f>
        <v>-305967</v>
      </c>
      <c r="L2457" s="1">
        <f t="shared" si="175"/>
        <v>0</v>
      </c>
      <c r="M2457" s="6">
        <f>+VLOOKUP(B2457,[18]Sheet1!A:H,8,0)</f>
        <v>45113</v>
      </c>
      <c r="N2457" t="s">
        <v>4623</v>
      </c>
    </row>
    <row r="2458" spans="1:14" customFormat="1" hidden="1" x14ac:dyDescent="0.2">
      <c r="A2458" s="6">
        <v>45099</v>
      </c>
      <c r="B2458" s="2">
        <v>281</v>
      </c>
      <c r="C2458" s="2" t="s">
        <v>3462</v>
      </c>
      <c r="D2458" s="2" t="s">
        <v>4464</v>
      </c>
      <c r="E2458" s="1">
        <v>-571061</v>
      </c>
      <c r="F2458" s="8" t="s">
        <v>620</v>
      </c>
      <c r="G2458" s="1">
        <v>-57106</v>
      </c>
      <c r="H2458" s="1">
        <f t="shared" si="172"/>
        <v>-628167</v>
      </c>
      <c r="I2458" s="2" t="s">
        <v>2818</v>
      </c>
      <c r="J2458" s="2" t="s">
        <v>364</v>
      </c>
      <c r="K2458" s="1">
        <f>+VLOOKUP(B2458,[18]Sheet1!A:H,6,0)</f>
        <v>-571061</v>
      </c>
      <c r="L2458" s="1">
        <f t="shared" si="175"/>
        <v>0</v>
      </c>
      <c r="M2458" s="6">
        <f>+VLOOKUP(B2458,[18]Sheet1!A:H,8,0)</f>
        <v>45113</v>
      </c>
      <c r="N2458" t="s">
        <v>4623</v>
      </c>
    </row>
    <row r="2459" spans="1:14" customFormat="1" hidden="1" x14ac:dyDescent="0.2">
      <c r="A2459" s="6">
        <v>45099</v>
      </c>
      <c r="B2459" s="2">
        <v>376</v>
      </c>
      <c r="C2459" s="2" t="s">
        <v>3389</v>
      </c>
      <c r="D2459" s="2" t="s">
        <v>4465</v>
      </c>
      <c r="E2459" s="1">
        <v>-2398380</v>
      </c>
      <c r="F2459" s="8" t="s">
        <v>620</v>
      </c>
      <c r="G2459" s="1">
        <v>-239838</v>
      </c>
      <c r="H2459" s="1">
        <f t="shared" si="172"/>
        <v>-2638218</v>
      </c>
      <c r="I2459" s="2" t="s">
        <v>1900</v>
      </c>
      <c r="J2459" s="2" t="s">
        <v>441</v>
      </c>
      <c r="K2459" s="1">
        <f>+VLOOKUP(B2459,[18]Sheet1!A:H,6,0)</f>
        <v>-2398380</v>
      </c>
      <c r="L2459" s="1">
        <f t="shared" si="175"/>
        <v>0</v>
      </c>
      <c r="M2459" s="6">
        <f>+VLOOKUP(B2459,[18]Sheet1!A:H,8,0)</f>
        <v>45113</v>
      </c>
      <c r="N2459" t="s">
        <v>4623</v>
      </c>
    </row>
    <row r="2460" spans="1:14" customFormat="1" hidden="1" x14ac:dyDescent="0.2">
      <c r="A2460" s="6">
        <v>45100</v>
      </c>
      <c r="B2460" s="2">
        <v>181</v>
      </c>
      <c r="C2460" s="2" t="s">
        <v>3296</v>
      </c>
      <c r="D2460" s="2" t="s">
        <v>4466</v>
      </c>
      <c r="E2460" s="1">
        <v>-5588143</v>
      </c>
      <c r="F2460" s="8" t="s">
        <v>620</v>
      </c>
      <c r="G2460" s="1">
        <v>-558815</v>
      </c>
      <c r="H2460" s="1">
        <f t="shared" si="172"/>
        <v>-6146958</v>
      </c>
      <c r="I2460" s="2" t="s">
        <v>1796</v>
      </c>
      <c r="J2460" s="2" t="s">
        <v>913</v>
      </c>
      <c r="K2460" s="1">
        <f>+VLOOKUP(B2460,[18]Sheet1!A:H,6,0)</f>
        <v>-5588143</v>
      </c>
      <c r="L2460" s="1">
        <f t="shared" si="175"/>
        <v>0</v>
      </c>
      <c r="M2460" s="6">
        <f>+VLOOKUP(B2460,[18]Sheet1!A:H,8,0)</f>
        <v>45113</v>
      </c>
      <c r="N2460" t="s">
        <v>4623</v>
      </c>
    </row>
    <row r="2461" spans="1:14" customFormat="1" hidden="1" x14ac:dyDescent="0.2">
      <c r="A2461" s="6">
        <v>45100</v>
      </c>
      <c r="B2461" s="2">
        <v>245</v>
      </c>
      <c r="C2461" s="2" t="s">
        <v>3467</v>
      </c>
      <c r="D2461" s="2" t="s">
        <v>4467</v>
      </c>
      <c r="E2461" s="1">
        <v>-1832172</v>
      </c>
      <c r="F2461" s="8" t="s">
        <v>620</v>
      </c>
      <c r="G2461" s="1">
        <v>-183217</v>
      </c>
      <c r="H2461" s="1">
        <f t="shared" si="172"/>
        <v>-2015389</v>
      </c>
      <c r="I2461" s="2" t="s">
        <v>1893</v>
      </c>
      <c r="J2461" s="2" t="s">
        <v>375</v>
      </c>
      <c r="K2461" s="1">
        <f>+VLOOKUP(B2461,[18]Sheet1!A:H,6,0)</f>
        <v>-1832172</v>
      </c>
      <c r="L2461" s="1">
        <f t="shared" si="175"/>
        <v>0</v>
      </c>
      <c r="M2461" s="6">
        <f>+VLOOKUP(B2461,[18]Sheet1!A:H,8,0)</f>
        <v>45113</v>
      </c>
      <c r="N2461" t="s">
        <v>4623</v>
      </c>
    </row>
    <row r="2462" spans="1:14" customFormat="1" hidden="1" x14ac:dyDescent="0.2">
      <c r="A2462" s="6">
        <v>45100</v>
      </c>
      <c r="B2462" s="2">
        <v>262</v>
      </c>
      <c r="C2462" s="2" t="s">
        <v>3464</v>
      </c>
      <c r="D2462" s="2" t="s">
        <v>4468</v>
      </c>
      <c r="E2462" s="1">
        <v>-2585590</v>
      </c>
      <c r="F2462" s="8" t="s">
        <v>620</v>
      </c>
      <c r="G2462" s="1">
        <v>-258559</v>
      </c>
      <c r="H2462" s="1">
        <f t="shared" si="172"/>
        <v>-2844149</v>
      </c>
      <c r="I2462" s="2" t="s">
        <v>1222</v>
      </c>
      <c r="J2462" s="2" t="s">
        <v>915</v>
      </c>
      <c r="K2462" s="1">
        <f>+VLOOKUP(B2462,[18]Sheet1!A:H,6,0)</f>
        <v>-2585590</v>
      </c>
      <c r="L2462" s="1">
        <f t="shared" si="175"/>
        <v>0</v>
      </c>
      <c r="M2462" s="6">
        <f>+VLOOKUP(B2462,[18]Sheet1!A:H,8,0)</f>
        <v>45113</v>
      </c>
      <c r="N2462" t="s">
        <v>4623</v>
      </c>
    </row>
    <row r="2463" spans="1:14" customFormat="1" hidden="1" x14ac:dyDescent="0.2">
      <c r="A2463" s="6">
        <v>45100</v>
      </c>
      <c r="B2463" s="2">
        <v>263</v>
      </c>
      <c r="C2463" s="2" t="s">
        <v>3464</v>
      </c>
      <c r="D2463" s="2" t="s">
        <v>4469</v>
      </c>
      <c r="E2463" s="1">
        <v>-3257421</v>
      </c>
      <c r="F2463" s="8" t="s">
        <v>620</v>
      </c>
      <c r="G2463" s="1">
        <v>-325743</v>
      </c>
      <c r="H2463" s="1">
        <f t="shared" si="172"/>
        <v>-3583164</v>
      </c>
      <c r="I2463" s="2" t="s">
        <v>1222</v>
      </c>
      <c r="J2463" s="2" t="s">
        <v>915</v>
      </c>
      <c r="K2463" s="1">
        <f>+VLOOKUP(B2463,[18]Sheet1!A:H,6,0)</f>
        <v>-3257421</v>
      </c>
      <c r="L2463" s="1">
        <f t="shared" si="175"/>
        <v>0</v>
      </c>
      <c r="M2463" s="6">
        <f>+VLOOKUP(B2463,[18]Sheet1!A:H,8,0)</f>
        <v>45113</v>
      </c>
      <c r="N2463" t="s">
        <v>4623</v>
      </c>
    </row>
    <row r="2464" spans="1:14" customFormat="1" hidden="1" x14ac:dyDescent="0.2">
      <c r="A2464" s="6">
        <v>45100</v>
      </c>
      <c r="B2464" s="2">
        <v>269</v>
      </c>
      <c r="C2464" s="2" t="s">
        <v>3445</v>
      </c>
      <c r="D2464" s="2" t="s">
        <v>4470</v>
      </c>
      <c r="E2464" s="1">
        <v>-1113903</v>
      </c>
      <c r="F2464" s="8" t="s">
        <v>620</v>
      </c>
      <c r="G2464" s="1">
        <v>-111390</v>
      </c>
      <c r="H2464" s="1">
        <f t="shared" si="172"/>
        <v>-1225293</v>
      </c>
      <c r="I2464" s="2" t="s">
        <v>24</v>
      </c>
      <c r="J2464" s="2" t="s">
        <v>349</v>
      </c>
      <c r="K2464" s="1">
        <f>+VLOOKUP(B2464,[18]Sheet1!A:H,6,0)</f>
        <v>-1113903</v>
      </c>
      <c r="L2464" s="1">
        <f t="shared" si="175"/>
        <v>0</v>
      </c>
      <c r="M2464" s="6">
        <f>+VLOOKUP(B2464,[18]Sheet1!A:H,8,0)</f>
        <v>45113</v>
      </c>
      <c r="N2464" t="s">
        <v>4623</v>
      </c>
    </row>
    <row r="2465" spans="1:14" customFormat="1" hidden="1" x14ac:dyDescent="0.2">
      <c r="A2465" s="6">
        <v>45087</v>
      </c>
      <c r="B2465" s="2">
        <v>34495</v>
      </c>
      <c r="C2465" s="2" t="s">
        <v>2162</v>
      </c>
      <c r="D2465" s="2" t="s">
        <v>4471</v>
      </c>
      <c r="E2465" s="1">
        <v>2618440</v>
      </c>
      <c r="F2465" s="8" t="s">
        <v>620</v>
      </c>
      <c r="G2465" s="1">
        <v>261844</v>
      </c>
      <c r="H2465" s="1">
        <f t="shared" si="172"/>
        <v>2880284</v>
      </c>
      <c r="I2465" s="2" t="s">
        <v>1900</v>
      </c>
      <c r="J2465" s="2" t="s">
        <v>441</v>
      </c>
      <c r="K2465" s="1">
        <f>+VLOOKUP(B2465,[18]Sheet1!A:H,6,0)</f>
        <v>2618440</v>
      </c>
      <c r="L2465" s="1">
        <f t="shared" si="175"/>
        <v>0</v>
      </c>
      <c r="M2465" s="6">
        <f>+VLOOKUP(B2465,[18]Sheet1!A:H,8,0)</f>
        <v>45113</v>
      </c>
      <c r="N2465" t="s">
        <v>4623</v>
      </c>
    </row>
    <row r="2466" spans="1:14" customFormat="1" hidden="1" x14ac:dyDescent="0.2">
      <c r="A2466" s="6">
        <v>45087</v>
      </c>
      <c r="B2466" s="2">
        <v>34496</v>
      </c>
      <c r="C2466" s="2" t="s">
        <v>2162</v>
      </c>
      <c r="D2466" s="2" t="s">
        <v>4472</v>
      </c>
      <c r="E2466" s="1">
        <v>2531869</v>
      </c>
      <c r="F2466" s="8" t="s">
        <v>620</v>
      </c>
      <c r="G2466" s="1">
        <v>253187</v>
      </c>
      <c r="H2466" s="1">
        <f t="shared" si="172"/>
        <v>2785056</v>
      </c>
      <c r="I2466" s="2" t="s">
        <v>944</v>
      </c>
      <c r="J2466" s="2" t="s">
        <v>319</v>
      </c>
      <c r="K2466" s="1">
        <f>+VLOOKUP(B2466,[18]Sheet1!A:H,6,0)</f>
        <v>2531870</v>
      </c>
      <c r="L2466" s="1">
        <f t="shared" si="175"/>
        <v>1</v>
      </c>
      <c r="M2466" s="6">
        <f>+VLOOKUP(B2466,[18]Sheet1!A:H,8,0)</f>
        <v>45113</v>
      </c>
      <c r="N2466" t="s">
        <v>4623</v>
      </c>
    </row>
    <row r="2467" spans="1:14" customFormat="1" hidden="1" x14ac:dyDescent="0.2">
      <c r="A2467" s="6">
        <v>45087</v>
      </c>
      <c r="B2467" s="2">
        <v>34497</v>
      </c>
      <c r="C2467" s="2" t="s">
        <v>2162</v>
      </c>
      <c r="D2467" s="2" t="s">
        <v>4473</v>
      </c>
      <c r="E2467" s="1">
        <v>4244303</v>
      </c>
      <c r="F2467" s="8" t="s">
        <v>620</v>
      </c>
      <c r="G2467" s="1">
        <v>424430</v>
      </c>
      <c r="H2467" s="1">
        <f t="shared" si="172"/>
        <v>4668733</v>
      </c>
      <c r="I2467" s="2" t="s">
        <v>2339</v>
      </c>
      <c r="J2467" s="2" t="s">
        <v>1408</v>
      </c>
      <c r="K2467" s="1">
        <f>+VLOOKUP(B2467,[18]Sheet1!A:H,6,0)</f>
        <v>4244300</v>
      </c>
      <c r="L2467" s="1">
        <f t="shared" si="175"/>
        <v>-3</v>
      </c>
      <c r="M2467" s="6">
        <f>+VLOOKUP(B2467,[18]Sheet1!A:H,8,0)</f>
        <v>45113</v>
      </c>
      <c r="N2467" t="s">
        <v>4623</v>
      </c>
    </row>
    <row r="2468" spans="1:14" customFormat="1" hidden="1" x14ac:dyDescent="0.2">
      <c r="A2468" s="6">
        <v>45087</v>
      </c>
      <c r="B2468" s="2">
        <v>34498</v>
      </c>
      <c r="C2468" s="2" t="s">
        <v>2162</v>
      </c>
      <c r="D2468" s="2" t="s">
        <v>4474</v>
      </c>
      <c r="E2468" s="1">
        <v>1294062</v>
      </c>
      <c r="F2468" s="8" t="s">
        <v>620</v>
      </c>
      <c r="G2468" s="1">
        <v>129406</v>
      </c>
      <c r="H2468" s="1">
        <f t="shared" si="172"/>
        <v>1423468</v>
      </c>
      <c r="I2468" s="2" t="s">
        <v>2354</v>
      </c>
      <c r="J2468" s="2" t="s">
        <v>442</v>
      </c>
      <c r="K2468" s="1">
        <f>+VLOOKUP(B2468,[18]Sheet1!A:H,6,0)</f>
        <v>1294060</v>
      </c>
      <c r="L2468" s="1">
        <f t="shared" si="175"/>
        <v>-2</v>
      </c>
      <c r="M2468" s="6">
        <f>+VLOOKUP(B2468,[18]Sheet1!A:H,8,0)</f>
        <v>45113</v>
      </c>
      <c r="N2468" t="s">
        <v>4623</v>
      </c>
    </row>
    <row r="2469" spans="1:14" customFormat="1" hidden="1" x14ac:dyDescent="0.2">
      <c r="A2469" s="6">
        <v>45087</v>
      </c>
      <c r="B2469" s="2">
        <v>34499</v>
      </c>
      <c r="C2469" s="2" t="s">
        <v>2162</v>
      </c>
      <c r="D2469" s="2" t="s">
        <v>4475</v>
      </c>
      <c r="E2469" s="1">
        <v>1078385</v>
      </c>
      <c r="F2469" s="8" t="s">
        <v>620</v>
      </c>
      <c r="G2469" s="1">
        <v>107839</v>
      </c>
      <c r="H2469" s="1">
        <f t="shared" si="172"/>
        <v>1186224</v>
      </c>
      <c r="I2469" s="2" t="s">
        <v>431</v>
      </c>
      <c r="J2469" s="2" t="s">
        <v>2857</v>
      </c>
      <c r="K2469" s="1">
        <f>+VLOOKUP(B2469,[18]Sheet1!A:H,6,0)</f>
        <v>1078390</v>
      </c>
      <c r="L2469" s="1">
        <f t="shared" si="175"/>
        <v>5</v>
      </c>
      <c r="M2469" s="6">
        <f>+VLOOKUP(B2469,[18]Sheet1!A:H,8,0)</f>
        <v>45113</v>
      </c>
      <c r="N2469" t="s">
        <v>4623</v>
      </c>
    </row>
    <row r="2470" spans="1:14" customFormat="1" hidden="1" x14ac:dyDescent="0.2">
      <c r="A2470" s="6">
        <v>45087</v>
      </c>
      <c r="B2470" s="2">
        <v>34500</v>
      </c>
      <c r="C2470" s="2" t="s">
        <v>2162</v>
      </c>
      <c r="D2470" s="2" t="s">
        <v>4476</v>
      </c>
      <c r="E2470" s="1">
        <v>1715280</v>
      </c>
      <c r="F2470" s="8" t="s">
        <v>620</v>
      </c>
      <c r="G2470" s="1">
        <v>171528</v>
      </c>
      <c r="H2470" s="1">
        <f t="shared" si="172"/>
        <v>1886808</v>
      </c>
      <c r="I2470" s="2" t="s">
        <v>431</v>
      </c>
      <c r="J2470" s="2" t="s">
        <v>2857</v>
      </c>
      <c r="K2470" s="1">
        <f>+VLOOKUP(B2470,[18]Sheet1!A:H,6,0)</f>
        <v>1715280</v>
      </c>
      <c r="L2470" s="1">
        <f t="shared" si="175"/>
        <v>0</v>
      </c>
      <c r="M2470" s="6">
        <f>+VLOOKUP(B2470,[18]Sheet1!A:H,8,0)</f>
        <v>45113</v>
      </c>
      <c r="N2470" t="s">
        <v>4623</v>
      </c>
    </row>
    <row r="2471" spans="1:14" customFormat="1" hidden="1" x14ac:dyDescent="0.2">
      <c r="A2471" s="6">
        <v>45087</v>
      </c>
      <c r="B2471" s="2">
        <v>34501</v>
      </c>
      <c r="C2471" s="2" t="s">
        <v>2162</v>
      </c>
      <c r="D2471" s="2" t="s">
        <v>4477</v>
      </c>
      <c r="E2471" s="1">
        <v>1468620</v>
      </c>
      <c r="F2471" s="8" t="s">
        <v>620</v>
      </c>
      <c r="G2471" s="1">
        <v>146862</v>
      </c>
      <c r="H2471" s="1">
        <f t="shared" si="172"/>
        <v>1615482</v>
      </c>
      <c r="I2471" s="2" t="s">
        <v>1554</v>
      </c>
      <c r="J2471" s="2" t="s">
        <v>2830</v>
      </c>
      <c r="K2471" s="1">
        <f>+VLOOKUP(B2471,[18]Sheet1!A:H,6,0)</f>
        <v>1468620</v>
      </c>
      <c r="L2471" s="1">
        <f t="shared" si="175"/>
        <v>0</v>
      </c>
      <c r="M2471" s="6">
        <f>+VLOOKUP(B2471,[18]Sheet1!A:H,8,0)</f>
        <v>45113</v>
      </c>
      <c r="N2471" t="s">
        <v>4623</v>
      </c>
    </row>
    <row r="2472" spans="1:14" customFormat="1" hidden="1" x14ac:dyDescent="0.2">
      <c r="A2472" s="6">
        <v>45087</v>
      </c>
      <c r="B2472" s="2">
        <v>34502</v>
      </c>
      <c r="C2472" s="2" t="s">
        <v>2162</v>
      </c>
      <c r="D2472" s="2" t="s">
        <v>4478</v>
      </c>
      <c r="E2472" s="1">
        <v>3040396</v>
      </c>
      <c r="F2472" s="8" t="s">
        <v>620</v>
      </c>
      <c r="G2472" s="1">
        <v>304040</v>
      </c>
      <c r="H2472" s="1">
        <f t="shared" si="172"/>
        <v>3344436</v>
      </c>
      <c r="I2472" s="2" t="s">
        <v>1554</v>
      </c>
      <c r="J2472" s="2" t="s">
        <v>2830</v>
      </c>
      <c r="K2472" s="1">
        <f>+VLOOKUP(B2472,[18]Sheet1!A:H,6,0)</f>
        <v>3040400</v>
      </c>
      <c r="L2472" s="1">
        <f t="shared" si="175"/>
        <v>4</v>
      </c>
      <c r="M2472" s="6">
        <f>+VLOOKUP(B2472,[18]Sheet1!A:H,8,0)</f>
        <v>45113</v>
      </c>
      <c r="N2472" t="s">
        <v>4623</v>
      </c>
    </row>
    <row r="2473" spans="1:14" customFormat="1" hidden="1" x14ac:dyDescent="0.2">
      <c r="A2473" s="6">
        <v>45087</v>
      </c>
      <c r="B2473" s="2">
        <v>34503</v>
      </c>
      <c r="C2473" s="2" t="s">
        <v>2162</v>
      </c>
      <c r="D2473" s="2" t="s">
        <v>4479</v>
      </c>
      <c r="E2473" s="1">
        <v>2841147</v>
      </c>
      <c r="F2473" s="8" t="s">
        <v>620</v>
      </c>
      <c r="G2473" s="1">
        <v>284115</v>
      </c>
      <c r="H2473" s="1">
        <f t="shared" si="172"/>
        <v>3125262</v>
      </c>
      <c r="I2473" s="2" t="s">
        <v>2445</v>
      </c>
      <c r="J2473" s="2" t="s">
        <v>1098</v>
      </c>
      <c r="K2473" s="1">
        <f>+VLOOKUP(B2473,[18]Sheet1!A:H,6,0)</f>
        <v>2841150</v>
      </c>
      <c r="L2473" s="1">
        <f t="shared" si="175"/>
        <v>3</v>
      </c>
      <c r="M2473" s="6">
        <f>+VLOOKUP(B2473,[18]Sheet1!A:H,8,0)</f>
        <v>45113</v>
      </c>
      <c r="N2473" t="s">
        <v>4623</v>
      </c>
    </row>
    <row r="2474" spans="1:14" customFormat="1" hidden="1" x14ac:dyDescent="0.2">
      <c r="A2474" s="6">
        <v>45087</v>
      </c>
      <c r="B2474" s="2">
        <v>34504</v>
      </c>
      <c r="C2474" s="2" t="s">
        <v>2162</v>
      </c>
      <c r="D2474" s="2" t="s">
        <v>4480</v>
      </c>
      <c r="E2474" s="1">
        <v>2582052</v>
      </c>
      <c r="F2474" s="8" t="s">
        <v>620</v>
      </c>
      <c r="G2474" s="1">
        <v>258205</v>
      </c>
      <c r="H2474" s="1">
        <f t="shared" si="172"/>
        <v>2840257</v>
      </c>
      <c r="I2474" s="2" t="s">
        <v>2818</v>
      </c>
      <c r="J2474" s="2" t="s">
        <v>364</v>
      </c>
      <c r="K2474" s="1">
        <f>+VLOOKUP(B2474,[18]Sheet1!A:H,6,0)</f>
        <v>2582050</v>
      </c>
      <c r="L2474" s="1">
        <f t="shared" si="175"/>
        <v>-2</v>
      </c>
      <c r="M2474" s="6">
        <f>+VLOOKUP(B2474,[18]Sheet1!A:H,8,0)</f>
        <v>45113</v>
      </c>
      <c r="N2474" t="s">
        <v>4623</v>
      </c>
    </row>
    <row r="2475" spans="1:14" customFormat="1" hidden="1" x14ac:dyDescent="0.2">
      <c r="A2475" s="6">
        <v>45087</v>
      </c>
      <c r="B2475" s="2">
        <v>34505</v>
      </c>
      <c r="C2475" s="2" t="s">
        <v>2162</v>
      </c>
      <c r="D2475" s="2" t="s">
        <v>4481</v>
      </c>
      <c r="E2475" s="1">
        <v>7291800</v>
      </c>
      <c r="F2475" s="8" t="s">
        <v>620</v>
      </c>
      <c r="G2475" s="1">
        <v>729180</v>
      </c>
      <c r="H2475" s="1">
        <f t="shared" si="172"/>
        <v>8020980</v>
      </c>
      <c r="I2475" s="2" t="s">
        <v>2355</v>
      </c>
      <c r="J2475" s="2" t="s">
        <v>2013</v>
      </c>
      <c r="K2475" s="1">
        <f>+VLOOKUP(B2475,[18]Sheet1!A:H,6,0)</f>
        <v>7291800</v>
      </c>
      <c r="L2475" s="1">
        <f t="shared" si="175"/>
        <v>0</v>
      </c>
      <c r="M2475" s="6">
        <f>+VLOOKUP(B2475,[18]Sheet1!A:H,8,0)</f>
        <v>45113</v>
      </c>
      <c r="N2475" t="s">
        <v>4623</v>
      </c>
    </row>
    <row r="2476" spans="1:14" customFormat="1" hidden="1" x14ac:dyDescent="0.2">
      <c r="A2476" s="6">
        <v>45087</v>
      </c>
      <c r="B2476" s="2">
        <v>34506</v>
      </c>
      <c r="C2476" s="2" t="s">
        <v>2162</v>
      </c>
      <c r="D2476" s="2" t="s">
        <v>4482</v>
      </c>
      <c r="E2476" s="1">
        <v>4442320</v>
      </c>
      <c r="F2476" s="8" t="s">
        <v>620</v>
      </c>
      <c r="G2476" s="1">
        <v>444232</v>
      </c>
      <c r="H2476" s="1">
        <f t="shared" si="172"/>
        <v>4886552</v>
      </c>
      <c r="I2476" s="2" t="s">
        <v>2355</v>
      </c>
      <c r="J2476" s="2" t="s">
        <v>2013</v>
      </c>
      <c r="K2476" s="1">
        <f>+VLOOKUP(B2476,[18]Sheet1!A:H,6,0)</f>
        <v>4442320</v>
      </c>
      <c r="L2476" s="1">
        <f t="shared" si="175"/>
        <v>0</v>
      </c>
      <c r="M2476" s="6">
        <f>+VLOOKUP(B2476,[18]Sheet1!A:H,8,0)</f>
        <v>45113</v>
      </c>
      <c r="N2476" t="s">
        <v>4623</v>
      </c>
    </row>
    <row r="2477" spans="1:14" customFormat="1" hidden="1" x14ac:dyDescent="0.2">
      <c r="A2477" s="6">
        <v>45087</v>
      </c>
      <c r="B2477" s="2">
        <v>34507</v>
      </c>
      <c r="C2477" s="2" t="s">
        <v>2162</v>
      </c>
      <c r="D2477" s="2" t="s">
        <v>4483</v>
      </c>
      <c r="E2477" s="1">
        <v>2221160</v>
      </c>
      <c r="F2477" s="8" t="s">
        <v>620</v>
      </c>
      <c r="G2477" s="1">
        <v>222116</v>
      </c>
      <c r="H2477" s="1">
        <f t="shared" si="172"/>
        <v>2443276</v>
      </c>
      <c r="I2477" s="2" t="s">
        <v>2355</v>
      </c>
      <c r="J2477" s="2" t="s">
        <v>2013</v>
      </c>
      <c r="K2477" s="1">
        <f>+VLOOKUP(B2477,[18]Sheet1!A:H,6,0)</f>
        <v>2221160</v>
      </c>
      <c r="L2477" s="1">
        <f t="shared" si="175"/>
        <v>0</v>
      </c>
      <c r="M2477" s="6">
        <f>+VLOOKUP(B2477,[18]Sheet1!A:H,8,0)</f>
        <v>45113</v>
      </c>
      <c r="N2477" t="s">
        <v>4623</v>
      </c>
    </row>
    <row r="2478" spans="1:14" customFormat="1" hidden="1" x14ac:dyDescent="0.2">
      <c r="A2478" s="6">
        <v>45087</v>
      </c>
      <c r="B2478" s="2">
        <v>34508</v>
      </c>
      <c r="C2478" s="2" t="s">
        <v>2162</v>
      </c>
      <c r="D2478" s="2" t="s">
        <v>4484</v>
      </c>
      <c r="E2478" s="1">
        <v>2940030</v>
      </c>
      <c r="F2478" s="8" t="s">
        <v>620</v>
      </c>
      <c r="G2478" s="1">
        <v>294003</v>
      </c>
      <c r="H2478" s="1">
        <f t="shared" si="172"/>
        <v>3234033</v>
      </c>
      <c r="I2478" s="2" t="s">
        <v>2355</v>
      </c>
      <c r="J2478" s="2" t="s">
        <v>2013</v>
      </c>
      <c r="K2478" s="1">
        <f>+VLOOKUP(B2478,[18]Sheet1!A:H,6,0)</f>
        <v>2940030</v>
      </c>
      <c r="L2478" s="1">
        <f t="shared" si="175"/>
        <v>0</v>
      </c>
      <c r="M2478" s="6">
        <f>+VLOOKUP(B2478,[18]Sheet1!A:H,8,0)</f>
        <v>45113</v>
      </c>
      <c r="N2478" t="s">
        <v>4623</v>
      </c>
    </row>
    <row r="2479" spans="1:14" customFormat="1" hidden="1" x14ac:dyDescent="0.2">
      <c r="A2479" s="6">
        <v>45087</v>
      </c>
      <c r="B2479" s="2">
        <v>34509</v>
      </c>
      <c r="C2479" s="2" t="s">
        <v>2162</v>
      </c>
      <c r="D2479" s="2" t="s">
        <v>4485</v>
      </c>
      <c r="E2479" s="1">
        <v>2221160</v>
      </c>
      <c r="F2479" s="8" t="s">
        <v>620</v>
      </c>
      <c r="G2479" s="1">
        <v>222116</v>
      </c>
      <c r="H2479" s="1">
        <f t="shared" si="172"/>
        <v>2443276</v>
      </c>
      <c r="I2479" s="2" t="s">
        <v>2355</v>
      </c>
      <c r="J2479" s="2" t="s">
        <v>2013</v>
      </c>
      <c r="K2479" s="1">
        <f>+VLOOKUP(B2479,[18]Sheet1!A:H,6,0)</f>
        <v>2221160</v>
      </c>
      <c r="L2479" s="1">
        <f t="shared" si="175"/>
        <v>0</v>
      </c>
      <c r="M2479" s="6">
        <f>+VLOOKUP(B2479,[18]Sheet1!A:H,8,0)</f>
        <v>45113</v>
      </c>
      <c r="N2479" t="s">
        <v>4623</v>
      </c>
    </row>
    <row r="2480" spans="1:14" customFormat="1" hidden="1" x14ac:dyDescent="0.2">
      <c r="A2480" s="6">
        <v>45087</v>
      </c>
      <c r="B2480" s="2">
        <v>34510</v>
      </c>
      <c r="C2480" s="2" t="s">
        <v>2162</v>
      </c>
      <c r="D2480" s="2" t="s">
        <v>4486</v>
      </c>
      <c r="E2480" s="1">
        <v>1110580</v>
      </c>
      <c r="F2480" s="8" t="s">
        <v>620</v>
      </c>
      <c r="G2480" s="1">
        <v>111058</v>
      </c>
      <c r="H2480" s="1">
        <f t="shared" si="172"/>
        <v>1221638</v>
      </c>
      <c r="I2480" s="2" t="s">
        <v>2119</v>
      </c>
      <c r="J2480" s="2" t="s">
        <v>1150</v>
      </c>
      <c r="K2480" s="1">
        <f>+VLOOKUP(B2480,[18]Sheet1!A:H,6,0)</f>
        <v>1110580</v>
      </c>
      <c r="L2480" s="1">
        <f t="shared" si="175"/>
        <v>0</v>
      </c>
      <c r="M2480" s="6">
        <f>+VLOOKUP(B2480,[18]Sheet1!A:H,8,0)</f>
        <v>45113</v>
      </c>
      <c r="N2480" t="s">
        <v>4623</v>
      </c>
    </row>
    <row r="2481" spans="1:14" customFormat="1" hidden="1" x14ac:dyDescent="0.2">
      <c r="A2481" s="6">
        <v>45087</v>
      </c>
      <c r="B2481" s="2">
        <v>34511</v>
      </c>
      <c r="C2481" s="2" t="s">
        <v>2162</v>
      </c>
      <c r="D2481" s="2" t="s">
        <v>4487</v>
      </c>
      <c r="E2481" s="1">
        <v>1468620</v>
      </c>
      <c r="F2481" s="8" t="s">
        <v>620</v>
      </c>
      <c r="G2481" s="1">
        <v>146862</v>
      </c>
      <c r="H2481" s="1">
        <f t="shared" si="172"/>
        <v>1615482</v>
      </c>
      <c r="I2481" s="2" t="s">
        <v>2355</v>
      </c>
      <c r="J2481" s="2" t="s">
        <v>2013</v>
      </c>
      <c r="K2481" s="1">
        <f>+VLOOKUP(B2481,[18]Sheet1!A:H,6,0)</f>
        <v>1468620</v>
      </c>
      <c r="L2481" s="1">
        <f t="shared" si="175"/>
        <v>0</v>
      </c>
      <c r="M2481" s="6">
        <f>+VLOOKUP(B2481,[18]Sheet1!A:H,8,0)</f>
        <v>45113</v>
      </c>
      <c r="N2481" t="s">
        <v>4623</v>
      </c>
    </row>
    <row r="2482" spans="1:14" customFormat="1" hidden="1" x14ac:dyDescent="0.2">
      <c r="A2482" s="6">
        <v>45087</v>
      </c>
      <c r="B2482" s="2">
        <v>34512</v>
      </c>
      <c r="C2482" s="2" t="s">
        <v>2162</v>
      </c>
      <c r="D2482" s="2" t="s">
        <v>4488</v>
      </c>
      <c r="E2482" s="1">
        <v>1110580</v>
      </c>
      <c r="F2482" s="8" t="s">
        <v>620</v>
      </c>
      <c r="G2482" s="1">
        <v>111058</v>
      </c>
      <c r="H2482" s="1">
        <f t="shared" si="172"/>
        <v>1221638</v>
      </c>
      <c r="I2482" s="2" t="s">
        <v>1222</v>
      </c>
      <c r="J2482" s="2" t="s">
        <v>915</v>
      </c>
      <c r="K2482" s="1">
        <f>+VLOOKUP(B2482,[18]Sheet1!A:H,6,0)</f>
        <v>1110580</v>
      </c>
      <c r="L2482" s="1">
        <f t="shared" si="175"/>
        <v>0</v>
      </c>
      <c r="M2482" s="6">
        <f>+VLOOKUP(B2482,[18]Sheet1!A:H,8,0)</f>
        <v>45113</v>
      </c>
      <c r="N2482" t="s">
        <v>4623</v>
      </c>
    </row>
    <row r="2483" spans="1:14" customFormat="1" hidden="1" x14ac:dyDescent="0.2">
      <c r="A2483" s="6">
        <v>45087</v>
      </c>
      <c r="B2483" s="2">
        <v>34513</v>
      </c>
      <c r="C2483" s="2" t="s">
        <v>2162</v>
      </c>
      <c r="D2483" s="2" t="s">
        <v>4489</v>
      </c>
      <c r="E2483" s="1">
        <v>2221160</v>
      </c>
      <c r="F2483" s="8" t="s">
        <v>620</v>
      </c>
      <c r="G2483" s="1">
        <v>222116</v>
      </c>
      <c r="H2483" s="1">
        <f t="shared" si="172"/>
        <v>2443276</v>
      </c>
      <c r="I2483" s="2" t="s">
        <v>24</v>
      </c>
      <c r="J2483" s="2" t="s">
        <v>349</v>
      </c>
      <c r="K2483" s="1">
        <f>+VLOOKUP(B2483,[18]Sheet1!A:H,6,0)</f>
        <v>2221160</v>
      </c>
      <c r="L2483" s="1">
        <f t="shared" si="175"/>
        <v>0</v>
      </c>
      <c r="M2483" s="6">
        <f>+VLOOKUP(B2483,[18]Sheet1!A:H,8,0)</f>
        <v>45113</v>
      </c>
      <c r="N2483" t="s">
        <v>4623</v>
      </c>
    </row>
    <row r="2484" spans="1:14" customFormat="1" hidden="1" x14ac:dyDescent="0.2">
      <c r="A2484" s="6">
        <v>45087</v>
      </c>
      <c r="B2484" s="2">
        <v>34514</v>
      </c>
      <c r="C2484" s="2" t="s">
        <v>2162</v>
      </c>
      <c r="D2484" s="2" t="s">
        <v>4490</v>
      </c>
      <c r="E2484" s="1">
        <v>2221160</v>
      </c>
      <c r="F2484" s="8" t="s">
        <v>620</v>
      </c>
      <c r="G2484" s="1">
        <v>222116</v>
      </c>
      <c r="H2484" s="1">
        <f t="shared" si="172"/>
        <v>2443276</v>
      </c>
      <c r="I2484" s="2" t="s">
        <v>944</v>
      </c>
      <c r="J2484" s="2" t="s">
        <v>319</v>
      </c>
      <c r="K2484" s="1">
        <f>+VLOOKUP(B2484,[18]Sheet1!A:H,6,0)</f>
        <v>2221160</v>
      </c>
      <c r="L2484" s="1">
        <f t="shared" si="175"/>
        <v>0</v>
      </c>
      <c r="M2484" s="6">
        <f>+VLOOKUP(B2484,[18]Sheet1!A:H,8,0)</f>
        <v>45113</v>
      </c>
      <c r="N2484" t="s">
        <v>4623</v>
      </c>
    </row>
    <row r="2485" spans="1:14" customFormat="1" hidden="1" x14ac:dyDescent="0.2">
      <c r="A2485" s="6">
        <v>45087</v>
      </c>
      <c r="B2485" s="2">
        <v>34515</v>
      </c>
      <c r="C2485" s="2" t="s">
        <v>2162</v>
      </c>
      <c r="D2485" s="2" t="s">
        <v>4491</v>
      </c>
      <c r="E2485" s="1">
        <v>2221160</v>
      </c>
      <c r="F2485" s="8" t="s">
        <v>620</v>
      </c>
      <c r="G2485" s="1">
        <v>222116</v>
      </c>
      <c r="H2485" s="1">
        <f t="shared" si="172"/>
        <v>2443276</v>
      </c>
      <c r="I2485" s="2" t="s">
        <v>24</v>
      </c>
      <c r="J2485" s="2" t="s">
        <v>349</v>
      </c>
      <c r="K2485" s="1">
        <f>+VLOOKUP(B2485,[18]Sheet1!A:H,6,0)</f>
        <v>2221160</v>
      </c>
      <c r="L2485" s="1">
        <f t="shared" si="175"/>
        <v>0</v>
      </c>
      <c r="M2485" s="6">
        <f>+VLOOKUP(B2485,[18]Sheet1!A:H,8,0)</f>
        <v>45113</v>
      </c>
      <c r="N2485" t="s">
        <v>4623</v>
      </c>
    </row>
    <row r="2486" spans="1:14" customFormat="1" hidden="1" x14ac:dyDescent="0.2">
      <c r="A2486" s="6">
        <v>45087</v>
      </c>
      <c r="B2486" s="2">
        <v>34516</v>
      </c>
      <c r="C2486" s="2" t="s">
        <v>2162</v>
      </c>
      <c r="D2486" s="2" t="s">
        <v>4492</v>
      </c>
      <c r="E2486" s="1">
        <v>1110580</v>
      </c>
      <c r="F2486" s="8" t="s">
        <v>620</v>
      </c>
      <c r="G2486" s="1">
        <v>111058</v>
      </c>
      <c r="H2486" s="1">
        <f t="shared" si="172"/>
        <v>1221638</v>
      </c>
      <c r="I2486" s="2" t="s">
        <v>124</v>
      </c>
      <c r="J2486" s="2" t="s">
        <v>1197</v>
      </c>
      <c r="K2486" s="1">
        <f>+VLOOKUP(B2486,[18]Sheet1!A:H,6,0)</f>
        <v>1110580</v>
      </c>
      <c r="L2486" s="1">
        <f t="shared" si="175"/>
        <v>0</v>
      </c>
      <c r="M2486" s="6">
        <f>+VLOOKUP(B2486,[18]Sheet1!A:H,8,0)</f>
        <v>45113</v>
      </c>
      <c r="N2486" t="s">
        <v>4623</v>
      </c>
    </row>
    <row r="2487" spans="1:14" customFormat="1" hidden="1" x14ac:dyDescent="0.2">
      <c r="A2487" s="6">
        <v>45087</v>
      </c>
      <c r="B2487" s="2">
        <v>34517</v>
      </c>
      <c r="C2487" s="2" t="s">
        <v>2162</v>
      </c>
      <c r="D2487" s="2" t="s">
        <v>4493</v>
      </c>
      <c r="E2487" s="1">
        <v>4091239</v>
      </c>
      <c r="F2487" s="8" t="s">
        <v>620</v>
      </c>
      <c r="G2487" s="1">
        <v>409124</v>
      </c>
      <c r="H2487" s="1">
        <f t="shared" si="172"/>
        <v>4500363</v>
      </c>
      <c r="I2487" s="2" t="s">
        <v>2445</v>
      </c>
      <c r="J2487" s="2" t="s">
        <v>1098</v>
      </c>
      <c r="K2487" s="1">
        <f>+VLOOKUP(B2487,[18]Sheet1!A:H,6,0)</f>
        <v>4091240</v>
      </c>
      <c r="L2487" s="1">
        <f t="shared" si="175"/>
        <v>1</v>
      </c>
      <c r="M2487" s="6">
        <f>+VLOOKUP(B2487,[18]Sheet1!A:H,8,0)</f>
        <v>45113</v>
      </c>
      <c r="N2487" t="s">
        <v>4623</v>
      </c>
    </row>
    <row r="2488" spans="1:14" customFormat="1" hidden="1" x14ac:dyDescent="0.2">
      <c r="A2488" s="6">
        <v>45087</v>
      </c>
      <c r="B2488" s="2">
        <v>34518</v>
      </c>
      <c r="C2488" s="2" t="s">
        <v>2162</v>
      </c>
      <c r="D2488" s="2" t="s">
        <v>4494</v>
      </c>
      <c r="E2488" s="1">
        <v>501830</v>
      </c>
      <c r="F2488" s="8" t="s">
        <v>620</v>
      </c>
      <c r="G2488" s="1">
        <v>50183</v>
      </c>
      <c r="H2488" s="1">
        <f t="shared" si="172"/>
        <v>552013</v>
      </c>
      <c r="I2488" s="2" t="s">
        <v>1554</v>
      </c>
      <c r="J2488" s="2" t="s">
        <v>2830</v>
      </c>
      <c r="K2488" s="1">
        <f>+VLOOKUP(B2488,[18]Sheet1!A:H,6,0)</f>
        <v>501830</v>
      </c>
      <c r="L2488" s="1">
        <f t="shared" si="175"/>
        <v>0</v>
      </c>
      <c r="M2488" s="6">
        <f>+VLOOKUP(B2488,[18]Sheet1!A:H,8,0)</f>
        <v>45113</v>
      </c>
      <c r="N2488" t="s">
        <v>4623</v>
      </c>
    </row>
    <row r="2489" spans="1:14" customFormat="1" hidden="1" x14ac:dyDescent="0.2">
      <c r="A2489" s="6">
        <v>45087</v>
      </c>
      <c r="B2489" s="2">
        <v>34519</v>
      </c>
      <c r="C2489" s="2" t="s">
        <v>2162</v>
      </c>
      <c r="D2489" s="2" t="s">
        <v>4495</v>
      </c>
      <c r="E2489" s="1">
        <v>3331740</v>
      </c>
      <c r="F2489" s="8" t="s">
        <v>620</v>
      </c>
      <c r="G2489" s="1">
        <v>333174</v>
      </c>
      <c r="H2489" s="1">
        <f t="shared" si="172"/>
        <v>3664914</v>
      </c>
      <c r="I2489" s="2" t="s">
        <v>2339</v>
      </c>
      <c r="J2489" s="2" t="s">
        <v>1408</v>
      </c>
      <c r="K2489" s="1">
        <f>+VLOOKUP(B2489,[18]Sheet1!A:H,6,0)</f>
        <v>3331740</v>
      </c>
      <c r="L2489" s="1">
        <f t="shared" si="175"/>
        <v>0</v>
      </c>
      <c r="M2489" s="6">
        <f>+VLOOKUP(B2489,[18]Sheet1!A:H,8,0)</f>
        <v>45113</v>
      </c>
      <c r="N2489" t="s">
        <v>4623</v>
      </c>
    </row>
    <row r="2490" spans="1:14" customFormat="1" hidden="1" x14ac:dyDescent="0.2">
      <c r="A2490" s="6">
        <v>45087</v>
      </c>
      <c r="B2490" s="2">
        <v>34520</v>
      </c>
      <c r="C2490" s="2" t="s">
        <v>2162</v>
      </c>
      <c r="D2490" s="2" t="s">
        <v>4496</v>
      </c>
      <c r="E2490" s="1">
        <v>1966195</v>
      </c>
      <c r="F2490" s="8" t="s">
        <v>620</v>
      </c>
      <c r="G2490" s="1">
        <v>196620</v>
      </c>
      <c r="H2490" s="1">
        <f t="shared" si="172"/>
        <v>2162815</v>
      </c>
      <c r="I2490" s="2" t="s">
        <v>2339</v>
      </c>
      <c r="J2490" s="2" t="s">
        <v>1408</v>
      </c>
      <c r="K2490" s="1">
        <f>+VLOOKUP(B2490,[18]Sheet1!A:H,6,0)</f>
        <v>1966200</v>
      </c>
      <c r="L2490" s="1">
        <f t="shared" si="175"/>
        <v>5</v>
      </c>
      <c r="M2490" s="6">
        <f>+VLOOKUP(B2490,[18]Sheet1!A:H,8,0)</f>
        <v>45113</v>
      </c>
      <c r="N2490" t="s">
        <v>4623</v>
      </c>
    </row>
    <row r="2491" spans="1:14" customFormat="1" hidden="1" x14ac:dyDescent="0.2">
      <c r="A2491" s="6">
        <v>45087</v>
      </c>
      <c r="B2491" s="2">
        <v>34521</v>
      </c>
      <c r="C2491" s="2" t="s">
        <v>2162</v>
      </c>
      <c r="D2491" s="2" t="s">
        <v>4497</v>
      </c>
      <c r="E2491" s="1">
        <v>1719535</v>
      </c>
      <c r="F2491" s="8" t="s">
        <v>620</v>
      </c>
      <c r="G2491" s="1">
        <v>171954</v>
      </c>
      <c r="H2491" s="1">
        <f t="shared" si="172"/>
        <v>1891489</v>
      </c>
      <c r="I2491" s="2" t="s">
        <v>944</v>
      </c>
      <c r="J2491" s="2" t="s">
        <v>319</v>
      </c>
      <c r="K2491" s="1">
        <f>+VLOOKUP(B2491,[18]Sheet1!A:H,6,0)</f>
        <v>1719540</v>
      </c>
      <c r="L2491" s="1">
        <f t="shared" si="175"/>
        <v>5</v>
      </c>
      <c r="M2491" s="6">
        <f>+VLOOKUP(B2491,[18]Sheet1!A:H,8,0)</f>
        <v>45113</v>
      </c>
      <c r="N2491" t="s">
        <v>4623</v>
      </c>
    </row>
    <row r="2492" spans="1:14" customFormat="1" hidden="1" x14ac:dyDescent="0.2">
      <c r="A2492" s="6">
        <v>45087</v>
      </c>
      <c r="B2492" s="2">
        <v>34522</v>
      </c>
      <c r="C2492" s="2" t="s">
        <v>2162</v>
      </c>
      <c r="D2492" s="2" t="s">
        <v>4498</v>
      </c>
      <c r="E2492" s="1">
        <v>2381320</v>
      </c>
      <c r="F2492" s="8" t="s">
        <v>620</v>
      </c>
      <c r="G2492" s="1">
        <v>238132</v>
      </c>
      <c r="H2492" s="1">
        <f t="shared" si="172"/>
        <v>2619452</v>
      </c>
      <c r="I2492" s="2" t="s">
        <v>2119</v>
      </c>
      <c r="J2492" s="2" t="s">
        <v>1150</v>
      </c>
      <c r="K2492" s="1">
        <f>+VLOOKUP(B2492,[18]Sheet1!A:H,6,0)</f>
        <v>2381320</v>
      </c>
      <c r="L2492" s="1">
        <f t="shared" si="175"/>
        <v>0</v>
      </c>
      <c r="M2492" s="6">
        <f>+VLOOKUP(B2492,[18]Sheet1!A:H,8,0)</f>
        <v>45113</v>
      </c>
      <c r="N2492" t="s">
        <v>4623</v>
      </c>
    </row>
    <row r="2493" spans="1:14" customFormat="1" hidden="1" x14ac:dyDescent="0.2">
      <c r="A2493" s="6">
        <v>45087</v>
      </c>
      <c r="B2493" s="2">
        <v>34523</v>
      </c>
      <c r="C2493" s="2" t="s">
        <v>2162</v>
      </c>
      <c r="D2493" s="2" t="s">
        <v>4499</v>
      </c>
      <c r="E2493" s="1">
        <v>4232704</v>
      </c>
      <c r="F2493" s="8" t="s">
        <v>620</v>
      </c>
      <c r="G2493" s="1">
        <v>423270</v>
      </c>
      <c r="H2493" s="1">
        <f t="shared" si="172"/>
        <v>4655974</v>
      </c>
      <c r="I2493" s="2" t="s">
        <v>2355</v>
      </c>
      <c r="J2493" s="2" t="s">
        <v>2013</v>
      </c>
      <c r="K2493" s="1">
        <f>+VLOOKUP(B2493,[18]Sheet1!A:H,6,0)</f>
        <v>4232700</v>
      </c>
      <c r="L2493" s="1">
        <f t="shared" si="175"/>
        <v>-4</v>
      </c>
      <c r="M2493" s="6">
        <f>+VLOOKUP(B2493,[18]Sheet1!A:H,8,0)</f>
        <v>45113</v>
      </c>
      <c r="N2493" t="s">
        <v>4623</v>
      </c>
    </row>
    <row r="2494" spans="1:14" customFormat="1" hidden="1" x14ac:dyDescent="0.2">
      <c r="A2494" s="6">
        <v>45087</v>
      </c>
      <c r="B2494" s="2">
        <v>34524</v>
      </c>
      <c r="C2494" s="2" t="s">
        <v>2162</v>
      </c>
      <c r="D2494" s="2" t="s">
        <v>4500</v>
      </c>
      <c r="E2494" s="1">
        <v>1190660</v>
      </c>
      <c r="F2494" s="8" t="s">
        <v>620</v>
      </c>
      <c r="G2494" s="1">
        <v>119066</v>
      </c>
      <c r="H2494" s="1">
        <f t="shared" si="172"/>
        <v>1309726</v>
      </c>
      <c r="I2494" s="2" t="s">
        <v>1796</v>
      </c>
      <c r="J2494" s="2" t="s">
        <v>913</v>
      </c>
      <c r="K2494" s="1">
        <f>+VLOOKUP(B2494,[18]Sheet1!A:H,6,0)</f>
        <v>1190660</v>
      </c>
      <c r="L2494" s="1">
        <f t="shared" si="175"/>
        <v>0</v>
      </c>
      <c r="M2494" s="6">
        <f>+VLOOKUP(B2494,[18]Sheet1!A:H,8,0)</f>
        <v>45113</v>
      </c>
      <c r="N2494" t="s">
        <v>4623</v>
      </c>
    </row>
    <row r="2495" spans="1:14" customFormat="1" hidden="1" x14ac:dyDescent="0.2">
      <c r="A2495" s="6">
        <v>45087</v>
      </c>
      <c r="B2495" s="2">
        <v>34525</v>
      </c>
      <c r="C2495" s="2" t="s">
        <v>2162</v>
      </c>
      <c r="D2495" s="2" t="s">
        <v>4501</v>
      </c>
      <c r="E2495" s="1">
        <v>704665</v>
      </c>
      <c r="F2495" s="8" t="s">
        <v>620</v>
      </c>
      <c r="G2495" s="1">
        <v>70467</v>
      </c>
      <c r="H2495" s="1">
        <f t="shared" si="172"/>
        <v>775132</v>
      </c>
      <c r="I2495" s="2" t="s">
        <v>124</v>
      </c>
      <c r="J2495" s="2" t="s">
        <v>1197</v>
      </c>
      <c r="K2495" s="1">
        <f>+VLOOKUP(B2495,[18]Sheet1!A:H,6,0)</f>
        <v>704670</v>
      </c>
      <c r="L2495" s="1">
        <f t="shared" si="175"/>
        <v>5</v>
      </c>
      <c r="M2495" s="6">
        <f>+VLOOKUP(B2495,[18]Sheet1!A:H,8,0)</f>
        <v>45113</v>
      </c>
      <c r="N2495" t="s">
        <v>4623</v>
      </c>
    </row>
    <row r="2496" spans="1:14" customFormat="1" hidden="1" x14ac:dyDescent="0.2">
      <c r="A2496" s="6">
        <v>45087</v>
      </c>
      <c r="B2496" s="2">
        <v>34526</v>
      </c>
      <c r="C2496" s="2" t="s">
        <v>2162</v>
      </c>
      <c r="D2496" s="2" t="s">
        <v>4502</v>
      </c>
      <c r="E2496" s="1">
        <v>2156770</v>
      </c>
      <c r="F2496" s="8" t="s">
        <v>620</v>
      </c>
      <c r="G2496" s="1">
        <v>215677</v>
      </c>
      <c r="H2496" s="1">
        <f t="shared" si="172"/>
        <v>2372447</v>
      </c>
      <c r="I2496" s="2" t="s">
        <v>2339</v>
      </c>
      <c r="J2496" s="2" t="s">
        <v>1408</v>
      </c>
      <c r="K2496" s="1">
        <f>+VLOOKUP(B2496,[18]Sheet1!A:H,6,0)</f>
        <v>2156770</v>
      </c>
      <c r="L2496" s="1">
        <f t="shared" si="175"/>
        <v>0</v>
      </c>
      <c r="M2496" s="6">
        <f>+VLOOKUP(B2496,[18]Sheet1!A:H,8,0)</f>
        <v>45113</v>
      </c>
      <c r="N2496" t="s">
        <v>4623</v>
      </c>
    </row>
    <row r="2497" spans="1:14" customFormat="1" hidden="1" x14ac:dyDescent="0.2">
      <c r="A2497" s="6">
        <v>45087</v>
      </c>
      <c r="B2497" s="2">
        <v>34527</v>
      </c>
      <c r="C2497" s="2" t="s">
        <v>2162</v>
      </c>
      <c r="D2497" s="2" t="s">
        <v>4503</v>
      </c>
      <c r="E2497" s="1">
        <v>1740870</v>
      </c>
      <c r="F2497" s="8" t="s">
        <v>620</v>
      </c>
      <c r="G2497" s="1">
        <v>174087</v>
      </c>
      <c r="H2497" s="1">
        <f t="shared" si="172"/>
        <v>1914957</v>
      </c>
      <c r="I2497" s="2" t="s">
        <v>944</v>
      </c>
      <c r="J2497" s="2" t="s">
        <v>319</v>
      </c>
      <c r="K2497" s="1">
        <f>+VLOOKUP(B2497,[18]Sheet1!A:H,6,0)</f>
        <v>1740870</v>
      </c>
      <c r="L2497" s="1">
        <f t="shared" si="175"/>
        <v>0</v>
      </c>
      <c r="M2497" s="6">
        <f>+VLOOKUP(B2497,[18]Sheet1!A:H,8,0)</f>
        <v>45113</v>
      </c>
      <c r="N2497" t="s">
        <v>4623</v>
      </c>
    </row>
    <row r="2498" spans="1:14" customFormat="1" hidden="1" x14ac:dyDescent="0.2">
      <c r="A2498" s="6">
        <v>45087</v>
      </c>
      <c r="B2498" s="2">
        <v>34528</v>
      </c>
      <c r="C2498" s="2" t="s">
        <v>2162</v>
      </c>
      <c r="D2498" s="2" t="s">
        <v>4504</v>
      </c>
      <c r="E2498" s="1">
        <v>2156770</v>
      </c>
      <c r="F2498" s="8" t="s">
        <v>620</v>
      </c>
      <c r="G2498" s="1">
        <v>215677</v>
      </c>
      <c r="H2498" s="1">
        <f t="shared" ref="H2498:H2561" si="176">+E2498+G2498</f>
        <v>2372447</v>
      </c>
      <c r="I2498" s="2" t="s">
        <v>1900</v>
      </c>
      <c r="J2498" s="2" t="s">
        <v>441</v>
      </c>
      <c r="K2498" s="1">
        <f>+VLOOKUP(B2498,[18]Sheet1!A:H,6,0)</f>
        <v>2156770</v>
      </c>
      <c r="L2498" s="1">
        <f t="shared" si="175"/>
        <v>0</v>
      </c>
      <c r="M2498" s="6">
        <f>+VLOOKUP(B2498,[18]Sheet1!A:H,8,0)</f>
        <v>45113</v>
      </c>
      <c r="N2498" t="s">
        <v>4623</v>
      </c>
    </row>
    <row r="2499" spans="1:14" customFormat="1" hidden="1" x14ac:dyDescent="0.2">
      <c r="A2499" s="6">
        <v>45087</v>
      </c>
      <c r="B2499" s="2">
        <v>34529</v>
      </c>
      <c r="C2499" s="2" t="s">
        <v>2162</v>
      </c>
      <c r="D2499" s="2" t="s">
        <v>4505</v>
      </c>
      <c r="E2499" s="1">
        <v>2138895</v>
      </c>
      <c r="F2499" s="8" t="s">
        <v>620</v>
      </c>
      <c r="G2499" s="1">
        <v>213890</v>
      </c>
      <c r="H2499" s="1">
        <f t="shared" si="176"/>
        <v>2352785</v>
      </c>
      <c r="I2499" s="2" t="s">
        <v>1900</v>
      </c>
      <c r="J2499" s="2" t="s">
        <v>441</v>
      </c>
      <c r="K2499" s="1">
        <f>+VLOOKUP(B2499,[18]Sheet1!A:H,6,0)</f>
        <v>2138900</v>
      </c>
      <c r="L2499" s="1">
        <f t="shared" si="175"/>
        <v>5</v>
      </c>
      <c r="M2499" s="6">
        <f>+VLOOKUP(B2499,[18]Sheet1!A:H,8,0)</f>
        <v>45113</v>
      </c>
      <c r="N2499" t="s">
        <v>4623</v>
      </c>
    </row>
    <row r="2500" spans="1:14" customFormat="1" hidden="1" x14ac:dyDescent="0.2">
      <c r="A2500" s="6">
        <v>45087</v>
      </c>
      <c r="B2500" s="2">
        <v>34557</v>
      </c>
      <c r="C2500" s="2" t="s">
        <v>2162</v>
      </c>
      <c r="D2500" s="2" t="s">
        <v>4506</v>
      </c>
      <c r="E2500" s="1">
        <v>1715280</v>
      </c>
      <c r="F2500" s="8" t="s">
        <v>620</v>
      </c>
      <c r="G2500" s="1">
        <v>171528</v>
      </c>
      <c r="H2500" s="1">
        <f t="shared" si="176"/>
        <v>1886808</v>
      </c>
      <c r="I2500" s="2" t="s">
        <v>2355</v>
      </c>
      <c r="J2500" s="2" t="s">
        <v>2013</v>
      </c>
      <c r="K2500" s="1">
        <f>+VLOOKUP(B2500,[18]Sheet1!A:H,6,0)</f>
        <v>1715280</v>
      </c>
      <c r="L2500" s="1">
        <f t="shared" si="175"/>
        <v>0</v>
      </c>
      <c r="M2500" s="6">
        <f>+VLOOKUP(B2500,[18]Sheet1!A:H,8,0)</f>
        <v>45113</v>
      </c>
      <c r="N2500" t="s">
        <v>4623</v>
      </c>
    </row>
    <row r="2501" spans="1:14" customFormat="1" hidden="1" x14ac:dyDescent="0.2">
      <c r="A2501" s="6">
        <v>45087</v>
      </c>
      <c r="B2501" s="2">
        <v>34558</v>
      </c>
      <c r="C2501" s="2" t="s">
        <v>2162</v>
      </c>
      <c r="D2501" s="2" t="s">
        <v>4507</v>
      </c>
      <c r="E2501" s="1">
        <v>1970450</v>
      </c>
      <c r="F2501" s="8" t="s">
        <v>620</v>
      </c>
      <c r="G2501" s="1">
        <v>197045</v>
      </c>
      <c r="H2501" s="1">
        <f t="shared" si="176"/>
        <v>2167495</v>
      </c>
      <c r="I2501" s="2" t="s">
        <v>2355</v>
      </c>
      <c r="J2501" s="2" t="s">
        <v>2013</v>
      </c>
      <c r="K2501" s="1">
        <f>+VLOOKUP(B2501,[18]Sheet1!A:H,6,0)</f>
        <v>1970450</v>
      </c>
      <c r="L2501" s="1">
        <f t="shared" si="175"/>
        <v>0</v>
      </c>
      <c r="M2501" s="6">
        <f>+VLOOKUP(B2501,[18]Sheet1!A:H,8,0)</f>
        <v>45113</v>
      </c>
      <c r="N2501" t="s">
        <v>4623</v>
      </c>
    </row>
    <row r="2502" spans="1:14" customFormat="1" hidden="1" x14ac:dyDescent="0.2">
      <c r="A2502" s="6">
        <v>45094</v>
      </c>
      <c r="B2502" s="2">
        <v>36143</v>
      </c>
      <c r="C2502" s="2" t="s">
        <v>2162</v>
      </c>
      <c r="D2502" s="2" t="s">
        <v>4508</v>
      </c>
      <c r="E2502" s="1">
        <v>4320460</v>
      </c>
      <c r="F2502" s="8" t="s">
        <v>620</v>
      </c>
      <c r="G2502" s="1">
        <v>432046</v>
      </c>
      <c r="H2502" s="1">
        <f t="shared" si="176"/>
        <v>4752506</v>
      </c>
      <c r="I2502" s="2" t="s">
        <v>2355</v>
      </c>
      <c r="J2502" s="2" t="s">
        <v>2013</v>
      </c>
      <c r="K2502" s="1">
        <f>+VLOOKUP(B2502,[19]Sheet1!$A:$H,6,0)</f>
        <v>4320460</v>
      </c>
      <c r="L2502" s="1">
        <f t="shared" si="175"/>
        <v>0</v>
      </c>
      <c r="M2502" s="6">
        <f>+VLOOKUP(B2502,[19]Sheet1!$A:$H,8,0)</f>
        <v>45145</v>
      </c>
      <c r="N2502" t="s">
        <v>4785</v>
      </c>
    </row>
    <row r="2503" spans="1:14" customFormat="1" hidden="1" x14ac:dyDescent="0.2">
      <c r="A2503" s="6">
        <v>45094</v>
      </c>
      <c r="B2503" s="2">
        <v>36144</v>
      </c>
      <c r="C2503" s="2" t="s">
        <v>2162</v>
      </c>
      <c r="D2503" s="2" t="s">
        <v>4509</v>
      </c>
      <c r="E2503" s="1">
        <v>943990</v>
      </c>
      <c r="F2503" s="8" t="s">
        <v>620</v>
      </c>
      <c r="G2503" s="1">
        <v>94399</v>
      </c>
      <c r="H2503" s="1">
        <f t="shared" si="176"/>
        <v>1038389</v>
      </c>
      <c r="I2503" s="2" t="s">
        <v>944</v>
      </c>
      <c r="J2503" s="2" t="s">
        <v>319</v>
      </c>
      <c r="K2503" s="1">
        <f>+VLOOKUP(B2503,[19]Sheet1!$A:$H,6,0)</f>
        <v>943990</v>
      </c>
      <c r="L2503" s="1">
        <f t="shared" si="175"/>
        <v>0</v>
      </c>
      <c r="M2503" s="6">
        <f>+VLOOKUP(B2503,[19]Sheet1!$A:$H,8,0)</f>
        <v>45145</v>
      </c>
      <c r="N2503" t="s">
        <v>4785</v>
      </c>
    </row>
    <row r="2504" spans="1:14" customFormat="1" hidden="1" x14ac:dyDescent="0.2">
      <c r="A2504" s="6">
        <v>45094</v>
      </c>
      <c r="B2504" s="2">
        <v>36145</v>
      </c>
      <c r="C2504" s="2" t="s">
        <v>2162</v>
      </c>
      <c r="D2504" s="2" t="s">
        <v>4510</v>
      </c>
      <c r="E2504" s="1">
        <v>4999760</v>
      </c>
      <c r="F2504" s="8" t="s">
        <v>620</v>
      </c>
      <c r="G2504" s="1">
        <v>499976</v>
      </c>
      <c r="H2504" s="1">
        <f t="shared" si="176"/>
        <v>5499736</v>
      </c>
      <c r="I2504" s="2" t="s">
        <v>944</v>
      </c>
      <c r="J2504" s="2" t="s">
        <v>319</v>
      </c>
      <c r="K2504" s="1">
        <f>+VLOOKUP(B2504,[18]Sheet1!A:H,6,0)</f>
        <v>4999760</v>
      </c>
      <c r="L2504" s="1">
        <f t="shared" si="175"/>
        <v>0</v>
      </c>
      <c r="M2504" s="6">
        <f>+VLOOKUP(B2504,[18]Sheet1!A:H,8,0)</f>
        <v>45113</v>
      </c>
      <c r="N2504" t="s">
        <v>4623</v>
      </c>
    </row>
    <row r="2505" spans="1:14" customFormat="1" hidden="1" x14ac:dyDescent="0.2">
      <c r="A2505" s="6">
        <v>45094</v>
      </c>
      <c r="B2505" s="2">
        <v>36146</v>
      </c>
      <c r="C2505" s="2" t="s">
        <v>2162</v>
      </c>
      <c r="D2505" s="2" t="s">
        <v>4511</v>
      </c>
      <c r="E2505" s="1">
        <v>1468620</v>
      </c>
      <c r="F2505" s="8" t="s">
        <v>620</v>
      </c>
      <c r="G2505" s="1">
        <v>146862</v>
      </c>
      <c r="H2505" s="1">
        <f t="shared" si="176"/>
        <v>1615482</v>
      </c>
      <c r="I2505" s="2" t="s">
        <v>24</v>
      </c>
      <c r="J2505" s="2" t="s">
        <v>349</v>
      </c>
      <c r="K2505" s="1">
        <f>+VLOOKUP(B2505,[18]Sheet1!A:H,6,0)</f>
        <v>1468620</v>
      </c>
      <c r="L2505" s="1">
        <f t="shared" si="175"/>
        <v>0</v>
      </c>
      <c r="M2505" s="6">
        <f>+VLOOKUP(B2505,[18]Sheet1!A:H,8,0)</f>
        <v>45113</v>
      </c>
      <c r="N2505" t="s">
        <v>4623</v>
      </c>
    </row>
    <row r="2506" spans="1:14" customFormat="1" hidden="1" x14ac:dyDescent="0.2">
      <c r="A2506" s="6">
        <v>45094</v>
      </c>
      <c r="B2506" s="2">
        <v>36147</v>
      </c>
      <c r="C2506" s="2" t="s">
        <v>2162</v>
      </c>
      <c r="D2506" s="2" t="s">
        <v>4512</v>
      </c>
      <c r="E2506" s="1">
        <v>943990</v>
      </c>
      <c r="F2506" s="8" t="s">
        <v>620</v>
      </c>
      <c r="G2506" s="1">
        <v>94399</v>
      </c>
      <c r="H2506" s="1">
        <f t="shared" si="176"/>
        <v>1038389</v>
      </c>
      <c r="I2506" s="2" t="s">
        <v>2445</v>
      </c>
      <c r="J2506" s="2" t="s">
        <v>1098</v>
      </c>
      <c r="K2506" s="1">
        <f>+VLOOKUP(B2506,[19]Sheet1!$A:$H,6,0)</f>
        <v>943990</v>
      </c>
      <c r="L2506" s="1">
        <f t="shared" si="175"/>
        <v>0</v>
      </c>
      <c r="M2506" s="6">
        <f>+VLOOKUP(B2506,[19]Sheet1!$A:$H,8,0)</f>
        <v>45145</v>
      </c>
      <c r="N2506" t="s">
        <v>4785</v>
      </c>
    </row>
    <row r="2507" spans="1:14" customFormat="1" hidden="1" x14ac:dyDescent="0.2">
      <c r="A2507" s="6">
        <v>45094</v>
      </c>
      <c r="B2507" s="2">
        <v>36148</v>
      </c>
      <c r="C2507" s="2" t="s">
        <v>2162</v>
      </c>
      <c r="D2507" s="2" t="s">
        <v>4513</v>
      </c>
      <c r="E2507" s="1">
        <v>1920267</v>
      </c>
      <c r="F2507" s="8" t="s">
        <v>620</v>
      </c>
      <c r="G2507" s="1">
        <v>192027</v>
      </c>
      <c r="H2507" s="1">
        <f t="shared" si="176"/>
        <v>2112294</v>
      </c>
      <c r="I2507" s="2" t="s">
        <v>2445</v>
      </c>
      <c r="J2507" s="2" t="s">
        <v>1098</v>
      </c>
      <c r="K2507" s="1">
        <f>+VLOOKUP(B2507,[18]Sheet1!A:H,6,0)</f>
        <v>1920270</v>
      </c>
      <c r="L2507" s="1">
        <f t="shared" si="175"/>
        <v>3</v>
      </c>
      <c r="M2507" s="6">
        <f>+VLOOKUP(B2507,[18]Sheet1!A:H,8,0)</f>
        <v>45113</v>
      </c>
      <c r="N2507" t="s">
        <v>4623</v>
      </c>
    </row>
    <row r="2508" spans="1:14" customFormat="1" hidden="1" x14ac:dyDescent="0.2">
      <c r="A2508" s="6">
        <v>45094</v>
      </c>
      <c r="B2508" s="2">
        <v>36149</v>
      </c>
      <c r="C2508" s="2" t="s">
        <v>2162</v>
      </c>
      <c r="D2508" s="2" t="s">
        <v>4514</v>
      </c>
      <c r="E2508" s="1">
        <v>2381320</v>
      </c>
      <c r="F2508" s="8" t="s">
        <v>620</v>
      </c>
      <c r="G2508" s="1">
        <v>238132</v>
      </c>
      <c r="H2508" s="1">
        <f t="shared" si="176"/>
        <v>2619452</v>
      </c>
      <c r="I2508" s="2" t="s">
        <v>2818</v>
      </c>
      <c r="J2508" s="2" t="s">
        <v>364</v>
      </c>
      <c r="K2508" s="1">
        <f>+VLOOKUP(B2508,[18]Sheet1!A:H,6,0)</f>
        <v>2381320</v>
      </c>
      <c r="L2508" s="1">
        <f t="shared" si="175"/>
        <v>0</v>
      </c>
      <c r="M2508" s="6">
        <f>+VLOOKUP(B2508,[18]Sheet1!A:H,8,0)</f>
        <v>45113</v>
      </c>
      <c r="N2508" t="s">
        <v>4623</v>
      </c>
    </row>
    <row r="2509" spans="1:14" customFormat="1" hidden="1" x14ac:dyDescent="0.2">
      <c r="A2509" s="6">
        <v>45094</v>
      </c>
      <c r="B2509" s="2">
        <v>36150</v>
      </c>
      <c r="C2509" s="2" t="s">
        <v>2162</v>
      </c>
      <c r="D2509" s="2" t="s">
        <v>4515</v>
      </c>
      <c r="E2509" s="1">
        <v>3775960</v>
      </c>
      <c r="F2509" s="8" t="s">
        <v>620</v>
      </c>
      <c r="G2509" s="1">
        <v>377596</v>
      </c>
      <c r="H2509" s="1">
        <f t="shared" si="176"/>
        <v>4153556</v>
      </c>
      <c r="I2509" s="2" t="s">
        <v>2355</v>
      </c>
      <c r="J2509" s="2" t="s">
        <v>2013</v>
      </c>
      <c r="K2509" s="1">
        <f>+VLOOKUP(B2509,[19]Sheet1!$A:$H,6,0)</f>
        <v>3775960</v>
      </c>
      <c r="L2509" s="1">
        <f t="shared" si="175"/>
        <v>0</v>
      </c>
      <c r="M2509" s="6">
        <f>+VLOOKUP(B2509,[19]Sheet1!$A:$H,8,0)</f>
        <v>45145</v>
      </c>
      <c r="N2509" t="s">
        <v>4785</v>
      </c>
    </row>
    <row r="2510" spans="1:14" customFormat="1" hidden="1" x14ac:dyDescent="0.2">
      <c r="A2510" s="6">
        <v>45094</v>
      </c>
      <c r="B2510" s="2">
        <v>36152</v>
      </c>
      <c r="C2510" s="2" t="s">
        <v>2162</v>
      </c>
      <c r="D2510" s="2" t="s">
        <v>4516</v>
      </c>
      <c r="E2510" s="1">
        <v>2381320</v>
      </c>
      <c r="F2510" s="8" t="s">
        <v>620</v>
      </c>
      <c r="G2510" s="1">
        <v>238132</v>
      </c>
      <c r="H2510" s="1">
        <f t="shared" si="176"/>
        <v>2619452</v>
      </c>
      <c r="I2510" s="2" t="s">
        <v>2355</v>
      </c>
      <c r="J2510" s="2" t="s">
        <v>2013</v>
      </c>
      <c r="K2510" s="1">
        <f>+VLOOKUP(B2510,[18]Sheet1!A:H,6,0)</f>
        <v>2381320</v>
      </c>
      <c r="L2510" s="1">
        <f t="shared" si="175"/>
        <v>0</v>
      </c>
      <c r="M2510" s="6">
        <f>+VLOOKUP(B2510,[18]Sheet1!A:H,8,0)</f>
        <v>45113</v>
      </c>
      <c r="N2510" t="s">
        <v>4623</v>
      </c>
    </row>
    <row r="2511" spans="1:14" customFormat="1" hidden="1" x14ac:dyDescent="0.2">
      <c r="A2511" s="6">
        <v>45094</v>
      </c>
      <c r="B2511" s="2">
        <v>36154</v>
      </c>
      <c r="C2511" s="2" t="s">
        <v>2162</v>
      </c>
      <c r="D2511" s="2" t="s">
        <v>4517</v>
      </c>
      <c r="E2511" s="1">
        <v>2831970</v>
      </c>
      <c r="F2511" s="8" t="s">
        <v>620</v>
      </c>
      <c r="G2511" s="1">
        <v>283197</v>
      </c>
      <c r="H2511" s="1">
        <f t="shared" si="176"/>
        <v>3115167</v>
      </c>
      <c r="I2511" s="2" t="s">
        <v>2355</v>
      </c>
      <c r="J2511" s="2" t="s">
        <v>2013</v>
      </c>
      <c r="K2511" s="1">
        <f>+VLOOKUP(B2511,[19]Sheet1!$A:$H,6,0)</f>
        <v>2831970</v>
      </c>
      <c r="L2511" s="1">
        <f t="shared" si="175"/>
        <v>0</v>
      </c>
      <c r="M2511" s="6">
        <f>+VLOOKUP(B2511,[19]Sheet1!$A:$H,8,0)</f>
        <v>45145</v>
      </c>
      <c r="N2511" t="s">
        <v>4785</v>
      </c>
    </row>
    <row r="2512" spans="1:14" customFormat="1" hidden="1" x14ac:dyDescent="0.2">
      <c r="A2512" s="6">
        <v>45094</v>
      </c>
      <c r="B2512" s="2">
        <v>36156</v>
      </c>
      <c r="C2512" s="2" t="s">
        <v>2162</v>
      </c>
      <c r="D2512" s="2" t="s">
        <v>4518</v>
      </c>
      <c r="E2512" s="1">
        <v>2722795</v>
      </c>
      <c r="F2512" s="8" t="s">
        <v>620</v>
      </c>
      <c r="G2512" s="1">
        <v>272280</v>
      </c>
      <c r="H2512" s="1">
        <f t="shared" si="176"/>
        <v>2995075</v>
      </c>
      <c r="I2512" s="2" t="s">
        <v>1222</v>
      </c>
      <c r="J2512" s="2" t="s">
        <v>915</v>
      </c>
      <c r="K2512" s="1">
        <f>+VLOOKUP(B2512,[18]Sheet1!A:H,6,0)</f>
        <v>2722800</v>
      </c>
      <c r="L2512" s="1">
        <f t="shared" si="175"/>
        <v>5</v>
      </c>
      <c r="M2512" s="6">
        <f>+VLOOKUP(B2512,[18]Sheet1!A:H,8,0)</f>
        <v>45113</v>
      </c>
      <c r="N2512" t="s">
        <v>4623</v>
      </c>
    </row>
    <row r="2513" spans="1:14" customFormat="1" hidden="1" x14ac:dyDescent="0.2">
      <c r="A2513" s="6">
        <v>45094</v>
      </c>
      <c r="B2513" s="2">
        <v>36158</v>
      </c>
      <c r="C2513" s="2" t="s">
        <v>2162</v>
      </c>
      <c r="D2513" s="2" t="s">
        <v>4519</v>
      </c>
      <c r="E2513" s="1">
        <v>1468620</v>
      </c>
      <c r="F2513" s="8" t="s">
        <v>620</v>
      </c>
      <c r="G2513" s="1">
        <v>146862</v>
      </c>
      <c r="H2513" s="1">
        <f t="shared" si="176"/>
        <v>1615482</v>
      </c>
      <c r="I2513" s="2" t="s">
        <v>2354</v>
      </c>
      <c r="J2513" s="2" t="s">
        <v>442</v>
      </c>
      <c r="K2513" s="1">
        <f>+VLOOKUP(B2513,[18]Sheet1!A:H,6,0)</f>
        <v>1468620</v>
      </c>
      <c r="L2513" s="1">
        <f t="shared" si="175"/>
        <v>0</v>
      </c>
      <c r="M2513" s="6">
        <f>+VLOOKUP(B2513,[18]Sheet1!A:H,8,0)</f>
        <v>45113</v>
      </c>
      <c r="N2513" t="s">
        <v>4623</v>
      </c>
    </row>
    <row r="2514" spans="1:14" customFormat="1" hidden="1" x14ac:dyDescent="0.2">
      <c r="A2514" s="6">
        <v>45094</v>
      </c>
      <c r="B2514" s="2">
        <v>36159</v>
      </c>
      <c r="C2514" s="2" t="s">
        <v>2162</v>
      </c>
      <c r="D2514" s="2" t="s">
        <v>4520</v>
      </c>
      <c r="E2514" s="1">
        <v>3849940</v>
      </c>
      <c r="F2514" s="8" t="s">
        <v>620</v>
      </c>
      <c r="G2514" s="1">
        <v>384994</v>
      </c>
      <c r="H2514" s="1">
        <f t="shared" si="176"/>
        <v>4234934</v>
      </c>
      <c r="I2514" s="2" t="s">
        <v>944</v>
      </c>
      <c r="J2514" s="2" t="s">
        <v>319</v>
      </c>
      <c r="K2514" s="1">
        <f>+VLOOKUP(B2514,[18]Sheet1!A:H,6,0)</f>
        <v>3849940</v>
      </c>
      <c r="L2514" s="1">
        <f t="shared" si="175"/>
        <v>0</v>
      </c>
      <c r="M2514" s="6">
        <f>+VLOOKUP(B2514,[18]Sheet1!A:H,8,0)</f>
        <v>45113</v>
      </c>
      <c r="N2514" t="s">
        <v>4623</v>
      </c>
    </row>
    <row r="2515" spans="1:14" customFormat="1" hidden="1" x14ac:dyDescent="0.2">
      <c r="A2515" s="6">
        <v>45094</v>
      </c>
      <c r="B2515" s="2">
        <v>36160</v>
      </c>
      <c r="C2515" s="2" t="s">
        <v>2162</v>
      </c>
      <c r="D2515" s="2" t="s">
        <v>4521</v>
      </c>
      <c r="E2515" s="1">
        <v>943990</v>
      </c>
      <c r="F2515" s="8" t="s">
        <v>620</v>
      </c>
      <c r="G2515" s="1">
        <v>94399</v>
      </c>
      <c r="H2515" s="1">
        <f t="shared" si="176"/>
        <v>1038389</v>
      </c>
      <c r="I2515" s="2" t="s">
        <v>944</v>
      </c>
      <c r="J2515" s="2" t="s">
        <v>319</v>
      </c>
      <c r="K2515" s="1">
        <f>+VLOOKUP(B2515,[19]Sheet1!$A:$H,6,0)</f>
        <v>943990</v>
      </c>
      <c r="L2515" s="1">
        <f t="shared" si="175"/>
        <v>0</v>
      </c>
      <c r="M2515" s="6">
        <f>+VLOOKUP(B2515,[19]Sheet1!$A:$H,8,0)</f>
        <v>45145</v>
      </c>
      <c r="N2515" t="s">
        <v>4785</v>
      </c>
    </row>
    <row r="2516" spans="1:14" customFormat="1" hidden="1" x14ac:dyDescent="0.2">
      <c r="A2516" s="6">
        <v>45094</v>
      </c>
      <c r="B2516" s="2">
        <v>36161</v>
      </c>
      <c r="C2516" s="2" t="s">
        <v>2162</v>
      </c>
      <c r="D2516" s="2" t="s">
        <v>4522</v>
      </c>
      <c r="E2516" s="1">
        <v>1887980</v>
      </c>
      <c r="F2516" s="8" t="s">
        <v>620</v>
      </c>
      <c r="G2516" s="1">
        <v>188798</v>
      </c>
      <c r="H2516" s="1">
        <f t="shared" si="176"/>
        <v>2076778</v>
      </c>
      <c r="I2516" s="2" t="s">
        <v>24</v>
      </c>
      <c r="J2516" s="2" t="s">
        <v>349</v>
      </c>
      <c r="K2516" s="1">
        <f>+VLOOKUP(B2516,[19]Sheet1!$A:$H,6,0)</f>
        <v>1887980</v>
      </c>
      <c r="L2516" s="1">
        <f t="shared" si="175"/>
        <v>0</v>
      </c>
      <c r="M2516" s="6">
        <f>+VLOOKUP(B2516,[19]Sheet1!$A:$H,8,0)</f>
        <v>45145</v>
      </c>
      <c r="N2516" t="s">
        <v>4785</v>
      </c>
    </row>
    <row r="2517" spans="1:14" customFormat="1" hidden="1" x14ac:dyDescent="0.2">
      <c r="A2517" s="6">
        <v>45094</v>
      </c>
      <c r="B2517" s="2">
        <v>36162</v>
      </c>
      <c r="C2517" s="2" t="s">
        <v>2162</v>
      </c>
      <c r="D2517" s="2" t="s">
        <v>4523</v>
      </c>
      <c r="E2517" s="1">
        <v>2588124</v>
      </c>
      <c r="F2517" s="8" t="s">
        <v>620</v>
      </c>
      <c r="G2517" s="1">
        <v>258812</v>
      </c>
      <c r="H2517" s="1">
        <f t="shared" si="176"/>
        <v>2846936</v>
      </c>
      <c r="I2517" s="2" t="s">
        <v>24</v>
      </c>
      <c r="J2517" s="2" t="s">
        <v>349</v>
      </c>
      <c r="K2517" s="1">
        <f>+VLOOKUP(B2517,[18]Sheet1!A:H,6,0)</f>
        <v>2588120</v>
      </c>
      <c r="L2517" s="1">
        <f t="shared" si="175"/>
        <v>-4</v>
      </c>
      <c r="M2517" s="6">
        <f>+VLOOKUP(B2517,[18]Sheet1!A:H,8,0)</f>
        <v>45113</v>
      </c>
      <c r="N2517" t="s">
        <v>4623</v>
      </c>
    </row>
    <row r="2518" spans="1:14" customFormat="1" hidden="1" x14ac:dyDescent="0.2">
      <c r="A2518" s="6">
        <v>45094</v>
      </c>
      <c r="B2518" s="2">
        <v>36164</v>
      </c>
      <c r="C2518" s="2" t="s">
        <v>2162</v>
      </c>
      <c r="D2518" s="2" t="s">
        <v>4524</v>
      </c>
      <c r="E2518" s="1">
        <v>2618440</v>
      </c>
      <c r="F2518" s="8" t="s">
        <v>620</v>
      </c>
      <c r="G2518" s="1">
        <v>261844</v>
      </c>
      <c r="H2518" s="1">
        <f t="shared" si="176"/>
        <v>2880284</v>
      </c>
      <c r="I2518" s="2" t="s">
        <v>2445</v>
      </c>
      <c r="J2518" s="2" t="s">
        <v>1098</v>
      </c>
      <c r="K2518" s="1">
        <f>+VLOOKUP(B2518,[18]Sheet1!A:H,6,0)</f>
        <v>2618440</v>
      </c>
      <c r="L2518" s="1">
        <f t="shared" ref="L2518:L2581" si="177">+K2518-E2518</f>
        <v>0</v>
      </c>
      <c r="M2518" s="6">
        <f>+VLOOKUP(B2518,[18]Sheet1!A:H,8,0)</f>
        <v>45113</v>
      </c>
      <c r="N2518" t="s">
        <v>4623</v>
      </c>
    </row>
    <row r="2519" spans="1:14" customFormat="1" hidden="1" x14ac:dyDescent="0.2">
      <c r="A2519" s="6">
        <v>45094</v>
      </c>
      <c r="B2519" s="2">
        <v>36166</v>
      </c>
      <c r="C2519" s="2" t="s">
        <v>2162</v>
      </c>
      <c r="D2519" s="2" t="s">
        <v>4525</v>
      </c>
      <c r="E2519" s="1">
        <v>943990</v>
      </c>
      <c r="F2519" s="8" t="s">
        <v>620</v>
      </c>
      <c r="G2519" s="1">
        <v>94399</v>
      </c>
      <c r="H2519" s="1">
        <f t="shared" si="176"/>
        <v>1038389</v>
      </c>
      <c r="I2519" s="2" t="s">
        <v>1796</v>
      </c>
      <c r="J2519" s="2" t="s">
        <v>913</v>
      </c>
      <c r="K2519" s="1">
        <f>+VLOOKUP(B2519,[19]Sheet1!$A:$H,6,0)</f>
        <v>943990</v>
      </c>
      <c r="L2519" s="1">
        <f t="shared" si="177"/>
        <v>0</v>
      </c>
      <c r="M2519" s="6">
        <f>+VLOOKUP(B2519,[19]Sheet1!$A:$H,8,0)</f>
        <v>45145</v>
      </c>
      <c r="N2519" t="s">
        <v>4785</v>
      </c>
    </row>
    <row r="2520" spans="1:14" customFormat="1" hidden="1" x14ac:dyDescent="0.2">
      <c r="A2520" s="6">
        <v>45094</v>
      </c>
      <c r="B2520" s="2">
        <v>36167</v>
      </c>
      <c r="C2520" s="2" t="s">
        <v>2162</v>
      </c>
      <c r="D2520" s="2" t="s">
        <v>4526</v>
      </c>
      <c r="E2520" s="1">
        <v>523165</v>
      </c>
      <c r="F2520" s="8" t="s">
        <v>620</v>
      </c>
      <c r="G2520" s="1">
        <v>52317</v>
      </c>
      <c r="H2520" s="1">
        <f t="shared" si="176"/>
        <v>575482</v>
      </c>
      <c r="I2520" s="2" t="s">
        <v>1796</v>
      </c>
      <c r="J2520" s="2" t="s">
        <v>913</v>
      </c>
      <c r="K2520" s="1">
        <f>+VLOOKUP(B2520,[18]Sheet1!A:H,6,0)</f>
        <v>523170</v>
      </c>
      <c r="L2520" s="1">
        <f t="shared" si="177"/>
        <v>5</v>
      </c>
      <c r="M2520" s="6">
        <f>+VLOOKUP(B2520,[18]Sheet1!A:H,8,0)</f>
        <v>45113</v>
      </c>
      <c r="N2520" t="s">
        <v>4623</v>
      </c>
    </row>
    <row r="2521" spans="1:14" customFormat="1" hidden="1" x14ac:dyDescent="0.2">
      <c r="A2521" s="6">
        <v>45094</v>
      </c>
      <c r="B2521" s="2">
        <v>36169</v>
      </c>
      <c r="C2521" s="2" t="s">
        <v>2162</v>
      </c>
      <c r="D2521" s="2" t="s">
        <v>4527</v>
      </c>
      <c r="E2521" s="1">
        <v>3325310</v>
      </c>
      <c r="F2521" s="8" t="s">
        <v>620</v>
      </c>
      <c r="G2521" s="1">
        <v>332531</v>
      </c>
      <c r="H2521" s="1">
        <f t="shared" si="176"/>
        <v>3657841</v>
      </c>
      <c r="I2521" s="2" t="s">
        <v>1554</v>
      </c>
      <c r="J2521" s="2" t="s">
        <v>2830</v>
      </c>
      <c r="K2521" s="1">
        <f>+VLOOKUP(B2521,[19]Sheet1!$A:$H,6,0)</f>
        <v>3325310</v>
      </c>
      <c r="L2521" s="1">
        <f t="shared" si="177"/>
        <v>0</v>
      </c>
      <c r="M2521" s="6">
        <f>+VLOOKUP(B2521,[19]Sheet1!$A:$H,8,0)</f>
        <v>45145</v>
      </c>
      <c r="N2521" t="s">
        <v>4785</v>
      </c>
    </row>
    <row r="2522" spans="1:14" customFormat="1" hidden="1" x14ac:dyDescent="0.2">
      <c r="A2522" s="6">
        <v>45094</v>
      </c>
      <c r="B2522" s="2">
        <v>36170</v>
      </c>
      <c r="C2522" s="2" t="s">
        <v>2162</v>
      </c>
      <c r="D2522" s="2" t="s">
        <v>4528</v>
      </c>
      <c r="E2522" s="1">
        <v>1468620</v>
      </c>
      <c r="F2522" s="8" t="s">
        <v>620</v>
      </c>
      <c r="G2522" s="1">
        <v>146862</v>
      </c>
      <c r="H2522" s="1">
        <f t="shared" si="176"/>
        <v>1615482</v>
      </c>
      <c r="I2522" s="2" t="s">
        <v>431</v>
      </c>
      <c r="J2522" s="2" t="s">
        <v>2857</v>
      </c>
      <c r="K2522" s="1">
        <f>+VLOOKUP(B2522,[18]Sheet1!A:H,6,0)</f>
        <v>1468620</v>
      </c>
      <c r="L2522" s="1">
        <f t="shared" si="177"/>
        <v>0</v>
      </c>
      <c r="M2522" s="6">
        <f>+VLOOKUP(B2522,[18]Sheet1!A:H,8,0)</f>
        <v>45113</v>
      </c>
      <c r="N2522" t="s">
        <v>4623</v>
      </c>
    </row>
    <row r="2523" spans="1:14" customFormat="1" hidden="1" x14ac:dyDescent="0.2">
      <c r="A2523" s="6">
        <v>45094</v>
      </c>
      <c r="B2523" s="2">
        <v>36171</v>
      </c>
      <c r="C2523" s="2" t="s">
        <v>2162</v>
      </c>
      <c r="D2523" s="2" t="s">
        <v>4529</v>
      </c>
      <c r="E2523" s="1">
        <v>1468620</v>
      </c>
      <c r="F2523" s="8" t="s">
        <v>620</v>
      </c>
      <c r="G2523" s="1">
        <v>146862</v>
      </c>
      <c r="H2523" s="1">
        <f t="shared" si="176"/>
        <v>1615482</v>
      </c>
      <c r="I2523" s="2" t="s">
        <v>124</v>
      </c>
      <c r="J2523" s="2" t="s">
        <v>1197</v>
      </c>
      <c r="K2523" s="1">
        <f>+VLOOKUP(B2523,[18]Sheet1!A:H,6,0)</f>
        <v>1468620</v>
      </c>
      <c r="L2523" s="1">
        <f t="shared" si="177"/>
        <v>0</v>
      </c>
      <c r="M2523" s="6">
        <f>+VLOOKUP(B2523,[18]Sheet1!A:H,8,0)</f>
        <v>45113</v>
      </c>
      <c r="N2523" t="s">
        <v>4623</v>
      </c>
    </row>
    <row r="2524" spans="1:14" customFormat="1" hidden="1" x14ac:dyDescent="0.2">
      <c r="A2524" s="6">
        <v>45094</v>
      </c>
      <c r="B2524" s="2">
        <v>36172</v>
      </c>
      <c r="C2524" s="2" t="s">
        <v>2162</v>
      </c>
      <c r="D2524" s="2" t="s">
        <v>4530</v>
      </c>
      <c r="E2524" s="1">
        <v>943990</v>
      </c>
      <c r="F2524" s="8" t="s">
        <v>620</v>
      </c>
      <c r="G2524" s="1">
        <v>94399</v>
      </c>
      <c r="H2524" s="1">
        <f t="shared" si="176"/>
        <v>1038389</v>
      </c>
      <c r="I2524" s="2" t="s">
        <v>124</v>
      </c>
      <c r="J2524" s="2" t="s">
        <v>1197</v>
      </c>
      <c r="K2524" s="1">
        <f>+VLOOKUP(B2524,[19]Sheet1!$A:$H,6,0)</f>
        <v>943990</v>
      </c>
      <c r="L2524" s="1">
        <f t="shared" si="177"/>
        <v>0</v>
      </c>
      <c r="M2524" s="6">
        <f>+VLOOKUP(B2524,[19]Sheet1!$A:$H,8,0)</f>
        <v>45145</v>
      </c>
      <c r="N2524" t="s">
        <v>4785</v>
      </c>
    </row>
    <row r="2525" spans="1:14" customFormat="1" hidden="1" x14ac:dyDescent="0.2">
      <c r="A2525" s="6">
        <v>45094</v>
      </c>
      <c r="B2525" s="2">
        <v>36173</v>
      </c>
      <c r="C2525" s="2" t="s">
        <v>2162</v>
      </c>
      <c r="D2525" s="2" t="s">
        <v>4531</v>
      </c>
      <c r="E2525" s="1">
        <v>2481686</v>
      </c>
      <c r="F2525" s="8" t="s">
        <v>620</v>
      </c>
      <c r="G2525" s="1">
        <v>248169</v>
      </c>
      <c r="H2525" s="1">
        <f t="shared" si="176"/>
        <v>2729855</v>
      </c>
      <c r="I2525" s="2" t="s">
        <v>2339</v>
      </c>
      <c r="J2525" s="2" t="s">
        <v>1408</v>
      </c>
      <c r="K2525" s="1">
        <f>+VLOOKUP(B2525,[18]Sheet1!A:H,6,0)</f>
        <v>2481690</v>
      </c>
      <c r="L2525" s="1">
        <f t="shared" si="177"/>
        <v>4</v>
      </c>
      <c r="M2525" s="6">
        <f>+VLOOKUP(B2525,[18]Sheet1!A:H,8,0)</f>
        <v>45113</v>
      </c>
      <c r="N2525" t="s">
        <v>4623</v>
      </c>
    </row>
    <row r="2526" spans="1:14" customFormat="1" hidden="1" x14ac:dyDescent="0.2">
      <c r="A2526" s="6">
        <v>45094</v>
      </c>
      <c r="B2526" s="2">
        <v>36174</v>
      </c>
      <c r="C2526" s="2" t="s">
        <v>2162</v>
      </c>
      <c r="D2526" s="2" t="s">
        <v>4532</v>
      </c>
      <c r="E2526" s="1">
        <v>1887980</v>
      </c>
      <c r="F2526" s="8" t="s">
        <v>620</v>
      </c>
      <c r="G2526" s="1">
        <v>188798</v>
      </c>
      <c r="H2526" s="1">
        <f t="shared" si="176"/>
        <v>2076778</v>
      </c>
      <c r="I2526" s="2" t="s">
        <v>2339</v>
      </c>
      <c r="J2526" s="2" t="s">
        <v>1408</v>
      </c>
      <c r="K2526" s="1">
        <f>+VLOOKUP(B2526,[19]Sheet1!$A:$H,6,0)</f>
        <v>1887980</v>
      </c>
      <c r="L2526" s="1">
        <f t="shared" si="177"/>
        <v>0</v>
      </c>
      <c r="M2526" s="6">
        <f>+VLOOKUP(B2526,[19]Sheet1!$A:$H,8,0)</f>
        <v>45145</v>
      </c>
      <c r="N2526" t="s">
        <v>4785</v>
      </c>
    </row>
    <row r="2527" spans="1:14" customFormat="1" hidden="1" x14ac:dyDescent="0.2">
      <c r="A2527" s="6">
        <v>45094</v>
      </c>
      <c r="B2527" s="2">
        <v>36175</v>
      </c>
      <c r="C2527" s="2" t="s">
        <v>2162</v>
      </c>
      <c r="D2527" s="2" t="s">
        <v>4533</v>
      </c>
      <c r="E2527" s="1">
        <v>943990</v>
      </c>
      <c r="F2527" s="8" t="s">
        <v>620</v>
      </c>
      <c r="G2527" s="1">
        <v>94399</v>
      </c>
      <c r="H2527" s="1">
        <f t="shared" si="176"/>
        <v>1038389</v>
      </c>
      <c r="I2527" s="2" t="s">
        <v>2818</v>
      </c>
      <c r="J2527" s="2" t="s">
        <v>364</v>
      </c>
      <c r="K2527" s="1">
        <f>+VLOOKUP(B2527,[19]Sheet1!$A:$H,6,0)</f>
        <v>943990</v>
      </c>
      <c r="L2527" s="1">
        <f t="shared" si="177"/>
        <v>0</v>
      </c>
      <c r="M2527" s="6">
        <f>+VLOOKUP(B2527,[19]Sheet1!$A:$H,8,0)</f>
        <v>45145</v>
      </c>
      <c r="N2527" t="s">
        <v>4785</v>
      </c>
    </row>
    <row r="2528" spans="1:14" customFormat="1" hidden="1" x14ac:dyDescent="0.2">
      <c r="A2528" s="6">
        <v>45094</v>
      </c>
      <c r="B2528" s="2">
        <v>36176</v>
      </c>
      <c r="C2528" s="2" t="s">
        <v>2162</v>
      </c>
      <c r="D2528" s="2" t="s">
        <v>4534</v>
      </c>
      <c r="E2528" s="1">
        <v>6231260</v>
      </c>
      <c r="F2528" s="8" t="s">
        <v>620</v>
      </c>
      <c r="G2528" s="1">
        <v>623126</v>
      </c>
      <c r="H2528" s="1">
        <f t="shared" si="176"/>
        <v>6854386</v>
      </c>
      <c r="I2528" s="2" t="s">
        <v>2818</v>
      </c>
      <c r="J2528" s="2" t="s">
        <v>364</v>
      </c>
      <c r="K2528" s="1">
        <f>+VLOOKUP(B2528,[18]Sheet1!A:H,6,0)</f>
        <v>6231260</v>
      </c>
      <c r="L2528" s="1">
        <f t="shared" si="177"/>
        <v>0</v>
      </c>
      <c r="M2528" s="6">
        <f>+VLOOKUP(B2528,[18]Sheet1!A:H,8,0)</f>
        <v>45113</v>
      </c>
      <c r="N2528" t="s">
        <v>4623</v>
      </c>
    </row>
    <row r="2529" spans="1:14" customFormat="1" hidden="1" x14ac:dyDescent="0.2">
      <c r="A2529" s="6">
        <v>45094</v>
      </c>
      <c r="B2529" s="2">
        <v>36177</v>
      </c>
      <c r="C2529" s="2" t="s">
        <v>2162</v>
      </c>
      <c r="D2529" s="2" t="s">
        <v>4535</v>
      </c>
      <c r="E2529" s="1">
        <v>6000363</v>
      </c>
      <c r="F2529" s="8" t="s">
        <v>620</v>
      </c>
      <c r="G2529" s="1">
        <v>600036</v>
      </c>
      <c r="H2529" s="1">
        <f t="shared" si="176"/>
        <v>6600399</v>
      </c>
      <c r="I2529" s="2" t="s">
        <v>1893</v>
      </c>
      <c r="J2529" s="2" t="s">
        <v>375</v>
      </c>
      <c r="K2529" s="1">
        <f>+VLOOKUP(B2529,[18]Sheet1!A:H,6,0)</f>
        <v>6000360</v>
      </c>
      <c r="L2529" s="1">
        <f t="shared" si="177"/>
        <v>-3</v>
      </c>
      <c r="M2529" s="6">
        <f>+VLOOKUP(B2529,[18]Sheet1!A:H,8,0)</f>
        <v>45113</v>
      </c>
      <c r="N2529" t="s">
        <v>4623</v>
      </c>
    </row>
    <row r="2530" spans="1:14" customFormat="1" hidden="1" x14ac:dyDescent="0.2">
      <c r="A2530" s="6">
        <v>45094</v>
      </c>
      <c r="B2530" s="2">
        <v>36178</v>
      </c>
      <c r="C2530" s="2" t="s">
        <v>2162</v>
      </c>
      <c r="D2530" s="2" t="s">
        <v>4536</v>
      </c>
      <c r="E2530" s="1">
        <v>4362250</v>
      </c>
      <c r="F2530" s="8" t="s">
        <v>620</v>
      </c>
      <c r="G2530" s="1">
        <v>436225</v>
      </c>
      <c r="H2530" s="1">
        <f t="shared" si="176"/>
        <v>4798475</v>
      </c>
      <c r="I2530" s="2" t="s">
        <v>1893</v>
      </c>
      <c r="J2530" s="2" t="s">
        <v>375</v>
      </c>
      <c r="K2530" s="1">
        <f>+VLOOKUP(B2530,[18]Sheet1!A:H,6,0)</f>
        <v>4362250</v>
      </c>
      <c r="L2530" s="1">
        <f t="shared" si="177"/>
        <v>0</v>
      </c>
      <c r="M2530" s="6">
        <f>+VLOOKUP(B2530,[18]Sheet1!A:H,8,0)</f>
        <v>45113</v>
      </c>
      <c r="N2530" t="s">
        <v>4623</v>
      </c>
    </row>
    <row r="2531" spans="1:14" customFormat="1" hidden="1" x14ac:dyDescent="0.2">
      <c r="A2531" s="6">
        <v>45094</v>
      </c>
      <c r="B2531" s="2">
        <v>36179</v>
      </c>
      <c r="C2531" s="2" t="s">
        <v>2162</v>
      </c>
      <c r="D2531" s="2" t="s">
        <v>4537</v>
      </c>
      <c r="E2531" s="1">
        <v>2221160</v>
      </c>
      <c r="F2531" s="8" t="s">
        <v>620</v>
      </c>
      <c r="G2531" s="1">
        <v>222116</v>
      </c>
      <c r="H2531" s="1">
        <f t="shared" si="176"/>
        <v>2443276</v>
      </c>
      <c r="I2531" s="2" t="s">
        <v>1893</v>
      </c>
      <c r="J2531" s="2" t="s">
        <v>375</v>
      </c>
      <c r="K2531" s="1">
        <f>+VLOOKUP(B2531,[18]Sheet1!A:H,6,0)</f>
        <v>2221160</v>
      </c>
      <c r="L2531" s="1">
        <f t="shared" si="177"/>
        <v>0</v>
      </c>
      <c r="M2531" s="6">
        <f>+VLOOKUP(B2531,[18]Sheet1!A:H,8,0)</f>
        <v>45113</v>
      </c>
      <c r="N2531" t="s">
        <v>4623</v>
      </c>
    </row>
    <row r="2532" spans="1:14" customFormat="1" hidden="1" x14ac:dyDescent="0.2">
      <c r="A2532" s="6">
        <v>45094</v>
      </c>
      <c r="B2532" s="2">
        <v>36181</v>
      </c>
      <c r="C2532" s="2" t="s">
        <v>2162</v>
      </c>
      <c r="D2532" s="2" t="s">
        <v>4538</v>
      </c>
      <c r="E2532" s="1">
        <v>3331740</v>
      </c>
      <c r="F2532" s="8" t="s">
        <v>620</v>
      </c>
      <c r="G2532" s="1">
        <v>333174</v>
      </c>
      <c r="H2532" s="1">
        <f t="shared" si="176"/>
        <v>3664914</v>
      </c>
      <c r="I2532" s="2" t="s">
        <v>1893</v>
      </c>
      <c r="J2532" s="2" t="s">
        <v>375</v>
      </c>
      <c r="K2532" s="1">
        <f>+VLOOKUP(B2532,[18]Sheet1!A:H,6,0)</f>
        <v>3331740</v>
      </c>
      <c r="L2532" s="1">
        <f t="shared" si="177"/>
        <v>0</v>
      </c>
      <c r="M2532" s="6">
        <f>+VLOOKUP(B2532,[18]Sheet1!A:H,8,0)</f>
        <v>45113</v>
      </c>
      <c r="N2532" t="s">
        <v>4623</v>
      </c>
    </row>
    <row r="2533" spans="1:14" customFormat="1" hidden="1" x14ac:dyDescent="0.2">
      <c r="A2533" s="6">
        <v>45094</v>
      </c>
      <c r="B2533" s="2">
        <v>36182</v>
      </c>
      <c r="C2533" s="2" t="s">
        <v>2162</v>
      </c>
      <c r="D2533" s="2" t="s">
        <v>4539</v>
      </c>
      <c r="E2533" s="1">
        <v>566400</v>
      </c>
      <c r="F2533" s="8" t="s">
        <v>620</v>
      </c>
      <c r="G2533" s="1">
        <v>56640</v>
      </c>
      <c r="H2533" s="1">
        <f t="shared" si="176"/>
        <v>623040</v>
      </c>
      <c r="I2533" s="2" t="s">
        <v>1893</v>
      </c>
      <c r="J2533" s="2" t="s">
        <v>375</v>
      </c>
      <c r="K2533" s="1">
        <f>+VLOOKUP(B2533,[19]Sheet1!$A:$H,6,0)</f>
        <v>566400</v>
      </c>
      <c r="L2533" s="1">
        <f t="shared" si="177"/>
        <v>0</v>
      </c>
      <c r="M2533" s="6">
        <f>+VLOOKUP(B2533,[19]Sheet1!$A:$H,8,0)</f>
        <v>45145</v>
      </c>
      <c r="N2533" t="s">
        <v>4785</v>
      </c>
    </row>
    <row r="2534" spans="1:14" customFormat="1" hidden="1" x14ac:dyDescent="0.2">
      <c r="A2534" s="6">
        <v>45094</v>
      </c>
      <c r="B2534" s="2">
        <v>36183</v>
      </c>
      <c r="C2534" s="2" t="s">
        <v>2162</v>
      </c>
      <c r="D2534" s="2" t="s">
        <v>4540</v>
      </c>
      <c r="E2534" s="1">
        <v>428820</v>
      </c>
      <c r="F2534" s="8" t="s">
        <v>620</v>
      </c>
      <c r="G2534" s="1">
        <v>42882</v>
      </c>
      <c r="H2534" s="1">
        <f t="shared" si="176"/>
        <v>471702</v>
      </c>
      <c r="I2534" s="2" t="s">
        <v>1893</v>
      </c>
      <c r="J2534" s="2" t="s">
        <v>375</v>
      </c>
      <c r="K2534" s="1">
        <f>+VLOOKUP(B2534,[18]Sheet1!A:H,6,0)</f>
        <v>428820</v>
      </c>
      <c r="L2534" s="1">
        <f t="shared" si="177"/>
        <v>0</v>
      </c>
      <c r="M2534" s="6">
        <f>+VLOOKUP(B2534,[18]Sheet1!A:H,8,0)</f>
        <v>45113</v>
      </c>
      <c r="N2534" t="s">
        <v>4623</v>
      </c>
    </row>
    <row r="2535" spans="1:14" customFormat="1" hidden="1" x14ac:dyDescent="0.2">
      <c r="A2535" s="6">
        <v>45094</v>
      </c>
      <c r="B2535" s="2">
        <v>36184</v>
      </c>
      <c r="C2535" s="2" t="s">
        <v>2162</v>
      </c>
      <c r="D2535" s="2" t="s">
        <v>4541</v>
      </c>
      <c r="E2535" s="1">
        <v>3305791</v>
      </c>
      <c r="F2535" s="8" t="s">
        <v>620</v>
      </c>
      <c r="G2535" s="1">
        <v>330579</v>
      </c>
      <c r="H2535" s="1">
        <f t="shared" si="176"/>
        <v>3636370</v>
      </c>
      <c r="I2535" s="2" t="s">
        <v>1893</v>
      </c>
      <c r="J2535" s="2" t="s">
        <v>375</v>
      </c>
      <c r="K2535" s="1">
        <f>+VLOOKUP(B2535,[18]Sheet1!A:H,6,0)</f>
        <v>3305790</v>
      </c>
      <c r="L2535" s="1">
        <f t="shared" si="177"/>
        <v>-1</v>
      </c>
      <c r="M2535" s="6">
        <f>+VLOOKUP(B2535,[18]Sheet1!A:H,8,0)</f>
        <v>45113</v>
      </c>
      <c r="N2535" t="s">
        <v>4623</v>
      </c>
    </row>
    <row r="2536" spans="1:14" customFormat="1" hidden="1" x14ac:dyDescent="0.2">
      <c r="A2536" s="6">
        <v>45094</v>
      </c>
      <c r="B2536" s="2">
        <v>36185</v>
      </c>
      <c r="C2536" s="2" t="s">
        <v>2162</v>
      </c>
      <c r="D2536" s="2" t="s">
        <v>4542</v>
      </c>
      <c r="E2536" s="1">
        <v>257292</v>
      </c>
      <c r="F2536" s="8" t="s">
        <v>620</v>
      </c>
      <c r="G2536" s="1">
        <v>25729</v>
      </c>
      <c r="H2536" s="1">
        <f t="shared" si="176"/>
        <v>283021</v>
      </c>
      <c r="I2536" s="2" t="s">
        <v>1893</v>
      </c>
      <c r="J2536" s="2" t="s">
        <v>375</v>
      </c>
      <c r="K2536" s="1">
        <f>+VLOOKUP(B2536,[18]Sheet1!A:H,6,0)</f>
        <v>257290</v>
      </c>
      <c r="L2536" s="1">
        <f t="shared" si="177"/>
        <v>-2</v>
      </c>
      <c r="M2536" s="6">
        <f>+VLOOKUP(B2536,[18]Sheet1!A:H,8,0)</f>
        <v>45113</v>
      </c>
      <c r="N2536" t="s">
        <v>4623</v>
      </c>
    </row>
    <row r="2537" spans="1:14" customFormat="1" hidden="1" x14ac:dyDescent="0.2">
      <c r="A2537" s="6">
        <v>45094</v>
      </c>
      <c r="B2537" s="2">
        <v>36186</v>
      </c>
      <c r="C2537" s="2" t="s">
        <v>2162</v>
      </c>
      <c r="D2537" s="2" t="s">
        <v>4543</v>
      </c>
      <c r="E2537" s="1">
        <v>2331451</v>
      </c>
      <c r="F2537" s="8" t="s">
        <v>620</v>
      </c>
      <c r="G2537" s="1">
        <v>233145</v>
      </c>
      <c r="H2537" s="1">
        <f t="shared" si="176"/>
        <v>2564596</v>
      </c>
      <c r="I2537" s="2" t="s">
        <v>1893</v>
      </c>
      <c r="J2537" s="2" t="s">
        <v>375</v>
      </c>
      <c r="K2537" s="1">
        <f>+VLOOKUP(B2537,[18]Sheet1!A:H,6,0)</f>
        <v>2331450</v>
      </c>
      <c r="L2537" s="1">
        <f t="shared" si="177"/>
        <v>-1</v>
      </c>
      <c r="M2537" s="6">
        <f>+VLOOKUP(B2537,[18]Sheet1!A:H,8,0)</f>
        <v>45113</v>
      </c>
      <c r="N2537" t="s">
        <v>4623</v>
      </c>
    </row>
    <row r="2538" spans="1:14" customFormat="1" hidden="1" x14ac:dyDescent="0.2">
      <c r="A2538" s="6">
        <v>45094</v>
      </c>
      <c r="B2538" s="2">
        <v>36187</v>
      </c>
      <c r="C2538" s="2" t="s">
        <v>2162</v>
      </c>
      <c r="D2538" s="2" t="s">
        <v>4544</v>
      </c>
      <c r="E2538" s="1">
        <v>428820</v>
      </c>
      <c r="F2538" s="8" t="s">
        <v>620</v>
      </c>
      <c r="G2538" s="1">
        <v>42882</v>
      </c>
      <c r="H2538" s="1">
        <f t="shared" si="176"/>
        <v>471702</v>
      </c>
      <c r="I2538" s="2" t="s">
        <v>1893</v>
      </c>
      <c r="J2538" s="2" t="s">
        <v>375</v>
      </c>
      <c r="K2538" s="1">
        <f>+VLOOKUP(B2538,[18]Sheet1!A:H,6,0)</f>
        <v>428820</v>
      </c>
      <c r="L2538" s="1">
        <f t="shared" si="177"/>
        <v>0</v>
      </c>
      <c r="M2538" s="6">
        <f>+VLOOKUP(B2538,[18]Sheet1!A:H,8,0)</f>
        <v>45113</v>
      </c>
      <c r="N2538" t="s">
        <v>4623</v>
      </c>
    </row>
    <row r="2539" spans="1:14" customFormat="1" hidden="1" x14ac:dyDescent="0.2">
      <c r="A2539" s="6">
        <v>45099</v>
      </c>
      <c r="B2539" s="2">
        <v>37440</v>
      </c>
      <c r="C2539" s="2" t="s">
        <v>2162</v>
      </c>
      <c r="D2539" s="2" t="s">
        <v>1889</v>
      </c>
      <c r="E2539" s="1">
        <v>-111058</v>
      </c>
      <c r="F2539" s="8" t="s">
        <v>620</v>
      </c>
      <c r="G2539" s="1">
        <v>-11106</v>
      </c>
      <c r="H2539" s="1">
        <f t="shared" si="176"/>
        <v>-122164</v>
      </c>
      <c r="I2539" s="2" t="s">
        <v>1893</v>
      </c>
      <c r="J2539" s="2" t="s">
        <v>375</v>
      </c>
      <c r="K2539" s="1" t="e">
        <f>+VLOOKUP(B2539,[3]Sheet1!$A:$H,6,0)</f>
        <v>#N/A</v>
      </c>
      <c r="L2539" s="1" t="e">
        <f t="shared" si="177"/>
        <v>#N/A</v>
      </c>
      <c r="M2539" s="6" t="e">
        <f>+VLOOKUP(B2539,[3]Sheet1!$A:$H,8,0)</f>
        <v>#N/A</v>
      </c>
      <c r="N2539" t="s">
        <v>4415</v>
      </c>
    </row>
    <row r="2540" spans="1:14" customFormat="1" hidden="1" x14ac:dyDescent="0.2">
      <c r="A2540" s="6">
        <v>45099</v>
      </c>
      <c r="B2540" s="2">
        <v>37478</v>
      </c>
      <c r="C2540" s="2" t="s">
        <v>2162</v>
      </c>
      <c r="D2540" s="2" t="s">
        <v>1889</v>
      </c>
      <c r="E2540" s="1">
        <v>-2472070</v>
      </c>
      <c r="F2540" s="8" t="s">
        <v>620</v>
      </c>
      <c r="G2540" s="1">
        <v>-247207</v>
      </c>
      <c r="H2540" s="1">
        <f t="shared" si="176"/>
        <v>-2719277</v>
      </c>
      <c r="I2540" s="2" t="s">
        <v>2818</v>
      </c>
      <c r="J2540" s="2" t="s">
        <v>364</v>
      </c>
      <c r="K2540" s="1" t="e">
        <f>+VLOOKUP(B2540,[3]Sheet1!$A:$H,6,0)</f>
        <v>#N/A</v>
      </c>
      <c r="L2540" s="1" t="e">
        <f t="shared" si="177"/>
        <v>#N/A</v>
      </c>
      <c r="M2540" s="6" t="e">
        <f>+VLOOKUP(B2540,[3]Sheet1!$A:$H,8,0)</f>
        <v>#N/A</v>
      </c>
      <c r="N2540" t="s">
        <v>4415</v>
      </c>
    </row>
    <row r="2541" spans="1:14" customFormat="1" hidden="1" x14ac:dyDescent="0.2">
      <c r="A2541" s="6">
        <v>45100</v>
      </c>
      <c r="B2541" s="2">
        <v>37509</v>
      </c>
      <c r="C2541" s="2" t="s">
        <v>2162</v>
      </c>
      <c r="D2541" s="2" t="s">
        <v>4545</v>
      </c>
      <c r="E2541" s="1">
        <v>2831970</v>
      </c>
      <c r="F2541" s="8" t="s">
        <v>620</v>
      </c>
      <c r="G2541" s="1">
        <v>283197</v>
      </c>
      <c r="H2541" s="1">
        <f t="shared" si="176"/>
        <v>3115167</v>
      </c>
      <c r="I2541" s="2" t="s">
        <v>1893</v>
      </c>
      <c r="J2541" s="2" t="s">
        <v>375</v>
      </c>
      <c r="K2541" s="1">
        <f>+VLOOKUP(B2541,[18]Sheet1!A:H,6,0)</f>
        <v>2831970</v>
      </c>
      <c r="L2541" s="1">
        <f t="shared" si="177"/>
        <v>0</v>
      </c>
      <c r="M2541" s="6">
        <f>+VLOOKUP(B2541,[18]Sheet1!A:H,8,0)</f>
        <v>45113</v>
      </c>
      <c r="N2541" t="s">
        <v>4623</v>
      </c>
    </row>
    <row r="2542" spans="1:14" customFormat="1" hidden="1" x14ac:dyDescent="0.2">
      <c r="A2542" s="6">
        <v>45100</v>
      </c>
      <c r="B2542" s="2">
        <v>37510</v>
      </c>
      <c r="C2542" s="2" t="s">
        <v>2162</v>
      </c>
      <c r="D2542" s="2" t="s">
        <v>4546</v>
      </c>
      <c r="E2542" s="1">
        <v>2409805</v>
      </c>
      <c r="F2542" s="8" t="s">
        <v>620</v>
      </c>
      <c r="G2542" s="1">
        <v>240981</v>
      </c>
      <c r="H2542" s="1">
        <f t="shared" si="176"/>
        <v>2650786</v>
      </c>
      <c r="I2542" s="2" t="s">
        <v>1893</v>
      </c>
      <c r="J2542" s="2" t="s">
        <v>375</v>
      </c>
      <c r="K2542" s="1" t="e">
        <f>+VLOOKUP(B2542,[20]Sheet1!$A$1:$H$126,6,0)</f>
        <v>#N/A</v>
      </c>
      <c r="L2542" s="1" t="e">
        <f t="shared" si="177"/>
        <v>#N/A</v>
      </c>
      <c r="M2542" s="6" t="e">
        <f>+VLOOKUP(B2542,[20]Sheet1!$A$1:$H$126,8,0)</f>
        <v>#N/A</v>
      </c>
      <c r="N2542" t="s">
        <v>5163</v>
      </c>
    </row>
    <row r="2543" spans="1:14" customFormat="1" hidden="1" x14ac:dyDescent="0.2">
      <c r="A2543" s="6">
        <v>45100</v>
      </c>
      <c r="B2543" s="2">
        <v>37536</v>
      </c>
      <c r="C2543" s="2" t="s">
        <v>2162</v>
      </c>
      <c r="D2543" s="2" t="s">
        <v>4547</v>
      </c>
      <c r="E2543" s="1">
        <v>2101258</v>
      </c>
      <c r="F2543" s="8" t="s">
        <v>620</v>
      </c>
      <c r="G2543" s="1">
        <v>210126</v>
      </c>
      <c r="H2543" s="1">
        <f t="shared" si="176"/>
        <v>2311384</v>
      </c>
      <c r="I2543" s="2" t="s">
        <v>2818</v>
      </c>
      <c r="J2543" s="2" t="s">
        <v>364</v>
      </c>
      <c r="K2543" s="1" t="e">
        <f>+VLOOKUP(B2543,[20]Sheet1!$A$1:$H$126,6,0)</f>
        <v>#N/A</v>
      </c>
      <c r="L2543" s="1" t="e">
        <f t="shared" si="177"/>
        <v>#N/A</v>
      </c>
      <c r="M2543" s="6" t="e">
        <f>+VLOOKUP(B2543,[20]Sheet1!$A$1:$H$126,8,0)</f>
        <v>#N/A</v>
      </c>
      <c r="N2543" t="s">
        <v>5163</v>
      </c>
    </row>
    <row r="2544" spans="1:14" customFormat="1" hidden="1" x14ac:dyDescent="0.2">
      <c r="A2544" s="6">
        <v>45100</v>
      </c>
      <c r="B2544" s="2">
        <v>37546</v>
      </c>
      <c r="C2544" s="2" t="s">
        <v>2162</v>
      </c>
      <c r="D2544" s="2" t="s">
        <v>1889</v>
      </c>
      <c r="E2544" s="1">
        <v>-4613305</v>
      </c>
      <c r="F2544" s="8" t="s">
        <v>620</v>
      </c>
      <c r="G2544" s="1">
        <v>-461331</v>
      </c>
      <c r="H2544" s="1">
        <f t="shared" si="176"/>
        <v>-5074636</v>
      </c>
      <c r="I2544" s="2" t="s">
        <v>1893</v>
      </c>
      <c r="J2544" s="2" t="s">
        <v>375</v>
      </c>
      <c r="K2544" s="1" t="e">
        <f>+VLOOKUP(B2544,[3]Sheet1!$A:$H,6,0)</f>
        <v>#N/A</v>
      </c>
      <c r="L2544" s="1" t="e">
        <f t="shared" si="177"/>
        <v>#N/A</v>
      </c>
      <c r="M2544" s="6" t="e">
        <f>+VLOOKUP(B2544,[3]Sheet1!$A:$H,8,0)</f>
        <v>#N/A</v>
      </c>
      <c r="N2544" t="s">
        <v>4415</v>
      </c>
    </row>
    <row r="2545" spans="1:14" customFormat="1" hidden="1" x14ac:dyDescent="0.2">
      <c r="A2545" s="6">
        <v>45100</v>
      </c>
      <c r="B2545" s="2">
        <v>37547</v>
      </c>
      <c r="C2545" s="2" t="s">
        <v>2162</v>
      </c>
      <c r="D2545" s="2" t="s">
        <v>1889</v>
      </c>
      <c r="E2545" s="1">
        <v>-4578791</v>
      </c>
      <c r="F2545" s="8" t="s">
        <v>620</v>
      </c>
      <c r="G2545" s="1">
        <v>-457881</v>
      </c>
      <c r="H2545" s="1">
        <f t="shared" si="176"/>
        <v>-5036672</v>
      </c>
      <c r="I2545" s="2" t="s">
        <v>1893</v>
      </c>
      <c r="J2545" s="2" t="s">
        <v>375</v>
      </c>
      <c r="K2545" s="1" t="e">
        <f>+VLOOKUP(B2545,[3]Sheet1!$A:$H,6,0)</f>
        <v>#N/A</v>
      </c>
      <c r="L2545" s="1" t="e">
        <f t="shared" si="177"/>
        <v>#N/A</v>
      </c>
      <c r="M2545" s="6" t="e">
        <f>+VLOOKUP(B2545,[3]Sheet1!$A:$H,8,0)</f>
        <v>#N/A</v>
      </c>
      <c r="N2545" t="s">
        <v>4415</v>
      </c>
    </row>
    <row r="2546" spans="1:14" customFormat="1" hidden="1" x14ac:dyDescent="0.2">
      <c r="A2546" s="6">
        <v>45100</v>
      </c>
      <c r="B2546" s="2">
        <v>37550</v>
      </c>
      <c r="C2546" s="2" t="s">
        <v>2162</v>
      </c>
      <c r="D2546" s="2" t="s">
        <v>1889</v>
      </c>
      <c r="E2546" s="1">
        <v>-10553485</v>
      </c>
      <c r="F2546" s="8" t="s">
        <v>620</v>
      </c>
      <c r="G2546" s="1">
        <v>-1055349</v>
      </c>
      <c r="H2546" s="1">
        <f t="shared" si="176"/>
        <v>-11608834</v>
      </c>
      <c r="I2546" s="2" t="s">
        <v>24</v>
      </c>
      <c r="J2546" s="2" t="s">
        <v>349</v>
      </c>
      <c r="K2546" s="1" t="e">
        <f>+VLOOKUP(B2546,[3]Sheet1!$A:$H,6,0)</f>
        <v>#N/A</v>
      </c>
      <c r="L2546" s="1" t="e">
        <f t="shared" si="177"/>
        <v>#N/A</v>
      </c>
      <c r="M2546" s="6" t="e">
        <f>+VLOOKUP(B2546,[3]Sheet1!$A:$H,8,0)</f>
        <v>#N/A</v>
      </c>
      <c r="N2546" t="s">
        <v>4415</v>
      </c>
    </row>
    <row r="2547" spans="1:14" customFormat="1" hidden="1" x14ac:dyDescent="0.2">
      <c r="A2547" s="6">
        <v>45100</v>
      </c>
      <c r="B2547" s="2">
        <v>37551</v>
      </c>
      <c r="C2547" s="2" t="s">
        <v>2162</v>
      </c>
      <c r="D2547" s="2" t="s">
        <v>1889</v>
      </c>
      <c r="E2547" s="1">
        <v>-2381320</v>
      </c>
      <c r="F2547" s="8" t="s">
        <v>620</v>
      </c>
      <c r="G2547" s="1">
        <v>-238132</v>
      </c>
      <c r="H2547" s="1">
        <f t="shared" si="176"/>
        <v>-2619452</v>
      </c>
      <c r="I2547" s="2" t="s">
        <v>1796</v>
      </c>
      <c r="J2547" s="2" t="s">
        <v>913</v>
      </c>
      <c r="K2547" s="1" t="e">
        <f>+VLOOKUP(B2547,[3]Sheet1!$A:$H,6,0)</f>
        <v>#N/A</v>
      </c>
      <c r="L2547" s="1" t="e">
        <f t="shared" si="177"/>
        <v>#N/A</v>
      </c>
      <c r="M2547" s="6" t="e">
        <f>+VLOOKUP(B2547,[3]Sheet1!$A:$H,8,0)</f>
        <v>#N/A</v>
      </c>
      <c r="N2547" t="s">
        <v>4415</v>
      </c>
    </row>
    <row r="2548" spans="1:14" customFormat="1" hidden="1" x14ac:dyDescent="0.2">
      <c r="A2548" s="6">
        <v>45100</v>
      </c>
      <c r="B2548" s="2">
        <v>37552</v>
      </c>
      <c r="C2548" s="2" t="s">
        <v>2162</v>
      </c>
      <c r="D2548" s="2" t="s">
        <v>1889</v>
      </c>
      <c r="E2548" s="1">
        <v>-1110580</v>
      </c>
      <c r="F2548" s="8" t="s">
        <v>620</v>
      </c>
      <c r="G2548" s="1">
        <v>-111058</v>
      </c>
      <c r="H2548" s="1">
        <f t="shared" si="176"/>
        <v>-1221638</v>
      </c>
      <c r="I2548" s="2" t="s">
        <v>1554</v>
      </c>
      <c r="J2548" s="2" t="s">
        <v>2830</v>
      </c>
      <c r="K2548" s="1" t="e">
        <f>+VLOOKUP(B2548,[3]Sheet1!$A:$H,6,0)</f>
        <v>#N/A</v>
      </c>
      <c r="L2548" s="1" t="e">
        <f t="shared" si="177"/>
        <v>#N/A</v>
      </c>
      <c r="M2548" s="6" t="e">
        <f>+VLOOKUP(B2548,[3]Sheet1!$A:$H,8,0)</f>
        <v>#N/A</v>
      </c>
      <c r="N2548" t="s">
        <v>4415</v>
      </c>
    </row>
    <row r="2549" spans="1:14" customFormat="1" hidden="1" x14ac:dyDescent="0.2">
      <c r="A2549" s="6">
        <v>45100</v>
      </c>
      <c r="B2549" s="2">
        <v>37553</v>
      </c>
      <c r="C2549" s="2" t="s">
        <v>2162</v>
      </c>
      <c r="D2549" s="2" t="s">
        <v>4548</v>
      </c>
      <c r="E2549" s="1">
        <v>4508635</v>
      </c>
      <c r="F2549" s="8" t="s">
        <v>620</v>
      </c>
      <c r="G2549" s="1">
        <v>450864</v>
      </c>
      <c r="H2549" s="1">
        <f t="shared" si="176"/>
        <v>4959499</v>
      </c>
      <c r="I2549" s="2" t="s">
        <v>1893</v>
      </c>
      <c r="J2549" s="2" t="s">
        <v>375</v>
      </c>
      <c r="K2549" s="1">
        <f>+VLOOKUP(B2549,[18]Sheet1!A:H,6,0)</f>
        <v>4508640</v>
      </c>
      <c r="L2549" s="1">
        <f t="shared" si="177"/>
        <v>5</v>
      </c>
      <c r="M2549" s="6">
        <f>+VLOOKUP(B2549,[18]Sheet1!A:H,8,0)</f>
        <v>45113</v>
      </c>
      <c r="N2549" t="s">
        <v>4623</v>
      </c>
    </row>
    <row r="2550" spans="1:14" customFormat="1" hidden="1" x14ac:dyDescent="0.2">
      <c r="A2550" s="6">
        <v>45100</v>
      </c>
      <c r="B2550" s="2">
        <v>37554</v>
      </c>
      <c r="C2550" s="2" t="s">
        <v>2162</v>
      </c>
      <c r="D2550" s="2" t="s">
        <v>4549</v>
      </c>
      <c r="E2550" s="1">
        <v>4474121</v>
      </c>
      <c r="F2550" s="8" t="s">
        <v>620</v>
      </c>
      <c r="G2550" s="1">
        <v>447412</v>
      </c>
      <c r="H2550" s="1">
        <f t="shared" si="176"/>
        <v>4921533</v>
      </c>
      <c r="I2550" s="2" t="s">
        <v>1893</v>
      </c>
      <c r="J2550" s="2" t="s">
        <v>375</v>
      </c>
      <c r="K2550" s="1">
        <f>+VLOOKUP(B2550,[18]Sheet1!A:H,6,0)</f>
        <v>4474120</v>
      </c>
      <c r="L2550" s="1">
        <f t="shared" si="177"/>
        <v>-1</v>
      </c>
      <c r="M2550" s="6">
        <f>+VLOOKUP(B2550,[18]Sheet1!A:H,8,0)</f>
        <v>45113</v>
      </c>
      <c r="N2550" t="s">
        <v>4623</v>
      </c>
    </row>
    <row r="2551" spans="1:14" customFormat="1" hidden="1" x14ac:dyDescent="0.2">
      <c r="A2551" s="6">
        <v>45100</v>
      </c>
      <c r="B2551" s="2">
        <v>37555</v>
      </c>
      <c r="C2551" s="2" t="s">
        <v>2162</v>
      </c>
      <c r="D2551" s="2" t="s">
        <v>4550</v>
      </c>
      <c r="E2551" s="1">
        <v>10196285</v>
      </c>
      <c r="F2551" s="8" t="s">
        <v>620</v>
      </c>
      <c r="G2551" s="1">
        <v>1019629</v>
      </c>
      <c r="H2551" s="1">
        <f t="shared" si="176"/>
        <v>11215914</v>
      </c>
      <c r="I2551" s="2" t="s">
        <v>24</v>
      </c>
      <c r="J2551" s="2" t="s">
        <v>349</v>
      </c>
      <c r="K2551" s="1" t="e">
        <f>+VLOOKUP(B2551,[20]Sheet1!$A$1:$H$126,6,0)</f>
        <v>#N/A</v>
      </c>
      <c r="L2551" s="1" t="e">
        <f t="shared" si="177"/>
        <v>#N/A</v>
      </c>
      <c r="M2551" s="6" t="e">
        <f>+VLOOKUP(B2551,[20]Sheet1!$A$1:$H$126,8,0)</f>
        <v>#N/A</v>
      </c>
      <c r="N2551" t="s">
        <v>5163</v>
      </c>
    </row>
    <row r="2552" spans="1:14" customFormat="1" hidden="1" x14ac:dyDescent="0.2">
      <c r="A2552" s="6">
        <v>45100</v>
      </c>
      <c r="B2552" s="2">
        <v>37556</v>
      </c>
      <c r="C2552" s="2" t="s">
        <v>2162</v>
      </c>
      <c r="D2552" s="2" t="s">
        <v>4551</v>
      </c>
      <c r="E2552" s="1">
        <v>2024120</v>
      </c>
      <c r="F2552" s="8" t="s">
        <v>620</v>
      </c>
      <c r="G2552" s="1">
        <v>202412</v>
      </c>
      <c r="H2552" s="1">
        <f t="shared" si="176"/>
        <v>2226532</v>
      </c>
      <c r="I2552" s="2" t="s">
        <v>1796</v>
      </c>
      <c r="J2552" s="2" t="s">
        <v>913</v>
      </c>
      <c r="K2552" s="1" t="e">
        <f>+VLOOKUP(B2552,[20]Sheet1!$A$1:$H$126,6,0)</f>
        <v>#N/A</v>
      </c>
      <c r="L2552" s="1" t="e">
        <f t="shared" si="177"/>
        <v>#N/A</v>
      </c>
      <c r="M2552" s="6" t="e">
        <f>+VLOOKUP(B2552,[20]Sheet1!$A$1:$H$126,8,0)</f>
        <v>#N/A</v>
      </c>
      <c r="N2552" t="s">
        <v>5163</v>
      </c>
    </row>
    <row r="2553" spans="1:14" customFormat="1" hidden="1" x14ac:dyDescent="0.2">
      <c r="A2553" s="6">
        <v>45100</v>
      </c>
      <c r="B2553" s="2">
        <v>37557</v>
      </c>
      <c r="C2553" s="2" t="s">
        <v>2162</v>
      </c>
      <c r="D2553" s="2" t="s">
        <v>4552</v>
      </c>
      <c r="E2553" s="1">
        <v>888460</v>
      </c>
      <c r="F2553" s="8" t="s">
        <v>620</v>
      </c>
      <c r="G2553" s="1">
        <v>88846</v>
      </c>
      <c r="H2553" s="1">
        <f t="shared" si="176"/>
        <v>977306</v>
      </c>
      <c r="I2553" s="2" t="s">
        <v>1554</v>
      </c>
      <c r="J2553" s="2" t="s">
        <v>2830</v>
      </c>
      <c r="K2553" s="1">
        <f>+VLOOKUP(B2553,[18]Sheet1!A:H,6,0)</f>
        <v>888460</v>
      </c>
      <c r="L2553" s="1">
        <f t="shared" si="177"/>
        <v>0</v>
      </c>
      <c r="M2553" s="6">
        <f>+VLOOKUP(B2553,[18]Sheet1!A:H,8,0)</f>
        <v>45113</v>
      </c>
      <c r="N2553" t="s">
        <v>4623</v>
      </c>
    </row>
    <row r="2554" spans="1:14" customFormat="1" hidden="1" x14ac:dyDescent="0.2">
      <c r="A2554" s="6">
        <v>45101</v>
      </c>
      <c r="B2554" s="2">
        <v>37619</v>
      </c>
      <c r="C2554" s="2" t="s">
        <v>2162</v>
      </c>
      <c r="D2554" s="2" t="s">
        <v>4553</v>
      </c>
      <c r="E2554" s="1">
        <v>1887980</v>
      </c>
      <c r="F2554" s="8" t="s">
        <v>620</v>
      </c>
      <c r="G2554" s="1">
        <v>188798</v>
      </c>
      <c r="H2554" s="1">
        <f t="shared" si="176"/>
        <v>2076778</v>
      </c>
      <c r="I2554" s="2" t="s">
        <v>2355</v>
      </c>
      <c r="J2554" s="2" t="s">
        <v>2013</v>
      </c>
      <c r="K2554" s="1">
        <f>+VLOOKUP(B2554,[19]Sheet1!$A:$H,6,0)</f>
        <v>1887980</v>
      </c>
      <c r="L2554" s="1">
        <f t="shared" si="177"/>
        <v>0</v>
      </c>
      <c r="M2554" s="6">
        <f>+VLOOKUP(B2554,[19]Sheet1!$A:$H,8,0)</f>
        <v>45145</v>
      </c>
      <c r="N2554" t="s">
        <v>4785</v>
      </c>
    </row>
    <row r="2555" spans="1:14" customFormat="1" hidden="1" x14ac:dyDescent="0.2">
      <c r="A2555" s="6">
        <v>45101</v>
      </c>
      <c r="B2555" s="2">
        <v>37620</v>
      </c>
      <c r="C2555" s="2" t="s">
        <v>2162</v>
      </c>
      <c r="D2555" s="2" t="s">
        <v>4554</v>
      </c>
      <c r="E2555" s="1">
        <v>5318560</v>
      </c>
      <c r="F2555" s="8" t="s">
        <v>620</v>
      </c>
      <c r="G2555" s="1">
        <v>531856</v>
      </c>
      <c r="H2555" s="1">
        <f t="shared" si="176"/>
        <v>5850416</v>
      </c>
      <c r="I2555" s="2" t="s">
        <v>2355</v>
      </c>
      <c r="J2555" s="2" t="s">
        <v>2013</v>
      </c>
      <c r="K2555" s="1">
        <f>+VLOOKUP(B2555,[18]Sheet1!A:H,6,0)</f>
        <v>5318560</v>
      </c>
      <c r="L2555" s="1">
        <f t="shared" si="177"/>
        <v>0</v>
      </c>
      <c r="M2555" s="6">
        <f>+VLOOKUP(B2555,[18]Sheet1!A:H,8,0)</f>
        <v>45113</v>
      </c>
      <c r="N2555" t="s">
        <v>4623</v>
      </c>
    </row>
    <row r="2556" spans="1:14" customFormat="1" hidden="1" x14ac:dyDescent="0.2">
      <c r="A2556" s="6">
        <v>45101</v>
      </c>
      <c r="B2556" s="2">
        <v>37621</v>
      </c>
      <c r="C2556" s="2" t="s">
        <v>2162</v>
      </c>
      <c r="D2556" s="2" t="s">
        <v>4555</v>
      </c>
      <c r="E2556" s="1">
        <v>943990</v>
      </c>
      <c r="F2556" s="8" t="s">
        <v>620</v>
      </c>
      <c r="G2556" s="1">
        <v>94399</v>
      </c>
      <c r="H2556" s="1">
        <f t="shared" si="176"/>
        <v>1038389</v>
      </c>
      <c r="I2556" s="2" t="s">
        <v>2119</v>
      </c>
      <c r="J2556" s="2" t="s">
        <v>1150</v>
      </c>
      <c r="K2556" s="1">
        <f>+VLOOKUP(B2556,[19]Sheet1!$A:$H,6,0)</f>
        <v>943990</v>
      </c>
      <c r="L2556" s="1">
        <f t="shared" si="177"/>
        <v>0</v>
      </c>
      <c r="M2556" s="6">
        <f>+VLOOKUP(B2556,[19]Sheet1!$A:$H,8,0)</f>
        <v>45145</v>
      </c>
      <c r="N2556" t="s">
        <v>4785</v>
      </c>
    </row>
    <row r="2557" spans="1:14" customFormat="1" hidden="1" x14ac:dyDescent="0.2">
      <c r="A2557" s="6">
        <v>45101</v>
      </c>
      <c r="B2557" s="2">
        <v>37622</v>
      </c>
      <c r="C2557" s="2" t="s">
        <v>2162</v>
      </c>
      <c r="D2557" s="2" t="s">
        <v>4556</v>
      </c>
      <c r="E2557" s="1">
        <v>4719950</v>
      </c>
      <c r="F2557" s="8" t="s">
        <v>620</v>
      </c>
      <c r="G2557" s="1">
        <v>471995</v>
      </c>
      <c r="H2557" s="1">
        <f t="shared" si="176"/>
        <v>5191945</v>
      </c>
      <c r="I2557" s="2" t="s">
        <v>2355</v>
      </c>
      <c r="J2557" s="2" t="s">
        <v>2013</v>
      </c>
      <c r="K2557" s="1">
        <f>+VLOOKUP(B2557,[19]Sheet1!$A:$H,6,0)</f>
        <v>4719950</v>
      </c>
      <c r="L2557" s="1">
        <f t="shared" si="177"/>
        <v>0</v>
      </c>
      <c r="M2557" s="6">
        <f>+VLOOKUP(B2557,[19]Sheet1!$A:$H,8,0)</f>
        <v>45145</v>
      </c>
      <c r="N2557" t="s">
        <v>4785</v>
      </c>
    </row>
    <row r="2558" spans="1:14" customFormat="1" hidden="1" x14ac:dyDescent="0.2">
      <c r="A2558" s="6">
        <v>45101</v>
      </c>
      <c r="B2558" s="2">
        <v>37623</v>
      </c>
      <c r="C2558" s="2" t="s">
        <v>2162</v>
      </c>
      <c r="D2558" s="2" t="s">
        <v>4557</v>
      </c>
      <c r="E2558" s="1">
        <v>940130</v>
      </c>
      <c r="F2558" s="8" t="s">
        <v>620</v>
      </c>
      <c r="G2558" s="1">
        <v>94013</v>
      </c>
      <c r="H2558" s="1">
        <f t="shared" si="176"/>
        <v>1034143</v>
      </c>
      <c r="I2558" s="2" t="s">
        <v>431</v>
      </c>
      <c r="J2558" s="2" t="s">
        <v>2857</v>
      </c>
      <c r="K2558" s="1">
        <f>+VLOOKUP(B2558,[18]Sheet1!A:H,6,0)</f>
        <v>940130</v>
      </c>
      <c r="L2558" s="1">
        <f t="shared" si="177"/>
        <v>0</v>
      </c>
      <c r="M2558" s="6">
        <f>+VLOOKUP(B2558,[18]Sheet1!A:H,8,0)</f>
        <v>45113</v>
      </c>
      <c r="N2558" t="s">
        <v>4623</v>
      </c>
    </row>
    <row r="2559" spans="1:14" customFormat="1" hidden="1" x14ac:dyDescent="0.2">
      <c r="A2559" s="6">
        <v>45101</v>
      </c>
      <c r="B2559" s="2">
        <v>37624</v>
      </c>
      <c r="C2559" s="2" t="s">
        <v>2162</v>
      </c>
      <c r="D2559" s="2" t="s">
        <v>4558</v>
      </c>
      <c r="E2559" s="1">
        <v>3356600</v>
      </c>
      <c r="F2559" s="8" t="s">
        <v>620</v>
      </c>
      <c r="G2559" s="1">
        <v>335660</v>
      </c>
      <c r="H2559" s="1">
        <f t="shared" si="176"/>
        <v>3692260</v>
      </c>
      <c r="I2559" s="2" t="s">
        <v>2339</v>
      </c>
      <c r="J2559" s="2" t="s">
        <v>1408</v>
      </c>
      <c r="K2559" s="1">
        <f>+VLOOKUP(B2559,[19]Sheet1!$A:$H,6,0)</f>
        <v>3356600</v>
      </c>
      <c r="L2559" s="1">
        <f t="shared" si="177"/>
        <v>0</v>
      </c>
      <c r="M2559" s="6">
        <f>+VLOOKUP(B2559,[19]Sheet1!$A:$H,8,0)</f>
        <v>45145</v>
      </c>
      <c r="N2559" t="s">
        <v>4785</v>
      </c>
    </row>
    <row r="2560" spans="1:14" customFormat="1" hidden="1" x14ac:dyDescent="0.2">
      <c r="A2560" s="6">
        <v>45101</v>
      </c>
      <c r="B2560" s="2">
        <v>37626</v>
      </c>
      <c r="C2560" s="2" t="s">
        <v>2162</v>
      </c>
      <c r="D2560" s="2" t="s">
        <v>4559</v>
      </c>
      <c r="E2560" s="1">
        <v>1719535</v>
      </c>
      <c r="F2560" s="8" t="s">
        <v>620</v>
      </c>
      <c r="G2560" s="1">
        <v>171954</v>
      </c>
      <c r="H2560" s="1">
        <f t="shared" si="176"/>
        <v>1891489</v>
      </c>
      <c r="I2560" s="2" t="s">
        <v>944</v>
      </c>
      <c r="J2560" s="2" t="s">
        <v>319</v>
      </c>
      <c r="K2560" s="1">
        <f>+VLOOKUP(B2560,[18]Sheet1!A:H,6,0)</f>
        <v>1719540</v>
      </c>
      <c r="L2560" s="1">
        <f t="shared" si="177"/>
        <v>5</v>
      </c>
      <c r="M2560" s="6">
        <f>+VLOOKUP(B2560,[18]Sheet1!A:H,8,0)</f>
        <v>45113</v>
      </c>
      <c r="N2560" t="s">
        <v>4623</v>
      </c>
    </row>
    <row r="2561" spans="1:14" customFormat="1" hidden="1" x14ac:dyDescent="0.2">
      <c r="A2561" s="6">
        <v>45101</v>
      </c>
      <c r="B2561" s="2">
        <v>37627</v>
      </c>
      <c r="C2561" s="2" t="s">
        <v>2162</v>
      </c>
      <c r="D2561" s="2" t="s">
        <v>4560</v>
      </c>
      <c r="E2561" s="1">
        <v>2831970</v>
      </c>
      <c r="F2561" s="8" t="s">
        <v>620</v>
      </c>
      <c r="G2561" s="1">
        <v>283197</v>
      </c>
      <c r="H2561" s="1">
        <f t="shared" si="176"/>
        <v>3115167</v>
      </c>
      <c r="I2561" s="2" t="s">
        <v>944</v>
      </c>
      <c r="J2561" s="2" t="s">
        <v>319</v>
      </c>
      <c r="K2561" s="1">
        <f>+VLOOKUP(B2561,[19]Sheet1!$A:$H,6,0)</f>
        <v>2831970</v>
      </c>
      <c r="L2561" s="1">
        <f t="shared" si="177"/>
        <v>0</v>
      </c>
      <c r="M2561" s="6">
        <f>+VLOOKUP(B2561,[19]Sheet1!$A:$H,8,0)</f>
        <v>45145</v>
      </c>
      <c r="N2561" t="s">
        <v>4785</v>
      </c>
    </row>
    <row r="2562" spans="1:14" customFormat="1" hidden="1" x14ac:dyDescent="0.2">
      <c r="A2562" s="6">
        <v>45101</v>
      </c>
      <c r="B2562" s="2">
        <v>37628</v>
      </c>
      <c r="C2562" s="2" t="s">
        <v>2162</v>
      </c>
      <c r="D2562" s="2" t="s">
        <v>4561</v>
      </c>
      <c r="E2562" s="1">
        <v>1960020</v>
      </c>
      <c r="F2562" s="8" t="s">
        <v>620</v>
      </c>
      <c r="G2562" s="1">
        <v>196002</v>
      </c>
      <c r="H2562" s="1">
        <f t="shared" ref="H2562:H2625" si="178">+E2562+G2562</f>
        <v>2156022</v>
      </c>
      <c r="I2562" s="2" t="s">
        <v>1900</v>
      </c>
      <c r="J2562" s="2" t="s">
        <v>441</v>
      </c>
      <c r="K2562" s="1">
        <f>+VLOOKUP(B2562,[18]Sheet1!A:H,6,0)</f>
        <v>1960020</v>
      </c>
      <c r="L2562" s="1">
        <f t="shared" si="177"/>
        <v>0</v>
      </c>
      <c r="M2562" s="6">
        <f>+VLOOKUP(B2562,[18]Sheet1!A:H,8,0)</f>
        <v>45113</v>
      </c>
      <c r="N2562" t="s">
        <v>4623</v>
      </c>
    </row>
    <row r="2563" spans="1:14" customFormat="1" hidden="1" x14ac:dyDescent="0.2">
      <c r="A2563" s="6">
        <v>45101</v>
      </c>
      <c r="B2563" s="2">
        <v>37629</v>
      </c>
      <c r="C2563" s="2" t="s">
        <v>2162</v>
      </c>
      <c r="D2563" s="2" t="s">
        <v>4562</v>
      </c>
      <c r="E2563" s="1">
        <v>1970450</v>
      </c>
      <c r="F2563" s="8" t="s">
        <v>620</v>
      </c>
      <c r="G2563" s="1">
        <v>197045</v>
      </c>
      <c r="H2563" s="1">
        <f t="shared" si="178"/>
        <v>2167495</v>
      </c>
      <c r="I2563" s="2" t="s">
        <v>2355</v>
      </c>
      <c r="J2563" s="2" t="s">
        <v>2013</v>
      </c>
      <c r="K2563" s="1">
        <f>+VLOOKUP(B2563,[18]Sheet1!A:H,6,0)</f>
        <v>1970450</v>
      </c>
      <c r="L2563" s="1">
        <f t="shared" si="177"/>
        <v>0</v>
      </c>
      <c r="M2563" s="6">
        <f>+VLOOKUP(B2563,[18]Sheet1!A:H,8,0)</f>
        <v>45113</v>
      </c>
      <c r="N2563" t="s">
        <v>4623</v>
      </c>
    </row>
    <row r="2564" spans="1:14" customFormat="1" hidden="1" x14ac:dyDescent="0.2">
      <c r="A2564" s="6">
        <v>45101</v>
      </c>
      <c r="B2564" s="2">
        <v>37630</v>
      </c>
      <c r="C2564" s="2" t="s">
        <v>2162</v>
      </c>
      <c r="D2564" s="2" t="s">
        <v>4563</v>
      </c>
      <c r="E2564" s="1">
        <v>4719950</v>
      </c>
      <c r="F2564" s="8" t="s">
        <v>620</v>
      </c>
      <c r="G2564" s="1">
        <v>471995</v>
      </c>
      <c r="H2564" s="1">
        <f t="shared" si="178"/>
        <v>5191945</v>
      </c>
      <c r="I2564" s="2" t="s">
        <v>2355</v>
      </c>
      <c r="J2564" s="2" t="s">
        <v>2013</v>
      </c>
      <c r="K2564" s="1">
        <f>+VLOOKUP(B2564,[19]Sheet1!$A:$H,6,0)</f>
        <v>4719950</v>
      </c>
      <c r="L2564" s="1">
        <f t="shared" si="177"/>
        <v>0</v>
      </c>
      <c r="M2564" s="6">
        <f>+VLOOKUP(B2564,[19]Sheet1!$A:$H,8,0)</f>
        <v>45145</v>
      </c>
      <c r="N2564" t="s">
        <v>4785</v>
      </c>
    </row>
    <row r="2565" spans="1:14" customFormat="1" hidden="1" x14ac:dyDescent="0.2">
      <c r="A2565" s="6">
        <v>45101</v>
      </c>
      <c r="B2565" s="2">
        <v>37631</v>
      </c>
      <c r="C2565" s="2" t="s">
        <v>2162</v>
      </c>
      <c r="D2565" s="2" t="s">
        <v>4564</v>
      </c>
      <c r="E2565" s="1">
        <v>5117975</v>
      </c>
      <c r="F2565" s="8" t="s">
        <v>620</v>
      </c>
      <c r="G2565" s="1">
        <v>511798</v>
      </c>
      <c r="H2565" s="1">
        <f t="shared" si="178"/>
        <v>5629773</v>
      </c>
      <c r="I2565" s="2" t="s">
        <v>2355</v>
      </c>
      <c r="J2565" s="2" t="s">
        <v>2013</v>
      </c>
      <c r="K2565" s="1">
        <f>+VLOOKUP(B2565,[18]Sheet1!A:H,6,0)</f>
        <v>5117980</v>
      </c>
      <c r="L2565" s="1">
        <f t="shared" si="177"/>
        <v>5</v>
      </c>
      <c r="M2565" s="6">
        <f>+VLOOKUP(B2565,[18]Sheet1!A:H,8,0)</f>
        <v>45113</v>
      </c>
      <c r="N2565" t="s">
        <v>4623</v>
      </c>
    </row>
    <row r="2566" spans="1:14" customFormat="1" hidden="1" x14ac:dyDescent="0.2">
      <c r="A2566" s="6">
        <v>45101</v>
      </c>
      <c r="B2566" s="2">
        <v>37632</v>
      </c>
      <c r="C2566" s="2" t="s">
        <v>2162</v>
      </c>
      <c r="D2566" s="2" t="s">
        <v>4565</v>
      </c>
      <c r="E2566" s="1">
        <v>2381320</v>
      </c>
      <c r="F2566" s="8" t="s">
        <v>620</v>
      </c>
      <c r="G2566" s="1">
        <v>238132</v>
      </c>
      <c r="H2566" s="1">
        <f t="shared" si="178"/>
        <v>2619452</v>
      </c>
      <c r="I2566" s="2" t="s">
        <v>2119</v>
      </c>
      <c r="J2566" s="2" t="s">
        <v>1150</v>
      </c>
      <c r="K2566" s="1">
        <f>+VLOOKUP(B2566,[18]Sheet1!A:H,6,0)</f>
        <v>2381320</v>
      </c>
      <c r="L2566" s="1">
        <f t="shared" si="177"/>
        <v>0</v>
      </c>
      <c r="M2566" s="6">
        <f>+VLOOKUP(B2566,[18]Sheet1!A:H,8,0)</f>
        <v>45113</v>
      </c>
      <c r="N2566" t="s">
        <v>4623</v>
      </c>
    </row>
    <row r="2567" spans="1:14" customFormat="1" hidden="1" x14ac:dyDescent="0.2">
      <c r="A2567" s="6">
        <v>45101</v>
      </c>
      <c r="B2567" s="2">
        <v>37633</v>
      </c>
      <c r="C2567" s="2" t="s">
        <v>2162</v>
      </c>
      <c r="D2567" s="2" t="s">
        <v>4566</v>
      </c>
      <c r="E2567" s="1">
        <v>1887980</v>
      </c>
      <c r="F2567" s="8" t="s">
        <v>620</v>
      </c>
      <c r="G2567" s="1">
        <v>188798</v>
      </c>
      <c r="H2567" s="1">
        <f t="shared" si="178"/>
        <v>2076778</v>
      </c>
      <c r="I2567" s="2" t="s">
        <v>2119</v>
      </c>
      <c r="J2567" s="2" t="s">
        <v>1150</v>
      </c>
      <c r="K2567" s="1">
        <f>+VLOOKUP(B2567,[19]Sheet1!$A:$H,6,0)</f>
        <v>1887980</v>
      </c>
      <c r="L2567" s="1">
        <f t="shared" si="177"/>
        <v>0</v>
      </c>
      <c r="M2567" s="6">
        <f>+VLOOKUP(B2567,[19]Sheet1!$A:$H,8,0)</f>
        <v>45145</v>
      </c>
      <c r="N2567" t="s">
        <v>4785</v>
      </c>
    </row>
    <row r="2568" spans="1:14" customFormat="1" hidden="1" x14ac:dyDescent="0.2">
      <c r="A2568" s="6">
        <v>45101</v>
      </c>
      <c r="B2568" s="2">
        <v>37634</v>
      </c>
      <c r="C2568" s="2" t="s">
        <v>2162</v>
      </c>
      <c r="D2568" s="2" t="s">
        <v>4567</v>
      </c>
      <c r="E2568" s="1">
        <v>1887980</v>
      </c>
      <c r="F2568" s="8" t="s">
        <v>620</v>
      </c>
      <c r="G2568" s="1">
        <v>188798</v>
      </c>
      <c r="H2568" s="1">
        <f t="shared" si="178"/>
        <v>2076778</v>
      </c>
      <c r="I2568" s="2" t="s">
        <v>2119</v>
      </c>
      <c r="J2568" s="2" t="s">
        <v>1150</v>
      </c>
      <c r="K2568" s="1">
        <f>+VLOOKUP(B2568,[19]Sheet1!$A:$H,6,0)</f>
        <v>1887980</v>
      </c>
      <c r="L2568" s="1">
        <f t="shared" si="177"/>
        <v>0</v>
      </c>
      <c r="M2568" s="6">
        <f>+VLOOKUP(B2568,[19]Sheet1!$A:$H,8,0)</f>
        <v>45145</v>
      </c>
      <c r="N2568" t="s">
        <v>4785</v>
      </c>
    </row>
    <row r="2569" spans="1:14" customFormat="1" hidden="1" x14ac:dyDescent="0.2">
      <c r="A2569" s="6">
        <v>45101</v>
      </c>
      <c r="B2569" s="2">
        <v>37635</v>
      </c>
      <c r="C2569" s="2" t="s">
        <v>2162</v>
      </c>
      <c r="D2569" s="2" t="s">
        <v>4568</v>
      </c>
      <c r="E2569" s="1">
        <v>943990</v>
      </c>
      <c r="F2569" s="8" t="s">
        <v>620</v>
      </c>
      <c r="G2569" s="1">
        <v>94399</v>
      </c>
      <c r="H2569" s="1">
        <f t="shared" si="178"/>
        <v>1038389</v>
      </c>
      <c r="I2569" s="2" t="s">
        <v>2355</v>
      </c>
      <c r="J2569" s="2" t="s">
        <v>2013</v>
      </c>
      <c r="K2569" s="1">
        <f>+VLOOKUP(B2569,[19]Sheet1!$A:$H,6,0)</f>
        <v>943990</v>
      </c>
      <c r="L2569" s="1">
        <f t="shared" si="177"/>
        <v>0</v>
      </c>
      <c r="M2569" s="6">
        <f>+VLOOKUP(B2569,[19]Sheet1!$A:$H,8,0)</f>
        <v>45145</v>
      </c>
      <c r="N2569" t="s">
        <v>4785</v>
      </c>
    </row>
    <row r="2570" spans="1:14" customFormat="1" hidden="1" x14ac:dyDescent="0.2">
      <c r="A2570" s="6">
        <v>45101</v>
      </c>
      <c r="B2570" s="2">
        <v>37636</v>
      </c>
      <c r="C2570" s="2" t="s">
        <v>2162</v>
      </c>
      <c r="D2570" s="2" t="s">
        <v>4569</v>
      </c>
      <c r="E2570" s="1">
        <v>7363122</v>
      </c>
      <c r="F2570" s="8" t="s">
        <v>620</v>
      </c>
      <c r="G2570" s="1">
        <v>736312</v>
      </c>
      <c r="H2570" s="1">
        <f t="shared" si="178"/>
        <v>8099434</v>
      </c>
      <c r="I2570" s="2" t="s">
        <v>2355</v>
      </c>
      <c r="J2570" s="2" t="s">
        <v>2013</v>
      </c>
      <c r="K2570" s="1">
        <f>+VLOOKUP(B2570,[19]Sheet1!$A:$H,6,0)</f>
        <v>7363120</v>
      </c>
      <c r="L2570" s="1">
        <f t="shared" si="177"/>
        <v>-2</v>
      </c>
      <c r="M2570" s="6">
        <f>+VLOOKUP(B2570,[19]Sheet1!$A:$H,8,0)</f>
        <v>45145</v>
      </c>
      <c r="N2570" t="s">
        <v>4785</v>
      </c>
    </row>
    <row r="2571" spans="1:14" customFormat="1" hidden="1" x14ac:dyDescent="0.2">
      <c r="A2571" s="6">
        <v>45101</v>
      </c>
      <c r="B2571" s="2">
        <v>37637</v>
      </c>
      <c r="C2571" s="2" t="s">
        <v>2162</v>
      </c>
      <c r="D2571" s="2" t="s">
        <v>4570</v>
      </c>
      <c r="E2571" s="1">
        <v>3764990</v>
      </c>
      <c r="F2571" s="8" t="s">
        <v>620</v>
      </c>
      <c r="G2571" s="1">
        <v>376499</v>
      </c>
      <c r="H2571" s="1">
        <f t="shared" si="178"/>
        <v>4141489</v>
      </c>
      <c r="I2571" s="2" t="s">
        <v>944</v>
      </c>
      <c r="J2571" s="2" t="s">
        <v>319</v>
      </c>
      <c r="K2571" s="1">
        <f>+VLOOKUP(B2571,[19]Sheet1!$A:$H,6,0)</f>
        <v>3764990</v>
      </c>
      <c r="L2571" s="1">
        <f t="shared" si="177"/>
        <v>0</v>
      </c>
      <c r="M2571" s="6">
        <f>+VLOOKUP(B2571,[19]Sheet1!$A:$H,8,0)</f>
        <v>45145</v>
      </c>
      <c r="N2571" t="s">
        <v>4785</v>
      </c>
    </row>
    <row r="2572" spans="1:14" customFormat="1" hidden="1" x14ac:dyDescent="0.2">
      <c r="A2572" s="6">
        <v>45101</v>
      </c>
      <c r="B2572" s="2">
        <v>37638</v>
      </c>
      <c r="C2572" s="2" t="s">
        <v>2162</v>
      </c>
      <c r="D2572" s="2" t="s">
        <v>4571</v>
      </c>
      <c r="E2572" s="1">
        <v>943990</v>
      </c>
      <c r="F2572" s="8" t="s">
        <v>620</v>
      </c>
      <c r="G2572" s="1">
        <v>94399</v>
      </c>
      <c r="H2572" s="1">
        <f t="shared" si="178"/>
        <v>1038389</v>
      </c>
      <c r="I2572" s="2" t="s">
        <v>2818</v>
      </c>
      <c r="J2572" s="2" t="s">
        <v>364</v>
      </c>
      <c r="K2572" s="1">
        <f>+VLOOKUP(B2572,[19]Sheet1!$A:$H,6,0)</f>
        <v>943990</v>
      </c>
      <c r="L2572" s="1">
        <f t="shared" si="177"/>
        <v>0</v>
      </c>
      <c r="M2572" s="6">
        <f>+VLOOKUP(B2572,[19]Sheet1!$A:$H,8,0)</f>
        <v>45145</v>
      </c>
      <c r="N2572" t="s">
        <v>4785</v>
      </c>
    </row>
    <row r="2573" spans="1:14" customFormat="1" hidden="1" x14ac:dyDescent="0.2">
      <c r="A2573" s="6">
        <v>45101</v>
      </c>
      <c r="B2573" s="2">
        <v>37639</v>
      </c>
      <c r="C2573" s="2" t="s">
        <v>2162</v>
      </c>
      <c r="D2573" s="2" t="s">
        <v>4572</v>
      </c>
      <c r="E2573" s="1">
        <v>3798466</v>
      </c>
      <c r="F2573" s="8" t="s">
        <v>620</v>
      </c>
      <c r="G2573" s="1">
        <v>379847</v>
      </c>
      <c r="H2573" s="1">
        <f t="shared" si="178"/>
        <v>4178313</v>
      </c>
      <c r="I2573" s="2" t="s">
        <v>2818</v>
      </c>
      <c r="J2573" s="2" t="s">
        <v>364</v>
      </c>
      <c r="K2573" s="1">
        <f>+VLOOKUP(B2573,[18]Sheet1!A:H,6,0)</f>
        <v>3798470</v>
      </c>
      <c r="L2573" s="1">
        <f t="shared" si="177"/>
        <v>4</v>
      </c>
      <c r="M2573" s="6">
        <f>+VLOOKUP(B2573,[18]Sheet1!A:H,8,0)</f>
        <v>45113</v>
      </c>
      <c r="N2573" t="s">
        <v>4623</v>
      </c>
    </row>
    <row r="2574" spans="1:14" customFormat="1" hidden="1" x14ac:dyDescent="0.2">
      <c r="A2574" s="6">
        <v>45101</v>
      </c>
      <c r="B2574" s="2">
        <v>37640</v>
      </c>
      <c r="C2574" s="2" t="s">
        <v>2162</v>
      </c>
      <c r="D2574" s="2" t="s">
        <v>4573</v>
      </c>
      <c r="E2574" s="1">
        <v>2831970</v>
      </c>
      <c r="F2574" s="8" t="s">
        <v>620</v>
      </c>
      <c r="G2574" s="1">
        <v>283197</v>
      </c>
      <c r="H2574" s="1">
        <f t="shared" si="178"/>
        <v>3115167</v>
      </c>
      <c r="I2574" s="2" t="s">
        <v>1893</v>
      </c>
      <c r="J2574" s="2" t="s">
        <v>375</v>
      </c>
      <c r="K2574" s="1">
        <f>+VLOOKUP(B2574,[19]Sheet1!$A:$H,6,0)</f>
        <v>2831970</v>
      </c>
      <c r="L2574" s="1">
        <f t="shared" si="177"/>
        <v>0</v>
      </c>
      <c r="M2574" s="6">
        <f>+VLOOKUP(B2574,[19]Sheet1!$A:$H,8,0)</f>
        <v>45145</v>
      </c>
      <c r="N2574" t="s">
        <v>4785</v>
      </c>
    </row>
    <row r="2575" spans="1:14" customFormat="1" hidden="1" x14ac:dyDescent="0.2">
      <c r="A2575" s="6">
        <v>45101</v>
      </c>
      <c r="B2575" s="2">
        <v>37641</v>
      </c>
      <c r="C2575" s="2" t="s">
        <v>2162</v>
      </c>
      <c r="D2575" s="2" t="s">
        <v>4574</v>
      </c>
      <c r="E2575" s="1">
        <v>451647</v>
      </c>
      <c r="F2575" s="8" t="s">
        <v>620</v>
      </c>
      <c r="G2575" s="1">
        <v>45165</v>
      </c>
      <c r="H2575" s="1">
        <f t="shared" si="178"/>
        <v>496812</v>
      </c>
      <c r="I2575" s="2" t="s">
        <v>1893</v>
      </c>
      <c r="J2575" s="2" t="s">
        <v>375</v>
      </c>
      <c r="K2575" s="1">
        <f>+VLOOKUP(B2575,[18]Sheet1!A:H,6,0)</f>
        <v>451650</v>
      </c>
      <c r="L2575" s="1">
        <f t="shared" si="177"/>
        <v>3</v>
      </c>
      <c r="M2575" s="6">
        <f>+VLOOKUP(B2575,[18]Sheet1!A:H,8,0)</f>
        <v>45113</v>
      </c>
      <c r="N2575" t="s">
        <v>4623</v>
      </c>
    </row>
    <row r="2576" spans="1:14" customFormat="1" hidden="1" x14ac:dyDescent="0.2">
      <c r="A2576" s="6">
        <v>45101</v>
      </c>
      <c r="B2576" s="2">
        <v>37642</v>
      </c>
      <c r="C2576" s="2" t="s">
        <v>2162</v>
      </c>
      <c r="D2576" s="2" t="s">
        <v>4575</v>
      </c>
      <c r="E2576" s="1">
        <v>943990</v>
      </c>
      <c r="F2576" s="8" t="s">
        <v>620</v>
      </c>
      <c r="G2576" s="1">
        <v>94399</v>
      </c>
      <c r="H2576" s="1">
        <f t="shared" si="178"/>
        <v>1038389</v>
      </c>
      <c r="I2576" s="2" t="s">
        <v>1893</v>
      </c>
      <c r="J2576" s="2" t="s">
        <v>375</v>
      </c>
      <c r="K2576" s="1">
        <f>+VLOOKUP(B2576,[19]Sheet1!$A:$H,6,0)</f>
        <v>943990</v>
      </c>
      <c r="L2576" s="1">
        <f t="shared" si="177"/>
        <v>0</v>
      </c>
      <c r="M2576" s="6">
        <f>+VLOOKUP(B2576,[19]Sheet1!$A:$H,8,0)</f>
        <v>45145</v>
      </c>
      <c r="N2576" t="s">
        <v>4785</v>
      </c>
    </row>
    <row r="2577" spans="1:14" customFormat="1" hidden="1" x14ac:dyDescent="0.2">
      <c r="A2577" s="6">
        <v>45101</v>
      </c>
      <c r="B2577" s="2">
        <v>37643</v>
      </c>
      <c r="C2577" s="2" t="s">
        <v>2162</v>
      </c>
      <c r="D2577" s="2" t="s">
        <v>4576</v>
      </c>
      <c r="E2577" s="1">
        <v>943990</v>
      </c>
      <c r="F2577" s="8" t="s">
        <v>620</v>
      </c>
      <c r="G2577" s="1">
        <v>94399</v>
      </c>
      <c r="H2577" s="1">
        <f t="shared" si="178"/>
        <v>1038389</v>
      </c>
      <c r="I2577" s="2" t="s">
        <v>1893</v>
      </c>
      <c r="J2577" s="2" t="s">
        <v>375</v>
      </c>
      <c r="K2577" s="1">
        <f>+VLOOKUP(B2577,[19]Sheet1!$A:$H,6,0)</f>
        <v>943990</v>
      </c>
      <c r="L2577" s="1">
        <f t="shared" si="177"/>
        <v>0</v>
      </c>
      <c r="M2577" s="6">
        <f>+VLOOKUP(B2577,[19]Sheet1!$A:$H,8,0)</f>
        <v>45145</v>
      </c>
      <c r="N2577" t="s">
        <v>4785</v>
      </c>
    </row>
    <row r="2578" spans="1:14" customFormat="1" hidden="1" x14ac:dyDescent="0.2">
      <c r="A2578" s="6">
        <v>45101</v>
      </c>
      <c r="B2578" s="2">
        <v>37644</v>
      </c>
      <c r="C2578" s="2" t="s">
        <v>2162</v>
      </c>
      <c r="D2578" s="2" t="s">
        <v>4577</v>
      </c>
      <c r="E2578" s="1">
        <v>2596904</v>
      </c>
      <c r="F2578" s="8" t="s">
        <v>620</v>
      </c>
      <c r="G2578" s="1">
        <v>259690</v>
      </c>
      <c r="H2578" s="1">
        <f t="shared" si="178"/>
        <v>2856594</v>
      </c>
      <c r="I2578" s="2" t="s">
        <v>1893</v>
      </c>
      <c r="J2578" s="2" t="s">
        <v>375</v>
      </c>
      <c r="K2578" s="1">
        <f>+VLOOKUP(B2578,[18]Sheet1!A:H,6,0)</f>
        <v>2596900</v>
      </c>
      <c r="L2578" s="1">
        <f t="shared" si="177"/>
        <v>-4</v>
      </c>
      <c r="M2578" s="6">
        <f>+VLOOKUP(B2578,[18]Sheet1!A:H,8,0)</f>
        <v>45113</v>
      </c>
      <c r="N2578" t="s">
        <v>4623</v>
      </c>
    </row>
    <row r="2579" spans="1:14" customFormat="1" hidden="1" x14ac:dyDescent="0.2">
      <c r="A2579" s="6">
        <v>45101</v>
      </c>
      <c r="B2579" s="2">
        <v>37645</v>
      </c>
      <c r="C2579" s="2" t="s">
        <v>2162</v>
      </c>
      <c r="D2579" s="2" t="s">
        <v>4578</v>
      </c>
      <c r="E2579" s="1">
        <v>1887980</v>
      </c>
      <c r="F2579" s="8" t="s">
        <v>620</v>
      </c>
      <c r="G2579" s="1">
        <v>188798</v>
      </c>
      <c r="H2579" s="1">
        <f t="shared" si="178"/>
        <v>2076778</v>
      </c>
      <c r="I2579" s="2" t="s">
        <v>1893</v>
      </c>
      <c r="J2579" s="2" t="s">
        <v>375</v>
      </c>
      <c r="K2579" s="1">
        <f>+VLOOKUP(B2579,[19]Sheet1!$A:$H,6,0)</f>
        <v>1887980</v>
      </c>
      <c r="L2579" s="1">
        <f t="shared" si="177"/>
        <v>0</v>
      </c>
      <c r="M2579" s="6">
        <f>+VLOOKUP(B2579,[19]Sheet1!$A:$H,8,0)</f>
        <v>45145</v>
      </c>
      <c r="N2579" t="s">
        <v>4785</v>
      </c>
    </row>
    <row r="2580" spans="1:14" customFormat="1" hidden="1" x14ac:dyDescent="0.2">
      <c r="A2580" s="6">
        <v>45101</v>
      </c>
      <c r="B2580" s="2">
        <v>37646</v>
      </c>
      <c r="C2580" s="2" t="s">
        <v>2162</v>
      </c>
      <c r="D2580" s="2" t="s">
        <v>4579</v>
      </c>
      <c r="E2580" s="1">
        <v>943990</v>
      </c>
      <c r="F2580" s="8" t="s">
        <v>620</v>
      </c>
      <c r="G2580" s="1">
        <v>94399</v>
      </c>
      <c r="H2580" s="1">
        <f t="shared" si="178"/>
        <v>1038389</v>
      </c>
      <c r="I2580" s="2" t="s">
        <v>1893</v>
      </c>
      <c r="J2580" s="2" t="s">
        <v>375</v>
      </c>
      <c r="K2580" s="1">
        <f>+VLOOKUP(B2580,[19]Sheet1!$A:$H,6,0)</f>
        <v>943990</v>
      </c>
      <c r="L2580" s="1">
        <f t="shared" si="177"/>
        <v>0</v>
      </c>
      <c r="M2580" s="6">
        <f>+VLOOKUP(B2580,[19]Sheet1!$A:$H,8,0)</f>
        <v>45145</v>
      </c>
      <c r="N2580" t="s">
        <v>4785</v>
      </c>
    </row>
    <row r="2581" spans="1:14" customFormat="1" hidden="1" x14ac:dyDescent="0.2">
      <c r="A2581" s="6">
        <v>45101</v>
      </c>
      <c r="B2581" s="2">
        <v>37647</v>
      </c>
      <c r="C2581" s="2" t="s">
        <v>2162</v>
      </c>
      <c r="D2581" s="2" t="s">
        <v>4580</v>
      </c>
      <c r="E2581" s="1">
        <v>3465990</v>
      </c>
      <c r="F2581" s="8" t="s">
        <v>620</v>
      </c>
      <c r="G2581" s="1">
        <v>346599</v>
      </c>
      <c r="H2581" s="1">
        <f t="shared" si="178"/>
        <v>3812589</v>
      </c>
      <c r="I2581" s="2" t="s">
        <v>2119</v>
      </c>
      <c r="J2581" s="2" t="s">
        <v>1150</v>
      </c>
      <c r="K2581" s="1">
        <f>+VLOOKUP(B2581,[18]Sheet1!A:H,6,0)</f>
        <v>3465990</v>
      </c>
      <c r="L2581" s="1">
        <f t="shared" si="177"/>
        <v>0</v>
      </c>
      <c r="M2581" s="6">
        <f>+VLOOKUP(B2581,[18]Sheet1!A:H,8,0)</f>
        <v>45113</v>
      </c>
      <c r="N2581" t="s">
        <v>4623</v>
      </c>
    </row>
    <row r="2582" spans="1:14" customFormat="1" hidden="1" x14ac:dyDescent="0.2">
      <c r="A2582" s="6">
        <v>45101</v>
      </c>
      <c r="B2582" s="2">
        <v>37648</v>
      </c>
      <c r="C2582" s="2" t="s">
        <v>2162</v>
      </c>
      <c r="D2582" s="2" t="s">
        <v>4581</v>
      </c>
      <c r="E2582" s="1">
        <v>501830</v>
      </c>
      <c r="F2582" s="8" t="s">
        <v>620</v>
      </c>
      <c r="G2582" s="1">
        <v>50183</v>
      </c>
      <c r="H2582" s="1">
        <f t="shared" si="178"/>
        <v>552013</v>
      </c>
      <c r="I2582" s="2" t="s">
        <v>2355</v>
      </c>
      <c r="J2582" s="2" t="s">
        <v>2013</v>
      </c>
      <c r="K2582" s="1">
        <f>+VLOOKUP(B2582,[18]Sheet1!A:H,6,0)</f>
        <v>501830</v>
      </c>
      <c r="L2582" s="1">
        <f t="shared" ref="L2582:L2623" si="179">+K2582-E2582</f>
        <v>0</v>
      </c>
      <c r="M2582" s="6">
        <f>+VLOOKUP(B2582,[18]Sheet1!A:H,8,0)</f>
        <v>45113</v>
      </c>
      <c r="N2582" t="s">
        <v>4623</v>
      </c>
    </row>
    <row r="2583" spans="1:14" customFormat="1" hidden="1" x14ac:dyDescent="0.2">
      <c r="A2583" s="6">
        <v>45101</v>
      </c>
      <c r="B2583" s="2">
        <v>37649</v>
      </c>
      <c r="C2583" s="2" t="s">
        <v>2162</v>
      </c>
      <c r="D2583" s="2" t="s">
        <v>4582</v>
      </c>
      <c r="E2583" s="1">
        <v>2381320</v>
      </c>
      <c r="F2583" s="8" t="s">
        <v>620</v>
      </c>
      <c r="G2583" s="1">
        <v>238132</v>
      </c>
      <c r="H2583" s="1">
        <f t="shared" si="178"/>
        <v>2619452</v>
      </c>
      <c r="I2583" s="2" t="s">
        <v>2355</v>
      </c>
      <c r="J2583" s="2" t="s">
        <v>2013</v>
      </c>
      <c r="K2583" s="1">
        <f>+VLOOKUP(B2583,[18]Sheet1!A:H,6,0)</f>
        <v>2381320</v>
      </c>
      <c r="L2583" s="1">
        <f t="shared" si="179"/>
        <v>0</v>
      </c>
      <c r="M2583" s="6">
        <f>+VLOOKUP(B2583,[18]Sheet1!A:H,8,0)</f>
        <v>45113</v>
      </c>
      <c r="N2583" t="s">
        <v>4623</v>
      </c>
    </row>
    <row r="2584" spans="1:14" customFormat="1" hidden="1" x14ac:dyDescent="0.2">
      <c r="A2584" s="6">
        <v>45104</v>
      </c>
      <c r="B2584" s="2">
        <v>4002</v>
      </c>
      <c r="C2584" s="2" t="s">
        <v>3451</v>
      </c>
      <c r="D2584" s="2" t="s">
        <v>4583</v>
      </c>
      <c r="E2584" s="1">
        <v>-2016045</v>
      </c>
      <c r="F2584" s="8" t="s">
        <v>620</v>
      </c>
      <c r="G2584" s="1">
        <v>-201604</v>
      </c>
      <c r="H2584" s="1">
        <f t="shared" si="178"/>
        <v>-2217649</v>
      </c>
      <c r="I2584" s="2" t="s">
        <v>2355</v>
      </c>
      <c r="J2584" s="2" t="s">
        <v>2013</v>
      </c>
      <c r="K2584" s="1">
        <f>+VLOOKUP(B2584,[18]Sheet1!A:H,6,0)</f>
        <v>-2016045</v>
      </c>
      <c r="L2584" s="1">
        <f t="shared" si="179"/>
        <v>0</v>
      </c>
      <c r="M2584" s="6">
        <f>+VLOOKUP(B2584,[18]Sheet1!A:H,8,0)</f>
        <v>45113</v>
      </c>
      <c r="N2584" t="s">
        <v>4623</v>
      </c>
    </row>
    <row r="2585" spans="1:14" customFormat="1" hidden="1" x14ac:dyDescent="0.2">
      <c r="A2585" s="6">
        <v>45107</v>
      </c>
      <c r="B2585" s="2">
        <v>39047</v>
      </c>
      <c r="C2585" s="2" t="s">
        <v>2162</v>
      </c>
      <c r="D2585" s="2" t="s">
        <v>4584</v>
      </c>
      <c r="E2585" s="1">
        <v>467521</v>
      </c>
      <c r="F2585" s="8" t="s">
        <v>620</v>
      </c>
      <c r="G2585" s="1">
        <v>46752</v>
      </c>
      <c r="H2585" s="1">
        <f t="shared" si="178"/>
        <v>514273</v>
      </c>
      <c r="I2585" s="2" t="s">
        <v>1893</v>
      </c>
      <c r="J2585" s="2" t="s">
        <v>375</v>
      </c>
      <c r="K2585" s="1">
        <f>+VLOOKUP(B2585,[19]Sheet1!$A:$H,6,0)</f>
        <v>467520</v>
      </c>
      <c r="L2585" s="1">
        <f t="shared" si="179"/>
        <v>-1</v>
      </c>
      <c r="M2585" s="6">
        <f>+VLOOKUP(B2585,[19]Sheet1!$A:$H,8,0)</f>
        <v>45145</v>
      </c>
      <c r="N2585" t="s">
        <v>4785</v>
      </c>
    </row>
    <row r="2586" spans="1:14" customFormat="1" hidden="1" x14ac:dyDescent="0.2">
      <c r="A2586" s="6">
        <v>45107</v>
      </c>
      <c r="B2586" s="2">
        <v>39048</v>
      </c>
      <c r="C2586" s="2" t="s">
        <v>2162</v>
      </c>
      <c r="D2586" s="2" t="s">
        <v>4585</v>
      </c>
      <c r="E2586" s="1">
        <v>1793581</v>
      </c>
      <c r="F2586" s="8" t="s">
        <v>620</v>
      </c>
      <c r="G2586" s="1">
        <v>179358</v>
      </c>
      <c r="H2586" s="1">
        <f t="shared" si="178"/>
        <v>1972939</v>
      </c>
      <c r="I2586" s="2" t="s">
        <v>1893</v>
      </c>
      <c r="J2586" s="2" t="s">
        <v>375</v>
      </c>
      <c r="K2586" s="1">
        <f>+VLOOKUP(B2586,[19]Sheet1!$A:$H,6,0)</f>
        <v>1793580</v>
      </c>
      <c r="L2586" s="1">
        <f t="shared" si="179"/>
        <v>-1</v>
      </c>
      <c r="M2586" s="6">
        <f>+VLOOKUP(B2586,[19]Sheet1!$A:$H,8,0)</f>
        <v>45145</v>
      </c>
      <c r="N2586" t="s">
        <v>4785</v>
      </c>
    </row>
    <row r="2587" spans="1:14" customFormat="1" hidden="1" x14ac:dyDescent="0.2">
      <c r="A2587" s="6">
        <v>45107</v>
      </c>
      <c r="B2587" s="2">
        <v>39049</v>
      </c>
      <c r="C2587" s="2" t="s">
        <v>2162</v>
      </c>
      <c r="D2587" s="2" t="s">
        <v>4586</v>
      </c>
      <c r="E2587" s="1">
        <v>4719950</v>
      </c>
      <c r="F2587" s="8" t="s">
        <v>620</v>
      </c>
      <c r="G2587" s="1">
        <v>471995</v>
      </c>
      <c r="H2587" s="1">
        <f t="shared" si="178"/>
        <v>5191945</v>
      </c>
      <c r="I2587" s="2" t="s">
        <v>1893</v>
      </c>
      <c r="J2587" s="2" t="s">
        <v>375</v>
      </c>
      <c r="K2587" s="1">
        <f>+VLOOKUP(B2587,[19]Sheet1!$A:$H,6,0)</f>
        <v>4719950</v>
      </c>
      <c r="L2587" s="1">
        <f t="shared" si="179"/>
        <v>0</v>
      </c>
      <c r="M2587" s="6">
        <f>+VLOOKUP(B2587,[19]Sheet1!$A:$H,8,0)</f>
        <v>45145</v>
      </c>
      <c r="N2587" t="s">
        <v>4785</v>
      </c>
    </row>
    <row r="2588" spans="1:14" customFormat="1" hidden="1" x14ac:dyDescent="0.2">
      <c r="A2588" s="6">
        <v>45107</v>
      </c>
      <c r="B2588" s="2">
        <v>39050</v>
      </c>
      <c r="C2588" s="2" t="s">
        <v>2162</v>
      </c>
      <c r="D2588" s="2" t="s">
        <v>4587</v>
      </c>
      <c r="E2588" s="1">
        <v>4456268</v>
      </c>
      <c r="F2588" s="8" t="s">
        <v>620</v>
      </c>
      <c r="G2588" s="1">
        <v>445627</v>
      </c>
      <c r="H2588" s="1">
        <f t="shared" si="178"/>
        <v>4901895</v>
      </c>
      <c r="I2588" s="2" t="s">
        <v>1893</v>
      </c>
      <c r="J2588" s="2" t="s">
        <v>375</v>
      </c>
      <c r="K2588" s="1" t="e">
        <f>+VLOOKUP(B2588,[3]Sheet1!$A:$H,6,0)</f>
        <v>#N/A</v>
      </c>
      <c r="L2588" s="1" t="e">
        <f t="shared" si="179"/>
        <v>#N/A</v>
      </c>
      <c r="M2588" s="6" t="e">
        <f>+VLOOKUP(B2588,[3]Sheet1!$A:$H,8,0)</f>
        <v>#N/A</v>
      </c>
      <c r="N2588" t="s">
        <v>4415</v>
      </c>
    </row>
    <row r="2589" spans="1:14" customFormat="1" hidden="1" x14ac:dyDescent="0.2">
      <c r="A2589" s="6">
        <v>45107</v>
      </c>
      <c r="B2589" s="2">
        <v>39051</v>
      </c>
      <c r="C2589" s="2" t="s">
        <v>2162</v>
      </c>
      <c r="D2589" s="2" t="s">
        <v>4588</v>
      </c>
      <c r="E2589" s="1">
        <v>857640</v>
      </c>
      <c r="F2589" s="8" t="s">
        <v>620</v>
      </c>
      <c r="G2589" s="1">
        <v>85764</v>
      </c>
      <c r="H2589" s="1">
        <f t="shared" si="178"/>
        <v>943404</v>
      </c>
      <c r="I2589" s="2" t="s">
        <v>1893</v>
      </c>
      <c r="J2589" s="2" t="s">
        <v>375</v>
      </c>
      <c r="K2589" s="1">
        <f>+VLOOKUP(B2589,[19]Sheet1!$A:$H,6,0)</f>
        <v>857640</v>
      </c>
      <c r="L2589" s="1">
        <f t="shared" si="179"/>
        <v>0</v>
      </c>
      <c r="M2589" s="6">
        <f>+VLOOKUP(B2589,[19]Sheet1!$A:$H,8,0)</f>
        <v>45145</v>
      </c>
      <c r="N2589" t="s">
        <v>4785</v>
      </c>
    </row>
    <row r="2590" spans="1:14" customFormat="1" hidden="1" x14ac:dyDescent="0.2">
      <c r="A2590" s="6">
        <v>45107</v>
      </c>
      <c r="B2590" s="2">
        <v>39052</v>
      </c>
      <c r="C2590" s="2" t="s">
        <v>2162</v>
      </c>
      <c r="D2590" s="2" t="s">
        <v>4589</v>
      </c>
      <c r="E2590" s="1">
        <v>3775960</v>
      </c>
      <c r="F2590" s="8" t="s">
        <v>620</v>
      </c>
      <c r="G2590" s="1">
        <v>377596</v>
      </c>
      <c r="H2590" s="1">
        <f t="shared" si="178"/>
        <v>4153556</v>
      </c>
      <c r="I2590" s="2" t="s">
        <v>1893</v>
      </c>
      <c r="J2590" s="2" t="s">
        <v>375</v>
      </c>
      <c r="K2590" s="1">
        <f>+VLOOKUP(B2590,[19]Sheet1!$A:$H,6,0)</f>
        <v>3775960</v>
      </c>
      <c r="L2590" s="1">
        <f t="shared" si="179"/>
        <v>0</v>
      </c>
      <c r="M2590" s="6">
        <f>+VLOOKUP(B2590,[19]Sheet1!$A:$H,8,0)</f>
        <v>45145</v>
      </c>
      <c r="N2590" t="s">
        <v>4785</v>
      </c>
    </row>
    <row r="2591" spans="1:14" customFormat="1" hidden="1" x14ac:dyDescent="0.2">
      <c r="A2591" s="6">
        <v>45107</v>
      </c>
      <c r="B2591" s="2">
        <v>39053</v>
      </c>
      <c r="C2591" s="2" t="s">
        <v>2162</v>
      </c>
      <c r="D2591" s="2" t="s">
        <v>4590</v>
      </c>
      <c r="E2591" s="1">
        <v>1924970</v>
      </c>
      <c r="F2591" s="8" t="s">
        <v>620</v>
      </c>
      <c r="G2591" s="1">
        <v>192497</v>
      </c>
      <c r="H2591" s="1">
        <f t="shared" si="178"/>
        <v>2117467</v>
      </c>
      <c r="I2591" s="2" t="s">
        <v>1893</v>
      </c>
      <c r="J2591" s="2" t="s">
        <v>375</v>
      </c>
      <c r="K2591" s="1">
        <f>+VLOOKUP(B2591,[19]Sheet1!$A:$H,6,0)</f>
        <v>1924970</v>
      </c>
      <c r="L2591" s="1">
        <f t="shared" si="179"/>
        <v>0</v>
      </c>
      <c r="M2591" s="6">
        <f>+VLOOKUP(B2591,[19]Sheet1!$A:$H,8,0)</f>
        <v>45145</v>
      </c>
      <c r="N2591" t="s">
        <v>4785</v>
      </c>
    </row>
    <row r="2592" spans="1:14" customFormat="1" hidden="1" x14ac:dyDescent="0.2">
      <c r="A2592" s="6">
        <v>45107</v>
      </c>
      <c r="B2592" s="2">
        <v>39054</v>
      </c>
      <c r="C2592" s="2" t="s">
        <v>2162</v>
      </c>
      <c r="D2592" s="2" t="s">
        <v>4591</v>
      </c>
      <c r="E2592" s="1">
        <v>1887980</v>
      </c>
      <c r="F2592" s="8" t="s">
        <v>620</v>
      </c>
      <c r="G2592" s="1">
        <v>188798</v>
      </c>
      <c r="H2592" s="1">
        <f t="shared" si="178"/>
        <v>2076778</v>
      </c>
      <c r="I2592" s="2" t="s">
        <v>1893</v>
      </c>
      <c r="J2592" s="2" t="s">
        <v>375</v>
      </c>
      <c r="K2592" s="1">
        <f>+VLOOKUP(B2592,[19]Sheet1!$A:$H,6,0)</f>
        <v>1887980</v>
      </c>
      <c r="L2592" s="1">
        <f t="shared" si="179"/>
        <v>0</v>
      </c>
      <c r="M2592" s="6">
        <f>+VLOOKUP(B2592,[19]Sheet1!$A:$H,8,0)</f>
        <v>45145</v>
      </c>
      <c r="N2592" t="s">
        <v>4785</v>
      </c>
    </row>
    <row r="2593" spans="1:14" customFormat="1" hidden="1" x14ac:dyDescent="0.2">
      <c r="A2593" s="6">
        <v>45107</v>
      </c>
      <c r="B2593" s="2">
        <v>39055</v>
      </c>
      <c r="C2593" s="2" t="s">
        <v>2162</v>
      </c>
      <c r="D2593" s="2" t="s">
        <v>4592</v>
      </c>
      <c r="E2593" s="1">
        <v>1480015</v>
      </c>
      <c r="F2593" s="8" t="s">
        <v>620</v>
      </c>
      <c r="G2593" s="1">
        <v>148002</v>
      </c>
      <c r="H2593" s="1">
        <f t="shared" si="178"/>
        <v>1628017</v>
      </c>
      <c r="I2593" s="2" t="s">
        <v>1893</v>
      </c>
      <c r="J2593" s="2" t="s">
        <v>375</v>
      </c>
      <c r="K2593" s="1" t="e">
        <f>+VLOOKUP(B2593,[3]Sheet1!$A:$H,6,0)</f>
        <v>#N/A</v>
      </c>
      <c r="L2593" s="1" t="e">
        <f t="shared" si="179"/>
        <v>#N/A</v>
      </c>
      <c r="M2593" s="6" t="e">
        <f>+VLOOKUP(B2593,[3]Sheet1!$A:$H,8,0)</f>
        <v>#N/A</v>
      </c>
      <c r="N2593" t="s">
        <v>4415</v>
      </c>
    </row>
    <row r="2594" spans="1:14" customFormat="1" hidden="1" x14ac:dyDescent="0.2">
      <c r="A2594" s="6">
        <v>45107</v>
      </c>
      <c r="B2594" s="2">
        <v>39056</v>
      </c>
      <c r="C2594" s="2" t="s">
        <v>2162</v>
      </c>
      <c r="D2594" s="2" t="s">
        <v>4593</v>
      </c>
      <c r="E2594" s="1">
        <v>395910</v>
      </c>
      <c r="F2594" s="8" t="s">
        <v>620</v>
      </c>
      <c r="G2594" s="1">
        <v>39591</v>
      </c>
      <c r="H2594" s="1">
        <f t="shared" si="178"/>
        <v>435501</v>
      </c>
      <c r="I2594" s="2" t="s">
        <v>1893</v>
      </c>
      <c r="J2594" s="2" t="s">
        <v>375</v>
      </c>
      <c r="K2594" s="1">
        <f>+VLOOKUP(B2594,[19]Sheet1!$A:$H,6,0)</f>
        <v>395910</v>
      </c>
      <c r="L2594" s="1">
        <f t="shared" si="179"/>
        <v>0</v>
      </c>
      <c r="M2594" s="6">
        <f>+VLOOKUP(B2594,[19]Sheet1!$A:$H,8,0)</f>
        <v>45145</v>
      </c>
      <c r="N2594" t="s">
        <v>4785</v>
      </c>
    </row>
    <row r="2595" spans="1:14" customFormat="1" hidden="1" x14ac:dyDescent="0.2">
      <c r="A2595" s="6">
        <v>45107</v>
      </c>
      <c r="B2595" s="2">
        <v>39057</v>
      </c>
      <c r="C2595" s="2" t="s">
        <v>2162</v>
      </c>
      <c r="D2595" s="2" t="s">
        <v>4594</v>
      </c>
      <c r="E2595" s="1">
        <v>367155</v>
      </c>
      <c r="F2595" s="8" t="s">
        <v>620</v>
      </c>
      <c r="G2595" s="1">
        <v>36716</v>
      </c>
      <c r="H2595" s="1">
        <f t="shared" si="178"/>
        <v>403871</v>
      </c>
      <c r="I2595" s="2" t="s">
        <v>1893</v>
      </c>
      <c r="J2595" s="2" t="s">
        <v>375</v>
      </c>
      <c r="K2595" s="1">
        <f>+VLOOKUP(B2595,[19]Sheet1!$A:$H,6,0)</f>
        <v>367160</v>
      </c>
      <c r="L2595" s="1">
        <f t="shared" si="179"/>
        <v>5</v>
      </c>
      <c r="M2595" s="6">
        <f>+VLOOKUP(B2595,[19]Sheet1!$A:$H,8,0)</f>
        <v>45145</v>
      </c>
      <c r="N2595" t="s">
        <v>4785</v>
      </c>
    </row>
    <row r="2596" spans="1:14" customFormat="1" hidden="1" x14ac:dyDescent="0.2">
      <c r="A2596" s="6">
        <v>45107</v>
      </c>
      <c r="B2596" s="2">
        <v>39058</v>
      </c>
      <c r="C2596" s="2" t="s">
        <v>2162</v>
      </c>
      <c r="D2596" s="2" t="s">
        <v>4595</v>
      </c>
      <c r="E2596" s="1">
        <v>980010</v>
      </c>
      <c r="F2596" s="8" t="s">
        <v>620</v>
      </c>
      <c r="G2596" s="1">
        <v>98001</v>
      </c>
      <c r="H2596" s="1">
        <f t="shared" si="178"/>
        <v>1078011</v>
      </c>
      <c r="I2596" s="2" t="s">
        <v>1893</v>
      </c>
      <c r="J2596" s="2" t="s">
        <v>375</v>
      </c>
      <c r="K2596" s="1">
        <f>+VLOOKUP(B2596,[19]Sheet1!$A:$H,6,0)</f>
        <v>980010</v>
      </c>
      <c r="L2596" s="1">
        <f t="shared" si="179"/>
        <v>0</v>
      </c>
      <c r="M2596" s="6">
        <f>+VLOOKUP(B2596,[19]Sheet1!$A:$H,8,0)</f>
        <v>45145</v>
      </c>
      <c r="N2596" t="s">
        <v>4785</v>
      </c>
    </row>
    <row r="2597" spans="1:14" customFormat="1" hidden="1" x14ac:dyDescent="0.2">
      <c r="A2597" s="6">
        <v>45107</v>
      </c>
      <c r="B2597" s="2">
        <v>39059</v>
      </c>
      <c r="C2597" s="2" t="s">
        <v>2162</v>
      </c>
      <c r="D2597" s="2" t="s">
        <v>4596</v>
      </c>
      <c r="E2597" s="1">
        <v>1230925</v>
      </c>
      <c r="F2597" s="8" t="s">
        <v>620</v>
      </c>
      <c r="G2597" s="1">
        <v>123093</v>
      </c>
      <c r="H2597" s="1">
        <f t="shared" si="178"/>
        <v>1354018</v>
      </c>
      <c r="I2597" s="2" t="s">
        <v>1893</v>
      </c>
      <c r="J2597" s="2" t="s">
        <v>375</v>
      </c>
      <c r="K2597" s="1">
        <f>+VLOOKUP(B2597,[19]Sheet1!$A:$H,6,0)</f>
        <v>1230930</v>
      </c>
      <c r="L2597" s="1">
        <f t="shared" si="179"/>
        <v>5</v>
      </c>
      <c r="M2597" s="6">
        <f>+VLOOKUP(B2597,[19]Sheet1!$A:$H,8,0)</f>
        <v>45145</v>
      </c>
      <c r="N2597" t="s">
        <v>4785</v>
      </c>
    </row>
    <row r="2598" spans="1:14" customFormat="1" hidden="1" x14ac:dyDescent="0.2">
      <c r="A2598" s="6">
        <v>45107</v>
      </c>
      <c r="B2598" s="2">
        <v>39060</v>
      </c>
      <c r="C2598" s="2" t="s">
        <v>2162</v>
      </c>
      <c r="D2598" s="2" t="s">
        <v>4597</v>
      </c>
      <c r="E2598" s="1">
        <v>0</v>
      </c>
      <c r="F2598" s="8" t="s">
        <v>620</v>
      </c>
      <c r="G2598" s="1">
        <v>0</v>
      </c>
      <c r="H2598" s="1">
        <f t="shared" si="178"/>
        <v>0</v>
      </c>
      <c r="I2598" s="2" t="s">
        <v>1893</v>
      </c>
      <c r="J2598" s="2" t="s">
        <v>375</v>
      </c>
      <c r="K2598" s="1" t="e">
        <f>+VLOOKUP(B2598,[3]Sheet1!$A:$H,6,0)</f>
        <v>#N/A</v>
      </c>
      <c r="L2598" s="1" t="e">
        <f t="shared" si="179"/>
        <v>#N/A</v>
      </c>
      <c r="M2598" s="6" t="e">
        <f>+VLOOKUP(B2598,[3]Sheet1!$A:$H,8,0)</f>
        <v>#N/A</v>
      </c>
      <c r="N2598" t="s">
        <v>4945</v>
      </c>
    </row>
    <row r="2599" spans="1:14" customFormat="1" hidden="1" x14ac:dyDescent="0.2">
      <c r="A2599" s="6">
        <v>45107</v>
      </c>
      <c r="B2599" s="2">
        <v>39067</v>
      </c>
      <c r="C2599" s="2" t="s">
        <v>2162</v>
      </c>
      <c r="D2599" s="2" t="s">
        <v>4598</v>
      </c>
      <c r="E2599" s="1">
        <v>5864729</v>
      </c>
      <c r="F2599" s="8" t="s">
        <v>620</v>
      </c>
      <c r="G2599" s="1">
        <v>586473</v>
      </c>
      <c r="H2599" s="1">
        <f t="shared" si="178"/>
        <v>6451202</v>
      </c>
      <c r="I2599" s="2" t="s">
        <v>2355</v>
      </c>
      <c r="J2599" s="2" t="s">
        <v>2013</v>
      </c>
      <c r="K2599" s="1">
        <f>+VLOOKUP(B2599,[19]Sheet1!$A:$H,6,0)</f>
        <v>5864730</v>
      </c>
      <c r="L2599" s="1">
        <f t="shared" si="179"/>
        <v>1</v>
      </c>
      <c r="M2599" s="6">
        <f>+VLOOKUP(B2599,[19]Sheet1!$A:$H,8,0)</f>
        <v>45145</v>
      </c>
      <c r="N2599" t="s">
        <v>4785</v>
      </c>
    </row>
    <row r="2600" spans="1:14" customFormat="1" hidden="1" x14ac:dyDescent="0.2">
      <c r="A2600" s="6">
        <v>45107</v>
      </c>
      <c r="B2600" s="2">
        <v>39068</v>
      </c>
      <c r="C2600" s="2" t="s">
        <v>2162</v>
      </c>
      <c r="D2600" s="2" t="s">
        <v>4599</v>
      </c>
      <c r="E2600" s="1">
        <v>2432076</v>
      </c>
      <c r="F2600" s="8" t="s">
        <v>620</v>
      </c>
      <c r="G2600" s="1">
        <v>243208</v>
      </c>
      <c r="H2600" s="1">
        <f t="shared" si="178"/>
        <v>2675284</v>
      </c>
      <c r="I2600" s="2" t="s">
        <v>24</v>
      </c>
      <c r="J2600" s="2" t="s">
        <v>349</v>
      </c>
      <c r="K2600" s="1">
        <f>+VLOOKUP(B2600,[19]Sheet1!$A:$H,6,0)</f>
        <v>2432080</v>
      </c>
      <c r="L2600" s="1">
        <f t="shared" si="179"/>
        <v>4</v>
      </c>
      <c r="M2600" s="6">
        <f>+VLOOKUP(B2600,[19]Sheet1!$A:$H,8,0)</f>
        <v>45145</v>
      </c>
      <c r="N2600" t="s">
        <v>4785</v>
      </c>
    </row>
    <row r="2601" spans="1:14" customFormat="1" hidden="1" x14ac:dyDescent="0.2">
      <c r="A2601" s="6">
        <v>45107</v>
      </c>
      <c r="B2601" s="2">
        <v>39069</v>
      </c>
      <c r="C2601" s="2" t="s">
        <v>2162</v>
      </c>
      <c r="D2601" s="2" t="s">
        <v>4600</v>
      </c>
      <c r="E2601" s="1">
        <v>2395015</v>
      </c>
      <c r="F2601" s="8" t="s">
        <v>620</v>
      </c>
      <c r="G2601" s="1">
        <v>239502</v>
      </c>
      <c r="H2601" s="1">
        <f t="shared" si="178"/>
        <v>2634517</v>
      </c>
      <c r="I2601" s="2" t="s">
        <v>944</v>
      </c>
      <c r="J2601" s="2" t="s">
        <v>319</v>
      </c>
      <c r="K2601" s="1">
        <f>+VLOOKUP(B2601,[19]Sheet1!$A:$H,6,0)</f>
        <v>2395020</v>
      </c>
      <c r="L2601" s="1">
        <f t="shared" si="179"/>
        <v>5</v>
      </c>
      <c r="M2601" s="6">
        <f>+VLOOKUP(B2601,[19]Sheet1!$A:$H,8,0)</f>
        <v>45145</v>
      </c>
      <c r="N2601" t="s">
        <v>4785</v>
      </c>
    </row>
    <row r="2602" spans="1:14" customFormat="1" hidden="1" x14ac:dyDescent="0.2">
      <c r="A2602" s="6">
        <v>45107</v>
      </c>
      <c r="B2602" s="2">
        <v>39070</v>
      </c>
      <c r="C2602" s="2" t="s">
        <v>2162</v>
      </c>
      <c r="D2602" s="2" t="s">
        <v>4601</v>
      </c>
      <c r="E2602" s="1">
        <v>0</v>
      </c>
      <c r="F2602" s="8" t="s">
        <v>620</v>
      </c>
      <c r="G2602" s="1">
        <v>0</v>
      </c>
      <c r="H2602" s="1">
        <f t="shared" si="178"/>
        <v>0</v>
      </c>
      <c r="I2602" s="2" t="s">
        <v>2445</v>
      </c>
      <c r="J2602" s="2" t="s">
        <v>1098</v>
      </c>
      <c r="K2602" s="1" t="e">
        <f>+VLOOKUP(B2602,[3]Sheet1!$A:$H,6,0)</f>
        <v>#N/A</v>
      </c>
      <c r="L2602" s="1" t="e">
        <f t="shared" si="179"/>
        <v>#N/A</v>
      </c>
      <c r="M2602" s="6" t="e">
        <f>+VLOOKUP(B2602,[3]Sheet1!$A:$H,8,0)</f>
        <v>#N/A</v>
      </c>
      <c r="N2602" t="s">
        <v>4945</v>
      </c>
    </row>
    <row r="2603" spans="1:14" customFormat="1" hidden="1" x14ac:dyDescent="0.2">
      <c r="A2603" s="6">
        <v>45107</v>
      </c>
      <c r="B2603" s="2">
        <v>39071</v>
      </c>
      <c r="C2603" s="2" t="s">
        <v>2162</v>
      </c>
      <c r="D2603" s="2" t="s">
        <v>4602</v>
      </c>
      <c r="E2603" s="1">
        <v>2038529</v>
      </c>
      <c r="F2603" s="8" t="s">
        <v>620</v>
      </c>
      <c r="G2603" s="1">
        <v>203853</v>
      </c>
      <c r="H2603" s="1">
        <f t="shared" si="178"/>
        <v>2242382</v>
      </c>
      <c r="I2603" s="2" t="s">
        <v>2339</v>
      </c>
      <c r="J2603" s="2" t="s">
        <v>1408</v>
      </c>
      <c r="K2603" s="1">
        <f>+VLOOKUP(B2603,[19]Sheet1!$A:$H,6,0)</f>
        <v>2038530</v>
      </c>
      <c r="L2603" s="1">
        <f t="shared" si="179"/>
        <v>1</v>
      </c>
      <c r="M2603" s="6">
        <f>+VLOOKUP(B2603,[19]Sheet1!$A:$H,8,0)</f>
        <v>45145</v>
      </c>
      <c r="N2603" t="s">
        <v>4785</v>
      </c>
    </row>
    <row r="2604" spans="1:14" customFormat="1" hidden="1" x14ac:dyDescent="0.2">
      <c r="A2604" s="6">
        <v>45107</v>
      </c>
      <c r="B2604" s="2">
        <v>39072</v>
      </c>
      <c r="C2604" s="2" t="s">
        <v>2162</v>
      </c>
      <c r="D2604" s="2" t="s">
        <v>4603</v>
      </c>
      <c r="E2604" s="1">
        <v>1938685</v>
      </c>
      <c r="F2604" s="8" t="s">
        <v>620</v>
      </c>
      <c r="G2604" s="1">
        <v>193869</v>
      </c>
      <c r="H2604" s="1">
        <f t="shared" si="178"/>
        <v>2132554</v>
      </c>
      <c r="I2604" s="2" t="s">
        <v>2354</v>
      </c>
      <c r="J2604" s="2" t="s">
        <v>442</v>
      </c>
      <c r="K2604" s="1">
        <f>+VLOOKUP(B2604,[19]Sheet1!$A:$H,6,0)</f>
        <v>1938690</v>
      </c>
      <c r="L2604" s="1">
        <f t="shared" si="179"/>
        <v>5</v>
      </c>
      <c r="M2604" s="6">
        <f>+VLOOKUP(B2604,[19]Sheet1!$A:$H,8,0)</f>
        <v>45145</v>
      </c>
      <c r="N2604" t="s">
        <v>4785</v>
      </c>
    </row>
    <row r="2605" spans="1:14" customFormat="1" hidden="1" x14ac:dyDescent="0.2">
      <c r="A2605" s="6">
        <v>45107</v>
      </c>
      <c r="B2605" s="2">
        <v>39073</v>
      </c>
      <c r="C2605" s="2" t="s">
        <v>2162</v>
      </c>
      <c r="D2605" s="2" t="s">
        <v>4604</v>
      </c>
      <c r="E2605" s="1">
        <v>2395015</v>
      </c>
      <c r="F2605" s="8" t="s">
        <v>620</v>
      </c>
      <c r="G2605" s="1">
        <v>239502</v>
      </c>
      <c r="H2605" s="1">
        <f t="shared" si="178"/>
        <v>2634517</v>
      </c>
      <c r="I2605" s="2" t="s">
        <v>1796</v>
      </c>
      <c r="J2605" s="2" t="s">
        <v>913</v>
      </c>
      <c r="K2605" s="1">
        <f>+VLOOKUP(B2605,[19]Sheet1!$A:$H,6,0)</f>
        <v>2395020</v>
      </c>
      <c r="L2605" s="1">
        <f t="shared" si="179"/>
        <v>5</v>
      </c>
      <c r="M2605" s="6">
        <f>+VLOOKUP(B2605,[19]Sheet1!$A:$H,8,0)</f>
        <v>45145</v>
      </c>
      <c r="N2605" t="s">
        <v>4785</v>
      </c>
    </row>
    <row r="2606" spans="1:14" customFormat="1" hidden="1" x14ac:dyDescent="0.2">
      <c r="A2606" s="6">
        <v>45107</v>
      </c>
      <c r="B2606" s="2">
        <v>39074</v>
      </c>
      <c r="C2606" s="2" t="s">
        <v>2162</v>
      </c>
      <c r="D2606" s="2" t="s">
        <v>4605</v>
      </c>
      <c r="E2606" s="1">
        <v>2024120</v>
      </c>
      <c r="F2606" s="8" t="s">
        <v>620</v>
      </c>
      <c r="G2606" s="1">
        <v>202412</v>
      </c>
      <c r="H2606" s="1">
        <f t="shared" si="178"/>
        <v>2226532</v>
      </c>
      <c r="I2606" s="2" t="s">
        <v>1796</v>
      </c>
      <c r="J2606" s="2" t="s">
        <v>913</v>
      </c>
      <c r="K2606" s="1">
        <f>+VLOOKUP(B2606,[19]Sheet1!$A:$H,6,0)</f>
        <v>2024120</v>
      </c>
      <c r="L2606" s="1">
        <f t="shared" si="179"/>
        <v>0</v>
      </c>
      <c r="M2606" s="6">
        <f>+VLOOKUP(B2606,[19]Sheet1!$A:$H,8,0)</f>
        <v>45145</v>
      </c>
      <c r="N2606" t="s">
        <v>4785</v>
      </c>
    </row>
    <row r="2607" spans="1:14" customFormat="1" hidden="1" x14ac:dyDescent="0.2">
      <c r="A2607" s="6">
        <v>45107</v>
      </c>
      <c r="B2607" s="2">
        <v>39075</v>
      </c>
      <c r="C2607" s="2" t="s">
        <v>2162</v>
      </c>
      <c r="D2607" s="2" t="s">
        <v>4606</v>
      </c>
      <c r="E2607" s="1">
        <v>1468620</v>
      </c>
      <c r="F2607" s="8" t="s">
        <v>620</v>
      </c>
      <c r="G2607" s="1">
        <v>146862</v>
      </c>
      <c r="H2607" s="1">
        <f t="shared" si="178"/>
        <v>1615482</v>
      </c>
      <c r="I2607" s="2" t="s">
        <v>1796</v>
      </c>
      <c r="J2607" s="2" t="s">
        <v>913</v>
      </c>
      <c r="K2607" s="1">
        <f>+VLOOKUP(B2607,[19]Sheet1!$A:$H,6,0)</f>
        <v>1468620</v>
      </c>
      <c r="L2607" s="1">
        <f t="shared" si="179"/>
        <v>0</v>
      </c>
      <c r="M2607" s="6">
        <f>+VLOOKUP(B2607,[19]Sheet1!$A:$H,8,0)</f>
        <v>45145</v>
      </c>
      <c r="N2607" t="s">
        <v>4785</v>
      </c>
    </row>
    <row r="2608" spans="1:14" customFormat="1" hidden="1" x14ac:dyDescent="0.2">
      <c r="A2608" s="6">
        <v>45107</v>
      </c>
      <c r="B2608" s="2">
        <v>39076</v>
      </c>
      <c r="C2608" s="2" t="s">
        <v>2162</v>
      </c>
      <c r="D2608" s="2" t="s">
        <v>4607</v>
      </c>
      <c r="E2608" s="1">
        <v>0</v>
      </c>
      <c r="F2608" s="8" t="s">
        <v>620</v>
      </c>
      <c r="G2608" s="1">
        <v>0</v>
      </c>
      <c r="H2608" s="1">
        <f t="shared" si="178"/>
        <v>0</v>
      </c>
      <c r="I2608" s="2" t="s">
        <v>1900</v>
      </c>
      <c r="J2608" s="2" t="s">
        <v>441</v>
      </c>
      <c r="K2608" s="1" t="e">
        <f>+VLOOKUP(B2608,[3]Sheet1!$A:$H,6,0)</f>
        <v>#N/A</v>
      </c>
      <c r="L2608" s="1" t="e">
        <f t="shared" si="179"/>
        <v>#N/A</v>
      </c>
      <c r="M2608" s="6" t="e">
        <f>+VLOOKUP(B2608,[3]Sheet1!$A:$H,8,0)</f>
        <v>#N/A</v>
      </c>
      <c r="N2608" t="s">
        <v>4945</v>
      </c>
    </row>
    <row r="2609" spans="1:14" customFormat="1" hidden="1" x14ac:dyDescent="0.2">
      <c r="A2609" s="6">
        <v>45107</v>
      </c>
      <c r="B2609" s="2">
        <v>39077</v>
      </c>
      <c r="C2609" s="2" t="s">
        <v>2162</v>
      </c>
      <c r="D2609" s="2" t="s">
        <v>4608</v>
      </c>
      <c r="E2609" s="1">
        <v>2586305</v>
      </c>
      <c r="F2609" s="8" t="s">
        <v>620</v>
      </c>
      <c r="G2609" s="1">
        <v>258631</v>
      </c>
      <c r="H2609" s="1">
        <f t="shared" si="178"/>
        <v>2844936</v>
      </c>
      <c r="I2609" s="2" t="s">
        <v>1222</v>
      </c>
      <c r="J2609" s="2" t="s">
        <v>915</v>
      </c>
      <c r="K2609" s="1">
        <f>+VLOOKUP(B2609,[19]Sheet1!$A:$H,6,0)</f>
        <v>2586310</v>
      </c>
      <c r="L2609" s="1">
        <f t="shared" si="179"/>
        <v>5</v>
      </c>
      <c r="M2609" s="6">
        <f>+VLOOKUP(B2609,[19]Sheet1!$A:$H,8,0)</f>
        <v>45145</v>
      </c>
      <c r="N2609" t="s">
        <v>4785</v>
      </c>
    </row>
    <row r="2610" spans="1:14" customFormat="1" hidden="1" x14ac:dyDescent="0.2">
      <c r="A2610" s="6">
        <v>45107</v>
      </c>
      <c r="B2610" s="2">
        <v>39078</v>
      </c>
      <c r="C2610" s="2" t="s">
        <v>2162</v>
      </c>
      <c r="D2610" s="2" t="s">
        <v>4609</v>
      </c>
      <c r="E2610" s="1">
        <v>2024120</v>
      </c>
      <c r="F2610" s="8" t="s">
        <v>620</v>
      </c>
      <c r="G2610" s="1">
        <v>202412</v>
      </c>
      <c r="H2610" s="1">
        <f t="shared" si="178"/>
        <v>2226532</v>
      </c>
      <c r="I2610" s="2" t="s">
        <v>1222</v>
      </c>
      <c r="J2610" s="2" t="s">
        <v>915</v>
      </c>
      <c r="K2610" s="1">
        <f>+VLOOKUP(B2610,[19]Sheet1!$A:$H,6,0)</f>
        <v>2024120</v>
      </c>
      <c r="L2610" s="1">
        <f t="shared" si="179"/>
        <v>0</v>
      </c>
      <c r="M2610" s="6">
        <f>+VLOOKUP(B2610,[19]Sheet1!$A:$H,8,0)</f>
        <v>45145</v>
      </c>
      <c r="N2610" t="s">
        <v>4785</v>
      </c>
    </row>
    <row r="2611" spans="1:14" customFormat="1" hidden="1" x14ac:dyDescent="0.2">
      <c r="A2611" s="6">
        <v>45107</v>
      </c>
      <c r="B2611" s="2">
        <v>39079</v>
      </c>
      <c r="C2611" s="2" t="s">
        <v>2162</v>
      </c>
      <c r="D2611" s="2" t="s">
        <v>4610</v>
      </c>
      <c r="E2611" s="1">
        <v>2030439</v>
      </c>
      <c r="F2611" s="8" t="s">
        <v>620</v>
      </c>
      <c r="G2611" s="1">
        <v>203044</v>
      </c>
      <c r="H2611" s="1">
        <f t="shared" si="178"/>
        <v>2233483</v>
      </c>
      <c r="I2611" s="2" t="s">
        <v>2355</v>
      </c>
      <c r="J2611" s="2" t="s">
        <v>2013</v>
      </c>
      <c r="K2611" s="1">
        <f>+VLOOKUP(B2611,[19]Sheet1!$A:$H,6,0)</f>
        <v>2030440</v>
      </c>
      <c r="L2611" s="1">
        <f t="shared" si="179"/>
        <v>1</v>
      </c>
      <c r="M2611" s="6">
        <f>+VLOOKUP(B2611,[19]Sheet1!$A:$H,8,0)</f>
        <v>45145</v>
      </c>
      <c r="N2611" t="s">
        <v>4785</v>
      </c>
    </row>
    <row r="2612" spans="1:14" customFormat="1" hidden="1" x14ac:dyDescent="0.2">
      <c r="A2612" s="6">
        <v>45107</v>
      </c>
      <c r="B2612" s="2">
        <v>39080</v>
      </c>
      <c r="C2612" s="2" t="s">
        <v>2162</v>
      </c>
      <c r="D2612" s="2" t="s">
        <v>4611</v>
      </c>
      <c r="E2612" s="1">
        <v>0</v>
      </c>
      <c r="F2612" s="8" t="s">
        <v>620</v>
      </c>
      <c r="G2612" s="1">
        <v>0</v>
      </c>
      <c r="H2612" s="1">
        <f t="shared" si="178"/>
        <v>0</v>
      </c>
      <c r="I2612" s="2" t="s">
        <v>2355</v>
      </c>
      <c r="J2612" s="2" t="s">
        <v>2013</v>
      </c>
      <c r="K2612" s="1" t="e">
        <f>+VLOOKUP(B2612,[3]Sheet1!$A:$H,6,0)</f>
        <v>#N/A</v>
      </c>
      <c r="L2612" s="1" t="e">
        <f t="shared" si="179"/>
        <v>#N/A</v>
      </c>
      <c r="M2612" s="6" t="e">
        <f>+VLOOKUP(B2612,[3]Sheet1!$A:$H,8,0)</f>
        <v>#N/A</v>
      </c>
      <c r="N2612" t="s">
        <v>4945</v>
      </c>
    </row>
    <row r="2613" spans="1:14" customFormat="1" hidden="1" x14ac:dyDescent="0.2">
      <c r="A2613" s="6">
        <v>45107</v>
      </c>
      <c r="B2613" s="2">
        <v>39081</v>
      </c>
      <c r="C2613" s="2" t="s">
        <v>2162</v>
      </c>
      <c r="D2613" s="2" t="s">
        <v>4612</v>
      </c>
      <c r="E2613" s="1">
        <v>2024120</v>
      </c>
      <c r="F2613" s="8" t="s">
        <v>620</v>
      </c>
      <c r="G2613" s="1">
        <v>202412</v>
      </c>
      <c r="H2613" s="1">
        <f t="shared" si="178"/>
        <v>2226532</v>
      </c>
      <c r="I2613" s="2" t="s">
        <v>2355</v>
      </c>
      <c r="J2613" s="2" t="s">
        <v>2013</v>
      </c>
      <c r="K2613" s="1">
        <f>+VLOOKUP(B2613,[19]Sheet1!$A:$H,6,0)</f>
        <v>2024120</v>
      </c>
      <c r="L2613" s="1">
        <f t="shared" si="179"/>
        <v>0</v>
      </c>
      <c r="M2613" s="6">
        <f>+VLOOKUP(B2613,[19]Sheet1!$A:$H,8,0)</f>
        <v>45145</v>
      </c>
      <c r="N2613" t="s">
        <v>4785</v>
      </c>
    </row>
    <row r="2614" spans="1:14" customFormat="1" hidden="1" x14ac:dyDescent="0.2">
      <c r="A2614" s="6">
        <v>45107</v>
      </c>
      <c r="B2614" s="2">
        <v>39082</v>
      </c>
      <c r="C2614" s="2" t="s">
        <v>2162</v>
      </c>
      <c r="D2614" s="2" t="s">
        <v>4613</v>
      </c>
      <c r="E2614" s="1">
        <v>1110580</v>
      </c>
      <c r="F2614" s="8" t="s">
        <v>620</v>
      </c>
      <c r="G2614" s="1">
        <v>111058</v>
      </c>
      <c r="H2614" s="1">
        <f t="shared" si="178"/>
        <v>1221638</v>
      </c>
      <c r="I2614" s="2" t="s">
        <v>2355</v>
      </c>
      <c r="J2614" s="2" t="s">
        <v>2013</v>
      </c>
      <c r="K2614" s="1">
        <f>+VLOOKUP(B2614,[19]Sheet1!$A:$H,6,0)</f>
        <v>1110580</v>
      </c>
      <c r="L2614" s="1">
        <f t="shared" si="179"/>
        <v>0</v>
      </c>
      <c r="M2614" s="6">
        <f>+VLOOKUP(B2614,[19]Sheet1!$A:$H,8,0)</f>
        <v>45145</v>
      </c>
      <c r="N2614" t="s">
        <v>4785</v>
      </c>
    </row>
    <row r="2615" spans="1:14" customFormat="1" hidden="1" x14ac:dyDescent="0.2">
      <c r="A2615" s="6">
        <v>45107</v>
      </c>
      <c r="B2615" s="2">
        <v>39083</v>
      </c>
      <c r="C2615" s="2" t="s">
        <v>2162</v>
      </c>
      <c r="D2615" s="2" t="s">
        <v>4614</v>
      </c>
      <c r="E2615" s="1">
        <v>2024120</v>
      </c>
      <c r="F2615" s="8" t="s">
        <v>620</v>
      </c>
      <c r="G2615" s="1">
        <v>202412</v>
      </c>
      <c r="H2615" s="1">
        <f t="shared" si="178"/>
        <v>2226532</v>
      </c>
      <c r="I2615" s="2" t="s">
        <v>1900</v>
      </c>
      <c r="J2615" s="2" t="s">
        <v>441</v>
      </c>
      <c r="K2615" s="1">
        <f>+VLOOKUP(B2615,[19]Sheet1!$A:$H,6,0)</f>
        <v>2024120</v>
      </c>
      <c r="L2615" s="1">
        <f t="shared" si="179"/>
        <v>0</v>
      </c>
      <c r="M2615" s="6">
        <f>+VLOOKUP(B2615,[19]Sheet1!$A:$H,8,0)</f>
        <v>45145</v>
      </c>
      <c r="N2615" t="s">
        <v>4785</v>
      </c>
    </row>
    <row r="2616" spans="1:14" customFormat="1" hidden="1" x14ac:dyDescent="0.2">
      <c r="A2616" s="6">
        <v>45107</v>
      </c>
      <c r="B2616" s="2">
        <v>39084</v>
      </c>
      <c r="C2616" s="2" t="s">
        <v>2162</v>
      </c>
      <c r="D2616" s="2" t="s">
        <v>4615</v>
      </c>
      <c r="E2616" s="1">
        <v>0</v>
      </c>
      <c r="F2616" s="8" t="s">
        <v>620</v>
      </c>
      <c r="G2616" s="1">
        <v>0</v>
      </c>
      <c r="H2616" s="1">
        <f t="shared" si="178"/>
        <v>0</v>
      </c>
      <c r="I2616" s="2" t="s">
        <v>944</v>
      </c>
      <c r="J2616" s="2" t="s">
        <v>319</v>
      </c>
      <c r="K2616" s="1" t="e">
        <f>+VLOOKUP(B2616,[3]Sheet1!$A:$H,6,0)</f>
        <v>#N/A</v>
      </c>
      <c r="L2616" s="1" t="e">
        <f t="shared" si="179"/>
        <v>#N/A</v>
      </c>
      <c r="M2616" s="6" t="e">
        <f>+VLOOKUP(B2616,[3]Sheet1!$A:$H,8,0)</f>
        <v>#N/A</v>
      </c>
      <c r="N2616" t="s">
        <v>4945</v>
      </c>
    </row>
    <row r="2617" spans="1:14" customFormat="1" hidden="1" x14ac:dyDescent="0.2">
      <c r="A2617" s="6">
        <v>45107</v>
      </c>
      <c r="B2617" s="2">
        <v>39085</v>
      </c>
      <c r="C2617" s="2" t="s">
        <v>2162</v>
      </c>
      <c r="D2617" s="2" t="s">
        <v>4616</v>
      </c>
      <c r="E2617" s="1">
        <v>2024120</v>
      </c>
      <c r="F2617" s="8" t="s">
        <v>620</v>
      </c>
      <c r="G2617" s="1">
        <v>202412</v>
      </c>
      <c r="H2617" s="1">
        <f t="shared" si="178"/>
        <v>2226532</v>
      </c>
      <c r="I2617" s="2" t="s">
        <v>944</v>
      </c>
      <c r="J2617" s="2" t="s">
        <v>319</v>
      </c>
      <c r="K2617" s="1">
        <f>+VLOOKUP(B2617,[19]Sheet1!$A:$H,6,0)</f>
        <v>2024120</v>
      </c>
      <c r="L2617" s="1">
        <f t="shared" si="179"/>
        <v>0</v>
      </c>
      <c r="M2617" s="6">
        <f>+VLOOKUP(B2617,[19]Sheet1!$A:$H,8,0)</f>
        <v>45145</v>
      </c>
      <c r="N2617" t="s">
        <v>4785</v>
      </c>
    </row>
    <row r="2618" spans="1:14" customFormat="1" hidden="1" x14ac:dyDescent="0.2">
      <c r="A2618" s="6">
        <v>45107</v>
      </c>
      <c r="B2618" s="2">
        <v>39086</v>
      </c>
      <c r="C2618" s="2" t="s">
        <v>2162</v>
      </c>
      <c r="D2618" s="2" t="s">
        <v>4617</v>
      </c>
      <c r="E2618" s="1">
        <v>0</v>
      </c>
      <c r="F2618" s="8" t="s">
        <v>620</v>
      </c>
      <c r="G2618" s="1">
        <v>0</v>
      </c>
      <c r="H2618" s="1">
        <f t="shared" si="178"/>
        <v>0</v>
      </c>
      <c r="I2618" s="2" t="s">
        <v>2339</v>
      </c>
      <c r="J2618" s="2" t="s">
        <v>1408</v>
      </c>
      <c r="K2618" s="1" t="e">
        <f>+VLOOKUP(B2618,[3]Sheet1!$A:$H,6,0)</f>
        <v>#N/A</v>
      </c>
      <c r="L2618" s="1" t="e">
        <f t="shared" si="179"/>
        <v>#N/A</v>
      </c>
      <c r="M2618" s="6" t="e">
        <f>+VLOOKUP(B2618,[3]Sheet1!$A:$H,8,0)</f>
        <v>#N/A</v>
      </c>
      <c r="N2618" t="s">
        <v>4945</v>
      </c>
    </row>
    <row r="2619" spans="1:14" customFormat="1" hidden="1" x14ac:dyDescent="0.2">
      <c r="A2619" s="6">
        <v>45107</v>
      </c>
      <c r="B2619" s="2">
        <v>39087</v>
      </c>
      <c r="C2619" s="2" t="s">
        <v>2162</v>
      </c>
      <c r="D2619" s="2" t="s">
        <v>4618</v>
      </c>
      <c r="E2619" s="1">
        <v>1468620</v>
      </c>
      <c r="F2619" s="8" t="s">
        <v>620</v>
      </c>
      <c r="G2619" s="1">
        <v>146862</v>
      </c>
      <c r="H2619" s="1">
        <f t="shared" si="178"/>
        <v>1615482</v>
      </c>
      <c r="I2619" s="2" t="s">
        <v>431</v>
      </c>
      <c r="J2619" s="2" t="s">
        <v>2857</v>
      </c>
      <c r="K2619" s="1">
        <f>+VLOOKUP(B2619,[19]Sheet1!$A:$H,6,0)</f>
        <v>1468620</v>
      </c>
      <c r="L2619" s="1">
        <f t="shared" si="179"/>
        <v>0</v>
      </c>
      <c r="M2619" s="6">
        <f>+VLOOKUP(B2619,[19]Sheet1!$A:$H,8,0)</f>
        <v>45145</v>
      </c>
      <c r="N2619" t="s">
        <v>4785</v>
      </c>
    </row>
    <row r="2620" spans="1:14" customFormat="1" hidden="1" x14ac:dyDescent="0.2">
      <c r="A2620" s="6">
        <v>45107</v>
      </c>
      <c r="B2620" s="2">
        <v>39088</v>
      </c>
      <c r="C2620" s="2" t="s">
        <v>2162</v>
      </c>
      <c r="D2620" s="2" t="s">
        <v>4619</v>
      </c>
      <c r="E2620" s="1">
        <v>1920267</v>
      </c>
      <c r="F2620" s="8" t="s">
        <v>620</v>
      </c>
      <c r="G2620" s="1">
        <v>192027</v>
      </c>
      <c r="H2620" s="1">
        <f t="shared" si="178"/>
        <v>2112294</v>
      </c>
      <c r="I2620" s="2" t="s">
        <v>2445</v>
      </c>
      <c r="J2620" s="2" t="s">
        <v>1098</v>
      </c>
      <c r="K2620" s="1">
        <f>+VLOOKUP(B2620,[19]Sheet1!$A:$H,6,0)</f>
        <v>1920270</v>
      </c>
      <c r="L2620" s="1">
        <f t="shared" si="179"/>
        <v>3</v>
      </c>
      <c r="M2620" s="6">
        <f>+VLOOKUP(B2620,[19]Sheet1!$A:$H,8,0)</f>
        <v>45145</v>
      </c>
      <c r="N2620" t="s">
        <v>4785</v>
      </c>
    </row>
    <row r="2621" spans="1:14" customFormat="1" hidden="1" x14ac:dyDescent="0.2">
      <c r="A2621" s="6">
        <v>45107</v>
      </c>
      <c r="B2621" s="2">
        <v>39089</v>
      </c>
      <c r="C2621" s="2" t="s">
        <v>2162</v>
      </c>
      <c r="D2621" s="2" t="s">
        <v>4620</v>
      </c>
      <c r="E2621" s="1">
        <v>2024120</v>
      </c>
      <c r="F2621" s="8" t="s">
        <v>620</v>
      </c>
      <c r="G2621" s="1">
        <v>202412</v>
      </c>
      <c r="H2621" s="1">
        <f t="shared" si="178"/>
        <v>2226532</v>
      </c>
      <c r="I2621" s="2" t="s">
        <v>2818</v>
      </c>
      <c r="J2621" s="2" t="s">
        <v>364</v>
      </c>
      <c r="K2621" s="1">
        <f>+VLOOKUP(B2621,[19]Sheet1!$A:$H,6,0)</f>
        <v>2024120</v>
      </c>
      <c r="L2621" s="1">
        <f t="shared" si="179"/>
        <v>0</v>
      </c>
      <c r="M2621" s="6">
        <f>+VLOOKUP(B2621,[19]Sheet1!$A:$H,8,0)</f>
        <v>45145</v>
      </c>
      <c r="N2621" t="s">
        <v>4785</v>
      </c>
    </row>
    <row r="2622" spans="1:14" customFormat="1" hidden="1" x14ac:dyDescent="0.2">
      <c r="A2622" s="6">
        <v>45107</v>
      </c>
      <c r="B2622" s="2">
        <v>39090</v>
      </c>
      <c r="C2622" s="2" t="s">
        <v>2162</v>
      </c>
      <c r="D2622" s="2" t="s">
        <v>4621</v>
      </c>
      <c r="E2622" s="1">
        <v>1180742</v>
      </c>
      <c r="F2622" s="8" t="s">
        <v>620</v>
      </c>
      <c r="G2622" s="1">
        <v>118074</v>
      </c>
      <c r="H2622" s="1">
        <f t="shared" si="178"/>
        <v>1298816</v>
      </c>
      <c r="I2622" s="2" t="s">
        <v>2818</v>
      </c>
      <c r="J2622" s="2" t="s">
        <v>364</v>
      </c>
      <c r="K2622" s="1">
        <f>+VLOOKUP(B2622,[19]Sheet1!$A:$H,6,0)</f>
        <v>1180740</v>
      </c>
      <c r="L2622" s="1">
        <f t="shared" si="179"/>
        <v>-2</v>
      </c>
      <c r="M2622" s="6">
        <f>+VLOOKUP(B2622,[19]Sheet1!$A:$H,8,0)</f>
        <v>45145</v>
      </c>
      <c r="N2622" t="s">
        <v>4785</v>
      </c>
    </row>
    <row r="2623" spans="1:14" customFormat="1" hidden="1" x14ac:dyDescent="0.2">
      <c r="A2623" s="6">
        <v>45107</v>
      </c>
      <c r="B2623" s="2">
        <v>39091</v>
      </c>
      <c r="C2623" s="2" t="s">
        <v>2162</v>
      </c>
      <c r="D2623" s="2" t="s">
        <v>4622</v>
      </c>
      <c r="E2623" s="1">
        <v>0</v>
      </c>
      <c r="F2623" s="8" t="s">
        <v>620</v>
      </c>
      <c r="G2623" s="1">
        <v>0</v>
      </c>
      <c r="H2623" s="1">
        <f t="shared" si="178"/>
        <v>0</v>
      </c>
      <c r="I2623" s="2" t="s">
        <v>24</v>
      </c>
      <c r="J2623" s="2" t="s">
        <v>349</v>
      </c>
      <c r="K2623" s="1" t="e">
        <f>+VLOOKUP(B2623,[3]Sheet1!$A:$H,6,0)</f>
        <v>#N/A</v>
      </c>
      <c r="L2623" s="1" t="e">
        <f t="shared" si="179"/>
        <v>#N/A</v>
      </c>
      <c r="M2623" s="6" t="e">
        <f>+VLOOKUP(B2623,[3]Sheet1!$A:$H,8,0)</f>
        <v>#N/A</v>
      </c>
      <c r="N2623" t="s">
        <v>4945</v>
      </c>
    </row>
    <row r="2624" spans="1:14" customFormat="1" hidden="1" x14ac:dyDescent="0.2">
      <c r="A2624" s="6">
        <v>45111</v>
      </c>
      <c r="B2624" s="2">
        <v>182</v>
      </c>
      <c r="C2624" s="2" t="s">
        <v>3654</v>
      </c>
      <c r="D2624" s="2" t="s">
        <v>4631</v>
      </c>
      <c r="E2624" s="1">
        <v>-303150</v>
      </c>
      <c r="F2624" s="8" t="s">
        <v>620</v>
      </c>
      <c r="G2624" s="1">
        <v>-30315</v>
      </c>
      <c r="H2624" s="1">
        <f t="shared" si="178"/>
        <v>-333465</v>
      </c>
      <c r="I2624" s="2" t="s">
        <v>2339</v>
      </c>
      <c r="J2624" s="2" t="s">
        <v>1408</v>
      </c>
      <c r="K2624" s="1">
        <f>+VLOOKUP(B2624,[19]Sheet1!$A:$H,6,0)</f>
        <v>-303150</v>
      </c>
      <c r="L2624" s="1">
        <f t="shared" ref="L2624:L2687" si="180">+K2624-E2624</f>
        <v>0</v>
      </c>
      <c r="M2624" s="6">
        <f>+VLOOKUP(B2624,[19]Sheet1!$A:$H,8,0)</f>
        <v>45145</v>
      </c>
      <c r="N2624" t="s">
        <v>4785</v>
      </c>
    </row>
    <row r="2625" spans="1:14" customFormat="1" hidden="1" x14ac:dyDescent="0.2">
      <c r="A2625" s="6">
        <v>45111</v>
      </c>
      <c r="B2625" s="2">
        <v>318</v>
      </c>
      <c r="C2625" s="2" t="s">
        <v>3462</v>
      </c>
      <c r="D2625" s="2" t="s">
        <v>3998</v>
      </c>
      <c r="E2625" s="1">
        <v>-1128156</v>
      </c>
      <c r="F2625" s="8" t="s">
        <v>316</v>
      </c>
      <c r="G2625" s="1">
        <v>-90252</v>
      </c>
      <c r="H2625" s="1">
        <f t="shared" si="178"/>
        <v>-1218408</v>
      </c>
      <c r="I2625" s="2" t="s">
        <v>2818</v>
      </c>
      <c r="J2625" s="2" t="s">
        <v>364</v>
      </c>
      <c r="K2625" s="1">
        <f>+VLOOKUP(B2625,[19]Sheet1!$A:$H,6,0)</f>
        <v>-1128156</v>
      </c>
      <c r="L2625" s="1">
        <f t="shared" si="180"/>
        <v>0</v>
      </c>
      <c r="M2625" s="6">
        <f>+VLOOKUP(B2625,[19]Sheet1!$A:$H,8,0)</f>
        <v>45145</v>
      </c>
      <c r="N2625" t="s">
        <v>4785</v>
      </c>
    </row>
    <row r="2626" spans="1:14" customFormat="1" hidden="1" x14ac:dyDescent="0.2">
      <c r="A2626" s="6">
        <v>45111</v>
      </c>
      <c r="B2626" s="2">
        <v>401</v>
      </c>
      <c r="C2626" s="2" t="s">
        <v>3389</v>
      </c>
      <c r="D2626" s="2" t="s">
        <v>3664</v>
      </c>
      <c r="E2626" s="1">
        <v>-2806445</v>
      </c>
      <c r="F2626" s="8" t="s">
        <v>620</v>
      </c>
      <c r="G2626" s="1">
        <v>-280645</v>
      </c>
      <c r="H2626" s="1">
        <f t="shared" ref="H2626:H2689" si="181">+E2626+G2626</f>
        <v>-3087090</v>
      </c>
      <c r="I2626" s="2" t="s">
        <v>1900</v>
      </c>
      <c r="J2626" s="2" t="s">
        <v>441</v>
      </c>
      <c r="K2626" s="1">
        <f>+VLOOKUP(B2626,[19]Sheet1!$A:$H,6,0)</f>
        <v>-2806445</v>
      </c>
      <c r="L2626" s="1">
        <f t="shared" si="180"/>
        <v>0</v>
      </c>
      <c r="M2626" s="6">
        <f>+VLOOKUP(B2626,[19]Sheet1!$A:$H,8,0)</f>
        <v>45145</v>
      </c>
      <c r="N2626" t="s">
        <v>4785</v>
      </c>
    </row>
    <row r="2627" spans="1:14" customFormat="1" hidden="1" x14ac:dyDescent="0.2">
      <c r="A2627" s="6">
        <v>45111</v>
      </c>
      <c r="B2627" s="2">
        <v>413</v>
      </c>
      <c r="C2627" s="2" t="s">
        <v>3389</v>
      </c>
      <c r="D2627" s="2" t="s">
        <v>3664</v>
      </c>
      <c r="E2627" s="1">
        <v>-220293</v>
      </c>
      <c r="F2627" s="8" t="s">
        <v>316</v>
      </c>
      <c r="G2627" s="1">
        <v>-17623</v>
      </c>
      <c r="H2627" s="1">
        <f t="shared" si="181"/>
        <v>-237916</v>
      </c>
      <c r="I2627" s="2" t="s">
        <v>1900</v>
      </c>
      <c r="J2627" s="2" t="s">
        <v>441</v>
      </c>
      <c r="K2627" s="1">
        <f>+VLOOKUP(B2627,[19]Sheet1!$A:$H,6,0)</f>
        <v>-220293</v>
      </c>
      <c r="L2627" s="1">
        <f t="shared" si="180"/>
        <v>0</v>
      </c>
      <c r="M2627" s="6">
        <f>+VLOOKUP(B2627,[19]Sheet1!$A:$H,8,0)</f>
        <v>45145</v>
      </c>
      <c r="N2627" t="s">
        <v>4785</v>
      </c>
    </row>
    <row r="2628" spans="1:14" customFormat="1" hidden="1" x14ac:dyDescent="0.2">
      <c r="A2628" s="6">
        <v>45111</v>
      </c>
      <c r="B2628" s="2">
        <v>1973</v>
      </c>
      <c r="C2628" s="2" t="s">
        <v>3455</v>
      </c>
      <c r="D2628" s="2" t="s">
        <v>2141</v>
      </c>
      <c r="E2628" s="1">
        <v>-1606157</v>
      </c>
      <c r="F2628" s="8" t="s">
        <v>620</v>
      </c>
      <c r="G2628" s="1">
        <v>-160616</v>
      </c>
      <c r="H2628" s="1">
        <f t="shared" si="181"/>
        <v>-1766773</v>
      </c>
      <c r="I2628" s="2" t="s">
        <v>2355</v>
      </c>
      <c r="J2628" s="2" t="s">
        <v>2013</v>
      </c>
      <c r="K2628" s="1">
        <f>+VLOOKUP(B2628,[19]Sheet1!$A:$H,6,0)</f>
        <v>-1606157</v>
      </c>
      <c r="L2628" s="1">
        <f t="shared" si="180"/>
        <v>0</v>
      </c>
      <c r="M2628" s="6">
        <f>+VLOOKUP(B2628,[19]Sheet1!$A:$H,8,0)</f>
        <v>45145</v>
      </c>
      <c r="N2628" t="s">
        <v>4785</v>
      </c>
    </row>
    <row r="2629" spans="1:14" customFormat="1" hidden="1" x14ac:dyDescent="0.2">
      <c r="A2629" s="6">
        <v>45117</v>
      </c>
      <c r="B2629" s="2">
        <v>202</v>
      </c>
      <c r="C2629" s="2" t="s">
        <v>3296</v>
      </c>
      <c r="D2629" s="2" t="s">
        <v>4632</v>
      </c>
      <c r="E2629" s="1">
        <v>-4884151</v>
      </c>
      <c r="F2629" s="8" t="s">
        <v>316</v>
      </c>
      <c r="G2629" s="1">
        <v>-390731</v>
      </c>
      <c r="H2629" s="1">
        <f t="shared" si="181"/>
        <v>-5274882</v>
      </c>
      <c r="I2629" s="2" t="s">
        <v>1796</v>
      </c>
      <c r="J2629" s="2" t="s">
        <v>913</v>
      </c>
      <c r="K2629" s="1">
        <f>+VLOOKUP(B2629,[19]Sheet1!$A:$H,6,0)</f>
        <v>-4884151</v>
      </c>
      <c r="L2629" s="1">
        <f t="shared" si="180"/>
        <v>0</v>
      </c>
      <c r="M2629" s="6">
        <f>+VLOOKUP(B2629,[19]Sheet1!$A:$H,8,0)</f>
        <v>45145</v>
      </c>
      <c r="N2629" t="s">
        <v>4785</v>
      </c>
    </row>
    <row r="2630" spans="1:14" customFormat="1" hidden="1" x14ac:dyDescent="0.2">
      <c r="A2630" s="6">
        <v>45117</v>
      </c>
      <c r="B2630" s="2">
        <v>281</v>
      </c>
      <c r="C2630" s="2" t="s">
        <v>3960</v>
      </c>
      <c r="D2630" s="2" t="s">
        <v>4633</v>
      </c>
      <c r="E2630" s="1">
        <v>-190702</v>
      </c>
      <c r="F2630" s="8" t="s">
        <v>316</v>
      </c>
      <c r="G2630" s="1">
        <v>-15256</v>
      </c>
      <c r="H2630" s="1">
        <f t="shared" si="181"/>
        <v>-205958</v>
      </c>
      <c r="I2630" s="2" t="s">
        <v>944</v>
      </c>
      <c r="J2630" s="2" t="s">
        <v>319</v>
      </c>
      <c r="K2630" s="1">
        <f>+VLOOKUP(B2630,[19]Sheet1!$A:$H,6,0)</f>
        <v>-190702</v>
      </c>
      <c r="L2630" s="1">
        <f t="shared" si="180"/>
        <v>0</v>
      </c>
      <c r="M2630" s="6">
        <f>+VLOOKUP(B2630,[19]Sheet1!$A:$H,8,0)</f>
        <v>45145</v>
      </c>
      <c r="N2630" t="s">
        <v>4785</v>
      </c>
    </row>
    <row r="2631" spans="1:14" customFormat="1" hidden="1" x14ac:dyDescent="0.2">
      <c r="A2631" s="6">
        <v>45117</v>
      </c>
      <c r="B2631" s="2">
        <v>311</v>
      </c>
      <c r="C2631" s="2" t="s">
        <v>3464</v>
      </c>
      <c r="D2631" s="2" t="s">
        <v>4634</v>
      </c>
      <c r="E2631" s="1">
        <v>-2851872</v>
      </c>
      <c r="F2631" s="8" t="s">
        <v>316</v>
      </c>
      <c r="G2631" s="1">
        <v>-228149</v>
      </c>
      <c r="H2631" s="1">
        <f t="shared" si="181"/>
        <v>-3080021</v>
      </c>
      <c r="I2631" s="2" t="s">
        <v>1222</v>
      </c>
      <c r="J2631" s="2" t="s">
        <v>915</v>
      </c>
      <c r="K2631" s="1">
        <f>+VLOOKUP(B2631,[19]Sheet1!$A:$H,6,0)</f>
        <v>-2851872</v>
      </c>
      <c r="L2631" s="1">
        <f t="shared" si="180"/>
        <v>0</v>
      </c>
      <c r="M2631" s="6">
        <f>+VLOOKUP(B2631,[19]Sheet1!$A:$H,8,0)</f>
        <v>45145</v>
      </c>
      <c r="N2631" t="s">
        <v>4785</v>
      </c>
    </row>
    <row r="2632" spans="1:14" customFormat="1" hidden="1" x14ac:dyDescent="0.2">
      <c r="A2632" s="6">
        <v>45117</v>
      </c>
      <c r="B2632" s="2">
        <v>328</v>
      </c>
      <c r="C2632" s="2" t="s">
        <v>3462</v>
      </c>
      <c r="D2632" s="2" t="s">
        <v>4635</v>
      </c>
      <c r="E2632" s="1">
        <v>-1068859</v>
      </c>
      <c r="F2632" s="8" t="s">
        <v>316</v>
      </c>
      <c r="G2632" s="1">
        <v>-85509</v>
      </c>
      <c r="H2632" s="1">
        <f t="shared" si="181"/>
        <v>-1154368</v>
      </c>
      <c r="I2632" s="2" t="s">
        <v>2818</v>
      </c>
      <c r="J2632" s="2" t="s">
        <v>364</v>
      </c>
      <c r="K2632" s="1">
        <f>+VLOOKUP(B2632,[19]Sheet1!$A:$H,6,0)</f>
        <v>-1068859</v>
      </c>
      <c r="L2632" s="1">
        <f t="shared" si="180"/>
        <v>0</v>
      </c>
      <c r="M2632" s="6">
        <f>+VLOOKUP(B2632,[19]Sheet1!$A:$H,8,0)</f>
        <v>45145</v>
      </c>
      <c r="N2632" t="s">
        <v>4785</v>
      </c>
    </row>
    <row r="2633" spans="1:14" customFormat="1" hidden="1" x14ac:dyDescent="0.2">
      <c r="A2633" s="6">
        <v>45117</v>
      </c>
      <c r="B2633" s="2">
        <v>417</v>
      </c>
      <c r="C2633" s="2" t="s">
        <v>3389</v>
      </c>
      <c r="D2633" s="2" t="s">
        <v>4636</v>
      </c>
      <c r="E2633" s="1">
        <v>-506030</v>
      </c>
      <c r="F2633" s="8" t="s">
        <v>316</v>
      </c>
      <c r="G2633" s="1">
        <v>-40482</v>
      </c>
      <c r="H2633" s="1">
        <f t="shared" si="181"/>
        <v>-546512</v>
      </c>
      <c r="I2633" s="2" t="s">
        <v>1900</v>
      </c>
      <c r="J2633" s="2" t="s">
        <v>441</v>
      </c>
      <c r="K2633" s="1">
        <f>+VLOOKUP(B2633,[19]Sheet1!$A:$H,6,0)</f>
        <v>-506030</v>
      </c>
      <c r="L2633" s="1">
        <f t="shared" si="180"/>
        <v>0</v>
      </c>
      <c r="M2633" s="6">
        <f>+VLOOKUP(B2633,[19]Sheet1!$A:$H,8,0)</f>
        <v>45145</v>
      </c>
      <c r="N2633" t="s">
        <v>4785</v>
      </c>
    </row>
    <row r="2634" spans="1:14" customFormat="1" hidden="1" x14ac:dyDescent="0.2">
      <c r="A2634" s="6">
        <v>45117</v>
      </c>
      <c r="B2634" s="2">
        <v>429</v>
      </c>
      <c r="C2634" s="2" t="s">
        <v>3389</v>
      </c>
      <c r="D2634" s="2" t="s">
        <v>4637</v>
      </c>
      <c r="E2634" s="1">
        <v>-357277</v>
      </c>
      <c r="F2634" s="8" t="s">
        <v>316</v>
      </c>
      <c r="G2634" s="1">
        <v>-28582</v>
      </c>
      <c r="H2634" s="1">
        <f t="shared" si="181"/>
        <v>-385859</v>
      </c>
      <c r="I2634" s="2" t="s">
        <v>1900</v>
      </c>
      <c r="J2634" s="2" t="s">
        <v>441</v>
      </c>
      <c r="K2634" s="1">
        <f>+VLOOKUP(B2634,[19]Sheet1!$A:$H,6,0)</f>
        <v>-357277</v>
      </c>
      <c r="L2634" s="1">
        <f t="shared" si="180"/>
        <v>0</v>
      </c>
      <c r="M2634" s="6">
        <f>+VLOOKUP(B2634,[19]Sheet1!$A:$H,8,0)</f>
        <v>45145</v>
      </c>
      <c r="N2634" t="s">
        <v>4785</v>
      </c>
    </row>
    <row r="2635" spans="1:14" customFormat="1" hidden="1" x14ac:dyDescent="0.2">
      <c r="A2635" s="6">
        <v>45120</v>
      </c>
      <c r="B2635" s="2">
        <v>265</v>
      </c>
      <c r="C2635" s="2" t="s">
        <v>3068</v>
      </c>
      <c r="D2635" s="2" t="s">
        <v>4638</v>
      </c>
      <c r="E2635" s="1">
        <v>-708000</v>
      </c>
      <c r="F2635" s="8" t="s">
        <v>316</v>
      </c>
      <c r="G2635" s="1">
        <v>-56640</v>
      </c>
      <c r="H2635" s="1">
        <f t="shared" si="181"/>
        <v>-764640</v>
      </c>
      <c r="I2635" s="2" t="s">
        <v>2355</v>
      </c>
      <c r="J2635" s="2" t="s">
        <v>2013</v>
      </c>
      <c r="K2635" s="1">
        <f>+VLOOKUP(B2635,[19]Sheet1!$A:$H,6,0)</f>
        <v>-708000</v>
      </c>
      <c r="L2635" s="1">
        <f t="shared" si="180"/>
        <v>0</v>
      </c>
      <c r="M2635" s="6">
        <f>+VLOOKUP(B2635,[19]Sheet1!$A:$H,8,0)</f>
        <v>45145</v>
      </c>
      <c r="N2635" t="s">
        <v>4785</v>
      </c>
    </row>
    <row r="2636" spans="1:14" customFormat="1" hidden="1" x14ac:dyDescent="0.2">
      <c r="A2636" s="6">
        <v>45120</v>
      </c>
      <c r="B2636" s="2">
        <v>334</v>
      </c>
      <c r="C2636" s="2" t="s">
        <v>3462</v>
      </c>
      <c r="D2636" s="2" t="s">
        <v>4639</v>
      </c>
      <c r="E2636" s="1">
        <v>-90750</v>
      </c>
      <c r="F2636" s="8" t="s">
        <v>316</v>
      </c>
      <c r="G2636" s="1">
        <v>-7260</v>
      </c>
      <c r="H2636" s="1">
        <f t="shared" si="181"/>
        <v>-98010</v>
      </c>
      <c r="I2636" s="2" t="s">
        <v>2818</v>
      </c>
      <c r="J2636" s="2" t="s">
        <v>364</v>
      </c>
      <c r="K2636" s="1">
        <f>+VLOOKUP(B2636,[19]Sheet1!$A:$H,6,0)</f>
        <v>-90750</v>
      </c>
      <c r="L2636" s="1">
        <f t="shared" si="180"/>
        <v>0</v>
      </c>
      <c r="M2636" s="6">
        <f>+VLOOKUP(B2636,[19]Sheet1!$A:$H,8,0)</f>
        <v>45145</v>
      </c>
      <c r="N2636" t="s">
        <v>4785</v>
      </c>
    </row>
    <row r="2637" spans="1:14" customFormat="1" hidden="1" x14ac:dyDescent="0.2">
      <c r="A2637" s="6">
        <v>45124</v>
      </c>
      <c r="B2637" s="2">
        <v>284</v>
      </c>
      <c r="C2637" s="2" t="s">
        <v>3440</v>
      </c>
      <c r="D2637" s="2" t="s">
        <v>4640</v>
      </c>
      <c r="E2637" s="1">
        <v>-2842561</v>
      </c>
      <c r="F2637" s="8" t="s">
        <v>316</v>
      </c>
      <c r="G2637" s="1">
        <v>-227405</v>
      </c>
      <c r="H2637" s="1">
        <f t="shared" si="181"/>
        <v>-3069966</v>
      </c>
      <c r="I2637" s="2" t="s">
        <v>1554</v>
      </c>
      <c r="J2637" s="2" t="s">
        <v>2830</v>
      </c>
      <c r="K2637" s="1">
        <f>+VLOOKUP(B2637,[19]Sheet1!$A:$H,6,0)</f>
        <v>-2842561</v>
      </c>
      <c r="L2637" s="1">
        <f t="shared" si="180"/>
        <v>0</v>
      </c>
      <c r="M2637" s="6">
        <f>+VLOOKUP(B2637,[19]Sheet1!$A:$H,8,0)</f>
        <v>45145</v>
      </c>
      <c r="N2637" t="s">
        <v>4785</v>
      </c>
    </row>
    <row r="2638" spans="1:14" customFormat="1" hidden="1" x14ac:dyDescent="0.2">
      <c r="A2638" s="19">
        <v>45112</v>
      </c>
      <c r="B2638" s="20">
        <v>30152</v>
      </c>
      <c r="D2638" s="20" t="s">
        <v>4641</v>
      </c>
      <c r="E2638" s="21">
        <v>-22580654</v>
      </c>
      <c r="F2638" s="22">
        <v>9.9999982285721226E-2</v>
      </c>
      <c r="G2638" s="21">
        <v>-2258065</v>
      </c>
      <c r="H2638" s="1">
        <f t="shared" si="181"/>
        <v>-24838719</v>
      </c>
      <c r="I2638" s="20" t="s">
        <v>2355</v>
      </c>
      <c r="J2638" s="2" t="s">
        <v>2013</v>
      </c>
      <c r="K2638" s="1" t="e">
        <f>+VLOOKUP(B2638,[18]Sheet1!A:H,6,0)</f>
        <v>#N/A</v>
      </c>
      <c r="L2638" s="1" t="e">
        <f t="shared" si="180"/>
        <v>#N/A</v>
      </c>
      <c r="M2638" s="6" t="e">
        <f>+VLOOKUP(B2638,[18]Sheet1!A:H,8,0)</f>
        <v>#N/A</v>
      </c>
      <c r="N2638" t="s">
        <v>4426</v>
      </c>
    </row>
    <row r="2639" spans="1:14" customFormat="1" hidden="1" x14ac:dyDescent="0.2">
      <c r="A2639" s="19">
        <v>45112</v>
      </c>
      <c r="B2639" s="20">
        <v>30151</v>
      </c>
      <c r="D2639" s="20" t="s">
        <v>4642</v>
      </c>
      <c r="E2639" s="21">
        <v>-4260501</v>
      </c>
      <c r="F2639" s="22">
        <v>9.9999976528581974E-2</v>
      </c>
      <c r="G2639" s="21">
        <v>-426050</v>
      </c>
      <c r="H2639" s="1">
        <f t="shared" si="181"/>
        <v>-4686551</v>
      </c>
      <c r="I2639" s="20" t="s">
        <v>2355</v>
      </c>
      <c r="J2639" s="2" t="s">
        <v>2013</v>
      </c>
      <c r="K2639" s="1" t="e">
        <f>+VLOOKUP(B2639,[18]Sheet1!A:H,6,0)</f>
        <v>#N/A</v>
      </c>
      <c r="L2639" s="1" t="e">
        <f t="shared" si="180"/>
        <v>#N/A</v>
      </c>
      <c r="M2639" s="6" t="e">
        <f>+VLOOKUP(B2639,[18]Sheet1!A:H,8,0)</f>
        <v>#N/A</v>
      </c>
      <c r="N2639" t="s">
        <v>4426</v>
      </c>
    </row>
    <row r="2640" spans="1:14" customFormat="1" hidden="1" x14ac:dyDescent="0.2">
      <c r="A2640" s="19">
        <v>45112</v>
      </c>
      <c r="B2640" s="20">
        <v>30155</v>
      </c>
      <c r="D2640" s="20" t="s">
        <v>4643</v>
      </c>
      <c r="E2640" s="21">
        <v>-13894781</v>
      </c>
      <c r="F2640" s="22">
        <v>9.9999992803053175E-2</v>
      </c>
      <c r="G2640" s="21">
        <v>-1389478</v>
      </c>
      <c r="H2640" s="1">
        <f t="shared" si="181"/>
        <v>-15284259</v>
      </c>
      <c r="I2640" s="20" t="s">
        <v>2355</v>
      </c>
      <c r="J2640" s="2" t="s">
        <v>2013</v>
      </c>
      <c r="K2640" s="1" t="e">
        <f>+VLOOKUP(B2640,[18]Sheet1!A:H,6,0)</f>
        <v>#N/A</v>
      </c>
      <c r="L2640" s="1" t="e">
        <f t="shared" si="180"/>
        <v>#N/A</v>
      </c>
      <c r="M2640" s="6" t="e">
        <f>+VLOOKUP(B2640,[18]Sheet1!A:H,8,0)</f>
        <v>#N/A</v>
      </c>
      <c r="N2640" t="s">
        <v>4426</v>
      </c>
    </row>
    <row r="2641" spans="1:14" customFormat="1" hidden="1" x14ac:dyDescent="0.2">
      <c r="A2641" s="19">
        <v>45112</v>
      </c>
      <c r="B2641" s="20">
        <v>30156</v>
      </c>
      <c r="D2641" s="20" t="s">
        <v>4644</v>
      </c>
      <c r="E2641" s="21">
        <v>-2130250</v>
      </c>
      <c r="F2641" s="22">
        <v>0.1</v>
      </c>
      <c r="G2641" s="21">
        <v>-213025</v>
      </c>
      <c r="H2641" s="1">
        <f t="shared" si="181"/>
        <v>-2343275</v>
      </c>
      <c r="I2641" s="20" t="s">
        <v>2355</v>
      </c>
      <c r="J2641" s="2" t="s">
        <v>2013</v>
      </c>
      <c r="K2641" s="1" t="e">
        <f>+VLOOKUP(B2641,[18]Sheet1!A:H,6,0)</f>
        <v>#N/A</v>
      </c>
      <c r="L2641" s="1" t="e">
        <f t="shared" si="180"/>
        <v>#N/A</v>
      </c>
      <c r="M2641" s="6" t="e">
        <f>+VLOOKUP(B2641,[18]Sheet1!A:H,8,0)</f>
        <v>#N/A</v>
      </c>
      <c r="N2641" t="s">
        <v>4426</v>
      </c>
    </row>
    <row r="2642" spans="1:14" customFormat="1" hidden="1" x14ac:dyDescent="0.2">
      <c r="A2642" s="19">
        <v>45112</v>
      </c>
      <c r="B2642" s="20">
        <v>30154</v>
      </c>
      <c r="D2642" s="20" t="s">
        <v>4645</v>
      </c>
      <c r="E2642" s="21">
        <v>-23868052</v>
      </c>
      <c r="F2642" s="22">
        <v>9.9999991620598111E-2</v>
      </c>
      <c r="G2642" s="21">
        <v>-2386805</v>
      </c>
      <c r="H2642" s="1">
        <f t="shared" si="181"/>
        <v>-26254857</v>
      </c>
      <c r="I2642" s="20" t="s">
        <v>2355</v>
      </c>
      <c r="J2642" s="2" t="s">
        <v>2013</v>
      </c>
      <c r="K2642" s="1" t="e">
        <f>+VLOOKUP(B2642,[18]Sheet1!A:H,6,0)</f>
        <v>#N/A</v>
      </c>
      <c r="L2642" s="1" t="e">
        <f t="shared" si="180"/>
        <v>#N/A</v>
      </c>
      <c r="M2642" s="6" t="e">
        <f>+VLOOKUP(B2642,[18]Sheet1!A:H,8,0)</f>
        <v>#N/A</v>
      </c>
      <c r="N2642" t="s">
        <v>4426</v>
      </c>
    </row>
    <row r="2643" spans="1:14" customFormat="1" hidden="1" x14ac:dyDescent="0.2">
      <c r="A2643" s="19">
        <v>45112</v>
      </c>
      <c r="B2643" s="20">
        <v>30153</v>
      </c>
      <c r="D2643" s="20" t="s">
        <v>4646</v>
      </c>
      <c r="E2643" s="21">
        <v>-9586127</v>
      </c>
      <c r="F2643" s="22">
        <v>0.10000003129522486</v>
      </c>
      <c r="G2643" s="21">
        <v>-958613</v>
      </c>
      <c r="H2643" s="1">
        <f t="shared" si="181"/>
        <v>-10544740</v>
      </c>
      <c r="I2643" s="20" t="s">
        <v>2355</v>
      </c>
      <c r="J2643" s="2" t="s">
        <v>2013</v>
      </c>
      <c r="K2643" s="1" t="e">
        <f>+VLOOKUP(B2643,[18]Sheet1!A:H,6,0)</f>
        <v>#N/A</v>
      </c>
      <c r="L2643" s="1" t="e">
        <f t="shared" si="180"/>
        <v>#N/A</v>
      </c>
      <c r="M2643" s="6" t="e">
        <f>+VLOOKUP(B2643,[18]Sheet1!A:H,8,0)</f>
        <v>#N/A</v>
      </c>
      <c r="N2643" t="s">
        <v>4426</v>
      </c>
    </row>
    <row r="2644" spans="1:14" customFormat="1" hidden="1" x14ac:dyDescent="0.2">
      <c r="A2644" s="19">
        <v>45113</v>
      </c>
      <c r="B2644" s="20">
        <v>31730</v>
      </c>
      <c r="D2644" s="20" t="s">
        <v>4647</v>
      </c>
      <c r="E2644" s="21">
        <v>-40000000</v>
      </c>
      <c r="F2644" s="22">
        <v>0.1</v>
      </c>
      <c r="G2644" s="21">
        <v>-4000000</v>
      </c>
      <c r="H2644" s="1">
        <f t="shared" si="181"/>
        <v>-44000000</v>
      </c>
      <c r="I2644" s="20" t="s">
        <v>2355</v>
      </c>
      <c r="J2644" s="2" t="s">
        <v>2013</v>
      </c>
      <c r="K2644" s="1" t="e">
        <f>+VLOOKUP(B2644,[18]Sheet1!A:H,6,0)</f>
        <v>#N/A</v>
      </c>
      <c r="L2644" s="1" t="e">
        <f t="shared" si="180"/>
        <v>#N/A</v>
      </c>
      <c r="M2644" s="6" t="e">
        <f>+VLOOKUP(B2644,[18]Sheet1!A:H,8,0)</f>
        <v>#N/A</v>
      </c>
      <c r="N2644" t="s">
        <v>4426</v>
      </c>
    </row>
    <row r="2645" spans="1:14" customFormat="1" hidden="1" x14ac:dyDescent="0.2">
      <c r="A2645" s="19">
        <v>45127</v>
      </c>
      <c r="B2645" s="20">
        <v>6480</v>
      </c>
      <c r="D2645" s="20" t="s">
        <v>4648</v>
      </c>
      <c r="E2645" s="21">
        <v>-3978832</v>
      </c>
      <c r="F2645" s="22">
        <v>0.10000020106403085</v>
      </c>
      <c r="G2645" s="21">
        <v>-397884</v>
      </c>
      <c r="H2645" s="1">
        <f t="shared" si="181"/>
        <v>-4376716</v>
      </c>
      <c r="I2645" s="20" t="s">
        <v>2355</v>
      </c>
      <c r="J2645" s="2" t="s">
        <v>2013</v>
      </c>
      <c r="K2645" s="1" t="e">
        <f>+VLOOKUP(B2645,[18]Sheet1!A:H,6,0)</f>
        <v>#N/A</v>
      </c>
      <c r="L2645" s="1" t="e">
        <f t="shared" si="180"/>
        <v>#N/A</v>
      </c>
      <c r="M2645" s="6" t="e">
        <f>+VLOOKUP(B2645,[18]Sheet1!A:H,8,0)</f>
        <v>#N/A</v>
      </c>
      <c r="N2645" t="s">
        <v>4426</v>
      </c>
    </row>
    <row r="2646" spans="1:14" customFormat="1" hidden="1" x14ac:dyDescent="0.2">
      <c r="A2646" s="6">
        <v>45111</v>
      </c>
      <c r="B2646" s="2">
        <v>39427</v>
      </c>
      <c r="C2646" s="2" t="s">
        <v>2162</v>
      </c>
      <c r="D2646" s="2" t="s">
        <v>4649</v>
      </c>
      <c r="E2646" s="1">
        <v>4114550</v>
      </c>
      <c r="F2646" s="8" t="s">
        <v>316</v>
      </c>
      <c r="G2646" s="1">
        <v>329164</v>
      </c>
      <c r="H2646" s="1">
        <f t="shared" si="181"/>
        <v>4443714</v>
      </c>
      <c r="I2646" s="2" t="s">
        <v>2355</v>
      </c>
      <c r="J2646" s="2" t="s">
        <v>2013</v>
      </c>
      <c r="K2646" s="1">
        <f>+VLOOKUP(B2646,[19]Sheet1!$A:$H,6,0)</f>
        <v>4114550</v>
      </c>
      <c r="L2646" s="1">
        <f t="shared" si="180"/>
        <v>0</v>
      </c>
      <c r="M2646" s="6">
        <f>+VLOOKUP(B2646,[19]Sheet1!$A:$H,8,0)</f>
        <v>45145</v>
      </c>
      <c r="N2646" t="s">
        <v>4785</v>
      </c>
    </row>
    <row r="2647" spans="1:14" customFormat="1" hidden="1" x14ac:dyDescent="0.2">
      <c r="A2647" s="6">
        <v>45111</v>
      </c>
      <c r="B2647" s="2">
        <v>39439</v>
      </c>
      <c r="C2647" s="2" t="s">
        <v>2162</v>
      </c>
      <c r="D2647" s="2" t="s">
        <v>4650</v>
      </c>
      <c r="E2647" s="1">
        <v>453750</v>
      </c>
      <c r="F2647" s="8" t="s">
        <v>316</v>
      </c>
      <c r="G2647" s="1">
        <v>36300</v>
      </c>
      <c r="H2647" s="1">
        <f t="shared" si="181"/>
        <v>490050</v>
      </c>
      <c r="I2647" s="2" t="s">
        <v>2355</v>
      </c>
      <c r="J2647" s="2" t="s">
        <v>2013</v>
      </c>
      <c r="K2647" s="1">
        <f>+VLOOKUP(B2647,[19]Sheet1!$A:$H,6,0)</f>
        <v>453750</v>
      </c>
      <c r="L2647" s="1">
        <f t="shared" si="180"/>
        <v>0</v>
      </c>
      <c r="M2647" s="6">
        <f>+VLOOKUP(B2647,[19]Sheet1!$A:$H,8,0)</f>
        <v>45145</v>
      </c>
      <c r="N2647" t="s">
        <v>4785</v>
      </c>
    </row>
    <row r="2648" spans="1:14" customFormat="1" hidden="1" x14ac:dyDescent="0.2">
      <c r="A2648" s="6">
        <v>45111</v>
      </c>
      <c r="B2648" s="2">
        <v>39441</v>
      </c>
      <c r="C2648" s="2" t="s">
        <v>2162</v>
      </c>
      <c r="D2648" s="2" t="s">
        <v>4651</v>
      </c>
      <c r="E2648" s="1">
        <v>2614165</v>
      </c>
      <c r="F2648" s="8" t="s">
        <v>316</v>
      </c>
      <c r="G2648" s="1">
        <v>209133</v>
      </c>
      <c r="H2648" s="1">
        <f t="shared" si="181"/>
        <v>2823298</v>
      </c>
      <c r="I2648" s="2" t="s">
        <v>2339</v>
      </c>
      <c r="J2648" s="2" t="s">
        <v>1408</v>
      </c>
      <c r="K2648" s="1">
        <f>+VLOOKUP(B2648,[19]Sheet1!$A:$H,6,0)</f>
        <v>2614163</v>
      </c>
      <c r="L2648" s="1">
        <f t="shared" si="180"/>
        <v>-2</v>
      </c>
      <c r="M2648" s="6">
        <f>+VLOOKUP(B2648,[19]Sheet1!$A:$H,8,0)</f>
        <v>45145</v>
      </c>
      <c r="N2648" t="s">
        <v>4785</v>
      </c>
    </row>
    <row r="2649" spans="1:14" customFormat="1" hidden="1" x14ac:dyDescent="0.2">
      <c r="A2649" s="6">
        <v>45111</v>
      </c>
      <c r="B2649" s="2">
        <v>39442</v>
      </c>
      <c r="C2649" s="2" t="s">
        <v>2162</v>
      </c>
      <c r="D2649" s="2" t="s">
        <v>4652</v>
      </c>
      <c r="E2649" s="1">
        <v>1468620</v>
      </c>
      <c r="F2649" s="8" t="s">
        <v>316</v>
      </c>
      <c r="G2649" s="1">
        <v>117490</v>
      </c>
      <c r="H2649" s="1">
        <f t="shared" si="181"/>
        <v>1586110</v>
      </c>
      <c r="I2649" s="2" t="s">
        <v>944</v>
      </c>
      <c r="J2649" s="2" t="s">
        <v>319</v>
      </c>
      <c r="K2649" s="1">
        <f>+VLOOKUP(B2649,[19]Sheet1!$A:$H,6,0)</f>
        <v>1468625</v>
      </c>
      <c r="L2649" s="1">
        <f t="shared" si="180"/>
        <v>5</v>
      </c>
      <c r="M2649" s="6">
        <f>+VLOOKUP(B2649,[19]Sheet1!$A:$H,8,0)</f>
        <v>45145</v>
      </c>
      <c r="N2649" t="s">
        <v>4785</v>
      </c>
    </row>
    <row r="2650" spans="1:14" customFormat="1" hidden="1" x14ac:dyDescent="0.2">
      <c r="A2650" s="6">
        <v>45111</v>
      </c>
      <c r="B2650" s="2">
        <v>39443</v>
      </c>
      <c r="C2650" s="2" t="s">
        <v>2162</v>
      </c>
      <c r="D2650" s="2" t="s">
        <v>4653</v>
      </c>
      <c r="E2650" s="1">
        <v>8687120</v>
      </c>
      <c r="F2650" s="8" t="s">
        <v>316</v>
      </c>
      <c r="G2650" s="1">
        <v>694970</v>
      </c>
      <c r="H2650" s="1">
        <f t="shared" si="181"/>
        <v>9382090</v>
      </c>
      <c r="I2650" s="2" t="s">
        <v>1900</v>
      </c>
      <c r="J2650" s="2" t="s">
        <v>441</v>
      </c>
      <c r="K2650" s="1">
        <f>+VLOOKUP(B2650,[19]Sheet1!$A:$H,6,0)</f>
        <v>8687125</v>
      </c>
      <c r="L2650" s="1">
        <f t="shared" si="180"/>
        <v>5</v>
      </c>
      <c r="M2650" s="6">
        <f>+VLOOKUP(B2650,[19]Sheet1!$A:$H,8,0)</f>
        <v>45145</v>
      </c>
      <c r="N2650" t="s">
        <v>4785</v>
      </c>
    </row>
    <row r="2651" spans="1:14" customFormat="1" hidden="1" x14ac:dyDescent="0.2">
      <c r="A2651" s="31">
        <v>45113</v>
      </c>
      <c r="B2651" s="2">
        <v>39749</v>
      </c>
      <c r="C2651" s="2" t="s">
        <v>2162</v>
      </c>
      <c r="D2651" s="2" t="s">
        <v>4597</v>
      </c>
      <c r="E2651" s="1">
        <v>4719950</v>
      </c>
      <c r="F2651" s="8" t="s">
        <v>620</v>
      </c>
      <c r="G2651" s="1">
        <v>471995</v>
      </c>
      <c r="H2651" s="1">
        <f t="shared" si="181"/>
        <v>5191945</v>
      </c>
      <c r="I2651" s="2" t="s">
        <v>1893</v>
      </c>
      <c r="J2651" s="2" t="s">
        <v>375</v>
      </c>
      <c r="K2651" s="1">
        <f>+VLOOKUP(B2651,[20]Sheet1!$A$1:$H$126,6,0)</f>
        <v>4719950</v>
      </c>
      <c r="L2651" s="1">
        <f t="shared" si="180"/>
        <v>0</v>
      </c>
      <c r="M2651" s="6">
        <f>+VLOOKUP(B2651,[20]Sheet1!$A$1:$H$126,8,0)</f>
        <v>45204</v>
      </c>
      <c r="N2651" t="s">
        <v>5057</v>
      </c>
    </row>
    <row r="2652" spans="1:14" customFormat="1" hidden="1" x14ac:dyDescent="0.2">
      <c r="A2652" s="6">
        <v>45113</v>
      </c>
      <c r="B2652" s="2">
        <v>39772</v>
      </c>
      <c r="C2652" s="2" t="s">
        <v>2162</v>
      </c>
      <c r="D2652" s="2" t="s">
        <v>4601</v>
      </c>
      <c r="E2652" s="1">
        <v>2968110</v>
      </c>
      <c r="F2652" s="8" t="s">
        <v>620</v>
      </c>
      <c r="G2652" s="1">
        <v>296811</v>
      </c>
      <c r="H2652" s="1">
        <f t="shared" si="181"/>
        <v>3264921</v>
      </c>
      <c r="I2652" s="2" t="s">
        <v>2445</v>
      </c>
      <c r="J2652" s="2" t="s">
        <v>1098</v>
      </c>
      <c r="K2652" s="1">
        <f>+VLOOKUP(B2652,[3]Sheet1!$A:$H,6,0)</f>
        <v>2968110</v>
      </c>
      <c r="L2652" s="1">
        <f t="shared" si="180"/>
        <v>0</v>
      </c>
      <c r="M2652" s="6">
        <f>+VLOOKUP(B2652,[3]Sheet1!$A:$H,8,0)</f>
        <v>45177</v>
      </c>
      <c r="N2652" t="s">
        <v>4942</v>
      </c>
    </row>
    <row r="2653" spans="1:14" customFormat="1" hidden="1" x14ac:dyDescent="0.2">
      <c r="A2653" s="6">
        <v>45113</v>
      </c>
      <c r="B2653" s="2">
        <v>39794</v>
      </c>
      <c r="C2653" s="2" t="s">
        <v>2162</v>
      </c>
      <c r="D2653" s="2" t="s">
        <v>4607</v>
      </c>
      <c r="E2653" s="1">
        <v>3912100</v>
      </c>
      <c r="F2653" s="8" t="s">
        <v>620</v>
      </c>
      <c r="G2653" s="1">
        <v>391210</v>
      </c>
      <c r="H2653" s="1">
        <f t="shared" si="181"/>
        <v>4303310</v>
      </c>
      <c r="I2653" s="2" t="s">
        <v>1900</v>
      </c>
      <c r="J2653" s="2" t="s">
        <v>441</v>
      </c>
      <c r="K2653" s="1">
        <f>+VLOOKUP(B2653,[19]Sheet1!$A:$H,6,0)</f>
        <v>3912100</v>
      </c>
      <c r="L2653" s="1">
        <f t="shared" si="180"/>
        <v>0</v>
      </c>
      <c r="M2653" s="6">
        <f>+VLOOKUP(B2653,[19]Sheet1!$A:$H,8,0)</f>
        <v>45145</v>
      </c>
      <c r="N2653" t="s">
        <v>4785</v>
      </c>
    </row>
    <row r="2654" spans="1:14" customFormat="1" hidden="1" x14ac:dyDescent="0.2">
      <c r="A2654" s="6">
        <v>45113</v>
      </c>
      <c r="B2654" s="2">
        <v>39795</v>
      </c>
      <c r="C2654" s="2" t="s">
        <v>2162</v>
      </c>
      <c r="D2654" s="2" t="s">
        <v>4611</v>
      </c>
      <c r="E2654" s="1">
        <v>2643172</v>
      </c>
      <c r="F2654" s="8" t="s">
        <v>620</v>
      </c>
      <c r="G2654" s="1">
        <v>264317</v>
      </c>
      <c r="H2654" s="1">
        <f t="shared" si="181"/>
        <v>2907489</v>
      </c>
      <c r="I2654" s="2" t="s">
        <v>2355</v>
      </c>
      <c r="J2654" s="2" t="s">
        <v>2013</v>
      </c>
      <c r="K2654" s="1">
        <f>+VLOOKUP(B2654,[19]Sheet1!$A:$H,6,0)</f>
        <v>2643170</v>
      </c>
      <c r="L2654" s="1">
        <f t="shared" si="180"/>
        <v>-2</v>
      </c>
      <c r="M2654" s="6">
        <f>+VLOOKUP(B2654,[19]Sheet1!$A:$H,8,0)</f>
        <v>45145</v>
      </c>
      <c r="N2654" t="s">
        <v>4785</v>
      </c>
    </row>
    <row r="2655" spans="1:14" customFormat="1" hidden="1" x14ac:dyDescent="0.2">
      <c r="A2655" s="6">
        <v>45113</v>
      </c>
      <c r="B2655" s="2">
        <v>39817</v>
      </c>
      <c r="C2655" s="2" t="s">
        <v>2162</v>
      </c>
      <c r="D2655" s="2" t="s">
        <v>4615</v>
      </c>
      <c r="E2655" s="1">
        <v>2968110</v>
      </c>
      <c r="F2655" s="8" t="s">
        <v>620</v>
      </c>
      <c r="G2655" s="1">
        <v>296811</v>
      </c>
      <c r="H2655" s="1">
        <f t="shared" si="181"/>
        <v>3264921</v>
      </c>
      <c r="I2655" s="2" t="s">
        <v>944</v>
      </c>
      <c r="J2655" s="2" t="s">
        <v>319</v>
      </c>
      <c r="K2655" s="1">
        <f>+VLOOKUP(B2655,[19]Sheet1!$A:$H,6,0)</f>
        <v>2968110</v>
      </c>
      <c r="L2655" s="1">
        <f t="shared" si="180"/>
        <v>0</v>
      </c>
      <c r="M2655" s="6">
        <f>+VLOOKUP(B2655,[19]Sheet1!$A:$H,8,0)</f>
        <v>45145</v>
      </c>
      <c r="N2655" t="s">
        <v>4785</v>
      </c>
    </row>
    <row r="2656" spans="1:14" customFormat="1" hidden="1" x14ac:dyDescent="0.2">
      <c r="A2656" s="6">
        <v>45113</v>
      </c>
      <c r="B2656" s="2">
        <v>39818</v>
      </c>
      <c r="C2656" s="2" t="s">
        <v>2162</v>
      </c>
      <c r="D2656" s="2" t="s">
        <v>4617</v>
      </c>
      <c r="E2656" s="1">
        <v>4436730</v>
      </c>
      <c r="F2656" s="8" t="s">
        <v>620</v>
      </c>
      <c r="G2656" s="1">
        <v>443673</v>
      </c>
      <c r="H2656" s="1">
        <f t="shared" si="181"/>
        <v>4880403</v>
      </c>
      <c r="I2656" s="2" t="s">
        <v>2339</v>
      </c>
      <c r="J2656" s="2" t="s">
        <v>1408</v>
      </c>
      <c r="K2656" s="1">
        <f>+VLOOKUP(B2656,[19]Sheet1!$A:$H,6,0)</f>
        <v>4436730</v>
      </c>
      <c r="L2656" s="1">
        <f t="shared" si="180"/>
        <v>0</v>
      </c>
      <c r="M2656" s="6">
        <f>+VLOOKUP(B2656,[19]Sheet1!$A:$H,8,0)</f>
        <v>45145</v>
      </c>
      <c r="N2656" t="s">
        <v>4785</v>
      </c>
    </row>
    <row r="2657" spans="1:14" customFormat="1" hidden="1" x14ac:dyDescent="0.2">
      <c r="A2657" s="6">
        <v>45113</v>
      </c>
      <c r="B2657" s="2">
        <v>39909</v>
      </c>
      <c r="C2657" s="2" t="s">
        <v>2162</v>
      </c>
      <c r="D2657" s="2" t="s">
        <v>4622</v>
      </c>
      <c r="E2657" s="1">
        <v>1414055</v>
      </c>
      <c r="F2657" s="8" t="s">
        <v>620</v>
      </c>
      <c r="G2657" s="1">
        <v>141406</v>
      </c>
      <c r="H2657" s="1">
        <f t="shared" si="181"/>
        <v>1555461</v>
      </c>
      <c r="I2657" s="2" t="s">
        <v>24</v>
      </c>
      <c r="J2657" s="2" t="s">
        <v>349</v>
      </c>
      <c r="K2657" s="1">
        <f>+VLOOKUP(B2657,[3]Sheet1!$A:$H,6,0)</f>
        <v>1414060</v>
      </c>
      <c r="L2657" s="1">
        <f t="shared" si="180"/>
        <v>5</v>
      </c>
      <c r="M2657" s="6">
        <f>+VLOOKUP(B2657,[3]Sheet1!$A:$H,8,0)</f>
        <v>45177</v>
      </c>
      <c r="N2657" t="s">
        <v>4942</v>
      </c>
    </row>
    <row r="2658" spans="1:14" customFormat="1" hidden="1" x14ac:dyDescent="0.2">
      <c r="A2658" s="6">
        <v>45115</v>
      </c>
      <c r="B2658" s="2">
        <v>40815</v>
      </c>
      <c r="C2658" s="2" t="s">
        <v>2162</v>
      </c>
      <c r="D2658" s="2" t="s">
        <v>4654</v>
      </c>
      <c r="E2658" s="1">
        <v>4344730</v>
      </c>
      <c r="F2658" s="8" t="s">
        <v>316</v>
      </c>
      <c r="G2658" s="1">
        <v>347578</v>
      </c>
      <c r="H2658" s="1">
        <f t="shared" si="181"/>
        <v>4692308</v>
      </c>
      <c r="I2658" s="2" t="s">
        <v>2355</v>
      </c>
      <c r="J2658" s="2" t="s">
        <v>2013</v>
      </c>
      <c r="K2658" s="1">
        <f>+VLOOKUP(B2658,[19]Sheet1!$A:$H,6,0)</f>
        <v>4344725</v>
      </c>
      <c r="L2658" s="1">
        <f t="shared" si="180"/>
        <v>-5</v>
      </c>
      <c r="M2658" s="6">
        <f>+VLOOKUP(B2658,[19]Sheet1!$A:$H,8,0)</f>
        <v>45145</v>
      </c>
      <c r="N2658" t="s">
        <v>4785</v>
      </c>
    </row>
    <row r="2659" spans="1:14" customFormat="1" hidden="1" x14ac:dyDescent="0.2">
      <c r="A2659" s="6">
        <v>45115</v>
      </c>
      <c r="B2659" s="2">
        <v>40816</v>
      </c>
      <c r="C2659" s="2" t="s">
        <v>2162</v>
      </c>
      <c r="D2659" s="2" t="s">
        <v>4655</v>
      </c>
      <c r="E2659" s="1">
        <v>5355860</v>
      </c>
      <c r="F2659" s="8" t="s">
        <v>316</v>
      </c>
      <c r="G2659" s="1">
        <v>428469</v>
      </c>
      <c r="H2659" s="1">
        <f t="shared" si="181"/>
        <v>5784329</v>
      </c>
      <c r="I2659" s="2" t="s">
        <v>2355</v>
      </c>
      <c r="J2659" s="2" t="s">
        <v>2013</v>
      </c>
      <c r="K2659" s="1">
        <f>+VLOOKUP(B2659,[3]Sheet1!$A:$H,6,0)</f>
        <v>5355863</v>
      </c>
      <c r="L2659" s="1">
        <f t="shared" si="180"/>
        <v>3</v>
      </c>
      <c r="M2659" s="6">
        <f>+VLOOKUP(B2659,[3]Sheet1!$A:$H,8,0)</f>
        <v>45177</v>
      </c>
      <c r="N2659" t="s">
        <v>4942</v>
      </c>
    </row>
    <row r="2660" spans="1:14" customFormat="1" hidden="1" x14ac:dyDescent="0.2">
      <c r="A2660" s="6">
        <v>45115</v>
      </c>
      <c r="B2660" s="2">
        <v>40817</v>
      </c>
      <c r="C2660" s="2" t="s">
        <v>2162</v>
      </c>
      <c r="D2660" s="2" t="s">
        <v>4656</v>
      </c>
      <c r="E2660" s="1">
        <v>2576980</v>
      </c>
      <c r="F2660" s="8" t="s">
        <v>316</v>
      </c>
      <c r="G2660" s="1">
        <v>206158</v>
      </c>
      <c r="H2660" s="1">
        <f t="shared" si="181"/>
        <v>2783138</v>
      </c>
      <c r="I2660" s="2" t="s">
        <v>2355</v>
      </c>
      <c r="J2660" s="2" t="s">
        <v>2013</v>
      </c>
      <c r="K2660" s="1">
        <f>+VLOOKUP(B2660,[19]Sheet1!$A:$H,6,0)</f>
        <v>2576975</v>
      </c>
      <c r="L2660" s="1">
        <f t="shared" si="180"/>
        <v>-5</v>
      </c>
      <c r="M2660" s="6">
        <f>+VLOOKUP(B2660,[19]Sheet1!$A:$H,8,0)</f>
        <v>45145</v>
      </c>
      <c r="N2660" t="s">
        <v>4785</v>
      </c>
    </row>
    <row r="2661" spans="1:14" customFormat="1" hidden="1" x14ac:dyDescent="0.2">
      <c r="A2661" s="6">
        <v>45115</v>
      </c>
      <c r="B2661" s="2">
        <v>40818</v>
      </c>
      <c r="C2661" s="2" t="s">
        <v>2162</v>
      </c>
      <c r="D2661" s="2" t="s">
        <v>4657</v>
      </c>
      <c r="E2661" s="1">
        <v>4048240</v>
      </c>
      <c r="F2661" s="8" t="s">
        <v>316</v>
      </c>
      <c r="G2661" s="1">
        <v>323859</v>
      </c>
      <c r="H2661" s="1">
        <f t="shared" si="181"/>
        <v>4372099</v>
      </c>
      <c r="I2661" s="2" t="s">
        <v>944</v>
      </c>
      <c r="J2661" s="2" t="s">
        <v>319</v>
      </c>
      <c r="K2661" s="1">
        <f>+VLOOKUP(B2661,[19]Sheet1!$A:$H,6,0)</f>
        <v>4048238</v>
      </c>
      <c r="L2661" s="1">
        <f t="shared" si="180"/>
        <v>-2</v>
      </c>
      <c r="M2661" s="6">
        <f>+VLOOKUP(B2661,[19]Sheet1!$A:$H,8,0)</f>
        <v>45145</v>
      </c>
      <c r="N2661" t="s">
        <v>4785</v>
      </c>
    </row>
    <row r="2662" spans="1:14" customFormat="1" hidden="1" x14ac:dyDescent="0.2">
      <c r="A2662" s="6">
        <v>45115</v>
      </c>
      <c r="B2662" s="2">
        <v>40819</v>
      </c>
      <c r="C2662" s="2" t="s">
        <v>2162</v>
      </c>
      <c r="D2662" s="2" t="s">
        <v>4658</v>
      </c>
      <c r="E2662" s="1">
        <v>1110580</v>
      </c>
      <c r="F2662" s="8" t="s">
        <v>316</v>
      </c>
      <c r="G2662" s="1">
        <v>88846</v>
      </c>
      <c r="H2662" s="1">
        <f t="shared" si="181"/>
        <v>1199426</v>
      </c>
      <c r="I2662" s="2" t="s">
        <v>944</v>
      </c>
      <c r="J2662" s="2" t="s">
        <v>319</v>
      </c>
      <c r="K2662" s="1">
        <f>+VLOOKUP(B2662,[19]Sheet1!$A:$H,6,0)</f>
        <v>1110575</v>
      </c>
      <c r="L2662" s="1">
        <f t="shared" si="180"/>
        <v>-5</v>
      </c>
      <c r="M2662" s="6">
        <f>+VLOOKUP(B2662,[19]Sheet1!$A:$H,8,0)</f>
        <v>45145</v>
      </c>
      <c r="N2662" t="s">
        <v>4785</v>
      </c>
    </row>
    <row r="2663" spans="1:14" customFormat="1" hidden="1" x14ac:dyDescent="0.2">
      <c r="A2663" s="6">
        <v>45115</v>
      </c>
      <c r="B2663" s="2">
        <v>40820</v>
      </c>
      <c r="C2663" s="2" t="s">
        <v>2162</v>
      </c>
      <c r="D2663" s="2" t="s">
        <v>4659</v>
      </c>
      <c r="E2663" s="1">
        <v>3134700</v>
      </c>
      <c r="F2663" s="8" t="s">
        <v>316</v>
      </c>
      <c r="G2663" s="1">
        <v>250776</v>
      </c>
      <c r="H2663" s="1">
        <f t="shared" si="181"/>
        <v>3385476</v>
      </c>
      <c r="I2663" s="2" t="s">
        <v>1900</v>
      </c>
      <c r="J2663" s="2" t="s">
        <v>441</v>
      </c>
      <c r="K2663" s="1">
        <f>+VLOOKUP(B2663,[3]Sheet1!$A:$H,6,0)</f>
        <v>3134700</v>
      </c>
      <c r="L2663" s="1">
        <f t="shared" si="180"/>
        <v>0</v>
      </c>
      <c r="M2663" s="6">
        <f>+VLOOKUP(B2663,[3]Sheet1!$A:$H,8,0)</f>
        <v>45177</v>
      </c>
      <c r="N2663" t="s">
        <v>4942</v>
      </c>
    </row>
    <row r="2664" spans="1:14" customFormat="1" hidden="1" x14ac:dyDescent="0.2">
      <c r="A2664" s="6">
        <v>45115</v>
      </c>
      <c r="B2664" s="2">
        <v>40821</v>
      </c>
      <c r="C2664" s="2" t="s">
        <v>2162</v>
      </c>
      <c r="D2664" s="2" t="s">
        <v>4660</v>
      </c>
      <c r="E2664" s="1">
        <v>1468620</v>
      </c>
      <c r="F2664" s="8" t="s">
        <v>316</v>
      </c>
      <c r="G2664" s="1">
        <v>117490</v>
      </c>
      <c r="H2664" s="1">
        <f t="shared" si="181"/>
        <v>1586110</v>
      </c>
      <c r="I2664" s="2" t="s">
        <v>431</v>
      </c>
      <c r="J2664" s="2" t="s">
        <v>2857</v>
      </c>
      <c r="K2664" s="1">
        <f>+VLOOKUP(B2664,[19]Sheet1!$A:$H,6,0)</f>
        <v>1468625</v>
      </c>
      <c r="L2664" s="1">
        <f t="shared" si="180"/>
        <v>5</v>
      </c>
      <c r="M2664" s="6">
        <f>+VLOOKUP(B2664,[19]Sheet1!$A:$H,8,0)</f>
        <v>45145</v>
      </c>
      <c r="N2664" t="s">
        <v>4785</v>
      </c>
    </row>
    <row r="2665" spans="1:14" customFormat="1" hidden="1" x14ac:dyDescent="0.2">
      <c r="A2665" s="6">
        <v>45115</v>
      </c>
      <c r="B2665" s="2">
        <v>40822</v>
      </c>
      <c r="C2665" s="2" t="s">
        <v>2162</v>
      </c>
      <c r="D2665" s="2" t="s">
        <v>4661</v>
      </c>
      <c r="E2665" s="1">
        <v>509945</v>
      </c>
      <c r="F2665" s="8" t="s">
        <v>316</v>
      </c>
      <c r="G2665" s="1">
        <v>40796</v>
      </c>
      <c r="H2665" s="1">
        <f t="shared" si="181"/>
        <v>550741</v>
      </c>
      <c r="I2665" s="2" t="s">
        <v>2445</v>
      </c>
      <c r="J2665" s="2" t="s">
        <v>1098</v>
      </c>
      <c r="K2665" s="1">
        <f>+VLOOKUP(B2665,[19]Sheet1!$A:$H,6,0)</f>
        <v>509950</v>
      </c>
      <c r="L2665" s="1">
        <f t="shared" si="180"/>
        <v>5</v>
      </c>
      <c r="M2665" s="6">
        <f>+VLOOKUP(B2665,[19]Sheet1!$A:$H,8,0)</f>
        <v>45145</v>
      </c>
      <c r="N2665" t="s">
        <v>4785</v>
      </c>
    </row>
    <row r="2666" spans="1:14" customFormat="1" hidden="1" x14ac:dyDescent="0.2">
      <c r="A2666" s="6">
        <v>45115</v>
      </c>
      <c r="B2666" s="2">
        <v>40823</v>
      </c>
      <c r="C2666" s="2" t="s">
        <v>2162</v>
      </c>
      <c r="D2666" s="2" t="s">
        <v>4662</v>
      </c>
      <c r="E2666" s="1">
        <v>4245280</v>
      </c>
      <c r="F2666" s="8" t="s">
        <v>316</v>
      </c>
      <c r="G2666" s="1">
        <v>339622</v>
      </c>
      <c r="H2666" s="1">
        <f t="shared" si="181"/>
        <v>4584902</v>
      </c>
      <c r="I2666" s="2" t="s">
        <v>2818</v>
      </c>
      <c r="J2666" s="2" t="s">
        <v>364</v>
      </c>
      <c r="K2666" s="1">
        <f>+VLOOKUP(B2666,[3]Sheet1!$A:$H,6,0)</f>
        <v>4245275</v>
      </c>
      <c r="L2666" s="1">
        <f t="shared" si="180"/>
        <v>-5</v>
      </c>
      <c r="M2666" s="6">
        <f>+VLOOKUP(B2666,[3]Sheet1!$A:$H,8,0)</f>
        <v>45177</v>
      </c>
      <c r="N2666" t="s">
        <v>4942</v>
      </c>
    </row>
    <row r="2667" spans="1:14" customFormat="1" hidden="1" x14ac:dyDescent="0.2">
      <c r="A2667" s="6">
        <v>45115</v>
      </c>
      <c r="B2667" s="2">
        <v>40824</v>
      </c>
      <c r="C2667" s="2" t="s">
        <v>2162</v>
      </c>
      <c r="D2667" s="2" t="s">
        <v>4663</v>
      </c>
      <c r="E2667" s="1">
        <v>2221160</v>
      </c>
      <c r="F2667" s="8" t="s">
        <v>316</v>
      </c>
      <c r="G2667" s="1">
        <v>177693</v>
      </c>
      <c r="H2667" s="1">
        <f t="shared" si="181"/>
        <v>2398853</v>
      </c>
      <c r="I2667" s="2" t="s">
        <v>24</v>
      </c>
      <c r="J2667" s="2" t="s">
        <v>349</v>
      </c>
      <c r="K2667" s="1">
        <f>+VLOOKUP(B2667,[19]Sheet1!$A:$H,6,0)</f>
        <v>2221163</v>
      </c>
      <c r="L2667" s="1">
        <f t="shared" si="180"/>
        <v>3</v>
      </c>
      <c r="M2667" s="6">
        <f>+VLOOKUP(B2667,[19]Sheet1!$A:$H,8,0)</f>
        <v>45145</v>
      </c>
      <c r="N2667" t="s">
        <v>4785</v>
      </c>
    </row>
    <row r="2668" spans="1:14" customFormat="1" hidden="1" x14ac:dyDescent="0.2">
      <c r="A2668" s="6">
        <v>45115</v>
      </c>
      <c r="B2668" s="2">
        <v>40825</v>
      </c>
      <c r="C2668" s="2" t="s">
        <v>2162</v>
      </c>
      <c r="D2668" s="2" t="s">
        <v>4664</v>
      </c>
      <c r="E2668" s="1">
        <v>2144100</v>
      </c>
      <c r="F2668" s="8" t="s">
        <v>316</v>
      </c>
      <c r="G2668" s="1">
        <v>171528</v>
      </c>
      <c r="H2668" s="1">
        <f t="shared" si="181"/>
        <v>2315628</v>
      </c>
      <c r="I2668" s="2" t="s">
        <v>24</v>
      </c>
      <c r="J2668" s="2" t="s">
        <v>349</v>
      </c>
      <c r="K2668" s="1">
        <f>+VLOOKUP(B2668,[19]Sheet1!$A:$H,6,0)</f>
        <v>2144100</v>
      </c>
      <c r="L2668" s="1">
        <f t="shared" si="180"/>
        <v>0</v>
      </c>
      <c r="M2668" s="6">
        <f>+VLOOKUP(B2668,[19]Sheet1!$A:$H,8,0)</f>
        <v>45145</v>
      </c>
      <c r="N2668" t="s">
        <v>4785</v>
      </c>
    </row>
    <row r="2669" spans="1:14" customFormat="1" hidden="1" x14ac:dyDescent="0.2">
      <c r="A2669" s="6">
        <v>45115</v>
      </c>
      <c r="B2669" s="2">
        <v>40826</v>
      </c>
      <c r="C2669" s="2" t="s">
        <v>2162</v>
      </c>
      <c r="D2669" s="2" t="s">
        <v>4665</v>
      </c>
      <c r="E2669" s="1">
        <v>3444270</v>
      </c>
      <c r="F2669" s="8" t="s">
        <v>316</v>
      </c>
      <c r="G2669" s="1">
        <v>275542</v>
      </c>
      <c r="H2669" s="1">
        <f t="shared" si="181"/>
        <v>3719812</v>
      </c>
      <c r="I2669" s="2" t="s">
        <v>2339</v>
      </c>
      <c r="J2669" s="2" t="s">
        <v>1408</v>
      </c>
      <c r="K2669" s="1">
        <f>+VLOOKUP(B2669,[19]Sheet1!$A:$H,6,0)</f>
        <v>3444275</v>
      </c>
      <c r="L2669" s="1">
        <f t="shared" si="180"/>
        <v>5</v>
      </c>
      <c r="M2669" s="6">
        <f>+VLOOKUP(B2669,[19]Sheet1!$A:$H,8,0)</f>
        <v>45145</v>
      </c>
      <c r="N2669" t="s">
        <v>4785</v>
      </c>
    </row>
    <row r="2670" spans="1:14" customFormat="1" hidden="1" x14ac:dyDescent="0.2">
      <c r="A2670" s="6">
        <v>45115</v>
      </c>
      <c r="B2670" s="2">
        <v>40827</v>
      </c>
      <c r="C2670" s="2" t="s">
        <v>2162</v>
      </c>
      <c r="D2670" s="2" t="s">
        <v>4666</v>
      </c>
      <c r="E2670" s="1">
        <v>963695</v>
      </c>
      <c r="F2670" s="8" t="s">
        <v>316</v>
      </c>
      <c r="G2670" s="1">
        <v>77096</v>
      </c>
      <c r="H2670" s="1">
        <f t="shared" si="181"/>
        <v>1040791</v>
      </c>
      <c r="I2670" s="2" t="s">
        <v>2339</v>
      </c>
      <c r="J2670" s="2" t="s">
        <v>1408</v>
      </c>
      <c r="K2670" s="1">
        <f>+VLOOKUP(B2670,[19]Sheet1!$A:$H,6,0)</f>
        <v>963700</v>
      </c>
      <c r="L2670" s="1">
        <f t="shared" si="180"/>
        <v>5</v>
      </c>
      <c r="M2670" s="6">
        <f>+VLOOKUP(B2670,[19]Sheet1!$A:$H,8,0)</f>
        <v>45145</v>
      </c>
      <c r="N2670" t="s">
        <v>4785</v>
      </c>
    </row>
    <row r="2671" spans="1:14" customFormat="1" hidden="1" x14ac:dyDescent="0.2">
      <c r="A2671" s="6">
        <v>45115</v>
      </c>
      <c r="B2671" s="2">
        <v>40828</v>
      </c>
      <c r="C2671" s="2" t="s">
        <v>2162</v>
      </c>
      <c r="D2671" s="2" t="s">
        <v>4667</v>
      </c>
      <c r="E2671" s="1">
        <v>5158820</v>
      </c>
      <c r="F2671" s="8" t="s">
        <v>316</v>
      </c>
      <c r="G2671" s="1">
        <v>412706</v>
      </c>
      <c r="H2671" s="1">
        <f t="shared" si="181"/>
        <v>5571526</v>
      </c>
      <c r="I2671" s="2" t="s">
        <v>944</v>
      </c>
      <c r="J2671" s="2" t="s">
        <v>319</v>
      </c>
      <c r="K2671" s="1">
        <f>+VLOOKUP(B2671,[19]Sheet1!$A:$H,6,0)</f>
        <v>5158825</v>
      </c>
      <c r="L2671" s="1">
        <f t="shared" si="180"/>
        <v>5</v>
      </c>
      <c r="M2671" s="6">
        <f>+VLOOKUP(B2671,[19]Sheet1!$A:$H,8,0)</f>
        <v>45145</v>
      </c>
      <c r="N2671" t="s">
        <v>4785</v>
      </c>
    </row>
    <row r="2672" spans="1:14" customFormat="1" hidden="1" x14ac:dyDescent="0.2">
      <c r="A2672" s="6">
        <v>45115</v>
      </c>
      <c r="B2672" s="2">
        <v>40829</v>
      </c>
      <c r="C2672" s="2" t="s">
        <v>2162</v>
      </c>
      <c r="D2672" s="2" t="s">
        <v>4668</v>
      </c>
      <c r="E2672" s="1">
        <v>3188155</v>
      </c>
      <c r="F2672" s="8" t="s">
        <v>316</v>
      </c>
      <c r="G2672" s="1">
        <v>255052</v>
      </c>
      <c r="H2672" s="1">
        <f t="shared" si="181"/>
        <v>3443207</v>
      </c>
      <c r="I2672" s="2" t="s">
        <v>944</v>
      </c>
      <c r="J2672" s="2" t="s">
        <v>319</v>
      </c>
      <c r="K2672" s="1">
        <f>+VLOOKUP(B2672,[19]Sheet1!$A:$H,6,0)</f>
        <v>3188150</v>
      </c>
      <c r="L2672" s="1">
        <f t="shared" si="180"/>
        <v>-5</v>
      </c>
      <c r="M2672" s="6">
        <f>+VLOOKUP(B2672,[19]Sheet1!$A:$H,8,0)</f>
        <v>45145</v>
      </c>
      <c r="N2672" t="s">
        <v>4785</v>
      </c>
    </row>
    <row r="2673" spans="1:14" customFormat="1" hidden="1" x14ac:dyDescent="0.2">
      <c r="A2673" s="31">
        <v>45117</v>
      </c>
      <c r="B2673" s="2">
        <v>40873</v>
      </c>
      <c r="C2673" s="2" t="s">
        <v>2162</v>
      </c>
      <c r="D2673" s="2" t="s">
        <v>4669</v>
      </c>
      <c r="E2673" s="1">
        <v>1887980</v>
      </c>
      <c r="F2673" s="8" t="s">
        <v>316</v>
      </c>
      <c r="G2673" s="1">
        <v>151038</v>
      </c>
      <c r="H2673" s="1">
        <f t="shared" si="181"/>
        <v>2039018</v>
      </c>
      <c r="I2673" s="2" t="s">
        <v>2355</v>
      </c>
      <c r="J2673" s="2" t="s">
        <v>2013</v>
      </c>
      <c r="K2673" s="1">
        <f>+VLOOKUP(B2673,[20]Sheet1!$A$1:$H$126,6,0)</f>
        <v>1887975</v>
      </c>
      <c r="L2673" s="1">
        <f t="shared" si="180"/>
        <v>-5</v>
      </c>
      <c r="M2673" s="6">
        <f>+VLOOKUP(B2673,[20]Sheet1!$A$1:$H$126,8,0)</f>
        <v>45204</v>
      </c>
      <c r="N2673" t="s">
        <v>5057</v>
      </c>
    </row>
    <row r="2674" spans="1:14" customFormat="1" hidden="1" x14ac:dyDescent="0.2">
      <c r="A2674" s="6">
        <v>45117</v>
      </c>
      <c r="B2674" s="2">
        <v>40874</v>
      </c>
      <c r="C2674" s="2" t="s">
        <v>2162</v>
      </c>
      <c r="D2674" s="2" t="s">
        <v>4670</v>
      </c>
      <c r="E2674" s="1">
        <v>943990</v>
      </c>
      <c r="F2674" s="8" t="s">
        <v>316</v>
      </c>
      <c r="G2674" s="1">
        <v>75519</v>
      </c>
      <c r="H2674" s="1">
        <f t="shared" si="181"/>
        <v>1019509</v>
      </c>
      <c r="I2674" s="2" t="s">
        <v>1554</v>
      </c>
      <c r="J2674" s="2" t="s">
        <v>2830</v>
      </c>
      <c r="K2674" s="1">
        <f>+VLOOKUP(B2674,[20]Sheet1!$A$1:$H$126,6,0)</f>
        <v>943988</v>
      </c>
      <c r="L2674" s="1">
        <f t="shared" si="180"/>
        <v>-2</v>
      </c>
      <c r="M2674" s="6">
        <f>+VLOOKUP(B2674,[20]Sheet1!$A$1:$H$126,8,0)</f>
        <v>45204</v>
      </c>
      <c r="N2674" t="s">
        <v>5056</v>
      </c>
    </row>
    <row r="2675" spans="1:14" customFormat="1" hidden="1" x14ac:dyDescent="0.2">
      <c r="A2675" s="6">
        <v>45119</v>
      </c>
      <c r="B2675" s="2">
        <v>41092</v>
      </c>
      <c r="C2675" s="2" t="s">
        <v>2162</v>
      </c>
      <c r="D2675" s="2" t="s">
        <v>4671</v>
      </c>
      <c r="E2675" s="1">
        <v>6085000</v>
      </c>
      <c r="F2675" s="8" t="s">
        <v>316</v>
      </c>
      <c r="G2675" s="1">
        <v>486800</v>
      </c>
      <c r="H2675" s="1">
        <f t="shared" si="181"/>
        <v>6571800</v>
      </c>
      <c r="I2675" s="2" t="s">
        <v>2355</v>
      </c>
      <c r="J2675" s="2" t="s">
        <v>2013</v>
      </c>
      <c r="K2675" s="1">
        <f>+VLOOKUP(B2675,[19]Sheet1!$A:$H,6,0)</f>
        <v>6085000</v>
      </c>
      <c r="L2675" s="1">
        <f t="shared" si="180"/>
        <v>0</v>
      </c>
      <c r="M2675" s="6">
        <f>+VLOOKUP(B2675,[19]Sheet1!$A:$H,8,0)</f>
        <v>45145</v>
      </c>
      <c r="N2675" t="s">
        <v>4785</v>
      </c>
    </row>
    <row r="2676" spans="1:14" customFormat="1" hidden="1" x14ac:dyDescent="0.2">
      <c r="A2676" s="6">
        <v>45119</v>
      </c>
      <c r="B2676" s="2">
        <v>41093</v>
      </c>
      <c r="C2676" s="2" t="s">
        <v>2162</v>
      </c>
      <c r="D2676" s="2" t="s">
        <v>4672</v>
      </c>
      <c r="E2676" s="1">
        <v>3331740</v>
      </c>
      <c r="F2676" s="8" t="s">
        <v>316</v>
      </c>
      <c r="G2676" s="1">
        <v>266539</v>
      </c>
      <c r="H2676" s="1">
        <f t="shared" si="181"/>
        <v>3598279</v>
      </c>
      <c r="I2676" s="2" t="s">
        <v>2355</v>
      </c>
      <c r="J2676" s="2" t="s">
        <v>2013</v>
      </c>
      <c r="K2676" s="1">
        <f>+VLOOKUP(B2676,[19]Sheet1!$A:$H,6,0)</f>
        <v>3331738</v>
      </c>
      <c r="L2676" s="1">
        <f t="shared" si="180"/>
        <v>-2</v>
      </c>
      <c r="M2676" s="6">
        <f>+VLOOKUP(B2676,[19]Sheet1!$A:$H,8,0)</f>
        <v>45145</v>
      </c>
      <c r="N2676" t="s">
        <v>4785</v>
      </c>
    </row>
    <row r="2677" spans="1:14" customFormat="1" hidden="1" x14ac:dyDescent="0.2">
      <c r="A2677" s="6">
        <v>45119</v>
      </c>
      <c r="B2677" s="2">
        <v>41094</v>
      </c>
      <c r="C2677" s="2" t="s">
        <v>2162</v>
      </c>
      <c r="D2677" s="2" t="s">
        <v>4673</v>
      </c>
      <c r="E2677" s="1">
        <v>1019890</v>
      </c>
      <c r="F2677" s="8" t="s">
        <v>316</v>
      </c>
      <c r="G2677" s="1">
        <v>81591</v>
      </c>
      <c r="H2677" s="1">
        <f t="shared" si="181"/>
        <v>1101481</v>
      </c>
      <c r="I2677" s="2" t="s">
        <v>1222</v>
      </c>
      <c r="J2677" s="2" t="s">
        <v>915</v>
      </c>
      <c r="K2677" s="1">
        <f>+VLOOKUP(B2677,[19]Sheet1!$A:$H,6,0)</f>
        <v>1019888</v>
      </c>
      <c r="L2677" s="1">
        <f t="shared" si="180"/>
        <v>-2</v>
      </c>
      <c r="M2677" s="6">
        <f>+VLOOKUP(B2677,[19]Sheet1!$A:$H,8,0)</f>
        <v>45145</v>
      </c>
      <c r="N2677" t="s">
        <v>4785</v>
      </c>
    </row>
    <row r="2678" spans="1:14" customFormat="1" hidden="1" x14ac:dyDescent="0.2">
      <c r="A2678" s="6">
        <v>45119</v>
      </c>
      <c r="B2678" s="2">
        <v>41095</v>
      </c>
      <c r="C2678" s="2" t="s">
        <v>2162</v>
      </c>
      <c r="D2678" s="2" t="s">
        <v>4674</v>
      </c>
      <c r="E2678" s="1">
        <v>2024120</v>
      </c>
      <c r="F2678" s="8" t="s">
        <v>316</v>
      </c>
      <c r="G2678" s="1">
        <v>161930</v>
      </c>
      <c r="H2678" s="1">
        <f t="shared" si="181"/>
        <v>2186050</v>
      </c>
      <c r="I2678" s="2" t="s">
        <v>1900</v>
      </c>
      <c r="J2678" s="2" t="s">
        <v>441</v>
      </c>
      <c r="K2678" s="1">
        <f>+VLOOKUP(B2678,[19]Sheet1!$A:$H,6,0)</f>
        <v>2024125</v>
      </c>
      <c r="L2678" s="1">
        <f t="shared" si="180"/>
        <v>5</v>
      </c>
      <c r="M2678" s="6">
        <f>+VLOOKUP(B2678,[19]Sheet1!$A:$H,8,0)</f>
        <v>45145</v>
      </c>
      <c r="N2678" t="s">
        <v>4785</v>
      </c>
    </row>
    <row r="2679" spans="1:14" customFormat="1" hidden="1" x14ac:dyDescent="0.2">
      <c r="A2679" s="6">
        <v>45119</v>
      </c>
      <c r="B2679" s="2">
        <v>41096</v>
      </c>
      <c r="C2679" s="2" t="s">
        <v>2162</v>
      </c>
      <c r="D2679" s="2" t="s">
        <v>4675</v>
      </c>
      <c r="E2679" s="1">
        <v>453750</v>
      </c>
      <c r="F2679" s="8" t="s">
        <v>316</v>
      </c>
      <c r="G2679" s="1">
        <v>36300</v>
      </c>
      <c r="H2679" s="1">
        <f t="shared" si="181"/>
        <v>490050</v>
      </c>
      <c r="I2679" s="2" t="s">
        <v>1900</v>
      </c>
      <c r="J2679" s="2" t="s">
        <v>441</v>
      </c>
      <c r="K2679" s="1">
        <f>+VLOOKUP(B2679,[19]Sheet1!$A:$H,6,0)</f>
        <v>453750</v>
      </c>
      <c r="L2679" s="1">
        <f t="shared" si="180"/>
        <v>0</v>
      </c>
      <c r="M2679" s="6">
        <f>+VLOOKUP(B2679,[19]Sheet1!$A:$H,8,0)</f>
        <v>45145</v>
      </c>
      <c r="N2679" t="s">
        <v>4785</v>
      </c>
    </row>
    <row r="2680" spans="1:14" customFormat="1" hidden="1" x14ac:dyDescent="0.2">
      <c r="A2680" s="6">
        <v>45119</v>
      </c>
      <c r="B2680" s="2">
        <v>41097</v>
      </c>
      <c r="C2680" s="2" t="s">
        <v>2162</v>
      </c>
      <c r="D2680" s="2" t="s">
        <v>4676</v>
      </c>
      <c r="E2680" s="1">
        <v>4048240</v>
      </c>
      <c r="F2680" s="8" t="s">
        <v>316</v>
      </c>
      <c r="G2680" s="1">
        <v>323859</v>
      </c>
      <c r="H2680" s="1">
        <f t="shared" si="181"/>
        <v>4372099</v>
      </c>
      <c r="I2680" s="2" t="s">
        <v>944</v>
      </c>
      <c r="J2680" s="2" t="s">
        <v>319</v>
      </c>
      <c r="K2680" s="1">
        <f>+VLOOKUP(B2680,[19]Sheet1!$A:$H,6,0)</f>
        <v>4048238</v>
      </c>
      <c r="L2680" s="1">
        <f t="shared" si="180"/>
        <v>-2</v>
      </c>
      <c r="M2680" s="6">
        <f>+VLOOKUP(B2680,[19]Sheet1!$A:$H,8,0)</f>
        <v>45145</v>
      </c>
      <c r="N2680" t="s">
        <v>4785</v>
      </c>
    </row>
    <row r="2681" spans="1:14" customFormat="1" hidden="1" x14ac:dyDescent="0.2">
      <c r="A2681" s="6">
        <v>45119</v>
      </c>
      <c r="B2681" s="2">
        <v>41098</v>
      </c>
      <c r="C2681" s="2" t="s">
        <v>2162</v>
      </c>
      <c r="D2681" s="2" t="s">
        <v>4677</v>
      </c>
      <c r="E2681" s="1">
        <v>4735970</v>
      </c>
      <c r="F2681" s="8" t="s">
        <v>316</v>
      </c>
      <c r="G2681" s="1">
        <v>378878</v>
      </c>
      <c r="H2681" s="1">
        <f t="shared" si="181"/>
        <v>5114848</v>
      </c>
      <c r="I2681" s="2" t="s">
        <v>944</v>
      </c>
      <c r="J2681" s="2" t="s">
        <v>319</v>
      </c>
      <c r="K2681" s="1">
        <f>+VLOOKUP(B2681,[19]Sheet1!$A:$H,6,0)</f>
        <v>4735975</v>
      </c>
      <c r="L2681" s="1">
        <f t="shared" si="180"/>
        <v>5</v>
      </c>
      <c r="M2681" s="6">
        <f>+VLOOKUP(B2681,[19]Sheet1!$A:$H,8,0)</f>
        <v>45145</v>
      </c>
      <c r="N2681" t="s">
        <v>4785</v>
      </c>
    </row>
    <row r="2682" spans="1:14" customFormat="1" hidden="1" x14ac:dyDescent="0.2">
      <c r="A2682" s="6">
        <v>45119</v>
      </c>
      <c r="B2682" s="2">
        <v>41099</v>
      </c>
      <c r="C2682" s="2" t="s">
        <v>2162</v>
      </c>
      <c r="D2682" s="2" t="s">
        <v>4678</v>
      </c>
      <c r="E2682" s="1">
        <v>6072360</v>
      </c>
      <c r="F2682" s="8" t="s">
        <v>316</v>
      </c>
      <c r="G2682" s="1">
        <v>485789</v>
      </c>
      <c r="H2682" s="1">
        <f t="shared" si="181"/>
        <v>6558149</v>
      </c>
      <c r="I2682" s="2" t="s">
        <v>944</v>
      </c>
      <c r="J2682" s="2" t="s">
        <v>319</v>
      </c>
      <c r="K2682" s="1">
        <f>+VLOOKUP(B2682,[19]Sheet1!$A:$H,6,0)</f>
        <v>6072363</v>
      </c>
      <c r="L2682" s="1">
        <f t="shared" si="180"/>
        <v>3</v>
      </c>
      <c r="M2682" s="6">
        <f>+VLOOKUP(B2682,[19]Sheet1!$A:$H,8,0)</f>
        <v>45145</v>
      </c>
      <c r="N2682" t="s">
        <v>4785</v>
      </c>
    </row>
    <row r="2683" spans="1:14" customFormat="1" hidden="1" x14ac:dyDescent="0.2">
      <c r="A2683" s="6">
        <v>45119</v>
      </c>
      <c r="B2683" s="2">
        <v>41100</v>
      </c>
      <c r="C2683" s="2" t="s">
        <v>2162</v>
      </c>
      <c r="D2683" s="2" t="s">
        <v>4679</v>
      </c>
      <c r="E2683" s="1">
        <v>1110580</v>
      </c>
      <c r="F2683" s="8" t="s">
        <v>316</v>
      </c>
      <c r="G2683" s="1">
        <v>88846</v>
      </c>
      <c r="H2683" s="1">
        <f t="shared" si="181"/>
        <v>1199426</v>
      </c>
      <c r="I2683" s="2" t="s">
        <v>1796</v>
      </c>
      <c r="J2683" s="2" t="s">
        <v>913</v>
      </c>
      <c r="K2683" s="1">
        <f>+VLOOKUP(B2683,[19]Sheet1!$A:$H,6,0)</f>
        <v>1110575</v>
      </c>
      <c r="L2683" s="1">
        <f t="shared" si="180"/>
        <v>-5</v>
      </c>
      <c r="M2683" s="6">
        <f>+VLOOKUP(B2683,[19]Sheet1!$A:$H,8,0)</f>
        <v>45145</v>
      </c>
      <c r="N2683" t="s">
        <v>4785</v>
      </c>
    </row>
    <row r="2684" spans="1:14" customFormat="1" hidden="1" x14ac:dyDescent="0.2">
      <c r="A2684" s="6">
        <v>45119</v>
      </c>
      <c r="B2684" s="2">
        <v>41101</v>
      </c>
      <c r="C2684" s="2" t="s">
        <v>2162</v>
      </c>
      <c r="D2684" s="2" t="s">
        <v>4680</v>
      </c>
      <c r="E2684" s="1">
        <v>1468620</v>
      </c>
      <c r="F2684" s="8" t="s">
        <v>316</v>
      </c>
      <c r="G2684" s="1">
        <v>117490</v>
      </c>
      <c r="H2684" s="1">
        <f t="shared" si="181"/>
        <v>1586110</v>
      </c>
      <c r="I2684" s="2" t="s">
        <v>431</v>
      </c>
      <c r="J2684" s="2" t="s">
        <v>2857</v>
      </c>
      <c r="K2684" s="1">
        <f>+VLOOKUP(B2684,[19]Sheet1!$A:$H,6,0)</f>
        <v>1468625</v>
      </c>
      <c r="L2684" s="1">
        <f t="shared" si="180"/>
        <v>5</v>
      </c>
      <c r="M2684" s="6">
        <f>+VLOOKUP(B2684,[19]Sheet1!$A:$H,8,0)</f>
        <v>45145</v>
      </c>
      <c r="N2684" t="s">
        <v>4785</v>
      </c>
    </row>
    <row r="2685" spans="1:14" customFormat="1" hidden="1" x14ac:dyDescent="0.2">
      <c r="A2685" s="6">
        <v>45119</v>
      </c>
      <c r="B2685" s="2">
        <v>41102</v>
      </c>
      <c r="C2685" s="2" t="s">
        <v>2162</v>
      </c>
      <c r="D2685" s="2" t="s">
        <v>4681</v>
      </c>
      <c r="E2685" s="1">
        <v>2024120</v>
      </c>
      <c r="F2685" s="8" t="s">
        <v>316</v>
      </c>
      <c r="G2685" s="1">
        <v>161930</v>
      </c>
      <c r="H2685" s="1">
        <f t="shared" si="181"/>
        <v>2186050</v>
      </c>
      <c r="I2685" s="2" t="s">
        <v>2818</v>
      </c>
      <c r="J2685" s="2" t="s">
        <v>364</v>
      </c>
      <c r="K2685" s="1">
        <f>+VLOOKUP(B2685,[19]Sheet1!$A:$H,6,0)</f>
        <v>2024125</v>
      </c>
      <c r="L2685" s="1">
        <f t="shared" si="180"/>
        <v>5</v>
      </c>
      <c r="M2685" s="6">
        <f>+VLOOKUP(B2685,[19]Sheet1!$A:$H,8,0)</f>
        <v>45145</v>
      </c>
      <c r="N2685" t="s">
        <v>4785</v>
      </c>
    </row>
    <row r="2686" spans="1:14" customFormat="1" hidden="1" x14ac:dyDescent="0.2">
      <c r="A2686" s="6">
        <v>45119</v>
      </c>
      <c r="B2686" s="2">
        <v>41103</v>
      </c>
      <c r="C2686" s="2" t="s">
        <v>2162</v>
      </c>
      <c r="D2686" s="2" t="s">
        <v>4682</v>
      </c>
      <c r="E2686" s="1">
        <v>509760</v>
      </c>
      <c r="F2686" s="8" t="s">
        <v>316</v>
      </c>
      <c r="G2686" s="1">
        <v>40781</v>
      </c>
      <c r="H2686" s="1">
        <f t="shared" si="181"/>
        <v>550541</v>
      </c>
      <c r="I2686" s="2" t="s">
        <v>24</v>
      </c>
      <c r="J2686" s="2" t="s">
        <v>349</v>
      </c>
      <c r="K2686" s="1">
        <f>+VLOOKUP(B2686,[19]Sheet1!$A:$H,6,0)</f>
        <v>509763</v>
      </c>
      <c r="L2686" s="1">
        <f t="shared" si="180"/>
        <v>3</v>
      </c>
      <c r="M2686" s="6">
        <f>+VLOOKUP(B2686,[19]Sheet1!$A:$H,8,0)</f>
        <v>45145</v>
      </c>
      <c r="N2686" t="s">
        <v>4785</v>
      </c>
    </row>
    <row r="2687" spans="1:14" customFormat="1" hidden="1" x14ac:dyDescent="0.2">
      <c r="A2687" s="6">
        <v>45119</v>
      </c>
      <c r="B2687" s="2">
        <v>41107</v>
      </c>
      <c r="C2687" s="2" t="s">
        <v>2162</v>
      </c>
      <c r="D2687" s="2" t="s">
        <v>4683</v>
      </c>
      <c r="E2687" s="1">
        <v>3056744</v>
      </c>
      <c r="F2687" s="8" t="s">
        <v>316</v>
      </c>
      <c r="G2687" s="1">
        <v>244540</v>
      </c>
      <c r="H2687" s="1">
        <f t="shared" si="181"/>
        <v>3301284</v>
      </c>
      <c r="I2687" s="2" t="s">
        <v>1893</v>
      </c>
      <c r="J2687" s="2" t="s">
        <v>375</v>
      </c>
      <c r="K2687" s="1">
        <f>+VLOOKUP(B2687,[19]Sheet1!$A:$H,6,0)</f>
        <v>3056750</v>
      </c>
      <c r="L2687" s="1">
        <f t="shared" si="180"/>
        <v>6</v>
      </c>
      <c r="M2687" s="6">
        <f>+VLOOKUP(B2687,[19]Sheet1!$A:$H,8,0)</f>
        <v>45145</v>
      </c>
      <c r="N2687" t="s">
        <v>4785</v>
      </c>
    </row>
    <row r="2688" spans="1:14" customFormat="1" hidden="1" x14ac:dyDescent="0.2">
      <c r="A2688" s="6">
        <v>45120</v>
      </c>
      <c r="B2688" s="2">
        <v>42069</v>
      </c>
      <c r="C2688" s="2" t="s">
        <v>2162</v>
      </c>
      <c r="D2688" s="2" t="s">
        <v>4684</v>
      </c>
      <c r="E2688" s="1">
        <v>5552900</v>
      </c>
      <c r="F2688" s="8" t="s">
        <v>316</v>
      </c>
      <c r="G2688" s="1">
        <v>444232</v>
      </c>
      <c r="H2688" s="1">
        <f t="shared" si="181"/>
        <v>5997132</v>
      </c>
      <c r="I2688" s="2" t="s">
        <v>2355</v>
      </c>
      <c r="J2688" s="2" t="s">
        <v>2013</v>
      </c>
      <c r="K2688" s="1">
        <f>+VLOOKUP(B2688,[19]Sheet1!$A:$H,6,0)</f>
        <v>5552900</v>
      </c>
      <c r="L2688" s="1">
        <f t="shared" ref="L2688:L2751" si="182">+K2688-E2688</f>
        <v>0</v>
      </c>
      <c r="M2688" s="6">
        <f>+VLOOKUP(B2688,[19]Sheet1!$A:$H,8,0)</f>
        <v>45145</v>
      </c>
      <c r="N2688" t="s">
        <v>4785</v>
      </c>
    </row>
    <row r="2689" spans="1:14" customFormat="1" hidden="1" x14ac:dyDescent="0.2">
      <c r="A2689" s="6">
        <v>45120</v>
      </c>
      <c r="B2689" s="2">
        <v>42070</v>
      </c>
      <c r="C2689" s="2" t="s">
        <v>2162</v>
      </c>
      <c r="D2689" s="2" t="s">
        <v>4685</v>
      </c>
      <c r="E2689" s="1">
        <v>453750</v>
      </c>
      <c r="F2689" s="8" t="s">
        <v>316</v>
      </c>
      <c r="G2689" s="1">
        <v>36300</v>
      </c>
      <c r="H2689" s="1">
        <f t="shared" si="181"/>
        <v>490050</v>
      </c>
      <c r="I2689" s="2" t="s">
        <v>2355</v>
      </c>
      <c r="J2689" s="2" t="s">
        <v>2013</v>
      </c>
      <c r="K2689" s="1">
        <f>+VLOOKUP(B2689,[19]Sheet1!$A:$H,6,0)</f>
        <v>453750</v>
      </c>
      <c r="L2689" s="1">
        <f t="shared" si="182"/>
        <v>0</v>
      </c>
      <c r="M2689" s="6">
        <f>+VLOOKUP(B2689,[19]Sheet1!$A:$H,8,0)</f>
        <v>45145</v>
      </c>
      <c r="N2689" t="s">
        <v>4785</v>
      </c>
    </row>
    <row r="2690" spans="1:14" customFormat="1" hidden="1" x14ac:dyDescent="0.2">
      <c r="A2690" s="6">
        <v>45120</v>
      </c>
      <c r="B2690" s="2">
        <v>42071</v>
      </c>
      <c r="C2690" s="2" t="s">
        <v>2162</v>
      </c>
      <c r="D2690" s="2" t="s">
        <v>4686</v>
      </c>
      <c r="E2690" s="1">
        <v>2548800</v>
      </c>
      <c r="F2690" s="8" t="s">
        <v>316</v>
      </c>
      <c r="G2690" s="1">
        <v>203904</v>
      </c>
      <c r="H2690" s="1">
        <f t="shared" ref="H2690:H2753" si="183">+E2690+G2690</f>
        <v>2752704</v>
      </c>
      <c r="I2690" s="2" t="s">
        <v>2355</v>
      </c>
      <c r="J2690" s="2" t="s">
        <v>2013</v>
      </c>
      <c r="K2690" s="1">
        <f>+VLOOKUP(B2690,[19]Sheet1!$A:$H,6,0)</f>
        <v>2548800</v>
      </c>
      <c r="L2690" s="1">
        <f t="shared" si="182"/>
        <v>0</v>
      </c>
      <c r="M2690" s="6">
        <f>+VLOOKUP(B2690,[19]Sheet1!$A:$H,8,0)</f>
        <v>45145</v>
      </c>
      <c r="N2690" t="s">
        <v>4785</v>
      </c>
    </row>
    <row r="2691" spans="1:14" customFormat="1" hidden="1" x14ac:dyDescent="0.2">
      <c r="A2691" s="6">
        <v>45120</v>
      </c>
      <c r="B2691" s="2">
        <v>42072</v>
      </c>
      <c r="C2691" s="2" t="s">
        <v>2162</v>
      </c>
      <c r="D2691" s="2" t="s">
        <v>4687</v>
      </c>
      <c r="E2691" s="1">
        <v>536025</v>
      </c>
      <c r="F2691" s="8" t="s">
        <v>316</v>
      </c>
      <c r="G2691" s="1">
        <v>42882</v>
      </c>
      <c r="H2691" s="1">
        <f t="shared" si="183"/>
        <v>578907</v>
      </c>
      <c r="I2691" s="2" t="s">
        <v>2355</v>
      </c>
      <c r="J2691" s="2" t="s">
        <v>2013</v>
      </c>
      <c r="K2691" s="1">
        <f>+VLOOKUP(B2691,[19]Sheet1!$A:$H,6,0)</f>
        <v>536025</v>
      </c>
      <c r="L2691" s="1">
        <f t="shared" si="182"/>
        <v>0</v>
      </c>
      <c r="M2691" s="6">
        <f>+VLOOKUP(B2691,[19]Sheet1!$A:$H,8,0)</f>
        <v>45145</v>
      </c>
      <c r="N2691" t="s">
        <v>4785</v>
      </c>
    </row>
    <row r="2692" spans="1:14" customFormat="1" hidden="1" x14ac:dyDescent="0.2">
      <c r="A2692" s="6">
        <v>45120</v>
      </c>
      <c r="B2692" s="2">
        <v>42073</v>
      </c>
      <c r="C2692" s="2" t="s">
        <v>2162</v>
      </c>
      <c r="D2692" s="2" t="s">
        <v>4688</v>
      </c>
      <c r="E2692" s="1">
        <v>1785990</v>
      </c>
      <c r="F2692" s="8" t="s">
        <v>316</v>
      </c>
      <c r="G2692" s="1">
        <v>142879</v>
      </c>
      <c r="H2692" s="1">
        <f t="shared" si="183"/>
        <v>1928869</v>
      </c>
      <c r="I2692" s="2" t="s">
        <v>2355</v>
      </c>
      <c r="J2692" s="2" t="s">
        <v>2013</v>
      </c>
      <c r="K2692" s="1">
        <f>+VLOOKUP(B2692,[19]Sheet1!$A:$H,6,0)</f>
        <v>1785988</v>
      </c>
      <c r="L2692" s="1">
        <f t="shared" si="182"/>
        <v>-2</v>
      </c>
      <c r="M2692" s="6">
        <f>+VLOOKUP(B2692,[19]Sheet1!$A:$H,8,0)</f>
        <v>45145</v>
      </c>
      <c r="N2692" t="s">
        <v>4785</v>
      </c>
    </row>
    <row r="2693" spans="1:14" customFormat="1" hidden="1" x14ac:dyDescent="0.2">
      <c r="A2693" s="6">
        <v>45120</v>
      </c>
      <c r="B2693" s="2">
        <v>42074</v>
      </c>
      <c r="C2693" s="2" t="s">
        <v>2162</v>
      </c>
      <c r="D2693" s="2" t="s">
        <v>4689</v>
      </c>
      <c r="E2693" s="1">
        <v>3398400</v>
      </c>
      <c r="F2693" s="8" t="s">
        <v>316</v>
      </c>
      <c r="G2693" s="1">
        <v>271872</v>
      </c>
      <c r="H2693" s="1">
        <f t="shared" si="183"/>
        <v>3670272</v>
      </c>
      <c r="I2693" s="2" t="s">
        <v>2355</v>
      </c>
      <c r="J2693" s="2" t="s">
        <v>2013</v>
      </c>
      <c r="K2693" s="1">
        <f>+VLOOKUP(B2693,[19]Sheet1!$A:$H,6,0)</f>
        <v>3398400</v>
      </c>
      <c r="L2693" s="1">
        <f t="shared" si="182"/>
        <v>0</v>
      </c>
      <c r="M2693" s="6">
        <f>+VLOOKUP(B2693,[19]Sheet1!$A:$H,8,0)</f>
        <v>45145</v>
      </c>
      <c r="N2693" t="s">
        <v>4785</v>
      </c>
    </row>
    <row r="2694" spans="1:14" customFormat="1" hidden="1" x14ac:dyDescent="0.2">
      <c r="A2694" s="6">
        <v>45121</v>
      </c>
      <c r="B2694" s="2">
        <v>42160</v>
      </c>
      <c r="C2694" s="2" t="s">
        <v>2162</v>
      </c>
      <c r="D2694" s="2" t="s">
        <v>4690</v>
      </c>
      <c r="E2694" s="1">
        <v>1110580</v>
      </c>
      <c r="F2694" s="8" t="s">
        <v>316</v>
      </c>
      <c r="G2694" s="1">
        <v>88846</v>
      </c>
      <c r="H2694" s="1">
        <f t="shared" si="183"/>
        <v>1199426</v>
      </c>
      <c r="I2694" s="2" t="s">
        <v>944</v>
      </c>
      <c r="J2694" s="2" t="s">
        <v>319</v>
      </c>
      <c r="K2694" s="1">
        <f>+VLOOKUP(B2694,[19]Sheet1!$A:$H,6,0)</f>
        <v>1110575</v>
      </c>
      <c r="L2694" s="1">
        <f t="shared" si="182"/>
        <v>-5</v>
      </c>
      <c r="M2694" s="6">
        <f>+VLOOKUP(B2694,[19]Sheet1!$A:$H,8,0)</f>
        <v>45145</v>
      </c>
      <c r="N2694" t="s">
        <v>4785</v>
      </c>
    </row>
    <row r="2695" spans="1:14" customFormat="1" hidden="1" x14ac:dyDescent="0.2">
      <c r="A2695" s="6">
        <v>45121</v>
      </c>
      <c r="B2695" s="2">
        <v>42161</v>
      </c>
      <c r="C2695" s="2" t="s">
        <v>2162</v>
      </c>
      <c r="D2695" s="2" t="s">
        <v>4691</v>
      </c>
      <c r="E2695" s="1">
        <v>1699200</v>
      </c>
      <c r="F2695" s="8" t="s">
        <v>316</v>
      </c>
      <c r="G2695" s="1">
        <v>135936</v>
      </c>
      <c r="H2695" s="1">
        <f t="shared" si="183"/>
        <v>1835136</v>
      </c>
      <c r="I2695" s="2" t="s">
        <v>24</v>
      </c>
      <c r="J2695" s="2" t="s">
        <v>349</v>
      </c>
      <c r="K2695" s="1">
        <f>+VLOOKUP(B2695,[19]Sheet1!$A:$H,6,0)</f>
        <v>1699200</v>
      </c>
      <c r="L2695" s="1">
        <f t="shared" si="182"/>
        <v>0</v>
      </c>
      <c r="M2695" s="6">
        <f>+VLOOKUP(B2695,[19]Sheet1!$A:$H,8,0)</f>
        <v>45145</v>
      </c>
      <c r="N2695" t="s">
        <v>4785</v>
      </c>
    </row>
    <row r="2696" spans="1:14" customFormat="1" hidden="1" x14ac:dyDescent="0.2">
      <c r="A2696" s="6">
        <v>45121</v>
      </c>
      <c r="B2696" s="2">
        <v>42162</v>
      </c>
      <c r="C2696" s="2" t="s">
        <v>2162</v>
      </c>
      <c r="D2696" s="2" t="s">
        <v>4692</v>
      </c>
      <c r="E2696" s="1">
        <v>742315</v>
      </c>
      <c r="F2696" s="8" t="s">
        <v>316</v>
      </c>
      <c r="G2696" s="1">
        <v>59385</v>
      </c>
      <c r="H2696" s="1">
        <f t="shared" si="183"/>
        <v>801700</v>
      </c>
      <c r="I2696" s="2" t="s">
        <v>2818</v>
      </c>
      <c r="J2696" s="2" t="s">
        <v>364</v>
      </c>
      <c r="K2696" s="1">
        <f>+VLOOKUP(B2696,[19]Sheet1!$A:$H,6,0)</f>
        <v>742313</v>
      </c>
      <c r="L2696" s="1">
        <f t="shared" si="182"/>
        <v>-2</v>
      </c>
      <c r="M2696" s="6">
        <f>+VLOOKUP(B2696,[19]Sheet1!$A:$H,8,0)</f>
        <v>45145</v>
      </c>
      <c r="N2696" t="s">
        <v>4785</v>
      </c>
    </row>
    <row r="2697" spans="1:14" customFormat="1" hidden="1" x14ac:dyDescent="0.2">
      <c r="A2697" s="6">
        <v>45121</v>
      </c>
      <c r="B2697" s="2">
        <v>42163</v>
      </c>
      <c r="C2697" s="2" t="s">
        <v>2162</v>
      </c>
      <c r="D2697" s="2" t="s">
        <v>4693</v>
      </c>
      <c r="E2697" s="1">
        <v>2024120</v>
      </c>
      <c r="F2697" s="8" t="s">
        <v>316</v>
      </c>
      <c r="G2697" s="1">
        <v>161930</v>
      </c>
      <c r="H2697" s="1">
        <f t="shared" si="183"/>
        <v>2186050</v>
      </c>
      <c r="I2697" s="2" t="s">
        <v>2818</v>
      </c>
      <c r="J2697" s="2" t="s">
        <v>364</v>
      </c>
      <c r="K2697" s="1">
        <f>+VLOOKUP(B2697,[19]Sheet1!$A:$H,6,0)</f>
        <v>2024125</v>
      </c>
      <c r="L2697" s="1">
        <f t="shared" si="182"/>
        <v>5</v>
      </c>
      <c r="M2697" s="6">
        <f>+VLOOKUP(B2697,[19]Sheet1!$A:$H,8,0)</f>
        <v>45145</v>
      </c>
      <c r="N2697" t="s">
        <v>4785</v>
      </c>
    </row>
    <row r="2698" spans="1:14" customFormat="1" hidden="1" x14ac:dyDescent="0.2">
      <c r="A2698" s="6">
        <v>45121</v>
      </c>
      <c r="B2698" s="2">
        <v>42164</v>
      </c>
      <c r="C2698" s="2" t="s">
        <v>2162</v>
      </c>
      <c r="D2698" s="2" t="s">
        <v>4694</v>
      </c>
      <c r="E2698" s="1">
        <v>1468620</v>
      </c>
      <c r="F2698" s="8" t="s">
        <v>316</v>
      </c>
      <c r="G2698" s="1">
        <v>117490</v>
      </c>
      <c r="H2698" s="1">
        <f t="shared" si="183"/>
        <v>1586110</v>
      </c>
      <c r="I2698" s="2" t="s">
        <v>1554</v>
      </c>
      <c r="J2698" s="2" t="s">
        <v>2830</v>
      </c>
      <c r="K2698" s="1">
        <f>+VLOOKUP(B2698,[19]Sheet1!$A:$H,6,0)</f>
        <v>1468625</v>
      </c>
      <c r="L2698" s="1">
        <f t="shared" si="182"/>
        <v>5</v>
      </c>
      <c r="M2698" s="6">
        <f>+VLOOKUP(B2698,[19]Sheet1!$A:$H,8,0)</f>
        <v>45145</v>
      </c>
      <c r="N2698" t="s">
        <v>4785</v>
      </c>
    </row>
    <row r="2699" spans="1:14" customFormat="1" hidden="1" x14ac:dyDescent="0.2">
      <c r="A2699" s="6">
        <v>45121</v>
      </c>
      <c r="B2699" s="2">
        <v>42165</v>
      </c>
      <c r="C2699" s="2" t="s">
        <v>2162</v>
      </c>
      <c r="D2699" s="2" t="s">
        <v>4695</v>
      </c>
      <c r="E2699" s="1">
        <v>2830115</v>
      </c>
      <c r="F2699" s="8" t="s">
        <v>316</v>
      </c>
      <c r="G2699" s="1">
        <v>226409</v>
      </c>
      <c r="H2699" s="1">
        <f t="shared" si="183"/>
        <v>3056524</v>
      </c>
      <c r="I2699" s="2" t="s">
        <v>1796</v>
      </c>
      <c r="J2699" s="2" t="s">
        <v>913</v>
      </c>
      <c r="K2699" s="1">
        <f>+VLOOKUP(B2699,[19]Sheet1!$A:$H,6,0)</f>
        <v>2830113</v>
      </c>
      <c r="L2699" s="1">
        <f t="shared" si="182"/>
        <v>-2</v>
      </c>
      <c r="M2699" s="6">
        <f>+VLOOKUP(B2699,[19]Sheet1!$A:$H,8,0)</f>
        <v>45145</v>
      </c>
      <c r="N2699" t="s">
        <v>4785</v>
      </c>
    </row>
    <row r="2700" spans="1:14" customFormat="1" hidden="1" x14ac:dyDescent="0.2">
      <c r="A2700" s="6">
        <v>45121</v>
      </c>
      <c r="B2700" s="2">
        <v>42166</v>
      </c>
      <c r="C2700" s="2" t="s">
        <v>2162</v>
      </c>
      <c r="D2700" s="2" t="s">
        <v>4696</v>
      </c>
      <c r="E2700" s="1">
        <v>3910295</v>
      </c>
      <c r="F2700" s="8" t="s">
        <v>316</v>
      </c>
      <c r="G2700" s="1">
        <v>312824</v>
      </c>
      <c r="H2700" s="1">
        <f t="shared" si="183"/>
        <v>4223119</v>
      </c>
      <c r="I2700" s="2" t="s">
        <v>2339</v>
      </c>
      <c r="J2700" s="2" t="s">
        <v>1408</v>
      </c>
      <c r="K2700" s="1">
        <f>+VLOOKUP(B2700,[19]Sheet1!$A:$H,6,0)</f>
        <v>3910300</v>
      </c>
      <c r="L2700" s="1">
        <f t="shared" si="182"/>
        <v>5</v>
      </c>
      <c r="M2700" s="6">
        <f>+VLOOKUP(B2700,[19]Sheet1!$A:$H,8,0)</f>
        <v>45145</v>
      </c>
      <c r="N2700" t="s">
        <v>4785</v>
      </c>
    </row>
    <row r="2701" spans="1:14" customFormat="1" hidden="1" x14ac:dyDescent="0.2">
      <c r="A2701" s="6">
        <v>45121</v>
      </c>
      <c r="B2701" s="2">
        <v>42167</v>
      </c>
      <c r="C2701" s="2" t="s">
        <v>2162</v>
      </c>
      <c r="D2701" s="2" t="s">
        <v>4697</v>
      </c>
      <c r="E2701" s="1">
        <v>1580645</v>
      </c>
      <c r="F2701" s="8" t="s">
        <v>316</v>
      </c>
      <c r="G2701" s="1">
        <v>126452</v>
      </c>
      <c r="H2701" s="1">
        <f t="shared" si="183"/>
        <v>1707097</v>
      </c>
      <c r="I2701" s="2" t="s">
        <v>2339</v>
      </c>
      <c r="J2701" s="2" t="s">
        <v>1408</v>
      </c>
      <c r="K2701" s="1">
        <f>+VLOOKUP(B2701,[19]Sheet1!$A:$H,6,0)</f>
        <v>1580650</v>
      </c>
      <c r="L2701" s="1">
        <f t="shared" si="182"/>
        <v>5</v>
      </c>
      <c r="M2701" s="6">
        <f>+VLOOKUP(B2701,[19]Sheet1!$A:$H,8,0)</f>
        <v>45145</v>
      </c>
      <c r="N2701" t="s">
        <v>4785</v>
      </c>
    </row>
    <row r="2702" spans="1:14" customFormat="1" hidden="1" x14ac:dyDescent="0.2">
      <c r="A2702" s="6">
        <v>45121</v>
      </c>
      <c r="B2702" s="2">
        <v>42168</v>
      </c>
      <c r="C2702" s="2" t="s">
        <v>2162</v>
      </c>
      <c r="D2702" s="2" t="s">
        <v>4698</v>
      </c>
      <c r="E2702" s="1">
        <v>1699200</v>
      </c>
      <c r="F2702" s="8" t="s">
        <v>316</v>
      </c>
      <c r="G2702" s="1">
        <v>135936</v>
      </c>
      <c r="H2702" s="1">
        <f t="shared" si="183"/>
        <v>1835136</v>
      </c>
      <c r="I2702" s="2" t="s">
        <v>2119</v>
      </c>
      <c r="J2702" s="2" t="s">
        <v>1150</v>
      </c>
      <c r="K2702" s="1">
        <f>+VLOOKUP(B2702,[19]Sheet1!$A:$H,6,0)</f>
        <v>1699200</v>
      </c>
      <c r="L2702" s="1">
        <f t="shared" si="182"/>
        <v>0</v>
      </c>
      <c r="M2702" s="6">
        <f>+VLOOKUP(B2702,[19]Sheet1!$A:$H,8,0)</f>
        <v>45145</v>
      </c>
      <c r="N2702" t="s">
        <v>4785</v>
      </c>
    </row>
    <row r="2703" spans="1:14" customFormat="1" hidden="1" x14ac:dyDescent="0.2">
      <c r="A2703" s="6">
        <v>45121</v>
      </c>
      <c r="B2703" s="2">
        <v>42170</v>
      </c>
      <c r="C2703" s="2" t="s">
        <v>2162</v>
      </c>
      <c r="D2703" s="2" t="s">
        <v>4699</v>
      </c>
      <c r="E2703" s="1">
        <v>3891585</v>
      </c>
      <c r="F2703" s="8" t="s">
        <v>316</v>
      </c>
      <c r="G2703" s="1">
        <v>311327</v>
      </c>
      <c r="H2703" s="1">
        <f t="shared" si="183"/>
        <v>4202912</v>
      </c>
      <c r="I2703" s="2" t="s">
        <v>2119</v>
      </c>
      <c r="J2703" s="2" t="s">
        <v>1150</v>
      </c>
      <c r="K2703" s="1">
        <f>+VLOOKUP(B2703,[19]Sheet1!$A:$H,6,0)</f>
        <v>3891588</v>
      </c>
      <c r="L2703" s="1">
        <f t="shared" si="182"/>
        <v>3</v>
      </c>
      <c r="M2703" s="6">
        <f>+VLOOKUP(B2703,[19]Sheet1!$A:$H,8,0)</f>
        <v>45145</v>
      </c>
      <c r="N2703" t="s">
        <v>4785</v>
      </c>
    </row>
    <row r="2704" spans="1:14" customFormat="1" hidden="1" x14ac:dyDescent="0.2">
      <c r="A2704" s="6">
        <v>45121</v>
      </c>
      <c r="B2704" s="2">
        <v>42171</v>
      </c>
      <c r="C2704" s="2" t="s">
        <v>2162</v>
      </c>
      <c r="D2704" s="2" t="s">
        <v>4700</v>
      </c>
      <c r="E2704" s="1">
        <v>1614410</v>
      </c>
      <c r="F2704" s="8" t="s">
        <v>316</v>
      </c>
      <c r="G2704" s="1">
        <v>129153</v>
      </c>
      <c r="H2704" s="1">
        <f t="shared" si="183"/>
        <v>1743563</v>
      </c>
      <c r="I2704" s="2" t="s">
        <v>1222</v>
      </c>
      <c r="J2704" s="2" t="s">
        <v>915</v>
      </c>
      <c r="K2704" s="1">
        <f>+VLOOKUP(B2704,[19]Sheet1!$A:$H,6,0)</f>
        <v>1614413</v>
      </c>
      <c r="L2704" s="1">
        <f t="shared" si="182"/>
        <v>3</v>
      </c>
      <c r="M2704" s="6">
        <f>+VLOOKUP(B2704,[19]Sheet1!$A:$H,8,0)</f>
        <v>45145</v>
      </c>
      <c r="N2704" t="s">
        <v>4785</v>
      </c>
    </row>
    <row r="2705" spans="1:14" customFormat="1" hidden="1" x14ac:dyDescent="0.2">
      <c r="A2705" s="6">
        <v>45124</v>
      </c>
      <c r="B2705" s="2">
        <v>42273</v>
      </c>
      <c r="C2705" s="2" t="s">
        <v>2162</v>
      </c>
      <c r="D2705" s="2" t="s">
        <v>4701</v>
      </c>
      <c r="E2705" s="1">
        <v>4502114</v>
      </c>
      <c r="F2705" s="8" t="s">
        <v>316</v>
      </c>
      <c r="G2705" s="1">
        <v>360169</v>
      </c>
      <c r="H2705" s="1">
        <f t="shared" si="183"/>
        <v>4862283</v>
      </c>
      <c r="I2705" s="2" t="s">
        <v>1893</v>
      </c>
      <c r="J2705" s="2" t="s">
        <v>375</v>
      </c>
      <c r="K2705" s="1">
        <f>+VLOOKUP(B2705,[19]Sheet1!$A:$H,6,0)</f>
        <v>4502113</v>
      </c>
      <c r="L2705" s="1">
        <f t="shared" si="182"/>
        <v>-1</v>
      </c>
      <c r="M2705" s="6">
        <f>+VLOOKUP(B2705,[19]Sheet1!$A:$H,8,0)</f>
        <v>45145</v>
      </c>
      <c r="N2705" t="s">
        <v>4785</v>
      </c>
    </row>
    <row r="2706" spans="1:14" customFormat="1" hidden="1" x14ac:dyDescent="0.2">
      <c r="A2706" s="6">
        <v>45124</v>
      </c>
      <c r="B2706" s="2">
        <v>42274</v>
      </c>
      <c r="C2706" s="2" t="s">
        <v>2162</v>
      </c>
      <c r="D2706" s="2" t="s">
        <v>4702</v>
      </c>
      <c r="E2706" s="1">
        <v>506030</v>
      </c>
      <c r="F2706" s="8" t="s">
        <v>316</v>
      </c>
      <c r="G2706" s="1">
        <v>40482</v>
      </c>
      <c r="H2706" s="1">
        <f t="shared" si="183"/>
        <v>546512</v>
      </c>
      <c r="I2706" s="2" t="s">
        <v>1893</v>
      </c>
      <c r="J2706" s="2" t="s">
        <v>375</v>
      </c>
      <c r="K2706" s="1">
        <f>+VLOOKUP(B2706,[19]Sheet1!$A:$H,6,0)</f>
        <v>506025</v>
      </c>
      <c r="L2706" s="1">
        <f t="shared" si="182"/>
        <v>-5</v>
      </c>
      <c r="M2706" s="6">
        <f>+VLOOKUP(B2706,[19]Sheet1!$A:$H,8,0)</f>
        <v>45145</v>
      </c>
      <c r="N2706" t="s">
        <v>4785</v>
      </c>
    </row>
    <row r="2707" spans="1:14" customFormat="1" hidden="1" x14ac:dyDescent="0.2">
      <c r="A2707" s="6">
        <v>45124</v>
      </c>
      <c r="B2707" s="2">
        <v>42275</v>
      </c>
      <c r="C2707" s="2" t="s">
        <v>2162</v>
      </c>
      <c r="D2707" s="2" t="s">
        <v>4703</v>
      </c>
      <c r="E2707" s="1">
        <v>1785380</v>
      </c>
      <c r="F2707" s="8" t="s">
        <v>316</v>
      </c>
      <c r="G2707" s="1">
        <v>142830</v>
      </c>
      <c r="H2707" s="1">
        <f t="shared" si="183"/>
        <v>1928210</v>
      </c>
      <c r="I2707" s="2" t="s">
        <v>1893</v>
      </c>
      <c r="J2707" s="2" t="s">
        <v>375</v>
      </c>
      <c r="K2707" s="1">
        <f>+VLOOKUP(B2707,[19]Sheet1!$A:$H,6,0)</f>
        <v>1785375</v>
      </c>
      <c r="L2707" s="1">
        <f t="shared" si="182"/>
        <v>-5</v>
      </c>
      <c r="M2707" s="6">
        <f>+VLOOKUP(B2707,[19]Sheet1!$A:$H,8,0)</f>
        <v>45145</v>
      </c>
      <c r="N2707" t="s">
        <v>4785</v>
      </c>
    </row>
    <row r="2708" spans="1:14" customFormat="1" hidden="1" x14ac:dyDescent="0.2">
      <c r="A2708" s="6">
        <v>45124</v>
      </c>
      <c r="B2708" s="2">
        <v>42276</v>
      </c>
      <c r="C2708" s="2" t="s">
        <v>2162</v>
      </c>
      <c r="D2708" s="2" t="s">
        <v>4704</v>
      </c>
      <c r="E2708" s="1">
        <v>2471615</v>
      </c>
      <c r="F2708" s="8" t="s">
        <v>316</v>
      </c>
      <c r="G2708" s="1">
        <v>197729</v>
      </c>
      <c r="H2708" s="1">
        <f t="shared" si="183"/>
        <v>2669344</v>
      </c>
      <c r="I2708" s="2" t="s">
        <v>1893</v>
      </c>
      <c r="J2708" s="2" t="s">
        <v>375</v>
      </c>
      <c r="K2708" s="1">
        <f>+VLOOKUP(B2708,[19]Sheet1!$A:$H,6,0)</f>
        <v>2471613</v>
      </c>
      <c r="L2708" s="1">
        <f t="shared" si="182"/>
        <v>-2</v>
      </c>
      <c r="M2708" s="6">
        <f>+VLOOKUP(B2708,[19]Sheet1!$A:$H,8,0)</f>
        <v>45145</v>
      </c>
      <c r="N2708" t="s">
        <v>4785</v>
      </c>
    </row>
    <row r="2709" spans="1:14" customFormat="1" hidden="1" x14ac:dyDescent="0.2">
      <c r="A2709" s="6">
        <v>45124</v>
      </c>
      <c r="B2709" s="2">
        <v>42277</v>
      </c>
      <c r="C2709" s="2" t="s">
        <v>2162</v>
      </c>
      <c r="D2709" s="2" t="s">
        <v>4705</v>
      </c>
      <c r="E2709" s="1">
        <v>5552900</v>
      </c>
      <c r="F2709" s="8" t="s">
        <v>316</v>
      </c>
      <c r="G2709" s="1">
        <v>444232</v>
      </c>
      <c r="H2709" s="1">
        <f t="shared" si="183"/>
        <v>5997132</v>
      </c>
      <c r="I2709" s="2" t="s">
        <v>1893</v>
      </c>
      <c r="J2709" s="2" t="s">
        <v>375</v>
      </c>
      <c r="K2709" s="1">
        <f>+VLOOKUP(B2709,[19]Sheet1!$A:$H,6,0)</f>
        <v>5552900</v>
      </c>
      <c r="L2709" s="1">
        <f t="shared" si="182"/>
        <v>0</v>
      </c>
      <c r="M2709" s="6">
        <f>+VLOOKUP(B2709,[19]Sheet1!$A:$H,8,0)</f>
        <v>45145</v>
      </c>
      <c r="N2709" t="s">
        <v>4785</v>
      </c>
    </row>
    <row r="2710" spans="1:14" customFormat="1" hidden="1" x14ac:dyDescent="0.2">
      <c r="A2710" s="6">
        <v>45124</v>
      </c>
      <c r="B2710" s="2">
        <v>42278</v>
      </c>
      <c r="C2710" s="2" t="s">
        <v>2162</v>
      </c>
      <c r="D2710" s="2" t="s">
        <v>4706</v>
      </c>
      <c r="E2710" s="1">
        <v>1699200</v>
      </c>
      <c r="F2710" s="8" t="s">
        <v>316</v>
      </c>
      <c r="G2710" s="1">
        <v>135936</v>
      </c>
      <c r="H2710" s="1">
        <f t="shared" si="183"/>
        <v>1835136</v>
      </c>
      <c r="I2710" s="2" t="s">
        <v>1222</v>
      </c>
      <c r="J2710" s="2" t="s">
        <v>915</v>
      </c>
      <c r="K2710" s="1">
        <f>+VLOOKUP(B2710,[19]Sheet1!$A:$H,6,0)</f>
        <v>1699200</v>
      </c>
      <c r="L2710" s="1">
        <f t="shared" si="182"/>
        <v>0</v>
      </c>
      <c r="M2710" s="6">
        <f>+VLOOKUP(B2710,[19]Sheet1!$A:$H,8,0)</f>
        <v>45145</v>
      </c>
      <c r="N2710" t="s">
        <v>4785</v>
      </c>
    </row>
    <row r="2711" spans="1:14" customFormat="1" hidden="1" x14ac:dyDescent="0.2">
      <c r="A2711" s="6">
        <v>45124</v>
      </c>
      <c r="B2711" s="2">
        <v>42279</v>
      </c>
      <c r="C2711" s="2" t="s">
        <v>2162</v>
      </c>
      <c r="D2711" s="2" t="s">
        <v>4707</v>
      </c>
      <c r="E2711" s="1">
        <v>181500</v>
      </c>
      <c r="F2711" s="8" t="s">
        <v>316</v>
      </c>
      <c r="G2711" s="1">
        <v>14520</v>
      </c>
      <c r="H2711" s="1">
        <f t="shared" si="183"/>
        <v>196020</v>
      </c>
      <c r="I2711" s="2" t="s">
        <v>1222</v>
      </c>
      <c r="J2711" s="2" t="s">
        <v>915</v>
      </c>
      <c r="K2711" s="1">
        <f>+VLOOKUP(B2711,[19]Sheet1!$A:$H,6,0)</f>
        <v>181500</v>
      </c>
      <c r="L2711" s="1">
        <f t="shared" si="182"/>
        <v>0</v>
      </c>
      <c r="M2711" s="6">
        <f>+VLOOKUP(B2711,[19]Sheet1!$A:$H,8,0)</f>
        <v>45145</v>
      </c>
      <c r="N2711" t="s">
        <v>4785</v>
      </c>
    </row>
    <row r="2712" spans="1:14" customFormat="1" hidden="1" x14ac:dyDescent="0.2">
      <c r="A2712" s="6">
        <v>45124</v>
      </c>
      <c r="B2712" s="2">
        <v>42280</v>
      </c>
      <c r="C2712" s="2" t="s">
        <v>2162</v>
      </c>
      <c r="D2712" s="2" t="s">
        <v>4708</v>
      </c>
      <c r="E2712" s="1">
        <v>1012060</v>
      </c>
      <c r="F2712" s="8" t="s">
        <v>316</v>
      </c>
      <c r="G2712" s="1">
        <v>80965</v>
      </c>
      <c r="H2712" s="1">
        <f t="shared" si="183"/>
        <v>1093025</v>
      </c>
      <c r="I2712" s="2" t="s">
        <v>1222</v>
      </c>
      <c r="J2712" s="2" t="s">
        <v>915</v>
      </c>
      <c r="K2712" s="1">
        <f>+VLOOKUP(B2712,[19]Sheet1!$A:$H,6,0)</f>
        <v>1012063</v>
      </c>
      <c r="L2712" s="1">
        <f t="shared" si="182"/>
        <v>3</v>
      </c>
      <c r="M2712" s="6">
        <f>+VLOOKUP(B2712,[19]Sheet1!$A:$H,8,0)</f>
        <v>45145</v>
      </c>
      <c r="N2712" t="s">
        <v>4785</v>
      </c>
    </row>
    <row r="2713" spans="1:14" customFormat="1" hidden="1" x14ac:dyDescent="0.2">
      <c r="A2713" s="6">
        <v>45126</v>
      </c>
      <c r="B2713" s="2">
        <v>42472</v>
      </c>
      <c r="C2713" s="2" t="s">
        <v>2162</v>
      </c>
      <c r="D2713" s="2" t="s">
        <v>1889</v>
      </c>
      <c r="E2713" s="1">
        <v>-4456268</v>
      </c>
      <c r="F2713" s="8" t="s">
        <v>620</v>
      </c>
      <c r="G2713" s="1">
        <v>-445627</v>
      </c>
      <c r="H2713" s="1">
        <f t="shared" si="183"/>
        <v>-4901895</v>
      </c>
      <c r="I2713" s="2" t="s">
        <v>1893</v>
      </c>
      <c r="J2713" s="2" t="s">
        <v>375</v>
      </c>
      <c r="K2713" s="1" t="e">
        <f>+VLOOKUP(B2713,[3]Sheet1!$A:$H,6,0)</f>
        <v>#N/A</v>
      </c>
      <c r="L2713" s="1" t="e">
        <f t="shared" si="182"/>
        <v>#N/A</v>
      </c>
      <c r="M2713" s="6" t="e">
        <f>+VLOOKUP(B2713,[3]Sheet1!$A:$H,8,0)</f>
        <v>#N/A</v>
      </c>
      <c r="N2713" t="s">
        <v>4415</v>
      </c>
    </row>
    <row r="2714" spans="1:14" customFormat="1" hidden="1" x14ac:dyDescent="0.2">
      <c r="A2714" s="6">
        <v>45126</v>
      </c>
      <c r="B2714" s="2">
        <v>42473</v>
      </c>
      <c r="C2714" s="2" t="s">
        <v>2162</v>
      </c>
      <c r="D2714" s="2" t="s">
        <v>4587</v>
      </c>
      <c r="E2714" s="1">
        <v>4832320</v>
      </c>
      <c r="F2714" s="8" t="s">
        <v>316</v>
      </c>
      <c r="G2714" s="1">
        <v>386586</v>
      </c>
      <c r="H2714" s="1">
        <f t="shared" si="183"/>
        <v>5218906</v>
      </c>
      <c r="I2714" s="2" t="s">
        <v>1893</v>
      </c>
      <c r="J2714" s="2" t="s">
        <v>375</v>
      </c>
      <c r="K2714" s="1">
        <f>+VLOOKUP(B2714,[19]Sheet1!$A:$H,6,0)</f>
        <v>4832325</v>
      </c>
      <c r="L2714" s="1">
        <f t="shared" si="182"/>
        <v>5</v>
      </c>
      <c r="M2714" s="6">
        <f>+VLOOKUP(B2714,[19]Sheet1!$A:$H,8,0)</f>
        <v>45145</v>
      </c>
      <c r="N2714" t="s">
        <v>4785</v>
      </c>
    </row>
    <row r="2715" spans="1:14" customFormat="1" hidden="1" x14ac:dyDescent="0.2">
      <c r="A2715" s="6">
        <v>45129</v>
      </c>
      <c r="B2715" s="2">
        <v>43778</v>
      </c>
      <c r="C2715" s="2" t="s">
        <v>2162</v>
      </c>
      <c r="D2715" s="2" t="s">
        <v>4709</v>
      </c>
      <c r="E2715" s="1">
        <v>3398400</v>
      </c>
      <c r="F2715" s="8" t="s">
        <v>316</v>
      </c>
      <c r="G2715" s="1">
        <v>271872</v>
      </c>
      <c r="H2715" s="1">
        <f t="shared" si="183"/>
        <v>3670272</v>
      </c>
      <c r="I2715" s="2" t="s">
        <v>2355</v>
      </c>
      <c r="J2715" s="2" t="s">
        <v>2013</v>
      </c>
      <c r="K2715" s="1">
        <f>+VLOOKUP(B2715,[19]Sheet1!$A:$H,6,0)</f>
        <v>3398400</v>
      </c>
      <c r="L2715" s="1">
        <f t="shared" si="182"/>
        <v>0</v>
      </c>
      <c r="M2715" s="6">
        <f>+VLOOKUP(B2715,[19]Sheet1!$A:$H,8,0)</f>
        <v>45145</v>
      </c>
      <c r="N2715" t="s">
        <v>4785</v>
      </c>
    </row>
    <row r="2716" spans="1:14" customFormat="1" hidden="1" x14ac:dyDescent="0.2">
      <c r="A2716" s="6">
        <v>45129</v>
      </c>
      <c r="B2716" s="2">
        <v>43779</v>
      </c>
      <c r="C2716" s="2" t="s">
        <v>2162</v>
      </c>
      <c r="D2716" s="2" t="s">
        <v>4710</v>
      </c>
      <c r="E2716" s="1">
        <v>704665</v>
      </c>
      <c r="F2716" s="8" t="s">
        <v>316</v>
      </c>
      <c r="G2716" s="1">
        <v>56373</v>
      </c>
      <c r="H2716" s="1">
        <f t="shared" si="183"/>
        <v>761038</v>
      </c>
      <c r="I2716" s="2" t="s">
        <v>24</v>
      </c>
      <c r="J2716" s="2" t="s">
        <v>349</v>
      </c>
      <c r="K2716" s="1">
        <f>+VLOOKUP(B2716,[19]Sheet1!$A:$H,6,0)</f>
        <v>704663</v>
      </c>
      <c r="L2716" s="1">
        <f t="shared" si="182"/>
        <v>-2</v>
      </c>
      <c r="M2716" s="6">
        <f>+VLOOKUP(B2716,[19]Sheet1!$A:$H,8,0)</f>
        <v>45145</v>
      </c>
      <c r="N2716" t="s">
        <v>4785</v>
      </c>
    </row>
    <row r="2717" spans="1:14" customFormat="1" hidden="1" x14ac:dyDescent="0.2">
      <c r="A2717" s="6">
        <v>45129</v>
      </c>
      <c r="B2717" s="2">
        <v>43780</v>
      </c>
      <c r="C2717" s="2" t="s">
        <v>2162</v>
      </c>
      <c r="D2717" s="2" t="s">
        <v>4711</v>
      </c>
      <c r="E2717" s="1">
        <v>1468620</v>
      </c>
      <c r="F2717" s="8" t="s">
        <v>316</v>
      </c>
      <c r="G2717" s="1">
        <v>117490</v>
      </c>
      <c r="H2717" s="1">
        <f t="shared" si="183"/>
        <v>1586110</v>
      </c>
      <c r="I2717" s="2" t="s">
        <v>1900</v>
      </c>
      <c r="J2717" s="2" t="s">
        <v>441</v>
      </c>
      <c r="K2717" s="1">
        <f>+VLOOKUP(B2717,[19]Sheet1!$A:$H,6,0)</f>
        <v>1468625</v>
      </c>
      <c r="L2717" s="1">
        <f t="shared" si="182"/>
        <v>5</v>
      </c>
      <c r="M2717" s="6">
        <f>+VLOOKUP(B2717,[19]Sheet1!$A:$H,8,0)</f>
        <v>45145</v>
      </c>
      <c r="N2717" t="s">
        <v>4785</v>
      </c>
    </row>
    <row r="2718" spans="1:14" customFormat="1" hidden="1" x14ac:dyDescent="0.2">
      <c r="A2718" s="6">
        <v>45129</v>
      </c>
      <c r="B2718" s="2">
        <v>43781</v>
      </c>
      <c r="C2718" s="2" t="s">
        <v>2162</v>
      </c>
      <c r="D2718" s="2" t="s">
        <v>4712</v>
      </c>
      <c r="E2718" s="1">
        <v>1699200</v>
      </c>
      <c r="F2718" s="8" t="s">
        <v>316</v>
      </c>
      <c r="G2718" s="1">
        <v>135936</v>
      </c>
      <c r="H2718" s="1">
        <f t="shared" si="183"/>
        <v>1835136</v>
      </c>
      <c r="I2718" s="2" t="s">
        <v>1900</v>
      </c>
      <c r="J2718" s="2" t="s">
        <v>441</v>
      </c>
      <c r="K2718" s="1">
        <f>+VLOOKUP(B2718,[19]Sheet1!$A:$H,6,0)</f>
        <v>1699200</v>
      </c>
      <c r="L2718" s="1">
        <f t="shared" si="182"/>
        <v>0</v>
      </c>
      <c r="M2718" s="6">
        <f>+VLOOKUP(B2718,[19]Sheet1!$A:$H,8,0)</f>
        <v>45145</v>
      </c>
      <c r="N2718" t="s">
        <v>4785</v>
      </c>
    </row>
    <row r="2719" spans="1:14" customFormat="1" hidden="1" x14ac:dyDescent="0.2">
      <c r="A2719" s="6">
        <v>45129</v>
      </c>
      <c r="B2719" s="2">
        <v>43782</v>
      </c>
      <c r="C2719" s="2" t="s">
        <v>2162</v>
      </c>
      <c r="D2719" s="2" t="s">
        <v>4713</v>
      </c>
      <c r="E2719" s="1">
        <v>1699200</v>
      </c>
      <c r="F2719" s="8" t="s">
        <v>316</v>
      </c>
      <c r="G2719" s="1">
        <v>135936</v>
      </c>
      <c r="H2719" s="1">
        <f t="shared" si="183"/>
        <v>1835136</v>
      </c>
      <c r="I2719" s="2" t="s">
        <v>944</v>
      </c>
      <c r="J2719" s="2" t="s">
        <v>319</v>
      </c>
      <c r="K2719" s="1">
        <f>+VLOOKUP(B2719,[19]Sheet1!$A:$H,6,0)</f>
        <v>1699200</v>
      </c>
      <c r="L2719" s="1">
        <f t="shared" si="182"/>
        <v>0</v>
      </c>
      <c r="M2719" s="6">
        <f>+VLOOKUP(B2719,[19]Sheet1!$A:$H,8,0)</f>
        <v>45145</v>
      </c>
      <c r="N2719" t="s">
        <v>4785</v>
      </c>
    </row>
    <row r="2720" spans="1:14" customFormat="1" hidden="1" x14ac:dyDescent="0.2">
      <c r="A2720" s="6">
        <v>45129</v>
      </c>
      <c r="B2720" s="2">
        <v>43783</v>
      </c>
      <c r="C2720" s="2" t="s">
        <v>2162</v>
      </c>
      <c r="D2720" s="2" t="s">
        <v>4714</v>
      </c>
      <c r="E2720" s="1">
        <v>1468620</v>
      </c>
      <c r="F2720" s="8" t="s">
        <v>316</v>
      </c>
      <c r="G2720" s="1">
        <v>117490</v>
      </c>
      <c r="H2720" s="1">
        <f t="shared" si="183"/>
        <v>1586110</v>
      </c>
      <c r="I2720" s="2" t="s">
        <v>944</v>
      </c>
      <c r="J2720" s="2" t="s">
        <v>319</v>
      </c>
      <c r="K2720" s="1">
        <f>+VLOOKUP(B2720,[19]Sheet1!$A:$H,6,0)</f>
        <v>1468625</v>
      </c>
      <c r="L2720" s="1">
        <f t="shared" si="182"/>
        <v>5</v>
      </c>
      <c r="M2720" s="6">
        <f>+VLOOKUP(B2720,[19]Sheet1!$A:$H,8,0)</f>
        <v>45145</v>
      </c>
      <c r="N2720" t="s">
        <v>4785</v>
      </c>
    </row>
    <row r="2721" spans="1:14" customFormat="1" hidden="1" x14ac:dyDescent="0.2">
      <c r="A2721" s="6">
        <v>45129</v>
      </c>
      <c r="B2721" s="2">
        <v>43784</v>
      </c>
      <c r="C2721" s="2" t="s">
        <v>2162</v>
      </c>
      <c r="D2721" s="2" t="s">
        <v>4715</v>
      </c>
      <c r="E2721" s="1">
        <v>2024120</v>
      </c>
      <c r="F2721" s="8" t="s">
        <v>316</v>
      </c>
      <c r="G2721" s="1">
        <v>161930</v>
      </c>
      <c r="H2721" s="1">
        <f t="shared" si="183"/>
        <v>2186050</v>
      </c>
      <c r="I2721" s="2" t="s">
        <v>944</v>
      </c>
      <c r="J2721" s="2" t="s">
        <v>319</v>
      </c>
      <c r="K2721" s="1">
        <f>+VLOOKUP(B2721,[19]Sheet1!$A:$H,6,0)</f>
        <v>2024125</v>
      </c>
      <c r="L2721" s="1">
        <f t="shared" si="182"/>
        <v>5</v>
      </c>
      <c r="M2721" s="6">
        <f>+VLOOKUP(B2721,[19]Sheet1!$A:$H,8,0)</f>
        <v>45145</v>
      </c>
      <c r="N2721" t="s">
        <v>4785</v>
      </c>
    </row>
    <row r="2722" spans="1:14" customFormat="1" hidden="1" x14ac:dyDescent="0.2">
      <c r="A2722" s="6">
        <v>45129</v>
      </c>
      <c r="B2722" s="2">
        <v>43785</v>
      </c>
      <c r="C2722" s="2" t="s">
        <v>2162</v>
      </c>
      <c r="D2722" s="2" t="s">
        <v>4716</v>
      </c>
      <c r="E2722" s="1">
        <v>1699200</v>
      </c>
      <c r="F2722" s="8" t="s">
        <v>316</v>
      </c>
      <c r="G2722" s="1">
        <v>135936</v>
      </c>
      <c r="H2722" s="1">
        <f t="shared" si="183"/>
        <v>1835136</v>
      </c>
      <c r="I2722" s="2" t="s">
        <v>1796</v>
      </c>
      <c r="J2722" s="2" t="s">
        <v>913</v>
      </c>
      <c r="K2722" s="1">
        <f>+VLOOKUP(B2722,[19]Sheet1!$A:$H,6,0)</f>
        <v>1699200</v>
      </c>
      <c r="L2722" s="1">
        <f t="shared" si="182"/>
        <v>0</v>
      </c>
      <c r="M2722" s="6">
        <f>+VLOOKUP(B2722,[19]Sheet1!$A:$H,8,0)</f>
        <v>45145</v>
      </c>
      <c r="N2722" t="s">
        <v>4785</v>
      </c>
    </row>
    <row r="2723" spans="1:14" customFormat="1" hidden="1" x14ac:dyDescent="0.2">
      <c r="A2723" s="6">
        <v>45129</v>
      </c>
      <c r="B2723" s="2">
        <v>43786</v>
      </c>
      <c r="C2723" s="2" t="s">
        <v>2162</v>
      </c>
      <c r="D2723" s="2" t="s">
        <v>4717</v>
      </c>
      <c r="E2723" s="1">
        <v>1699200</v>
      </c>
      <c r="F2723" s="8" t="s">
        <v>316</v>
      </c>
      <c r="G2723" s="1">
        <v>135936</v>
      </c>
      <c r="H2723" s="1">
        <f t="shared" si="183"/>
        <v>1835136</v>
      </c>
      <c r="I2723" s="2" t="s">
        <v>1796</v>
      </c>
      <c r="J2723" s="2" t="s">
        <v>913</v>
      </c>
      <c r="K2723" s="1">
        <f>+VLOOKUP(B2723,[19]Sheet1!$A:$H,6,0)</f>
        <v>1699200</v>
      </c>
      <c r="L2723" s="1">
        <f t="shared" si="182"/>
        <v>0</v>
      </c>
      <c r="M2723" s="6">
        <f>+VLOOKUP(B2723,[19]Sheet1!$A:$H,8,0)</f>
        <v>45145</v>
      </c>
      <c r="N2723" t="s">
        <v>4785</v>
      </c>
    </row>
    <row r="2724" spans="1:14" customFormat="1" hidden="1" x14ac:dyDescent="0.2">
      <c r="A2724" s="6">
        <v>45129</v>
      </c>
      <c r="B2724" s="2">
        <v>43787</v>
      </c>
      <c r="C2724" s="2" t="s">
        <v>2162</v>
      </c>
      <c r="D2724" s="2" t="s">
        <v>4718</v>
      </c>
      <c r="E2724" s="1">
        <v>1699200</v>
      </c>
      <c r="F2724" s="8" t="s">
        <v>316</v>
      </c>
      <c r="G2724" s="1">
        <v>135936</v>
      </c>
      <c r="H2724" s="1">
        <f t="shared" si="183"/>
        <v>1835136</v>
      </c>
      <c r="I2724" s="2" t="s">
        <v>1554</v>
      </c>
      <c r="J2724" s="2" t="s">
        <v>2830</v>
      </c>
      <c r="K2724" s="1">
        <f>+VLOOKUP(B2724,[19]Sheet1!$A:$H,6,0)</f>
        <v>1699200</v>
      </c>
      <c r="L2724" s="1">
        <f t="shared" si="182"/>
        <v>0</v>
      </c>
      <c r="M2724" s="6">
        <f>+VLOOKUP(B2724,[19]Sheet1!$A:$H,8,0)</f>
        <v>45145</v>
      </c>
      <c r="N2724" t="s">
        <v>4785</v>
      </c>
    </row>
    <row r="2725" spans="1:14" customFormat="1" hidden="1" x14ac:dyDescent="0.2">
      <c r="A2725" s="6">
        <v>45129</v>
      </c>
      <c r="B2725" s="2">
        <v>43788</v>
      </c>
      <c r="C2725" s="2" t="s">
        <v>2162</v>
      </c>
      <c r="D2725" s="2" t="s">
        <v>4719</v>
      </c>
      <c r="E2725" s="1">
        <v>1468620</v>
      </c>
      <c r="F2725" s="8" t="s">
        <v>316</v>
      </c>
      <c r="G2725" s="1">
        <v>117490</v>
      </c>
      <c r="H2725" s="1">
        <f t="shared" si="183"/>
        <v>1586110</v>
      </c>
      <c r="I2725" s="2" t="s">
        <v>2354</v>
      </c>
      <c r="J2725" s="2" t="s">
        <v>442</v>
      </c>
      <c r="K2725" s="1">
        <f>+VLOOKUP(B2725,[19]Sheet1!$A:$H,6,0)</f>
        <v>1468625</v>
      </c>
      <c r="L2725" s="1">
        <f t="shared" si="182"/>
        <v>5</v>
      </c>
      <c r="M2725" s="6">
        <f>+VLOOKUP(B2725,[19]Sheet1!$A:$H,8,0)</f>
        <v>45145</v>
      </c>
      <c r="N2725" t="s">
        <v>4785</v>
      </c>
    </row>
    <row r="2726" spans="1:14" customFormat="1" hidden="1" x14ac:dyDescent="0.2">
      <c r="A2726" s="6">
        <v>45129</v>
      </c>
      <c r="B2726" s="2">
        <v>43789</v>
      </c>
      <c r="C2726" s="2" t="s">
        <v>2162</v>
      </c>
      <c r="D2726" s="2" t="s">
        <v>4720</v>
      </c>
      <c r="E2726" s="1">
        <v>1699200</v>
      </c>
      <c r="F2726" s="8" t="s">
        <v>316</v>
      </c>
      <c r="G2726" s="1">
        <v>135936</v>
      </c>
      <c r="H2726" s="1">
        <f t="shared" si="183"/>
        <v>1835136</v>
      </c>
      <c r="I2726" s="2" t="s">
        <v>2445</v>
      </c>
      <c r="J2726" s="2" t="s">
        <v>1098</v>
      </c>
      <c r="K2726" s="1">
        <f>+VLOOKUP(B2726,[19]Sheet1!$A:$H,6,0)</f>
        <v>1699200</v>
      </c>
      <c r="L2726" s="1">
        <f t="shared" si="182"/>
        <v>0</v>
      </c>
      <c r="M2726" s="6">
        <f>+VLOOKUP(B2726,[19]Sheet1!$A:$H,8,0)</f>
        <v>45145</v>
      </c>
      <c r="N2726" t="s">
        <v>4785</v>
      </c>
    </row>
    <row r="2727" spans="1:14" customFormat="1" hidden="1" x14ac:dyDescent="0.2">
      <c r="A2727" s="6">
        <v>45129</v>
      </c>
      <c r="B2727" s="2">
        <v>43790</v>
      </c>
      <c r="C2727" s="2" t="s">
        <v>2162</v>
      </c>
      <c r="D2727" s="2" t="s">
        <v>4721</v>
      </c>
      <c r="E2727" s="1">
        <v>1110580</v>
      </c>
      <c r="F2727" s="8" t="s">
        <v>316</v>
      </c>
      <c r="G2727" s="1">
        <v>88846</v>
      </c>
      <c r="H2727" s="1">
        <f t="shared" si="183"/>
        <v>1199426</v>
      </c>
      <c r="I2727" s="2" t="s">
        <v>2445</v>
      </c>
      <c r="J2727" s="2" t="s">
        <v>1098</v>
      </c>
      <c r="K2727" s="1">
        <f>+VLOOKUP(B2727,[19]Sheet1!$A:$H,6,0)</f>
        <v>1110575</v>
      </c>
      <c r="L2727" s="1">
        <f t="shared" si="182"/>
        <v>-5</v>
      </c>
      <c r="M2727" s="6">
        <f>+VLOOKUP(B2727,[19]Sheet1!$A:$H,8,0)</f>
        <v>45145</v>
      </c>
      <c r="N2727" t="s">
        <v>4785</v>
      </c>
    </row>
    <row r="2728" spans="1:14" customFormat="1" hidden="1" x14ac:dyDescent="0.2">
      <c r="A2728" s="6">
        <v>45129</v>
      </c>
      <c r="B2728" s="2">
        <v>43791</v>
      </c>
      <c r="C2728" s="2" t="s">
        <v>2162</v>
      </c>
      <c r="D2728" s="2" t="s">
        <v>4722</v>
      </c>
      <c r="E2728" s="1">
        <v>1110580</v>
      </c>
      <c r="F2728" s="8" t="s">
        <v>316</v>
      </c>
      <c r="G2728" s="1">
        <v>88846</v>
      </c>
      <c r="H2728" s="1">
        <f t="shared" si="183"/>
        <v>1199426</v>
      </c>
      <c r="I2728" s="2" t="s">
        <v>2818</v>
      </c>
      <c r="J2728" s="2" t="s">
        <v>364</v>
      </c>
      <c r="K2728" s="1">
        <f>+VLOOKUP(B2728,[19]Sheet1!$A:$H,6,0)</f>
        <v>1110575</v>
      </c>
      <c r="L2728" s="1">
        <f t="shared" si="182"/>
        <v>-5</v>
      </c>
      <c r="M2728" s="6">
        <f>+VLOOKUP(B2728,[19]Sheet1!$A:$H,8,0)</f>
        <v>45145</v>
      </c>
      <c r="N2728" t="s">
        <v>4785</v>
      </c>
    </row>
    <row r="2729" spans="1:14" customFormat="1" hidden="1" x14ac:dyDescent="0.2">
      <c r="A2729" s="6">
        <v>45129</v>
      </c>
      <c r="B2729" s="2">
        <v>43792</v>
      </c>
      <c r="C2729" s="2" t="s">
        <v>2162</v>
      </c>
      <c r="D2729" s="2" t="s">
        <v>4723</v>
      </c>
      <c r="E2729" s="1">
        <v>1699200</v>
      </c>
      <c r="F2729" s="8" t="s">
        <v>316</v>
      </c>
      <c r="G2729" s="1">
        <v>135936</v>
      </c>
      <c r="H2729" s="1">
        <f t="shared" si="183"/>
        <v>1835136</v>
      </c>
      <c r="I2729" s="2" t="s">
        <v>124</v>
      </c>
      <c r="J2729" s="2" t="s">
        <v>1197</v>
      </c>
      <c r="K2729" s="1">
        <f>+VLOOKUP(B2729,[19]Sheet1!$A:$H,6,0)</f>
        <v>1699200</v>
      </c>
      <c r="L2729" s="1">
        <f t="shared" si="182"/>
        <v>0</v>
      </c>
      <c r="M2729" s="6">
        <f>+VLOOKUP(B2729,[19]Sheet1!$A:$H,8,0)</f>
        <v>45145</v>
      </c>
      <c r="N2729" t="s">
        <v>4785</v>
      </c>
    </row>
    <row r="2730" spans="1:14" customFormat="1" hidden="1" x14ac:dyDescent="0.2">
      <c r="A2730" s="6">
        <v>45129</v>
      </c>
      <c r="B2730" s="2">
        <v>43793</v>
      </c>
      <c r="C2730" s="2" t="s">
        <v>2162</v>
      </c>
      <c r="D2730" s="2" t="s">
        <v>4724</v>
      </c>
      <c r="E2730" s="1">
        <v>1110580</v>
      </c>
      <c r="F2730" s="8" t="s">
        <v>316</v>
      </c>
      <c r="G2730" s="1">
        <v>88846</v>
      </c>
      <c r="H2730" s="1">
        <f t="shared" si="183"/>
        <v>1199426</v>
      </c>
      <c r="I2730" s="2" t="s">
        <v>2355</v>
      </c>
      <c r="J2730" s="2" t="s">
        <v>2013</v>
      </c>
      <c r="K2730" s="1">
        <f>+VLOOKUP(B2730,[19]Sheet1!$A:$H,6,0)</f>
        <v>1110575</v>
      </c>
      <c r="L2730" s="1">
        <f t="shared" si="182"/>
        <v>-5</v>
      </c>
      <c r="M2730" s="6">
        <f>+VLOOKUP(B2730,[19]Sheet1!$A:$H,8,0)</f>
        <v>45145</v>
      </c>
      <c r="N2730" t="s">
        <v>4785</v>
      </c>
    </row>
    <row r="2731" spans="1:14" customFormat="1" hidden="1" x14ac:dyDescent="0.2">
      <c r="A2731" s="6">
        <v>45129</v>
      </c>
      <c r="B2731" s="2">
        <v>43794</v>
      </c>
      <c r="C2731" s="2" t="s">
        <v>2162</v>
      </c>
      <c r="D2731" s="2" t="s">
        <v>4725</v>
      </c>
      <c r="E2731" s="1">
        <v>1003660</v>
      </c>
      <c r="F2731" s="8" t="s">
        <v>316</v>
      </c>
      <c r="G2731" s="1">
        <v>80293</v>
      </c>
      <c r="H2731" s="1">
        <f t="shared" si="183"/>
        <v>1083953</v>
      </c>
      <c r="I2731" s="2" t="s">
        <v>2355</v>
      </c>
      <c r="J2731" s="2" t="s">
        <v>2013</v>
      </c>
      <c r="K2731" s="1">
        <f>+VLOOKUP(B2731,[19]Sheet1!$A:$H,6,0)</f>
        <v>1003663</v>
      </c>
      <c r="L2731" s="1">
        <f t="shared" si="182"/>
        <v>3</v>
      </c>
      <c r="M2731" s="6">
        <f>+VLOOKUP(B2731,[19]Sheet1!$A:$H,8,0)</f>
        <v>45145</v>
      </c>
      <c r="N2731" t="s">
        <v>4785</v>
      </c>
    </row>
    <row r="2732" spans="1:14" customFormat="1" hidden="1" x14ac:dyDescent="0.2">
      <c r="A2732" s="6">
        <v>45129</v>
      </c>
      <c r="B2732" s="2">
        <v>43795</v>
      </c>
      <c r="C2732" s="2" t="s">
        <v>2162</v>
      </c>
      <c r="D2732" s="2" t="s">
        <v>4726</v>
      </c>
      <c r="E2732" s="1">
        <v>2024120</v>
      </c>
      <c r="F2732" s="8" t="s">
        <v>316</v>
      </c>
      <c r="G2732" s="1">
        <v>161930</v>
      </c>
      <c r="H2732" s="1">
        <f t="shared" si="183"/>
        <v>2186050</v>
      </c>
      <c r="I2732" s="2" t="s">
        <v>2355</v>
      </c>
      <c r="J2732" s="2" t="s">
        <v>2013</v>
      </c>
      <c r="K2732" s="1">
        <f>+VLOOKUP(B2732,[19]Sheet1!$A:$H,6,0)</f>
        <v>2024125</v>
      </c>
      <c r="L2732" s="1">
        <f t="shared" si="182"/>
        <v>5</v>
      </c>
      <c r="M2732" s="6">
        <f>+VLOOKUP(B2732,[19]Sheet1!$A:$H,8,0)</f>
        <v>45145</v>
      </c>
      <c r="N2732" t="s">
        <v>4785</v>
      </c>
    </row>
    <row r="2733" spans="1:14" customFormat="1" hidden="1" x14ac:dyDescent="0.2">
      <c r="A2733" s="6">
        <v>45129</v>
      </c>
      <c r="B2733" s="2">
        <v>43796</v>
      </c>
      <c r="C2733" s="2" t="s">
        <v>2162</v>
      </c>
      <c r="D2733" s="2" t="s">
        <v>4727</v>
      </c>
      <c r="E2733" s="1">
        <v>3689780</v>
      </c>
      <c r="F2733" s="8" t="s">
        <v>316</v>
      </c>
      <c r="G2733" s="1">
        <v>295182</v>
      </c>
      <c r="H2733" s="1">
        <f t="shared" si="183"/>
        <v>3984962</v>
      </c>
      <c r="I2733" s="2" t="s">
        <v>2355</v>
      </c>
      <c r="J2733" s="2" t="s">
        <v>2013</v>
      </c>
      <c r="K2733" s="1">
        <f>+VLOOKUP(B2733,[19]Sheet1!$A:$H,6,0)</f>
        <v>3689775</v>
      </c>
      <c r="L2733" s="1">
        <f t="shared" si="182"/>
        <v>-5</v>
      </c>
      <c r="M2733" s="6">
        <f>+VLOOKUP(B2733,[19]Sheet1!$A:$H,8,0)</f>
        <v>45145</v>
      </c>
      <c r="N2733" t="s">
        <v>4785</v>
      </c>
    </row>
    <row r="2734" spans="1:14" customFormat="1" hidden="1" x14ac:dyDescent="0.2">
      <c r="A2734" s="6">
        <v>45129</v>
      </c>
      <c r="B2734" s="2">
        <v>43797</v>
      </c>
      <c r="C2734" s="2" t="s">
        <v>2162</v>
      </c>
      <c r="D2734" s="2" t="s">
        <v>4728</v>
      </c>
      <c r="E2734" s="1">
        <v>1259885</v>
      </c>
      <c r="F2734" s="8" t="s">
        <v>316</v>
      </c>
      <c r="G2734" s="1">
        <v>100791</v>
      </c>
      <c r="H2734" s="1">
        <f t="shared" si="183"/>
        <v>1360676</v>
      </c>
      <c r="I2734" s="2" t="s">
        <v>1222</v>
      </c>
      <c r="J2734" s="2" t="s">
        <v>915</v>
      </c>
      <c r="K2734" s="1">
        <f>+VLOOKUP(B2734,[19]Sheet1!$A:$H,6,0)</f>
        <v>1259888</v>
      </c>
      <c r="L2734" s="1">
        <f t="shared" si="182"/>
        <v>3</v>
      </c>
      <c r="M2734" s="6">
        <f>+VLOOKUP(B2734,[19]Sheet1!$A:$H,8,0)</f>
        <v>45145</v>
      </c>
      <c r="N2734" t="s">
        <v>4785</v>
      </c>
    </row>
    <row r="2735" spans="1:14" customFormat="1" hidden="1" x14ac:dyDescent="0.2">
      <c r="A2735" s="6">
        <v>45129</v>
      </c>
      <c r="B2735" s="2">
        <v>43799</v>
      </c>
      <c r="C2735" s="2" t="s">
        <v>2162</v>
      </c>
      <c r="D2735" s="2" t="s">
        <v>4729</v>
      </c>
      <c r="E2735" s="1">
        <v>1817919</v>
      </c>
      <c r="F2735" s="8" t="s">
        <v>316</v>
      </c>
      <c r="G2735" s="1">
        <v>145434</v>
      </c>
      <c r="H2735" s="1">
        <f t="shared" si="183"/>
        <v>1963353</v>
      </c>
      <c r="I2735" s="2" t="s">
        <v>124</v>
      </c>
      <c r="J2735" s="2" t="s">
        <v>1197</v>
      </c>
      <c r="K2735" s="1">
        <f>+VLOOKUP(B2735,[19]Sheet1!$A:$H,6,0)</f>
        <v>1817925</v>
      </c>
      <c r="L2735" s="1">
        <f t="shared" si="182"/>
        <v>6</v>
      </c>
      <c r="M2735" s="6">
        <f>+VLOOKUP(B2735,[19]Sheet1!$A:$H,8,0)</f>
        <v>45145</v>
      </c>
      <c r="N2735" t="s">
        <v>4785</v>
      </c>
    </row>
    <row r="2736" spans="1:14" customFormat="1" hidden="1" x14ac:dyDescent="0.2">
      <c r="A2736" s="6">
        <v>45129</v>
      </c>
      <c r="B2736" s="2">
        <v>43800</v>
      </c>
      <c r="C2736" s="2" t="s">
        <v>2162</v>
      </c>
      <c r="D2736" s="2" t="s">
        <v>4730</v>
      </c>
      <c r="E2736" s="1">
        <v>2024120</v>
      </c>
      <c r="F2736" s="8" t="s">
        <v>316</v>
      </c>
      <c r="G2736" s="1">
        <v>161930</v>
      </c>
      <c r="H2736" s="1">
        <f t="shared" si="183"/>
        <v>2186050</v>
      </c>
      <c r="I2736" s="2" t="s">
        <v>2818</v>
      </c>
      <c r="J2736" s="2" t="s">
        <v>364</v>
      </c>
      <c r="K2736" s="1">
        <f>+VLOOKUP(B2736,[19]Sheet1!$A:$H,6,0)</f>
        <v>2024125</v>
      </c>
      <c r="L2736" s="1">
        <f t="shared" si="182"/>
        <v>5</v>
      </c>
      <c r="M2736" s="6">
        <f>+VLOOKUP(B2736,[19]Sheet1!$A:$H,8,0)</f>
        <v>45145</v>
      </c>
      <c r="N2736" t="s">
        <v>4785</v>
      </c>
    </row>
    <row r="2737" spans="1:14" customFormat="1" hidden="1" x14ac:dyDescent="0.2">
      <c r="A2737" s="6">
        <v>45129</v>
      </c>
      <c r="B2737" s="2">
        <v>43801</v>
      </c>
      <c r="C2737" s="2" t="s">
        <v>2162</v>
      </c>
      <c r="D2737" s="2" t="s">
        <v>4731</v>
      </c>
      <c r="E2737" s="1">
        <v>2024120</v>
      </c>
      <c r="F2737" s="8" t="s">
        <v>316</v>
      </c>
      <c r="G2737" s="1">
        <v>161930</v>
      </c>
      <c r="H2737" s="1">
        <f t="shared" si="183"/>
        <v>2186050</v>
      </c>
      <c r="I2737" s="2" t="s">
        <v>2445</v>
      </c>
      <c r="J2737" s="2" t="s">
        <v>1098</v>
      </c>
      <c r="K2737" s="1">
        <f>+VLOOKUP(B2737,[19]Sheet1!$A:$H,6,0)</f>
        <v>2024125</v>
      </c>
      <c r="L2737" s="1">
        <f t="shared" si="182"/>
        <v>5</v>
      </c>
      <c r="M2737" s="6">
        <f>+VLOOKUP(B2737,[19]Sheet1!$A:$H,8,0)</f>
        <v>45145</v>
      </c>
      <c r="N2737" t="s">
        <v>4785</v>
      </c>
    </row>
    <row r="2738" spans="1:14" customFormat="1" hidden="1" x14ac:dyDescent="0.2">
      <c r="A2738" s="6">
        <v>45129</v>
      </c>
      <c r="B2738" s="2">
        <v>43802</v>
      </c>
      <c r="C2738" s="2" t="s">
        <v>2162</v>
      </c>
      <c r="D2738" s="2" t="s">
        <v>4732</v>
      </c>
      <c r="E2738" s="1">
        <v>4603320</v>
      </c>
      <c r="F2738" s="8" t="s">
        <v>316</v>
      </c>
      <c r="G2738" s="1">
        <v>368266</v>
      </c>
      <c r="H2738" s="1">
        <f t="shared" si="183"/>
        <v>4971586</v>
      </c>
      <c r="I2738" s="2" t="s">
        <v>24</v>
      </c>
      <c r="J2738" s="2" t="s">
        <v>349</v>
      </c>
      <c r="K2738" s="1">
        <f>+VLOOKUP(B2738,[19]Sheet1!$A:$H,6,0)</f>
        <v>4603325</v>
      </c>
      <c r="L2738" s="1">
        <f t="shared" si="182"/>
        <v>5</v>
      </c>
      <c r="M2738" s="6">
        <f>+VLOOKUP(B2738,[19]Sheet1!$A:$H,8,0)</f>
        <v>45145</v>
      </c>
      <c r="N2738" t="s">
        <v>4785</v>
      </c>
    </row>
    <row r="2739" spans="1:14" customFormat="1" hidden="1" x14ac:dyDescent="0.2">
      <c r="A2739" s="6">
        <v>45129</v>
      </c>
      <c r="B2739" s="2">
        <v>43804</v>
      </c>
      <c r="C2739" s="2" t="s">
        <v>2162</v>
      </c>
      <c r="D2739" s="2" t="s">
        <v>4733</v>
      </c>
      <c r="E2739" s="1">
        <v>509945</v>
      </c>
      <c r="F2739" s="8" t="s">
        <v>316</v>
      </c>
      <c r="G2739" s="1">
        <v>40796</v>
      </c>
      <c r="H2739" s="1">
        <f t="shared" si="183"/>
        <v>550741</v>
      </c>
      <c r="I2739" s="2" t="s">
        <v>1554</v>
      </c>
      <c r="J2739" s="2" t="s">
        <v>2830</v>
      </c>
      <c r="K2739" s="1">
        <f>+VLOOKUP(B2739,[19]Sheet1!$A:$H,6,0)</f>
        <v>509950</v>
      </c>
      <c r="L2739" s="1">
        <f t="shared" si="182"/>
        <v>5</v>
      </c>
      <c r="M2739" s="6">
        <f>+VLOOKUP(B2739,[19]Sheet1!$A:$H,8,0)</f>
        <v>45145</v>
      </c>
      <c r="N2739" t="s">
        <v>4785</v>
      </c>
    </row>
    <row r="2740" spans="1:14" customFormat="1" hidden="1" x14ac:dyDescent="0.2">
      <c r="A2740" s="6">
        <v>45129</v>
      </c>
      <c r="B2740" s="2">
        <v>43806</v>
      </c>
      <c r="C2740" s="2" t="s">
        <v>2162</v>
      </c>
      <c r="D2740" s="2" t="s">
        <v>4734</v>
      </c>
      <c r="E2740" s="1">
        <v>2024120</v>
      </c>
      <c r="F2740" s="8" t="s">
        <v>316</v>
      </c>
      <c r="G2740" s="1">
        <v>161930</v>
      </c>
      <c r="H2740" s="1">
        <f t="shared" si="183"/>
        <v>2186050</v>
      </c>
      <c r="I2740" s="2" t="s">
        <v>1796</v>
      </c>
      <c r="J2740" s="2" t="s">
        <v>913</v>
      </c>
      <c r="K2740" s="1">
        <f>+VLOOKUP(B2740,[19]Sheet1!$A:$H,6,0)</f>
        <v>2024125</v>
      </c>
      <c r="L2740" s="1">
        <f t="shared" si="182"/>
        <v>5</v>
      </c>
      <c r="M2740" s="6">
        <f>+VLOOKUP(B2740,[19]Sheet1!$A:$H,8,0)</f>
        <v>45145</v>
      </c>
      <c r="N2740" t="s">
        <v>4785</v>
      </c>
    </row>
    <row r="2741" spans="1:14" customFormat="1" hidden="1" x14ac:dyDescent="0.2">
      <c r="A2741" s="6">
        <v>45129</v>
      </c>
      <c r="B2741" s="2">
        <v>43807</v>
      </c>
      <c r="C2741" s="2" t="s">
        <v>2162</v>
      </c>
      <c r="D2741" s="2" t="s">
        <v>4735</v>
      </c>
      <c r="E2741" s="1">
        <v>7413100</v>
      </c>
      <c r="F2741" s="8" t="s">
        <v>316</v>
      </c>
      <c r="G2741" s="1">
        <v>593048</v>
      </c>
      <c r="H2741" s="1">
        <f t="shared" si="183"/>
        <v>8006148</v>
      </c>
      <c r="I2741" s="2" t="s">
        <v>2339</v>
      </c>
      <c r="J2741" s="2" t="s">
        <v>1408</v>
      </c>
      <c r="K2741" s="1">
        <f>+VLOOKUP(B2741,[19]Sheet1!$A:$H,6,0)</f>
        <v>7413100</v>
      </c>
      <c r="L2741" s="1">
        <f t="shared" si="182"/>
        <v>0</v>
      </c>
      <c r="M2741" s="6">
        <f>+VLOOKUP(B2741,[19]Sheet1!$A:$H,8,0)</f>
        <v>45145</v>
      </c>
      <c r="N2741" t="s">
        <v>4785</v>
      </c>
    </row>
    <row r="2742" spans="1:14" customFormat="1" hidden="1" x14ac:dyDescent="0.2">
      <c r="A2742" s="6">
        <v>45129</v>
      </c>
      <c r="B2742" s="2">
        <v>43808</v>
      </c>
      <c r="C2742" s="2" t="s">
        <v>2162</v>
      </c>
      <c r="D2742" s="2" t="s">
        <v>4736</v>
      </c>
      <c r="E2742" s="1">
        <v>2148435</v>
      </c>
      <c r="F2742" s="8" t="s">
        <v>316</v>
      </c>
      <c r="G2742" s="1">
        <v>171875</v>
      </c>
      <c r="H2742" s="1">
        <f t="shared" si="183"/>
        <v>2320310</v>
      </c>
      <c r="I2742" s="2" t="s">
        <v>944</v>
      </c>
      <c r="J2742" s="2" t="s">
        <v>319</v>
      </c>
      <c r="K2742" s="1">
        <f>+VLOOKUP(B2742,[3]Sheet1!$A:$H,6,0)</f>
        <v>2148438</v>
      </c>
      <c r="L2742" s="1">
        <f t="shared" si="182"/>
        <v>3</v>
      </c>
      <c r="M2742" s="6">
        <f>+VLOOKUP(B2742,[3]Sheet1!$A:$H,8,0)</f>
        <v>45177</v>
      </c>
      <c r="N2742" t="s">
        <v>4942</v>
      </c>
    </row>
    <row r="2743" spans="1:14" customFormat="1" hidden="1" x14ac:dyDescent="0.2">
      <c r="A2743" s="6">
        <v>45129</v>
      </c>
      <c r="B2743" s="2">
        <v>43809</v>
      </c>
      <c r="C2743" s="2" t="s">
        <v>2162</v>
      </c>
      <c r="D2743" s="2" t="s">
        <v>4737</v>
      </c>
      <c r="E2743" s="1">
        <v>2024120</v>
      </c>
      <c r="F2743" s="8" t="s">
        <v>316</v>
      </c>
      <c r="G2743" s="1">
        <v>161930</v>
      </c>
      <c r="H2743" s="1">
        <f t="shared" si="183"/>
        <v>2186050</v>
      </c>
      <c r="I2743" s="2" t="s">
        <v>1900</v>
      </c>
      <c r="J2743" s="2" t="s">
        <v>441</v>
      </c>
      <c r="K2743" s="1">
        <f>+VLOOKUP(B2743,[19]Sheet1!$A:$H,6,0)</f>
        <v>2024125</v>
      </c>
      <c r="L2743" s="1">
        <f t="shared" si="182"/>
        <v>5</v>
      </c>
      <c r="M2743" s="6">
        <f>+VLOOKUP(B2743,[19]Sheet1!$A:$H,8,0)</f>
        <v>45145</v>
      </c>
      <c r="N2743" t="s">
        <v>4785</v>
      </c>
    </row>
    <row r="2744" spans="1:14" customFormat="1" hidden="1" x14ac:dyDescent="0.2">
      <c r="A2744" s="6">
        <v>45129</v>
      </c>
      <c r="B2744" s="2">
        <v>43810</v>
      </c>
      <c r="C2744" s="2" t="s">
        <v>2162</v>
      </c>
      <c r="D2744" s="2" t="s">
        <v>4738</v>
      </c>
      <c r="E2744" s="1">
        <v>1110580</v>
      </c>
      <c r="F2744" s="8" t="s">
        <v>316</v>
      </c>
      <c r="G2744" s="1">
        <v>88846</v>
      </c>
      <c r="H2744" s="1">
        <f t="shared" si="183"/>
        <v>1199426</v>
      </c>
      <c r="I2744" s="2" t="s">
        <v>1900</v>
      </c>
      <c r="J2744" s="2" t="s">
        <v>441</v>
      </c>
      <c r="K2744" s="1">
        <f>+VLOOKUP(B2744,[19]Sheet1!$A:$H,6,0)</f>
        <v>1110575</v>
      </c>
      <c r="L2744" s="1">
        <f t="shared" si="182"/>
        <v>-5</v>
      </c>
      <c r="M2744" s="6">
        <f>+VLOOKUP(B2744,[19]Sheet1!$A:$H,8,0)</f>
        <v>45145</v>
      </c>
      <c r="N2744" t="s">
        <v>4785</v>
      </c>
    </row>
    <row r="2745" spans="1:14" customFormat="1" hidden="1" x14ac:dyDescent="0.2">
      <c r="A2745" s="6">
        <v>45129</v>
      </c>
      <c r="B2745" s="2">
        <v>43811</v>
      </c>
      <c r="C2745" s="2" t="s">
        <v>2162</v>
      </c>
      <c r="D2745" s="2" t="s">
        <v>4739</v>
      </c>
      <c r="E2745" s="1">
        <v>7446290</v>
      </c>
      <c r="F2745" s="8" t="s">
        <v>316</v>
      </c>
      <c r="G2745" s="1">
        <v>595703</v>
      </c>
      <c r="H2745" s="1">
        <f t="shared" si="183"/>
        <v>8041993</v>
      </c>
      <c r="I2745" s="2" t="s">
        <v>2355</v>
      </c>
      <c r="J2745" s="2" t="s">
        <v>2013</v>
      </c>
      <c r="K2745" s="1">
        <f>+VLOOKUP(B2745,[19]Sheet1!$A:$H,6,0)</f>
        <v>7446288</v>
      </c>
      <c r="L2745" s="1">
        <f t="shared" si="182"/>
        <v>-2</v>
      </c>
      <c r="M2745" s="6">
        <f>+VLOOKUP(B2745,[19]Sheet1!$A:$H,8,0)</f>
        <v>45145</v>
      </c>
      <c r="N2745" t="s">
        <v>4785</v>
      </c>
    </row>
    <row r="2746" spans="1:14" customFormat="1" hidden="1" x14ac:dyDescent="0.2">
      <c r="A2746" s="6">
        <v>45129</v>
      </c>
      <c r="B2746" s="2">
        <v>43812</v>
      </c>
      <c r="C2746" s="2" t="s">
        <v>2162</v>
      </c>
      <c r="D2746" s="2" t="s">
        <v>4740</v>
      </c>
      <c r="E2746" s="1">
        <v>10038160</v>
      </c>
      <c r="F2746" s="8" t="s">
        <v>316</v>
      </c>
      <c r="G2746" s="1">
        <v>803053</v>
      </c>
      <c r="H2746" s="1">
        <f t="shared" si="183"/>
        <v>10841213</v>
      </c>
      <c r="I2746" s="2" t="s">
        <v>2355</v>
      </c>
      <c r="J2746" s="2" t="s">
        <v>2013</v>
      </c>
      <c r="K2746" s="1">
        <f>+VLOOKUP(B2746,[19]Sheet1!$A:$H,6,0)</f>
        <v>10038163</v>
      </c>
      <c r="L2746" s="1">
        <f t="shared" si="182"/>
        <v>3</v>
      </c>
      <c r="M2746" s="6">
        <f>+VLOOKUP(B2746,[19]Sheet1!$A:$H,8,0)</f>
        <v>45145</v>
      </c>
      <c r="N2746" t="s">
        <v>4785</v>
      </c>
    </row>
    <row r="2747" spans="1:14" customFormat="1" hidden="1" x14ac:dyDescent="0.2">
      <c r="A2747" s="6">
        <v>45129</v>
      </c>
      <c r="B2747" s="2">
        <v>43813</v>
      </c>
      <c r="C2747" s="2" t="s">
        <v>2162</v>
      </c>
      <c r="D2747" s="2" t="s">
        <v>4741</v>
      </c>
      <c r="E2747" s="1">
        <v>2024120</v>
      </c>
      <c r="F2747" s="8" t="s">
        <v>316</v>
      </c>
      <c r="G2747" s="1">
        <v>161930</v>
      </c>
      <c r="H2747" s="1">
        <f t="shared" si="183"/>
        <v>2186050</v>
      </c>
      <c r="I2747" s="2" t="s">
        <v>2355</v>
      </c>
      <c r="J2747" s="2" t="s">
        <v>2013</v>
      </c>
      <c r="K2747" s="1">
        <f>+VLOOKUP(B2747,[19]Sheet1!$A:$H,6,0)</f>
        <v>2024125</v>
      </c>
      <c r="L2747" s="1">
        <f t="shared" si="182"/>
        <v>5</v>
      </c>
      <c r="M2747" s="6">
        <f>+VLOOKUP(B2747,[19]Sheet1!$A:$H,8,0)</f>
        <v>45145</v>
      </c>
      <c r="N2747" t="s">
        <v>4785</v>
      </c>
    </row>
    <row r="2748" spans="1:14" customFormat="1" hidden="1" x14ac:dyDescent="0.2">
      <c r="A2748" s="6">
        <v>45129</v>
      </c>
      <c r="B2748" s="2">
        <v>43814</v>
      </c>
      <c r="C2748" s="2" t="s">
        <v>2162</v>
      </c>
      <c r="D2748" s="2" t="s">
        <v>4742</v>
      </c>
      <c r="E2748" s="1">
        <v>2275035</v>
      </c>
      <c r="F2748" s="8" t="s">
        <v>316</v>
      </c>
      <c r="G2748" s="1">
        <v>182003</v>
      </c>
      <c r="H2748" s="1">
        <f t="shared" si="183"/>
        <v>2457038</v>
      </c>
      <c r="I2748" s="2" t="s">
        <v>2119</v>
      </c>
      <c r="J2748" s="2" t="s">
        <v>1150</v>
      </c>
      <c r="K2748" s="1">
        <f>+VLOOKUP(B2748,[3]Sheet1!$A:$H,6,0)</f>
        <v>2275038</v>
      </c>
      <c r="L2748" s="1">
        <f t="shared" si="182"/>
        <v>3</v>
      </c>
      <c r="M2748" s="6">
        <f>+VLOOKUP(B2748,[3]Sheet1!$A:$H,8,0)</f>
        <v>45177</v>
      </c>
      <c r="N2748" t="s">
        <v>4942</v>
      </c>
    </row>
    <row r="2749" spans="1:14" customFormat="1" hidden="1" x14ac:dyDescent="0.2">
      <c r="A2749" s="6">
        <v>45131</v>
      </c>
      <c r="B2749" s="2">
        <v>43828</v>
      </c>
      <c r="C2749" s="2" t="s">
        <v>2162</v>
      </c>
      <c r="D2749" s="2" t="s">
        <v>1889</v>
      </c>
      <c r="E2749" s="1">
        <v>-1480015</v>
      </c>
      <c r="F2749" s="8" t="s">
        <v>620</v>
      </c>
      <c r="G2749" s="1">
        <v>-148002</v>
      </c>
      <c r="H2749" s="1">
        <f t="shared" si="183"/>
        <v>-1628017</v>
      </c>
      <c r="I2749" s="2" t="s">
        <v>1893</v>
      </c>
      <c r="J2749" s="2" t="s">
        <v>375</v>
      </c>
      <c r="K2749" s="1" t="e">
        <f>+VLOOKUP(B2749,[3]Sheet1!$A:$H,6,0)</f>
        <v>#N/A</v>
      </c>
      <c r="L2749" s="1" t="e">
        <f t="shared" si="182"/>
        <v>#N/A</v>
      </c>
      <c r="M2749" s="6" t="e">
        <f>+VLOOKUP(B2749,[3]Sheet1!$A:$H,8,0)</f>
        <v>#N/A</v>
      </c>
      <c r="N2749" t="s">
        <v>4415</v>
      </c>
    </row>
    <row r="2750" spans="1:14" customFormat="1" hidden="1" x14ac:dyDescent="0.2">
      <c r="A2750" s="6">
        <v>45131</v>
      </c>
      <c r="B2750" s="2">
        <v>43833</v>
      </c>
      <c r="C2750" s="2" t="s">
        <v>2162</v>
      </c>
      <c r="D2750" s="2" t="s">
        <v>4743</v>
      </c>
      <c r="E2750" s="1">
        <v>1372810</v>
      </c>
      <c r="F2750" s="8" t="s">
        <v>316</v>
      </c>
      <c r="G2750" s="1">
        <v>109825</v>
      </c>
      <c r="H2750" s="1">
        <f t="shared" si="183"/>
        <v>1482635</v>
      </c>
      <c r="I2750" s="2" t="s">
        <v>1893</v>
      </c>
      <c r="J2750" s="2" t="s">
        <v>375</v>
      </c>
      <c r="K2750" s="1">
        <f>+VLOOKUP(B2750,[19]Sheet1!$A:$H,6,0)</f>
        <v>1372813</v>
      </c>
      <c r="L2750" s="1">
        <f t="shared" si="182"/>
        <v>3</v>
      </c>
      <c r="M2750" s="6">
        <f>+VLOOKUP(B2750,[19]Sheet1!$A:$H,8,0)</f>
        <v>45145</v>
      </c>
      <c r="N2750" t="s">
        <v>4785</v>
      </c>
    </row>
    <row r="2751" spans="1:14" customFormat="1" hidden="1" x14ac:dyDescent="0.2">
      <c r="A2751" s="6">
        <v>45131</v>
      </c>
      <c r="B2751" s="2">
        <v>43855</v>
      </c>
      <c r="C2751" s="2" t="s">
        <v>2162</v>
      </c>
      <c r="D2751" s="2" t="s">
        <v>4744</v>
      </c>
      <c r="E2751" s="1">
        <v>1699200</v>
      </c>
      <c r="F2751" s="8" t="s">
        <v>316</v>
      </c>
      <c r="G2751" s="1">
        <v>135936</v>
      </c>
      <c r="H2751" s="1">
        <f t="shared" si="183"/>
        <v>1835136</v>
      </c>
      <c r="I2751" s="2" t="s">
        <v>2818</v>
      </c>
      <c r="J2751" s="2" t="s">
        <v>364</v>
      </c>
      <c r="K2751" s="1">
        <f>+VLOOKUP(B2751,[19]Sheet1!$A:$H,6,0)</f>
        <v>1699200</v>
      </c>
      <c r="L2751" s="1">
        <f t="shared" si="182"/>
        <v>0</v>
      </c>
      <c r="M2751" s="6">
        <f>+VLOOKUP(B2751,[19]Sheet1!$A:$H,8,0)</f>
        <v>45145</v>
      </c>
      <c r="N2751" t="s">
        <v>4785</v>
      </c>
    </row>
    <row r="2752" spans="1:14" customFormat="1" hidden="1" x14ac:dyDescent="0.2">
      <c r="A2752" s="6">
        <v>45136</v>
      </c>
      <c r="B2752" s="2">
        <v>45275</v>
      </c>
      <c r="C2752" s="2" t="s">
        <v>2162</v>
      </c>
      <c r="D2752" s="2" t="s">
        <v>4745</v>
      </c>
      <c r="E2752" s="1">
        <v>1699200</v>
      </c>
      <c r="F2752" s="8" t="s">
        <v>316</v>
      </c>
      <c r="G2752" s="1">
        <v>135936</v>
      </c>
      <c r="H2752" s="1">
        <f t="shared" si="183"/>
        <v>1835136</v>
      </c>
      <c r="I2752" s="2" t="s">
        <v>1893</v>
      </c>
      <c r="J2752" s="2" t="s">
        <v>375</v>
      </c>
      <c r="K2752" s="1">
        <f>+VLOOKUP(B2752,[19]Sheet1!$A:$H,6,0)</f>
        <v>1699200</v>
      </c>
      <c r="L2752" s="1">
        <f t="shared" ref="L2752:L2787" si="184">+K2752-E2752</f>
        <v>0</v>
      </c>
      <c r="M2752" s="6">
        <f>+VLOOKUP(B2752,[19]Sheet1!$A:$H,8,0)</f>
        <v>45145</v>
      </c>
      <c r="N2752" t="s">
        <v>4785</v>
      </c>
    </row>
    <row r="2753" spans="1:14" customFormat="1" hidden="1" x14ac:dyDescent="0.2">
      <c r="A2753" s="6">
        <v>45136</v>
      </c>
      <c r="B2753" s="2">
        <v>45276</v>
      </c>
      <c r="C2753" s="2" t="s">
        <v>2162</v>
      </c>
      <c r="D2753" s="2" t="s">
        <v>4746</v>
      </c>
      <c r="E2753" s="1">
        <v>1699200</v>
      </c>
      <c r="F2753" s="8" t="s">
        <v>316</v>
      </c>
      <c r="G2753" s="1">
        <v>135936</v>
      </c>
      <c r="H2753" s="1">
        <f t="shared" si="183"/>
        <v>1835136</v>
      </c>
      <c r="I2753" s="2" t="s">
        <v>1893</v>
      </c>
      <c r="J2753" s="2" t="s">
        <v>375</v>
      </c>
      <c r="K2753" s="1">
        <f>+VLOOKUP(B2753,[19]Sheet1!$A:$H,6,0)</f>
        <v>1699200</v>
      </c>
      <c r="L2753" s="1">
        <f t="shared" si="184"/>
        <v>0</v>
      </c>
      <c r="M2753" s="6">
        <f>+VLOOKUP(B2753,[19]Sheet1!$A:$H,8,0)</f>
        <v>45145</v>
      </c>
      <c r="N2753" t="s">
        <v>4785</v>
      </c>
    </row>
    <row r="2754" spans="1:14" customFormat="1" hidden="1" x14ac:dyDescent="0.2">
      <c r="A2754" s="6">
        <v>45136</v>
      </c>
      <c r="B2754" s="2">
        <v>45277</v>
      </c>
      <c r="C2754" s="2" t="s">
        <v>2162</v>
      </c>
      <c r="D2754" s="2" t="s">
        <v>4747</v>
      </c>
      <c r="E2754" s="1">
        <v>1699200</v>
      </c>
      <c r="F2754" s="8" t="s">
        <v>316</v>
      </c>
      <c r="G2754" s="1">
        <v>135936</v>
      </c>
      <c r="H2754" s="1">
        <f t="shared" ref="H2754:H2787" si="185">+E2754+G2754</f>
        <v>1835136</v>
      </c>
      <c r="I2754" s="2" t="s">
        <v>1893</v>
      </c>
      <c r="J2754" s="2" t="s">
        <v>375</v>
      </c>
      <c r="K2754" s="1">
        <f>+VLOOKUP(B2754,[19]Sheet1!$A:$H,6,0)</f>
        <v>1699200</v>
      </c>
      <c r="L2754" s="1">
        <f t="shared" si="184"/>
        <v>0</v>
      </c>
      <c r="M2754" s="6">
        <f>+VLOOKUP(B2754,[19]Sheet1!$A:$H,8,0)</f>
        <v>45145</v>
      </c>
      <c r="N2754" t="s">
        <v>4785</v>
      </c>
    </row>
    <row r="2755" spans="1:14" customFormat="1" hidden="1" x14ac:dyDescent="0.2">
      <c r="A2755" s="6">
        <v>45136</v>
      </c>
      <c r="B2755" s="2">
        <v>45278</v>
      </c>
      <c r="C2755" s="2" t="s">
        <v>2162</v>
      </c>
      <c r="D2755" s="2" t="s">
        <v>4748</v>
      </c>
      <c r="E2755" s="1">
        <v>2156770</v>
      </c>
      <c r="F2755" s="8" t="s">
        <v>316</v>
      </c>
      <c r="G2755" s="1">
        <v>172542</v>
      </c>
      <c r="H2755" s="1">
        <f t="shared" si="185"/>
        <v>2329312</v>
      </c>
      <c r="I2755" s="2" t="s">
        <v>1893</v>
      </c>
      <c r="J2755" s="2" t="s">
        <v>375</v>
      </c>
      <c r="K2755" s="1">
        <f>+VLOOKUP(B2755,[19]Sheet1!$A:$H,6,0)</f>
        <v>2156775</v>
      </c>
      <c r="L2755" s="1">
        <f t="shared" si="184"/>
        <v>5</v>
      </c>
      <c r="M2755" s="6">
        <f>+VLOOKUP(B2755,[19]Sheet1!$A:$H,8,0)</f>
        <v>45145</v>
      </c>
      <c r="N2755" t="s">
        <v>4785</v>
      </c>
    </row>
    <row r="2756" spans="1:14" customFormat="1" hidden="1" x14ac:dyDescent="0.2">
      <c r="A2756" s="6">
        <v>45136</v>
      </c>
      <c r="B2756" s="2">
        <v>45279</v>
      </c>
      <c r="C2756" s="2" t="s">
        <v>2162</v>
      </c>
      <c r="D2756" s="2" t="s">
        <v>4749</v>
      </c>
      <c r="E2756" s="1">
        <v>4306240</v>
      </c>
      <c r="F2756" s="8" t="s">
        <v>316</v>
      </c>
      <c r="G2756" s="1">
        <v>344499</v>
      </c>
      <c r="H2756" s="1">
        <f t="shared" si="185"/>
        <v>4650739</v>
      </c>
      <c r="I2756" s="2" t="s">
        <v>1893</v>
      </c>
      <c r="J2756" s="2" t="s">
        <v>375</v>
      </c>
      <c r="K2756" s="1">
        <f>+VLOOKUP(B2756,[19]Sheet1!$A:$H,6,0)</f>
        <v>4306238</v>
      </c>
      <c r="L2756" s="1">
        <f t="shared" si="184"/>
        <v>-2</v>
      </c>
      <c r="M2756" s="6">
        <f>+VLOOKUP(B2756,[19]Sheet1!$A:$H,8,0)</f>
        <v>45145</v>
      </c>
      <c r="N2756" t="s">
        <v>4785</v>
      </c>
    </row>
    <row r="2757" spans="1:14" customFormat="1" hidden="1" x14ac:dyDescent="0.2">
      <c r="A2757" s="6">
        <v>45136</v>
      </c>
      <c r="B2757" s="2">
        <v>45280</v>
      </c>
      <c r="C2757" s="2" t="s">
        <v>2162</v>
      </c>
      <c r="D2757" s="2" t="s">
        <v>4750</v>
      </c>
      <c r="E2757" s="1">
        <v>5361960</v>
      </c>
      <c r="F2757" s="8" t="s">
        <v>316</v>
      </c>
      <c r="G2757" s="1">
        <v>428957</v>
      </c>
      <c r="H2757" s="1">
        <f t="shared" si="185"/>
        <v>5790917</v>
      </c>
      <c r="I2757" s="2" t="s">
        <v>1893</v>
      </c>
      <c r="J2757" s="2" t="s">
        <v>375</v>
      </c>
      <c r="K2757" s="1">
        <f>+VLOOKUP(B2757,[3]Sheet1!$A:$H,6,0)</f>
        <v>5361963</v>
      </c>
      <c r="L2757" s="1">
        <f t="shared" si="184"/>
        <v>3</v>
      </c>
      <c r="M2757" s="6">
        <f>+VLOOKUP(B2757,[3]Sheet1!$A:$H,8,0)</f>
        <v>45177</v>
      </c>
      <c r="N2757" t="s">
        <v>4942</v>
      </c>
    </row>
    <row r="2758" spans="1:14" customFormat="1" hidden="1" x14ac:dyDescent="0.2">
      <c r="A2758" s="6">
        <v>45136</v>
      </c>
      <c r="B2758" s="2">
        <v>45281</v>
      </c>
      <c r="C2758" s="2" t="s">
        <v>2162</v>
      </c>
      <c r="D2758" s="2" t="s">
        <v>4751</v>
      </c>
      <c r="E2758" s="1">
        <v>100366</v>
      </c>
      <c r="F2758" s="8" t="s">
        <v>316</v>
      </c>
      <c r="G2758" s="1">
        <v>8029</v>
      </c>
      <c r="H2758" s="1">
        <f t="shared" si="185"/>
        <v>108395</v>
      </c>
      <c r="I2758" s="2" t="s">
        <v>1893</v>
      </c>
      <c r="J2758" s="2" t="s">
        <v>375</v>
      </c>
      <c r="K2758" s="1">
        <f>+VLOOKUP(B2758,[19]Sheet1!$A:$H,6,0)</f>
        <v>100363</v>
      </c>
      <c r="L2758" s="1">
        <f t="shared" si="184"/>
        <v>-3</v>
      </c>
      <c r="M2758" s="6">
        <f>+VLOOKUP(B2758,[19]Sheet1!$A:$H,8,0)</f>
        <v>45145</v>
      </c>
      <c r="N2758" t="s">
        <v>4785</v>
      </c>
    </row>
    <row r="2759" spans="1:14" customFormat="1" hidden="1" x14ac:dyDescent="0.2">
      <c r="A2759" s="6">
        <v>45136</v>
      </c>
      <c r="B2759" s="2">
        <v>45286</v>
      </c>
      <c r="C2759" s="2" t="s">
        <v>2162</v>
      </c>
      <c r="D2759" s="2" t="s">
        <v>4752</v>
      </c>
      <c r="E2759" s="1">
        <v>1072050</v>
      </c>
      <c r="F2759" s="8" t="s">
        <v>316</v>
      </c>
      <c r="G2759" s="1">
        <v>85764</v>
      </c>
      <c r="H2759" s="1">
        <f t="shared" si="185"/>
        <v>1157814</v>
      </c>
      <c r="I2759" s="2" t="s">
        <v>1222</v>
      </c>
      <c r="J2759" s="2" t="s">
        <v>915</v>
      </c>
      <c r="K2759" s="1">
        <f>+VLOOKUP(B2759,[19]Sheet1!$A:$H,6,0)</f>
        <v>1072050</v>
      </c>
      <c r="L2759" s="1">
        <f t="shared" si="184"/>
        <v>0</v>
      </c>
      <c r="M2759" s="6">
        <f>+VLOOKUP(B2759,[19]Sheet1!$A:$H,8,0)</f>
        <v>45145</v>
      </c>
      <c r="N2759" t="s">
        <v>4785</v>
      </c>
    </row>
    <row r="2760" spans="1:14" customFormat="1" hidden="1" x14ac:dyDescent="0.2">
      <c r="A2760" s="6">
        <v>45136</v>
      </c>
      <c r="B2760" s="2">
        <v>45287</v>
      </c>
      <c r="C2760" s="2" t="s">
        <v>2162</v>
      </c>
      <c r="D2760" s="2" t="s">
        <v>4753</v>
      </c>
      <c r="E2760" s="1">
        <v>5516860</v>
      </c>
      <c r="F2760" s="8" t="s">
        <v>316</v>
      </c>
      <c r="G2760" s="1">
        <v>441349</v>
      </c>
      <c r="H2760" s="1">
        <f t="shared" si="185"/>
        <v>5958209</v>
      </c>
      <c r="I2760" s="2" t="s">
        <v>2818</v>
      </c>
      <c r="J2760" s="2" t="s">
        <v>364</v>
      </c>
      <c r="K2760" s="1">
        <f>+VLOOKUP(B2760,[3]Sheet1!$A:$H,6,0)</f>
        <v>5516863</v>
      </c>
      <c r="L2760" s="1">
        <f t="shared" si="184"/>
        <v>3</v>
      </c>
      <c r="M2760" s="6">
        <f>+VLOOKUP(B2760,[3]Sheet1!$A:$H,8,0)</f>
        <v>45177</v>
      </c>
      <c r="N2760" t="s">
        <v>4942</v>
      </c>
    </row>
    <row r="2761" spans="1:14" customFormat="1" hidden="1" x14ac:dyDescent="0.2">
      <c r="A2761" s="6">
        <v>45136</v>
      </c>
      <c r="B2761" s="2">
        <v>45288</v>
      </c>
      <c r="C2761" s="2" t="s">
        <v>2162</v>
      </c>
      <c r="D2761" s="2" t="s">
        <v>4754</v>
      </c>
      <c r="E2761" s="1">
        <v>1887980</v>
      </c>
      <c r="F2761" s="8" t="s">
        <v>316</v>
      </c>
      <c r="G2761" s="1">
        <v>151038</v>
      </c>
      <c r="H2761" s="1">
        <f t="shared" si="185"/>
        <v>2039018</v>
      </c>
      <c r="I2761" s="2" t="s">
        <v>1900</v>
      </c>
      <c r="J2761" s="2" t="s">
        <v>441</v>
      </c>
      <c r="K2761" s="1">
        <f>+VLOOKUP(B2761,[19]Sheet1!$A:$H,6,0)</f>
        <v>1887975</v>
      </c>
      <c r="L2761" s="1">
        <f t="shared" si="184"/>
        <v>-5</v>
      </c>
      <c r="M2761" s="6">
        <f>+VLOOKUP(B2761,[19]Sheet1!$A:$H,8,0)</f>
        <v>45145</v>
      </c>
      <c r="N2761" t="s">
        <v>4785</v>
      </c>
    </row>
    <row r="2762" spans="1:14" customFormat="1" hidden="1" x14ac:dyDescent="0.2">
      <c r="A2762" s="6">
        <v>45136</v>
      </c>
      <c r="B2762" s="2">
        <v>45289</v>
      </c>
      <c r="C2762" s="2" t="s">
        <v>2162</v>
      </c>
      <c r="D2762" s="2" t="s">
        <v>4755</v>
      </c>
      <c r="E2762" s="1">
        <v>3743655</v>
      </c>
      <c r="F2762" s="8" t="s">
        <v>316</v>
      </c>
      <c r="G2762" s="1">
        <v>299492</v>
      </c>
      <c r="H2762" s="1">
        <f t="shared" si="185"/>
        <v>4043147</v>
      </c>
      <c r="I2762" s="2" t="s">
        <v>1900</v>
      </c>
      <c r="J2762" s="2" t="s">
        <v>441</v>
      </c>
      <c r="K2762" s="1">
        <f>+VLOOKUP(B2762,[3]Sheet1!$A:$H,6,0)</f>
        <v>3743650</v>
      </c>
      <c r="L2762" s="1">
        <f t="shared" si="184"/>
        <v>-5</v>
      </c>
      <c r="M2762" s="6">
        <f>+VLOOKUP(B2762,[3]Sheet1!$A:$H,8,0)</f>
        <v>45177</v>
      </c>
      <c r="N2762" t="s">
        <v>4942</v>
      </c>
    </row>
    <row r="2763" spans="1:14" customFormat="1" hidden="1" x14ac:dyDescent="0.2">
      <c r="A2763" s="6">
        <v>45136</v>
      </c>
      <c r="B2763" s="2">
        <v>45290</v>
      </c>
      <c r="C2763" s="2" t="s">
        <v>2162</v>
      </c>
      <c r="D2763" s="2" t="s">
        <v>4756</v>
      </c>
      <c r="E2763" s="1">
        <v>654610</v>
      </c>
      <c r="F2763" s="8" t="s">
        <v>316</v>
      </c>
      <c r="G2763" s="1">
        <v>52369</v>
      </c>
      <c r="H2763" s="1">
        <f t="shared" si="185"/>
        <v>706979</v>
      </c>
      <c r="I2763" s="2" t="s">
        <v>24</v>
      </c>
      <c r="J2763" s="2" t="s">
        <v>349</v>
      </c>
      <c r="K2763" s="1">
        <f>+VLOOKUP(B2763,[19]Sheet1!$A:$H,6,0)</f>
        <v>654613</v>
      </c>
      <c r="L2763" s="1">
        <f t="shared" si="184"/>
        <v>3</v>
      </c>
      <c r="M2763" s="6">
        <f>+VLOOKUP(B2763,[19]Sheet1!$A:$H,8,0)</f>
        <v>45145</v>
      </c>
      <c r="N2763" t="s">
        <v>4785</v>
      </c>
    </row>
    <row r="2764" spans="1:14" customFormat="1" hidden="1" x14ac:dyDescent="0.2">
      <c r="A2764" s="6">
        <v>45136</v>
      </c>
      <c r="B2764" s="2">
        <v>45291</v>
      </c>
      <c r="C2764" s="2" t="s">
        <v>2162</v>
      </c>
      <c r="D2764" s="2" t="s">
        <v>4757</v>
      </c>
      <c r="E2764" s="1">
        <v>1866368</v>
      </c>
      <c r="F2764" s="8" t="s">
        <v>316</v>
      </c>
      <c r="G2764" s="1">
        <v>149309</v>
      </c>
      <c r="H2764" s="1">
        <f t="shared" si="185"/>
        <v>2015677</v>
      </c>
      <c r="I2764" s="2" t="s">
        <v>2355</v>
      </c>
      <c r="J2764" s="2" t="s">
        <v>2013</v>
      </c>
      <c r="K2764" s="1">
        <f>+VLOOKUP(B2764,[19]Sheet1!$A:$H,6,0)</f>
        <v>1866363</v>
      </c>
      <c r="L2764" s="1">
        <f t="shared" si="184"/>
        <v>-5</v>
      </c>
      <c r="M2764" s="6">
        <f>+VLOOKUP(B2764,[19]Sheet1!$A:$H,8,0)</f>
        <v>45145</v>
      </c>
      <c r="N2764" t="s">
        <v>4785</v>
      </c>
    </row>
    <row r="2765" spans="1:14" customFormat="1" hidden="1" x14ac:dyDescent="0.2">
      <c r="A2765" s="6">
        <v>45136</v>
      </c>
      <c r="B2765" s="2">
        <v>45292</v>
      </c>
      <c r="C2765" s="2" t="s">
        <v>2162</v>
      </c>
      <c r="D2765" s="2" t="s">
        <v>4758</v>
      </c>
      <c r="E2765" s="1">
        <v>4719950</v>
      </c>
      <c r="F2765" s="8" t="s">
        <v>316</v>
      </c>
      <c r="G2765" s="1">
        <v>377596</v>
      </c>
      <c r="H2765" s="1">
        <f t="shared" si="185"/>
        <v>5097546</v>
      </c>
      <c r="I2765" s="2" t="s">
        <v>2355</v>
      </c>
      <c r="J2765" s="2" t="s">
        <v>2013</v>
      </c>
      <c r="K2765" s="1">
        <f>+VLOOKUP(B2765,[19]Sheet1!$A:$H,6,0)</f>
        <v>4719950</v>
      </c>
      <c r="L2765" s="1">
        <f t="shared" si="184"/>
        <v>0</v>
      </c>
      <c r="M2765" s="6">
        <f>+VLOOKUP(B2765,[19]Sheet1!$A:$H,8,0)</f>
        <v>45145</v>
      </c>
      <c r="N2765" t="s">
        <v>4785</v>
      </c>
    </row>
    <row r="2766" spans="1:14" customFormat="1" hidden="1" x14ac:dyDescent="0.2">
      <c r="A2766" s="6">
        <v>45136</v>
      </c>
      <c r="B2766" s="2">
        <v>45293</v>
      </c>
      <c r="C2766" s="2" t="s">
        <v>2162</v>
      </c>
      <c r="D2766" s="2" t="s">
        <v>4759</v>
      </c>
      <c r="E2766" s="1">
        <v>3492740</v>
      </c>
      <c r="F2766" s="8" t="s">
        <v>316</v>
      </c>
      <c r="G2766" s="1">
        <v>279419</v>
      </c>
      <c r="H2766" s="1">
        <f t="shared" si="185"/>
        <v>3772159</v>
      </c>
      <c r="I2766" s="2" t="s">
        <v>2355</v>
      </c>
      <c r="J2766" s="2" t="s">
        <v>2013</v>
      </c>
      <c r="K2766" s="1">
        <f>+VLOOKUP(B2766,[3]Sheet1!$A:$H,6,0)</f>
        <v>3492738</v>
      </c>
      <c r="L2766" s="1">
        <f t="shared" si="184"/>
        <v>-2</v>
      </c>
      <c r="M2766" s="6">
        <f>+VLOOKUP(B2766,[3]Sheet1!$A:$H,8,0)</f>
        <v>45177</v>
      </c>
      <c r="N2766" t="s">
        <v>4942</v>
      </c>
    </row>
    <row r="2767" spans="1:14" customFormat="1" hidden="1" x14ac:dyDescent="0.2">
      <c r="A2767" s="6">
        <v>45136</v>
      </c>
      <c r="B2767" s="2">
        <v>45294</v>
      </c>
      <c r="C2767" s="2" t="s">
        <v>2162</v>
      </c>
      <c r="D2767" s="2" t="s">
        <v>4760</v>
      </c>
      <c r="E2767" s="1">
        <v>2024120</v>
      </c>
      <c r="F2767" s="8" t="s">
        <v>316</v>
      </c>
      <c r="G2767" s="1">
        <v>161930</v>
      </c>
      <c r="H2767" s="1">
        <f t="shared" si="185"/>
        <v>2186050</v>
      </c>
      <c r="I2767" s="2" t="s">
        <v>1554</v>
      </c>
      <c r="J2767" s="2" t="s">
        <v>2830</v>
      </c>
      <c r="K2767" s="1">
        <f>+VLOOKUP(B2767,[3]Sheet1!$A:$H,6,0)</f>
        <v>2024125</v>
      </c>
      <c r="L2767" s="1">
        <f t="shared" si="184"/>
        <v>5</v>
      </c>
      <c r="M2767" s="6">
        <f>+VLOOKUP(B2767,[3]Sheet1!$A:$H,8,0)</f>
        <v>45177</v>
      </c>
      <c r="N2767" t="s">
        <v>4942</v>
      </c>
    </row>
    <row r="2768" spans="1:14" customFormat="1" hidden="1" x14ac:dyDescent="0.2">
      <c r="A2768" s="6">
        <v>45136</v>
      </c>
      <c r="B2768" s="2">
        <v>45295</v>
      </c>
      <c r="C2768" s="2" t="s">
        <v>2162</v>
      </c>
      <c r="D2768" s="2" t="s">
        <v>4761</v>
      </c>
      <c r="E2768" s="1">
        <v>943990</v>
      </c>
      <c r="F2768" s="8" t="s">
        <v>316</v>
      </c>
      <c r="G2768" s="1">
        <v>75519</v>
      </c>
      <c r="H2768" s="1">
        <f t="shared" si="185"/>
        <v>1019509</v>
      </c>
      <c r="I2768" s="2" t="s">
        <v>1796</v>
      </c>
      <c r="J2768" s="2" t="s">
        <v>913</v>
      </c>
      <c r="K2768" s="1">
        <f>+VLOOKUP(B2768,[19]Sheet1!$A:$H,6,0)</f>
        <v>943988</v>
      </c>
      <c r="L2768" s="1">
        <f t="shared" si="184"/>
        <v>-2</v>
      </c>
      <c r="M2768" s="6">
        <f>+VLOOKUP(B2768,[19]Sheet1!$A:$H,8,0)</f>
        <v>45145</v>
      </c>
      <c r="N2768" t="s">
        <v>4785</v>
      </c>
    </row>
    <row r="2769" spans="1:14" customFormat="1" hidden="1" x14ac:dyDescent="0.2">
      <c r="A2769" s="6">
        <v>45136</v>
      </c>
      <c r="B2769" s="2">
        <v>45296</v>
      </c>
      <c r="C2769" s="2" t="s">
        <v>2162</v>
      </c>
      <c r="D2769" s="2" t="s">
        <v>4762</v>
      </c>
      <c r="E2769" s="1">
        <v>4961360</v>
      </c>
      <c r="F2769" s="8" t="s">
        <v>316</v>
      </c>
      <c r="G2769" s="1">
        <v>396909</v>
      </c>
      <c r="H2769" s="1">
        <f t="shared" si="185"/>
        <v>5358269</v>
      </c>
      <c r="I2769" s="2" t="s">
        <v>944</v>
      </c>
      <c r="J2769" s="2" t="s">
        <v>319</v>
      </c>
      <c r="K2769" s="1">
        <f>+VLOOKUP(B2769,[3]Sheet1!$A:$H,6,0)</f>
        <v>4961363</v>
      </c>
      <c r="L2769" s="1">
        <f t="shared" si="184"/>
        <v>3</v>
      </c>
      <c r="M2769" s="6">
        <f>+VLOOKUP(B2769,[3]Sheet1!$A:$H,8,0)</f>
        <v>45177</v>
      </c>
      <c r="N2769" t="s">
        <v>4942</v>
      </c>
    </row>
    <row r="2770" spans="1:14" customFormat="1" hidden="1" x14ac:dyDescent="0.2">
      <c r="A2770" s="6">
        <v>45136</v>
      </c>
      <c r="B2770" s="2">
        <v>45297</v>
      </c>
      <c r="C2770" s="2" t="s">
        <v>2162</v>
      </c>
      <c r="D2770" s="2" t="s">
        <v>4763</v>
      </c>
      <c r="E2770" s="1">
        <v>943990</v>
      </c>
      <c r="F2770" s="8" t="s">
        <v>316</v>
      </c>
      <c r="G2770" s="1">
        <v>75519</v>
      </c>
      <c r="H2770" s="1">
        <f t="shared" si="185"/>
        <v>1019509</v>
      </c>
      <c r="I2770" s="2" t="s">
        <v>944</v>
      </c>
      <c r="J2770" s="2" t="s">
        <v>319</v>
      </c>
      <c r="K2770" s="1">
        <f>+VLOOKUP(B2770,[3]Sheet1!$A:$H,6,0)</f>
        <v>943988</v>
      </c>
      <c r="L2770" s="1">
        <f t="shared" si="184"/>
        <v>-2</v>
      </c>
      <c r="M2770" s="6">
        <f>+VLOOKUP(B2770,[3]Sheet1!$A:$H,8,0)</f>
        <v>45177</v>
      </c>
      <c r="N2770" t="s">
        <v>4942</v>
      </c>
    </row>
    <row r="2771" spans="1:14" customFormat="1" hidden="1" x14ac:dyDescent="0.2">
      <c r="A2771" s="6">
        <v>45136</v>
      </c>
      <c r="B2771" s="2">
        <v>45298</v>
      </c>
      <c r="C2771" s="2" t="s">
        <v>2162</v>
      </c>
      <c r="D2771" s="2" t="s">
        <v>4764</v>
      </c>
      <c r="E2771" s="1">
        <v>985225</v>
      </c>
      <c r="F2771" s="8" t="s">
        <v>316</v>
      </c>
      <c r="G2771" s="1">
        <v>78818</v>
      </c>
      <c r="H2771" s="1">
        <f t="shared" si="185"/>
        <v>1064043</v>
      </c>
      <c r="I2771" s="2" t="s">
        <v>124</v>
      </c>
      <c r="J2771" s="2" t="s">
        <v>1197</v>
      </c>
      <c r="K2771" s="1">
        <f>+VLOOKUP(B2771,[19]Sheet1!$A:$H,6,0)</f>
        <v>985225</v>
      </c>
      <c r="L2771" s="1">
        <f t="shared" si="184"/>
        <v>0</v>
      </c>
      <c r="M2771" s="6">
        <f>+VLOOKUP(B2771,[19]Sheet1!$A:$H,8,0)</f>
        <v>45145</v>
      </c>
      <c r="N2771" t="s">
        <v>4785</v>
      </c>
    </row>
    <row r="2772" spans="1:14" customFormat="1" hidden="1" x14ac:dyDescent="0.2">
      <c r="A2772" s="6">
        <v>45136</v>
      </c>
      <c r="B2772" s="2">
        <v>45305</v>
      </c>
      <c r="C2772" s="2" t="s">
        <v>2162</v>
      </c>
      <c r="D2772" s="2" t="s">
        <v>4765</v>
      </c>
      <c r="E2772" s="1">
        <v>2008526</v>
      </c>
      <c r="F2772" s="8" t="s">
        <v>316</v>
      </c>
      <c r="G2772" s="1">
        <v>160682</v>
      </c>
      <c r="H2772" s="1">
        <f t="shared" si="185"/>
        <v>2169208</v>
      </c>
      <c r="I2772" s="2" t="s">
        <v>1893</v>
      </c>
      <c r="J2772" s="2" t="s">
        <v>375</v>
      </c>
      <c r="K2772" s="1">
        <f>+VLOOKUP(B2772,[19]Sheet1!$A:$H,6,0)</f>
        <v>2008525</v>
      </c>
      <c r="L2772" s="1">
        <f t="shared" si="184"/>
        <v>-1</v>
      </c>
      <c r="M2772" s="6">
        <f>+VLOOKUP(B2772,[19]Sheet1!$A:$H,8,0)</f>
        <v>45145</v>
      </c>
      <c r="N2772" t="s">
        <v>4785</v>
      </c>
    </row>
    <row r="2773" spans="1:14" customFormat="1" hidden="1" x14ac:dyDescent="0.2">
      <c r="A2773" s="6">
        <v>45136</v>
      </c>
      <c r="B2773" s="2">
        <v>45306</v>
      </c>
      <c r="C2773" s="2" t="s">
        <v>2162</v>
      </c>
      <c r="D2773" s="2" t="s">
        <v>4766</v>
      </c>
      <c r="E2773" s="1">
        <v>3698895</v>
      </c>
      <c r="F2773" s="8" t="s">
        <v>316</v>
      </c>
      <c r="G2773" s="1">
        <v>295912</v>
      </c>
      <c r="H2773" s="1">
        <f t="shared" si="185"/>
        <v>3994807</v>
      </c>
      <c r="I2773" s="2" t="s">
        <v>1893</v>
      </c>
      <c r="J2773" s="2" t="s">
        <v>375</v>
      </c>
      <c r="K2773" s="1">
        <f>+VLOOKUP(B2773,[19]Sheet1!$A:$H,6,0)</f>
        <v>3698900</v>
      </c>
      <c r="L2773" s="1">
        <f t="shared" si="184"/>
        <v>5</v>
      </c>
      <c r="M2773" s="6">
        <f>+VLOOKUP(B2773,[19]Sheet1!$A:$H,8,0)</f>
        <v>45145</v>
      </c>
      <c r="N2773" t="s">
        <v>4785</v>
      </c>
    </row>
    <row r="2774" spans="1:14" customFormat="1" hidden="1" x14ac:dyDescent="0.2">
      <c r="A2774" s="6">
        <v>45138</v>
      </c>
      <c r="B2774" s="2">
        <v>45353</v>
      </c>
      <c r="C2774" s="2" t="s">
        <v>2162</v>
      </c>
      <c r="D2774" s="2" t="s">
        <v>4767</v>
      </c>
      <c r="E2774" s="1">
        <v>2968110</v>
      </c>
      <c r="F2774" s="8" t="s">
        <v>316</v>
      </c>
      <c r="G2774" s="1">
        <v>237449</v>
      </c>
      <c r="H2774" s="1">
        <f t="shared" si="185"/>
        <v>3205559</v>
      </c>
      <c r="I2774" s="2" t="s">
        <v>2119</v>
      </c>
      <c r="J2774" s="2" t="s">
        <v>1150</v>
      </c>
      <c r="K2774" s="1">
        <f>+VLOOKUP(B2774,[3]Sheet1!$A:$H,6,0)</f>
        <v>2968113</v>
      </c>
      <c r="L2774" s="1">
        <f t="shared" si="184"/>
        <v>3</v>
      </c>
      <c r="M2774" s="6">
        <f>+VLOOKUP(B2774,[3]Sheet1!$A:$H,8,0)</f>
        <v>45177</v>
      </c>
      <c r="N2774" t="s">
        <v>4942</v>
      </c>
    </row>
    <row r="2775" spans="1:14" customFormat="1" hidden="1" x14ac:dyDescent="0.2">
      <c r="A2775" s="6">
        <v>45138</v>
      </c>
      <c r="B2775" s="2">
        <v>45354</v>
      </c>
      <c r="C2775" s="2" t="s">
        <v>2162</v>
      </c>
      <c r="D2775" s="2" t="s">
        <v>4768</v>
      </c>
      <c r="E2775" s="1">
        <v>6138670</v>
      </c>
      <c r="F2775" s="8" t="s">
        <v>316</v>
      </c>
      <c r="G2775" s="1">
        <v>491094</v>
      </c>
      <c r="H2775" s="1">
        <f t="shared" si="185"/>
        <v>6629764</v>
      </c>
      <c r="I2775" s="2" t="s">
        <v>2355</v>
      </c>
      <c r="J2775" s="2" t="s">
        <v>2013</v>
      </c>
      <c r="K2775" s="1">
        <f>+VLOOKUP(B2775,[3]Sheet1!$A:$H,6,0)</f>
        <v>6138675</v>
      </c>
      <c r="L2775" s="1">
        <f t="shared" si="184"/>
        <v>5</v>
      </c>
      <c r="M2775" s="6">
        <f>+VLOOKUP(B2775,[3]Sheet1!$A:$H,8,0)</f>
        <v>45177</v>
      </c>
      <c r="N2775" t="s">
        <v>4942</v>
      </c>
    </row>
    <row r="2776" spans="1:14" customFormat="1" hidden="1" x14ac:dyDescent="0.2">
      <c r="A2776" s="6">
        <v>45138</v>
      </c>
      <c r="B2776" s="2">
        <v>45355</v>
      </c>
      <c r="C2776" s="2" t="s">
        <v>2162</v>
      </c>
      <c r="D2776" s="2" t="s">
        <v>4769</v>
      </c>
      <c r="E2776" s="1">
        <v>2024120</v>
      </c>
      <c r="F2776" s="8" t="s">
        <v>316</v>
      </c>
      <c r="G2776" s="1">
        <v>161930</v>
      </c>
      <c r="H2776" s="1">
        <f t="shared" si="185"/>
        <v>2186050</v>
      </c>
      <c r="I2776" s="2" t="s">
        <v>1222</v>
      </c>
      <c r="J2776" s="2" t="s">
        <v>915</v>
      </c>
      <c r="K2776" s="1">
        <f>+VLOOKUP(B2776,[3]Sheet1!$A:$H,6,0)</f>
        <v>2024125</v>
      </c>
      <c r="L2776" s="1">
        <f t="shared" si="184"/>
        <v>5</v>
      </c>
      <c r="M2776" s="6">
        <f>+VLOOKUP(B2776,[3]Sheet1!$A:$H,8,0)</f>
        <v>45177</v>
      </c>
      <c r="N2776" t="s">
        <v>4942</v>
      </c>
    </row>
    <row r="2777" spans="1:14" customFormat="1" hidden="1" x14ac:dyDescent="0.2">
      <c r="A2777" s="6">
        <v>45138</v>
      </c>
      <c r="B2777" s="2">
        <v>45356</v>
      </c>
      <c r="C2777" s="2" t="s">
        <v>2162</v>
      </c>
      <c r="D2777" s="2" t="s">
        <v>4770</v>
      </c>
      <c r="E2777" s="1">
        <v>4048240</v>
      </c>
      <c r="F2777" s="8" t="s">
        <v>316</v>
      </c>
      <c r="G2777" s="1">
        <v>323859</v>
      </c>
      <c r="H2777" s="1">
        <f t="shared" si="185"/>
        <v>4372099</v>
      </c>
      <c r="I2777" s="2" t="s">
        <v>2355</v>
      </c>
      <c r="J2777" s="2" t="s">
        <v>2013</v>
      </c>
      <c r="K2777" s="1">
        <f>+VLOOKUP(B2777,[3]Sheet1!$A:$H,6,0)</f>
        <v>4048238</v>
      </c>
      <c r="L2777" s="1">
        <f t="shared" si="184"/>
        <v>-2</v>
      </c>
      <c r="M2777" s="6">
        <f>+VLOOKUP(B2777,[3]Sheet1!$A:$H,8,0)</f>
        <v>45177</v>
      </c>
      <c r="N2777" t="s">
        <v>4942</v>
      </c>
    </row>
    <row r="2778" spans="1:14" customFormat="1" hidden="1" x14ac:dyDescent="0.2">
      <c r="A2778" s="6">
        <v>45138</v>
      </c>
      <c r="B2778" s="2">
        <v>45357</v>
      </c>
      <c r="C2778" s="2" t="s">
        <v>2162</v>
      </c>
      <c r="D2778" s="2" t="s">
        <v>4771</v>
      </c>
      <c r="E2778" s="1">
        <v>2831970</v>
      </c>
      <c r="F2778" s="8" t="s">
        <v>316</v>
      </c>
      <c r="G2778" s="1">
        <v>226558</v>
      </c>
      <c r="H2778" s="1">
        <f t="shared" si="185"/>
        <v>3058528</v>
      </c>
      <c r="I2778" s="2" t="s">
        <v>1893</v>
      </c>
      <c r="J2778" s="2" t="s">
        <v>375</v>
      </c>
      <c r="K2778" s="1">
        <f>+VLOOKUP(B2778,[3]Sheet1!$A:$H,6,0)</f>
        <v>2831975</v>
      </c>
      <c r="L2778" s="1">
        <f t="shared" si="184"/>
        <v>5</v>
      </c>
      <c r="M2778" s="6">
        <f>+VLOOKUP(B2778,[3]Sheet1!$A:$H,8,0)</f>
        <v>45177</v>
      </c>
      <c r="N2778" t="s">
        <v>4942</v>
      </c>
    </row>
    <row r="2779" spans="1:14" customFormat="1" hidden="1" x14ac:dyDescent="0.2">
      <c r="A2779" s="6">
        <v>45138</v>
      </c>
      <c r="B2779" s="2">
        <v>45358</v>
      </c>
      <c r="C2779" s="2" t="s">
        <v>2162</v>
      </c>
      <c r="D2779" s="2" t="s">
        <v>4772</v>
      </c>
      <c r="E2779" s="1">
        <v>305967</v>
      </c>
      <c r="F2779" s="8" t="s">
        <v>316</v>
      </c>
      <c r="G2779" s="1">
        <v>24477</v>
      </c>
      <c r="H2779" s="1">
        <f t="shared" si="185"/>
        <v>330444</v>
      </c>
      <c r="I2779" s="2" t="s">
        <v>1893</v>
      </c>
      <c r="J2779" s="2" t="s">
        <v>375</v>
      </c>
      <c r="K2779" s="1">
        <f>+VLOOKUP(B2779,[3]Sheet1!$A:$H,6,0)</f>
        <v>305963</v>
      </c>
      <c r="L2779" s="1">
        <f t="shared" si="184"/>
        <v>-4</v>
      </c>
      <c r="M2779" s="6">
        <f>+VLOOKUP(B2779,[3]Sheet1!$A:$H,8,0)</f>
        <v>45177</v>
      </c>
      <c r="N2779" t="s">
        <v>4942</v>
      </c>
    </row>
    <row r="2780" spans="1:14" customFormat="1" hidden="1" x14ac:dyDescent="0.2">
      <c r="A2780" s="6">
        <v>45138</v>
      </c>
      <c r="B2780" s="2">
        <v>45359</v>
      </c>
      <c r="C2780" s="2" t="s">
        <v>2162</v>
      </c>
      <c r="D2780" s="2" t="s">
        <v>4773</v>
      </c>
      <c r="E2780" s="1">
        <v>2831970</v>
      </c>
      <c r="F2780" s="8" t="s">
        <v>316</v>
      </c>
      <c r="G2780" s="1">
        <v>226558</v>
      </c>
      <c r="H2780" s="1">
        <f t="shared" si="185"/>
        <v>3058528</v>
      </c>
      <c r="I2780" s="2" t="s">
        <v>1893</v>
      </c>
      <c r="J2780" s="2" t="s">
        <v>375</v>
      </c>
      <c r="K2780" s="1">
        <f>+VLOOKUP(B2780,[3]Sheet1!$A:$H,6,0)</f>
        <v>2831975</v>
      </c>
      <c r="L2780" s="1">
        <f t="shared" si="184"/>
        <v>5</v>
      </c>
      <c r="M2780" s="6">
        <f>+VLOOKUP(B2780,[3]Sheet1!$A:$H,8,0)</f>
        <v>45177</v>
      </c>
      <c r="N2780" t="s">
        <v>4942</v>
      </c>
    </row>
    <row r="2781" spans="1:14" customFormat="1" hidden="1" x14ac:dyDescent="0.2">
      <c r="A2781" s="6">
        <v>45138</v>
      </c>
      <c r="B2781" s="2">
        <v>45360</v>
      </c>
      <c r="C2781" s="2" t="s">
        <v>2162</v>
      </c>
      <c r="D2781" s="2" t="s">
        <v>4774</v>
      </c>
      <c r="E2781" s="1">
        <v>1296885</v>
      </c>
      <c r="F2781" s="8" t="s">
        <v>316</v>
      </c>
      <c r="G2781" s="1">
        <v>103751</v>
      </c>
      <c r="H2781" s="1">
        <f t="shared" si="185"/>
        <v>1400636</v>
      </c>
      <c r="I2781" s="2" t="s">
        <v>1893</v>
      </c>
      <c r="J2781" s="2" t="s">
        <v>375</v>
      </c>
      <c r="K2781" s="1">
        <f>+VLOOKUP(B2781,[3]Sheet1!$A:$H,6,0)</f>
        <v>1296888</v>
      </c>
      <c r="L2781" s="1">
        <f t="shared" si="184"/>
        <v>3</v>
      </c>
      <c r="M2781" s="6">
        <f>+VLOOKUP(B2781,[3]Sheet1!$A:$H,8,0)</f>
        <v>45177</v>
      </c>
      <c r="N2781" t="s">
        <v>4942</v>
      </c>
    </row>
    <row r="2782" spans="1:14" customFormat="1" hidden="1" x14ac:dyDescent="0.2">
      <c r="A2782" s="6">
        <v>45138</v>
      </c>
      <c r="B2782" s="2">
        <v>45361</v>
      </c>
      <c r="C2782" s="2" t="s">
        <v>2162</v>
      </c>
      <c r="D2782" s="2" t="s">
        <v>4775</v>
      </c>
      <c r="E2782" s="1">
        <v>100366</v>
      </c>
      <c r="F2782" s="8" t="s">
        <v>316</v>
      </c>
      <c r="G2782" s="1">
        <v>8029</v>
      </c>
      <c r="H2782" s="1">
        <f t="shared" si="185"/>
        <v>108395</v>
      </c>
      <c r="I2782" s="2" t="s">
        <v>1893</v>
      </c>
      <c r="J2782" s="2" t="s">
        <v>375</v>
      </c>
      <c r="K2782" s="1">
        <f>+VLOOKUP(B2782,[3]Sheet1!$A:$H,6,0)</f>
        <v>100363</v>
      </c>
      <c r="L2782" s="1">
        <f t="shared" si="184"/>
        <v>-3</v>
      </c>
      <c r="M2782" s="6">
        <f>+VLOOKUP(B2782,[3]Sheet1!$A:$H,8,0)</f>
        <v>45177</v>
      </c>
      <c r="N2782" t="s">
        <v>4942</v>
      </c>
    </row>
    <row r="2783" spans="1:14" customFormat="1" hidden="1" x14ac:dyDescent="0.2">
      <c r="A2783" s="6">
        <v>45138</v>
      </c>
      <c r="B2783" s="2">
        <v>45362</v>
      </c>
      <c r="C2783" s="2" t="s">
        <v>2162</v>
      </c>
      <c r="D2783" s="2" t="s">
        <v>4776</v>
      </c>
      <c r="E2783" s="1">
        <v>1887980</v>
      </c>
      <c r="F2783" s="8" t="s">
        <v>316</v>
      </c>
      <c r="G2783" s="1">
        <v>151038</v>
      </c>
      <c r="H2783" s="1">
        <f t="shared" si="185"/>
        <v>2039018</v>
      </c>
      <c r="I2783" s="2" t="s">
        <v>1893</v>
      </c>
      <c r="J2783" s="2" t="s">
        <v>375</v>
      </c>
      <c r="K2783" s="1">
        <f>+VLOOKUP(B2783,[3]Sheet1!$A:$H,6,0)</f>
        <v>1887975</v>
      </c>
      <c r="L2783" s="1">
        <f t="shared" si="184"/>
        <v>-5</v>
      </c>
      <c r="M2783" s="6">
        <f>+VLOOKUP(B2783,[3]Sheet1!$A:$H,8,0)</f>
        <v>45177</v>
      </c>
      <c r="N2783" t="s">
        <v>4942</v>
      </c>
    </row>
    <row r="2784" spans="1:14" customFormat="1" hidden="1" x14ac:dyDescent="0.2">
      <c r="A2784" s="6">
        <v>45138</v>
      </c>
      <c r="B2784" s="2">
        <v>45363</v>
      </c>
      <c r="C2784" s="2" t="s">
        <v>2162</v>
      </c>
      <c r="D2784" s="2" t="s">
        <v>4777</v>
      </c>
      <c r="E2784" s="1">
        <v>6774185</v>
      </c>
      <c r="F2784" s="8" t="s">
        <v>316</v>
      </c>
      <c r="G2784" s="1">
        <v>541935</v>
      </c>
      <c r="H2784" s="1">
        <f t="shared" si="185"/>
        <v>7316120</v>
      </c>
      <c r="I2784" s="2" t="s">
        <v>1893</v>
      </c>
      <c r="J2784" s="2" t="s">
        <v>375</v>
      </c>
      <c r="K2784" s="1">
        <f>+VLOOKUP(B2784,[3]Sheet1!$A:$H,6,0)</f>
        <v>6774188</v>
      </c>
      <c r="L2784" s="1">
        <f t="shared" si="184"/>
        <v>3</v>
      </c>
      <c r="M2784" s="6">
        <f>+VLOOKUP(B2784,[3]Sheet1!$A:$H,8,0)</f>
        <v>45177</v>
      </c>
      <c r="N2784" t="s">
        <v>4942</v>
      </c>
    </row>
    <row r="2785" spans="1:14" customFormat="1" hidden="1" x14ac:dyDescent="0.2">
      <c r="A2785" s="6">
        <v>45138</v>
      </c>
      <c r="B2785" s="2">
        <v>45364</v>
      </c>
      <c r="C2785" s="2" t="s">
        <v>2162</v>
      </c>
      <c r="D2785" s="2" t="s">
        <v>4778</v>
      </c>
      <c r="E2785" s="1">
        <v>100366</v>
      </c>
      <c r="F2785" s="8" t="s">
        <v>316</v>
      </c>
      <c r="G2785" s="1">
        <v>8029</v>
      </c>
      <c r="H2785" s="1">
        <f t="shared" si="185"/>
        <v>108395</v>
      </c>
      <c r="I2785" s="2" t="s">
        <v>1893</v>
      </c>
      <c r="J2785" s="2" t="s">
        <v>375</v>
      </c>
      <c r="K2785" s="1">
        <f>+VLOOKUP(B2785,[3]Sheet1!$A:$H,6,0)</f>
        <v>100363</v>
      </c>
      <c r="L2785" s="1">
        <f t="shared" si="184"/>
        <v>-3</v>
      </c>
      <c r="M2785" s="6">
        <f>+VLOOKUP(B2785,[3]Sheet1!$A:$H,8,0)</f>
        <v>45177</v>
      </c>
      <c r="N2785" t="s">
        <v>4942</v>
      </c>
    </row>
    <row r="2786" spans="1:14" customFormat="1" hidden="1" x14ac:dyDescent="0.2">
      <c r="A2786" s="6">
        <v>45138</v>
      </c>
      <c r="B2786" s="2">
        <v>45365</v>
      </c>
      <c r="C2786" s="2" t="s">
        <v>2162</v>
      </c>
      <c r="D2786" s="2" t="s">
        <v>4779</v>
      </c>
      <c r="E2786" s="1">
        <v>873185</v>
      </c>
      <c r="F2786" s="8" t="s">
        <v>316</v>
      </c>
      <c r="G2786" s="1">
        <v>69855</v>
      </c>
      <c r="H2786" s="1">
        <f t="shared" si="185"/>
        <v>943040</v>
      </c>
      <c r="I2786" s="2" t="s">
        <v>1893</v>
      </c>
      <c r="J2786" s="2" t="s">
        <v>375</v>
      </c>
      <c r="K2786" s="1">
        <f>+VLOOKUP(B2786,[3]Sheet1!$A:$H,6,0)</f>
        <v>873188</v>
      </c>
      <c r="L2786" s="1">
        <f t="shared" si="184"/>
        <v>3</v>
      </c>
      <c r="M2786" s="6">
        <f>+VLOOKUP(B2786,[3]Sheet1!$A:$H,8,0)</f>
        <v>45177</v>
      </c>
      <c r="N2786" t="s">
        <v>4942</v>
      </c>
    </row>
    <row r="2787" spans="1:14" customFormat="1" hidden="1" x14ac:dyDescent="0.2">
      <c r="A2787" s="6">
        <v>45138</v>
      </c>
      <c r="B2787" s="2">
        <v>45366</v>
      </c>
      <c r="C2787" s="2" t="s">
        <v>2162</v>
      </c>
      <c r="D2787" s="2" t="s">
        <v>4780</v>
      </c>
      <c r="E2787" s="1">
        <v>1110580</v>
      </c>
      <c r="F2787" s="8" t="s">
        <v>316</v>
      </c>
      <c r="G2787" s="1">
        <v>88846</v>
      </c>
      <c r="H2787" s="1">
        <f t="shared" si="185"/>
        <v>1199426</v>
      </c>
      <c r="I2787" s="2" t="s">
        <v>1893</v>
      </c>
      <c r="J2787" s="2" t="s">
        <v>375</v>
      </c>
      <c r="K2787" s="1">
        <f>+VLOOKUP(B2787,[3]Sheet1!$A:$H,6,0)</f>
        <v>1110575</v>
      </c>
      <c r="L2787" s="1">
        <f t="shared" si="184"/>
        <v>-5</v>
      </c>
      <c r="M2787" s="6">
        <f>+VLOOKUP(B2787,[3]Sheet1!$A:$H,8,0)</f>
        <v>45177</v>
      </c>
      <c r="N2787" t="s">
        <v>4942</v>
      </c>
    </row>
    <row r="2788" spans="1:14" customFormat="1" hidden="1" x14ac:dyDescent="0.2">
      <c r="A2788" s="6">
        <v>45143</v>
      </c>
      <c r="B2788" s="2">
        <v>46794</v>
      </c>
      <c r="C2788" s="2" t="s">
        <v>2162</v>
      </c>
      <c r="D2788" s="2" t="s">
        <v>4786</v>
      </c>
      <c r="E2788" s="1">
        <v>9009600</v>
      </c>
      <c r="F2788" s="8" t="s">
        <v>316</v>
      </c>
      <c r="G2788" s="1">
        <v>720768</v>
      </c>
      <c r="H2788" s="1">
        <f>+E2788+G2788</f>
        <v>9730368</v>
      </c>
      <c r="I2788" s="2" t="s">
        <v>2818</v>
      </c>
      <c r="J2788" s="2" t="s">
        <v>364</v>
      </c>
      <c r="K2788" s="1">
        <f>+VLOOKUP(B2788,[3]Sheet1!$A:$H,6,0)</f>
        <v>9009600</v>
      </c>
      <c r="L2788" s="1">
        <f t="shared" ref="L2788:L2851" si="186">+K2788-E2788</f>
        <v>0</v>
      </c>
      <c r="M2788" s="6">
        <f>+VLOOKUP(B2788,[3]Sheet1!$A:$H,8,0)</f>
        <v>45177</v>
      </c>
      <c r="N2788" t="s">
        <v>4942</v>
      </c>
    </row>
    <row r="2789" spans="1:14" customFormat="1" hidden="1" x14ac:dyDescent="0.2">
      <c r="A2789" s="6">
        <v>45143</v>
      </c>
      <c r="B2789" s="2">
        <v>46795</v>
      </c>
      <c r="C2789" s="2" t="s">
        <v>2162</v>
      </c>
      <c r="D2789" s="2" t="s">
        <v>4787</v>
      </c>
      <c r="E2789" s="1">
        <v>2024120</v>
      </c>
      <c r="F2789" s="8" t="s">
        <v>316</v>
      </c>
      <c r="G2789" s="1">
        <v>161930</v>
      </c>
      <c r="H2789" s="1">
        <f t="shared" ref="H2789:H2852" si="187">+E2789+G2789</f>
        <v>2186050</v>
      </c>
      <c r="I2789" s="2" t="s">
        <v>2818</v>
      </c>
      <c r="J2789" s="2" t="s">
        <v>364</v>
      </c>
      <c r="K2789" s="1">
        <f>+VLOOKUP(B2789,[3]Sheet1!$A:$H,6,0)</f>
        <v>2024125</v>
      </c>
      <c r="L2789" s="1">
        <f t="shared" si="186"/>
        <v>5</v>
      </c>
      <c r="M2789" s="6">
        <f>+VLOOKUP(B2789,[3]Sheet1!$A:$H,8,0)</f>
        <v>45177</v>
      </c>
      <c r="N2789" t="s">
        <v>4942</v>
      </c>
    </row>
    <row r="2790" spans="1:14" customFormat="1" hidden="1" x14ac:dyDescent="0.2">
      <c r="A2790" s="6">
        <v>45143</v>
      </c>
      <c r="B2790" s="2">
        <v>46796</v>
      </c>
      <c r="C2790" s="2" t="s">
        <v>2162</v>
      </c>
      <c r="D2790" s="2" t="s">
        <v>4788</v>
      </c>
      <c r="E2790" s="1">
        <v>3068476</v>
      </c>
      <c r="F2790" s="8" t="s">
        <v>316</v>
      </c>
      <c r="G2790" s="1">
        <v>245478</v>
      </c>
      <c r="H2790" s="1">
        <f t="shared" si="187"/>
        <v>3313954</v>
      </c>
      <c r="I2790" s="2" t="s">
        <v>2339</v>
      </c>
      <c r="J2790" s="2" t="s">
        <v>1408</v>
      </c>
      <c r="K2790" s="1">
        <f>+VLOOKUP(B2790,[3]Sheet1!$A:$H,6,0)</f>
        <v>3068475</v>
      </c>
      <c r="L2790" s="1">
        <f t="shared" si="186"/>
        <v>-1</v>
      </c>
      <c r="M2790" s="6">
        <f>+VLOOKUP(B2790,[3]Sheet1!$A:$H,8,0)</f>
        <v>45177</v>
      </c>
      <c r="N2790" t="s">
        <v>4942</v>
      </c>
    </row>
    <row r="2791" spans="1:14" customFormat="1" hidden="1" x14ac:dyDescent="0.2">
      <c r="A2791" s="6">
        <v>45143</v>
      </c>
      <c r="B2791" s="2">
        <v>46797</v>
      </c>
      <c r="C2791" s="2" t="s">
        <v>2162</v>
      </c>
      <c r="D2791" s="2" t="s">
        <v>4789</v>
      </c>
      <c r="E2791" s="1">
        <v>654610</v>
      </c>
      <c r="F2791" s="8" t="s">
        <v>316</v>
      </c>
      <c r="G2791" s="1">
        <v>52369</v>
      </c>
      <c r="H2791" s="1">
        <f t="shared" si="187"/>
        <v>706979</v>
      </c>
      <c r="I2791" s="2" t="s">
        <v>944</v>
      </c>
      <c r="J2791" s="2" t="s">
        <v>319</v>
      </c>
      <c r="K2791" s="1">
        <f>+VLOOKUP(B2791,[3]Sheet1!$A:$H,6,0)</f>
        <v>654613</v>
      </c>
      <c r="L2791" s="1">
        <f t="shared" si="186"/>
        <v>3</v>
      </c>
      <c r="M2791" s="6">
        <f>+VLOOKUP(B2791,[3]Sheet1!$A:$H,8,0)</f>
        <v>45177</v>
      </c>
      <c r="N2791" t="s">
        <v>4942</v>
      </c>
    </row>
    <row r="2792" spans="1:14" customFormat="1" hidden="1" x14ac:dyDescent="0.2">
      <c r="A2792" s="6">
        <v>45143</v>
      </c>
      <c r="B2792" s="2">
        <v>46798</v>
      </c>
      <c r="C2792" s="2" t="s">
        <v>2162</v>
      </c>
      <c r="D2792" s="2" t="s">
        <v>4790</v>
      </c>
      <c r="E2792" s="1">
        <v>1887980</v>
      </c>
      <c r="F2792" s="8" t="s">
        <v>316</v>
      </c>
      <c r="G2792" s="1">
        <v>151038</v>
      </c>
      <c r="H2792" s="1">
        <f t="shared" si="187"/>
        <v>2039018</v>
      </c>
      <c r="I2792" s="2" t="s">
        <v>944</v>
      </c>
      <c r="J2792" s="2" t="s">
        <v>319</v>
      </c>
      <c r="K2792" s="1">
        <f>+VLOOKUP(B2792,[3]Sheet1!$A:$H,6,0)</f>
        <v>1887975</v>
      </c>
      <c r="L2792" s="1">
        <f t="shared" si="186"/>
        <v>-5</v>
      </c>
      <c r="M2792" s="6">
        <f>+VLOOKUP(B2792,[3]Sheet1!$A:$H,8,0)</f>
        <v>45177</v>
      </c>
      <c r="N2792" t="s">
        <v>4942</v>
      </c>
    </row>
    <row r="2793" spans="1:14" customFormat="1" hidden="1" x14ac:dyDescent="0.2">
      <c r="A2793" s="6">
        <v>45143</v>
      </c>
      <c r="B2793" s="2">
        <v>46799</v>
      </c>
      <c r="C2793" s="2" t="s">
        <v>2162</v>
      </c>
      <c r="D2793" s="2" t="s">
        <v>4791</v>
      </c>
      <c r="E2793" s="1">
        <v>1887980</v>
      </c>
      <c r="F2793" s="8" t="s">
        <v>316</v>
      </c>
      <c r="G2793" s="1">
        <v>151038</v>
      </c>
      <c r="H2793" s="1">
        <f t="shared" si="187"/>
        <v>2039018</v>
      </c>
      <c r="I2793" s="2" t="s">
        <v>1900</v>
      </c>
      <c r="J2793" s="2" t="s">
        <v>441</v>
      </c>
      <c r="K2793" s="1">
        <f>+VLOOKUP(B2793,[3]Sheet1!$A:$H,6,0)</f>
        <v>1887975</v>
      </c>
      <c r="L2793" s="1">
        <f t="shared" si="186"/>
        <v>-5</v>
      </c>
      <c r="M2793" s="6">
        <f>+VLOOKUP(B2793,[3]Sheet1!$A:$H,8,0)</f>
        <v>45177</v>
      </c>
      <c r="N2793" t="s">
        <v>4942</v>
      </c>
    </row>
    <row r="2794" spans="1:14" customFormat="1" hidden="1" x14ac:dyDescent="0.2">
      <c r="A2794" s="6">
        <v>45143</v>
      </c>
      <c r="B2794" s="2">
        <v>46800</v>
      </c>
      <c r="C2794" s="2" t="s">
        <v>2162</v>
      </c>
      <c r="D2794" s="2" t="s">
        <v>4792</v>
      </c>
      <c r="E2794" s="1">
        <v>4719950</v>
      </c>
      <c r="F2794" s="8" t="s">
        <v>316</v>
      </c>
      <c r="G2794" s="1">
        <v>377596</v>
      </c>
      <c r="H2794" s="1">
        <f t="shared" si="187"/>
        <v>5097546</v>
      </c>
      <c r="I2794" s="2" t="s">
        <v>2355</v>
      </c>
      <c r="J2794" s="2" t="s">
        <v>2013</v>
      </c>
      <c r="K2794" s="1">
        <f>+VLOOKUP(B2794,[3]Sheet1!$A:$H,6,0)</f>
        <v>4719950</v>
      </c>
      <c r="L2794" s="1">
        <f t="shared" si="186"/>
        <v>0</v>
      </c>
      <c r="M2794" s="6">
        <f>+VLOOKUP(B2794,[3]Sheet1!$A:$H,8,0)</f>
        <v>45177</v>
      </c>
      <c r="N2794" t="s">
        <v>4942</v>
      </c>
    </row>
    <row r="2795" spans="1:14" customFormat="1" hidden="1" x14ac:dyDescent="0.2">
      <c r="A2795" s="6">
        <v>45143</v>
      </c>
      <c r="B2795" s="2">
        <v>46801</v>
      </c>
      <c r="C2795" s="2" t="s">
        <v>2162</v>
      </c>
      <c r="D2795" s="2" t="s">
        <v>4793</v>
      </c>
      <c r="E2795" s="1">
        <v>943990</v>
      </c>
      <c r="F2795" s="8" t="s">
        <v>316</v>
      </c>
      <c r="G2795" s="1">
        <v>75519</v>
      </c>
      <c r="H2795" s="1">
        <f t="shared" si="187"/>
        <v>1019509</v>
      </c>
      <c r="I2795" s="2" t="s">
        <v>1222</v>
      </c>
      <c r="J2795" s="2" t="s">
        <v>915</v>
      </c>
      <c r="K2795" s="1">
        <f>+VLOOKUP(B2795,[3]Sheet1!$A:$H,6,0)</f>
        <v>943988</v>
      </c>
      <c r="L2795" s="1">
        <f t="shared" si="186"/>
        <v>-2</v>
      </c>
      <c r="M2795" s="6">
        <f>+VLOOKUP(B2795,[3]Sheet1!$A:$H,8,0)</f>
        <v>45177</v>
      </c>
      <c r="N2795" t="s">
        <v>4942</v>
      </c>
    </row>
    <row r="2796" spans="1:14" customFormat="1" hidden="1" x14ac:dyDescent="0.2">
      <c r="A2796" s="6">
        <v>45143</v>
      </c>
      <c r="B2796" s="2">
        <v>46802</v>
      </c>
      <c r="C2796" s="2" t="s">
        <v>2162</v>
      </c>
      <c r="D2796" s="2" t="s">
        <v>4794</v>
      </c>
      <c r="E2796" s="1">
        <v>250915</v>
      </c>
      <c r="F2796" s="8" t="s">
        <v>316</v>
      </c>
      <c r="G2796" s="1">
        <v>20073</v>
      </c>
      <c r="H2796" s="1">
        <f t="shared" si="187"/>
        <v>270988</v>
      </c>
      <c r="I2796" s="2" t="s">
        <v>1222</v>
      </c>
      <c r="J2796" s="2" t="s">
        <v>915</v>
      </c>
      <c r="K2796" s="1">
        <f>+VLOOKUP(B2796,[3]Sheet1!$A:$H,6,0)</f>
        <v>250913</v>
      </c>
      <c r="L2796" s="1">
        <f t="shared" si="186"/>
        <v>-2</v>
      </c>
      <c r="M2796" s="6">
        <f>+VLOOKUP(B2796,[3]Sheet1!$A:$H,8,0)</f>
        <v>45177</v>
      </c>
      <c r="N2796" t="s">
        <v>4942</v>
      </c>
    </row>
    <row r="2797" spans="1:14" customFormat="1" hidden="1" x14ac:dyDescent="0.2">
      <c r="A2797" s="6">
        <v>45143</v>
      </c>
      <c r="B2797" s="2">
        <v>46803</v>
      </c>
      <c r="C2797" s="2" t="s">
        <v>2162</v>
      </c>
      <c r="D2797" s="2" t="s">
        <v>4795</v>
      </c>
      <c r="E2797" s="1">
        <v>943990</v>
      </c>
      <c r="F2797" s="8" t="s">
        <v>316</v>
      </c>
      <c r="G2797" s="1">
        <v>75519</v>
      </c>
      <c r="H2797" s="1">
        <f t="shared" si="187"/>
        <v>1019509</v>
      </c>
      <c r="I2797" s="2" t="s">
        <v>24</v>
      </c>
      <c r="J2797" s="2" t="s">
        <v>349</v>
      </c>
      <c r="K2797" s="1">
        <f>+VLOOKUP(B2797,[3]Sheet1!$A:$H,6,0)</f>
        <v>943988</v>
      </c>
      <c r="L2797" s="1">
        <f t="shared" si="186"/>
        <v>-2</v>
      </c>
      <c r="M2797" s="6">
        <f>+VLOOKUP(B2797,[3]Sheet1!$A:$H,8,0)</f>
        <v>45177</v>
      </c>
      <c r="N2797" t="s">
        <v>4942</v>
      </c>
    </row>
    <row r="2798" spans="1:14" customFormat="1" hidden="1" x14ac:dyDescent="0.2">
      <c r="A2798" s="6">
        <v>45143</v>
      </c>
      <c r="B2798" s="2">
        <v>46804</v>
      </c>
      <c r="C2798" s="2" t="s">
        <v>2162</v>
      </c>
      <c r="D2798" s="2" t="s">
        <v>4796</v>
      </c>
      <c r="E2798" s="1">
        <v>943990</v>
      </c>
      <c r="F2798" s="8" t="s">
        <v>316</v>
      </c>
      <c r="G2798" s="1">
        <v>75519</v>
      </c>
      <c r="H2798" s="1">
        <f t="shared" si="187"/>
        <v>1019509</v>
      </c>
      <c r="I2798" s="2" t="s">
        <v>24</v>
      </c>
      <c r="J2798" s="2" t="s">
        <v>349</v>
      </c>
      <c r="K2798" s="1">
        <f>+VLOOKUP(B2798,[3]Sheet1!$A:$H,6,0)</f>
        <v>943988</v>
      </c>
      <c r="L2798" s="1">
        <f t="shared" si="186"/>
        <v>-2</v>
      </c>
      <c r="M2798" s="6">
        <f>+VLOOKUP(B2798,[3]Sheet1!$A:$H,8,0)</f>
        <v>45177</v>
      </c>
      <c r="N2798" t="s">
        <v>4942</v>
      </c>
    </row>
    <row r="2799" spans="1:14" customFormat="1" hidden="1" x14ac:dyDescent="0.2">
      <c r="A2799" s="6">
        <v>45143</v>
      </c>
      <c r="B2799" s="2">
        <v>46805</v>
      </c>
      <c r="C2799" s="2" t="s">
        <v>2162</v>
      </c>
      <c r="D2799" s="2" t="s">
        <v>4797</v>
      </c>
      <c r="E2799" s="1">
        <v>654610</v>
      </c>
      <c r="F2799" s="8" t="s">
        <v>316</v>
      </c>
      <c r="G2799" s="1">
        <v>52369</v>
      </c>
      <c r="H2799" s="1">
        <f t="shared" si="187"/>
        <v>706979</v>
      </c>
      <c r="I2799" s="2" t="s">
        <v>2818</v>
      </c>
      <c r="J2799" s="2" t="s">
        <v>364</v>
      </c>
      <c r="K2799" s="1">
        <f>+VLOOKUP(B2799,[3]Sheet1!$A:$H,6,0)</f>
        <v>654613</v>
      </c>
      <c r="L2799" s="1">
        <f t="shared" si="186"/>
        <v>3</v>
      </c>
      <c r="M2799" s="6">
        <f>+VLOOKUP(B2799,[3]Sheet1!$A:$H,8,0)</f>
        <v>45177</v>
      </c>
      <c r="N2799" t="s">
        <v>4942</v>
      </c>
    </row>
    <row r="2800" spans="1:14" customFormat="1" hidden="1" x14ac:dyDescent="0.2">
      <c r="A2800" s="6">
        <v>45143</v>
      </c>
      <c r="B2800" s="2">
        <v>46806</v>
      </c>
      <c r="C2800" s="2" t="s">
        <v>2162</v>
      </c>
      <c r="D2800" s="2" t="s">
        <v>4798</v>
      </c>
      <c r="E2800" s="1">
        <v>1499255</v>
      </c>
      <c r="F2800" s="8" t="s">
        <v>316</v>
      </c>
      <c r="G2800" s="1">
        <v>119940</v>
      </c>
      <c r="H2800" s="1">
        <f t="shared" si="187"/>
        <v>1619195</v>
      </c>
      <c r="I2800" s="2" t="s">
        <v>2445</v>
      </c>
      <c r="J2800" s="2" t="s">
        <v>1098</v>
      </c>
      <c r="K2800" s="1">
        <f>+VLOOKUP(B2800,[3]Sheet1!$A:$H,6,0)</f>
        <v>1499250</v>
      </c>
      <c r="L2800" s="1">
        <f t="shared" si="186"/>
        <v>-5</v>
      </c>
      <c r="M2800" s="6">
        <f>+VLOOKUP(B2800,[3]Sheet1!$A:$H,8,0)</f>
        <v>45177</v>
      </c>
      <c r="N2800" t="s">
        <v>4942</v>
      </c>
    </row>
    <row r="2801" spans="1:14" customFormat="1" hidden="1" x14ac:dyDescent="0.2">
      <c r="A2801" s="6">
        <v>45143</v>
      </c>
      <c r="B2801" s="2">
        <v>46807</v>
      </c>
      <c r="C2801" s="2" t="s">
        <v>2162</v>
      </c>
      <c r="D2801" s="2" t="s">
        <v>4799</v>
      </c>
      <c r="E2801" s="1">
        <v>1072050</v>
      </c>
      <c r="F2801" s="8" t="s">
        <v>316</v>
      </c>
      <c r="G2801" s="1">
        <v>85764</v>
      </c>
      <c r="H2801" s="1">
        <f t="shared" si="187"/>
        <v>1157814</v>
      </c>
      <c r="I2801" s="2" t="s">
        <v>1796</v>
      </c>
      <c r="J2801" s="2" t="s">
        <v>913</v>
      </c>
      <c r="K2801" s="1">
        <f>+VLOOKUP(B2801,[3]Sheet1!$A:$H,6,0)</f>
        <v>1072050</v>
      </c>
      <c r="L2801" s="1">
        <f t="shared" si="186"/>
        <v>0</v>
      </c>
      <c r="M2801" s="6">
        <f>+VLOOKUP(B2801,[3]Sheet1!$A:$H,8,0)</f>
        <v>45177</v>
      </c>
      <c r="N2801" t="s">
        <v>4942</v>
      </c>
    </row>
    <row r="2802" spans="1:14" customFormat="1" hidden="1" x14ac:dyDescent="0.2">
      <c r="A2802" s="6">
        <v>45143</v>
      </c>
      <c r="B2802" s="2">
        <v>46808</v>
      </c>
      <c r="C2802" s="2" t="s">
        <v>2162</v>
      </c>
      <c r="D2802" s="2" t="s">
        <v>4800</v>
      </c>
      <c r="E2802" s="1">
        <v>943990</v>
      </c>
      <c r="F2802" s="8" t="s">
        <v>316</v>
      </c>
      <c r="G2802" s="1">
        <v>75519</v>
      </c>
      <c r="H2802" s="1">
        <f t="shared" si="187"/>
        <v>1019509</v>
      </c>
      <c r="I2802" s="2" t="s">
        <v>1796</v>
      </c>
      <c r="J2802" s="2" t="s">
        <v>913</v>
      </c>
      <c r="K2802" s="1">
        <f>+VLOOKUP(B2802,[3]Sheet1!$A:$H,6,0)</f>
        <v>943988</v>
      </c>
      <c r="L2802" s="1">
        <f t="shared" si="186"/>
        <v>-2</v>
      </c>
      <c r="M2802" s="6">
        <f>+VLOOKUP(B2802,[3]Sheet1!$A:$H,8,0)</f>
        <v>45177</v>
      </c>
      <c r="N2802" t="s">
        <v>4942</v>
      </c>
    </row>
    <row r="2803" spans="1:14" customFormat="1" hidden="1" x14ac:dyDescent="0.2">
      <c r="A2803" s="6">
        <v>45143</v>
      </c>
      <c r="B2803" s="2">
        <v>46809</v>
      </c>
      <c r="C2803" s="2" t="s">
        <v>2162</v>
      </c>
      <c r="D2803" s="2" t="s">
        <v>4801</v>
      </c>
      <c r="E2803" s="1">
        <v>1348706</v>
      </c>
      <c r="F2803" s="8" t="s">
        <v>316</v>
      </c>
      <c r="G2803" s="1">
        <v>107896</v>
      </c>
      <c r="H2803" s="1">
        <f t="shared" si="187"/>
        <v>1456602</v>
      </c>
      <c r="I2803" s="2" t="s">
        <v>2339</v>
      </c>
      <c r="J2803" s="2" t="s">
        <v>1408</v>
      </c>
      <c r="K2803" s="1">
        <f>+VLOOKUP(B2803,[3]Sheet1!$A:$H,6,0)</f>
        <v>1348700</v>
      </c>
      <c r="L2803" s="1">
        <f t="shared" si="186"/>
        <v>-6</v>
      </c>
      <c r="M2803" s="6">
        <f>+VLOOKUP(B2803,[3]Sheet1!$A:$H,8,0)</f>
        <v>45177</v>
      </c>
      <c r="N2803" t="s">
        <v>4942</v>
      </c>
    </row>
    <row r="2804" spans="1:14" customFormat="1" hidden="1" x14ac:dyDescent="0.2">
      <c r="A2804" s="6">
        <v>45143</v>
      </c>
      <c r="B2804" s="2">
        <v>46811</v>
      </c>
      <c r="C2804" s="2" t="s">
        <v>2162</v>
      </c>
      <c r="D2804" s="2" t="s">
        <v>4802</v>
      </c>
      <c r="E2804" s="1">
        <v>943990</v>
      </c>
      <c r="F2804" s="8" t="s">
        <v>316</v>
      </c>
      <c r="G2804" s="1">
        <v>75519</v>
      </c>
      <c r="H2804" s="1">
        <f t="shared" si="187"/>
        <v>1019509</v>
      </c>
      <c r="I2804" s="2" t="s">
        <v>944</v>
      </c>
      <c r="J2804" s="2" t="s">
        <v>319</v>
      </c>
      <c r="K2804" s="1">
        <f>+VLOOKUP(B2804,[3]Sheet1!$A:$H,6,0)</f>
        <v>943988</v>
      </c>
      <c r="L2804" s="1">
        <f t="shared" si="186"/>
        <v>-2</v>
      </c>
      <c r="M2804" s="6">
        <f>+VLOOKUP(B2804,[3]Sheet1!$A:$H,8,0)</f>
        <v>45177</v>
      </c>
      <c r="N2804" t="s">
        <v>4942</v>
      </c>
    </row>
    <row r="2805" spans="1:14" customFormat="1" hidden="1" x14ac:dyDescent="0.2">
      <c r="A2805" s="6">
        <v>45143</v>
      </c>
      <c r="B2805" s="2">
        <v>46814</v>
      </c>
      <c r="C2805" s="2" t="s">
        <v>2162</v>
      </c>
      <c r="D2805" s="2" t="s">
        <v>4803</v>
      </c>
      <c r="E2805" s="1">
        <v>1750170</v>
      </c>
      <c r="F2805" s="8" t="s">
        <v>316</v>
      </c>
      <c r="G2805" s="1">
        <v>140014</v>
      </c>
      <c r="H2805" s="1">
        <f t="shared" si="187"/>
        <v>1890184</v>
      </c>
      <c r="I2805" s="2" t="s">
        <v>1900</v>
      </c>
      <c r="J2805" s="2" t="s">
        <v>441</v>
      </c>
      <c r="K2805" s="1">
        <f>+VLOOKUP(B2805,[3]Sheet1!$A:$H,6,0)</f>
        <v>1750175</v>
      </c>
      <c r="L2805" s="1">
        <f t="shared" si="186"/>
        <v>5</v>
      </c>
      <c r="M2805" s="6">
        <f>+VLOOKUP(B2805,[3]Sheet1!$A:$H,8,0)</f>
        <v>45177</v>
      </c>
      <c r="N2805" t="s">
        <v>4942</v>
      </c>
    </row>
    <row r="2806" spans="1:14" customFormat="1" hidden="1" x14ac:dyDescent="0.2">
      <c r="A2806" s="6">
        <v>45143</v>
      </c>
      <c r="B2806" s="2">
        <v>46815</v>
      </c>
      <c r="C2806" s="2" t="s">
        <v>2162</v>
      </c>
      <c r="D2806" s="2" t="s">
        <v>4804</v>
      </c>
      <c r="E2806" s="1">
        <v>1194905</v>
      </c>
      <c r="F2806" s="8" t="s">
        <v>316</v>
      </c>
      <c r="G2806" s="1">
        <v>95592</v>
      </c>
      <c r="H2806" s="1">
        <f t="shared" si="187"/>
        <v>1290497</v>
      </c>
      <c r="I2806" s="2" t="s">
        <v>2119</v>
      </c>
      <c r="J2806" s="2" t="s">
        <v>1150</v>
      </c>
      <c r="K2806" s="1">
        <f>+VLOOKUP(B2806,[3]Sheet1!$A:$H,6,0)</f>
        <v>1194900</v>
      </c>
      <c r="L2806" s="1">
        <f t="shared" si="186"/>
        <v>-5</v>
      </c>
      <c r="M2806" s="6">
        <f>+VLOOKUP(B2806,[3]Sheet1!$A:$H,8,0)</f>
        <v>45177</v>
      </c>
      <c r="N2806" t="s">
        <v>4942</v>
      </c>
    </row>
    <row r="2807" spans="1:14" customFormat="1" hidden="1" x14ac:dyDescent="0.2">
      <c r="A2807" s="6">
        <v>45143</v>
      </c>
      <c r="B2807" s="2">
        <v>46816</v>
      </c>
      <c r="C2807" s="2" t="s">
        <v>2162</v>
      </c>
      <c r="D2807" s="2" t="s">
        <v>4805</v>
      </c>
      <c r="E2807" s="1">
        <v>3775960</v>
      </c>
      <c r="F2807" s="8" t="s">
        <v>316</v>
      </c>
      <c r="G2807" s="1">
        <v>302077</v>
      </c>
      <c r="H2807" s="1">
        <f t="shared" si="187"/>
        <v>4078037</v>
      </c>
      <c r="I2807" s="2" t="s">
        <v>2355</v>
      </c>
      <c r="J2807" s="2" t="s">
        <v>2013</v>
      </c>
      <c r="K2807" s="1">
        <f>+VLOOKUP(B2807,[3]Sheet1!$A:$H,6,0)</f>
        <v>3775963</v>
      </c>
      <c r="L2807" s="1">
        <f t="shared" si="186"/>
        <v>3</v>
      </c>
      <c r="M2807" s="6">
        <f>+VLOOKUP(B2807,[3]Sheet1!$A:$H,8,0)</f>
        <v>45177</v>
      </c>
      <c r="N2807" t="s">
        <v>4942</v>
      </c>
    </row>
    <row r="2808" spans="1:14" customFormat="1" hidden="1" x14ac:dyDescent="0.2">
      <c r="A2808" s="6">
        <v>45143</v>
      </c>
      <c r="B2808" s="2">
        <v>46818</v>
      </c>
      <c r="C2808" s="2" t="s">
        <v>2162</v>
      </c>
      <c r="D2808" s="2" t="s">
        <v>4806</v>
      </c>
      <c r="E2808" s="1">
        <v>1583401</v>
      </c>
      <c r="F2808" s="8" t="s">
        <v>316</v>
      </c>
      <c r="G2808" s="1">
        <v>126672</v>
      </c>
      <c r="H2808" s="1">
        <f t="shared" si="187"/>
        <v>1710073</v>
      </c>
      <c r="I2808" s="2" t="s">
        <v>2355</v>
      </c>
      <c r="J2808" s="2" t="s">
        <v>2013</v>
      </c>
      <c r="K2808" s="1">
        <f>+VLOOKUP(B2808,[3]Sheet1!$A:$H,6,0)</f>
        <v>1583400</v>
      </c>
      <c r="L2808" s="1">
        <f t="shared" si="186"/>
        <v>-1</v>
      </c>
      <c r="M2808" s="6">
        <f>+VLOOKUP(B2808,[3]Sheet1!$A:$H,8,0)</f>
        <v>45177</v>
      </c>
      <c r="N2808" t="s">
        <v>4942</v>
      </c>
    </row>
    <row r="2809" spans="1:14" customFormat="1" hidden="1" x14ac:dyDescent="0.2">
      <c r="A2809" s="6">
        <v>45145</v>
      </c>
      <c r="B2809" s="2">
        <v>262</v>
      </c>
      <c r="C2809" s="2" t="s">
        <v>3447</v>
      </c>
      <c r="D2809" s="2" t="s">
        <v>4807</v>
      </c>
      <c r="E2809" s="1">
        <v>-5498951</v>
      </c>
      <c r="F2809" s="8" t="s">
        <v>316</v>
      </c>
      <c r="G2809" s="1">
        <v>-439918</v>
      </c>
      <c r="H2809" s="1">
        <f t="shared" si="187"/>
        <v>-5938869</v>
      </c>
      <c r="I2809" s="2" t="s">
        <v>2355</v>
      </c>
      <c r="J2809" s="2" t="s">
        <v>2013</v>
      </c>
      <c r="K2809" s="1">
        <f>+VLOOKUP(B2809,[3]Sheet1!$A:$H,6,0)</f>
        <v>-5498951</v>
      </c>
      <c r="L2809" s="1">
        <f t="shared" si="186"/>
        <v>0</v>
      </c>
      <c r="M2809" s="6">
        <f>+VLOOKUP(B2809,[3]Sheet1!$A:$H,8,0)</f>
        <v>45177</v>
      </c>
      <c r="N2809" t="s">
        <v>4942</v>
      </c>
    </row>
    <row r="2810" spans="1:14" customFormat="1" hidden="1" x14ac:dyDescent="0.2">
      <c r="A2810" s="6">
        <v>45146</v>
      </c>
      <c r="B2810" s="2">
        <v>278</v>
      </c>
      <c r="C2810" s="2" t="s">
        <v>3438</v>
      </c>
      <c r="D2810" s="2" t="s">
        <v>4808</v>
      </c>
      <c r="E2810" s="1">
        <v>-1603809</v>
      </c>
      <c r="F2810" s="8" t="s">
        <v>316</v>
      </c>
      <c r="G2810" s="1">
        <v>-128304</v>
      </c>
      <c r="H2810" s="1">
        <f t="shared" si="187"/>
        <v>-1732113</v>
      </c>
      <c r="I2810" s="2" t="s">
        <v>1893</v>
      </c>
      <c r="J2810" s="2" t="s">
        <v>375</v>
      </c>
      <c r="K2810" s="1">
        <f>+VLOOKUP(B2810,[3]Sheet1!$A:$H,6,0)</f>
        <v>-1603809</v>
      </c>
      <c r="L2810" s="1">
        <f t="shared" si="186"/>
        <v>0</v>
      </c>
      <c r="M2810" s="6">
        <f>+VLOOKUP(B2810,[3]Sheet1!$A:$H,8,0)</f>
        <v>45177</v>
      </c>
      <c r="N2810" t="s">
        <v>4942</v>
      </c>
    </row>
    <row r="2811" spans="1:14" customFormat="1" hidden="1" x14ac:dyDescent="0.2">
      <c r="A2811" s="6">
        <v>45146</v>
      </c>
      <c r="B2811" s="2">
        <v>316</v>
      </c>
      <c r="C2811" s="2" t="s">
        <v>3960</v>
      </c>
      <c r="D2811" s="2" t="s">
        <v>4809</v>
      </c>
      <c r="E2811" s="1">
        <v>-647031</v>
      </c>
      <c r="F2811" s="8" t="s">
        <v>316</v>
      </c>
      <c r="G2811" s="1">
        <v>-51762</v>
      </c>
      <c r="H2811" s="1">
        <f t="shared" si="187"/>
        <v>-698793</v>
      </c>
      <c r="I2811" s="2" t="s">
        <v>944</v>
      </c>
      <c r="J2811" s="2" t="s">
        <v>319</v>
      </c>
      <c r="K2811" s="1">
        <f>+VLOOKUP(B2811,[3]Sheet1!$A:$H,6,0)</f>
        <v>-647031</v>
      </c>
      <c r="L2811" s="1">
        <f t="shared" si="186"/>
        <v>0</v>
      </c>
      <c r="M2811" s="6">
        <f>+VLOOKUP(B2811,[3]Sheet1!$A:$H,8,0)</f>
        <v>45177</v>
      </c>
      <c r="N2811" t="s">
        <v>4942</v>
      </c>
    </row>
    <row r="2812" spans="1:14" customFormat="1" hidden="1" x14ac:dyDescent="0.2">
      <c r="A2812" s="6">
        <v>45146</v>
      </c>
      <c r="B2812" s="2">
        <v>340</v>
      </c>
      <c r="C2812" s="2" t="s">
        <v>3464</v>
      </c>
      <c r="D2812" s="2" t="s">
        <v>4810</v>
      </c>
      <c r="E2812" s="1">
        <v>-1359360</v>
      </c>
      <c r="F2812" s="8" t="s">
        <v>316</v>
      </c>
      <c r="G2812" s="1">
        <v>-108749</v>
      </c>
      <c r="H2812" s="1">
        <f t="shared" si="187"/>
        <v>-1468109</v>
      </c>
      <c r="I2812" s="2" t="s">
        <v>1222</v>
      </c>
      <c r="J2812" s="2" t="s">
        <v>915</v>
      </c>
      <c r="K2812" s="1">
        <f>+VLOOKUP(B2812,[3]Sheet1!$A:$H,6,0)</f>
        <v>-1359360</v>
      </c>
      <c r="L2812" s="1">
        <f t="shared" si="186"/>
        <v>0</v>
      </c>
      <c r="M2812" s="6">
        <f>+VLOOKUP(B2812,[3]Sheet1!$A:$H,8,0)</f>
        <v>45177</v>
      </c>
      <c r="N2812" t="s">
        <v>4942</v>
      </c>
    </row>
    <row r="2813" spans="1:14" customFormat="1" hidden="1" x14ac:dyDescent="0.2">
      <c r="A2813" s="6">
        <v>45146</v>
      </c>
      <c r="B2813" s="2">
        <v>356</v>
      </c>
      <c r="C2813" s="2" t="s">
        <v>3464</v>
      </c>
      <c r="D2813" s="2" t="s">
        <v>4811</v>
      </c>
      <c r="E2813" s="1">
        <v>-2359740</v>
      </c>
      <c r="F2813" s="8" t="s">
        <v>316</v>
      </c>
      <c r="G2813" s="1">
        <v>-188779</v>
      </c>
      <c r="H2813" s="1">
        <f t="shared" si="187"/>
        <v>-2548519</v>
      </c>
      <c r="I2813" s="2" t="s">
        <v>1222</v>
      </c>
      <c r="J2813" s="2" t="s">
        <v>915</v>
      </c>
      <c r="K2813" s="1">
        <f>+VLOOKUP(B2813,[3]Sheet1!$A:$H,6,0)</f>
        <v>-2359740</v>
      </c>
      <c r="L2813" s="1">
        <f t="shared" si="186"/>
        <v>0</v>
      </c>
      <c r="M2813" s="6">
        <f>+VLOOKUP(B2813,[3]Sheet1!$A:$H,8,0)</f>
        <v>45177</v>
      </c>
      <c r="N2813" t="s">
        <v>4942</v>
      </c>
    </row>
    <row r="2814" spans="1:14" customFormat="1" hidden="1" x14ac:dyDescent="0.2">
      <c r="A2814" s="6">
        <v>45146</v>
      </c>
      <c r="B2814" s="2">
        <v>455</v>
      </c>
      <c r="C2814" s="2" t="s">
        <v>3389</v>
      </c>
      <c r="D2814" s="2" t="s">
        <v>4812</v>
      </c>
      <c r="E2814" s="1">
        <v>-1074023</v>
      </c>
      <c r="F2814" s="8" t="s">
        <v>316</v>
      </c>
      <c r="G2814" s="1">
        <v>-85922</v>
      </c>
      <c r="H2814" s="1">
        <f t="shared" si="187"/>
        <v>-1159945</v>
      </c>
      <c r="I2814" s="2" t="s">
        <v>1900</v>
      </c>
      <c r="J2814" s="2" t="s">
        <v>441</v>
      </c>
      <c r="K2814" s="1">
        <f>+VLOOKUP(B2814,[3]Sheet1!$A:$H,6,0)</f>
        <v>-1074023</v>
      </c>
      <c r="L2814" s="1">
        <f t="shared" si="186"/>
        <v>0</v>
      </c>
      <c r="M2814" s="6">
        <f>+VLOOKUP(B2814,[3]Sheet1!$A:$H,8,0)</f>
        <v>45177</v>
      </c>
      <c r="N2814" t="s">
        <v>4942</v>
      </c>
    </row>
    <row r="2815" spans="1:14" customFormat="1" hidden="1" x14ac:dyDescent="0.2">
      <c r="A2815" s="6">
        <v>45146</v>
      </c>
      <c r="B2815" s="2">
        <v>461</v>
      </c>
      <c r="C2815" s="2" t="s">
        <v>3389</v>
      </c>
      <c r="D2815" s="2" t="s">
        <v>4813</v>
      </c>
      <c r="E2815" s="1">
        <v>-188798</v>
      </c>
      <c r="F2815" s="8" t="s">
        <v>316</v>
      </c>
      <c r="G2815" s="1">
        <v>-15104</v>
      </c>
      <c r="H2815" s="1">
        <f t="shared" si="187"/>
        <v>-203902</v>
      </c>
      <c r="I2815" s="2" t="s">
        <v>1900</v>
      </c>
      <c r="J2815" s="2" t="s">
        <v>441</v>
      </c>
      <c r="K2815" s="1">
        <f>+VLOOKUP(B2815,[3]Sheet1!$A:$H,6,0)</f>
        <v>-188798</v>
      </c>
      <c r="L2815" s="1">
        <f t="shared" si="186"/>
        <v>0</v>
      </c>
      <c r="M2815" s="6">
        <f>+VLOOKUP(B2815,[3]Sheet1!$A:$H,8,0)</f>
        <v>45177</v>
      </c>
      <c r="N2815" t="s">
        <v>4942</v>
      </c>
    </row>
    <row r="2816" spans="1:14" customFormat="1" hidden="1" x14ac:dyDescent="0.2">
      <c r="A2816" s="6">
        <v>45147</v>
      </c>
      <c r="B2816" s="2">
        <v>360</v>
      </c>
      <c r="C2816" s="2" t="s">
        <v>3462</v>
      </c>
      <c r="D2816" s="2" t="s">
        <v>4814</v>
      </c>
      <c r="E2816" s="1">
        <v>-3996960</v>
      </c>
      <c r="F2816" s="8" t="s">
        <v>316</v>
      </c>
      <c r="G2816" s="1">
        <v>-319757</v>
      </c>
      <c r="H2816" s="1">
        <f t="shared" si="187"/>
        <v>-4316717</v>
      </c>
      <c r="I2816" s="2" t="s">
        <v>2818</v>
      </c>
      <c r="J2816" s="2" t="s">
        <v>364</v>
      </c>
      <c r="K2816" s="1">
        <f>+VLOOKUP(B2816,[3]Sheet1!$A:$H,6,0)</f>
        <v>-3996960</v>
      </c>
      <c r="L2816" s="1">
        <f t="shared" si="186"/>
        <v>0</v>
      </c>
      <c r="M2816" s="6">
        <f>+VLOOKUP(B2816,[3]Sheet1!$A:$H,8,0)</f>
        <v>45177</v>
      </c>
      <c r="N2816" t="s">
        <v>4942</v>
      </c>
    </row>
    <row r="2817" spans="1:14" customFormat="1" hidden="1" x14ac:dyDescent="0.2">
      <c r="A2817" s="6">
        <v>45148</v>
      </c>
      <c r="B2817" s="2">
        <v>240</v>
      </c>
      <c r="C2817" s="2" t="s">
        <v>3458</v>
      </c>
      <c r="D2817" s="2" t="s">
        <v>4815</v>
      </c>
      <c r="E2817" s="1">
        <v>-1032628</v>
      </c>
      <c r="F2817" s="8" t="s">
        <v>316</v>
      </c>
      <c r="G2817" s="1">
        <v>-82611</v>
      </c>
      <c r="H2817" s="1">
        <f t="shared" si="187"/>
        <v>-1115239</v>
      </c>
      <c r="I2817" s="2" t="s">
        <v>124</v>
      </c>
      <c r="J2817" s="2" t="s">
        <v>1197</v>
      </c>
      <c r="K2817" s="1">
        <f>+VLOOKUP(B2817,[3]Sheet1!$A:$H,6,0)</f>
        <v>-1032628</v>
      </c>
      <c r="L2817" s="1">
        <f t="shared" si="186"/>
        <v>0</v>
      </c>
      <c r="M2817" s="6">
        <f>+VLOOKUP(B2817,[3]Sheet1!$A:$H,8,0)</f>
        <v>45177</v>
      </c>
      <c r="N2817" t="s">
        <v>4942</v>
      </c>
    </row>
    <row r="2818" spans="1:14" customFormat="1" hidden="1" x14ac:dyDescent="0.2">
      <c r="A2818" s="6">
        <v>45148</v>
      </c>
      <c r="B2818" s="2">
        <v>315</v>
      </c>
      <c r="C2818" s="2" t="s">
        <v>3445</v>
      </c>
      <c r="D2818" s="2" t="s">
        <v>4816</v>
      </c>
      <c r="E2818" s="1">
        <v>-1644495</v>
      </c>
      <c r="F2818" s="8" t="s">
        <v>316</v>
      </c>
      <c r="G2818" s="1">
        <v>-131559</v>
      </c>
      <c r="H2818" s="1">
        <f t="shared" si="187"/>
        <v>-1776054</v>
      </c>
      <c r="I2818" s="2" t="s">
        <v>24</v>
      </c>
      <c r="J2818" s="2" t="s">
        <v>349</v>
      </c>
      <c r="K2818" s="1">
        <f>+VLOOKUP(B2818,[3]Sheet1!$A:$H,6,0)</f>
        <v>-1644495</v>
      </c>
      <c r="L2818" s="1">
        <f t="shared" si="186"/>
        <v>0</v>
      </c>
      <c r="M2818" s="6">
        <f>+VLOOKUP(B2818,[3]Sheet1!$A:$H,8,0)</f>
        <v>45177</v>
      </c>
      <c r="N2818" t="s">
        <v>4942</v>
      </c>
    </row>
    <row r="2819" spans="1:14" customFormat="1" hidden="1" x14ac:dyDescent="0.2">
      <c r="A2819" s="6">
        <v>45150</v>
      </c>
      <c r="B2819" s="2">
        <v>48261</v>
      </c>
      <c r="C2819" s="2" t="s">
        <v>2162</v>
      </c>
      <c r="D2819" s="2" t="s">
        <v>4817</v>
      </c>
      <c r="E2819" s="1">
        <v>3775960</v>
      </c>
      <c r="F2819" s="8" t="s">
        <v>316</v>
      </c>
      <c r="G2819" s="1">
        <v>302077</v>
      </c>
      <c r="H2819" s="1">
        <f t="shared" si="187"/>
        <v>4078037</v>
      </c>
      <c r="I2819" s="2" t="s">
        <v>2355</v>
      </c>
      <c r="J2819" s="2" t="s">
        <v>2013</v>
      </c>
      <c r="K2819" s="1">
        <f>+VLOOKUP(B2819,[3]Sheet1!$A:$H,6,0)</f>
        <v>3775963</v>
      </c>
      <c r="L2819" s="1">
        <f t="shared" si="186"/>
        <v>3</v>
      </c>
      <c r="M2819" s="6">
        <f>+VLOOKUP(B2819,[3]Sheet1!$A:$H,8,0)</f>
        <v>45177</v>
      </c>
      <c r="N2819" t="s">
        <v>4942</v>
      </c>
    </row>
    <row r="2820" spans="1:14" customFormat="1" hidden="1" x14ac:dyDescent="0.2">
      <c r="A2820" s="6">
        <v>45150</v>
      </c>
      <c r="B2820" s="2">
        <v>48262</v>
      </c>
      <c r="C2820" s="2" t="s">
        <v>2162</v>
      </c>
      <c r="D2820" s="2" t="s">
        <v>4818</v>
      </c>
      <c r="E2820" s="1">
        <v>3058560</v>
      </c>
      <c r="F2820" s="8" t="s">
        <v>316</v>
      </c>
      <c r="G2820" s="1">
        <v>244685</v>
      </c>
      <c r="H2820" s="1">
        <f t="shared" si="187"/>
        <v>3303245</v>
      </c>
      <c r="I2820" s="2" t="s">
        <v>2355</v>
      </c>
      <c r="J2820" s="2" t="s">
        <v>2013</v>
      </c>
      <c r="K2820" s="1">
        <f>+VLOOKUP(B2820,[3]Sheet1!$A:$H,6,0)</f>
        <v>3058563</v>
      </c>
      <c r="L2820" s="1">
        <f t="shared" si="186"/>
        <v>3</v>
      </c>
      <c r="M2820" s="6">
        <f>+VLOOKUP(B2820,[3]Sheet1!$A:$H,8,0)</f>
        <v>45177</v>
      </c>
      <c r="N2820" t="s">
        <v>4942</v>
      </c>
    </row>
    <row r="2821" spans="1:14" customFormat="1" hidden="1" x14ac:dyDescent="0.2">
      <c r="A2821" s="6">
        <v>45150</v>
      </c>
      <c r="B2821" s="2">
        <v>48263</v>
      </c>
      <c r="C2821" s="2" t="s">
        <v>2162</v>
      </c>
      <c r="D2821" s="2" t="s">
        <v>4819</v>
      </c>
      <c r="E2821" s="1">
        <v>3774290</v>
      </c>
      <c r="F2821" s="8" t="s">
        <v>316</v>
      </c>
      <c r="G2821" s="1">
        <v>301943</v>
      </c>
      <c r="H2821" s="1">
        <f t="shared" si="187"/>
        <v>4076233</v>
      </c>
      <c r="I2821" s="2" t="s">
        <v>2355</v>
      </c>
      <c r="J2821" s="2" t="s">
        <v>2013</v>
      </c>
      <c r="K2821" s="1">
        <f>+VLOOKUP(B2821,[3]Sheet1!$A:$H,6,0)</f>
        <v>3774288</v>
      </c>
      <c r="L2821" s="1">
        <f t="shared" si="186"/>
        <v>-2</v>
      </c>
      <c r="M2821" s="6">
        <f>+VLOOKUP(B2821,[3]Sheet1!$A:$H,8,0)</f>
        <v>45177</v>
      </c>
      <c r="N2821" t="s">
        <v>4942</v>
      </c>
    </row>
    <row r="2822" spans="1:14" customFormat="1" hidden="1" x14ac:dyDescent="0.2">
      <c r="A2822" s="6">
        <v>45150</v>
      </c>
      <c r="B2822" s="2">
        <v>48277</v>
      </c>
      <c r="C2822" s="2" t="s">
        <v>2162</v>
      </c>
      <c r="D2822" s="2" t="s">
        <v>4820</v>
      </c>
      <c r="E2822" s="1">
        <v>2024120</v>
      </c>
      <c r="F2822" s="8" t="s">
        <v>316</v>
      </c>
      <c r="G2822" s="1">
        <v>161930</v>
      </c>
      <c r="H2822" s="1">
        <f t="shared" si="187"/>
        <v>2186050</v>
      </c>
      <c r="I2822" s="2" t="s">
        <v>944</v>
      </c>
      <c r="J2822" s="2" t="s">
        <v>319</v>
      </c>
      <c r="K2822" s="1">
        <f>+VLOOKUP(B2822,[3]Sheet1!$A:$H,6,0)</f>
        <v>2024125</v>
      </c>
      <c r="L2822" s="1">
        <f t="shared" si="186"/>
        <v>5</v>
      </c>
      <c r="M2822" s="6">
        <f>+VLOOKUP(B2822,[3]Sheet1!$A:$H,8,0)</f>
        <v>45177</v>
      </c>
      <c r="N2822" t="s">
        <v>4942</v>
      </c>
    </row>
    <row r="2823" spans="1:14" customFormat="1" hidden="1" x14ac:dyDescent="0.2">
      <c r="A2823" s="6">
        <v>45150</v>
      </c>
      <c r="B2823" s="2">
        <v>48279</v>
      </c>
      <c r="C2823" s="2" t="s">
        <v>2162</v>
      </c>
      <c r="D2823" s="2" t="s">
        <v>4821</v>
      </c>
      <c r="E2823" s="1">
        <v>1887980</v>
      </c>
      <c r="F2823" s="8" t="s">
        <v>316</v>
      </c>
      <c r="G2823" s="1">
        <v>151038</v>
      </c>
      <c r="H2823" s="1">
        <f t="shared" si="187"/>
        <v>2039018</v>
      </c>
      <c r="I2823" s="2" t="s">
        <v>2339</v>
      </c>
      <c r="J2823" s="2" t="s">
        <v>1408</v>
      </c>
      <c r="K2823" s="1">
        <f>+VLOOKUP(B2823,[3]Sheet1!$A:$H,6,0)</f>
        <v>1887975</v>
      </c>
      <c r="L2823" s="1">
        <f t="shared" si="186"/>
        <v>-5</v>
      </c>
      <c r="M2823" s="6">
        <f>+VLOOKUP(B2823,[3]Sheet1!$A:$H,8,0)</f>
        <v>45177</v>
      </c>
      <c r="N2823" t="s">
        <v>4942</v>
      </c>
    </row>
    <row r="2824" spans="1:14" customFormat="1" hidden="1" x14ac:dyDescent="0.2">
      <c r="A2824" s="6">
        <v>45150</v>
      </c>
      <c r="B2824" s="2">
        <v>48281</v>
      </c>
      <c r="C2824" s="2" t="s">
        <v>2162</v>
      </c>
      <c r="D2824" s="2" t="s">
        <v>4822</v>
      </c>
      <c r="E2824" s="1">
        <v>2585096</v>
      </c>
      <c r="F2824" s="8" t="s">
        <v>316</v>
      </c>
      <c r="G2824" s="1">
        <v>206808</v>
      </c>
      <c r="H2824" s="1">
        <f t="shared" si="187"/>
        <v>2791904</v>
      </c>
      <c r="I2824" s="2" t="s">
        <v>24</v>
      </c>
      <c r="J2824" s="2" t="s">
        <v>349</v>
      </c>
      <c r="K2824" s="1">
        <f>+VLOOKUP(B2824,[3]Sheet1!$A:$H,6,0)</f>
        <v>2585100</v>
      </c>
      <c r="L2824" s="1">
        <f t="shared" si="186"/>
        <v>4</v>
      </c>
      <c r="M2824" s="6">
        <f>+VLOOKUP(B2824,[3]Sheet1!$A:$H,8,0)</f>
        <v>45177</v>
      </c>
      <c r="N2824" t="s">
        <v>4942</v>
      </c>
    </row>
    <row r="2825" spans="1:14" customFormat="1" hidden="1" x14ac:dyDescent="0.2">
      <c r="A2825" s="6">
        <v>45150</v>
      </c>
      <c r="B2825" s="2">
        <v>48282</v>
      </c>
      <c r="C2825" s="2" t="s">
        <v>2162</v>
      </c>
      <c r="D2825" s="2" t="s">
        <v>4823</v>
      </c>
      <c r="E2825" s="1">
        <v>943990</v>
      </c>
      <c r="F2825" s="8" t="s">
        <v>316</v>
      </c>
      <c r="G2825" s="1">
        <v>75519</v>
      </c>
      <c r="H2825" s="1">
        <f t="shared" si="187"/>
        <v>1019509</v>
      </c>
      <c r="I2825" s="2" t="s">
        <v>2339</v>
      </c>
      <c r="J2825" s="2" t="s">
        <v>1408</v>
      </c>
      <c r="K2825" s="1">
        <f>+VLOOKUP(B2825,[3]Sheet1!$A:$H,6,0)</f>
        <v>943988</v>
      </c>
      <c r="L2825" s="1">
        <f t="shared" si="186"/>
        <v>-2</v>
      </c>
      <c r="M2825" s="6">
        <f>+VLOOKUP(B2825,[3]Sheet1!$A:$H,8,0)</f>
        <v>45177</v>
      </c>
      <c r="N2825" t="s">
        <v>4942</v>
      </c>
    </row>
    <row r="2826" spans="1:14" customFormat="1" hidden="1" x14ac:dyDescent="0.2">
      <c r="A2826" s="6">
        <v>45150</v>
      </c>
      <c r="B2826" s="2">
        <v>48283</v>
      </c>
      <c r="C2826" s="2" t="s">
        <v>2162</v>
      </c>
      <c r="D2826" s="2" t="s">
        <v>4824</v>
      </c>
      <c r="E2826" s="1">
        <v>1110580</v>
      </c>
      <c r="F2826" s="8" t="s">
        <v>316</v>
      </c>
      <c r="G2826" s="1">
        <v>88846</v>
      </c>
      <c r="H2826" s="1">
        <f t="shared" si="187"/>
        <v>1199426</v>
      </c>
      <c r="I2826" s="2" t="s">
        <v>2355</v>
      </c>
      <c r="J2826" s="2" t="s">
        <v>2013</v>
      </c>
      <c r="K2826" s="1">
        <f>+VLOOKUP(B2826,[3]Sheet1!$A:$H,6,0)</f>
        <v>1110575</v>
      </c>
      <c r="L2826" s="1">
        <f t="shared" si="186"/>
        <v>-5</v>
      </c>
      <c r="M2826" s="6">
        <f>+VLOOKUP(B2826,[3]Sheet1!$A:$H,8,0)</f>
        <v>45177</v>
      </c>
      <c r="N2826" t="s">
        <v>4942</v>
      </c>
    </row>
    <row r="2827" spans="1:14" customFormat="1" hidden="1" x14ac:dyDescent="0.2">
      <c r="A2827" s="6">
        <v>45150</v>
      </c>
      <c r="B2827" s="2">
        <v>48286</v>
      </c>
      <c r="C2827" s="2" t="s">
        <v>2162</v>
      </c>
      <c r="D2827" s="2" t="s">
        <v>4825</v>
      </c>
      <c r="E2827" s="1">
        <v>943990</v>
      </c>
      <c r="F2827" s="8" t="s">
        <v>316</v>
      </c>
      <c r="G2827" s="1">
        <v>75519</v>
      </c>
      <c r="H2827" s="1">
        <f t="shared" si="187"/>
        <v>1019509</v>
      </c>
      <c r="I2827" s="2" t="s">
        <v>2355</v>
      </c>
      <c r="J2827" s="2" t="s">
        <v>2013</v>
      </c>
      <c r="K2827" s="1">
        <f>+VLOOKUP(B2827,[3]Sheet1!$A:$H,6,0)</f>
        <v>943988</v>
      </c>
      <c r="L2827" s="1">
        <f t="shared" si="186"/>
        <v>-2</v>
      </c>
      <c r="M2827" s="6">
        <f>+VLOOKUP(B2827,[3]Sheet1!$A:$H,8,0)</f>
        <v>45177</v>
      </c>
      <c r="N2827" t="s">
        <v>4942</v>
      </c>
    </row>
    <row r="2828" spans="1:14" customFormat="1" hidden="1" x14ac:dyDescent="0.2">
      <c r="A2828" s="6">
        <v>45150</v>
      </c>
      <c r="B2828" s="2">
        <v>48288</v>
      </c>
      <c r="C2828" s="2" t="s">
        <v>2162</v>
      </c>
      <c r="D2828" s="2" t="s">
        <v>4826</v>
      </c>
      <c r="E2828" s="1">
        <v>5328650</v>
      </c>
      <c r="F2828" s="8" t="s">
        <v>316</v>
      </c>
      <c r="G2828" s="1">
        <v>426292</v>
      </c>
      <c r="H2828" s="1">
        <f t="shared" si="187"/>
        <v>5754942</v>
      </c>
      <c r="I2828" s="2" t="s">
        <v>2355</v>
      </c>
      <c r="J2828" s="2" t="s">
        <v>2013</v>
      </c>
      <c r="K2828" s="1">
        <f>+VLOOKUP(B2828,[3]Sheet1!$A:$H,6,0)</f>
        <v>5328650</v>
      </c>
      <c r="L2828" s="1">
        <f t="shared" si="186"/>
        <v>0</v>
      </c>
      <c r="M2828" s="6">
        <f>+VLOOKUP(B2828,[3]Sheet1!$A:$H,8,0)</f>
        <v>45177</v>
      </c>
      <c r="N2828" t="s">
        <v>4942</v>
      </c>
    </row>
    <row r="2829" spans="1:14" customFormat="1" hidden="1" x14ac:dyDescent="0.2">
      <c r="A2829" s="6">
        <v>45150</v>
      </c>
      <c r="B2829" s="2">
        <v>48289</v>
      </c>
      <c r="C2829" s="2" t="s">
        <v>2162</v>
      </c>
      <c r="D2829" s="2" t="s">
        <v>4827</v>
      </c>
      <c r="E2829" s="1">
        <v>3147760</v>
      </c>
      <c r="F2829" s="8" t="s">
        <v>316</v>
      </c>
      <c r="G2829" s="1">
        <v>251821</v>
      </c>
      <c r="H2829" s="1">
        <f t="shared" si="187"/>
        <v>3399581</v>
      </c>
      <c r="I2829" s="2" t="s">
        <v>2355</v>
      </c>
      <c r="J2829" s="2" t="s">
        <v>2013</v>
      </c>
      <c r="K2829" s="1">
        <f>+VLOOKUP(B2829,[3]Sheet1!$A:$H,6,0)</f>
        <v>3147763</v>
      </c>
      <c r="L2829" s="1">
        <f t="shared" si="186"/>
        <v>3</v>
      </c>
      <c r="M2829" s="6">
        <f>+VLOOKUP(B2829,[3]Sheet1!$A:$H,8,0)</f>
        <v>45177</v>
      </c>
      <c r="N2829" t="s">
        <v>4942</v>
      </c>
    </row>
    <row r="2830" spans="1:14" customFormat="1" hidden="1" x14ac:dyDescent="0.2">
      <c r="A2830" s="6">
        <v>45150</v>
      </c>
      <c r="B2830" s="2">
        <v>48290</v>
      </c>
      <c r="C2830" s="2" t="s">
        <v>2162</v>
      </c>
      <c r="D2830" s="2" t="s">
        <v>4828</v>
      </c>
      <c r="E2830" s="1">
        <v>2024120</v>
      </c>
      <c r="F2830" s="8" t="s">
        <v>316</v>
      </c>
      <c r="G2830" s="1">
        <v>161930</v>
      </c>
      <c r="H2830" s="1">
        <f t="shared" si="187"/>
        <v>2186050</v>
      </c>
      <c r="I2830" s="2" t="s">
        <v>2355</v>
      </c>
      <c r="J2830" s="2" t="s">
        <v>2013</v>
      </c>
      <c r="K2830" s="1">
        <f>+VLOOKUP(B2830,[3]Sheet1!$A:$H,6,0)</f>
        <v>2024125</v>
      </c>
      <c r="L2830" s="1">
        <f t="shared" si="186"/>
        <v>5</v>
      </c>
      <c r="M2830" s="6">
        <f>+VLOOKUP(B2830,[3]Sheet1!$A:$H,8,0)</f>
        <v>45177</v>
      </c>
      <c r="N2830" t="s">
        <v>4942</v>
      </c>
    </row>
    <row r="2831" spans="1:14" customFormat="1" hidden="1" x14ac:dyDescent="0.2">
      <c r="A2831" s="6">
        <v>45150</v>
      </c>
      <c r="B2831" s="2">
        <v>48291</v>
      </c>
      <c r="C2831" s="2" t="s">
        <v>2162</v>
      </c>
      <c r="D2831" s="2" t="s">
        <v>4829</v>
      </c>
      <c r="E2831" s="1">
        <v>2266955</v>
      </c>
      <c r="F2831" s="8" t="s">
        <v>316</v>
      </c>
      <c r="G2831" s="1">
        <v>181356</v>
      </c>
      <c r="H2831" s="1">
        <f t="shared" si="187"/>
        <v>2448311</v>
      </c>
      <c r="I2831" s="2" t="s">
        <v>2119</v>
      </c>
      <c r="J2831" s="2" t="s">
        <v>1150</v>
      </c>
      <c r="K2831" s="1">
        <f>+VLOOKUP(B2831,[3]Sheet1!$A:$H,6,0)</f>
        <v>2266950</v>
      </c>
      <c r="L2831" s="1">
        <f t="shared" si="186"/>
        <v>-5</v>
      </c>
      <c r="M2831" s="6">
        <f>+VLOOKUP(B2831,[3]Sheet1!$A:$H,8,0)</f>
        <v>45177</v>
      </c>
      <c r="N2831" t="s">
        <v>4942</v>
      </c>
    </row>
    <row r="2832" spans="1:14" customFormat="1" hidden="1" x14ac:dyDescent="0.2">
      <c r="A2832" s="6">
        <v>45150</v>
      </c>
      <c r="B2832" s="2">
        <v>48292</v>
      </c>
      <c r="C2832" s="2" t="s">
        <v>2162</v>
      </c>
      <c r="D2832" s="2" t="s">
        <v>4830</v>
      </c>
      <c r="E2832" s="1">
        <v>943990</v>
      </c>
      <c r="F2832" s="8" t="s">
        <v>316</v>
      </c>
      <c r="G2832" s="1">
        <v>75519</v>
      </c>
      <c r="H2832" s="1">
        <f t="shared" si="187"/>
        <v>1019509</v>
      </c>
      <c r="I2832" s="2" t="s">
        <v>124</v>
      </c>
      <c r="J2832" s="2" t="s">
        <v>1197</v>
      </c>
      <c r="K2832" s="1">
        <f>+VLOOKUP(B2832,[3]Sheet1!$A:$H,6,0)</f>
        <v>943988</v>
      </c>
      <c r="L2832" s="1">
        <f t="shared" si="186"/>
        <v>-2</v>
      </c>
      <c r="M2832" s="6">
        <f>+VLOOKUP(B2832,[3]Sheet1!$A:$H,8,0)</f>
        <v>45177</v>
      </c>
      <c r="N2832" t="s">
        <v>4942</v>
      </c>
    </row>
    <row r="2833" spans="1:14" customFormat="1" hidden="1" x14ac:dyDescent="0.2">
      <c r="A2833" s="6">
        <v>45150</v>
      </c>
      <c r="B2833" s="2">
        <v>48294</v>
      </c>
      <c r="C2833" s="2" t="s">
        <v>2162</v>
      </c>
      <c r="D2833" s="2" t="s">
        <v>4831</v>
      </c>
      <c r="E2833" s="1">
        <v>4048240</v>
      </c>
      <c r="F2833" s="8" t="s">
        <v>316</v>
      </c>
      <c r="G2833" s="1">
        <v>323859</v>
      </c>
      <c r="H2833" s="1">
        <f t="shared" si="187"/>
        <v>4372099</v>
      </c>
      <c r="I2833" s="2" t="s">
        <v>2355</v>
      </c>
      <c r="J2833" s="2" t="s">
        <v>2013</v>
      </c>
      <c r="K2833" s="1">
        <f>+VLOOKUP(B2833,[3]Sheet1!$A:$H,6,0)</f>
        <v>4048238</v>
      </c>
      <c r="L2833" s="1">
        <f t="shared" si="186"/>
        <v>-2</v>
      </c>
      <c r="M2833" s="6">
        <f>+VLOOKUP(B2833,[3]Sheet1!$A:$H,8,0)</f>
        <v>45177</v>
      </c>
      <c r="N2833" t="s">
        <v>4942</v>
      </c>
    </row>
    <row r="2834" spans="1:14" customFormat="1" hidden="1" x14ac:dyDescent="0.2">
      <c r="A2834" s="6">
        <v>45150</v>
      </c>
      <c r="B2834" s="2">
        <v>48295</v>
      </c>
      <c r="C2834" s="2" t="s">
        <v>2162</v>
      </c>
      <c r="D2834" s="2" t="s">
        <v>4832</v>
      </c>
      <c r="E2834" s="1">
        <v>2024120</v>
      </c>
      <c r="F2834" s="8" t="s">
        <v>316</v>
      </c>
      <c r="G2834" s="1">
        <v>161930</v>
      </c>
      <c r="H2834" s="1">
        <f t="shared" si="187"/>
        <v>2186050</v>
      </c>
      <c r="I2834" s="2" t="s">
        <v>1222</v>
      </c>
      <c r="J2834" s="2" t="s">
        <v>915</v>
      </c>
      <c r="K2834" s="1">
        <f>+VLOOKUP(B2834,[3]Sheet1!$A:$H,6,0)</f>
        <v>2024125</v>
      </c>
      <c r="L2834" s="1">
        <f t="shared" si="186"/>
        <v>5</v>
      </c>
      <c r="M2834" s="6">
        <f>+VLOOKUP(B2834,[3]Sheet1!$A:$H,8,0)</f>
        <v>45177</v>
      </c>
      <c r="N2834" t="s">
        <v>4942</v>
      </c>
    </row>
    <row r="2835" spans="1:14" customFormat="1" hidden="1" x14ac:dyDescent="0.2">
      <c r="A2835" s="6">
        <v>45150</v>
      </c>
      <c r="B2835" s="2">
        <v>48296</v>
      </c>
      <c r="C2835" s="2" t="s">
        <v>2162</v>
      </c>
      <c r="D2835" s="2" t="s">
        <v>4833</v>
      </c>
      <c r="E2835" s="1">
        <v>3947034</v>
      </c>
      <c r="F2835" s="8" t="s">
        <v>316</v>
      </c>
      <c r="G2835" s="1">
        <v>315763</v>
      </c>
      <c r="H2835" s="1">
        <f t="shared" si="187"/>
        <v>4262797</v>
      </c>
      <c r="I2835" s="2" t="s">
        <v>2355</v>
      </c>
      <c r="J2835" s="2" t="s">
        <v>2013</v>
      </c>
      <c r="K2835" s="1">
        <f>+VLOOKUP(B2835,[3]Sheet1!$A:$H,6,0)</f>
        <v>3947038</v>
      </c>
      <c r="L2835" s="1">
        <f t="shared" si="186"/>
        <v>4</v>
      </c>
      <c r="M2835" s="6">
        <f>+VLOOKUP(B2835,[3]Sheet1!$A:$H,8,0)</f>
        <v>45177</v>
      </c>
      <c r="N2835" t="s">
        <v>4942</v>
      </c>
    </row>
    <row r="2836" spans="1:14" customFormat="1" hidden="1" x14ac:dyDescent="0.2">
      <c r="A2836" s="6">
        <v>45150</v>
      </c>
      <c r="B2836" s="2">
        <v>48297</v>
      </c>
      <c r="C2836" s="2" t="s">
        <v>2162</v>
      </c>
      <c r="D2836" s="2" t="s">
        <v>4834</v>
      </c>
      <c r="E2836" s="1">
        <v>2024120</v>
      </c>
      <c r="F2836" s="8" t="s">
        <v>316</v>
      </c>
      <c r="G2836" s="1">
        <v>161930</v>
      </c>
      <c r="H2836" s="1">
        <f t="shared" si="187"/>
        <v>2186050</v>
      </c>
      <c r="I2836" s="2" t="s">
        <v>24</v>
      </c>
      <c r="J2836" s="2" t="s">
        <v>349</v>
      </c>
      <c r="K2836" s="1">
        <f>+VLOOKUP(B2836,[3]Sheet1!$A:$H,6,0)</f>
        <v>2024125</v>
      </c>
      <c r="L2836" s="1">
        <f t="shared" si="186"/>
        <v>5</v>
      </c>
      <c r="M2836" s="6">
        <f>+VLOOKUP(B2836,[3]Sheet1!$A:$H,8,0)</f>
        <v>45177</v>
      </c>
      <c r="N2836" t="s">
        <v>4942</v>
      </c>
    </row>
    <row r="2837" spans="1:14" customFormat="1" hidden="1" x14ac:dyDescent="0.2">
      <c r="A2837" s="6">
        <v>45150</v>
      </c>
      <c r="B2837" s="2">
        <v>48298</v>
      </c>
      <c r="C2837" s="2" t="s">
        <v>2162</v>
      </c>
      <c r="D2837" s="2" t="s">
        <v>4835</v>
      </c>
      <c r="E2837" s="1">
        <v>2968110</v>
      </c>
      <c r="F2837" s="8" t="s">
        <v>316</v>
      </c>
      <c r="G2837" s="1">
        <v>237449</v>
      </c>
      <c r="H2837" s="1">
        <f t="shared" si="187"/>
        <v>3205559</v>
      </c>
      <c r="I2837" s="2" t="s">
        <v>124</v>
      </c>
      <c r="J2837" s="2" t="s">
        <v>1197</v>
      </c>
      <c r="K2837" s="1">
        <f>+VLOOKUP(B2837,[3]Sheet1!$A:$H,6,0)</f>
        <v>2968113</v>
      </c>
      <c r="L2837" s="1">
        <f t="shared" si="186"/>
        <v>3</v>
      </c>
      <c r="M2837" s="6">
        <f>+VLOOKUP(B2837,[3]Sheet1!$A:$H,8,0)</f>
        <v>45177</v>
      </c>
      <c r="N2837" t="s">
        <v>4942</v>
      </c>
    </row>
    <row r="2838" spans="1:14" customFormat="1" hidden="1" x14ac:dyDescent="0.2">
      <c r="A2838" s="6">
        <v>45150</v>
      </c>
      <c r="B2838" s="2">
        <v>48299</v>
      </c>
      <c r="C2838" s="2" t="s">
        <v>2162</v>
      </c>
      <c r="D2838" s="2" t="s">
        <v>4836</v>
      </c>
      <c r="E2838" s="1">
        <v>4048240</v>
      </c>
      <c r="F2838" s="8" t="s">
        <v>316</v>
      </c>
      <c r="G2838" s="1">
        <v>323859</v>
      </c>
      <c r="H2838" s="1">
        <f t="shared" si="187"/>
        <v>4372099</v>
      </c>
      <c r="I2838" s="2" t="s">
        <v>2818</v>
      </c>
      <c r="J2838" s="2" t="s">
        <v>364</v>
      </c>
      <c r="K2838" s="1">
        <f>+VLOOKUP(B2838,[3]Sheet1!$A:$H,6,0)</f>
        <v>4048238</v>
      </c>
      <c r="L2838" s="1">
        <f t="shared" si="186"/>
        <v>-2</v>
      </c>
      <c r="M2838" s="6">
        <f>+VLOOKUP(B2838,[3]Sheet1!$A:$H,8,0)</f>
        <v>45177</v>
      </c>
      <c r="N2838" t="s">
        <v>4942</v>
      </c>
    </row>
    <row r="2839" spans="1:14" customFormat="1" hidden="1" x14ac:dyDescent="0.2">
      <c r="A2839" s="6">
        <v>45150</v>
      </c>
      <c r="B2839" s="2">
        <v>48300</v>
      </c>
      <c r="C2839" s="2" t="s">
        <v>2162</v>
      </c>
      <c r="D2839" s="2" t="s">
        <v>4837</v>
      </c>
      <c r="E2839" s="1">
        <v>943990</v>
      </c>
      <c r="F2839" s="8" t="s">
        <v>316</v>
      </c>
      <c r="G2839" s="1">
        <v>75519</v>
      </c>
      <c r="H2839" s="1">
        <f t="shared" si="187"/>
        <v>1019509</v>
      </c>
      <c r="I2839" s="2" t="s">
        <v>2818</v>
      </c>
      <c r="J2839" s="2" t="s">
        <v>364</v>
      </c>
      <c r="K2839" s="1">
        <f>+VLOOKUP(B2839,[3]Sheet1!$A:$H,6,0)</f>
        <v>943988</v>
      </c>
      <c r="L2839" s="1">
        <f t="shared" si="186"/>
        <v>-2</v>
      </c>
      <c r="M2839" s="6">
        <f>+VLOOKUP(B2839,[3]Sheet1!$A:$H,8,0)</f>
        <v>45177</v>
      </c>
      <c r="N2839" t="s">
        <v>4942</v>
      </c>
    </row>
    <row r="2840" spans="1:14" customFormat="1" hidden="1" x14ac:dyDescent="0.2">
      <c r="A2840" s="6">
        <v>45150</v>
      </c>
      <c r="B2840" s="2">
        <v>48301</v>
      </c>
      <c r="C2840" s="2" t="s">
        <v>2162</v>
      </c>
      <c r="D2840" s="2" t="s">
        <v>4838</v>
      </c>
      <c r="E2840" s="1">
        <v>2275035</v>
      </c>
      <c r="F2840" s="8" t="s">
        <v>316</v>
      </c>
      <c r="G2840" s="1">
        <v>182003</v>
      </c>
      <c r="H2840" s="1">
        <f t="shared" si="187"/>
        <v>2457038</v>
      </c>
      <c r="I2840" s="2" t="s">
        <v>1796</v>
      </c>
      <c r="J2840" s="2" t="s">
        <v>913</v>
      </c>
      <c r="K2840" s="1">
        <f>+VLOOKUP(B2840,[3]Sheet1!$A:$H,6,0)</f>
        <v>2275038</v>
      </c>
      <c r="L2840" s="1">
        <f t="shared" si="186"/>
        <v>3</v>
      </c>
      <c r="M2840" s="6">
        <f>+VLOOKUP(B2840,[3]Sheet1!$A:$H,8,0)</f>
        <v>45177</v>
      </c>
      <c r="N2840" t="s">
        <v>4942</v>
      </c>
    </row>
    <row r="2841" spans="1:14" customFormat="1" hidden="1" x14ac:dyDescent="0.2">
      <c r="A2841" s="6">
        <v>45150</v>
      </c>
      <c r="B2841" s="2">
        <v>48305</v>
      </c>
      <c r="C2841" s="2" t="s">
        <v>2162</v>
      </c>
      <c r="D2841" s="2" t="s">
        <v>4839</v>
      </c>
      <c r="E2841" s="1">
        <v>2192330</v>
      </c>
      <c r="F2841" s="8" t="s">
        <v>316</v>
      </c>
      <c r="G2841" s="1">
        <v>175386</v>
      </c>
      <c r="H2841" s="1">
        <f t="shared" si="187"/>
        <v>2367716</v>
      </c>
      <c r="I2841" s="2" t="s">
        <v>1796</v>
      </c>
      <c r="J2841" s="2" t="s">
        <v>913</v>
      </c>
      <c r="K2841" s="1">
        <f>+VLOOKUP(B2841,[3]Sheet1!$A:$H,6,0)</f>
        <v>2192325</v>
      </c>
      <c r="L2841" s="1">
        <f t="shared" si="186"/>
        <v>-5</v>
      </c>
      <c r="M2841" s="6">
        <f>+VLOOKUP(B2841,[3]Sheet1!$A:$H,8,0)</f>
        <v>45177</v>
      </c>
      <c r="N2841" t="s">
        <v>4942</v>
      </c>
    </row>
    <row r="2842" spans="1:14" customFormat="1" hidden="1" x14ac:dyDescent="0.2">
      <c r="A2842" s="6">
        <v>45150</v>
      </c>
      <c r="B2842" s="2">
        <v>48306</v>
      </c>
      <c r="C2842" s="2" t="s">
        <v>2162</v>
      </c>
      <c r="D2842" s="2" t="s">
        <v>4840</v>
      </c>
      <c r="E2842" s="1">
        <v>2395015</v>
      </c>
      <c r="F2842" s="8" t="s">
        <v>316</v>
      </c>
      <c r="G2842" s="1">
        <v>191601</v>
      </c>
      <c r="H2842" s="1">
        <f t="shared" si="187"/>
        <v>2586616</v>
      </c>
      <c r="I2842" s="2" t="s">
        <v>944</v>
      </c>
      <c r="J2842" s="2" t="s">
        <v>319</v>
      </c>
      <c r="K2842" s="1">
        <f>+VLOOKUP(B2842,[3]Sheet1!$A:$H,6,0)</f>
        <v>2395013</v>
      </c>
      <c r="L2842" s="1">
        <f t="shared" si="186"/>
        <v>-2</v>
      </c>
      <c r="M2842" s="6">
        <f>+VLOOKUP(B2842,[3]Sheet1!$A:$H,8,0)</f>
        <v>45177</v>
      </c>
      <c r="N2842" t="s">
        <v>4942</v>
      </c>
    </row>
    <row r="2843" spans="1:14" customFormat="1" hidden="1" x14ac:dyDescent="0.2">
      <c r="A2843" s="6">
        <v>45150</v>
      </c>
      <c r="B2843" s="2">
        <v>48307</v>
      </c>
      <c r="C2843" s="2" t="s">
        <v>2162</v>
      </c>
      <c r="D2843" s="2" t="s">
        <v>4841</v>
      </c>
      <c r="E2843" s="1">
        <v>943990</v>
      </c>
      <c r="F2843" s="8" t="s">
        <v>316</v>
      </c>
      <c r="G2843" s="1">
        <v>75519</v>
      </c>
      <c r="H2843" s="1">
        <f t="shared" si="187"/>
        <v>1019509</v>
      </c>
      <c r="I2843" s="2" t="s">
        <v>944</v>
      </c>
      <c r="J2843" s="2" t="s">
        <v>319</v>
      </c>
      <c r="K2843" s="1">
        <f>+VLOOKUP(B2843,[3]Sheet1!$A:$H,6,0)</f>
        <v>943988</v>
      </c>
      <c r="L2843" s="1">
        <f t="shared" si="186"/>
        <v>-2</v>
      </c>
      <c r="M2843" s="6">
        <f>+VLOOKUP(B2843,[3]Sheet1!$A:$H,8,0)</f>
        <v>45177</v>
      </c>
      <c r="N2843" t="s">
        <v>4942</v>
      </c>
    </row>
    <row r="2844" spans="1:14" customFormat="1" hidden="1" x14ac:dyDescent="0.2">
      <c r="A2844" s="6">
        <v>45150</v>
      </c>
      <c r="B2844" s="2">
        <v>48308</v>
      </c>
      <c r="C2844" s="2" t="s">
        <v>2162</v>
      </c>
      <c r="D2844" s="2" t="s">
        <v>4842</v>
      </c>
      <c r="E2844" s="1">
        <v>1887980</v>
      </c>
      <c r="F2844" s="8" t="s">
        <v>316</v>
      </c>
      <c r="G2844" s="1">
        <v>151038</v>
      </c>
      <c r="H2844" s="1">
        <f t="shared" si="187"/>
        <v>2039018</v>
      </c>
      <c r="I2844" s="2" t="s">
        <v>2355</v>
      </c>
      <c r="J2844" s="2" t="s">
        <v>2013</v>
      </c>
      <c r="K2844" s="1">
        <f>+VLOOKUP(B2844,[3]Sheet1!$A:$H,6,0)</f>
        <v>1887975</v>
      </c>
      <c r="L2844" s="1">
        <f t="shared" si="186"/>
        <v>-5</v>
      </c>
      <c r="M2844" s="6">
        <f>+VLOOKUP(B2844,[3]Sheet1!$A:$H,8,0)</f>
        <v>45177</v>
      </c>
      <c r="N2844" t="s">
        <v>4942</v>
      </c>
    </row>
    <row r="2845" spans="1:14" customFormat="1" hidden="1" x14ac:dyDescent="0.2">
      <c r="A2845" s="6">
        <v>45150</v>
      </c>
      <c r="B2845" s="2">
        <v>48309</v>
      </c>
      <c r="C2845" s="2" t="s">
        <v>2162</v>
      </c>
      <c r="D2845" s="2" t="s">
        <v>4843</v>
      </c>
      <c r="E2845" s="1">
        <v>3745020</v>
      </c>
      <c r="F2845" s="8" t="s">
        <v>316</v>
      </c>
      <c r="G2845" s="1">
        <v>299602</v>
      </c>
      <c r="H2845" s="1">
        <f t="shared" si="187"/>
        <v>4044622</v>
      </c>
      <c r="I2845" s="2" t="s">
        <v>2355</v>
      </c>
      <c r="J2845" s="2" t="s">
        <v>2013</v>
      </c>
      <c r="K2845" s="1">
        <f>+VLOOKUP(B2845,[3]Sheet1!$A:$H,6,0)</f>
        <v>3745025</v>
      </c>
      <c r="L2845" s="1">
        <f t="shared" si="186"/>
        <v>5</v>
      </c>
      <c r="M2845" s="6">
        <f>+VLOOKUP(B2845,[3]Sheet1!$A:$H,8,0)</f>
        <v>45177</v>
      </c>
      <c r="N2845" t="s">
        <v>4942</v>
      </c>
    </row>
    <row r="2846" spans="1:14" customFormat="1" hidden="1" x14ac:dyDescent="0.2">
      <c r="A2846" s="6">
        <v>45150</v>
      </c>
      <c r="B2846" s="2">
        <v>48310</v>
      </c>
      <c r="C2846" s="2" t="s">
        <v>2162</v>
      </c>
      <c r="D2846" s="2" t="s">
        <v>4844</v>
      </c>
      <c r="E2846" s="1">
        <v>501830</v>
      </c>
      <c r="F2846" s="8" t="s">
        <v>316</v>
      </c>
      <c r="G2846" s="1">
        <v>40146</v>
      </c>
      <c r="H2846" s="1">
        <f t="shared" si="187"/>
        <v>541976</v>
      </c>
      <c r="I2846" s="2" t="s">
        <v>2355</v>
      </c>
      <c r="J2846" s="2" t="s">
        <v>2013</v>
      </c>
      <c r="K2846" s="1">
        <f>+VLOOKUP(B2846,[3]Sheet1!$A:$H,6,0)</f>
        <v>501825</v>
      </c>
      <c r="L2846" s="1">
        <f t="shared" si="186"/>
        <v>-5</v>
      </c>
      <c r="M2846" s="6">
        <f>+VLOOKUP(B2846,[3]Sheet1!$A:$H,8,0)</f>
        <v>45177</v>
      </c>
      <c r="N2846" t="s">
        <v>4942</v>
      </c>
    </row>
    <row r="2847" spans="1:14" customFormat="1" hidden="1" x14ac:dyDescent="0.2">
      <c r="A2847" s="6">
        <v>45150</v>
      </c>
      <c r="B2847" s="2">
        <v>48311</v>
      </c>
      <c r="C2847" s="2" t="s">
        <v>2162</v>
      </c>
      <c r="D2847" s="2" t="s">
        <v>4845</v>
      </c>
      <c r="E2847" s="1">
        <v>2831970</v>
      </c>
      <c r="F2847" s="8" t="s">
        <v>316</v>
      </c>
      <c r="G2847" s="1">
        <v>226558</v>
      </c>
      <c r="H2847" s="1">
        <f t="shared" si="187"/>
        <v>3058528</v>
      </c>
      <c r="I2847" s="2" t="s">
        <v>1893</v>
      </c>
      <c r="J2847" s="2" t="s">
        <v>375</v>
      </c>
      <c r="K2847" s="1">
        <f>+VLOOKUP(B2847,[3]Sheet1!$A:$H,6,0)</f>
        <v>2831975</v>
      </c>
      <c r="L2847" s="1">
        <f t="shared" si="186"/>
        <v>5</v>
      </c>
      <c r="M2847" s="6">
        <f>+VLOOKUP(B2847,[3]Sheet1!$A:$H,8,0)</f>
        <v>45177</v>
      </c>
      <c r="N2847" t="s">
        <v>4942</v>
      </c>
    </row>
    <row r="2848" spans="1:14" customFormat="1" hidden="1" x14ac:dyDescent="0.2">
      <c r="A2848" s="6">
        <v>45150</v>
      </c>
      <c r="B2848" s="2">
        <v>48312</v>
      </c>
      <c r="C2848" s="2" t="s">
        <v>2162</v>
      </c>
      <c r="D2848" s="2" t="s">
        <v>4846</v>
      </c>
      <c r="E2848" s="1">
        <v>3775960</v>
      </c>
      <c r="F2848" s="8" t="s">
        <v>316</v>
      </c>
      <c r="G2848" s="1">
        <v>302077</v>
      </c>
      <c r="H2848" s="1">
        <f t="shared" si="187"/>
        <v>4078037</v>
      </c>
      <c r="I2848" s="2" t="s">
        <v>1893</v>
      </c>
      <c r="J2848" s="2" t="s">
        <v>375</v>
      </c>
      <c r="K2848" s="1">
        <f>+VLOOKUP(B2848,[3]Sheet1!$A:$H,6,0)</f>
        <v>3775963</v>
      </c>
      <c r="L2848" s="1">
        <f t="shared" si="186"/>
        <v>3</v>
      </c>
      <c r="M2848" s="6">
        <f>+VLOOKUP(B2848,[3]Sheet1!$A:$H,8,0)</f>
        <v>45177</v>
      </c>
      <c r="N2848" t="s">
        <v>4942</v>
      </c>
    </row>
    <row r="2849" spans="1:14" customFormat="1" hidden="1" x14ac:dyDescent="0.2">
      <c r="A2849" s="6">
        <v>45150</v>
      </c>
      <c r="B2849" s="2">
        <v>48313</v>
      </c>
      <c r="C2849" s="2" t="s">
        <v>2162</v>
      </c>
      <c r="D2849" s="2" t="s">
        <v>4847</v>
      </c>
      <c r="E2849" s="1">
        <v>943990</v>
      </c>
      <c r="F2849" s="8" t="s">
        <v>316</v>
      </c>
      <c r="G2849" s="1">
        <v>75519</v>
      </c>
      <c r="H2849" s="1">
        <f t="shared" si="187"/>
        <v>1019509</v>
      </c>
      <c r="I2849" s="2" t="s">
        <v>1893</v>
      </c>
      <c r="J2849" s="2" t="s">
        <v>375</v>
      </c>
      <c r="K2849" s="1">
        <f>+VLOOKUP(B2849,[3]Sheet1!$A:$H,6,0)</f>
        <v>943988</v>
      </c>
      <c r="L2849" s="1">
        <f t="shared" si="186"/>
        <v>-2</v>
      </c>
      <c r="M2849" s="6">
        <f>+VLOOKUP(B2849,[3]Sheet1!$A:$H,8,0)</f>
        <v>45177</v>
      </c>
      <c r="N2849" t="s">
        <v>4942</v>
      </c>
    </row>
    <row r="2850" spans="1:14" customFormat="1" hidden="1" x14ac:dyDescent="0.2">
      <c r="A2850" s="6">
        <v>45150</v>
      </c>
      <c r="B2850" s="2">
        <v>48314</v>
      </c>
      <c r="C2850" s="2" t="s">
        <v>2162</v>
      </c>
      <c r="D2850" s="2" t="s">
        <v>4848</v>
      </c>
      <c r="E2850" s="1">
        <v>1514135</v>
      </c>
      <c r="F2850" s="8" t="s">
        <v>316</v>
      </c>
      <c r="G2850" s="1">
        <v>121131</v>
      </c>
      <c r="H2850" s="1">
        <f t="shared" si="187"/>
        <v>1635266</v>
      </c>
      <c r="I2850" s="2" t="s">
        <v>1893</v>
      </c>
      <c r="J2850" s="2" t="s">
        <v>375</v>
      </c>
      <c r="K2850" s="1">
        <f>+VLOOKUP(B2850,[3]Sheet1!$A:$H,6,0)</f>
        <v>1514138</v>
      </c>
      <c r="L2850" s="1">
        <f t="shared" si="186"/>
        <v>3</v>
      </c>
      <c r="M2850" s="6">
        <f>+VLOOKUP(B2850,[3]Sheet1!$A:$H,8,0)</f>
        <v>45177</v>
      </c>
      <c r="N2850" t="s">
        <v>4942</v>
      </c>
    </row>
    <row r="2851" spans="1:14" customFormat="1" hidden="1" x14ac:dyDescent="0.2">
      <c r="A2851" s="6">
        <v>45152</v>
      </c>
      <c r="B2851" s="2">
        <v>480</v>
      </c>
      <c r="C2851" s="2" t="s">
        <v>3389</v>
      </c>
      <c r="D2851" s="2" t="s">
        <v>4849</v>
      </c>
      <c r="E2851" s="1">
        <v>-175420</v>
      </c>
      <c r="F2851" s="8" t="s">
        <v>316</v>
      </c>
      <c r="G2851" s="1">
        <v>-14033</v>
      </c>
      <c r="H2851" s="1">
        <f t="shared" si="187"/>
        <v>-189453</v>
      </c>
      <c r="I2851" s="2" t="s">
        <v>1900</v>
      </c>
      <c r="J2851" s="2" t="s">
        <v>441</v>
      </c>
      <c r="K2851" s="1">
        <f>+VLOOKUP(B2851,[3]Sheet1!$A:$H,6,0)</f>
        <v>-175420</v>
      </c>
      <c r="L2851" s="1">
        <f t="shared" si="186"/>
        <v>0</v>
      </c>
      <c r="M2851" s="6">
        <f>+VLOOKUP(B2851,[3]Sheet1!$A:$H,8,0)</f>
        <v>45177</v>
      </c>
      <c r="N2851" t="s">
        <v>4942</v>
      </c>
    </row>
    <row r="2852" spans="1:14" customFormat="1" hidden="1" x14ac:dyDescent="0.2">
      <c r="A2852" s="6">
        <v>45153</v>
      </c>
      <c r="B2852" s="2">
        <v>245</v>
      </c>
      <c r="C2852" s="2" t="s">
        <v>3458</v>
      </c>
      <c r="D2852" s="2" t="s">
        <v>4850</v>
      </c>
      <c r="E2852" s="1">
        <v>-5065658</v>
      </c>
      <c r="F2852" s="8" t="s">
        <v>316</v>
      </c>
      <c r="G2852" s="1">
        <v>-405252</v>
      </c>
      <c r="H2852" s="1">
        <f t="shared" si="187"/>
        <v>-5470910</v>
      </c>
      <c r="I2852" s="2" t="s">
        <v>124</v>
      </c>
      <c r="J2852" s="2" t="s">
        <v>1197</v>
      </c>
      <c r="K2852" s="1">
        <f>+VLOOKUP(B2852,[3]Sheet1!$A:$H,6,0)</f>
        <v>-5065658</v>
      </c>
      <c r="L2852" s="1">
        <f t="shared" ref="L2852:L2915" si="188">+K2852-E2852</f>
        <v>0</v>
      </c>
      <c r="M2852" s="6">
        <f>+VLOOKUP(B2852,[3]Sheet1!$A:$H,8,0)</f>
        <v>45177</v>
      </c>
      <c r="N2852" t="s">
        <v>4942</v>
      </c>
    </row>
    <row r="2853" spans="1:14" customFormat="1" hidden="1" x14ac:dyDescent="0.2">
      <c r="A2853" s="6">
        <v>45154</v>
      </c>
      <c r="B2853" s="2">
        <v>249</v>
      </c>
      <c r="C2853" s="2" t="s">
        <v>3436</v>
      </c>
      <c r="D2853" s="2" t="s">
        <v>4851</v>
      </c>
      <c r="E2853" s="1">
        <v>-564078</v>
      </c>
      <c r="F2853" s="8" t="s">
        <v>316</v>
      </c>
      <c r="G2853" s="1">
        <v>-45126</v>
      </c>
      <c r="H2853" s="1">
        <f t="shared" ref="H2853:H2916" si="189">+E2853+G2853</f>
        <v>-609204</v>
      </c>
      <c r="I2853" s="2" t="s">
        <v>431</v>
      </c>
      <c r="J2853" s="2" t="s">
        <v>2857</v>
      </c>
      <c r="K2853" s="1">
        <f>+VLOOKUP(B2853,[3]Sheet1!$A:$H,6,0)</f>
        <v>-564078</v>
      </c>
      <c r="L2853" s="1">
        <f t="shared" si="188"/>
        <v>0</v>
      </c>
      <c r="M2853" s="6">
        <f>+VLOOKUP(B2853,[3]Sheet1!$A:$H,8,0)</f>
        <v>45177</v>
      </c>
      <c r="N2853" t="s">
        <v>4942</v>
      </c>
    </row>
    <row r="2854" spans="1:14" customFormat="1" hidden="1" x14ac:dyDescent="0.2">
      <c r="A2854" s="6">
        <v>45154</v>
      </c>
      <c r="B2854" s="2">
        <v>282</v>
      </c>
      <c r="C2854" s="2" t="s">
        <v>3657</v>
      </c>
      <c r="D2854" s="2" t="s">
        <v>4852</v>
      </c>
      <c r="E2854" s="1">
        <v>-3791506</v>
      </c>
      <c r="F2854" s="8" t="s">
        <v>316</v>
      </c>
      <c r="G2854" s="1">
        <v>-303320</v>
      </c>
      <c r="H2854" s="1">
        <f t="shared" si="189"/>
        <v>-4094826</v>
      </c>
      <c r="I2854" s="2" t="s">
        <v>2119</v>
      </c>
      <c r="J2854" s="2" t="s">
        <v>1150</v>
      </c>
      <c r="K2854" s="1">
        <f>+VLOOKUP(B2854,[3]Sheet1!$A:$H,6,0)</f>
        <v>-3791506</v>
      </c>
      <c r="L2854" s="1">
        <f t="shared" si="188"/>
        <v>0</v>
      </c>
      <c r="M2854" s="6">
        <f>+VLOOKUP(B2854,[3]Sheet1!$A:$H,8,0)</f>
        <v>45177</v>
      </c>
      <c r="N2854" t="s">
        <v>4942</v>
      </c>
    </row>
    <row r="2855" spans="1:14" customFormat="1" hidden="1" x14ac:dyDescent="0.2">
      <c r="A2855" s="6">
        <v>45154</v>
      </c>
      <c r="B2855" s="2">
        <v>307</v>
      </c>
      <c r="C2855" s="2" t="s">
        <v>3068</v>
      </c>
      <c r="D2855" s="2" t="s">
        <v>4853</v>
      </c>
      <c r="E2855" s="1">
        <v>-4354130</v>
      </c>
      <c r="F2855" s="8" t="s">
        <v>316</v>
      </c>
      <c r="G2855" s="1">
        <v>-348329</v>
      </c>
      <c r="H2855" s="1">
        <f t="shared" si="189"/>
        <v>-4702459</v>
      </c>
      <c r="I2855" s="2" t="s">
        <v>2355</v>
      </c>
      <c r="J2855" s="2" t="s">
        <v>2013</v>
      </c>
      <c r="K2855" s="1">
        <f>+VLOOKUP(B2855,[3]Sheet1!$A:$H,6,0)</f>
        <v>-4354130</v>
      </c>
      <c r="L2855" s="1">
        <f t="shared" si="188"/>
        <v>0</v>
      </c>
      <c r="M2855" s="6">
        <f>+VLOOKUP(B2855,[3]Sheet1!$A:$H,8,0)</f>
        <v>45177</v>
      </c>
      <c r="N2855" t="s">
        <v>4942</v>
      </c>
    </row>
    <row r="2856" spans="1:14" customFormat="1" hidden="1" x14ac:dyDescent="0.2">
      <c r="A2856" s="6">
        <v>45154</v>
      </c>
      <c r="B2856" s="2">
        <v>308</v>
      </c>
      <c r="C2856" s="2" t="s">
        <v>3447</v>
      </c>
      <c r="D2856" s="2" t="s">
        <v>4854</v>
      </c>
      <c r="E2856" s="1">
        <v>-5978466</v>
      </c>
      <c r="F2856" s="8" t="s">
        <v>316</v>
      </c>
      <c r="G2856" s="1">
        <v>-478276</v>
      </c>
      <c r="H2856" s="1">
        <f t="shared" si="189"/>
        <v>-6456742</v>
      </c>
      <c r="I2856" s="2" t="s">
        <v>2355</v>
      </c>
      <c r="J2856" s="2" t="s">
        <v>2013</v>
      </c>
      <c r="K2856" s="1">
        <f>+VLOOKUP(B2856,[3]Sheet1!$A:$H,6,0)</f>
        <v>-5978466</v>
      </c>
      <c r="L2856" s="1">
        <f t="shared" si="188"/>
        <v>0</v>
      </c>
      <c r="M2856" s="6">
        <f>+VLOOKUP(B2856,[3]Sheet1!$A:$H,8,0)</f>
        <v>45177</v>
      </c>
      <c r="N2856" t="s">
        <v>4942</v>
      </c>
    </row>
    <row r="2857" spans="1:14" customFormat="1" hidden="1" x14ac:dyDescent="0.2">
      <c r="A2857" s="6">
        <v>45154</v>
      </c>
      <c r="B2857" s="2">
        <v>343</v>
      </c>
      <c r="C2857" s="2" t="s">
        <v>3440</v>
      </c>
      <c r="D2857" s="2" t="s">
        <v>4640</v>
      </c>
      <c r="E2857" s="1">
        <v>-272250</v>
      </c>
      <c r="F2857" s="8" t="s">
        <v>316</v>
      </c>
      <c r="G2857" s="1">
        <v>-21780</v>
      </c>
      <c r="H2857" s="1">
        <f t="shared" si="189"/>
        <v>-294030</v>
      </c>
      <c r="I2857" s="2" t="s">
        <v>1554</v>
      </c>
      <c r="J2857" s="2" t="s">
        <v>2830</v>
      </c>
      <c r="K2857" s="1">
        <f>+VLOOKUP(B2857,[3]Sheet1!$A:$H,6,0)</f>
        <v>-272250</v>
      </c>
      <c r="L2857" s="1">
        <f t="shared" si="188"/>
        <v>0</v>
      </c>
      <c r="M2857" s="6">
        <f>+VLOOKUP(B2857,[3]Sheet1!$A:$H,8,0)</f>
        <v>45177</v>
      </c>
      <c r="N2857" t="s">
        <v>4942</v>
      </c>
    </row>
    <row r="2858" spans="1:14" customFormat="1" hidden="1" x14ac:dyDescent="0.2">
      <c r="A2858" s="6">
        <v>45154</v>
      </c>
      <c r="B2858" s="2">
        <v>344</v>
      </c>
      <c r="C2858" s="2" t="s">
        <v>3440</v>
      </c>
      <c r="D2858" s="2" t="s">
        <v>4640</v>
      </c>
      <c r="E2858" s="1">
        <v>-509760</v>
      </c>
      <c r="F2858" s="8" t="s">
        <v>316</v>
      </c>
      <c r="G2858" s="1">
        <v>-40781</v>
      </c>
      <c r="H2858" s="1">
        <f t="shared" si="189"/>
        <v>-550541</v>
      </c>
      <c r="I2858" s="2" t="s">
        <v>1554</v>
      </c>
      <c r="J2858" s="2" t="s">
        <v>2830</v>
      </c>
      <c r="K2858" s="1">
        <f>+VLOOKUP(B2858,[3]Sheet1!$A:$H,6,0)</f>
        <v>-509760</v>
      </c>
      <c r="L2858" s="1">
        <f t="shared" si="188"/>
        <v>0</v>
      </c>
      <c r="M2858" s="6">
        <f>+VLOOKUP(B2858,[3]Sheet1!$A:$H,8,0)</f>
        <v>45177</v>
      </c>
      <c r="N2858" t="s">
        <v>4942</v>
      </c>
    </row>
    <row r="2859" spans="1:14" customFormat="1" hidden="1" x14ac:dyDescent="0.2">
      <c r="A2859" s="6">
        <v>45154</v>
      </c>
      <c r="B2859" s="2">
        <v>391</v>
      </c>
      <c r="C2859" s="2" t="s">
        <v>3464</v>
      </c>
      <c r="D2859" s="2" t="s">
        <v>4855</v>
      </c>
      <c r="E2859" s="1">
        <v>-453391</v>
      </c>
      <c r="F2859" s="8" t="s">
        <v>316</v>
      </c>
      <c r="G2859" s="1">
        <v>-36272</v>
      </c>
      <c r="H2859" s="1">
        <f t="shared" si="189"/>
        <v>-489663</v>
      </c>
      <c r="I2859" s="2" t="s">
        <v>1222</v>
      </c>
      <c r="J2859" s="2" t="s">
        <v>915</v>
      </c>
      <c r="K2859" s="1">
        <f>+VLOOKUP(B2859,[3]Sheet1!$A:$H,6,0)</f>
        <v>-453391</v>
      </c>
      <c r="L2859" s="1">
        <f t="shared" si="188"/>
        <v>0</v>
      </c>
      <c r="M2859" s="6">
        <f>+VLOOKUP(B2859,[3]Sheet1!$A:$H,8,0)</f>
        <v>45177</v>
      </c>
      <c r="N2859" t="s">
        <v>4942</v>
      </c>
    </row>
    <row r="2860" spans="1:14" customFormat="1" hidden="1" x14ac:dyDescent="0.2">
      <c r="A2860" s="6">
        <v>45154</v>
      </c>
      <c r="B2860" s="2">
        <v>499</v>
      </c>
      <c r="C2860" s="2" t="s">
        <v>3389</v>
      </c>
      <c r="D2860" s="2" t="s">
        <v>4856</v>
      </c>
      <c r="E2860" s="1">
        <v>-188798</v>
      </c>
      <c r="F2860" s="8" t="s">
        <v>316</v>
      </c>
      <c r="G2860" s="1">
        <v>-15104</v>
      </c>
      <c r="H2860" s="1">
        <f t="shared" si="189"/>
        <v>-203902</v>
      </c>
      <c r="I2860" s="2" t="s">
        <v>1900</v>
      </c>
      <c r="J2860" s="2" t="s">
        <v>441</v>
      </c>
      <c r="K2860" s="1">
        <f>+VLOOKUP(B2860,[3]Sheet1!$A:$H,6,0)</f>
        <v>-188798</v>
      </c>
      <c r="L2860" s="1">
        <f t="shared" si="188"/>
        <v>0</v>
      </c>
      <c r="M2860" s="6">
        <f>+VLOOKUP(B2860,[3]Sheet1!$A:$H,8,0)</f>
        <v>45177</v>
      </c>
      <c r="N2860" t="s">
        <v>4942</v>
      </c>
    </row>
    <row r="2861" spans="1:14" customFormat="1" hidden="1" x14ac:dyDescent="0.2">
      <c r="A2861" s="6">
        <v>45154</v>
      </c>
      <c r="B2861" s="2">
        <v>522</v>
      </c>
      <c r="C2861" s="2" t="s">
        <v>3389</v>
      </c>
      <c r="D2861" s="2" t="s">
        <v>4857</v>
      </c>
      <c r="E2861" s="1">
        <v>-203978</v>
      </c>
      <c r="F2861" s="8" t="s">
        <v>316</v>
      </c>
      <c r="G2861" s="1">
        <v>-16318</v>
      </c>
      <c r="H2861" s="1">
        <f t="shared" si="189"/>
        <v>-220296</v>
      </c>
      <c r="I2861" s="2" t="s">
        <v>1900</v>
      </c>
      <c r="J2861" s="2" t="s">
        <v>441</v>
      </c>
      <c r="K2861" s="1">
        <f>+VLOOKUP(B2861,[3]Sheet1!$A:$H,6,0)</f>
        <v>-203978</v>
      </c>
      <c r="L2861" s="1">
        <f t="shared" si="188"/>
        <v>0</v>
      </c>
      <c r="M2861" s="6">
        <f>+VLOOKUP(B2861,[3]Sheet1!$A:$H,8,0)</f>
        <v>45177</v>
      </c>
      <c r="N2861" t="s">
        <v>4942</v>
      </c>
    </row>
    <row r="2862" spans="1:14" customFormat="1" hidden="1" x14ac:dyDescent="0.2">
      <c r="A2862" s="6">
        <v>45154</v>
      </c>
      <c r="B2862" s="2">
        <v>2320</v>
      </c>
      <c r="C2862" s="2" t="s">
        <v>3455</v>
      </c>
      <c r="D2862" s="2" t="s">
        <v>4858</v>
      </c>
      <c r="E2862" s="1">
        <v>-471995</v>
      </c>
      <c r="F2862" s="8" t="s">
        <v>316</v>
      </c>
      <c r="G2862" s="1">
        <v>-37760</v>
      </c>
      <c r="H2862" s="1">
        <f t="shared" si="189"/>
        <v>-509755</v>
      </c>
      <c r="I2862" s="2" t="s">
        <v>2355</v>
      </c>
      <c r="J2862" s="2" t="s">
        <v>2013</v>
      </c>
      <c r="K2862" s="1">
        <f>+VLOOKUP(B2862,[3]Sheet1!$A:$H,6,0)</f>
        <v>-471995</v>
      </c>
      <c r="L2862" s="1">
        <f t="shared" si="188"/>
        <v>0</v>
      </c>
      <c r="M2862" s="6">
        <f>+VLOOKUP(B2862,[3]Sheet1!$A:$H,8,0)</f>
        <v>45177</v>
      </c>
      <c r="N2862" t="s">
        <v>4942</v>
      </c>
    </row>
    <row r="2863" spans="1:14" customFormat="1" hidden="1" x14ac:dyDescent="0.2">
      <c r="A2863" s="6">
        <v>45154</v>
      </c>
      <c r="B2863" s="2">
        <v>5083</v>
      </c>
      <c r="C2863" s="2" t="s">
        <v>3451</v>
      </c>
      <c r="D2863" s="2" t="s">
        <v>4859</v>
      </c>
      <c r="E2863" s="1">
        <v>-2133969</v>
      </c>
      <c r="F2863" s="8" t="s">
        <v>316</v>
      </c>
      <c r="G2863" s="1">
        <v>-170718</v>
      </c>
      <c r="H2863" s="1">
        <f t="shared" si="189"/>
        <v>-2304687</v>
      </c>
      <c r="I2863" s="2" t="s">
        <v>2355</v>
      </c>
      <c r="J2863" s="2" t="s">
        <v>2013</v>
      </c>
      <c r="K2863" s="1">
        <f>+VLOOKUP(B2863,[3]Sheet1!$A:$H,6,0)</f>
        <v>-2133969</v>
      </c>
      <c r="L2863" s="1">
        <f t="shared" si="188"/>
        <v>0</v>
      </c>
      <c r="M2863" s="6">
        <f>+VLOOKUP(B2863,[3]Sheet1!$A:$H,8,0)</f>
        <v>45177</v>
      </c>
      <c r="N2863" t="s">
        <v>4942</v>
      </c>
    </row>
    <row r="2864" spans="1:14" customFormat="1" hidden="1" x14ac:dyDescent="0.2">
      <c r="A2864" s="6">
        <v>45155</v>
      </c>
      <c r="B2864" s="2">
        <v>283</v>
      </c>
      <c r="C2864" s="2" t="s">
        <v>4860</v>
      </c>
      <c r="D2864" s="2" t="s">
        <v>4861</v>
      </c>
      <c r="E2864" s="1">
        <v>-465467</v>
      </c>
      <c r="F2864" s="8" t="s">
        <v>316</v>
      </c>
      <c r="G2864" s="1">
        <v>-37237</v>
      </c>
      <c r="H2864" s="1">
        <f t="shared" si="189"/>
        <v>-502704</v>
      </c>
      <c r="I2864" s="2" t="s">
        <v>2445</v>
      </c>
      <c r="J2864" s="2" t="s">
        <v>1098</v>
      </c>
      <c r="K2864" s="1">
        <f>+VLOOKUP(B2864,[3]Sheet1!$A:$H,6,0)</f>
        <v>-465467</v>
      </c>
      <c r="L2864" s="1">
        <f t="shared" si="188"/>
        <v>0</v>
      </c>
      <c r="M2864" s="6">
        <f>+VLOOKUP(B2864,[3]Sheet1!$A:$H,8,0)</f>
        <v>45177</v>
      </c>
      <c r="N2864" t="s">
        <v>4942</v>
      </c>
    </row>
    <row r="2865" spans="1:14" customFormat="1" hidden="1" x14ac:dyDescent="0.2">
      <c r="A2865" s="6">
        <v>45155</v>
      </c>
      <c r="B2865" s="2">
        <v>375</v>
      </c>
      <c r="C2865" s="2" t="s">
        <v>3462</v>
      </c>
      <c r="D2865" s="2" t="s">
        <v>4862</v>
      </c>
      <c r="E2865" s="1">
        <v>-2890656</v>
      </c>
      <c r="F2865" s="8" t="s">
        <v>316</v>
      </c>
      <c r="G2865" s="1">
        <v>-231252</v>
      </c>
      <c r="H2865" s="1">
        <f t="shared" si="189"/>
        <v>-3121908</v>
      </c>
      <c r="I2865" s="2" t="s">
        <v>2818</v>
      </c>
      <c r="J2865" s="2" t="s">
        <v>364</v>
      </c>
      <c r="K2865" s="1">
        <f>+VLOOKUP(B2865,[3]Sheet1!$A:$H,6,0)</f>
        <v>-2890656</v>
      </c>
      <c r="L2865" s="1">
        <f t="shared" si="188"/>
        <v>0</v>
      </c>
      <c r="M2865" s="6">
        <f>+VLOOKUP(B2865,[3]Sheet1!$A:$H,8,0)</f>
        <v>45177</v>
      </c>
      <c r="N2865" t="s">
        <v>4942</v>
      </c>
    </row>
    <row r="2866" spans="1:14" customFormat="1" hidden="1" x14ac:dyDescent="0.2">
      <c r="A2866" s="6">
        <v>45157</v>
      </c>
      <c r="B2866" s="2">
        <v>49783</v>
      </c>
      <c r="C2866" s="2" t="s">
        <v>2162</v>
      </c>
      <c r="D2866" s="2" t="s">
        <v>4863</v>
      </c>
      <c r="E2866" s="1">
        <v>2275035</v>
      </c>
      <c r="F2866" s="8" t="s">
        <v>316</v>
      </c>
      <c r="G2866" s="1">
        <v>182003</v>
      </c>
      <c r="H2866" s="1">
        <f t="shared" si="189"/>
        <v>2457038</v>
      </c>
      <c r="I2866" s="2" t="s">
        <v>2818</v>
      </c>
      <c r="J2866" s="2" t="s">
        <v>364</v>
      </c>
      <c r="K2866" s="1">
        <f>+VLOOKUP(B2866,[3]Sheet1!$A:$H,6,0)</f>
        <v>2275038</v>
      </c>
      <c r="L2866" s="1">
        <f t="shared" si="188"/>
        <v>3</v>
      </c>
      <c r="M2866" s="6">
        <f>+VLOOKUP(B2866,[3]Sheet1!$A:$H,8,0)</f>
        <v>45177</v>
      </c>
      <c r="N2866" t="s">
        <v>4942</v>
      </c>
    </row>
    <row r="2867" spans="1:14" customFormat="1" hidden="1" x14ac:dyDescent="0.2">
      <c r="A2867" s="6">
        <v>45157</v>
      </c>
      <c r="B2867" s="2">
        <v>49785</v>
      </c>
      <c r="C2867" s="2" t="s">
        <v>2162</v>
      </c>
      <c r="D2867" s="2" t="s">
        <v>4864</v>
      </c>
      <c r="E2867" s="1">
        <v>2144100</v>
      </c>
      <c r="F2867" s="8" t="s">
        <v>316</v>
      </c>
      <c r="G2867" s="1">
        <v>171528</v>
      </c>
      <c r="H2867" s="1">
        <f t="shared" si="189"/>
        <v>2315628</v>
      </c>
      <c r="I2867" s="2" t="s">
        <v>2354</v>
      </c>
      <c r="J2867" s="2" t="s">
        <v>442</v>
      </c>
      <c r="K2867" s="1">
        <f>+VLOOKUP(B2867,[3]Sheet1!$A:$H,6,0)</f>
        <v>2144100</v>
      </c>
      <c r="L2867" s="1">
        <f t="shared" si="188"/>
        <v>0</v>
      </c>
      <c r="M2867" s="6">
        <f>+VLOOKUP(B2867,[3]Sheet1!$A:$H,8,0)</f>
        <v>45177</v>
      </c>
      <c r="N2867" t="s">
        <v>4942</v>
      </c>
    </row>
    <row r="2868" spans="1:14" customFormat="1" hidden="1" x14ac:dyDescent="0.2">
      <c r="A2868" s="6">
        <v>45157</v>
      </c>
      <c r="B2868" s="2">
        <v>49786</v>
      </c>
      <c r="C2868" s="2" t="s">
        <v>2162</v>
      </c>
      <c r="D2868" s="2" t="s">
        <v>4865</v>
      </c>
      <c r="E2868" s="1">
        <v>1248340</v>
      </c>
      <c r="F2868" s="8" t="s">
        <v>316</v>
      </c>
      <c r="G2868" s="1">
        <v>99867</v>
      </c>
      <c r="H2868" s="1">
        <f t="shared" si="189"/>
        <v>1348207</v>
      </c>
      <c r="I2868" s="2" t="s">
        <v>1900</v>
      </c>
      <c r="J2868" s="2" t="s">
        <v>441</v>
      </c>
      <c r="K2868" s="1">
        <f>+VLOOKUP(B2868,[3]Sheet1!$A:$H,6,0)</f>
        <v>1248338</v>
      </c>
      <c r="L2868" s="1">
        <f t="shared" si="188"/>
        <v>-2</v>
      </c>
      <c r="M2868" s="6">
        <f>+VLOOKUP(B2868,[3]Sheet1!$A:$H,8,0)</f>
        <v>45177</v>
      </c>
      <c r="N2868" t="s">
        <v>4942</v>
      </c>
    </row>
    <row r="2869" spans="1:14" customFormat="1" hidden="1" x14ac:dyDescent="0.2">
      <c r="A2869" s="6">
        <v>45157</v>
      </c>
      <c r="B2869" s="2">
        <v>49787</v>
      </c>
      <c r="C2869" s="2" t="s">
        <v>2162</v>
      </c>
      <c r="D2869" s="2" t="s">
        <v>4866</v>
      </c>
      <c r="E2869" s="1">
        <v>3775960</v>
      </c>
      <c r="F2869" s="8" t="s">
        <v>316</v>
      </c>
      <c r="G2869" s="1">
        <v>302077</v>
      </c>
      <c r="H2869" s="1">
        <f t="shared" si="189"/>
        <v>4078037</v>
      </c>
      <c r="I2869" s="2" t="s">
        <v>944</v>
      </c>
      <c r="J2869" s="2" t="s">
        <v>319</v>
      </c>
      <c r="K2869" s="1">
        <f>+VLOOKUP(B2869,[3]Sheet1!$A:$H,6,0)</f>
        <v>3775963</v>
      </c>
      <c r="L2869" s="1">
        <f t="shared" si="188"/>
        <v>3</v>
      </c>
      <c r="M2869" s="6">
        <f>+VLOOKUP(B2869,[3]Sheet1!$A:$H,8,0)</f>
        <v>45177</v>
      </c>
      <c r="N2869" t="s">
        <v>4942</v>
      </c>
    </row>
    <row r="2870" spans="1:14" customFormat="1" hidden="1" x14ac:dyDescent="0.2">
      <c r="A2870" s="6">
        <v>45157</v>
      </c>
      <c r="B2870" s="2">
        <v>49788</v>
      </c>
      <c r="C2870" s="2" t="s">
        <v>2162</v>
      </c>
      <c r="D2870" s="2" t="s">
        <v>4867</v>
      </c>
      <c r="E2870" s="1">
        <v>2024120</v>
      </c>
      <c r="F2870" s="8" t="s">
        <v>316</v>
      </c>
      <c r="G2870" s="1">
        <v>161930</v>
      </c>
      <c r="H2870" s="1">
        <f t="shared" si="189"/>
        <v>2186050</v>
      </c>
      <c r="I2870" s="2" t="s">
        <v>944</v>
      </c>
      <c r="J2870" s="2" t="s">
        <v>319</v>
      </c>
      <c r="K2870" s="1">
        <f>+VLOOKUP(B2870,[3]Sheet1!$A:$H,6,0)</f>
        <v>2024125</v>
      </c>
      <c r="L2870" s="1">
        <f t="shared" si="188"/>
        <v>5</v>
      </c>
      <c r="M2870" s="6">
        <f>+VLOOKUP(B2870,[3]Sheet1!$A:$H,8,0)</f>
        <v>45177</v>
      </c>
      <c r="N2870" t="s">
        <v>4942</v>
      </c>
    </row>
    <row r="2871" spans="1:14" customFormat="1" hidden="1" x14ac:dyDescent="0.2">
      <c r="A2871" s="6">
        <v>45157</v>
      </c>
      <c r="B2871" s="2">
        <v>49790</v>
      </c>
      <c r="C2871" s="2" t="s">
        <v>2162</v>
      </c>
      <c r="D2871" s="2" t="s">
        <v>4868</v>
      </c>
      <c r="E2871" s="1">
        <v>3604501</v>
      </c>
      <c r="F2871" s="8" t="s">
        <v>316</v>
      </c>
      <c r="G2871" s="1">
        <v>288360</v>
      </c>
      <c r="H2871" s="1">
        <f t="shared" si="189"/>
        <v>3892861</v>
      </c>
      <c r="I2871" s="2" t="s">
        <v>2339</v>
      </c>
      <c r="J2871" s="2" t="s">
        <v>1408</v>
      </c>
      <c r="K2871" s="1">
        <f>+VLOOKUP(B2871,[3]Sheet1!$A:$H,6,0)</f>
        <v>3604500</v>
      </c>
      <c r="L2871" s="1">
        <f t="shared" si="188"/>
        <v>-1</v>
      </c>
      <c r="M2871" s="6">
        <f>+VLOOKUP(B2871,[3]Sheet1!$A:$H,8,0)</f>
        <v>45177</v>
      </c>
      <c r="N2871" t="s">
        <v>4942</v>
      </c>
    </row>
    <row r="2872" spans="1:14" customFormat="1" hidden="1" x14ac:dyDescent="0.2">
      <c r="A2872" s="6">
        <v>45157</v>
      </c>
      <c r="B2872" s="2">
        <v>49793</v>
      </c>
      <c r="C2872" s="2" t="s">
        <v>2162</v>
      </c>
      <c r="D2872" s="2" t="s">
        <v>4869</v>
      </c>
      <c r="E2872" s="1">
        <v>3912100</v>
      </c>
      <c r="F2872" s="8" t="s">
        <v>316</v>
      </c>
      <c r="G2872" s="1">
        <v>312968</v>
      </c>
      <c r="H2872" s="1">
        <f t="shared" si="189"/>
        <v>4225068</v>
      </c>
      <c r="I2872" s="2" t="s">
        <v>2339</v>
      </c>
      <c r="J2872" s="2" t="s">
        <v>1408</v>
      </c>
      <c r="K2872" s="1">
        <f>+VLOOKUP(B2872,[3]Sheet1!$A:$H,6,0)</f>
        <v>3912100</v>
      </c>
      <c r="L2872" s="1">
        <f t="shared" si="188"/>
        <v>0</v>
      </c>
      <c r="M2872" s="6">
        <f>+VLOOKUP(B2872,[3]Sheet1!$A:$H,8,0)</f>
        <v>45177</v>
      </c>
      <c r="N2872" t="s">
        <v>4942</v>
      </c>
    </row>
    <row r="2873" spans="1:14" customFormat="1" hidden="1" x14ac:dyDescent="0.2">
      <c r="A2873" s="6">
        <v>45157</v>
      </c>
      <c r="B2873" s="2">
        <v>49794</v>
      </c>
      <c r="C2873" s="2" t="s">
        <v>2162</v>
      </c>
      <c r="D2873" s="2" t="s">
        <v>4870</v>
      </c>
      <c r="E2873" s="1">
        <v>916454</v>
      </c>
      <c r="F2873" s="8" t="s">
        <v>316</v>
      </c>
      <c r="G2873" s="1">
        <v>73316</v>
      </c>
      <c r="H2873" s="1">
        <f t="shared" si="189"/>
        <v>989770</v>
      </c>
      <c r="I2873" s="2" t="s">
        <v>1796</v>
      </c>
      <c r="J2873" s="2" t="s">
        <v>913</v>
      </c>
      <c r="K2873" s="1">
        <f>+VLOOKUP(B2873,[3]Sheet1!$A:$H,6,0)</f>
        <v>916450</v>
      </c>
      <c r="L2873" s="1">
        <f t="shared" si="188"/>
        <v>-4</v>
      </c>
      <c r="M2873" s="6">
        <f>+VLOOKUP(B2873,[3]Sheet1!$A:$H,8,0)</f>
        <v>45177</v>
      </c>
      <c r="N2873" t="s">
        <v>4942</v>
      </c>
    </row>
    <row r="2874" spans="1:14" customFormat="1" hidden="1" x14ac:dyDescent="0.2">
      <c r="A2874" s="6">
        <v>45157</v>
      </c>
      <c r="B2874" s="2">
        <v>49795</v>
      </c>
      <c r="C2874" s="2" t="s">
        <v>2162</v>
      </c>
      <c r="D2874" s="2" t="s">
        <v>4871</v>
      </c>
      <c r="E2874" s="1">
        <v>1872781</v>
      </c>
      <c r="F2874" s="8" t="s">
        <v>316</v>
      </c>
      <c r="G2874" s="1">
        <v>149822</v>
      </c>
      <c r="H2874" s="1">
        <f t="shared" si="189"/>
        <v>2022603</v>
      </c>
      <c r="I2874" s="2" t="s">
        <v>24</v>
      </c>
      <c r="J2874" s="2" t="s">
        <v>349</v>
      </c>
      <c r="K2874" s="1">
        <f>+VLOOKUP(B2874,[3]Sheet1!$A:$H,6,0)</f>
        <v>1872775</v>
      </c>
      <c r="L2874" s="1">
        <f t="shared" si="188"/>
        <v>-6</v>
      </c>
      <c r="M2874" s="6">
        <f>+VLOOKUP(B2874,[3]Sheet1!$A:$H,8,0)</f>
        <v>45177</v>
      </c>
      <c r="N2874" t="s">
        <v>4942</v>
      </c>
    </row>
    <row r="2875" spans="1:14" customFormat="1" hidden="1" x14ac:dyDescent="0.2">
      <c r="A2875" s="6">
        <v>45157</v>
      </c>
      <c r="B2875" s="2">
        <v>49796</v>
      </c>
      <c r="C2875" s="2" t="s">
        <v>2162</v>
      </c>
      <c r="D2875" s="2" t="s">
        <v>4872</v>
      </c>
      <c r="E2875" s="1">
        <v>5024300</v>
      </c>
      <c r="F2875" s="8" t="s">
        <v>316</v>
      </c>
      <c r="G2875" s="1">
        <v>401944</v>
      </c>
      <c r="H2875" s="1">
        <f t="shared" si="189"/>
        <v>5426244</v>
      </c>
      <c r="I2875" s="2" t="s">
        <v>2355</v>
      </c>
      <c r="J2875" s="2" t="s">
        <v>2013</v>
      </c>
      <c r="K2875" s="1">
        <f>+VLOOKUP(B2875,[3]Sheet1!$A:$H,6,0)</f>
        <v>5024300</v>
      </c>
      <c r="L2875" s="1">
        <f t="shared" si="188"/>
        <v>0</v>
      </c>
      <c r="M2875" s="6">
        <f>+VLOOKUP(B2875,[3]Sheet1!$A:$H,8,0)</f>
        <v>45177</v>
      </c>
      <c r="N2875" t="s">
        <v>4942</v>
      </c>
    </row>
    <row r="2876" spans="1:14" customFormat="1" hidden="1" x14ac:dyDescent="0.2">
      <c r="A2876" s="6">
        <v>45157</v>
      </c>
      <c r="B2876" s="2">
        <v>49797</v>
      </c>
      <c r="C2876" s="2" t="s">
        <v>2162</v>
      </c>
      <c r="D2876" s="2" t="s">
        <v>4873</v>
      </c>
      <c r="E2876" s="1">
        <v>654610</v>
      </c>
      <c r="F2876" s="8" t="s">
        <v>316</v>
      </c>
      <c r="G2876" s="1">
        <v>52369</v>
      </c>
      <c r="H2876" s="1">
        <f t="shared" si="189"/>
        <v>706979</v>
      </c>
      <c r="I2876" s="2" t="s">
        <v>2355</v>
      </c>
      <c r="J2876" s="2" t="s">
        <v>2013</v>
      </c>
      <c r="K2876" s="1">
        <f>+VLOOKUP(B2876,[3]Sheet1!$A:$H,6,0)</f>
        <v>654613</v>
      </c>
      <c r="L2876" s="1">
        <f t="shared" si="188"/>
        <v>3</v>
      </c>
      <c r="M2876" s="6">
        <f>+VLOOKUP(B2876,[3]Sheet1!$A:$H,8,0)</f>
        <v>45177</v>
      </c>
      <c r="N2876" t="s">
        <v>4942</v>
      </c>
    </row>
    <row r="2877" spans="1:14" customFormat="1" hidden="1" x14ac:dyDescent="0.2">
      <c r="A2877" s="6">
        <v>45157</v>
      </c>
      <c r="B2877" s="2">
        <v>49798</v>
      </c>
      <c r="C2877" s="2" t="s">
        <v>2162</v>
      </c>
      <c r="D2877" s="2" t="s">
        <v>4874</v>
      </c>
      <c r="E2877" s="1">
        <v>3272460</v>
      </c>
      <c r="F2877" s="8" t="s">
        <v>316</v>
      </c>
      <c r="G2877" s="1">
        <v>261797</v>
      </c>
      <c r="H2877" s="1">
        <f t="shared" si="189"/>
        <v>3534257</v>
      </c>
      <c r="I2877" s="2" t="s">
        <v>2119</v>
      </c>
      <c r="J2877" s="2" t="s">
        <v>1150</v>
      </c>
      <c r="K2877" s="1">
        <f>+VLOOKUP(B2877,[3]Sheet1!$A:$H,6,0)</f>
        <v>3272463</v>
      </c>
      <c r="L2877" s="1">
        <f t="shared" si="188"/>
        <v>3</v>
      </c>
      <c r="M2877" s="6">
        <f>+VLOOKUP(B2877,[3]Sheet1!$A:$H,8,0)</f>
        <v>45177</v>
      </c>
      <c r="N2877" t="s">
        <v>4942</v>
      </c>
    </row>
    <row r="2878" spans="1:14" customFormat="1" hidden="1" x14ac:dyDescent="0.2">
      <c r="A2878" s="6">
        <v>45157</v>
      </c>
      <c r="B2878" s="2">
        <v>49799</v>
      </c>
      <c r="C2878" s="2" t="s">
        <v>2162</v>
      </c>
      <c r="D2878" s="2" t="s">
        <v>4875</v>
      </c>
      <c r="E2878" s="1">
        <v>1272782</v>
      </c>
      <c r="F2878" s="8" t="s">
        <v>316</v>
      </c>
      <c r="G2878" s="1">
        <v>101823</v>
      </c>
      <c r="H2878" s="1">
        <f t="shared" si="189"/>
        <v>1374605</v>
      </c>
      <c r="I2878" s="2" t="s">
        <v>124</v>
      </c>
      <c r="J2878" s="2" t="s">
        <v>1197</v>
      </c>
      <c r="K2878" s="1">
        <f>+VLOOKUP(B2878,[3]Sheet1!$A:$H,6,0)</f>
        <v>1272788</v>
      </c>
      <c r="L2878" s="1">
        <f t="shared" si="188"/>
        <v>6</v>
      </c>
      <c r="M2878" s="6">
        <f>+VLOOKUP(B2878,[3]Sheet1!$A:$H,8,0)</f>
        <v>45177</v>
      </c>
      <c r="N2878" t="s">
        <v>4942</v>
      </c>
    </row>
    <row r="2879" spans="1:14" customFormat="1" hidden="1" x14ac:dyDescent="0.2">
      <c r="A2879" s="6">
        <v>45157</v>
      </c>
      <c r="B2879" s="2">
        <v>49800</v>
      </c>
      <c r="C2879" s="2" t="s">
        <v>2162</v>
      </c>
      <c r="D2879" s="2" t="s">
        <v>4876</v>
      </c>
      <c r="E2879" s="1">
        <v>1248340</v>
      </c>
      <c r="F2879" s="8" t="s">
        <v>316</v>
      </c>
      <c r="G2879" s="1">
        <v>99867</v>
      </c>
      <c r="H2879" s="1">
        <f t="shared" si="189"/>
        <v>1348207</v>
      </c>
      <c r="I2879" s="2" t="s">
        <v>124</v>
      </c>
      <c r="J2879" s="2" t="s">
        <v>1197</v>
      </c>
      <c r="K2879" s="1">
        <f>+VLOOKUP(B2879,[3]Sheet1!$A:$H,6,0)</f>
        <v>1248338</v>
      </c>
      <c r="L2879" s="1">
        <f t="shared" si="188"/>
        <v>-2</v>
      </c>
      <c r="M2879" s="6">
        <f>+VLOOKUP(B2879,[3]Sheet1!$A:$H,8,0)</f>
        <v>45177</v>
      </c>
      <c r="N2879" t="s">
        <v>4942</v>
      </c>
    </row>
    <row r="2880" spans="1:14" customFormat="1" hidden="1" x14ac:dyDescent="0.2">
      <c r="A2880" s="6">
        <v>45157</v>
      </c>
      <c r="B2880" s="2">
        <v>49801</v>
      </c>
      <c r="C2880" s="2" t="s">
        <v>2162</v>
      </c>
      <c r="D2880" s="2" t="s">
        <v>4877</v>
      </c>
      <c r="E2880" s="1">
        <v>943990</v>
      </c>
      <c r="F2880" s="8" t="s">
        <v>316</v>
      </c>
      <c r="G2880" s="1">
        <v>75519</v>
      </c>
      <c r="H2880" s="1">
        <f t="shared" si="189"/>
        <v>1019509</v>
      </c>
      <c r="I2880" s="2" t="s">
        <v>2445</v>
      </c>
      <c r="J2880" s="2" t="s">
        <v>1098</v>
      </c>
      <c r="K2880" s="1">
        <f>+VLOOKUP(B2880,[3]Sheet1!$A:$H,6,0)</f>
        <v>943988</v>
      </c>
      <c r="L2880" s="1">
        <f t="shared" si="188"/>
        <v>-2</v>
      </c>
      <c r="M2880" s="6">
        <f>+VLOOKUP(B2880,[3]Sheet1!$A:$H,8,0)</f>
        <v>45177</v>
      </c>
      <c r="N2880" t="s">
        <v>4942</v>
      </c>
    </row>
    <row r="2881" spans="1:14" customFormat="1" hidden="1" x14ac:dyDescent="0.2">
      <c r="A2881" s="6">
        <v>45157</v>
      </c>
      <c r="B2881" s="2">
        <v>49802</v>
      </c>
      <c r="C2881" s="2" t="s">
        <v>2162</v>
      </c>
      <c r="D2881" s="2" t="s">
        <v>4878</v>
      </c>
      <c r="E2881" s="1">
        <v>2024120</v>
      </c>
      <c r="F2881" s="8" t="s">
        <v>316</v>
      </c>
      <c r="G2881" s="1">
        <v>161930</v>
      </c>
      <c r="H2881" s="1">
        <f t="shared" si="189"/>
        <v>2186050</v>
      </c>
      <c r="I2881" s="2" t="s">
        <v>2445</v>
      </c>
      <c r="J2881" s="2" t="s">
        <v>1098</v>
      </c>
      <c r="K2881" s="1">
        <f>+VLOOKUP(B2881,[3]Sheet1!$A:$H,6,0)</f>
        <v>2024125</v>
      </c>
      <c r="L2881" s="1">
        <f t="shared" si="188"/>
        <v>5</v>
      </c>
      <c r="M2881" s="6">
        <f>+VLOOKUP(B2881,[3]Sheet1!$A:$H,8,0)</f>
        <v>45177</v>
      </c>
      <c r="N2881" t="s">
        <v>4942</v>
      </c>
    </row>
    <row r="2882" spans="1:14" customFormat="1" hidden="1" x14ac:dyDescent="0.2">
      <c r="A2882" s="6">
        <v>45157</v>
      </c>
      <c r="B2882" s="2">
        <v>49803</v>
      </c>
      <c r="C2882" s="2" t="s">
        <v>2162</v>
      </c>
      <c r="D2882" s="2" t="s">
        <v>4879</v>
      </c>
      <c r="E2882" s="1">
        <v>2192330</v>
      </c>
      <c r="F2882" s="8" t="s">
        <v>316</v>
      </c>
      <c r="G2882" s="1">
        <v>175386</v>
      </c>
      <c r="H2882" s="1">
        <f t="shared" si="189"/>
        <v>2367716</v>
      </c>
      <c r="I2882" s="2" t="s">
        <v>2445</v>
      </c>
      <c r="J2882" s="2" t="s">
        <v>1098</v>
      </c>
      <c r="K2882" s="1">
        <f>+VLOOKUP(B2882,[3]Sheet1!$A:$H,6,0)</f>
        <v>2192325</v>
      </c>
      <c r="L2882" s="1">
        <f t="shared" si="188"/>
        <v>-5</v>
      </c>
      <c r="M2882" s="6">
        <f>+VLOOKUP(B2882,[3]Sheet1!$A:$H,8,0)</f>
        <v>45177</v>
      </c>
      <c r="N2882" t="s">
        <v>4942</v>
      </c>
    </row>
    <row r="2883" spans="1:14" customFormat="1" hidden="1" x14ac:dyDescent="0.2">
      <c r="A2883" s="6">
        <v>45157</v>
      </c>
      <c r="B2883" s="2">
        <v>49804</v>
      </c>
      <c r="C2883" s="2" t="s">
        <v>2162</v>
      </c>
      <c r="D2883" s="2" t="s">
        <v>4880</v>
      </c>
      <c r="E2883" s="1">
        <v>943990</v>
      </c>
      <c r="F2883" s="8" t="s">
        <v>316</v>
      </c>
      <c r="G2883" s="1">
        <v>75519</v>
      </c>
      <c r="H2883" s="1">
        <f t="shared" si="189"/>
        <v>1019509</v>
      </c>
      <c r="I2883" s="2" t="s">
        <v>1554</v>
      </c>
      <c r="J2883" s="2" t="s">
        <v>2830</v>
      </c>
      <c r="K2883" s="1">
        <f>+VLOOKUP(B2883,[3]Sheet1!$A:$H,6,0)</f>
        <v>943988</v>
      </c>
      <c r="L2883" s="1">
        <f t="shared" si="188"/>
        <v>-2</v>
      </c>
      <c r="M2883" s="6">
        <f>+VLOOKUP(B2883,[3]Sheet1!$A:$H,8,0)</f>
        <v>45177</v>
      </c>
      <c r="N2883" t="s">
        <v>4942</v>
      </c>
    </row>
    <row r="2884" spans="1:14" customFormat="1" hidden="1" x14ac:dyDescent="0.2">
      <c r="A2884" s="6">
        <v>45157</v>
      </c>
      <c r="B2884" s="2">
        <v>49805</v>
      </c>
      <c r="C2884" s="2" t="s">
        <v>2162</v>
      </c>
      <c r="D2884" s="2" t="s">
        <v>4881</v>
      </c>
      <c r="E2884" s="1">
        <v>501830</v>
      </c>
      <c r="F2884" s="8" t="s">
        <v>316</v>
      </c>
      <c r="G2884" s="1">
        <v>40146</v>
      </c>
      <c r="H2884" s="1">
        <f t="shared" si="189"/>
        <v>541976</v>
      </c>
      <c r="I2884" s="2" t="s">
        <v>1554</v>
      </c>
      <c r="J2884" s="2" t="s">
        <v>2830</v>
      </c>
      <c r="K2884" s="1">
        <f>+VLOOKUP(B2884,[3]Sheet1!$A:$H,6,0)</f>
        <v>501825</v>
      </c>
      <c r="L2884" s="1">
        <f t="shared" si="188"/>
        <v>-5</v>
      </c>
      <c r="M2884" s="6">
        <f>+VLOOKUP(B2884,[3]Sheet1!$A:$H,8,0)</f>
        <v>45177</v>
      </c>
      <c r="N2884" t="s">
        <v>4942</v>
      </c>
    </row>
    <row r="2885" spans="1:14" customFormat="1" hidden="1" x14ac:dyDescent="0.2">
      <c r="A2885" s="6">
        <v>45157</v>
      </c>
      <c r="B2885" s="2">
        <v>49806</v>
      </c>
      <c r="C2885" s="2" t="s">
        <v>2162</v>
      </c>
      <c r="D2885" s="2" t="s">
        <v>4882</v>
      </c>
      <c r="E2885" s="1">
        <v>2024120</v>
      </c>
      <c r="F2885" s="8" t="s">
        <v>316</v>
      </c>
      <c r="G2885" s="1">
        <v>161930</v>
      </c>
      <c r="H2885" s="1">
        <f t="shared" si="189"/>
        <v>2186050</v>
      </c>
      <c r="I2885" s="2" t="s">
        <v>1796</v>
      </c>
      <c r="J2885" s="2" t="s">
        <v>913</v>
      </c>
      <c r="K2885" s="1">
        <f>+VLOOKUP(B2885,[3]Sheet1!$A:$H,6,0)</f>
        <v>2024125</v>
      </c>
      <c r="L2885" s="1">
        <f t="shared" si="188"/>
        <v>5</v>
      </c>
      <c r="M2885" s="6">
        <f>+VLOOKUP(B2885,[3]Sheet1!$A:$H,8,0)</f>
        <v>45177</v>
      </c>
      <c r="N2885" t="s">
        <v>4942</v>
      </c>
    </row>
    <row r="2886" spans="1:14" customFormat="1" hidden="1" x14ac:dyDescent="0.2">
      <c r="A2886" s="6">
        <v>45157</v>
      </c>
      <c r="B2886" s="2">
        <v>49807</v>
      </c>
      <c r="C2886" s="2" t="s">
        <v>2162</v>
      </c>
      <c r="D2886" s="2" t="s">
        <v>4883</v>
      </c>
      <c r="E2886" s="1">
        <v>943990</v>
      </c>
      <c r="F2886" s="8" t="s">
        <v>316</v>
      </c>
      <c r="G2886" s="1">
        <v>75519</v>
      </c>
      <c r="H2886" s="1">
        <f t="shared" si="189"/>
        <v>1019509</v>
      </c>
      <c r="I2886" s="2" t="s">
        <v>1796</v>
      </c>
      <c r="J2886" s="2" t="s">
        <v>913</v>
      </c>
      <c r="K2886" s="1">
        <f>+VLOOKUP(B2886,[3]Sheet1!$A:$H,6,0)</f>
        <v>943988</v>
      </c>
      <c r="L2886" s="1">
        <f t="shared" si="188"/>
        <v>-2</v>
      </c>
      <c r="M2886" s="6">
        <f>+VLOOKUP(B2886,[3]Sheet1!$A:$H,8,0)</f>
        <v>45177</v>
      </c>
      <c r="N2886" t="s">
        <v>4942</v>
      </c>
    </row>
    <row r="2887" spans="1:14" customFormat="1" hidden="1" x14ac:dyDescent="0.2">
      <c r="A2887" s="6">
        <v>45157</v>
      </c>
      <c r="B2887" s="2">
        <v>49808</v>
      </c>
      <c r="C2887" s="2" t="s">
        <v>2162</v>
      </c>
      <c r="D2887" s="2" t="s">
        <v>4884</v>
      </c>
      <c r="E2887" s="1">
        <v>2192330</v>
      </c>
      <c r="F2887" s="8" t="s">
        <v>316</v>
      </c>
      <c r="G2887" s="1">
        <v>175386</v>
      </c>
      <c r="H2887" s="1">
        <f t="shared" si="189"/>
        <v>2367716</v>
      </c>
      <c r="I2887" s="2" t="s">
        <v>2339</v>
      </c>
      <c r="J2887" s="2" t="s">
        <v>1408</v>
      </c>
      <c r="K2887" s="1">
        <f>+VLOOKUP(B2887,[3]Sheet1!$A:$H,6,0)</f>
        <v>2192325</v>
      </c>
      <c r="L2887" s="1">
        <f t="shared" si="188"/>
        <v>-5</v>
      </c>
      <c r="M2887" s="6">
        <f>+VLOOKUP(B2887,[3]Sheet1!$A:$H,8,0)</f>
        <v>45177</v>
      </c>
      <c r="N2887" t="s">
        <v>4942</v>
      </c>
    </row>
    <row r="2888" spans="1:14" customFormat="1" hidden="1" x14ac:dyDescent="0.2">
      <c r="A2888" s="6">
        <v>45157</v>
      </c>
      <c r="B2888" s="2">
        <v>49809</v>
      </c>
      <c r="C2888" s="2" t="s">
        <v>2162</v>
      </c>
      <c r="D2888" s="2" t="s">
        <v>4885</v>
      </c>
      <c r="E2888" s="1">
        <v>2831970</v>
      </c>
      <c r="F2888" s="8" t="s">
        <v>316</v>
      </c>
      <c r="G2888" s="1">
        <v>226558</v>
      </c>
      <c r="H2888" s="1">
        <f t="shared" si="189"/>
        <v>3058528</v>
      </c>
      <c r="I2888" s="2" t="s">
        <v>1900</v>
      </c>
      <c r="J2888" s="2" t="s">
        <v>441</v>
      </c>
      <c r="K2888" s="1">
        <f>+VLOOKUP(B2888,[3]Sheet1!$A:$H,6,0)</f>
        <v>2831975</v>
      </c>
      <c r="L2888" s="1">
        <f t="shared" si="188"/>
        <v>5</v>
      </c>
      <c r="M2888" s="6">
        <f>+VLOOKUP(B2888,[3]Sheet1!$A:$H,8,0)</f>
        <v>45177</v>
      </c>
      <c r="N2888" t="s">
        <v>4942</v>
      </c>
    </row>
    <row r="2889" spans="1:14" customFormat="1" hidden="1" x14ac:dyDescent="0.2">
      <c r="A2889" s="6">
        <v>45157</v>
      </c>
      <c r="B2889" s="2">
        <v>49810</v>
      </c>
      <c r="C2889" s="2" t="s">
        <v>2162</v>
      </c>
      <c r="D2889" s="2" t="s">
        <v>4886</v>
      </c>
      <c r="E2889" s="1">
        <v>501830</v>
      </c>
      <c r="F2889" s="8" t="s">
        <v>316</v>
      </c>
      <c r="G2889" s="1">
        <v>40146</v>
      </c>
      <c r="H2889" s="1">
        <f t="shared" si="189"/>
        <v>541976</v>
      </c>
      <c r="I2889" s="2" t="s">
        <v>2355</v>
      </c>
      <c r="J2889" s="2" t="s">
        <v>2013</v>
      </c>
      <c r="K2889" s="1">
        <f>+VLOOKUP(B2889,[3]Sheet1!$A:$H,6,0)</f>
        <v>501825</v>
      </c>
      <c r="L2889" s="1">
        <f t="shared" si="188"/>
        <v>-5</v>
      </c>
      <c r="M2889" s="6">
        <f>+VLOOKUP(B2889,[3]Sheet1!$A:$H,8,0)</f>
        <v>45177</v>
      </c>
      <c r="N2889" t="s">
        <v>4942</v>
      </c>
    </row>
    <row r="2890" spans="1:14" customFormat="1" hidden="1" x14ac:dyDescent="0.2">
      <c r="A2890" s="6">
        <v>45157</v>
      </c>
      <c r="B2890" s="2">
        <v>49811</v>
      </c>
      <c r="C2890" s="2" t="s">
        <v>2162</v>
      </c>
      <c r="D2890" s="2" t="s">
        <v>4887</v>
      </c>
      <c r="E2890" s="1">
        <v>943990</v>
      </c>
      <c r="F2890" s="8" t="s">
        <v>316</v>
      </c>
      <c r="G2890" s="1">
        <v>75519</v>
      </c>
      <c r="H2890" s="1">
        <f t="shared" si="189"/>
        <v>1019509</v>
      </c>
      <c r="I2890" s="2" t="s">
        <v>2355</v>
      </c>
      <c r="J2890" s="2" t="s">
        <v>2013</v>
      </c>
      <c r="K2890" s="1">
        <f>+VLOOKUP(B2890,[3]Sheet1!$A:$H,6,0)</f>
        <v>943988</v>
      </c>
      <c r="L2890" s="1">
        <f t="shared" si="188"/>
        <v>-2</v>
      </c>
      <c r="M2890" s="6">
        <f>+VLOOKUP(B2890,[3]Sheet1!$A:$H,8,0)</f>
        <v>45177</v>
      </c>
      <c r="N2890" t="s">
        <v>4942</v>
      </c>
    </row>
    <row r="2891" spans="1:14" customFormat="1" hidden="1" x14ac:dyDescent="0.2">
      <c r="A2891" s="6">
        <v>45157</v>
      </c>
      <c r="B2891" s="2">
        <v>49812</v>
      </c>
      <c r="C2891" s="2" t="s">
        <v>2162</v>
      </c>
      <c r="D2891" s="2" t="s">
        <v>4888</v>
      </c>
      <c r="E2891" s="1">
        <v>2138895</v>
      </c>
      <c r="F2891" s="8" t="s">
        <v>316</v>
      </c>
      <c r="G2891" s="1">
        <v>171112</v>
      </c>
      <c r="H2891" s="1">
        <f t="shared" si="189"/>
        <v>2310007</v>
      </c>
      <c r="I2891" s="2" t="s">
        <v>2119</v>
      </c>
      <c r="J2891" s="2" t="s">
        <v>1150</v>
      </c>
      <c r="K2891" s="1">
        <f>+VLOOKUP(B2891,[3]Sheet1!$A:$H,6,0)</f>
        <v>2138900</v>
      </c>
      <c r="L2891" s="1">
        <f t="shared" si="188"/>
        <v>5</v>
      </c>
      <c r="M2891" s="6">
        <f>+VLOOKUP(B2891,[3]Sheet1!$A:$H,8,0)</f>
        <v>45177</v>
      </c>
      <c r="N2891" t="s">
        <v>4942</v>
      </c>
    </row>
    <row r="2892" spans="1:14" customFormat="1" hidden="1" x14ac:dyDescent="0.2">
      <c r="A2892" s="6">
        <v>45157</v>
      </c>
      <c r="B2892" s="2">
        <v>49813</v>
      </c>
      <c r="C2892" s="2" t="s">
        <v>2162</v>
      </c>
      <c r="D2892" s="2" t="s">
        <v>4889</v>
      </c>
      <c r="E2892" s="1">
        <v>2831970</v>
      </c>
      <c r="F2892" s="8" t="s">
        <v>316</v>
      </c>
      <c r="G2892" s="1">
        <v>226558</v>
      </c>
      <c r="H2892" s="1">
        <f t="shared" si="189"/>
        <v>3058528</v>
      </c>
      <c r="I2892" s="2" t="s">
        <v>1893</v>
      </c>
      <c r="J2892" s="2" t="s">
        <v>375</v>
      </c>
      <c r="K2892" s="1">
        <f>+VLOOKUP(B2892,[3]Sheet1!$A:$H,6,0)</f>
        <v>2831975</v>
      </c>
      <c r="L2892" s="1">
        <f t="shared" si="188"/>
        <v>5</v>
      </c>
      <c r="M2892" s="6">
        <f>+VLOOKUP(B2892,[3]Sheet1!$A:$H,8,0)</f>
        <v>45177</v>
      </c>
      <c r="N2892" t="s">
        <v>4942</v>
      </c>
    </row>
    <row r="2893" spans="1:14" customFormat="1" hidden="1" x14ac:dyDescent="0.2">
      <c r="A2893" s="6">
        <v>45157</v>
      </c>
      <c r="B2893" s="2">
        <v>49814</v>
      </c>
      <c r="C2893" s="2" t="s">
        <v>2162</v>
      </c>
      <c r="D2893" s="2" t="s">
        <v>4890</v>
      </c>
      <c r="E2893" s="1">
        <v>980010</v>
      </c>
      <c r="F2893" s="8" t="s">
        <v>316</v>
      </c>
      <c r="G2893" s="1">
        <v>78401</v>
      </c>
      <c r="H2893" s="1">
        <f t="shared" si="189"/>
        <v>1058411</v>
      </c>
      <c r="I2893" s="2" t="s">
        <v>1893</v>
      </c>
      <c r="J2893" s="2" t="s">
        <v>375</v>
      </c>
      <c r="K2893" s="1">
        <f>+VLOOKUP(B2893,[3]Sheet1!$A:$H,6,0)</f>
        <v>980013</v>
      </c>
      <c r="L2893" s="1">
        <f t="shared" si="188"/>
        <v>3</v>
      </c>
      <c r="M2893" s="6">
        <f>+VLOOKUP(B2893,[3]Sheet1!$A:$H,8,0)</f>
        <v>45177</v>
      </c>
      <c r="N2893" t="s">
        <v>4942</v>
      </c>
    </row>
    <row r="2894" spans="1:14" customFormat="1" hidden="1" x14ac:dyDescent="0.2">
      <c r="A2894" s="6">
        <v>45157</v>
      </c>
      <c r="B2894" s="2">
        <v>49815</v>
      </c>
      <c r="C2894" s="2" t="s">
        <v>2162</v>
      </c>
      <c r="D2894" s="2" t="s">
        <v>4891</v>
      </c>
      <c r="E2894" s="1">
        <v>1330751</v>
      </c>
      <c r="F2894" s="8" t="s">
        <v>316</v>
      </c>
      <c r="G2894" s="1">
        <v>106460</v>
      </c>
      <c r="H2894" s="1">
        <f t="shared" si="189"/>
        <v>1437211</v>
      </c>
      <c r="I2894" s="2" t="s">
        <v>1893</v>
      </c>
      <c r="J2894" s="2" t="s">
        <v>375</v>
      </c>
      <c r="K2894" s="1">
        <f>+VLOOKUP(B2894,[3]Sheet1!$A:$H,6,0)</f>
        <v>1330750</v>
      </c>
      <c r="L2894" s="1">
        <f t="shared" si="188"/>
        <v>-1</v>
      </c>
      <c r="M2894" s="6">
        <f>+VLOOKUP(B2894,[3]Sheet1!$A:$H,8,0)</f>
        <v>45177</v>
      </c>
      <c r="N2894" t="s">
        <v>4942</v>
      </c>
    </row>
    <row r="2895" spans="1:14" customFormat="1" hidden="1" x14ac:dyDescent="0.2">
      <c r="A2895" s="6">
        <v>45157</v>
      </c>
      <c r="B2895" s="2">
        <v>49816</v>
      </c>
      <c r="C2895" s="2" t="s">
        <v>2162</v>
      </c>
      <c r="D2895" s="2" t="s">
        <v>4892</v>
      </c>
      <c r="E2895" s="1">
        <v>1248340</v>
      </c>
      <c r="F2895" s="8" t="s">
        <v>316</v>
      </c>
      <c r="G2895" s="1">
        <v>99867</v>
      </c>
      <c r="H2895" s="1">
        <f t="shared" si="189"/>
        <v>1348207</v>
      </c>
      <c r="I2895" s="2" t="s">
        <v>1893</v>
      </c>
      <c r="J2895" s="2" t="s">
        <v>375</v>
      </c>
      <c r="K2895" s="1">
        <f>+VLOOKUP(B2895,[3]Sheet1!$A:$H,6,0)</f>
        <v>1248338</v>
      </c>
      <c r="L2895" s="1">
        <f t="shared" si="188"/>
        <v>-2</v>
      </c>
      <c r="M2895" s="6">
        <f>+VLOOKUP(B2895,[3]Sheet1!$A:$H,8,0)</f>
        <v>45177</v>
      </c>
      <c r="N2895" t="s">
        <v>4942</v>
      </c>
    </row>
    <row r="2896" spans="1:14" customFormat="1" hidden="1" x14ac:dyDescent="0.2">
      <c r="A2896" s="6">
        <v>45157</v>
      </c>
      <c r="B2896" s="2">
        <v>49817</v>
      </c>
      <c r="C2896" s="2" t="s">
        <v>2162</v>
      </c>
      <c r="D2896" s="2" t="s">
        <v>4893</v>
      </c>
      <c r="E2896" s="1">
        <v>905525</v>
      </c>
      <c r="F2896" s="8" t="s">
        <v>316</v>
      </c>
      <c r="G2896" s="1">
        <v>72442</v>
      </c>
      <c r="H2896" s="1">
        <f t="shared" si="189"/>
        <v>977967</v>
      </c>
      <c r="I2896" s="2" t="s">
        <v>1893</v>
      </c>
      <c r="J2896" s="2" t="s">
        <v>375</v>
      </c>
      <c r="K2896" s="1">
        <f>+VLOOKUP(B2896,[3]Sheet1!$A:$H,6,0)</f>
        <v>905525</v>
      </c>
      <c r="L2896" s="1">
        <f t="shared" si="188"/>
        <v>0</v>
      </c>
      <c r="M2896" s="6">
        <f>+VLOOKUP(B2896,[3]Sheet1!$A:$H,8,0)</f>
        <v>45177</v>
      </c>
      <c r="N2896" t="s">
        <v>4942</v>
      </c>
    </row>
    <row r="2897" spans="1:14" customFormat="1" hidden="1" x14ac:dyDescent="0.2">
      <c r="A2897" s="6">
        <v>45160</v>
      </c>
      <c r="B2897" s="2">
        <v>361</v>
      </c>
      <c r="C2897" s="2" t="s">
        <v>3960</v>
      </c>
      <c r="D2897" s="2" t="s">
        <v>4894</v>
      </c>
      <c r="E2897" s="1">
        <v>-281842</v>
      </c>
      <c r="F2897" s="8" t="s">
        <v>316</v>
      </c>
      <c r="G2897" s="1">
        <v>-22546</v>
      </c>
      <c r="H2897" s="1">
        <f t="shared" si="189"/>
        <v>-304388</v>
      </c>
      <c r="I2897" s="2" t="s">
        <v>944</v>
      </c>
      <c r="J2897" s="2" t="s">
        <v>319</v>
      </c>
      <c r="K2897" s="1">
        <f>+VLOOKUP(B2897,[3]Sheet1!$A:$H,6,0)</f>
        <v>-281842</v>
      </c>
      <c r="L2897" s="1">
        <f t="shared" si="188"/>
        <v>0</v>
      </c>
      <c r="M2897" s="6">
        <f>+VLOOKUP(B2897,[3]Sheet1!$A:$H,8,0)</f>
        <v>45177</v>
      </c>
      <c r="N2897" t="s">
        <v>4942</v>
      </c>
    </row>
    <row r="2898" spans="1:14" customFormat="1" hidden="1" x14ac:dyDescent="0.2">
      <c r="A2898" s="6">
        <v>45160</v>
      </c>
      <c r="B2898" s="2">
        <v>547</v>
      </c>
      <c r="C2898" s="2" t="s">
        <v>3389</v>
      </c>
      <c r="D2898" s="2" t="s">
        <v>4895</v>
      </c>
      <c r="E2898" s="1">
        <v>-271909</v>
      </c>
      <c r="F2898" s="8" t="s">
        <v>316</v>
      </c>
      <c r="G2898" s="1">
        <v>-21753</v>
      </c>
      <c r="H2898" s="1">
        <f t="shared" si="189"/>
        <v>-293662</v>
      </c>
      <c r="I2898" s="2" t="s">
        <v>1900</v>
      </c>
      <c r="J2898" s="2" t="s">
        <v>441</v>
      </c>
      <c r="K2898" s="1">
        <f>+VLOOKUP(B2898,[3]Sheet1!$A:$H,6,0)</f>
        <v>-271909</v>
      </c>
      <c r="L2898" s="1">
        <f t="shared" si="188"/>
        <v>0</v>
      </c>
      <c r="M2898" s="6">
        <f>+VLOOKUP(B2898,[3]Sheet1!$A:$H,8,0)</f>
        <v>45177</v>
      </c>
      <c r="N2898" t="s">
        <v>4942</v>
      </c>
    </row>
    <row r="2899" spans="1:14" customFormat="1" hidden="1" x14ac:dyDescent="0.2">
      <c r="A2899" s="6">
        <v>45162</v>
      </c>
      <c r="B2899" s="2">
        <v>51133</v>
      </c>
      <c r="C2899" s="2" t="s">
        <v>2162</v>
      </c>
      <c r="D2899" s="2" t="s">
        <v>1889</v>
      </c>
      <c r="E2899" s="1">
        <v>-3562430</v>
      </c>
      <c r="F2899" s="8" t="s">
        <v>620</v>
      </c>
      <c r="G2899" s="1">
        <v>-356243</v>
      </c>
      <c r="H2899" s="1">
        <f t="shared" si="189"/>
        <v>-3918673</v>
      </c>
      <c r="I2899" s="2" t="s">
        <v>1796</v>
      </c>
      <c r="J2899" s="2" t="s">
        <v>913</v>
      </c>
      <c r="K2899" s="1" t="e">
        <f>+VLOOKUP(B2899,[3]Sheet1!$A:$H,6,0)</f>
        <v>#N/A</v>
      </c>
      <c r="L2899" s="1" t="e">
        <f t="shared" si="188"/>
        <v>#N/A</v>
      </c>
      <c r="M2899" s="6" t="e">
        <f>+VLOOKUP(B2899,[3]Sheet1!$A:$H,8,0)</f>
        <v>#N/A</v>
      </c>
      <c r="N2899" t="s">
        <v>4943</v>
      </c>
    </row>
    <row r="2900" spans="1:14" customFormat="1" hidden="1" x14ac:dyDescent="0.2">
      <c r="A2900" s="6">
        <v>45162</v>
      </c>
      <c r="B2900" s="2">
        <v>51134</v>
      </c>
      <c r="C2900" s="2" t="s">
        <v>2162</v>
      </c>
      <c r="D2900" s="2" t="s">
        <v>1889</v>
      </c>
      <c r="E2900" s="1">
        <v>-2262254</v>
      </c>
      <c r="F2900" s="8" t="s">
        <v>620</v>
      </c>
      <c r="G2900" s="1">
        <v>-226225</v>
      </c>
      <c r="H2900" s="1">
        <f t="shared" si="189"/>
        <v>-2488479</v>
      </c>
      <c r="I2900" s="2" t="s">
        <v>1796</v>
      </c>
      <c r="J2900" s="2" t="s">
        <v>913</v>
      </c>
      <c r="K2900" s="1" t="e">
        <f>+VLOOKUP(B2900,[3]Sheet1!$A:$H,6,0)</f>
        <v>#N/A</v>
      </c>
      <c r="L2900" s="1" t="e">
        <f t="shared" si="188"/>
        <v>#N/A</v>
      </c>
      <c r="M2900" s="6" t="e">
        <f>+VLOOKUP(B2900,[3]Sheet1!$A:$H,8,0)</f>
        <v>#N/A</v>
      </c>
      <c r="N2900" t="s">
        <v>4944</v>
      </c>
    </row>
    <row r="2901" spans="1:14" customFormat="1" hidden="1" x14ac:dyDescent="0.2">
      <c r="A2901" s="6">
        <v>45163</v>
      </c>
      <c r="B2901" s="2">
        <v>5445</v>
      </c>
      <c r="C2901" s="2" t="s">
        <v>3451</v>
      </c>
      <c r="D2901" s="2" t="s">
        <v>4896</v>
      </c>
      <c r="E2901" s="1">
        <v>-1050734</v>
      </c>
      <c r="F2901" s="8" t="s">
        <v>316</v>
      </c>
      <c r="G2901" s="1">
        <v>-84059</v>
      </c>
      <c r="H2901" s="1">
        <f t="shared" si="189"/>
        <v>-1134793</v>
      </c>
      <c r="I2901" s="2" t="s">
        <v>2355</v>
      </c>
      <c r="J2901" s="2" t="s">
        <v>2013</v>
      </c>
      <c r="K2901" s="1">
        <f>+VLOOKUP(B2901,[3]Sheet1!$A:$H,6,0)</f>
        <v>-1050734</v>
      </c>
      <c r="L2901" s="1">
        <f t="shared" si="188"/>
        <v>0</v>
      </c>
      <c r="M2901" s="6">
        <f>+VLOOKUP(B2901,[3]Sheet1!$A:$H,8,0)</f>
        <v>45177</v>
      </c>
      <c r="N2901" t="s">
        <v>4942</v>
      </c>
    </row>
    <row r="2902" spans="1:14" customFormat="1" hidden="1" x14ac:dyDescent="0.2">
      <c r="A2902" s="6">
        <v>45164</v>
      </c>
      <c r="B2902" s="2">
        <v>51421</v>
      </c>
      <c r="C2902" s="2" t="s">
        <v>2162</v>
      </c>
      <c r="D2902" s="2" t="s">
        <v>4897</v>
      </c>
      <c r="E2902" s="1">
        <v>943990</v>
      </c>
      <c r="F2902" s="8" t="s">
        <v>316</v>
      </c>
      <c r="G2902" s="1">
        <v>75519</v>
      </c>
      <c r="H2902" s="1">
        <f t="shared" si="189"/>
        <v>1019509</v>
      </c>
      <c r="I2902" s="2" t="s">
        <v>1222</v>
      </c>
      <c r="J2902" s="2" t="s">
        <v>915</v>
      </c>
      <c r="K2902" s="1">
        <f>+VLOOKUP(B2902,[3]Sheet1!$A:$H,6,0)</f>
        <v>943988</v>
      </c>
      <c r="L2902" s="1">
        <f t="shared" si="188"/>
        <v>-2</v>
      </c>
      <c r="M2902" s="6">
        <f>+VLOOKUP(B2902,[3]Sheet1!$A:$H,8,0)</f>
        <v>45177</v>
      </c>
      <c r="N2902" t="s">
        <v>4942</v>
      </c>
    </row>
    <row r="2903" spans="1:14" customFormat="1" hidden="1" x14ac:dyDescent="0.2">
      <c r="A2903" s="6">
        <v>45164</v>
      </c>
      <c r="B2903" s="2">
        <v>51422</v>
      </c>
      <c r="C2903" s="2" t="s">
        <v>2162</v>
      </c>
      <c r="D2903" s="2" t="s">
        <v>4898</v>
      </c>
      <c r="E2903" s="1">
        <v>1248340</v>
      </c>
      <c r="F2903" s="8" t="s">
        <v>316</v>
      </c>
      <c r="G2903" s="1">
        <v>99867</v>
      </c>
      <c r="H2903" s="1">
        <f t="shared" si="189"/>
        <v>1348207</v>
      </c>
      <c r="I2903" s="2" t="s">
        <v>431</v>
      </c>
      <c r="J2903" s="2" t="s">
        <v>2857</v>
      </c>
      <c r="K2903" s="1">
        <f>+VLOOKUP(B2903,[3]Sheet1!$A:$H,6,0)</f>
        <v>1248338</v>
      </c>
      <c r="L2903" s="1">
        <f t="shared" si="188"/>
        <v>-2</v>
      </c>
      <c r="M2903" s="6">
        <f>+VLOOKUP(B2903,[3]Sheet1!$A:$H,8,0)</f>
        <v>45177</v>
      </c>
      <c r="N2903" t="s">
        <v>4942</v>
      </c>
    </row>
    <row r="2904" spans="1:14" customFormat="1" hidden="1" x14ac:dyDescent="0.2">
      <c r="A2904" s="6">
        <v>45164</v>
      </c>
      <c r="B2904" s="2">
        <v>51423</v>
      </c>
      <c r="C2904" s="2" t="s">
        <v>2162</v>
      </c>
      <c r="D2904" s="2" t="s">
        <v>4899</v>
      </c>
      <c r="E2904" s="1">
        <v>1248340</v>
      </c>
      <c r="F2904" s="8" t="s">
        <v>316</v>
      </c>
      <c r="G2904" s="1">
        <v>99867</v>
      </c>
      <c r="H2904" s="1">
        <f t="shared" si="189"/>
        <v>1348207</v>
      </c>
      <c r="I2904" s="2" t="s">
        <v>2445</v>
      </c>
      <c r="J2904" s="2" t="s">
        <v>1098</v>
      </c>
      <c r="K2904" s="1">
        <f>+VLOOKUP(B2904,[3]Sheet1!$A:$H,6,0)</f>
        <v>1248338</v>
      </c>
      <c r="L2904" s="1">
        <f t="shared" si="188"/>
        <v>-2</v>
      </c>
      <c r="M2904" s="6">
        <f>+VLOOKUP(B2904,[3]Sheet1!$A:$H,8,0)</f>
        <v>45177</v>
      </c>
      <c r="N2904" t="s">
        <v>4942</v>
      </c>
    </row>
    <row r="2905" spans="1:14" customFormat="1" hidden="1" x14ac:dyDescent="0.2">
      <c r="A2905" s="6">
        <v>45164</v>
      </c>
      <c r="B2905" s="2">
        <v>51424</v>
      </c>
      <c r="C2905" s="2" t="s">
        <v>2162</v>
      </c>
      <c r="D2905" s="2" t="s">
        <v>4900</v>
      </c>
      <c r="E2905" s="1">
        <v>4762640</v>
      </c>
      <c r="F2905" s="8" t="s">
        <v>316</v>
      </c>
      <c r="G2905" s="1">
        <v>381011</v>
      </c>
      <c r="H2905" s="1">
        <f t="shared" si="189"/>
        <v>5143651</v>
      </c>
      <c r="I2905" s="2" t="s">
        <v>944</v>
      </c>
      <c r="J2905" s="2" t="s">
        <v>319</v>
      </c>
      <c r="K2905" s="1">
        <f>+VLOOKUP(B2905,[3]Sheet1!$A:$H,6,0)</f>
        <v>4762638</v>
      </c>
      <c r="L2905" s="1">
        <f t="shared" si="188"/>
        <v>-2</v>
      </c>
      <c r="M2905" s="6">
        <f>+VLOOKUP(B2905,[3]Sheet1!$A:$H,8,0)</f>
        <v>45177</v>
      </c>
      <c r="N2905" t="s">
        <v>4942</v>
      </c>
    </row>
    <row r="2906" spans="1:14" customFormat="1" hidden="1" x14ac:dyDescent="0.2">
      <c r="A2906" s="6">
        <v>45164</v>
      </c>
      <c r="B2906" s="2">
        <v>51425</v>
      </c>
      <c r="C2906" s="2" t="s">
        <v>2162</v>
      </c>
      <c r="D2906" s="2" t="s">
        <v>4901</v>
      </c>
      <c r="E2906" s="1">
        <v>1110580</v>
      </c>
      <c r="F2906" s="8" t="s">
        <v>316</v>
      </c>
      <c r="G2906" s="1">
        <v>88846</v>
      </c>
      <c r="H2906" s="1">
        <f t="shared" si="189"/>
        <v>1199426</v>
      </c>
      <c r="I2906" s="2" t="s">
        <v>2355</v>
      </c>
      <c r="J2906" s="2" t="s">
        <v>2013</v>
      </c>
      <c r="K2906" s="1">
        <f>+VLOOKUP(B2906,[3]Sheet1!$A:$H,6,0)</f>
        <v>1110575</v>
      </c>
      <c r="L2906" s="1">
        <f t="shared" si="188"/>
        <v>-5</v>
      </c>
      <c r="M2906" s="6">
        <f>+VLOOKUP(B2906,[3]Sheet1!$A:$H,8,0)</f>
        <v>45177</v>
      </c>
      <c r="N2906" t="s">
        <v>4942</v>
      </c>
    </row>
    <row r="2907" spans="1:14" customFormat="1" hidden="1" x14ac:dyDescent="0.2">
      <c r="A2907" s="6">
        <v>45164</v>
      </c>
      <c r="B2907" s="2">
        <v>51426</v>
      </c>
      <c r="C2907" s="2" t="s">
        <v>2162</v>
      </c>
      <c r="D2907" s="2" t="s">
        <v>4902</v>
      </c>
      <c r="E2907" s="1">
        <v>1072050</v>
      </c>
      <c r="F2907" s="8" t="s">
        <v>316</v>
      </c>
      <c r="G2907" s="1">
        <v>85764</v>
      </c>
      <c r="H2907" s="1">
        <f t="shared" si="189"/>
        <v>1157814</v>
      </c>
      <c r="I2907" s="2" t="s">
        <v>2355</v>
      </c>
      <c r="J2907" s="2" t="s">
        <v>2013</v>
      </c>
      <c r="K2907" s="1">
        <f>+VLOOKUP(B2907,[3]Sheet1!$A:$H,6,0)</f>
        <v>1072050</v>
      </c>
      <c r="L2907" s="1">
        <f t="shared" si="188"/>
        <v>0</v>
      </c>
      <c r="M2907" s="6">
        <f>+VLOOKUP(B2907,[3]Sheet1!$A:$H,8,0)</f>
        <v>45177</v>
      </c>
      <c r="N2907" t="s">
        <v>4942</v>
      </c>
    </row>
    <row r="2908" spans="1:14" customFormat="1" hidden="1" x14ac:dyDescent="0.2">
      <c r="A2908" s="6">
        <v>45164</v>
      </c>
      <c r="B2908" s="2">
        <v>51427</v>
      </c>
      <c r="C2908" s="2" t="s">
        <v>2162</v>
      </c>
      <c r="D2908" s="2" t="s">
        <v>4903</v>
      </c>
      <c r="E2908" s="1">
        <v>1322965</v>
      </c>
      <c r="F2908" s="8" t="s">
        <v>316</v>
      </c>
      <c r="G2908" s="1">
        <v>105837</v>
      </c>
      <c r="H2908" s="1">
        <f t="shared" si="189"/>
        <v>1428802</v>
      </c>
      <c r="I2908" s="2" t="s">
        <v>1222</v>
      </c>
      <c r="J2908" s="2" t="s">
        <v>915</v>
      </c>
      <c r="K2908" s="1">
        <f>+VLOOKUP(B2908,[3]Sheet1!$A:$H,6,0)</f>
        <v>1322963</v>
      </c>
      <c r="L2908" s="1">
        <f t="shared" si="188"/>
        <v>-2</v>
      </c>
      <c r="M2908" s="6">
        <f>+VLOOKUP(B2908,[3]Sheet1!$A:$H,8,0)</f>
        <v>45177</v>
      </c>
      <c r="N2908" t="s">
        <v>4942</v>
      </c>
    </row>
    <row r="2909" spans="1:14" customFormat="1" hidden="1" x14ac:dyDescent="0.2">
      <c r="A2909" s="6">
        <v>45164</v>
      </c>
      <c r="B2909" s="2">
        <v>51428</v>
      </c>
      <c r="C2909" s="2" t="s">
        <v>2162</v>
      </c>
      <c r="D2909" s="2" t="s">
        <v>4904</v>
      </c>
      <c r="E2909" s="1">
        <v>501830</v>
      </c>
      <c r="F2909" s="8" t="s">
        <v>316</v>
      </c>
      <c r="G2909" s="1">
        <v>40146</v>
      </c>
      <c r="H2909" s="1">
        <f t="shared" si="189"/>
        <v>541976</v>
      </c>
      <c r="I2909" s="2" t="s">
        <v>2355</v>
      </c>
      <c r="J2909" s="2" t="s">
        <v>2013</v>
      </c>
      <c r="K2909" s="1">
        <f>+VLOOKUP(B2909,[3]Sheet1!$A:$H,6,0)</f>
        <v>501825</v>
      </c>
      <c r="L2909" s="1">
        <f t="shared" si="188"/>
        <v>-5</v>
      </c>
      <c r="M2909" s="6">
        <f>+VLOOKUP(B2909,[3]Sheet1!$A:$H,8,0)</f>
        <v>45177</v>
      </c>
      <c r="N2909" t="s">
        <v>4942</v>
      </c>
    </row>
    <row r="2910" spans="1:14" customFormat="1" hidden="1" x14ac:dyDescent="0.2">
      <c r="A2910" s="6">
        <v>45164</v>
      </c>
      <c r="B2910" s="2">
        <v>51429</v>
      </c>
      <c r="C2910" s="2" t="s">
        <v>2162</v>
      </c>
      <c r="D2910" s="2" t="s">
        <v>4905</v>
      </c>
      <c r="E2910" s="1">
        <v>8474530</v>
      </c>
      <c r="F2910" s="8" t="s">
        <v>316</v>
      </c>
      <c r="G2910" s="1">
        <v>677962</v>
      </c>
      <c r="H2910" s="1">
        <f t="shared" si="189"/>
        <v>9152492</v>
      </c>
      <c r="I2910" s="2" t="s">
        <v>2355</v>
      </c>
      <c r="J2910" s="2" t="s">
        <v>2013</v>
      </c>
      <c r="K2910" s="1">
        <f>+VLOOKUP(B2910,[3]Sheet1!$A:$H,6,0)</f>
        <v>8474525</v>
      </c>
      <c r="L2910" s="1">
        <f t="shared" si="188"/>
        <v>-5</v>
      </c>
      <c r="M2910" s="6">
        <f>+VLOOKUP(B2910,[3]Sheet1!$A:$H,8,0)</f>
        <v>45177</v>
      </c>
      <c r="N2910" t="s">
        <v>4942</v>
      </c>
    </row>
    <row r="2911" spans="1:14" customFormat="1" hidden="1" x14ac:dyDescent="0.2">
      <c r="A2911" s="6">
        <v>45164</v>
      </c>
      <c r="B2911" s="2">
        <v>51430</v>
      </c>
      <c r="C2911" s="2" t="s">
        <v>2162</v>
      </c>
      <c r="D2911" s="2" t="s">
        <v>4906</v>
      </c>
      <c r="E2911" s="1">
        <v>2381320</v>
      </c>
      <c r="F2911" s="8" t="s">
        <v>316</v>
      </c>
      <c r="G2911" s="1">
        <v>190506</v>
      </c>
      <c r="H2911" s="1">
        <f t="shared" si="189"/>
        <v>2571826</v>
      </c>
      <c r="I2911" s="2" t="s">
        <v>2119</v>
      </c>
      <c r="J2911" s="2" t="s">
        <v>1150</v>
      </c>
      <c r="K2911" s="1">
        <f>+VLOOKUP(B2911,[3]Sheet1!$A:$H,6,0)</f>
        <v>2381325</v>
      </c>
      <c r="L2911" s="1">
        <f t="shared" si="188"/>
        <v>5</v>
      </c>
      <c r="M2911" s="6">
        <f>+VLOOKUP(B2911,[3]Sheet1!$A:$H,8,0)</f>
        <v>45177</v>
      </c>
      <c r="N2911" t="s">
        <v>4942</v>
      </c>
    </row>
    <row r="2912" spans="1:14" customFormat="1" hidden="1" x14ac:dyDescent="0.2">
      <c r="A2912" s="6">
        <v>45164</v>
      </c>
      <c r="B2912" s="2">
        <v>51431</v>
      </c>
      <c r="C2912" s="2" t="s">
        <v>2162</v>
      </c>
      <c r="D2912" s="2" t="s">
        <v>4907</v>
      </c>
      <c r="E2912" s="1">
        <v>4995246</v>
      </c>
      <c r="F2912" s="8" t="s">
        <v>316</v>
      </c>
      <c r="G2912" s="1">
        <v>399620</v>
      </c>
      <c r="H2912" s="1">
        <f t="shared" si="189"/>
        <v>5394866</v>
      </c>
      <c r="I2912" s="2" t="s">
        <v>944</v>
      </c>
      <c r="J2912" s="2" t="s">
        <v>319</v>
      </c>
      <c r="K2912" s="1">
        <f>+VLOOKUP(B2912,[3]Sheet1!$A:$H,6,0)</f>
        <v>4995250</v>
      </c>
      <c r="L2912" s="1">
        <f t="shared" si="188"/>
        <v>4</v>
      </c>
      <c r="M2912" s="6">
        <f>+VLOOKUP(B2912,[3]Sheet1!$A:$H,8,0)</f>
        <v>45177</v>
      </c>
      <c r="N2912" t="s">
        <v>4942</v>
      </c>
    </row>
    <row r="2913" spans="1:14" customFormat="1" hidden="1" x14ac:dyDescent="0.2">
      <c r="A2913" s="6">
        <v>45164</v>
      </c>
      <c r="B2913" s="2">
        <v>51432</v>
      </c>
      <c r="C2913" s="2" t="s">
        <v>2162</v>
      </c>
      <c r="D2913" s="2" t="s">
        <v>4908</v>
      </c>
      <c r="E2913" s="1">
        <v>2496680</v>
      </c>
      <c r="F2913" s="8" t="s">
        <v>316</v>
      </c>
      <c r="G2913" s="1">
        <v>199734</v>
      </c>
      <c r="H2913" s="1">
        <f t="shared" si="189"/>
        <v>2696414</v>
      </c>
      <c r="I2913" s="2" t="s">
        <v>944</v>
      </c>
      <c r="J2913" s="2" t="s">
        <v>319</v>
      </c>
      <c r="K2913" s="1">
        <f>+VLOOKUP(B2913,[3]Sheet1!$A:$H,6,0)</f>
        <v>2496675</v>
      </c>
      <c r="L2913" s="1">
        <f t="shared" si="188"/>
        <v>-5</v>
      </c>
      <c r="M2913" s="6">
        <f>+VLOOKUP(B2913,[3]Sheet1!$A:$H,8,0)</f>
        <v>45177</v>
      </c>
      <c r="N2913" t="s">
        <v>4942</v>
      </c>
    </row>
    <row r="2914" spans="1:14" customFormat="1" hidden="1" x14ac:dyDescent="0.2">
      <c r="A2914" s="6">
        <v>45164</v>
      </c>
      <c r="B2914" s="2">
        <v>51433</v>
      </c>
      <c r="C2914" s="2" t="s">
        <v>2162</v>
      </c>
      <c r="D2914" s="2" t="s">
        <v>4909</v>
      </c>
      <c r="E2914" s="1">
        <v>686574</v>
      </c>
      <c r="F2914" s="8" t="s">
        <v>316</v>
      </c>
      <c r="G2914" s="1">
        <v>54926</v>
      </c>
      <c r="H2914" s="1">
        <f t="shared" si="189"/>
        <v>741500</v>
      </c>
      <c r="I2914" s="2" t="s">
        <v>2339</v>
      </c>
      <c r="J2914" s="2" t="s">
        <v>1408</v>
      </c>
      <c r="K2914" s="1">
        <f>+VLOOKUP(B2914,[3]Sheet1!$A:$H,6,0)</f>
        <v>686575</v>
      </c>
      <c r="L2914" s="1">
        <f t="shared" si="188"/>
        <v>1</v>
      </c>
      <c r="M2914" s="6">
        <f>+VLOOKUP(B2914,[3]Sheet1!$A:$H,8,0)</f>
        <v>45177</v>
      </c>
      <c r="N2914" t="s">
        <v>4942</v>
      </c>
    </row>
    <row r="2915" spans="1:14" customFormat="1" hidden="1" x14ac:dyDescent="0.2">
      <c r="A2915" s="6">
        <v>45164</v>
      </c>
      <c r="B2915" s="2">
        <v>51434</v>
      </c>
      <c r="C2915" s="2" t="s">
        <v>2162</v>
      </c>
      <c r="D2915" s="2" t="s">
        <v>4910</v>
      </c>
      <c r="E2915" s="1">
        <v>4580080</v>
      </c>
      <c r="F2915" s="8" t="s">
        <v>316</v>
      </c>
      <c r="G2915" s="1">
        <v>366406</v>
      </c>
      <c r="H2915" s="1">
        <f t="shared" si="189"/>
        <v>4946486</v>
      </c>
      <c r="I2915" s="2" t="s">
        <v>2339</v>
      </c>
      <c r="J2915" s="2" t="s">
        <v>1408</v>
      </c>
      <c r="K2915" s="1">
        <f>+VLOOKUP(B2915,[3]Sheet1!$A:$H,6,0)</f>
        <v>4580075</v>
      </c>
      <c r="L2915" s="1">
        <f t="shared" si="188"/>
        <v>-5</v>
      </c>
      <c r="M2915" s="6">
        <f>+VLOOKUP(B2915,[3]Sheet1!$A:$H,8,0)</f>
        <v>45177</v>
      </c>
      <c r="N2915" t="s">
        <v>4942</v>
      </c>
    </row>
    <row r="2916" spans="1:14" customFormat="1" hidden="1" x14ac:dyDescent="0.2">
      <c r="A2916" s="6">
        <v>45164</v>
      </c>
      <c r="B2916" s="2">
        <v>51435</v>
      </c>
      <c r="C2916" s="2" t="s">
        <v>2162</v>
      </c>
      <c r="D2916" s="2" t="s">
        <v>4911</v>
      </c>
      <c r="E2916" s="1">
        <v>1110580</v>
      </c>
      <c r="F2916" s="8" t="s">
        <v>316</v>
      </c>
      <c r="G2916" s="1">
        <v>88846</v>
      </c>
      <c r="H2916" s="1">
        <f t="shared" si="189"/>
        <v>1199426</v>
      </c>
      <c r="I2916" s="2" t="s">
        <v>1796</v>
      </c>
      <c r="J2916" s="2" t="s">
        <v>913</v>
      </c>
      <c r="K2916" s="1">
        <f>+VLOOKUP(B2916,[3]Sheet1!$A:$H,6,0)</f>
        <v>1110575</v>
      </c>
      <c r="L2916" s="1">
        <f t="shared" ref="L2916:L2946" si="190">+K2916-E2916</f>
        <v>-5</v>
      </c>
      <c r="M2916" s="6">
        <f>+VLOOKUP(B2916,[3]Sheet1!$A:$H,8,0)</f>
        <v>45177</v>
      </c>
      <c r="N2916" t="s">
        <v>4942</v>
      </c>
    </row>
    <row r="2917" spans="1:14" customFormat="1" hidden="1" x14ac:dyDescent="0.2">
      <c r="A2917" s="6">
        <v>45164</v>
      </c>
      <c r="B2917" s="2">
        <v>51436</v>
      </c>
      <c r="C2917" s="2" t="s">
        <v>2162</v>
      </c>
      <c r="D2917" s="2" t="s">
        <v>4912</v>
      </c>
      <c r="E2917" s="1">
        <v>3629660</v>
      </c>
      <c r="F2917" s="8" t="s">
        <v>316</v>
      </c>
      <c r="G2917" s="1">
        <v>290373</v>
      </c>
      <c r="H2917" s="1">
        <f t="shared" ref="H2917:H2946" si="191">+E2917+G2917</f>
        <v>3920033</v>
      </c>
      <c r="I2917" s="2" t="s">
        <v>1554</v>
      </c>
      <c r="J2917" s="2" t="s">
        <v>2830</v>
      </c>
      <c r="K2917" s="1">
        <f>+VLOOKUP(B2917,[3]Sheet1!$A:$H,6,0)</f>
        <v>3629663</v>
      </c>
      <c r="L2917" s="1">
        <f t="shared" si="190"/>
        <v>3</v>
      </c>
      <c r="M2917" s="6">
        <f>+VLOOKUP(B2917,[3]Sheet1!$A:$H,8,0)</f>
        <v>45177</v>
      </c>
      <c r="N2917" t="s">
        <v>4942</v>
      </c>
    </row>
    <row r="2918" spans="1:14" customFormat="1" hidden="1" x14ac:dyDescent="0.2">
      <c r="A2918" s="6">
        <v>45164</v>
      </c>
      <c r="B2918" s="2">
        <v>51437</v>
      </c>
      <c r="C2918" s="2" t="s">
        <v>2162</v>
      </c>
      <c r="D2918" s="2" t="s">
        <v>4913</v>
      </c>
      <c r="E2918" s="1">
        <v>2431503</v>
      </c>
      <c r="F2918" s="8" t="s">
        <v>316</v>
      </c>
      <c r="G2918" s="1">
        <v>194520</v>
      </c>
      <c r="H2918" s="1">
        <f t="shared" si="191"/>
        <v>2626023</v>
      </c>
      <c r="I2918" s="2" t="s">
        <v>2818</v>
      </c>
      <c r="J2918" s="2" t="s">
        <v>364</v>
      </c>
      <c r="K2918" s="1">
        <f>+VLOOKUP(B2918,[3]Sheet1!$A:$H,6,0)</f>
        <v>2431500</v>
      </c>
      <c r="L2918" s="1">
        <f t="shared" si="190"/>
        <v>-3</v>
      </c>
      <c r="M2918" s="6">
        <f>+VLOOKUP(B2918,[3]Sheet1!$A:$H,8,0)</f>
        <v>45177</v>
      </c>
      <c r="N2918" t="s">
        <v>4942</v>
      </c>
    </row>
    <row r="2919" spans="1:14" customFormat="1" hidden="1" x14ac:dyDescent="0.2">
      <c r="A2919" s="6">
        <v>45164</v>
      </c>
      <c r="B2919" s="2">
        <v>51438</v>
      </c>
      <c r="C2919" s="2" t="s">
        <v>2162</v>
      </c>
      <c r="D2919" s="2" t="s">
        <v>4914</v>
      </c>
      <c r="E2919" s="1">
        <v>1110580</v>
      </c>
      <c r="F2919" s="8" t="s">
        <v>316</v>
      </c>
      <c r="G2919" s="1">
        <v>88846</v>
      </c>
      <c r="H2919" s="1">
        <f t="shared" si="191"/>
        <v>1199426</v>
      </c>
      <c r="I2919" s="2" t="s">
        <v>24</v>
      </c>
      <c r="J2919" s="2" t="s">
        <v>349</v>
      </c>
      <c r="K2919" s="1">
        <f>+VLOOKUP(B2919,[3]Sheet1!$A:$H,6,0)</f>
        <v>1110575</v>
      </c>
      <c r="L2919" s="1">
        <f t="shared" si="190"/>
        <v>-5</v>
      </c>
      <c r="M2919" s="6">
        <f>+VLOOKUP(B2919,[3]Sheet1!$A:$H,8,0)</f>
        <v>45177</v>
      </c>
      <c r="N2919" t="s">
        <v>4942</v>
      </c>
    </row>
    <row r="2920" spans="1:14" customFormat="1" hidden="1" x14ac:dyDescent="0.2">
      <c r="A2920" s="6">
        <v>45164</v>
      </c>
      <c r="B2920" s="2">
        <v>51439</v>
      </c>
      <c r="C2920" s="2" t="s">
        <v>2162</v>
      </c>
      <c r="D2920" s="2" t="s">
        <v>4915</v>
      </c>
      <c r="E2920" s="1">
        <v>3338000</v>
      </c>
      <c r="F2920" s="8" t="s">
        <v>316</v>
      </c>
      <c r="G2920" s="1">
        <v>267040</v>
      </c>
      <c r="H2920" s="1">
        <f t="shared" si="191"/>
        <v>3605040</v>
      </c>
      <c r="I2920" s="2" t="s">
        <v>1893</v>
      </c>
      <c r="J2920" s="2" t="s">
        <v>375</v>
      </c>
      <c r="K2920" s="1">
        <f>+VLOOKUP(B2920,[3]Sheet1!$A:$H,6,0)</f>
        <v>3338000</v>
      </c>
      <c r="L2920" s="1">
        <f t="shared" si="190"/>
        <v>0</v>
      </c>
      <c r="M2920" s="6">
        <f>+VLOOKUP(B2920,[3]Sheet1!$A:$H,8,0)</f>
        <v>45177</v>
      </c>
      <c r="N2920" t="s">
        <v>4942</v>
      </c>
    </row>
    <row r="2921" spans="1:14" customFormat="1" hidden="1" x14ac:dyDescent="0.2">
      <c r="A2921" s="6">
        <v>45164</v>
      </c>
      <c r="B2921" s="2">
        <v>51440</v>
      </c>
      <c r="C2921" s="2" t="s">
        <v>2162</v>
      </c>
      <c r="D2921" s="2" t="s">
        <v>4916</v>
      </c>
      <c r="E2921" s="1">
        <v>734310</v>
      </c>
      <c r="F2921" s="8" t="s">
        <v>316</v>
      </c>
      <c r="G2921" s="1">
        <v>58745</v>
      </c>
      <c r="H2921" s="1">
        <f t="shared" si="191"/>
        <v>793055</v>
      </c>
      <c r="I2921" s="2" t="s">
        <v>1893</v>
      </c>
      <c r="J2921" s="2" t="s">
        <v>375</v>
      </c>
      <c r="K2921" s="1">
        <f>+VLOOKUP(B2921,[3]Sheet1!$A:$H,6,0)</f>
        <v>734313</v>
      </c>
      <c r="L2921" s="1">
        <f t="shared" si="190"/>
        <v>3</v>
      </c>
      <c r="M2921" s="6">
        <f>+VLOOKUP(B2921,[3]Sheet1!$A:$H,8,0)</f>
        <v>45177</v>
      </c>
      <c r="N2921" t="s">
        <v>4942</v>
      </c>
    </row>
    <row r="2922" spans="1:14" customFormat="1" hidden="1" x14ac:dyDescent="0.2">
      <c r="A2922" s="6">
        <v>45164</v>
      </c>
      <c r="B2922" s="2">
        <v>51441</v>
      </c>
      <c r="C2922" s="2" t="s">
        <v>2162</v>
      </c>
      <c r="D2922" s="2" t="s">
        <v>4917</v>
      </c>
      <c r="E2922" s="1">
        <v>1248340</v>
      </c>
      <c r="F2922" s="8" t="s">
        <v>316</v>
      </c>
      <c r="G2922" s="1">
        <v>99867</v>
      </c>
      <c r="H2922" s="1">
        <f t="shared" si="191"/>
        <v>1348207</v>
      </c>
      <c r="I2922" s="2" t="s">
        <v>1893</v>
      </c>
      <c r="J2922" s="2" t="s">
        <v>375</v>
      </c>
      <c r="K2922" s="1">
        <f>+VLOOKUP(B2922,[3]Sheet1!$A:$H,6,0)</f>
        <v>1248338</v>
      </c>
      <c r="L2922" s="1">
        <f t="shared" si="190"/>
        <v>-2</v>
      </c>
      <c r="M2922" s="6">
        <f>+VLOOKUP(B2922,[3]Sheet1!$A:$H,8,0)</f>
        <v>45177</v>
      </c>
      <c r="N2922" t="s">
        <v>4942</v>
      </c>
    </row>
    <row r="2923" spans="1:14" customFormat="1" hidden="1" x14ac:dyDescent="0.2">
      <c r="A2923" s="6">
        <v>45164</v>
      </c>
      <c r="B2923" s="2">
        <v>51442</v>
      </c>
      <c r="C2923" s="2" t="s">
        <v>2162</v>
      </c>
      <c r="D2923" s="2" t="s">
        <v>4918</v>
      </c>
      <c r="E2923" s="1">
        <v>2024120</v>
      </c>
      <c r="F2923" s="8" t="s">
        <v>316</v>
      </c>
      <c r="G2923" s="1">
        <v>161930</v>
      </c>
      <c r="H2923" s="1">
        <f t="shared" si="191"/>
        <v>2186050</v>
      </c>
      <c r="I2923" s="2" t="s">
        <v>1893</v>
      </c>
      <c r="J2923" s="2" t="s">
        <v>375</v>
      </c>
      <c r="K2923" s="1">
        <f>+VLOOKUP(B2923,[3]Sheet1!$A:$H,6,0)</f>
        <v>2024125</v>
      </c>
      <c r="L2923" s="1">
        <f t="shared" si="190"/>
        <v>5</v>
      </c>
      <c r="M2923" s="6">
        <f>+VLOOKUP(B2923,[3]Sheet1!$A:$H,8,0)</f>
        <v>45177</v>
      </c>
      <c r="N2923" t="s">
        <v>4942</v>
      </c>
    </row>
    <row r="2924" spans="1:14" customFormat="1" hidden="1" x14ac:dyDescent="0.2">
      <c r="A2924" s="6">
        <v>45164</v>
      </c>
      <c r="B2924" s="2">
        <v>51443</v>
      </c>
      <c r="C2924" s="2" t="s">
        <v>2162</v>
      </c>
      <c r="D2924" s="2" t="s">
        <v>4919</v>
      </c>
      <c r="E2924" s="1">
        <v>4467365</v>
      </c>
      <c r="F2924" s="8" t="s">
        <v>316</v>
      </c>
      <c r="G2924" s="1">
        <v>357389</v>
      </c>
      <c r="H2924" s="1">
        <f t="shared" si="191"/>
        <v>4824754</v>
      </c>
      <c r="I2924" s="2" t="s">
        <v>1893</v>
      </c>
      <c r="J2924" s="2" t="s">
        <v>375</v>
      </c>
      <c r="K2924" s="1">
        <f>+VLOOKUP(B2924,[3]Sheet1!$A:$H,6,0)</f>
        <v>4467363</v>
      </c>
      <c r="L2924" s="1">
        <f t="shared" si="190"/>
        <v>-2</v>
      </c>
      <c r="M2924" s="6">
        <f>+VLOOKUP(B2924,[3]Sheet1!$A:$H,8,0)</f>
        <v>45177</v>
      </c>
      <c r="N2924" t="s">
        <v>4942</v>
      </c>
    </row>
    <row r="2925" spans="1:14" customFormat="1" hidden="1" x14ac:dyDescent="0.2">
      <c r="A2925" s="6">
        <v>45169</v>
      </c>
      <c r="B2925" s="2">
        <v>53125</v>
      </c>
      <c r="C2925" s="2" t="s">
        <v>2162</v>
      </c>
      <c r="D2925" s="2" t="s">
        <v>4920</v>
      </c>
      <c r="E2925" s="1">
        <v>4944150</v>
      </c>
      <c r="F2925" s="8" t="s">
        <v>316</v>
      </c>
      <c r="G2925" s="1">
        <v>395532</v>
      </c>
      <c r="H2925" s="1">
        <f t="shared" si="191"/>
        <v>5339682</v>
      </c>
      <c r="I2925" s="2" t="s">
        <v>2355</v>
      </c>
      <c r="J2925" s="2" t="s">
        <v>2013</v>
      </c>
      <c r="K2925" s="1">
        <f>+VLOOKUP(B2925,[20]Sheet1!$A$1:$H$126,6,0)</f>
        <v>4944150</v>
      </c>
      <c r="L2925" s="1">
        <f t="shared" si="190"/>
        <v>0</v>
      </c>
      <c r="M2925" s="6">
        <f>+VLOOKUP(B2925,[20]Sheet1!$A$1:$H$126,8,0)</f>
        <v>45204</v>
      </c>
      <c r="N2925" t="s">
        <v>5056</v>
      </c>
    </row>
    <row r="2926" spans="1:14" customFormat="1" hidden="1" x14ac:dyDescent="0.2">
      <c r="A2926" s="6">
        <v>45169</v>
      </c>
      <c r="B2926" s="2">
        <v>53126</v>
      </c>
      <c r="C2926" s="2" t="s">
        <v>2162</v>
      </c>
      <c r="D2926" s="2" t="s">
        <v>4921</v>
      </c>
      <c r="E2926" s="1">
        <v>3745020</v>
      </c>
      <c r="F2926" s="8" t="s">
        <v>316</v>
      </c>
      <c r="G2926" s="1">
        <v>299602</v>
      </c>
      <c r="H2926" s="1">
        <f t="shared" si="191"/>
        <v>4044622</v>
      </c>
      <c r="I2926" s="2" t="s">
        <v>2355</v>
      </c>
      <c r="J2926" s="2" t="s">
        <v>2013</v>
      </c>
      <c r="K2926" s="1">
        <f>+VLOOKUP(B2926,[20]Sheet1!$A$1:$H$126,6,0)</f>
        <v>3745025</v>
      </c>
      <c r="L2926" s="1">
        <f t="shared" si="190"/>
        <v>5</v>
      </c>
      <c r="M2926" s="6">
        <f>+VLOOKUP(B2926,[20]Sheet1!$A$1:$H$126,8,0)</f>
        <v>45204</v>
      </c>
      <c r="N2926" t="s">
        <v>5056</v>
      </c>
    </row>
    <row r="2927" spans="1:14" customFormat="1" hidden="1" x14ac:dyDescent="0.2">
      <c r="A2927" s="6">
        <v>45169</v>
      </c>
      <c r="B2927" s="2">
        <v>53127</v>
      </c>
      <c r="C2927" s="2" t="s">
        <v>2162</v>
      </c>
      <c r="D2927" s="2" t="s">
        <v>4922</v>
      </c>
      <c r="E2927" s="1">
        <v>4740240</v>
      </c>
      <c r="F2927" s="8" t="s">
        <v>316</v>
      </c>
      <c r="G2927" s="1">
        <v>379219</v>
      </c>
      <c r="H2927" s="1">
        <f t="shared" si="191"/>
        <v>5119459</v>
      </c>
      <c r="I2927" s="2" t="s">
        <v>24</v>
      </c>
      <c r="J2927" s="2" t="s">
        <v>349</v>
      </c>
      <c r="K2927" s="1">
        <f>+VLOOKUP(B2927,[20]Sheet1!$A$1:$H$126,6,0)</f>
        <v>4740238</v>
      </c>
      <c r="L2927" s="1">
        <f t="shared" si="190"/>
        <v>-2</v>
      </c>
      <c r="M2927" s="6">
        <f>+VLOOKUP(B2927,[20]Sheet1!$A$1:$H$126,8,0)</f>
        <v>45204</v>
      </c>
      <c r="N2927" t="s">
        <v>5056</v>
      </c>
    </row>
    <row r="2928" spans="1:14" customFormat="1" hidden="1" x14ac:dyDescent="0.2">
      <c r="A2928" s="6">
        <v>45169</v>
      </c>
      <c r="B2928" s="2">
        <v>53128</v>
      </c>
      <c r="C2928" s="2" t="s">
        <v>2162</v>
      </c>
      <c r="D2928" s="2" t="s">
        <v>4923</v>
      </c>
      <c r="E2928" s="1">
        <v>3491900</v>
      </c>
      <c r="F2928" s="8" t="s">
        <v>316</v>
      </c>
      <c r="G2928" s="1">
        <v>279352</v>
      </c>
      <c r="H2928" s="1">
        <f t="shared" si="191"/>
        <v>3771252</v>
      </c>
      <c r="I2928" s="2" t="s">
        <v>124</v>
      </c>
      <c r="J2928" s="2" t="s">
        <v>1197</v>
      </c>
      <c r="K2928" s="1">
        <f>+VLOOKUP(B2928,[20]Sheet1!$A$1:$H$126,6,0)</f>
        <v>3491900</v>
      </c>
      <c r="L2928" s="1">
        <f t="shared" si="190"/>
        <v>0</v>
      </c>
      <c r="M2928" s="6">
        <f>+VLOOKUP(B2928,[20]Sheet1!$A$1:$H$126,8,0)</f>
        <v>45204</v>
      </c>
      <c r="N2928" t="s">
        <v>5056</v>
      </c>
    </row>
    <row r="2929" spans="1:14" customFormat="1" hidden="1" x14ac:dyDescent="0.2">
      <c r="A2929" s="6">
        <v>45169</v>
      </c>
      <c r="B2929" s="2">
        <v>53129</v>
      </c>
      <c r="C2929" s="2" t="s">
        <v>2162</v>
      </c>
      <c r="D2929" s="2" t="s">
        <v>4924</v>
      </c>
      <c r="E2929" s="1">
        <v>2483004</v>
      </c>
      <c r="F2929" s="8" t="s">
        <v>316</v>
      </c>
      <c r="G2929" s="1">
        <v>198640</v>
      </c>
      <c r="H2929" s="1">
        <f t="shared" si="191"/>
        <v>2681644</v>
      </c>
      <c r="I2929" s="2" t="s">
        <v>944</v>
      </c>
      <c r="J2929" s="2" t="s">
        <v>319</v>
      </c>
      <c r="K2929" s="1">
        <f>+VLOOKUP(B2929,[20]Sheet1!$A$1:$H$126,6,0)</f>
        <v>2483000</v>
      </c>
      <c r="L2929" s="1">
        <f t="shared" si="190"/>
        <v>-4</v>
      </c>
      <c r="M2929" s="6">
        <f>+VLOOKUP(B2929,[20]Sheet1!$A$1:$H$126,8,0)</f>
        <v>45204</v>
      </c>
      <c r="N2929" t="s">
        <v>5056</v>
      </c>
    </row>
    <row r="2930" spans="1:14" customFormat="1" hidden="1" x14ac:dyDescent="0.2">
      <c r="A2930" s="6">
        <v>45169</v>
      </c>
      <c r="B2930" s="2">
        <v>53130</v>
      </c>
      <c r="C2930" s="2" t="s">
        <v>2162</v>
      </c>
      <c r="D2930" s="2" t="s">
        <v>4925</v>
      </c>
      <c r="E2930" s="1">
        <v>1309220</v>
      </c>
      <c r="F2930" s="8" t="s">
        <v>316</v>
      </c>
      <c r="G2930" s="1">
        <v>104738</v>
      </c>
      <c r="H2930" s="1">
        <f t="shared" si="191"/>
        <v>1413958</v>
      </c>
      <c r="I2930" s="2" t="s">
        <v>1900</v>
      </c>
      <c r="J2930" s="2" t="s">
        <v>441</v>
      </c>
      <c r="K2930" s="1">
        <f>+VLOOKUP(B2930,[20]Sheet1!$A$1:$H$126,6,0)</f>
        <v>1309225</v>
      </c>
      <c r="L2930" s="1">
        <f t="shared" si="190"/>
        <v>5</v>
      </c>
      <c r="M2930" s="6">
        <f>+VLOOKUP(B2930,[20]Sheet1!$A$1:$H$126,8,0)</f>
        <v>45204</v>
      </c>
      <c r="N2930" t="s">
        <v>5056</v>
      </c>
    </row>
    <row r="2931" spans="1:14" customFormat="1" hidden="1" x14ac:dyDescent="0.2">
      <c r="A2931" s="6">
        <v>45169</v>
      </c>
      <c r="B2931" s="2">
        <v>53131</v>
      </c>
      <c r="C2931" s="2" t="s">
        <v>2162</v>
      </c>
      <c r="D2931" s="2" t="s">
        <v>4926</v>
      </c>
      <c r="E2931" s="1">
        <v>12032400</v>
      </c>
      <c r="F2931" s="8" t="s">
        <v>316</v>
      </c>
      <c r="G2931" s="1">
        <v>962592</v>
      </c>
      <c r="H2931" s="1">
        <f t="shared" si="191"/>
        <v>12994992</v>
      </c>
      <c r="I2931" s="2" t="s">
        <v>2355</v>
      </c>
      <c r="J2931" s="2" t="s">
        <v>2013</v>
      </c>
      <c r="K2931" s="1">
        <f>+VLOOKUP(B2931,[20]Sheet1!$A$1:$H$126,6,0)</f>
        <v>12032400</v>
      </c>
      <c r="L2931" s="1">
        <f t="shared" si="190"/>
        <v>0</v>
      </c>
      <c r="M2931" s="6">
        <f>+VLOOKUP(B2931,[20]Sheet1!$A$1:$H$126,8,0)</f>
        <v>45204</v>
      </c>
      <c r="N2931" t="s">
        <v>5056</v>
      </c>
    </row>
    <row r="2932" spans="1:14" customFormat="1" hidden="1" x14ac:dyDescent="0.2">
      <c r="A2932" s="6">
        <v>45169</v>
      </c>
      <c r="B2932" s="2">
        <v>53132</v>
      </c>
      <c r="C2932" s="2" t="s">
        <v>2162</v>
      </c>
      <c r="D2932" s="2" t="s">
        <v>4927</v>
      </c>
      <c r="E2932" s="1">
        <v>2496680</v>
      </c>
      <c r="F2932" s="8" t="s">
        <v>316</v>
      </c>
      <c r="G2932" s="1">
        <v>199734</v>
      </c>
      <c r="H2932" s="1">
        <f t="shared" si="191"/>
        <v>2696414</v>
      </c>
      <c r="I2932" s="2" t="s">
        <v>2355</v>
      </c>
      <c r="J2932" s="2" t="s">
        <v>2013</v>
      </c>
      <c r="K2932" s="1">
        <f>+VLOOKUP(B2932,[20]Sheet1!$A$1:$H$126,6,0)</f>
        <v>2496675</v>
      </c>
      <c r="L2932" s="1">
        <f t="shared" si="190"/>
        <v>-5</v>
      </c>
      <c r="M2932" s="6">
        <f>+VLOOKUP(B2932,[20]Sheet1!$A$1:$H$126,8,0)</f>
        <v>45204</v>
      </c>
      <c r="N2932" t="s">
        <v>5056</v>
      </c>
    </row>
    <row r="2933" spans="1:14" customFormat="1" hidden="1" x14ac:dyDescent="0.2">
      <c r="A2933" s="6">
        <v>45169</v>
      </c>
      <c r="B2933" s="2">
        <v>53133</v>
      </c>
      <c r="C2933" s="2" t="s">
        <v>2162</v>
      </c>
      <c r="D2933" s="2" t="s">
        <v>4928</v>
      </c>
      <c r="E2933" s="1">
        <v>1110580</v>
      </c>
      <c r="F2933" s="8" t="s">
        <v>316</v>
      </c>
      <c r="G2933" s="1">
        <v>88846</v>
      </c>
      <c r="H2933" s="1">
        <f t="shared" si="191"/>
        <v>1199426</v>
      </c>
      <c r="I2933" s="2" t="s">
        <v>2355</v>
      </c>
      <c r="J2933" s="2" t="s">
        <v>2013</v>
      </c>
      <c r="K2933" s="1">
        <f>+VLOOKUP(B2933,[20]Sheet1!$A$1:$H$126,6,0)</f>
        <v>1110575</v>
      </c>
      <c r="L2933" s="1">
        <f t="shared" si="190"/>
        <v>-5</v>
      </c>
      <c r="M2933" s="6">
        <f>+VLOOKUP(B2933,[20]Sheet1!$A$1:$H$126,8,0)</f>
        <v>45204</v>
      </c>
      <c r="N2933" t="s">
        <v>5056</v>
      </c>
    </row>
    <row r="2934" spans="1:14" customFormat="1" hidden="1" x14ac:dyDescent="0.2">
      <c r="A2934" s="6">
        <v>45169</v>
      </c>
      <c r="B2934" s="2">
        <v>53134</v>
      </c>
      <c r="C2934" s="2" t="s">
        <v>2162</v>
      </c>
      <c r="D2934" s="2" t="s">
        <v>4929</v>
      </c>
      <c r="E2934" s="1">
        <v>2301215</v>
      </c>
      <c r="F2934" s="8" t="s">
        <v>316</v>
      </c>
      <c r="G2934" s="1">
        <v>184097</v>
      </c>
      <c r="H2934" s="1">
        <f t="shared" si="191"/>
        <v>2485312</v>
      </c>
      <c r="I2934" s="2" t="s">
        <v>1893</v>
      </c>
      <c r="J2934" s="2" t="s">
        <v>375</v>
      </c>
      <c r="K2934" s="1">
        <f>+VLOOKUP(B2934,[20]Sheet1!$A$1:$H$126,6,0)</f>
        <v>2301213</v>
      </c>
      <c r="L2934" s="1">
        <f t="shared" si="190"/>
        <v>-2</v>
      </c>
      <c r="M2934" s="6">
        <f>+VLOOKUP(B2934,[20]Sheet1!$A$1:$H$126,8,0)</f>
        <v>45204</v>
      </c>
      <c r="N2934" t="s">
        <v>5056</v>
      </c>
    </row>
    <row r="2935" spans="1:14" customFormat="1" hidden="1" x14ac:dyDescent="0.2">
      <c r="A2935" s="6">
        <v>45169</v>
      </c>
      <c r="B2935" s="2">
        <v>53135</v>
      </c>
      <c r="C2935" s="2" t="s">
        <v>2162</v>
      </c>
      <c r="D2935" s="2" t="s">
        <v>4930</v>
      </c>
      <c r="E2935" s="1">
        <v>2221160</v>
      </c>
      <c r="F2935" s="8" t="s">
        <v>316</v>
      </c>
      <c r="G2935" s="1">
        <v>177693</v>
      </c>
      <c r="H2935" s="1">
        <f t="shared" si="191"/>
        <v>2398853</v>
      </c>
      <c r="I2935" s="2" t="s">
        <v>1893</v>
      </c>
      <c r="J2935" s="2" t="s">
        <v>375</v>
      </c>
      <c r="K2935" s="1">
        <f>+VLOOKUP(B2935,[20]Sheet1!$A$1:$H$126,6,0)</f>
        <v>2221163</v>
      </c>
      <c r="L2935" s="1">
        <f t="shared" si="190"/>
        <v>3</v>
      </c>
      <c r="M2935" s="6">
        <f>+VLOOKUP(B2935,[20]Sheet1!$A$1:$H$126,8,0)</f>
        <v>45204</v>
      </c>
      <c r="N2935" t="s">
        <v>5056</v>
      </c>
    </row>
    <row r="2936" spans="1:14" customFormat="1" hidden="1" x14ac:dyDescent="0.2">
      <c r="A2936" s="6">
        <v>45169</v>
      </c>
      <c r="B2936" s="2">
        <v>53136</v>
      </c>
      <c r="C2936" s="2" t="s">
        <v>2162</v>
      </c>
      <c r="D2936" s="2" t="s">
        <v>4931</v>
      </c>
      <c r="E2936" s="1">
        <v>624170</v>
      </c>
      <c r="F2936" s="8" t="s">
        <v>316</v>
      </c>
      <c r="G2936" s="1">
        <v>49934</v>
      </c>
      <c r="H2936" s="1">
        <f t="shared" si="191"/>
        <v>674104</v>
      </c>
      <c r="I2936" s="2" t="s">
        <v>1893</v>
      </c>
      <c r="J2936" s="2" t="s">
        <v>375</v>
      </c>
      <c r="K2936" s="1">
        <f>+VLOOKUP(B2936,[20]Sheet1!$A$1:$H$126,6,0)</f>
        <v>624175</v>
      </c>
      <c r="L2936" s="1">
        <f t="shared" si="190"/>
        <v>5</v>
      </c>
      <c r="M2936" s="6">
        <f>+VLOOKUP(B2936,[20]Sheet1!$A$1:$H$126,8,0)</f>
        <v>45204</v>
      </c>
      <c r="N2936" t="s">
        <v>5056</v>
      </c>
    </row>
    <row r="2937" spans="1:14" customFormat="1" hidden="1" x14ac:dyDescent="0.2">
      <c r="A2937" s="6">
        <v>45169</v>
      </c>
      <c r="B2937" s="2">
        <v>53139</v>
      </c>
      <c r="C2937" s="2" t="s">
        <v>2162</v>
      </c>
      <c r="D2937" s="2" t="s">
        <v>4932</v>
      </c>
      <c r="E2937" s="1">
        <v>6296456</v>
      </c>
      <c r="F2937" s="8" t="s">
        <v>316</v>
      </c>
      <c r="G2937" s="1">
        <v>503716</v>
      </c>
      <c r="H2937" s="1">
        <f t="shared" si="191"/>
        <v>6800172</v>
      </c>
      <c r="I2937" s="2" t="s">
        <v>1893</v>
      </c>
      <c r="J2937" s="2" t="s">
        <v>375</v>
      </c>
      <c r="K2937" s="1">
        <f>+VLOOKUP(B2937,[20]Sheet1!$A$1:$H$126,6,0)</f>
        <v>6296450</v>
      </c>
      <c r="L2937" s="1">
        <f t="shared" si="190"/>
        <v>-6</v>
      </c>
      <c r="M2937" s="6">
        <f>+VLOOKUP(B2937,[20]Sheet1!$A$1:$H$126,8,0)</f>
        <v>45204</v>
      </c>
      <c r="N2937" t="s">
        <v>5056</v>
      </c>
    </row>
    <row r="2938" spans="1:14" customFormat="1" hidden="1" x14ac:dyDescent="0.2">
      <c r="A2938" s="6">
        <v>45169</v>
      </c>
      <c r="B2938" s="2">
        <v>53190</v>
      </c>
      <c r="C2938" s="2" t="s">
        <v>2162</v>
      </c>
      <c r="D2938" s="2" t="s">
        <v>4933</v>
      </c>
      <c r="E2938" s="1">
        <v>3432106</v>
      </c>
      <c r="F2938" s="8" t="s">
        <v>316</v>
      </c>
      <c r="G2938" s="1">
        <v>274568</v>
      </c>
      <c r="H2938" s="1">
        <f t="shared" si="191"/>
        <v>3706674</v>
      </c>
      <c r="I2938" s="2" t="s">
        <v>1893</v>
      </c>
      <c r="J2938" s="2" t="s">
        <v>375</v>
      </c>
      <c r="K2938" s="1">
        <f>+VLOOKUP(B2938,[20]Sheet1!$A$1:$H$126,6,0)</f>
        <v>3432100</v>
      </c>
      <c r="L2938" s="1">
        <f t="shared" si="190"/>
        <v>-6</v>
      </c>
      <c r="M2938" s="6">
        <f>+VLOOKUP(B2938,[20]Sheet1!$A$1:$H$126,8,0)</f>
        <v>45204</v>
      </c>
      <c r="N2938" t="s">
        <v>5056</v>
      </c>
    </row>
    <row r="2939" spans="1:14" customFormat="1" hidden="1" x14ac:dyDescent="0.2">
      <c r="A2939" s="6">
        <v>45169</v>
      </c>
      <c r="B2939" s="2">
        <v>53191</v>
      </c>
      <c r="C2939" s="2" t="s">
        <v>2162</v>
      </c>
      <c r="D2939" s="2" t="s">
        <v>4934</v>
      </c>
      <c r="E2939" s="1">
        <v>1190660</v>
      </c>
      <c r="F2939" s="8" t="s">
        <v>316</v>
      </c>
      <c r="G2939" s="1">
        <v>95253</v>
      </c>
      <c r="H2939" s="1">
        <f t="shared" si="191"/>
        <v>1285913</v>
      </c>
      <c r="I2939" s="2" t="s">
        <v>1893</v>
      </c>
      <c r="J2939" s="2" t="s">
        <v>375</v>
      </c>
      <c r="K2939" s="1">
        <f>+VLOOKUP(B2939,[20]Sheet1!$A$1:$H$126,6,0)</f>
        <v>1190663</v>
      </c>
      <c r="L2939" s="1">
        <f t="shared" si="190"/>
        <v>3</v>
      </c>
      <c r="M2939" s="6">
        <f>+VLOOKUP(B2939,[20]Sheet1!$A$1:$H$126,8,0)</f>
        <v>45204</v>
      </c>
      <c r="N2939" t="s">
        <v>5056</v>
      </c>
    </row>
    <row r="2940" spans="1:14" customFormat="1" hidden="1" x14ac:dyDescent="0.2">
      <c r="A2940" s="6">
        <v>45169</v>
      </c>
      <c r="B2940" s="2">
        <v>53192</v>
      </c>
      <c r="C2940" s="2" t="s">
        <v>2162</v>
      </c>
      <c r="D2940" s="2" t="s">
        <v>4935</v>
      </c>
      <c r="E2940" s="1">
        <v>734310</v>
      </c>
      <c r="F2940" s="8" t="s">
        <v>316</v>
      </c>
      <c r="G2940" s="1">
        <v>58745</v>
      </c>
      <c r="H2940" s="1">
        <f t="shared" si="191"/>
        <v>793055</v>
      </c>
      <c r="I2940" s="2" t="s">
        <v>1893</v>
      </c>
      <c r="J2940" s="2" t="s">
        <v>375</v>
      </c>
      <c r="K2940" s="1">
        <f>+VLOOKUP(B2940,[20]Sheet1!$A$1:$H$126,6,0)</f>
        <v>734313</v>
      </c>
      <c r="L2940" s="1">
        <f t="shared" si="190"/>
        <v>3</v>
      </c>
      <c r="M2940" s="6">
        <f>+VLOOKUP(B2940,[20]Sheet1!$A$1:$H$126,8,0)</f>
        <v>45204</v>
      </c>
      <c r="N2940" t="s">
        <v>5056</v>
      </c>
    </row>
    <row r="2941" spans="1:14" customFormat="1" hidden="1" x14ac:dyDescent="0.2">
      <c r="A2941" s="6">
        <v>45169</v>
      </c>
      <c r="B2941" s="2">
        <v>53193</v>
      </c>
      <c r="C2941" s="2" t="s">
        <v>2162</v>
      </c>
      <c r="D2941" s="2" t="s">
        <v>4936</v>
      </c>
      <c r="E2941" s="1">
        <v>1248340</v>
      </c>
      <c r="F2941" s="8" t="s">
        <v>316</v>
      </c>
      <c r="G2941" s="1">
        <v>99867</v>
      </c>
      <c r="H2941" s="1">
        <f t="shared" si="191"/>
        <v>1348207</v>
      </c>
      <c r="I2941" s="2" t="s">
        <v>1893</v>
      </c>
      <c r="J2941" s="2" t="s">
        <v>375</v>
      </c>
      <c r="K2941" s="1">
        <f>+VLOOKUP(B2941,[20]Sheet1!$A$1:$H$126,6,0)</f>
        <v>1248338</v>
      </c>
      <c r="L2941" s="1">
        <f t="shared" si="190"/>
        <v>-2</v>
      </c>
      <c r="M2941" s="6">
        <f>+VLOOKUP(B2941,[20]Sheet1!$A$1:$H$126,8,0)</f>
        <v>45204</v>
      </c>
      <c r="N2941" t="s">
        <v>5056</v>
      </c>
    </row>
    <row r="2942" spans="1:14" customFormat="1" hidden="1" x14ac:dyDescent="0.2">
      <c r="A2942" s="6">
        <v>45169</v>
      </c>
      <c r="B2942" s="2">
        <v>53194</v>
      </c>
      <c r="C2942" s="2" t="s">
        <v>2162</v>
      </c>
      <c r="D2942" s="2" t="s">
        <v>4937</v>
      </c>
      <c r="E2942" s="1">
        <v>5389420</v>
      </c>
      <c r="F2942" s="8" t="s">
        <v>316</v>
      </c>
      <c r="G2942" s="1">
        <v>431154</v>
      </c>
      <c r="H2942" s="1">
        <f t="shared" si="191"/>
        <v>5820574</v>
      </c>
      <c r="I2942" s="2" t="s">
        <v>1893</v>
      </c>
      <c r="J2942" s="2" t="s">
        <v>375</v>
      </c>
      <c r="K2942" s="1">
        <f>+VLOOKUP(B2942,[20]Sheet1!$A$1:$H$126,6,0)</f>
        <v>5389425</v>
      </c>
      <c r="L2942" s="1">
        <f t="shared" si="190"/>
        <v>5</v>
      </c>
      <c r="M2942" s="6">
        <f>+VLOOKUP(B2942,[20]Sheet1!$A$1:$H$126,8,0)</f>
        <v>45204</v>
      </c>
      <c r="N2942" t="s">
        <v>5056</v>
      </c>
    </row>
    <row r="2943" spans="1:14" customFormat="1" hidden="1" x14ac:dyDescent="0.2">
      <c r="A2943" s="6">
        <v>45169</v>
      </c>
      <c r="B2943" s="2">
        <v>53195</v>
      </c>
      <c r="C2943" s="2" t="s">
        <v>2162</v>
      </c>
      <c r="D2943" s="2" t="s">
        <v>4938</v>
      </c>
      <c r="E2943" s="1">
        <v>5660065</v>
      </c>
      <c r="F2943" s="8" t="s">
        <v>316</v>
      </c>
      <c r="G2943" s="1">
        <v>452805</v>
      </c>
      <c r="H2943" s="1">
        <f t="shared" si="191"/>
        <v>6112870</v>
      </c>
      <c r="I2943" s="2" t="s">
        <v>1893</v>
      </c>
      <c r="J2943" s="2" t="s">
        <v>375</v>
      </c>
      <c r="K2943" s="1">
        <f>+VLOOKUP(B2943,[20]Sheet1!$A$1:$H$126,6,0)</f>
        <v>5660063</v>
      </c>
      <c r="L2943" s="1">
        <f t="shared" si="190"/>
        <v>-2</v>
      </c>
      <c r="M2943" s="6">
        <f>+VLOOKUP(B2943,[20]Sheet1!$A$1:$H$126,8,0)</f>
        <v>45204</v>
      </c>
      <c r="N2943" t="s">
        <v>5056</v>
      </c>
    </row>
    <row r="2944" spans="1:14" customFormat="1" hidden="1" x14ac:dyDescent="0.2">
      <c r="A2944" s="6">
        <v>45169</v>
      </c>
      <c r="B2944" s="2">
        <v>53196</v>
      </c>
      <c r="C2944" s="2" t="s">
        <v>2162</v>
      </c>
      <c r="D2944" s="2" t="s">
        <v>4939</v>
      </c>
      <c r="E2944" s="1">
        <v>312085</v>
      </c>
      <c r="F2944" s="8" t="s">
        <v>316</v>
      </c>
      <c r="G2944" s="1">
        <v>24967</v>
      </c>
      <c r="H2944" s="1">
        <f t="shared" si="191"/>
        <v>337052</v>
      </c>
      <c r="I2944" s="2" t="s">
        <v>1893</v>
      </c>
      <c r="J2944" s="2" t="s">
        <v>375</v>
      </c>
      <c r="K2944" s="1">
        <f>+VLOOKUP(B2944,[20]Sheet1!$A$1:$H$126,6,0)</f>
        <v>312088</v>
      </c>
      <c r="L2944" s="1">
        <f t="shared" si="190"/>
        <v>3</v>
      </c>
      <c r="M2944" s="6">
        <f>+VLOOKUP(B2944,[20]Sheet1!$A$1:$H$126,8,0)</f>
        <v>45204</v>
      </c>
      <c r="N2944" t="s">
        <v>5056</v>
      </c>
    </row>
    <row r="2945" spans="1:14" customFormat="1" hidden="1" x14ac:dyDescent="0.2">
      <c r="A2945" s="6">
        <v>45169</v>
      </c>
      <c r="B2945" s="2">
        <v>53197</v>
      </c>
      <c r="C2945" s="2" t="s">
        <v>2162</v>
      </c>
      <c r="D2945" s="2" t="s">
        <v>4940</v>
      </c>
      <c r="E2945" s="1">
        <v>897946</v>
      </c>
      <c r="F2945" s="8" t="s">
        <v>316</v>
      </c>
      <c r="G2945" s="1">
        <v>71836</v>
      </c>
      <c r="H2945" s="1">
        <f t="shared" si="191"/>
        <v>969782</v>
      </c>
      <c r="I2945" s="2" t="s">
        <v>1893</v>
      </c>
      <c r="J2945" s="2" t="s">
        <v>375</v>
      </c>
      <c r="K2945" s="1">
        <f>+VLOOKUP(B2945,[20]Sheet1!$A$1:$H$126,6,0)</f>
        <v>897950</v>
      </c>
      <c r="L2945" s="1">
        <f t="shared" si="190"/>
        <v>4</v>
      </c>
      <c r="M2945" s="6">
        <f>+VLOOKUP(B2945,[20]Sheet1!$A$1:$H$126,8,0)</f>
        <v>45204</v>
      </c>
      <c r="N2945" t="s">
        <v>5056</v>
      </c>
    </row>
    <row r="2946" spans="1:14" customFormat="1" hidden="1" x14ac:dyDescent="0.2">
      <c r="A2946" s="6">
        <v>45169</v>
      </c>
      <c r="B2946" s="2">
        <v>53198</v>
      </c>
      <c r="C2946" s="2" t="s">
        <v>2162</v>
      </c>
      <c r="D2946" s="2" t="s">
        <v>4941</v>
      </c>
      <c r="E2946" s="1">
        <v>1248340</v>
      </c>
      <c r="F2946" s="8" t="s">
        <v>316</v>
      </c>
      <c r="G2946" s="1">
        <v>99867</v>
      </c>
      <c r="H2946" s="1">
        <f t="shared" si="191"/>
        <v>1348207</v>
      </c>
      <c r="I2946" s="2" t="s">
        <v>1893</v>
      </c>
      <c r="J2946" s="2" t="s">
        <v>375</v>
      </c>
      <c r="K2946" s="1">
        <f>+VLOOKUP(B2946,[20]Sheet1!$A$1:$H$126,6,0)</f>
        <v>1248338</v>
      </c>
      <c r="L2946" s="1">
        <f t="shared" si="190"/>
        <v>-2</v>
      </c>
      <c r="M2946" s="6">
        <f>+VLOOKUP(B2946,[20]Sheet1!$A$1:$H$126,8,0)</f>
        <v>45204</v>
      </c>
      <c r="N2946" t="s">
        <v>5056</v>
      </c>
    </row>
    <row r="2947" spans="1:14" customFormat="1" hidden="1" x14ac:dyDescent="0.2">
      <c r="A2947" s="6">
        <v>45174</v>
      </c>
      <c r="B2947" s="2">
        <v>253</v>
      </c>
      <c r="C2947" s="2" t="s">
        <v>3654</v>
      </c>
      <c r="D2947" s="2" t="s">
        <v>4948</v>
      </c>
      <c r="E2947" s="1">
        <f>-1565284-105400</f>
        <v>-1670684</v>
      </c>
      <c r="F2947" s="8" t="s">
        <v>316</v>
      </c>
      <c r="G2947" s="1">
        <f>-125222-10540</f>
        <v>-135762</v>
      </c>
      <c r="H2947" s="1">
        <f>+E2947+G2947</f>
        <v>-1806446</v>
      </c>
      <c r="I2947" s="2" t="s">
        <v>2339</v>
      </c>
      <c r="J2947" s="2" t="s">
        <v>1408</v>
      </c>
      <c r="K2947" s="1">
        <f>+VLOOKUP(B2947,[20]Sheet1!$A$1:$H$126,6,0)</f>
        <v>-1670684</v>
      </c>
      <c r="L2947" s="1">
        <f t="shared" ref="L2947:L3009" si="192">+K2947-E2947</f>
        <v>0</v>
      </c>
      <c r="M2947" s="6">
        <f>+VLOOKUP(B2947,[20]Sheet1!$A$1:$H$126,8,0)</f>
        <v>45204</v>
      </c>
      <c r="N2947" t="s">
        <v>5056</v>
      </c>
    </row>
    <row r="2948" spans="1:14" customFormat="1" hidden="1" x14ac:dyDescent="0.2">
      <c r="A2948" s="6">
        <v>45174</v>
      </c>
      <c r="B2948" s="2">
        <v>271</v>
      </c>
      <c r="C2948" s="2" t="s">
        <v>3436</v>
      </c>
      <c r="D2948" s="2" t="s">
        <v>4949</v>
      </c>
      <c r="E2948" s="1">
        <v>-2019255</v>
      </c>
      <c r="F2948" s="8" t="s">
        <v>316</v>
      </c>
      <c r="G2948" s="1">
        <v>-161540</v>
      </c>
      <c r="H2948" s="1">
        <f t="shared" ref="H2948:H3010" si="193">+E2948+G2948</f>
        <v>-2180795</v>
      </c>
      <c r="I2948" s="2" t="s">
        <v>431</v>
      </c>
      <c r="J2948" s="2" t="s">
        <v>2857</v>
      </c>
      <c r="K2948" s="1">
        <f>+VLOOKUP(B2948,[20]Sheet1!$A$1:$H$126,6,0)</f>
        <v>-2019255</v>
      </c>
      <c r="L2948" s="1">
        <f t="shared" si="192"/>
        <v>0</v>
      </c>
      <c r="M2948" s="6">
        <f>+VLOOKUP(B2948,[20]Sheet1!$A$1:$H$126,8,0)</f>
        <v>45204</v>
      </c>
      <c r="N2948" t="s">
        <v>5056</v>
      </c>
    </row>
    <row r="2949" spans="1:14" customFormat="1" hidden="1" x14ac:dyDescent="0.2">
      <c r="A2949" s="6">
        <v>45174</v>
      </c>
      <c r="B2949" s="2">
        <v>558</v>
      </c>
      <c r="C2949" s="2" t="s">
        <v>3389</v>
      </c>
      <c r="D2949" s="2" t="s">
        <v>4950</v>
      </c>
      <c r="E2949" s="1">
        <v>-1440142</v>
      </c>
      <c r="F2949" s="8" t="s">
        <v>316</v>
      </c>
      <c r="G2949" s="1">
        <v>-115211</v>
      </c>
      <c r="H2949" s="1">
        <f t="shared" si="193"/>
        <v>-1555353</v>
      </c>
      <c r="I2949" s="2" t="s">
        <v>1900</v>
      </c>
      <c r="J2949" s="2" t="s">
        <v>441</v>
      </c>
      <c r="K2949" s="1">
        <f>+VLOOKUP(B2949,[20]Sheet1!$A$1:$H$126,6,0)</f>
        <v>-1440142</v>
      </c>
      <c r="L2949" s="1">
        <f t="shared" si="192"/>
        <v>0</v>
      </c>
      <c r="M2949" s="6">
        <f>+VLOOKUP(B2949,[20]Sheet1!$A$1:$H$126,8,0)</f>
        <v>45204</v>
      </c>
      <c r="N2949" t="s">
        <v>5056</v>
      </c>
    </row>
    <row r="2950" spans="1:14" customFormat="1" hidden="1" x14ac:dyDescent="0.2">
      <c r="A2950" s="6">
        <v>45174</v>
      </c>
      <c r="B2950" s="2">
        <v>564</v>
      </c>
      <c r="C2950" s="2" t="s">
        <v>3389</v>
      </c>
      <c r="D2950" s="2" t="s">
        <v>4951</v>
      </c>
      <c r="E2950" s="1">
        <v>-188800</v>
      </c>
      <c r="F2950" s="8" t="s">
        <v>316</v>
      </c>
      <c r="G2950" s="1">
        <v>-15104</v>
      </c>
      <c r="H2950" s="1">
        <f t="shared" si="193"/>
        <v>-203904</v>
      </c>
      <c r="I2950" s="2" t="s">
        <v>1900</v>
      </c>
      <c r="J2950" s="2" t="s">
        <v>441</v>
      </c>
      <c r="K2950" s="1">
        <f>+VLOOKUP(B2950,[20]Sheet1!$A$1:$H$126,6,0)</f>
        <v>-188800</v>
      </c>
      <c r="L2950" s="1">
        <f t="shared" si="192"/>
        <v>0</v>
      </c>
      <c r="M2950" s="6">
        <f>+VLOOKUP(B2950,[20]Sheet1!$A$1:$H$126,8,0)</f>
        <v>45204</v>
      </c>
      <c r="N2950" t="s">
        <v>5056</v>
      </c>
    </row>
    <row r="2951" spans="1:14" customFormat="1" hidden="1" x14ac:dyDescent="0.2">
      <c r="A2951" s="6">
        <v>45176</v>
      </c>
      <c r="B2951" s="2">
        <v>387</v>
      </c>
      <c r="C2951" s="2" t="s">
        <v>3960</v>
      </c>
      <c r="D2951" s="2" t="s">
        <v>2141</v>
      </c>
      <c r="E2951" s="1">
        <v>-460248</v>
      </c>
      <c r="F2951" s="8" t="s">
        <v>316</v>
      </c>
      <c r="G2951" s="1">
        <v>-36820</v>
      </c>
      <c r="H2951" s="1">
        <f t="shared" si="193"/>
        <v>-497068</v>
      </c>
      <c r="I2951" s="2" t="s">
        <v>944</v>
      </c>
      <c r="J2951" s="2" t="s">
        <v>319</v>
      </c>
      <c r="K2951" s="1">
        <f>+VLOOKUP(B2951,[20]Sheet1!$A$1:$H$126,6,0)</f>
        <v>-460248</v>
      </c>
      <c r="L2951" s="1">
        <f t="shared" si="192"/>
        <v>0</v>
      </c>
      <c r="M2951" s="6">
        <f>+VLOOKUP(B2951,[20]Sheet1!$A$1:$H$126,8,0)</f>
        <v>45204</v>
      </c>
      <c r="N2951" t="s">
        <v>5056</v>
      </c>
    </row>
    <row r="2952" spans="1:14" customFormat="1" hidden="1" x14ac:dyDescent="0.2">
      <c r="A2952" s="6">
        <v>45176</v>
      </c>
      <c r="B2952" s="2">
        <v>388</v>
      </c>
      <c r="C2952" s="2" t="s">
        <v>3960</v>
      </c>
      <c r="D2952" s="2" t="s">
        <v>2141</v>
      </c>
      <c r="E2952" s="1">
        <v>-130922</v>
      </c>
      <c r="F2952" s="8" t="s">
        <v>316</v>
      </c>
      <c r="G2952" s="1">
        <v>-10474</v>
      </c>
      <c r="H2952" s="1">
        <f t="shared" si="193"/>
        <v>-141396</v>
      </c>
      <c r="I2952" s="2" t="s">
        <v>944</v>
      </c>
      <c r="J2952" s="2" t="s">
        <v>319</v>
      </c>
      <c r="K2952" s="1">
        <f>+VLOOKUP(B2952,[20]Sheet1!$A$1:$H$126,6,0)</f>
        <v>-130922</v>
      </c>
      <c r="L2952" s="1">
        <f t="shared" si="192"/>
        <v>0</v>
      </c>
      <c r="M2952" s="6">
        <f>+VLOOKUP(B2952,[20]Sheet1!$A$1:$H$126,8,0)</f>
        <v>45204</v>
      </c>
      <c r="N2952" t="s">
        <v>5056</v>
      </c>
    </row>
    <row r="2953" spans="1:14" customFormat="1" hidden="1" x14ac:dyDescent="0.2">
      <c r="A2953" s="6">
        <v>45176</v>
      </c>
      <c r="B2953" s="2">
        <v>414</v>
      </c>
      <c r="C2953" s="2" t="s">
        <v>3462</v>
      </c>
      <c r="D2953" s="2" t="s">
        <v>4952</v>
      </c>
      <c r="E2953" s="1">
        <v>-971382</v>
      </c>
      <c r="F2953" s="8" t="s">
        <v>316</v>
      </c>
      <c r="G2953" s="1">
        <v>-77710</v>
      </c>
      <c r="H2953" s="1">
        <f t="shared" si="193"/>
        <v>-1049092</v>
      </c>
      <c r="I2953" s="2" t="s">
        <v>2818</v>
      </c>
      <c r="J2953" s="2" t="s">
        <v>364</v>
      </c>
      <c r="K2953" s="1">
        <f>+VLOOKUP(B2953,[20]Sheet1!$A$1:$H$126,6,0)</f>
        <v>-971382</v>
      </c>
      <c r="L2953" s="1">
        <f t="shared" si="192"/>
        <v>0</v>
      </c>
      <c r="M2953" s="6">
        <f>+VLOOKUP(B2953,[20]Sheet1!$A$1:$H$126,8,0)</f>
        <v>45204</v>
      </c>
      <c r="N2953" t="s">
        <v>5056</v>
      </c>
    </row>
    <row r="2954" spans="1:14" customFormat="1" hidden="1" x14ac:dyDescent="0.2">
      <c r="A2954" s="6">
        <v>45176</v>
      </c>
      <c r="B2954" s="2">
        <v>574</v>
      </c>
      <c r="C2954" s="2" t="s">
        <v>3389</v>
      </c>
      <c r="D2954" s="2" t="s">
        <v>4953</v>
      </c>
      <c r="E2954" s="1">
        <v>-1731855</v>
      </c>
      <c r="F2954" s="8" t="s">
        <v>316</v>
      </c>
      <c r="G2954" s="1">
        <v>-138548</v>
      </c>
      <c r="H2954" s="1">
        <f t="shared" si="193"/>
        <v>-1870403</v>
      </c>
      <c r="I2954" s="2" t="s">
        <v>1900</v>
      </c>
      <c r="J2954" s="2" t="s">
        <v>441</v>
      </c>
      <c r="K2954" s="1">
        <f>+VLOOKUP(B2954,[20]Sheet1!$A$1:$H$126,6,0)</f>
        <v>-1731855</v>
      </c>
      <c r="L2954" s="1">
        <f t="shared" si="192"/>
        <v>0</v>
      </c>
      <c r="M2954" s="6">
        <f>+VLOOKUP(B2954,[20]Sheet1!$A$1:$H$126,8,0)</f>
        <v>45204</v>
      </c>
      <c r="N2954" t="s">
        <v>5056</v>
      </c>
    </row>
    <row r="2955" spans="1:14" customFormat="1" hidden="1" x14ac:dyDescent="0.2">
      <c r="A2955" s="6">
        <v>45177</v>
      </c>
      <c r="B2955" s="2">
        <v>269</v>
      </c>
      <c r="C2955" s="2" t="s">
        <v>3654</v>
      </c>
      <c r="D2955" s="2" t="s">
        <v>4954</v>
      </c>
      <c r="E2955" s="1">
        <v>-492802</v>
      </c>
      <c r="F2955" s="8" t="s">
        <v>316</v>
      </c>
      <c r="G2955" s="1">
        <v>-39424</v>
      </c>
      <c r="H2955" s="1">
        <f t="shared" si="193"/>
        <v>-532226</v>
      </c>
      <c r="I2955" s="2" t="s">
        <v>2339</v>
      </c>
      <c r="J2955" s="2" t="s">
        <v>1408</v>
      </c>
      <c r="K2955" s="1">
        <f>+VLOOKUP(B2955,[20]Sheet1!$A$1:$H$126,6,0)</f>
        <v>-492802</v>
      </c>
      <c r="L2955" s="1">
        <f t="shared" si="192"/>
        <v>0</v>
      </c>
      <c r="M2955" s="6">
        <f>+VLOOKUP(B2955,[20]Sheet1!$A$1:$H$126,8,0)</f>
        <v>45204</v>
      </c>
      <c r="N2955" t="s">
        <v>5056</v>
      </c>
    </row>
    <row r="2956" spans="1:14" customFormat="1" hidden="1" x14ac:dyDescent="0.2">
      <c r="A2956" s="6">
        <v>45178</v>
      </c>
      <c r="B2956" s="2">
        <v>54697</v>
      </c>
      <c r="C2956" s="2" t="s">
        <v>2162</v>
      </c>
      <c r="D2956" s="2" t="s">
        <v>4955</v>
      </c>
      <c r="E2956" s="1">
        <v>654610</v>
      </c>
      <c r="F2956" s="8" t="s">
        <v>316</v>
      </c>
      <c r="G2956" s="1">
        <v>52369</v>
      </c>
      <c r="H2956" s="1">
        <f t="shared" si="193"/>
        <v>706979</v>
      </c>
      <c r="I2956" s="2" t="s">
        <v>2355</v>
      </c>
      <c r="J2956" s="2" t="s">
        <v>2013</v>
      </c>
      <c r="K2956" s="1">
        <f>+VLOOKUP(B2956,[20]Sheet1!$A$1:$H$126,6,0)</f>
        <v>654613</v>
      </c>
      <c r="L2956" s="1">
        <f t="shared" si="192"/>
        <v>3</v>
      </c>
      <c r="M2956" s="6">
        <f>+VLOOKUP(B2956,[20]Sheet1!$A$1:$H$126,8,0)</f>
        <v>45204</v>
      </c>
      <c r="N2956" t="s">
        <v>5056</v>
      </c>
    </row>
    <row r="2957" spans="1:14" customFormat="1" hidden="1" x14ac:dyDescent="0.2">
      <c r="A2957" s="6">
        <v>45178</v>
      </c>
      <c r="B2957" s="2">
        <v>54699</v>
      </c>
      <c r="C2957" s="2" t="s">
        <v>2162</v>
      </c>
      <c r="D2957" s="2" t="s">
        <v>4956</v>
      </c>
      <c r="E2957" s="1">
        <v>1279680</v>
      </c>
      <c r="F2957" s="8" t="s">
        <v>316</v>
      </c>
      <c r="G2957" s="1">
        <v>102374</v>
      </c>
      <c r="H2957" s="1">
        <f t="shared" si="193"/>
        <v>1382054</v>
      </c>
      <c r="I2957" s="2" t="s">
        <v>2355</v>
      </c>
      <c r="J2957" s="2" t="s">
        <v>2013</v>
      </c>
      <c r="K2957" s="1">
        <f>+VLOOKUP(B2957,[20]Sheet1!$A$1:$H$126,6,0)</f>
        <v>1279675</v>
      </c>
      <c r="L2957" s="1">
        <f t="shared" si="192"/>
        <v>-5</v>
      </c>
      <c r="M2957" s="6">
        <f>+VLOOKUP(B2957,[20]Sheet1!$A$1:$H$126,8,0)</f>
        <v>45204</v>
      </c>
      <c r="N2957" t="s">
        <v>5056</v>
      </c>
    </row>
    <row r="2958" spans="1:14" customFormat="1" hidden="1" x14ac:dyDescent="0.2">
      <c r="A2958" s="6">
        <v>45178</v>
      </c>
      <c r="B2958" s="2">
        <v>54700</v>
      </c>
      <c r="C2958" s="2" t="s">
        <v>2162</v>
      </c>
      <c r="D2958" s="2" t="s">
        <v>4957</v>
      </c>
      <c r="E2958" s="1">
        <v>1248340</v>
      </c>
      <c r="F2958" s="8" t="s">
        <v>316</v>
      </c>
      <c r="G2958" s="1">
        <v>99867</v>
      </c>
      <c r="H2958" s="1">
        <f t="shared" si="193"/>
        <v>1348207</v>
      </c>
      <c r="I2958" s="2" t="s">
        <v>2355</v>
      </c>
      <c r="J2958" s="2" t="s">
        <v>2013</v>
      </c>
      <c r="K2958" s="1">
        <f>+VLOOKUP(B2958,[20]Sheet1!$A$1:$H$126,6,0)</f>
        <v>1248338</v>
      </c>
      <c r="L2958" s="1">
        <f t="shared" si="192"/>
        <v>-2</v>
      </c>
      <c r="M2958" s="6">
        <f>+VLOOKUP(B2958,[20]Sheet1!$A$1:$H$126,8,0)</f>
        <v>45204</v>
      </c>
      <c r="N2958" t="s">
        <v>5056</v>
      </c>
    </row>
    <row r="2959" spans="1:14" customFormat="1" hidden="1" x14ac:dyDescent="0.2">
      <c r="A2959" s="6">
        <v>45178</v>
      </c>
      <c r="B2959" s="2">
        <v>54706</v>
      </c>
      <c r="C2959" s="2" t="s">
        <v>2162</v>
      </c>
      <c r="D2959" s="2" t="s">
        <v>4958</v>
      </c>
      <c r="E2959" s="1">
        <v>4442320</v>
      </c>
      <c r="F2959" s="8" t="s">
        <v>316</v>
      </c>
      <c r="G2959" s="1">
        <v>355386</v>
      </c>
      <c r="H2959" s="1">
        <f t="shared" si="193"/>
        <v>4797706</v>
      </c>
      <c r="I2959" s="2" t="s">
        <v>2355</v>
      </c>
      <c r="J2959" s="2" t="s">
        <v>2013</v>
      </c>
      <c r="K2959" s="1">
        <f>+VLOOKUP(B2959,[20]Sheet1!$A$1:$H$126,6,0)</f>
        <v>4442325</v>
      </c>
      <c r="L2959" s="1">
        <f t="shared" si="192"/>
        <v>5</v>
      </c>
      <c r="M2959" s="6">
        <f>+VLOOKUP(B2959,[20]Sheet1!$A$1:$H$126,8,0)</f>
        <v>45204</v>
      </c>
      <c r="N2959" t="s">
        <v>5056</v>
      </c>
    </row>
    <row r="2960" spans="1:14" customFormat="1" hidden="1" x14ac:dyDescent="0.2">
      <c r="A2960" s="6">
        <v>45178</v>
      </c>
      <c r="B2960" s="2">
        <v>54707</v>
      </c>
      <c r="C2960" s="2" t="s">
        <v>2162</v>
      </c>
      <c r="D2960" s="2" t="s">
        <v>4959</v>
      </c>
      <c r="E2960" s="1">
        <v>11563880</v>
      </c>
      <c r="F2960" s="8" t="s">
        <v>316</v>
      </c>
      <c r="G2960" s="1">
        <v>925110</v>
      </c>
      <c r="H2960" s="1">
        <f t="shared" si="193"/>
        <v>12488990</v>
      </c>
      <c r="I2960" s="2" t="s">
        <v>2355</v>
      </c>
      <c r="J2960" s="2" t="s">
        <v>2013</v>
      </c>
      <c r="K2960" s="1">
        <f>+VLOOKUP(B2960,[20]Sheet1!$A$1:$H$126,6,0)</f>
        <v>11563875</v>
      </c>
      <c r="L2960" s="1">
        <f t="shared" si="192"/>
        <v>-5</v>
      </c>
      <c r="M2960" s="6">
        <f>+VLOOKUP(B2960,[20]Sheet1!$A$1:$H$126,8,0)</f>
        <v>45204</v>
      </c>
      <c r="N2960" t="s">
        <v>5056</v>
      </c>
    </row>
    <row r="2961" spans="1:14" customFormat="1" hidden="1" x14ac:dyDescent="0.2">
      <c r="A2961" s="6">
        <v>45178</v>
      </c>
      <c r="B2961" s="2">
        <v>54708</v>
      </c>
      <c r="C2961" s="2" t="s">
        <v>2162</v>
      </c>
      <c r="D2961" s="2" t="s">
        <v>4960</v>
      </c>
      <c r="E2961" s="1">
        <v>7357240</v>
      </c>
      <c r="F2961" s="8" t="s">
        <v>316</v>
      </c>
      <c r="G2961" s="1">
        <v>588579</v>
      </c>
      <c r="H2961" s="1">
        <f t="shared" si="193"/>
        <v>7945819</v>
      </c>
      <c r="I2961" s="2" t="s">
        <v>2818</v>
      </c>
      <c r="J2961" s="2" t="s">
        <v>364</v>
      </c>
      <c r="K2961" s="1">
        <f>+VLOOKUP(B2961,[20]Sheet1!$A$1:$H$126,6,0)</f>
        <v>7357238</v>
      </c>
      <c r="L2961" s="1">
        <f t="shared" si="192"/>
        <v>-2</v>
      </c>
      <c r="M2961" s="6">
        <f>+VLOOKUP(B2961,[20]Sheet1!$A$1:$H$126,8,0)</f>
        <v>45204</v>
      </c>
      <c r="N2961" t="s">
        <v>5056</v>
      </c>
    </row>
    <row r="2962" spans="1:14" customFormat="1" hidden="1" x14ac:dyDescent="0.2">
      <c r="A2962" s="6">
        <v>45178</v>
      </c>
      <c r="B2962" s="2">
        <v>54709</v>
      </c>
      <c r="C2962" s="2" t="s">
        <v>2162</v>
      </c>
      <c r="D2962" s="2" t="s">
        <v>4961</v>
      </c>
      <c r="E2962" s="1">
        <v>1195892</v>
      </c>
      <c r="F2962" s="8" t="s">
        <v>316</v>
      </c>
      <c r="G2962" s="1">
        <v>95671</v>
      </c>
      <c r="H2962" s="1">
        <f t="shared" si="193"/>
        <v>1291563</v>
      </c>
      <c r="I2962" s="2" t="s">
        <v>1796</v>
      </c>
      <c r="J2962" s="2" t="s">
        <v>913</v>
      </c>
      <c r="K2962" s="1">
        <f>+VLOOKUP(B2962,[20]Sheet1!$A$1:$H$126,6,0)</f>
        <v>1195888</v>
      </c>
      <c r="L2962" s="1">
        <f t="shared" si="192"/>
        <v>-4</v>
      </c>
      <c r="M2962" s="6">
        <f>+VLOOKUP(B2962,[20]Sheet1!$A$1:$H$126,8,0)</f>
        <v>45204</v>
      </c>
      <c r="N2962" t="s">
        <v>5056</v>
      </c>
    </row>
    <row r="2963" spans="1:14" customFormat="1" hidden="1" x14ac:dyDescent="0.2">
      <c r="A2963" s="6">
        <v>45178</v>
      </c>
      <c r="B2963" s="2">
        <v>54710</v>
      </c>
      <c r="C2963" s="2" t="s">
        <v>2162</v>
      </c>
      <c r="D2963" s="2" t="s">
        <v>4962</v>
      </c>
      <c r="E2963" s="1">
        <v>2757185</v>
      </c>
      <c r="F2963" s="8" t="s">
        <v>316</v>
      </c>
      <c r="G2963" s="1">
        <v>220575</v>
      </c>
      <c r="H2963" s="1">
        <f t="shared" si="193"/>
        <v>2977760</v>
      </c>
      <c r="I2963" s="2" t="s">
        <v>2339</v>
      </c>
      <c r="J2963" s="2" t="s">
        <v>1408</v>
      </c>
      <c r="K2963" s="1">
        <f>+VLOOKUP(B2963,[20]Sheet1!$A$1:$H$126,6,0)</f>
        <v>2757188</v>
      </c>
      <c r="L2963" s="1">
        <f t="shared" si="192"/>
        <v>3</v>
      </c>
      <c r="M2963" s="6">
        <f>+VLOOKUP(B2963,[20]Sheet1!$A$1:$H$126,8,0)</f>
        <v>45204</v>
      </c>
      <c r="N2963" t="s">
        <v>5056</v>
      </c>
    </row>
    <row r="2964" spans="1:14" customFormat="1" hidden="1" x14ac:dyDescent="0.2">
      <c r="A2964" s="6">
        <v>45178</v>
      </c>
      <c r="B2964" s="2">
        <v>54711</v>
      </c>
      <c r="C2964" s="2" t="s">
        <v>2162</v>
      </c>
      <c r="D2964" s="2" t="s">
        <v>4963</v>
      </c>
      <c r="E2964" s="1">
        <v>4602480</v>
      </c>
      <c r="F2964" s="8" t="s">
        <v>316</v>
      </c>
      <c r="G2964" s="1">
        <v>368198</v>
      </c>
      <c r="H2964" s="1">
        <f t="shared" si="193"/>
        <v>4970678</v>
      </c>
      <c r="I2964" s="2" t="s">
        <v>2339</v>
      </c>
      <c r="J2964" s="2" t="s">
        <v>1408</v>
      </c>
      <c r="K2964" s="1">
        <f>+VLOOKUP(B2964,[20]Sheet1!$A$1:$H$126,6,0)</f>
        <v>4602475</v>
      </c>
      <c r="L2964" s="1">
        <f t="shared" si="192"/>
        <v>-5</v>
      </c>
      <c r="M2964" s="6">
        <f>+VLOOKUP(B2964,[20]Sheet1!$A$1:$H$126,8,0)</f>
        <v>45204</v>
      </c>
      <c r="N2964" t="s">
        <v>5056</v>
      </c>
    </row>
    <row r="2965" spans="1:14" customFormat="1" hidden="1" x14ac:dyDescent="0.2">
      <c r="A2965" s="6">
        <v>45178</v>
      </c>
      <c r="B2965" s="2">
        <v>54712</v>
      </c>
      <c r="C2965" s="2" t="s">
        <v>2162</v>
      </c>
      <c r="D2965" s="2" t="s">
        <v>4964</v>
      </c>
      <c r="E2965" s="1">
        <v>2221160</v>
      </c>
      <c r="F2965" s="8" t="s">
        <v>316</v>
      </c>
      <c r="G2965" s="1">
        <v>177693</v>
      </c>
      <c r="H2965" s="1">
        <f t="shared" si="193"/>
        <v>2398853</v>
      </c>
      <c r="I2965" s="2" t="s">
        <v>944</v>
      </c>
      <c r="J2965" s="2" t="s">
        <v>319</v>
      </c>
      <c r="K2965" s="1">
        <f>+VLOOKUP(B2965,[20]Sheet1!$A$1:$H$126,6,0)</f>
        <v>2221163</v>
      </c>
      <c r="L2965" s="1">
        <f t="shared" si="192"/>
        <v>3</v>
      </c>
      <c r="M2965" s="6">
        <f>+VLOOKUP(B2965,[20]Sheet1!$A$1:$H$126,8,0)</f>
        <v>45204</v>
      </c>
      <c r="N2965" t="s">
        <v>5056</v>
      </c>
    </row>
    <row r="2966" spans="1:14" customFormat="1" hidden="1" x14ac:dyDescent="0.2">
      <c r="A2966" s="6">
        <v>45178</v>
      </c>
      <c r="B2966" s="2">
        <v>54713</v>
      </c>
      <c r="C2966" s="2" t="s">
        <v>2162</v>
      </c>
      <c r="D2966" s="2" t="s">
        <v>4965</v>
      </c>
      <c r="E2966" s="1">
        <v>4602480</v>
      </c>
      <c r="F2966" s="8" t="s">
        <v>316</v>
      </c>
      <c r="G2966" s="1">
        <v>368198</v>
      </c>
      <c r="H2966" s="1">
        <f t="shared" si="193"/>
        <v>4970678</v>
      </c>
      <c r="I2966" s="2" t="s">
        <v>1900</v>
      </c>
      <c r="J2966" s="2" t="s">
        <v>441</v>
      </c>
      <c r="K2966" s="1">
        <f>+VLOOKUP(B2966,[20]Sheet1!$A$1:$H$126,6,0)</f>
        <v>4602475</v>
      </c>
      <c r="L2966" s="1">
        <f t="shared" si="192"/>
        <v>-5</v>
      </c>
      <c r="M2966" s="6">
        <f>+VLOOKUP(B2966,[20]Sheet1!$A$1:$H$126,8,0)</f>
        <v>45204</v>
      </c>
      <c r="N2966" t="s">
        <v>5056</v>
      </c>
    </row>
    <row r="2967" spans="1:14" customFormat="1" hidden="1" x14ac:dyDescent="0.2">
      <c r="A2967" s="6">
        <v>45178</v>
      </c>
      <c r="B2967" s="2">
        <v>54714</v>
      </c>
      <c r="C2967" s="2" t="s">
        <v>2162</v>
      </c>
      <c r="D2967" s="2" t="s">
        <v>4966</v>
      </c>
      <c r="E2967" s="1">
        <v>1248340</v>
      </c>
      <c r="F2967" s="8" t="s">
        <v>316</v>
      </c>
      <c r="G2967" s="1">
        <v>99867</v>
      </c>
      <c r="H2967" s="1">
        <f t="shared" si="193"/>
        <v>1348207</v>
      </c>
      <c r="I2967" s="2" t="s">
        <v>1900</v>
      </c>
      <c r="J2967" s="2" t="s">
        <v>441</v>
      </c>
      <c r="K2967" s="1">
        <f>+VLOOKUP(B2967,[20]Sheet1!$A$1:$H$126,6,0)</f>
        <v>1248338</v>
      </c>
      <c r="L2967" s="1">
        <f t="shared" si="192"/>
        <v>-2</v>
      </c>
      <c r="M2967" s="6">
        <f>+VLOOKUP(B2967,[20]Sheet1!$A$1:$H$126,8,0)</f>
        <v>45204</v>
      </c>
      <c r="N2967" t="s">
        <v>5056</v>
      </c>
    </row>
    <row r="2968" spans="1:14" customFormat="1" hidden="1" x14ac:dyDescent="0.2">
      <c r="A2968" s="6">
        <v>45178</v>
      </c>
      <c r="B2968" s="2">
        <v>54715</v>
      </c>
      <c r="C2968" s="2" t="s">
        <v>2162</v>
      </c>
      <c r="D2968" s="2" t="s">
        <v>4967</v>
      </c>
      <c r="E2968" s="1">
        <v>3705180</v>
      </c>
      <c r="F2968" s="8" t="s">
        <v>316</v>
      </c>
      <c r="G2968" s="1">
        <v>296414</v>
      </c>
      <c r="H2968" s="1">
        <f t="shared" si="193"/>
        <v>4001594</v>
      </c>
      <c r="I2968" s="2" t="s">
        <v>1900</v>
      </c>
      <c r="J2968" s="2" t="s">
        <v>441</v>
      </c>
      <c r="K2968" s="1">
        <f>+VLOOKUP(B2968,[20]Sheet1!$A$1:$H$126,6,0)</f>
        <v>3705175</v>
      </c>
      <c r="L2968" s="1">
        <f t="shared" si="192"/>
        <v>-5</v>
      </c>
      <c r="M2968" s="6">
        <f>+VLOOKUP(B2968,[20]Sheet1!$A$1:$H$126,8,0)</f>
        <v>45204</v>
      </c>
      <c r="N2968" t="s">
        <v>5056</v>
      </c>
    </row>
    <row r="2969" spans="1:14" customFormat="1" hidden="1" x14ac:dyDescent="0.2">
      <c r="A2969" s="6">
        <v>45178</v>
      </c>
      <c r="B2969" s="2">
        <v>54716</v>
      </c>
      <c r="C2969" s="2" t="s">
        <v>2162</v>
      </c>
      <c r="D2969" s="2" t="s">
        <v>4968</v>
      </c>
      <c r="E2969" s="1">
        <v>1248340</v>
      </c>
      <c r="F2969" s="8" t="s">
        <v>316</v>
      </c>
      <c r="G2969" s="1">
        <v>99867</v>
      </c>
      <c r="H2969" s="1">
        <f t="shared" si="193"/>
        <v>1348207</v>
      </c>
      <c r="I2969" s="2" t="s">
        <v>1900</v>
      </c>
      <c r="J2969" s="2" t="s">
        <v>441</v>
      </c>
      <c r="K2969" s="1">
        <f>+VLOOKUP(B2969,[20]Sheet1!$A$1:$H$126,6,0)</f>
        <v>1248338</v>
      </c>
      <c r="L2969" s="1">
        <f t="shared" si="192"/>
        <v>-2</v>
      </c>
      <c r="M2969" s="6">
        <f>+VLOOKUP(B2969,[20]Sheet1!$A$1:$H$126,8,0)</f>
        <v>45204</v>
      </c>
      <c r="N2969" t="s">
        <v>5056</v>
      </c>
    </row>
    <row r="2970" spans="1:14" customFormat="1" hidden="1" x14ac:dyDescent="0.2">
      <c r="A2970" s="6">
        <v>45178</v>
      </c>
      <c r="B2970" s="2">
        <v>54717</v>
      </c>
      <c r="C2970" s="2" t="s">
        <v>2162</v>
      </c>
      <c r="D2970" s="2" t="s">
        <v>4969</v>
      </c>
      <c r="E2970" s="1">
        <v>2496680</v>
      </c>
      <c r="F2970" s="8" t="s">
        <v>316</v>
      </c>
      <c r="G2970" s="1">
        <v>199734</v>
      </c>
      <c r="H2970" s="1">
        <f t="shared" si="193"/>
        <v>2696414</v>
      </c>
      <c r="I2970" s="2" t="s">
        <v>2355</v>
      </c>
      <c r="J2970" s="2" t="s">
        <v>2013</v>
      </c>
      <c r="K2970" s="1">
        <f>+VLOOKUP(B2970,[20]Sheet1!$A$1:$H$126,6,0)</f>
        <v>2496675</v>
      </c>
      <c r="L2970" s="1">
        <f t="shared" si="192"/>
        <v>-5</v>
      </c>
      <c r="M2970" s="6">
        <f>+VLOOKUP(B2970,[20]Sheet1!$A$1:$H$126,8,0)</f>
        <v>45204</v>
      </c>
      <c r="N2970" t="s">
        <v>5056</v>
      </c>
    </row>
    <row r="2971" spans="1:14" customFormat="1" hidden="1" x14ac:dyDescent="0.2">
      <c r="A2971" s="6">
        <v>45178</v>
      </c>
      <c r="B2971" s="2">
        <v>54718</v>
      </c>
      <c r="C2971" s="2" t="s">
        <v>2162</v>
      </c>
      <c r="D2971" s="2" t="s">
        <v>4970</v>
      </c>
      <c r="E2971" s="1">
        <v>426560</v>
      </c>
      <c r="F2971" s="8" t="s">
        <v>316</v>
      </c>
      <c r="G2971" s="1">
        <v>34125</v>
      </c>
      <c r="H2971" s="1">
        <f t="shared" si="193"/>
        <v>460685</v>
      </c>
      <c r="I2971" s="2" t="s">
        <v>2355</v>
      </c>
      <c r="J2971" s="2" t="s">
        <v>2013</v>
      </c>
      <c r="K2971" s="1">
        <f>+VLOOKUP(B2971,[20]Sheet1!$A$1:$H$126,6,0)</f>
        <v>426563</v>
      </c>
      <c r="L2971" s="1">
        <f t="shared" si="192"/>
        <v>3</v>
      </c>
      <c r="M2971" s="6">
        <f>+VLOOKUP(B2971,[20]Sheet1!$A$1:$H$126,8,0)</f>
        <v>45204</v>
      </c>
      <c r="N2971" t="s">
        <v>5056</v>
      </c>
    </row>
    <row r="2972" spans="1:14" customFormat="1" hidden="1" x14ac:dyDescent="0.2">
      <c r="A2972" s="6">
        <v>45178</v>
      </c>
      <c r="B2972" s="2">
        <v>54719</v>
      </c>
      <c r="C2972" s="2" t="s">
        <v>2162</v>
      </c>
      <c r="D2972" s="2" t="s">
        <v>4971</v>
      </c>
      <c r="E2972" s="1">
        <v>213280</v>
      </c>
      <c r="F2972" s="8" t="s">
        <v>316</v>
      </c>
      <c r="G2972" s="1">
        <v>17062</v>
      </c>
      <c r="H2972" s="1">
        <f t="shared" si="193"/>
        <v>230342</v>
      </c>
      <c r="I2972" s="2" t="s">
        <v>2355</v>
      </c>
      <c r="J2972" s="2" t="s">
        <v>2013</v>
      </c>
      <c r="K2972" s="1">
        <f>+VLOOKUP(B2972,[20]Sheet1!$A$1:$H$126,6,0)</f>
        <v>213275</v>
      </c>
      <c r="L2972" s="1">
        <f t="shared" si="192"/>
        <v>-5</v>
      </c>
      <c r="M2972" s="6">
        <f>+VLOOKUP(B2972,[20]Sheet1!$A$1:$H$126,8,0)</f>
        <v>45204</v>
      </c>
      <c r="N2972" t="s">
        <v>5056</v>
      </c>
    </row>
    <row r="2973" spans="1:14" customFormat="1" hidden="1" x14ac:dyDescent="0.2">
      <c r="A2973" s="6">
        <v>45178</v>
      </c>
      <c r="B2973" s="2">
        <v>54720</v>
      </c>
      <c r="C2973" s="2" t="s">
        <v>2162</v>
      </c>
      <c r="D2973" s="2" t="s">
        <v>4972</v>
      </c>
      <c r="E2973" s="1">
        <v>2381320</v>
      </c>
      <c r="F2973" s="8" t="s">
        <v>316</v>
      </c>
      <c r="G2973" s="1">
        <v>190506</v>
      </c>
      <c r="H2973" s="1">
        <f t="shared" si="193"/>
        <v>2571826</v>
      </c>
      <c r="I2973" s="2" t="s">
        <v>1222</v>
      </c>
      <c r="J2973" s="2" t="s">
        <v>915</v>
      </c>
      <c r="K2973" s="1">
        <f>+VLOOKUP(B2973,[20]Sheet1!$A$1:$H$126,6,0)</f>
        <v>2381325</v>
      </c>
      <c r="L2973" s="1">
        <f t="shared" si="192"/>
        <v>5</v>
      </c>
      <c r="M2973" s="6">
        <f>+VLOOKUP(B2973,[20]Sheet1!$A$1:$H$126,8,0)</f>
        <v>45204</v>
      </c>
      <c r="N2973" t="s">
        <v>5056</v>
      </c>
    </row>
    <row r="2974" spans="1:14" customFormat="1" hidden="1" x14ac:dyDescent="0.2">
      <c r="A2974" s="6">
        <v>45178</v>
      </c>
      <c r="B2974" s="2">
        <v>54721</v>
      </c>
      <c r="C2974" s="2" t="s">
        <v>2162</v>
      </c>
      <c r="D2974" s="2" t="s">
        <v>4973</v>
      </c>
      <c r="E2974" s="1">
        <v>3491900</v>
      </c>
      <c r="F2974" s="8" t="s">
        <v>316</v>
      </c>
      <c r="G2974" s="1">
        <v>279352</v>
      </c>
      <c r="H2974" s="1">
        <f t="shared" si="193"/>
        <v>3771252</v>
      </c>
      <c r="I2974" s="2" t="s">
        <v>24</v>
      </c>
      <c r="J2974" s="2" t="s">
        <v>349</v>
      </c>
      <c r="K2974" s="1">
        <f>+VLOOKUP(B2974,[20]Sheet1!$A$1:$H$126,6,0)</f>
        <v>3491900</v>
      </c>
      <c r="L2974" s="1">
        <f t="shared" si="192"/>
        <v>0</v>
      </c>
      <c r="M2974" s="6">
        <f>+VLOOKUP(B2974,[20]Sheet1!$A$1:$H$126,8,0)</f>
        <v>45204</v>
      </c>
      <c r="N2974" t="s">
        <v>5056</v>
      </c>
    </row>
    <row r="2975" spans="1:14" customFormat="1" hidden="1" x14ac:dyDescent="0.2">
      <c r="A2975" s="6">
        <v>45178</v>
      </c>
      <c r="B2975" s="2">
        <v>54722</v>
      </c>
      <c r="C2975" s="2" t="s">
        <v>2162</v>
      </c>
      <c r="D2975" s="2" t="s">
        <v>4974</v>
      </c>
      <c r="E2975" s="1">
        <v>426560</v>
      </c>
      <c r="F2975" s="8" t="s">
        <v>316</v>
      </c>
      <c r="G2975" s="1">
        <v>34125</v>
      </c>
      <c r="H2975" s="1">
        <f t="shared" si="193"/>
        <v>460685</v>
      </c>
      <c r="I2975" s="2" t="s">
        <v>124</v>
      </c>
      <c r="J2975" s="2" t="s">
        <v>1197</v>
      </c>
      <c r="K2975" s="1">
        <f>+VLOOKUP(B2975,[20]Sheet1!$A$1:$H$126,6,0)</f>
        <v>426563</v>
      </c>
      <c r="L2975" s="1">
        <f t="shared" si="192"/>
        <v>3</v>
      </c>
      <c r="M2975" s="6">
        <f>+VLOOKUP(B2975,[20]Sheet1!$A$1:$H$126,8,0)</f>
        <v>45204</v>
      </c>
      <c r="N2975" t="s">
        <v>5056</v>
      </c>
    </row>
    <row r="2976" spans="1:14" customFormat="1" hidden="1" x14ac:dyDescent="0.2">
      <c r="A2976" s="6">
        <v>45178</v>
      </c>
      <c r="B2976" s="2">
        <v>54723</v>
      </c>
      <c r="C2976" s="2" t="s">
        <v>2162</v>
      </c>
      <c r="D2976" s="2" t="s">
        <v>4975</v>
      </c>
      <c r="E2976" s="1">
        <v>1110580</v>
      </c>
      <c r="F2976" s="8" t="s">
        <v>316</v>
      </c>
      <c r="G2976" s="1">
        <v>88846</v>
      </c>
      <c r="H2976" s="1">
        <f t="shared" si="193"/>
        <v>1199426</v>
      </c>
      <c r="I2976" s="2" t="s">
        <v>2818</v>
      </c>
      <c r="J2976" s="2" t="s">
        <v>364</v>
      </c>
      <c r="K2976" s="1">
        <f>+VLOOKUP(B2976,[20]Sheet1!$A$1:$H$126,6,0)</f>
        <v>1110575</v>
      </c>
      <c r="L2976" s="1">
        <f t="shared" si="192"/>
        <v>-5</v>
      </c>
      <c r="M2976" s="6">
        <f>+VLOOKUP(B2976,[20]Sheet1!$A$1:$H$126,8,0)</f>
        <v>45204</v>
      </c>
      <c r="N2976" t="s">
        <v>5056</v>
      </c>
    </row>
    <row r="2977" spans="1:14" customFormat="1" hidden="1" x14ac:dyDescent="0.2">
      <c r="A2977" s="6">
        <v>45178</v>
      </c>
      <c r="B2977" s="2">
        <v>54724</v>
      </c>
      <c r="C2977" s="2" t="s">
        <v>2162</v>
      </c>
      <c r="D2977" s="2" t="s">
        <v>4976</v>
      </c>
      <c r="E2977" s="1">
        <v>4960520</v>
      </c>
      <c r="F2977" s="8" t="s">
        <v>316</v>
      </c>
      <c r="G2977" s="1">
        <v>396842</v>
      </c>
      <c r="H2977" s="1">
        <f t="shared" si="193"/>
        <v>5357362</v>
      </c>
      <c r="I2977" s="2" t="s">
        <v>2445</v>
      </c>
      <c r="J2977" s="2" t="s">
        <v>1098</v>
      </c>
      <c r="K2977" s="1">
        <f>+VLOOKUP(B2977,[20]Sheet1!$A$1:$H$126,6,0)</f>
        <v>4960525</v>
      </c>
      <c r="L2977" s="1">
        <f t="shared" si="192"/>
        <v>5</v>
      </c>
      <c r="M2977" s="6">
        <f>+VLOOKUP(B2977,[20]Sheet1!$A$1:$H$126,8,0)</f>
        <v>45204</v>
      </c>
      <c r="N2977" t="s">
        <v>5056</v>
      </c>
    </row>
    <row r="2978" spans="1:14" customFormat="1" hidden="1" x14ac:dyDescent="0.2">
      <c r="A2978" s="6">
        <v>45178</v>
      </c>
      <c r="B2978" s="2">
        <v>54725</v>
      </c>
      <c r="C2978" s="2" t="s">
        <v>2162</v>
      </c>
      <c r="D2978" s="2" t="s">
        <v>4977</v>
      </c>
      <c r="E2978" s="1">
        <v>2579200</v>
      </c>
      <c r="F2978" s="8" t="s">
        <v>316</v>
      </c>
      <c r="G2978" s="1">
        <v>206336</v>
      </c>
      <c r="H2978" s="1">
        <f t="shared" si="193"/>
        <v>2785536</v>
      </c>
      <c r="I2978" s="2" t="s">
        <v>2354</v>
      </c>
      <c r="J2978" s="2" t="s">
        <v>442</v>
      </c>
      <c r="K2978" s="1">
        <f>+VLOOKUP(B2978,[20]Sheet1!$A$1:$H$126,6,0)</f>
        <v>2579200</v>
      </c>
      <c r="L2978" s="1">
        <f t="shared" si="192"/>
        <v>0</v>
      </c>
      <c r="M2978" s="6">
        <f>+VLOOKUP(B2978,[20]Sheet1!$A$1:$H$126,8,0)</f>
        <v>45204</v>
      </c>
      <c r="N2978" t="s">
        <v>5056</v>
      </c>
    </row>
    <row r="2979" spans="1:14" customFormat="1" hidden="1" x14ac:dyDescent="0.2">
      <c r="A2979" s="6">
        <v>45178</v>
      </c>
      <c r="B2979" s="2">
        <v>54726</v>
      </c>
      <c r="C2979" s="2" t="s">
        <v>2162</v>
      </c>
      <c r="D2979" s="2" t="s">
        <v>4978</v>
      </c>
      <c r="E2979" s="1">
        <v>2123230</v>
      </c>
      <c r="F2979" s="8" t="s">
        <v>316</v>
      </c>
      <c r="G2979" s="1">
        <v>169858</v>
      </c>
      <c r="H2979" s="1">
        <f t="shared" si="193"/>
        <v>2293088</v>
      </c>
      <c r="I2979" s="2" t="s">
        <v>2339</v>
      </c>
      <c r="J2979" s="2" t="s">
        <v>1408</v>
      </c>
      <c r="K2979" s="1">
        <f>+VLOOKUP(B2979,[20]Sheet1!$A$1:$H$126,6,0)</f>
        <v>2123225</v>
      </c>
      <c r="L2979" s="1">
        <f t="shared" si="192"/>
        <v>-5</v>
      </c>
      <c r="M2979" s="6">
        <f>+VLOOKUP(B2979,[20]Sheet1!$A$1:$H$126,8,0)</f>
        <v>45204</v>
      </c>
      <c r="N2979" t="s">
        <v>5056</v>
      </c>
    </row>
    <row r="2980" spans="1:14" customFormat="1" hidden="1" x14ac:dyDescent="0.2">
      <c r="A2980" s="6">
        <v>45178</v>
      </c>
      <c r="B2980" s="2">
        <v>54727</v>
      </c>
      <c r="C2980" s="2" t="s">
        <v>2162</v>
      </c>
      <c r="D2980" s="2" t="s">
        <v>4979</v>
      </c>
      <c r="E2980" s="1">
        <v>1468620</v>
      </c>
      <c r="F2980" s="8" t="s">
        <v>316</v>
      </c>
      <c r="G2980" s="1">
        <v>117490</v>
      </c>
      <c r="H2980" s="1">
        <f t="shared" si="193"/>
        <v>1586110</v>
      </c>
      <c r="I2980" s="2" t="s">
        <v>431</v>
      </c>
      <c r="J2980" s="2" t="s">
        <v>2857</v>
      </c>
      <c r="K2980" s="1">
        <f>+VLOOKUP(B2980,[20]Sheet1!$A$1:$H$126,6,0)</f>
        <v>1468625</v>
      </c>
      <c r="L2980" s="1">
        <f t="shared" si="192"/>
        <v>5</v>
      </c>
      <c r="M2980" s="6">
        <f>+VLOOKUP(B2980,[20]Sheet1!$A$1:$H$126,8,0)</f>
        <v>45204</v>
      </c>
      <c r="N2980" t="s">
        <v>5056</v>
      </c>
    </row>
    <row r="2981" spans="1:14" customFormat="1" hidden="1" x14ac:dyDescent="0.2">
      <c r="A2981" s="6">
        <v>45178</v>
      </c>
      <c r="B2981" s="2">
        <v>54728</v>
      </c>
      <c r="C2981" s="2" t="s">
        <v>2162</v>
      </c>
      <c r="D2981" s="2" t="s">
        <v>4980</v>
      </c>
      <c r="E2981" s="1">
        <v>1072050</v>
      </c>
      <c r="F2981" s="8" t="s">
        <v>316</v>
      </c>
      <c r="G2981" s="1">
        <v>85764</v>
      </c>
      <c r="H2981" s="1">
        <f t="shared" si="193"/>
        <v>1157814</v>
      </c>
      <c r="I2981" s="2" t="s">
        <v>431</v>
      </c>
      <c r="J2981" s="2" t="s">
        <v>2857</v>
      </c>
      <c r="K2981" s="1">
        <f>+VLOOKUP(B2981,[20]Sheet1!$A$1:$H$126,6,0)</f>
        <v>1072050</v>
      </c>
      <c r="L2981" s="1">
        <f t="shared" si="192"/>
        <v>0</v>
      </c>
      <c r="M2981" s="6">
        <f>+VLOOKUP(B2981,[20]Sheet1!$A$1:$H$126,8,0)</f>
        <v>45204</v>
      </c>
      <c r="N2981" t="s">
        <v>5056</v>
      </c>
    </row>
    <row r="2982" spans="1:14" customFormat="1" hidden="1" x14ac:dyDescent="0.2">
      <c r="A2982" s="6">
        <v>45178</v>
      </c>
      <c r="B2982" s="2">
        <v>54729</v>
      </c>
      <c r="C2982" s="2" t="s">
        <v>2162</v>
      </c>
      <c r="D2982" s="2" t="s">
        <v>4981</v>
      </c>
      <c r="E2982" s="1">
        <v>13332835</v>
      </c>
      <c r="F2982" s="8" t="s">
        <v>316</v>
      </c>
      <c r="G2982" s="1">
        <v>1066627</v>
      </c>
      <c r="H2982" s="1">
        <f t="shared" si="193"/>
        <v>14399462</v>
      </c>
      <c r="I2982" s="2" t="s">
        <v>944</v>
      </c>
      <c r="J2982" s="2" t="s">
        <v>319</v>
      </c>
      <c r="K2982" s="1">
        <f>+VLOOKUP(B2982,[20]Sheet1!$A$1:$H$126,6,0)</f>
        <v>13332838</v>
      </c>
      <c r="L2982" s="1">
        <f t="shared" si="192"/>
        <v>3</v>
      </c>
      <c r="M2982" s="6">
        <f>+VLOOKUP(B2982,[20]Sheet1!$A$1:$H$126,8,0)</f>
        <v>45204</v>
      </c>
      <c r="N2982" t="s">
        <v>5056</v>
      </c>
    </row>
    <row r="2983" spans="1:14" customFormat="1" hidden="1" x14ac:dyDescent="0.2">
      <c r="A2983" s="6">
        <v>45178</v>
      </c>
      <c r="B2983" s="2">
        <v>54732</v>
      </c>
      <c r="C2983" s="2" t="s">
        <v>2162</v>
      </c>
      <c r="D2983" s="2" t="s">
        <v>4982</v>
      </c>
      <c r="E2983" s="1">
        <v>426560</v>
      </c>
      <c r="F2983" s="8" t="s">
        <v>316</v>
      </c>
      <c r="G2983" s="1">
        <v>34125</v>
      </c>
      <c r="H2983" s="1">
        <f t="shared" si="193"/>
        <v>460685</v>
      </c>
      <c r="I2983" s="2" t="s">
        <v>2355</v>
      </c>
      <c r="J2983" s="2" t="s">
        <v>2013</v>
      </c>
      <c r="K2983" s="1">
        <f>+VLOOKUP(B2983,[20]Sheet1!$A$1:$H$126,6,0)</f>
        <v>426563</v>
      </c>
      <c r="L2983" s="1">
        <f t="shared" si="192"/>
        <v>3</v>
      </c>
      <c r="M2983" s="6">
        <f>+VLOOKUP(B2983,[20]Sheet1!$A$1:$H$126,8,0)</f>
        <v>45204</v>
      </c>
      <c r="N2983" t="s">
        <v>5056</v>
      </c>
    </row>
    <row r="2984" spans="1:14" customFormat="1" hidden="1" x14ac:dyDescent="0.2">
      <c r="A2984" s="6">
        <v>45178</v>
      </c>
      <c r="B2984" s="2">
        <v>54733</v>
      </c>
      <c r="C2984" s="2" t="s">
        <v>2162</v>
      </c>
      <c r="D2984" s="2" t="s">
        <v>4983</v>
      </c>
      <c r="E2984" s="1">
        <v>9524420</v>
      </c>
      <c r="F2984" s="8" t="s">
        <v>316</v>
      </c>
      <c r="G2984" s="1">
        <v>761954</v>
      </c>
      <c r="H2984" s="1">
        <f t="shared" si="193"/>
        <v>10286374</v>
      </c>
      <c r="I2984" s="2" t="s">
        <v>2355</v>
      </c>
      <c r="J2984" s="2" t="s">
        <v>2013</v>
      </c>
      <c r="K2984" s="1">
        <f>+VLOOKUP(B2984,[20]Sheet1!$A$1:$H$126,6,0)</f>
        <v>9524425</v>
      </c>
      <c r="L2984" s="1">
        <f t="shared" si="192"/>
        <v>5</v>
      </c>
      <c r="M2984" s="6">
        <f>+VLOOKUP(B2984,[20]Sheet1!$A$1:$H$126,8,0)</f>
        <v>45204</v>
      </c>
      <c r="N2984" t="s">
        <v>5056</v>
      </c>
    </row>
    <row r="2985" spans="1:14" customFormat="1" hidden="1" x14ac:dyDescent="0.2">
      <c r="A2985" s="6">
        <v>45180</v>
      </c>
      <c r="B2985" s="2">
        <v>334</v>
      </c>
      <c r="C2985" s="2" t="s">
        <v>3467</v>
      </c>
      <c r="D2985" s="2" t="s">
        <v>4984</v>
      </c>
      <c r="E2985" s="1">
        <v>-1139453</v>
      </c>
      <c r="F2985" s="8" t="s">
        <v>316</v>
      </c>
      <c r="G2985" s="1">
        <v>-91156</v>
      </c>
      <c r="H2985" s="1">
        <f t="shared" si="193"/>
        <v>-1230609</v>
      </c>
      <c r="I2985" s="2" t="s">
        <v>1893</v>
      </c>
      <c r="J2985" s="2" t="s">
        <v>375</v>
      </c>
      <c r="K2985" s="1">
        <f>+VLOOKUP(B2985,[20]Sheet1!$A$1:$H$126,6,0)</f>
        <v>-1139453</v>
      </c>
      <c r="L2985" s="1">
        <f t="shared" si="192"/>
        <v>0</v>
      </c>
      <c r="M2985" s="6">
        <f>+VLOOKUP(B2985,[20]Sheet1!$A$1:$H$126,8,0)</f>
        <v>45204</v>
      </c>
      <c r="N2985" t="s">
        <v>5056</v>
      </c>
    </row>
    <row r="2986" spans="1:14" customFormat="1" hidden="1" x14ac:dyDescent="0.2">
      <c r="A2986" s="6">
        <v>45180</v>
      </c>
      <c r="B2986" s="2">
        <v>343</v>
      </c>
      <c r="C2986" s="2" t="s">
        <v>3438</v>
      </c>
      <c r="D2986" s="2" t="s">
        <v>4985</v>
      </c>
      <c r="E2986" s="1">
        <v>-232337</v>
      </c>
      <c r="F2986" s="8" t="s">
        <v>316</v>
      </c>
      <c r="G2986" s="1">
        <v>-18587</v>
      </c>
      <c r="H2986" s="1">
        <f t="shared" si="193"/>
        <v>-250924</v>
      </c>
      <c r="I2986" s="2" t="s">
        <v>1893</v>
      </c>
      <c r="J2986" s="2" t="s">
        <v>375</v>
      </c>
      <c r="K2986" s="1">
        <f>+VLOOKUP(B2986,[20]Sheet1!$A$1:$H$126,6,0)</f>
        <v>-232337</v>
      </c>
      <c r="L2986" s="1">
        <f t="shared" si="192"/>
        <v>0</v>
      </c>
      <c r="M2986" s="6">
        <f>+VLOOKUP(B2986,[20]Sheet1!$A$1:$H$126,8,0)</f>
        <v>45204</v>
      </c>
      <c r="N2986" t="s">
        <v>5056</v>
      </c>
    </row>
    <row r="2987" spans="1:14" customFormat="1" hidden="1" x14ac:dyDescent="0.2">
      <c r="A2987" s="6">
        <v>45180</v>
      </c>
      <c r="B2987" s="2">
        <v>594</v>
      </c>
      <c r="C2987" s="2" t="s">
        <v>3389</v>
      </c>
      <c r="D2987" s="2" t="s">
        <v>2141</v>
      </c>
      <c r="E2987" s="1">
        <v>-363000</v>
      </c>
      <c r="F2987" s="8" t="s">
        <v>316</v>
      </c>
      <c r="G2987" s="1">
        <v>-29040</v>
      </c>
      <c r="H2987" s="1">
        <f t="shared" si="193"/>
        <v>-392040</v>
      </c>
      <c r="I2987" s="2" t="s">
        <v>1900</v>
      </c>
      <c r="J2987" s="2" t="s">
        <v>441</v>
      </c>
      <c r="K2987" s="1">
        <f>+VLOOKUP(B2987,[20]Sheet1!$A$1:$H$126,6,0)</f>
        <v>-363000</v>
      </c>
      <c r="L2987" s="1">
        <f t="shared" si="192"/>
        <v>0</v>
      </c>
      <c r="M2987" s="6">
        <f>+VLOOKUP(B2987,[20]Sheet1!$A$1:$H$126,8,0)</f>
        <v>45204</v>
      </c>
      <c r="N2987" t="s">
        <v>5056</v>
      </c>
    </row>
    <row r="2988" spans="1:14" customFormat="1" hidden="1" x14ac:dyDescent="0.2">
      <c r="A2988" s="6">
        <v>45181</v>
      </c>
      <c r="B2988" s="2">
        <v>429</v>
      </c>
      <c r="C2988" s="2" t="s">
        <v>3462</v>
      </c>
      <c r="D2988" s="2" t="s">
        <v>4986</v>
      </c>
      <c r="E2988" s="1">
        <v>-724353</v>
      </c>
      <c r="F2988" s="8" t="s">
        <v>316</v>
      </c>
      <c r="G2988" s="1">
        <v>-57948</v>
      </c>
      <c r="H2988" s="1">
        <f t="shared" si="193"/>
        <v>-782301</v>
      </c>
      <c r="I2988" s="2" t="s">
        <v>2818</v>
      </c>
      <c r="J2988" s="2" t="s">
        <v>364</v>
      </c>
      <c r="K2988" s="1">
        <f>+VLOOKUP(B2988,[20]Sheet1!$A$1:$H$126,6,0)</f>
        <v>-724353</v>
      </c>
      <c r="L2988" s="1">
        <f t="shared" si="192"/>
        <v>0</v>
      </c>
      <c r="M2988" s="6">
        <f>+VLOOKUP(B2988,[20]Sheet1!$A$1:$H$126,8,0)</f>
        <v>45204</v>
      </c>
      <c r="N2988" t="s">
        <v>5056</v>
      </c>
    </row>
    <row r="2989" spans="1:14" customFormat="1" hidden="1" x14ac:dyDescent="0.2">
      <c r="A2989" s="6">
        <v>45182</v>
      </c>
      <c r="B2989" s="2">
        <v>299</v>
      </c>
      <c r="C2989" s="2" t="s">
        <v>3458</v>
      </c>
      <c r="D2989" s="2" t="s">
        <v>4987</v>
      </c>
      <c r="E2989" s="1">
        <v>-181500</v>
      </c>
      <c r="F2989" s="8" t="s">
        <v>316</v>
      </c>
      <c r="G2989" s="1">
        <v>-14520</v>
      </c>
      <c r="H2989" s="1">
        <f t="shared" si="193"/>
        <v>-196020</v>
      </c>
      <c r="I2989" s="2" t="s">
        <v>124</v>
      </c>
      <c r="J2989" s="2" t="s">
        <v>1197</v>
      </c>
      <c r="K2989" s="1">
        <f>+VLOOKUP(B2989,[20]Sheet1!$A$1:$H$126,6,0)</f>
        <v>-181500</v>
      </c>
      <c r="L2989" s="1">
        <f t="shared" si="192"/>
        <v>0</v>
      </c>
      <c r="M2989" s="6">
        <f>+VLOOKUP(B2989,[20]Sheet1!$A$1:$H$126,8,0)</f>
        <v>45204</v>
      </c>
      <c r="N2989" t="s">
        <v>5056</v>
      </c>
    </row>
    <row r="2990" spans="1:14" customFormat="1" hidden="1" x14ac:dyDescent="0.2">
      <c r="A2990" s="6">
        <v>45182</v>
      </c>
      <c r="B2990" s="2">
        <v>428</v>
      </c>
      <c r="C2990" s="2" t="s">
        <v>3464</v>
      </c>
      <c r="D2990" s="2" t="s">
        <v>4988</v>
      </c>
      <c r="E2990" s="1">
        <v>-621003</v>
      </c>
      <c r="F2990" s="8" t="s">
        <v>316</v>
      </c>
      <c r="G2990" s="1">
        <v>-49681</v>
      </c>
      <c r="H2990" s="1">
        <f t="shared" si="193"/>
        <v>-670684</v>
      </c>
      <c r="I2990" s="2" t="s">
        <v>1222</v>
      </c>
      <c r="J2990" s="2" t="s">
        <v>915</v>
      </c>
      <c r="K2990" s="1">
        <f>+VLOOKUP(B2990,[20]Sheet1!$A$1:$H$126,6,0)</f>
        <v>-621003</v>
      </c>
      <c r="L2990" s="1">
        <f t="shared" si="192"/>
        <v>0</v>
      </c>
      <c r="M2990" s="6">
        <f>+VLOOKUP(B2990,[20]Sheet1!$A$1:$H$126,8,0)</f>
        <v>45204</v>
      </c>
      <c r="N2990" t="s">
        <v>5056</v>
      </c>
    </row>
    <row r="2991" spans="1:14" customFormat="1" hidden="1" x14ac:dyDescent="0.2">
      <c r="A2991" s="6">
        <v>45185</v>
      </c>
      <c r="B2991" s="2">
        <v>56224</v>
      </c>
      <c r="C2991" s="2" t="s">
        <v>2162</v>
      </c>
      <c r="D2991" s="2" t="s">
        <v>4989</v>
      </c>
      <c r="E2991" s="1">
        <v>3491900</v>
      </c>
      <c r="F2991" s="8" t="s">
        <v>316</v>
      </c>
      <c r="G2991" s="1">
        <v>279352</v>
      </c>
      <c r="H2991" s="1">
        <f t="shared" si="193"/>
        <v>3771252</v>
      </c>
      <c r="I2991" s="2" t="s">
        <v>2119</v>
      </c>
      <c r="J2991" s="2" t="s">
        <v>1150</v>
      </c>
      <c r="K2991" s="1">
        <f>+VLOOKUP(B2991,[20]Sheet1!$A$1:$H$126,6,0)</f>
        <v>3491900</v>
      </c>
      <c r="L2991" s="1">
        <f t="shared" si="192"/>
        <v>0</v>
      </c>
      <c r="M2991" s="6">
        <f>+VLOOKUP(B2991,[20]Sheet1!$A$1:$H$126,8,0)</f>
        <v>45204</v>
      </c>
      <c r="N2991" t="s">
        <v>5056</v>
      </c>
    </row>
    <row r="2992" spans="1:14" customFormat="1" hidden="1" x14ac:dyDescent="0.2">
      <c r="A2992" s="6">
        <v>45185</v>
      </c>
      <c r="B2992" s="2">
        <v>56225</v>
      </c>
      <c r="C2992" s="2" t="s">
        <v>2162</v>
      </c>
      <c r="D2992" s="2" t="s">
        <v>4990</v>
      </c>
      <c r="E2992" s="1">
        <v>1110580</v>
      </c>
      <c r="F2992" s="8" t="s">
        <v>316</v>
      </c>
      <c r="G2992" s="1">
        <v>88846</v>
      </c>
      <c r="H2992" s="1">
        <f t="shared" si="193"/>
        <v>1199426</v>
      </c>
      <c r="I2992" s="2" t="s">
        <v>1222</v>
      </c>
      <c r="J2992" s="2" t="s">
        <v>915</v>
      </c>
      <c r="K2992" s="1">
        <f>+VLOOKUP(B2992,[20]Sheet1!$A$1:$H$126,6,0)</f>
        <v>1110575</v>
      </c>
      <c r="L2992" s="1">
        <f t="shared" si="192"/>
        <v>-5</v>
      </c>
      <c r="M2992" s="6">
        <f>+VLOOKUP(B2992,[20]Sheet1!$A$1:$H$126,8,0)</f>
        <v>45204</v>
      </c>
      <c r="N2992" t="s">
        <v>5056</v>
      </c>
    </row>
    <row r="2993" spans="1:14" customFormat="1" hidden="1" x14ac:dyDescent="0.2">
      <c r="A2993" s="6">
        <v>45185</v>
      </c>
      <c r="B2993" s="2">
        <v>56226</v>
      </c>
      <c r="C2993" s="2" t="s">
        <v>2162</v>
      </c>
      <c r="D2993" s="2" t="s">
        <v>4991</v>
      </c>
      <c r="E2993" s="1">
        <v>170624</v>
      </c>
      <c r="F2993" s="8" t="s">
        <v>316</v>
      </c>
      <c r="G2993" s="1">
        <v>13650</v>
      </c>
      <c r="H2993" s="1">
        <f t="shared" si="193"/>
        <v>184274</v>
      </c>
      <c r="I2993" s="2" t="s">
        <v>1222</v>
      </c>
      <c r="J2993" s="2" t="s">
        <v>915</v>
      </c>
      <c r="K2993" s="1">
        <f>+VLOOKUP(B2993,[20]Sheet1!$A$1:$H$126,6,0)</f>
        <v>170625</v>
      </c>
      <c r="L2993" s="1">
        <f t="shared" si="192"/>
        <v>1</v>
      </c>
      <c r="M2993" s="6">
        <f>+VLOOKUP(B2993,[20]Sheet1!$A$1:$H$126,8,0)</f>
        <v>45204</v>
      </c>
      <c r="N2993" t="s">
        <v>5056</v>
      </c>
    </row>
    <row r="2994" spans="1:14" customFormat="1" hidden="1" x14ac:dyDescent="0.2">
      <c r="A2994" s="6">
        <v>45185</v>
      </c>
      <c r="B2994" s="2">
        <v>56227</v>
      </c>
      <c r="C2994" s="2" t="s">
        <v>2162</v>
      </c>
      <c r="D2994" s="2" t="s">
        <v>4992</v>
      </c>
      <c r="E2994" s="1">
        <v>7021520</v>
      </c>
      <c r="F2994" s="8" t="s">
        <v>316</v>
      </c>
      <c r="G2994" s="1">
        <v>561722</v>
      </c>
      <c r="H2994" s="1">
        <f t="shared" si="193"/>
        <v>7583242</v>
      </c>
      <c r="I2994" s="2" t="s">
        <v>2355</v>
      </c>
      <c r="J2994" s="2" t="s">
        <v>2013</v>
      </c>
      <c r="K2994" s="1">
        <f>+VLOOKUP(B2994,[20]Sheet1!$A$1:$H$126,6,0)</f>
        <v>7021525</v>
      </c>
      <c r="L2994" s="1">
        <f t="shared" si="192"/>
        <v>5</v>
      </c>
      <c r="M2994" s="6">
        <f>+VLOOKUP(B2994,[20]Sheet1!$A$1:$H$126,8,0)</f>
        <v>45204</v>
      </c>
      <c r="N2994" t="s">
        <v>5056</v>
      </c>
    </row>
    <row r="2995" spans="1:14" customFormat="1" hidden="1" x14ac:dyDescent="0.2">
      <c r="A2995" s="6">
        <v>45185</v>
      </c>
      <c r="B2995" s="2">
        <v>56228</v>
      </c>
      <c r="C2995" s="2" t="s">
        <v>2162</v>
      </c>
      <c r="D2995" s="2" t="s">
        <v>4993</v>
      </c>
      <c r="E2995" s="1">
        <v>3612720</v>
      </c>
      <c r="F2995" s="8" t="s">
        <v>316</v>
      </c>
      <c r="G2995" s="1">
        <v>289018</v>
      </c>
      <c r="H2995" s="1">
        <f t="shared" si="193"/>
        <v>3901738</v>
      </c>
      <c r="I2995" s="2" t="s">
        <v>2355</v>
      </c>
      <c r="J2995" s="2" t="s">
        <v>2013</v>
      </c>
      <c r="K2995" s="1">
        <f>+VLOOKUP(B2995,[20]Sheet1!$A$1:$H$126,6,0)</f>
        <v>3612725</v>
      </c>
      <c r="L2995" s="1">
        <f t="shared" si="192"/>
        <v>5</v>
      </c>
      <c r="M2995" s="6">
        <f>+VLOOKUP(B2995,[20]Sheet1!$A$1:$H$126,8,0)</f>
        <v>45204</v>
      </c>
      <c r="N2995" t="s">
        <v>5056</v>
      </c>
    </row>
    <row r="2996" spans="1:14" customFormat="1" hidden="1" x14ac:dyDescent="0.2">
      <c r="A2996" s="6">
        <v>45185</v>
      </c>
      <c r="B2996" s="2">
        <v>56229</v>
      </c>
      <c r="C2996" s="2" t="s">
        <v>2162</v>
      </c>
      <c r="D2996" s="2" t="s">
        <v>4994</v>
      </c>
      <c r="E2996" s="1">
        <v>2381320</v>
      </c>
      <c r="F2996" s="8" t="s">
        <v>316</v>
      </c>
      <c r="G2996" s="1">
        <v>190506</v>
      </c>
      <c r="H2996" s="1">
        <f t="shared" si="193"/>
        <v>2571826</v>
      </c>
      <c r="I2996" s="2" t="s">
        <v>124</v>
      </c>
      <c r="J2996" s="2" t="s">
        <v>1197</v>
      </c>
      <c r="K2996" s="1">
        <f>+VLOOKUP(B2996,[20]Sheet1!$A$1:$H$126,6,0)</f>
        <v>2381325</v>
      </c>
      <c r="L2996" s="1">
        <f t="shared" si="192"/>
        <v>5</v>
      </c>
      <c r="M2996" s="6">
        <f>+VLOOKUP(B2996,[20]Sheet1!$A$1:$H$126,8,0)</f>
        <v>45204</v>
      </c>
      <c r="N2996" t="s">
        <v>5056</v>
      </c>
    </row>
    <row r="2997" spans="1:14" customFormat="1" hidden="1" x14ac:dyDescent="0.2">
      <c r="A2997" s="6">
        <v>45185</v>
      </c>
      <c r="B2997" s="2">
        <v>56230</v>
      </c>
      <c r="C2997" s="2" t="s">
        <v>2162</v>
      </c>
      <c r="D2997" s="2" t="s">
        <v>4995</v>
      </c>
      <c r="E2997" s="1">
        <v>2381320</v>
      </c>
      <c r="F2997" s="8" t="s">
        <v>316</v>
      </c>
      <c r="G2997" s="1">
        <v>190506</v>
      </c>
      <c r="H2997" s="1">
        <f t="shared" si="193"/>
        <v>2571826</v>
      </c>
      <c r="I2997" s="2" t="s">
        <v>2818</v>
      </c>
      <c r="J2997" s="2" t="s">
        <v>364</v>
      </c>
      <c r="K2997" s="1">
        <f>+VLOOKUP(B2997,[20]Sheet1!$A$1:$H$126,6,0)</f>
        <v>2381325</v>
      </c>
      <c r="L2997" s="1">
        <f t="shared" si="192"/>
        <v>5</v>
      </c>
      <c r="M2997" s="6">
        <f>+VLOOKUP(B2997,[20]Sheet1!$A$1:$H$126,8,0)</f>
        <v>45204</v>
      </c>
      <c r="N2997" t="s">
        <v>5056</v>
      </c>
    </row>
    <row r="2998" spans="1:14" customFormat="1" hidden="1" x14ac:dyDescent="0.2">
      <c r="A2998" s="6">
        <v>45185</v>
      </c>
      <c r="B2998" s="2">
        <v>56231</v>
      </c>
      <c r="C2998" s="2" t="s">
        <v>2162</v>
      </c>
      <c r="D2998" s="2" t="s">
        <v>4996</v>
      </c>
      <c r="E2998" s="1">
        <v>1309220</v>
      </c>
      <c r="F2998" s="8" t="s">
        <v>316</v>
      </c>
      <c r="G2998" s="1">
        <v>104738</v>
      </c>
      <c r="H2998" s="1">
        <f t="shared" si="193"/>
        <v>1413958</v>
      </c>
      <c r="I2998" s="2" t="s">
        <v>2445</v>
      </c>
      <c r="J2998" s="2" t="s">
        <v>1098</v>
      </c>
      <c r="K2998" s="1">
        <f>+VLOOKUP(B2998,[20]Sheet1!$A$1:$H$126,6,0)</f>
        <v>1309225</v>
      </c>
      <c r="L2998" s="1">
        <f t="shared" si="192"/>
        <v>5</v>
      </c>
      <c r="M2998" s="6">
        <f>+VLOOKUP(B2998,[20]Sheet1!$A$1:$H$126,8,0)</f>
        <v>45204</v>
      </c>
      <c r="N2998" t="s">
        <v>5056</v>
      </c>
    </row>
    <row r="2999" spans="1:14" customFormat="1" hidden="1" x14ac:dyDescent="0.2">
      <c r="A2999" s="6">
        <v>45185</v>
      </c>
      <c r="B2999" s="2">
        <v>56232</v>
      </c>
      <c r="C2999" s="2" t="s">
        <v>2162</v>
      </c>
      <c r="D2999" s="2" t="s">
        <v>4997</v>
      </c>
      <c r="E2999" s="1">
        <v>3292560</v>
      </c>
      <c r="F2999" s="8" t="s">
        <v>316</v>
      </c>
      <c r="G2999" s="1">
        <v>263405</v>
      </c>
      <c r="H2999" s="1">
        <f t="shared" si="193"/>
        <v>3555965</v>
      </c>
      <c r="I2999" s="2" t="s">
        <v>2339</v>
      </c>
      <c r="J2999" s="2" t="s">
        <v>1408</v>
      </c>
      <c r="K2999" s="1">
        <f>+VLOOKUP(B2999,[20]Sheet1!$A$1:$H$126,6,0)</f>
        <v>3292563</v>
      </c>
      <c r="L2999" s="1">
        <f t="shared" si="192"/>
        <v>3</v>
      </c>
      <c r="M2999" s="6">
        <f>+VLOOKUP(B2999,[20]Sheet1!$A$1:$H$126,8,0)</f>
        <v>45204</v>
      </c>
      <c r="N2999" t="s">
        <v>5056</v>
      </c>
    </row>
    <row r="3000" spans="1:14" customFormat="1" hidden="1" x14ac:dyDescent="0.2">
      <c r="A3000" s="6">
        <v>45185</v>
      </c>
      <c r="B3000" s="2">
        <v>56233</v>
      </c>
      <c r="C3000" s="2" t="s">
        <v>2162</v>
      </c>
      <c r="D3000" s="2" t="s">
        <v>4998</v>
      </c>
      <c r="E3000" s="1">
        <v>4839600</v>
      </c>
      <c r="F3000" s="8" t="s">
        <v>316</v>
      </c>
      <c r="G3000" s="1">
        <v>387168</v>
      </c>
      <c r="H3000" s="1">
        <f t="shared" si="193"/>
        <v>5226768</v>
      </c>
      <c r="I3000" s="2" t="s">
        <v>944</v>
      </c>
      <c r="J3000" s="2" t="s">
        <v>319</v>
      </c>
      <c r="K3000" s="1">
        <f>+VLOOKUP(B3000,[20]Sheet1!$A$1:$H$126,6,0)</f>
        <v>4839600</v>
      </c>
      <c r="L3000" s="1">
        <f t="shared" si="192"/>
        <v>0</v>
      </c>
      <c r="M3000" s="6">
        <f>+VLOOKUP(B3000,[20]Sheet1!$A$1:$H$126,8,0)</f>
        <v>45204</v>
      </c>
      <c r="N3000" t="s">
        <v>5056</v>
      </c>
    </row>
    <row r="3001" spans="1:14" customFormat="1" hidden="1" x14ac:dyDescent="0.2">
      <c r="A3001" s="6">
        <v>45185</v>
      </c>
      <c r="B3001" s="2">
        <v>56234</v>
      </c>
      <c r="C3001" s="2" t="s">
        <v>2162</v>
      </c>
      <c r="D3001" s="2" t="s">
        <v>4999</v>
      </c>
      <c r="E3001" s="1">
        <v>426560</v>
      </c>
      <c r="F3001" s="8" t="s">
        <v>316</v>
      </c>
      <c r="G3001" s="1">
        <v>34125</v>
      </c>
      <c r="H3001" s="1">
        <f t="shared" si="193"/>
        <v>460685</v>
      </c>
      <c r="I3001" s="2" t="s">
        <v>1554</v>
      </c>
      <c r="J3001" s="2" t="s">
        <v>2830</v>
      </c>
      <c r="K3001" s="1">
        <f>+VLOOKUP(B3001,[20]Sheet1!$A$1:$H$126,6,0)</f>
        <v>426563</v>
      </c>
      <c r="L3001" s="1">
        <f t="shared" si="192"/>
        <v>3</v>
      </c>
      <c r="M3001" s="6">
        <f>+VLOOKUP(B3001,[20]Sheet1!$A$1:$H$126,8,0)</f>
        <v>45204</v>
      </c>
      <c r="N3001" t="s">
        <v>5056</v>
      </c>
    </row>
    <row r="3002" spans="1:14" customFormat="1" hidden="1" x14ac:dyDescent="0.2">
      <c r="A3002" s="6">
        <v>45185</v>
      </c>
      <c r="B3002" s="2">
        <v>56235</v>
      </c>
      <c r="C3002" s="2" t="s">
        <v>2162</v>
      </c>
      <c r="D3002" s="2" t="s">
        <v>5000</v>
      </c>
      <c r="E3002" s="1">
        <v>1110580</v>
      </c>
      <c r="F3002" s="8" t="s">
        <v>316</v>
      </c>
      <c r="G3002" s="1">
        <v>88846</v>
      </c>
      <c r="H3002" s="1">
        <f t="shared" si="193"/>
        <v>1199426</v>
      </c>
      <c r="I3002" s="2" t="s">
        <v>1893</v>
      </c>
      <c r="J3002" s="2" t="s">
        <v>375</v>
      </c>
      <c r="K3002" s="1">
        <f>+VLOOKUP(B3002,[20]Sheet1!$A$1:$H$126,6,0)</f>
        <v>1110575</v>
      </c>
      <c r="L3002" s="1">
        <f t="shared" si="192"/>
        <v>-5</v>
      </c>
      <c r="M3002" s="6">
        <f>+VLOOKUP(B3002,[20]Sheet1!$A$1:$H$126,8,0)</f>
        <v>45204</v>
      </c>
      <c r="N3002" t="s">
        <v>5056</v>
      </c>
    </row>
    <row r="3003" spans="1:14" customFormat="1" hidden="1" x14ac:dyDescent="0.2">
      <c r="A3003" s="6">
        <v>45185</v>
      </c>
      <c r="B3003" s="2">
        <v>56236</v>
      </c>
      <c r="C3003" s="2" t="s">
        <v>2162</v>
      </c>
      <c r="D3003" s="2" t="s">
        <v>5001</v>
      </c>
      <c r="E3003" s="1">
        <v>4337191</v>
      </c>
      <c r="F3003" s="8" t="s">
        <v>316</v>
      </c>
      <c r="G3003" s="1">
        <v>346975</v>
      </c>
      <c r="H3003" s="1">
        <f t="shared" si="193"/>
        <v>4684166</v>
      </c>
      <c r="I3003" s="2" t="s">
        <v>1893</v>
      </c>
      <c r="J3003" s="2" t="s">
        <v>375</v>
      </c>
      <c r="K3003" s="1">
        <f>+VLOOKUP(B3003,[20]Sheet1!$A$1:$H$126,6,0)</f>
        <v>4337188</v>
      </c>
      <c r="L3003" s="1">
        <f t="shared" si="192"/>
        <v>-3</v>
      </c>
      <c r="M3003" s="6">
        <f>+VLOOKUP(B3003,[20]Sheet1!$A$1:$H$126,8,0)</f>
        <v>45204</v>
      </c>
      <c r="N3003" t="s">
        <v>5056</v>
      </c>
    </row>
    <row r="3004" spans="1:14" customFormat="1" hidden="1" x14ac:dyDescent="0.2">
      <c r="A3004" s="6">
        <v>45185</v>
      </c>
      <c r="B3004" s="2">
        <v>56237</v>
      </c>
      <c r="C3004" s="2" t="s">
        <v>2162</v>
      </c>
      <c r="D3004" s="2" t="s">
        <v>5002</v>
      </c>
      <c r="E3004" s="1">
        <v>2588315</v>
      </c>
      <c r="F3004" s="8" t="s">
        <v>316</v>
      </c>
      <c r="G3004" s="1">
        <v>207065</v>
      </c>
      <c r="H3004" s="1">
        <f t="shared" si="193"/>
        <v>2795380</v>
      </c>
      <c r="I3004" s="2" t="s">
        <v>1893</v>
      </c>
      <c r="J3004" s="2" t="s">
        <v>375</v>
      </c>
      <c r="K3004" s="1">
        <f>+VLOOKUP(B3004,[20]Sheet1!$A$1:$H$126,6,0)</f>
        <v>2588313</v>
      </c>
      <c r="L3004" s="1">
        <f t="shared" si="192"/>
        <v>-2</v>
      </c>
      <c r="M3004" s="6">
        <f>+VLOOKUP(B3004,[20]Sheet1!$A$1:$H$126,8,0)</f>
        <v>45204</v>
      </c>
      <c r="N3004" t="s">
        <v>5056</v>
      </c>
    </row>
    <row r="3005" spans="1:14" customFormat="1" hidden="1" x14ac:dyDescent="0.2">
      <c r="A3005" s="6">
        <v>45185</v>
      </c>
      <c r="B3005" s="2">
        <v>56238</v>
      </c>
      <c r="C3005" s="2" t="s">
        <v>2162</v>
      </c>
      <c r="D3005" s="2" t="s">
        <v>5003</v>
      </c>
      <c r="E3005" s="1">
        <v>426560</v>
      </c>
      <c r="F3005" s="8" t="s">
        <v>316</v>
      </c>
      <c r="G3005" s="1">
        <v>34125</v>
      </c>
      <c r="H3005" s="1">
        <f t="shared" si="193"/>
        <v>460685</v>
      </c>
      <c r="I3005" s="2" t="s">
        <v>1893</v>
      </c>
      <c r="J3005" s="2" t="s">
        <v>375</v>
      </c>
      <c r="K3005" s="1">
        <f>+VLOOKUP(B3005,[20]Sheet1!$A$1:$H$126,6,0)</f>
        <v>426563</v>
      </c>
      <c r="L3005" s="1">
        <f t="shared" si="192"/>
        <v>3</v>
      </c>
      <c r="M3005" s="6">
        <f>+VLOOKUP(B3005,[20]Sheet1!$A$1:$H$126,8,0)</f>
        <v>45204</v>
      </c>
      <c r="N3005" t="s">
        <v>5056</v>
      </c>
    </row>
    <row r="3006" spans="1:14" customFormat="1" hidden="1" x14ac:dyDescent="0.2">
      <c r="A3006" s="6">
        <v>45185</v>
      </c>
      <c r="B3006" s="2">
        <v>56239</v>
      </c>
      <c r="C3006" s="2" t="s">
        <v>2162</v>
      </c>
      <c r="D3006" s="2" t="s">
        <v>5004</v>
      </c>
      <c r="E3006" s="1">
        <v>5552900</v>
      </c>
      <c r="F3006" s="8" t="s">
        <v>316</v>
      </c>
      <c r="G3006" s="1">
        <v>444232</v>
      </c>
      <c r="H3006" s="1">
        <f t="shared" si="193"/>
        <v>5997132</v>
      </c>
      <c r="I3006" s="2" t="s">
        <v>1893</v>
      </c>
      <c r="J3006" s="2" t="s">
        <v>375</v>
      </c>
      <c r="K3006" s="1">
        <f>+VLOOKUP(B3006,[20]Sheet1!$A$1:$H$126,6,0)</f>
        <v>5552900</v>
      </c>
      <c r="L3006" s="1">
        <f t="shared" si="192"/>
        <v>0</v>
      </c>
      <c r="M3006" s="6">
        <f>+VLOOKUP(B3006,[20]Sheet1!$A$1:$H$126,8,0)</f>
        <v>45204</v>
      </c>
      <c r="N3006" t="s">
        <v>5056</v>
      </c>
    </row>
    <row r="3007" spans="1:14" customFormat="1" hidden="1" x14ac:dyDescent="0.2">
      <c r="A3007" s="6">
        <v>45187</v>
      </c>
      <c r="B3007" s="2" t="s">
        <v>5055</v>
      </c>
      <c r="C3007" s="2" t="s">
        <v>3445</v>
      </c>
      <c r="D3007" s="2" t="s">
        <v>5005</v>
      </c>
      <c r="E3007" s="1">
        <v>-709448</v>
      </c>
      <c r="F3007" s="8" t="s">
        <v>316</v>
      </c>
      <c r="G3007" s="1">
        <v>-56755</v>
      </c>
      <c r="H3007" s="1">
        <f t="shared" si="193"/>
        <v>-766203</v>
      </c>
      <c r="I3007" s="2" t="s">
        <v>24</v>
      </c>
      <c r="J3007" s="2" t="s">
        <v>349</v>
      </c>
      <c r="K3007" s="1">
        <f>+VLOOKUP(B3007,[20]Sheet1!$A$1:$H$126,6,0)</f>
        <v>-709448</v>
      </c>
      <c r="L3007" s="1">
        <f t="shared" si="192"/>
        <v>0</v>
      </c>
      <c r="M3007" s="6">
        <f>+VLOOKUP(B3007,[20]Sheet1!$A$1:$H$126,8,0)</f>
        <v>45204</v>
      </c>
      <c r="N3007" t="s">
        <v>5056</v>
      </c>
    </row>
    <row r="3008" spans="1:14" customFormat="1" hidden="1" x14ac:dyDescent="0.2">
      <c r="A3008" s="6">
        <v>45190</v>
      </c>
      <c r="B3008" s="2">
        <v>278</v>
      </c>
      <c r="C3008" s="2" t="s">
        <v>3654</v>
      </c>
      <c r="D3008" s="2" t="s">
        <v>5006</v>
      </c>
      <c r="E3008" s="1">
        <v>-280978</v>
      </c>
      <c r="F3008" s="8" t="s">
        <v>316</v>
      </c>
      <c r="G3008" s="1">
        <v>-22479</v>
      </c>
      <c r="H3008" s="1">
        <f t="shared" si="193"/>
        <v>-303457</v>
      </c>
      <c r="I3008" s="2" t="s">
        <v>2339</v>
      </c>
      <c r="J3008" s="2" t="s">
        <v>1408</v>
      </c>
      <c r="K3008" s="1">
        <f>+VLOOKUP(B3008,[20]Sheet1!$A$1:$H$126,6,0)</f>
        <v>-280978</v>
      </c>
      <c r="L3008" s="1">
        <f t="shared" si="192"/>
        <v>0</v>
      </c>
      <c r="M3008" s="6">
        <f>+VLOOKUP(B3008,[20]Sheet1!$A$1:$H$126,8,0)</f>
        <v>45204</v>
      </c>
      <c r="N3008" t="s">
        <v>5056</v>
      </c>
    </row>
    <row r="3009" spans="1:14" customFormat="1" hidden="1" x14ac:dyDescent="0.2">
      <c r="A3009" s="6">
        <v>45192</v>
      </c>
      <c r="B3009" s="2">
        <v>57678</v>
      </c>
      <c r="C3009" s="2" t="s">
        <v>2162</v>
      </c>
      <c r="D3009" s="2" t="s">
        <v>5007</v>
      </c>
      <c r="E3009" s="1">
        <v>2937240</v>
      </c>
      <c r="F3009" s="8" t="s">
        <v>316</v>
      </c>
      <c r="G3009" s="1">
        <v>234979</v>
      </c>
      <c r="H3009" s="1">
        <f t="shared" si="193"/>
        <v>3172219</v>
      </c>
      <c r="I3009" s="2" t="s">
        <v>2355</v>
      </c>
      <c r="J3009" s="2" t="s">
        <v>2013</v>
      </c>
      <c r="K3009" s="1">
        <f>+VLOOKUP(B3009,[20]Sheet1!$A$1:$H$126,6,0)</f>
        <v>2937238</v>
      </c>
      <c r="L3009" s="1">
        <f t="shared" si="192"/>
        <v>-2</v>
      </c>
      <c r="M3009" s="6">
        <f>+VLOOKUP(B3009,[20]Sheet1!$A$1:$H$126,8,0)</f>
        <v>45204</v>
      </c>
      <c r="N3009" t="s">
        <v>5056</v>
      </c>
    </row>
    <row r="3010" spans="1:14" customFormat="1" hidden="1" x14ac:dyDescent="0.2">
      <c r="A3010" s="6">
        <v>45192</v>
      </c>
      <c r="B3010" s="2">
        <v>57679</v>
      </c>
      <c r="C3010" s="2" t="s">
        <v>2162</v>
      </c>
      <c r="D3010" s="2" t="s">
        <v>5008</v>
      </c>
      <c r="E3010" s="1">
        <v>426560</v>
      </c>
      <c r="F3010" s="8" t="s">
        <v>316</v>
      </c>
      <c r="G3010" s="1">
        <v>34125</v>
      </c>
      <c r="H3010" s="1">
        <f t="shared" si="193"/>
        <v>460685</v>
      </c>
      <c r="I3010" s="2" t="s">
        <v>2355</v>
      </c>
      <c r="J3010" s="2" t="s">
        <v>2013</v>
      </c>
      <c r="K3010" s="1">
        <f>+VLOOKUP(B3010,[20]Sheet1!$A$1:$H$126,6,0)</f>
        <v>426563</v>
      </c>
      <c r="L3010" s="1">
        <f t="shared" ref="L3010:L3056" si="194">+K3010-E3010</f>
        <v>3</v>
      </c>
      <c r="M3010" s="6">
        <f>+VLOOKUP(B3010,[20]Sheet1!$A$1:$H$126,8,0)</f>
        <v>45204</v>
      </c>
      <c r="N3010" t="s">
        <v>5056</v>
      </c>
    </row>
    <row r="3011" spans="1:14" customFormat="1" hidden="1" x14ac:dyDescent="0.2">
      <c r="A3011" s="6">
        <v>45192</v>
      </c>
      <c r="B3011" s="2">
        <v>57680</v>
      </c>
      <c r="C3011" s="2" t="s">
        <v>2162</v>
      </c>
      <c r="D3011" s="2" t="s">
        <v>5009</v>
      </c>
      <c r="E3011" s="1">
        <v>1110580</v>
      </c>
      <c r="F3011" s="8" t="s">
        <v>316</v>
      </c>
      <c r="G3011" s="1">
        <v>88846</v>
      </c>
      <c r="H3011" s="1">
        <f t="shared" ref="H3011:H3056" si="195">+E3011+G3011</f>
        <v>1199426</v>
      </c>
      <c r="I3011" s="2" t="s">
        <v>2355</v>
      </c>
      <c r="J3011" s="2" t="s">
        <v>2013</v>
      </c>
      <c r="K3011" s="1">
        <f>+VLOOKUP(B3011,[20]Sheet1!$A$1:$H$126,6,0)</f>
        <v>1110575</v>
      </c>
      <c r="L3011" s="1">
        <f t="shared" si="194"/>
        <v>-5</v>
      </c>
      <c r="M3011" s="6">
        <f>+VLOOKUP(B3011,[20]Sheet1!$A$1:$H$126,8,0)</f>
        <v>45204</v>
      </c>
      <c r="N3011" t="s">
        <v>5056</v>
      </c>
    </row>
    <row r="3012" spans="1:14" customFormat="1" hidden="1" x14ac:dyDescent="0.2">
      <c r="A3012" s="6">
        <v>45192</v>
      </c>
      <c r="B3012" s="2">
        <v>57681</v>
      </c>
      <c r="C3012" s="2" t="s">
        <v>2162</v>
      </c>
      <c r="D3012" s="2" t="s">
        <v>5010</v>
      </c>
      <c r="E3012" s="1">
        <v>1468620</v>
      </c>
      <c r="F3012" s="8" t="s">
        <v>316</v>
      </c>
      <c r="G3012" s="1">
        <v>117490</v>
      </c>
      <c r="H3012" s="1">
        <f t="shared" si="195"/>
        <v>1586110</v>
      </c>
      <c r="I3012" s="2" t="s">
        <v>1900</v>
      </c>
      <c r="J3012" s="2" t="s">
        <v>441</v>
      </c>
      <c r="K3012" s="1">
        <f>+VLOOKUP(B3012,[20]Sheet1!$A$1:$H$126,6,0)</f>
        <v>1468625</v>
      </c>
      <c r="L3012" s="1">
        <f t="shared" si="194"/>
        <v>5</v>
      </c>
      <c r="M3012" s="6">
        <f>+VLOOKUP(B3012,[20]Sheet1!$A$1:$H$126,8,0)</f>
        <v>45204</v>
      </c>
      <c r="N3012" t="s">
        <v>5056</v>
      </c>
    </row>
    <row r="3013" spans="1:14" customFormat="1" hidden="1" x14ac:dyDescent="0.2">
      <c r="A3013" s="6">
        <v>45192</v>
      </c>
      <c r="B3013" s="2">
        <v>57682</v>
      </c>
      <c r="C3013" s="2" t="s">
        <v>2162</v>
      </c>
      <c r="D3013" s="2" t="s">
        <v>5011</v>
      </c>
      <c r="E3013" s="1">
        <v>5282952</v>
      </c>
      <c r="F3013" s="8" t="s">
        <v>316</v>
      </c>
      <c r="G3013" s="1">
        <v>422636</v>
      </c>
      <c r="H3013" s="1">
        <f t="shared" si="195"/>
        <v>5705588</v>
      </c>
      <c r="I3013" s="2" t="s">
        <v>2339</v>
      </c>
      <c r="J3013" s="2" t="s">
        <v>1408</v>
      </c>
      <c r="K3013" s="1">
        <f>+VLOOKUP(B3013,[20]Sheet1!$A$1:$H$126,6,0)</f>
        <v>5282950</v>
      </c>
      <c r="L3013" s="1">
        <f t="shared" si="194"/>
        <v>-2</v>
      </c>
      <c r="M3013" s="6">
        <f>+VLOOKUP(B3013,[20]Sheet1!$A$1:$H$126,8,0)</f>
        <v>45204</v>
      </c>
      <c r="N3013" t="s">
        <v>5056</v>
      </c>
    </row>
    <row r="3014" spans="1:14" customFormat="1" hidden="1" x14ac:dyDescent="0.2">
      <c r="A3014" s="6">
        <v>45192</v>
      </c>
      <c r="B3014" s="2">
        <v>57683</v>
      </c>
      <c r="C3014" s="2" t="s">
        <v>2162</v>
      </c>
      <c r="D3014" s="2" t="s">
        <v>5012</v>
      </c>
      <c r="E3014" s="1">
        <v>6231260</v>
      </c>
      <c r="F3014" s="8" t="s">
        <v>316</v>
      </c>
      <c r="G3014" s="1">
        <v>498501</v>
      </c>
      <c r="H3014" s="1">
        <f t="shared" si="195"/>
        <v>6729761</v>
      </c>
      <c r="I3014" s="2" t="s">
        <v>2818</v>
      </c>
      <c r="J3014" s="2" t="s">
        <v>364</v>
      </c>
      <c r="K3014" s="1">
        <f>+VLOOKUP(B3014,[20]Sheet1!$A$1:$H$126,6,0)</f>
        <v>6231263</v>
      </c>
      <c r="L3014" s="1">
        <f t="shared" si="194"/>
        <v>3</v>
      </c>
      <c r="M3014" s="6">
        <f>+VLOOKUP(B3014,[20]Sheet1!$A$1:$H$126,8,0)</f>
        <v>45204</v>
      </c>
      <c r="N3014" t="s">
        <v>5056</v>
      </c>
    </row>
    <row r="3015" spans="1:14" customFormat="1" hidden="1" x14ac:dyDescent="0.2">
      <c r="A3015" s="6">
        <v>45192</v>
      </c>
      <c r="B3015" s="2">
        <v>57684</v>
      </c>
      <c r="C3015" s="2" t="s">
        <v>2162</v>
      </c>
      <c r="D3015" s="2" t="s">
        <v>5013</v>
      </c>
      <c r="E3015" s="1">
        <v>2144100</v>
      </c>
      <c r="F3015" s="8" t="s">
        <v>316</v>
      </c>
      <c r="G3015" s="1">
        <v>171528</v>
      </c>
      <c r="H3015" s="1">
        <f t="shared" si="195"/>
        <v>2315628</v>
      </c>
      <c r="I3015" s="2" t="s">
        <v>944</v>
      </c>
      <c r="J3015" s="2" t="s">
        <v>319</v>
      </c>
      <c r="K3015" s="1">
        <f>+VLOOKUP(B3015,[20]Sheet1!$A$1:$H$126,6,0)</f>
        <v>2144100</v>
      </c>
      <c r="L3015" s="1">
        <f t="shared" si="194"/>
        <v>0</v>
      </c>
      <c r="M3015" s="6">
        <f>+VLOOKUP(B3015,[20]Sheet1!$A$1:$H$126,8,0)</f>
        <v>45204</v>
      </c>
      <c r="N3015" t="s">
        <v>5056</v>
      </c>
    </row>
    <row r="3016" spans="1:14" customFormat="1" hidden="1" x14ac:dyDescent="0.2">
      <c r="A3016" s="6">
        <v>45192</v>
      </c>
      <c r="B3016" s="2">
        <v>57685</v>
      </c>
      <c r="C3016" s="2" t="s">
        <v>2162</v>
      </c>
      <c r="D3016" s="2" t="s">
        <v>5014</v>
      </c>
      <c r="E3016" s="1">
        <v>1110580</v>
      </c>
      <c r="F3016" s="8" t="s">
        <v>316</v>
      </c>
      <c r="G3016" s="1">
        <v>88846</v>
      </c>
      <c r="H3016" s="1">
        <f t="shared" si="195"/>
        <v>1199426</v>
      </c>
      <c r="I3016" s="2" t="s">
        <v>2355</v>
      </c>
      <c r="J3016" s="2" t="s">
        <v>2013</v>
      </c>
      <c r="K3016" s="1">
        <f>+VLOOKUP(B3016,[20]Sheet1!$A$1:$H$126,6,0)</f>
        <v>1110575</v>
      </c>
      <c r="L3016" s="1">
        <f t="shared" si="194"/>
        <v>-5</v>
      </c>
      <c r="M3016" s="6">
        <f>+VLOOKUP(B3016,[20]Sheet1!$A$1:$H$126,8,0)</f>
        <v>45204</v>
      </c>
      <c r="N3016" t="s">
        <v>5056</v>
      </c>
    </row>
    <row r="3017" spans="1:14" customFormat="1" hidden="1" x14ac:dyDescent="0.2">
      <c r="A3017" s="6">
        <v>45192</v>
      </c>
      <c r="B3017" s="2">
        <v>57686</v>
      </c>
      <c r="C3017" s="2" t="s">
        <v>2162</v>
      </c>
      <c r="D3017" s="2" t="s">
        <v>5015</v>
      </c>
      <c r="E3017" s="1">
        <v>9524420</v>
      </c>
      <c r="F3017" s="8" t="s">
        <v>316</v>
      </c>
      <c r="G3017" s="1">
        <v>761954</v>
      </c>
      <c r="H3017" s="1">
        <f t="shared" si="195"/>
        <v>10286374</v>
      </c>
      <c r="I3017" s="2" t="s">
        <v>24</v>
      </c>
      <c r="J3017" s="2" t="s">
        <v>349</v>
      </c>
      <c r="K3017" s="1">
        <f>+VLOOKUP(B3017,[20]Sheet1!$A$1:$H$126,6,0)</f>
        <v>9524425</v>
      </c>
      <c r="L3017" s="1">
        <f t="shared" si="194"/>
        <v>5</v>
      </c>
      <c r="M3017" s="6">
        <f>+VLOOKUP(B3017,[20]Sheet1!$A$1:$H$126,8,0)</f>
        <v>45204</v>
      </c>
      <c r="N3017" t="s">
        <v>5056</v>
      </c>
    </row>
    <row r="3018" spans="1:14" customFormat="1" hidden="1" x14ac:dyDescent="0.2">
      <c r="A3018" s="6">
        <v>45192</v>
      </c>
      <c r="B3018" s="2">
        <v>57687</v>
      </c>
      <c r="C3018" s="2" t="s">
        <v>2162</v>
      </c>
      <c r="D3018" s="2" t="s">
        <v>5016</v>
      </c>
      <c r="E3018" s="1">
        <v>1110580</v>
      </c>
      <c r="F3018" s="8" t="s">
        <v>316</v>
      </c>
      <c r="G3018" s="1">
        <v>88846</v>
      </c>
      <c r="H3018" s="1">
        <f t="shared" si="195"/>
        <v>1199426</v>
      </c>
      <c r="I3018" s="2" t="s">
        <v>2818</v>
      </c>
      <c r="J3018" s="2" t="s">
        <v>364</v>
      </c>
      <c r="K3018" s="1">
        <f>+VLOOKUP(B3018,[20]Sheet1!$A$1:$H$126,6,0)</f>
        <v>1110575</v>
      </c>
      <c r="L3018" s="1">
        <f t="shared" si="194"/>
        <v>-5</v>
      </c>
      <c r="M3018" s="6">
        <f>+VLOOKUP(B3018,[20]Sheet1!$A$1:$H$126,8,0)</f>
        <v>45204</v>
      </c>
      <c r="N3018" t="s">
        <v>5056</v>
      </c>
    </row>
    <row r="3019" spans="1:14" customFormat="1" hidden="1" x14ac:dyDescent="0.2">
      <c r="A3019" s="6">
        <v>45192</v>
      </c>
      <c r="B3019" s="2">
        <v>57688</v>
      </c>
      <c r="C3019" s="2" t="s">
        <v>2162</v>
      </c>
      <c r="D3019" s="2" t="s">
        <v>5017</v>
      </c>
      <c r="E3019" s="1">
        <v>1110580</v>
      </c>
      <c r="F3019" s="8" t="s">
        <v>316</v>
      </c>
      <c r="G3019" s="1">
        <v>88846</v>
      </c>
      <c r="H3019" s="1">
        <f t="shared" si="195"/>
        <v>1199426</v>
      </c>
      <c r="I3019" s="2" t="s">
        <v>2445</v>
      </c>
      <c r="J3019" s="2" t="s">
        <v>1098</v>
      </c>
      <c r="K3019" s="1">
        <f>+VLOOKUP(B3019,[20]Sheet1!$A$1:$H$126,6,0)</f>
        <v>1110575</v>
      </c>
      <c r="L3019" s="1">
        <f t="shared" si="194"/>
        <v>-5</v>
      </c>
      <c r="M3019" s="6">
        <f>+VLOOKUP(B3019,[20]Sheet1!$A$1:$H$126,8,0)</f>
        <v>45204</v>
      </c>
      <c r="N3019" t="s">
        <v>5056</v>
      </c>
    </row>
    <row r="3020" spans="1:14" customFormat="1" hidden="1" x14ac:dyDescent="0.2">
      <c r="A3020" s="6">
        <v>45192</v>
      </c>
      <c r="B3020" s="2">
        <v>57689</v>
      </c>
      <c r="C3020" s="2" t="s">
        <v>2162</v>
      </c>
      <c r="D3020" s="2" t="s">
        <v>5018</v>
      </c>
      <c r="E3020" s="1">
        <v>3491900</v>
      </c>
      <c r="F3020" s="8" t="s">
        <v>316</v>
      </c>
      <c r="G3020" s="1">
        <v>279352</v>
      </c>
      <c r="H3020" s="1">
        <f t="shared" si="195"/>
        <v>3771252</v>
      </c>
      <c r="I3020" s="2" t="s">
        <v>2339</v>
      </c>
      <c r="J3020" s="2" t="s">
        <v>1408</v>
      </c>
      <c r="K3020" s="1">
        <f>+VLOOKUP(B3020,[20]Sheet1!$A$1:$H$126,6,0)</f>
        <v>3491900</v>
      </c>
      <c r="L3020" s="1">
        <f t="shared" si="194"/>
        <v>0</v>
      </c>
      <c r="M3020" s="6">
        <f>+VLOOKUP(B3020,[20]Sheet1!$A$1:$H$126,8,0)</f>
        <v>45204</v>
      </c>
      <c r="N3020" t="s">
        <v>5056</v>
      </c>
    </row>
    <row r="3021" spans="1:14" customFormat="1" hidden="1" x14ac:dyDescent="0.2">
      <c r="A3021" s="6">
        <v>45192</v>
      </c>
      <c r="B3021" s="2">
        <v>57690</v>
      </c>
      <c r="C3021" s="2" t="s">
        <v>2162</v>
      </c>
      <c r="D3021" s="2" t="s">
        <v>5019</v>
      </c>
      <c r="E3021" s="1">
        <v>1072050</v>
      </c>
      <c r="F3021" s="8" t="s">
        <v>316</v>
      </c>
      <c r="G3021" s="1">
        <v>85764</v>
      </c>
      <c r="H3021" s="1">
        <f t="shared" si="195"/>
        <v>1157814</v>
      </c>
      <c r="I3021" s="2" t="s">
        <v>1900</v>
      </c>
      <c r="J3021" s="2" t="s">
        <v>441</v>
      </c>
      <c r="K3021" s="1">
        <f>+VLOOKUP(B3021,[20]Sheet1!$A$1:$H$126,6,0)</f>
        <v>1072050</v>
      </c>
      <c r="L3021" s="1">
        <f t="shared" si="194"/>
        <v>0</v>
      </c>
      <c r="M3021" s="6">
        <f>+VLOOKUP(B3021,[20]Sheet1!$A$1:$H$126,8,0)</f>
        <v>45204</v>
      </c>
      <c r="N3021" t="s">
        <v>5056</v>
      </c>
    </row>
    <row r="3022" spans="1:14" customFormat="1" hidden="1" x14ac:dyDescent="0.2">
      <c r="A3022" s="6">
        <v>45192</v>
      </c>
      <c r="B3022" s="2">
        <v>57691</v>
      </c>
      <c r="C3022" s="2" t="s">
        <v>2162</v>
      </c>
      <c r="D3022" s="2" t="s">
        <v>5020</v>
      </c>
      <c r="E3022" s="1">
        <v>853120</v>
      </c>
      <c r="F3022" s="8" t="s">
        <v>316</v>
      </c>
      <c r="G3022" s="1">
        <v>68250</v>
      </c>
      <c r="H3022" s="1">
        <f t="shared" si="195"/>
        <v>921370</v>
      </c>
      <c r="I3022" s="2" t="s">
        <v>2355</v>
      </c>
      <c r="J3022" s="2" t="s">
        <v>2013</v>
      </c>
      <c r="K3022" s="1">
        <f>+VLOOKUP(B3022,[20]Sheet1!$A$1:$H$126,6,0)</f>
        <v>853125</v>
      </c>
      <c r="L3022" s="1">
        <f t="shared" si="194"/>
        <v>5</v>
      </c>
      <c r="M3022" s="6">
        <f>+VLOOKUP(B3022,[20]Sheet1!$A$1:$H$126,8,0)</f>
        <v>45204</v>
      </c>
      <c r="N3022" t="s">
        <v>5056</v>
      </c>
    </row>
    <row r="3023" spans="1:14" customFormat="1" hidden="1" x14ac:dyDescent="0.2">
      <c r="A3023" s="6">
        <v>45192</v>
      </c>
      <c r="B3023" s="2">
        <v>57692</v>
      </c>
      <c r="C3023" s="2" t="s">
        <v>2162</v>
      </c>
      <c r="D3023" s="2" t="s">
        <v>5021</v>
      </c>
      <c r="E3023" s="1">
        <v>7302500</v>
      </c>
      <c r="F3023" s="8" t="s">
        <v>316</v>
      </c>
      <c r="G3023" s="1">
        <v>584200</v>
      </c>
      <c r="H3023" s="1">
        <f t="shared" si="195"/>
        <v>7886700</v>
      </c>
      <c r="I3023" s="2" t="s">
        <v>2355</v>
      </c>
      <c r="J3023" s="2" t="s">
        <v>2013</v>
      </c>
      <c r="K3023" s="1">
        <f>+VLOOKUP(B3023,[20]Sheet1!$A$1:$H$126,6,0)</f>
        <v>7302500</v>
      </c>
      <c r="L3023" s="1">
        <f t="shared" si="194"/>
        <v>0</v>
      </c>
      <c r="M3023" s="6">
        <f>+VLOOKUP(B3023,[20]Sheet1!$A$1:$H$126,8,0)</f>
        <v>45204</v>
      </c>
      <c r="N3023" t="s">
        <v>5056</v>
      </c>
    </row>
    <row r="3024" spans="1:14" customFormat="1" hidden="1" x14ac:dyDescent="0.2">
      <c r="A3024" s="6">
        <v>45192</v>
      </c>
      <c r="B3024" s="2">
        <v>57693</v>
      </c>
      <c r="C3024" s="2" t="s">
        <v>2162</v>
      </c>
      <c r="D3024" s="2" t="s">
        <v>5022</v>
      </c>
      <c r="E3024" s="1">
        <v>1646605</v>
      </c>
      <c r="F3024" s="8" t="s">
        <v>316</v>
      </c>
      <c r="G3024" s="1">
        <v>131728</v>
      </c>
      <c r="H3024" s="1">
        <f t="shared" si="195"/>
        <v>1778333</v>
      </c>
      <c r="I3024" s="2" t="s">
        <v>1893</v>
      </c>
      <c r="J3024" s="2" t="s">
        <v>375</v>
      </c>
      <c r="K3024" s="1">
        <f>+VLOOKUP(B3024,[20]Sheet1!$A$1:$H$126,6,0)</f>
        <v>1646600</v>
      </c>
      <c r="L3024" s="1">
        <f t="shared" si="194"/>
        <v>-5</v>
      </c>
      <c r="M3024" s="6">
        <f>+VLOOKUP(B3024,[20]Sheet1!$A$1:$H$126,8,0)</f>
        <v>45204</v>
      </c>
      <c r="N3024" t="s">
        <v>5056</v>
      </c>
    </row>
    <row r="3025" spans="1:14" customFormat="1" hidden="1" x14ac:dyDescent="0.2">
      <c r="A3025" s="6">
        <v>45192</v>
      </c>
      <c r="B3025" s="2">
        <v>57694</v>
      </c>
      <c r="C3025" s="2" t="s">
        <v>2162</v>
      </c>
      <c r="D3025" s="2" t="s">
        <v>5023</v>
      </c>
      <c r="E3025" s="1">
        <v>1468620</v>
      </c>
      <c r="F3025" s="8" t="s">
        <v>316</v>
      </c>
      <c r="G3025" s="1">
        <v>117490</v>
      </c>
      <c r="H3025" s="1">
        <f t="shared" si="195"/>
        <v>1586110</v>
      </c>
      <c r="I3025" s="2" t="s">
        <v>1893</v>
      </c>
      <c r="J3025" s="2" t="s">
        <v>375</v>
      </c>
      <c r="K3025" s="1">
        <f>+VLOOKUP(B3025,[20]Sheet1!$A$1:$H$126,6,0)</f>
        <v>1468625</v>
      </c>
      <c r="L3025" s="1">
        <f t="shared" si="194"/>
        <v>5</v>
      </c>
      <c r="M3025" s="6">
        <f>+VLOOKUP(B3025,[20]Sheet1!$A$1:$H$126,8,0)</f>
        <v>45204</v>
      </c>
      <c r="N3025" t="s">
        <v>5056</v>
      </c>
    </row>
    <row r="3026" spans="1:14" customFormat="1" hidden="1" x14ac:dyDescent="0.2">
      <c r="A3026" s="6">
        <v>45192</v>
      </c>
      <c r="B3026" s="2">
        <v>57695</v>
      </c>
      <c r="C3026" s="2" t="s">
        <v>2162</v>
      </c>
      <c r="D3026" s="2" t="s">
        <v>5024</v>
      </c>
      <c r="E3026" s="1">
        <v>3417052</v>
      </c>
      <c r="F3026" s="8" t="s">
        <v>316</v>
      </c>
      <c r="G3026" s="1">
        <v>273364</v>
      </c>
      <c r="H3026" s="1">
        <f t="shared" si="195"/>
        <v>3690416</v>
      </c>
      <c r="I3026" s="2" t="s">
        <v>1893</v>
      </c>
      <c r="J3026" s="2" t="s">
        <v>375</v>
      </c>
      <c r="K3026" s="1">
        <f>+VLOOKUP(B3026,[20]Sheet1!$A$1:$H$126,6,0)</f>
        <v>3417050</v>
      </c>
      <c r="L3026" s="1">
        <f t="shared" si="194"/>
        <v>-2</v>
      </c>
      <c r="M3026" s="6">
        <f>+VLOOKUP(B3026,[20]Sheet1!$A$1:$H$126,8,0)</f>
        <v>45204</v>
      </c>
      <c r="N3026" t="s">
        <v>5056</v>
      </c>
    </row>
    <row r="3027" spans="1:14" customFormat="1" hidden="1" x14ac:dyDescent="0.2">
      <c r="A3027" s="6">
        <v>45192</v>
      </c>
      <c r="B3027" s="2">
        <v>57696</v>
      </c>
      <c r="C3027" s="2" t="s">
        <v>2162</v>
      </c>
      <c r="D3027" s="2" t="s">
        <v>5025</v>
      </c>
      <c r="E3027" s="1">
        <v>734310</v>
      </c>
      <c r="F3027" s="8" t="s">
        <v>316</v>
      </c>
      <c r="G3027" s="1">
        <v>58745</v>
      </c>
      <c r="H3027" s="1">
        <f t="shared" si="195"/>
        <v>793055</v>
      </c>
      <c r="I3027" s="2" t="s">
        <v>1893</v>
      </c>
      <c r="J3027" s="2" t="s">
        <v>375</v>
      </c>
      <c r="K3027" s="1">
        <f>+VLOOKUP(B3027,[20]Sheet1!$A$1:$H$126,6,0)</f>
        <v>734313</v>
      </c>
      <c r="L3027" s="1">
        <f t="shared" si="194"/>
        <v>3</v>
      </c>
      <c r="M3027" s="6">
        <f>+VLOOKUP(B3027,[20]Sheet1!$A$1:$H$126,8,0)</f>
        <v>45204</v>
      </c>
      <c r="N3027" t="s">
        <v>5056</v>
      </c>
    </row>
    <row r="3028" spans="1:14" customFormat="1" hidden="1" x14ac:dyDescent="0.2">
      <c r="A3028" s="6">
        <v>45194</v>
      </c>
      <c r="B3028" s="2">
        <v>426</v>
      </c>
      <c r="C3028" s="2" t="s">
        <v>3960</v>
      </c>
      <c r="D3028" s="2" t="s">
        <v>5026</v>
      </c>
      <c r="E3028" s="1">
        <v>-192497</v>
      </c>
      <c r="F3028" s="8" t="s">
        <v>316</v>
      </c>
      <c r="G3028" s="1">
        <v>-15399</v>
      </c>
      <c r="H3028" s="1">
        <f t="shared" si="195"/>
        <v>-207896</v>
      </c>
      <c r="I3028" s="2" t="s">
        <v>944</v>
      </c>
      <c r="J3028" s="2" t="s">
        <v>319</v>
      </c>
      <c r="K3028" s="1">
        <f>+VLOOKUP(B3028,[20]Sheet1!$A$1:$H$126,6,0)</f>
        <v>-192497</v>
      </c>
      <c r="L3028" s="1">
        <f t="shared" si="194"/>
        <v>0</v>
      </c>
      <c r="M3028" s="6">
        <f>+VLOOKUP(B3028,[20]Sheet1!$A$1:$H$126,8,0)</f>
        <v>45204</v>
      </c>
      <c r="N3028" t="s">
        <v>5056</v>
      </c>
    </row>
    <row r="3029" spans="1:14" customFormat="1" hidden="1" x14ac:dyDescent="0.2">
      <c r="A3029" s="6">
        <v>45194</v>
      </c>
      <c r="B3029" s="2">
        <v>442</v>
      </c>
      <c r="C3029" s="2" t="s">
        <v>3462</v>
      </c>
      <c r="D3029" s="2" t="s">
        <v>5027</v>
      </c>
      <c r="E3029" s="1">
        <v>-388842</v>
      </c>
      <c r="F3029" s="8" t="s">
        <v>316</v>
      </c>
      <c r="G3029" s="1">
        <v>-31108</v>
      </c>
      <c r="H3029" s="1">
        <f t="shared" si="195"/>
        <v>-419950</v>
      </c>
      <c r="I3029" s="2" t="s">
        <v>2818</v>
      </c>
      <c r="J3029" s="2" t="s">
        <v>364</v>
      </c>
      <c r="K3029" s="1">
        <f>+VLOOKUP(B3029,[20]Sheet1!$A$1:$H$126,6,0)</f>
        <v>-388842</v>
      </c>
      <c r="L3029" s="1">
        <f t="shared" si="194"/>
        <v>0</v>
      </c>
      <c r="M3029" s="6">
        <f>+VLOOKUP(B3029,[20]Sheet1!$A$1:$H$126,8,0)</f>
        <v>45204</v>
      </c>
      <c r="N3029" t="s">
        <v>5056</v>
      </c>
    </row>
    <row r="3030" spans="1:14" customFormat="1" hidden="1" x14ac:dyDescent="0.2">
      <c r="A3030" s="6">
        <v>45194</v>
      </c>
      <c r="B3030" s="2">
        <v>625</v>
      </c>
      <c r="C3030" s="2" t="s">
        <v>3389</v>
      </c>
      <c r="D3030" s="2" t="s">
        <v>5028</v>
      </c>
      <c r="E3030" s="1">
        <v>-1675858</v>
      </c>
      <c r="F3030" s="8" t="s">
        <v>316</v>
      </c>
      <c r="G3030" s="1">
        <v>-134069</v>
      </c>
      <c r="H3030" s="1">
        <f t="shared" si="195"/>
        <v>-1809927</v>
      </c>
      <c r="I3030" s="2" t="s">
        <v>1900</v>
      </c>
      <c r="J3030" s="2" t="s">
        <v>441</v>
      </c>
      <c r="K3030" s="1">
        <f>+VLOOKUP(B3030,[20]Sheet1!$A$1:$H$126,6,0)</f>
        <v>-1675858</v>
      </c>
      <c r="L3030" s="1">
        <f t="shared" si="194"/>
        <v>0</v>
      </c>
      <c r="M3030" s="6">
        <f>+VLOOKUP(B3030,[20]Sheet1!$A$1:$H$126,8,0)</f>
        <v>45204</v>
      </c>
      <c r="N3030" t="s">
        <v>5056</v>
      </c>
    </row>
    <row r="3031" spans="1:14" customFormat="1" hidden="1" x14ac:dyDescent="0.2">
      <c r="A3031" s="6">
        <v>45199</v>
      </c>
      <c r="B3031" s="2">
        <v>59174</v>
      </c>
      <c r="C3031" s="2" t="s">
        <v>2162</v>
      </c>
      <c r="D3031" s="2" t="s">
        <v>5029</v>
      </c>
      <c r="E3031" s="1">
        <v>2123230</v>
      </c>
      <c r="F3031" s="8" t="s">
        <v>316</v>
      </c>
      <c r="G3031" s="1">
        <v>169858</v>
      </c>
      <c r="H3031" s="1">
        <f t="shared" si="195"/>
        <v>2293088</v>
      </c>
      <c r="I3031" s="2" t="s">
        <v>2119</v>
      </c>
      <c r="J3031" s="2" t="s">
        <v>1150</v>
      </c>
      <c r="K3031" s="1">
        <f>+VLOOKUP(B3031,[20]Sheet1!$A$1:$H$126,6,0)</f>
        <v>2123225</v>
      </c>
      <c r="L3031" s="1">
        <f t="shared" si="194"/>
        <v>-5</v>
      </c>
      <c r="M3031" s="6">
        <f>+VLOOKUP(B3031,[20]Sheet1!$A$1:$H$126,8,0)</f>
        <v>45204</v>
      </c>
      <c r="N3031" t="s">
        <v>5056</v>
      </c>
    </row>
    <row r="3032" spans="1:14" customFormat="1" hidden="1" x14ac:dyDescent="0.2">
      <c r="A3032" s="6">
        <v>45199</v>
      </c>
      <c r="B3032" s="2">
        <v>59175</v>
      </c>
      <c r="C3032" s="2" t="s">
        <v>2162</v>
      </c>
      <c r="D3032" s="2" t="s">
        <v>5030</v>
      </c>
      <c r="E3032" s="1">
        <v>1110580</v>
      </c>
      <c r="F3032" s="8" t="s">
        <v>316</v>
      </c>
      <c r="G3032" s="1">
        <v>88846</v>
      </c>
      <c r="H3032" s="1">
        <f t="shared" si="195"/>
        <v>1199426</v>
      </c>
      <c r="I3032" s="2" t="s">
        <v>1796</v>
      </c>
      <c r="J3032" s="2" t="s">
        <v>913</v>
      </c>
      <c r="K3032" s="1">
        <f>+VLOOKUP(B3032,[20]Sheet1!$A$1:$H$126,6,0)</f>
        <v>1110575</v>
      </c>
      <c r="L3032" s="1">
        <f t="shared" si="194"/>
        <v>-5</v>
      </c>
      <c r="M3032" s="6">
        <f>+VLOOKUP(B3032,[20]Sheet1!$A$1:$H$126,8,0)</f>
        <v>45204</v>
      </c>
      <c r="N3032" t="s">
        <v>5056</v>
      </c>
    </row>
    <row r="3033" spans="1:14" customFormat="1" hidden="1" x14ac:dyDescent="0.2">
      <c r="A3033" s="6">
        <v>45199</v>
      </c>
      <c r="B3033" s="2">
        <v>59177</v>
      </c>
      <c r="C3033" s="2" t="s">
        <v>2162</v>
      </c>
      <c r="D3033" s="2" t="s">
        <v>5031</v>
      </c>
      <c r="E3033" s="1">
        <v>4365260</v>
      </c>
      <c r="F3033" s="8" t="s">
        <v>316</v>
      </c>
      <c r="G3033" s="1">
        <v>349221</v>
      </c>
      <c r="H3033" s="1">
        <f t="shared" si="195"/>
        <v>4714481</v>
      </c>
      <c r="I3033" s="2" t="s">
        <v>2339</v>
      </c>
      <c r="J3033" s="2" t="s">
        <v>1408</v>
      </c>
      <c r="K3033" s="1">
        <f>+VLOOKUP(B3033,[20]Sheet1!$A$1:$H$126,6,0)</f>
        <v>4365263</v>
      </c>
      <c r="L3033" s="1">
        <f t="shared" si="194"/>
        <v>3</v>
      </c>
      <c r="M3033" s="6">
        <f>+VLOOKUP(B3033,[20]Sheet1!$A$1:$H$126,8,0)</f>
        <v>45204</v>
      </c>
      <c r="N3033" t="s">
        <v>5056</v>
      </c>
    </row>
    <row r="3034" spans="1:14" customFormat="1" hidden="1" x14ac:dyDescent="0.2">
      <c r="A3034" s="6">
        <v>45199</v>
      </c>
      <c r="B3034" s="2">
        <v>59178</v>
      </c>
      <c r="C3034" s="2" t="s">
        <v>2162</v>
      </c>
      <c r="D3034" s="2" t="s">
        <v>5032</v>
      </c>
      <c r="E3034" s="1">
        <v>4762640</v>
      </c>
      <c r="F3034" s="8" t="s">
        <v>316</v>
      </c>
      <c r="G3034" s="1">
        <v>381011</v>
      </c>
      <c r="H3034" s="1">
        <f t="shared" si="195"/>
        <v>5143651</v>
      </c>
      <c r="I3034" s="2" t="s">
        <v>2818</v>
      </c>
      <c r="J3034" s="2" t="s">
        <v>364</v>
      </c>
      <c r="K3034" s="1">
        <f>+VLOOKUP(B3034,[20]Sheet1!$A$1:$H$126,6,0)</f>
        <v>4762638</v>
      </c>
      <c r="L3034" s="1">
        <f t="shared" si="194"/>
        <v>-2</v>
      </c>
      <c r="M3034" s="6">
        <f>+VLOOKUP(B3034,[20]Sheet1!$A$1:$H$126,8,0)</f>
        <v>45204</v>
      </c>
      <c r="N3034" t="s">
        <v>5056</v>
      </c>
    </row>
    <row r="3035" spans="1:14" customFormat="1" hidden="1" x14ac:dyDescent="0.2">
      <c r="A3035" s="6">
        <v>45199</v>
      </c>
      <c r="B3035" s="2">
        <v>59180</v>
      </c>
      <c r="C3035" s="2" t="s">
        <v>2162</v>
      </c>
      <c r="D3035" s="2" t="s">
        <v>5033</v>
      </c>
      <c r="E3035" s="1">
        <v>1110580</v>
      </c>
      <c r="F3035" s="8" t="s">
        <v>316</v>
      </c>
      <c r="G3035" s="1">
        <v>88846</v>
      </c>
      <c r="H3035" s="1">
        <f t="shared" si="195"/>
        <v>1199426</v>
      </c>
      <c r="I3035" s="2" t="s">
        <v>2355</v>
      </c>
      <c r="J3035" s="2" t="s">
        <v>2013</v>
      </c>
      <c r="K3035" s="1">
        <f>+VLOOKUP(B3035,[20]Sheet1!$A$1:$H$126,6,0)</f>
        <v>1110575</v>
      </c>
      <c r="L3035" s="1">
        <f t="shared" si="194"/>
        <v>-5</v>
      </c>
      <c r="M3035" s="6">
        <f>+VLOOKUP(B3035,[20]Sheet1!$A$1:$H$126,8,0)</f>
        <v>45204</v>
      </c>
      <c r="N3035" t="s">
        <v>5056</v>
      </c>
    </row>
    <row r="3036" spans="1:14" customFormat="1" hidden="1" x14ac:dyDescent="0.2">
      <c r="A3036" s="6">
        <v>45199</v>
      </c>
      <c r="B3036" s="2">
        <v>59182</v>
      </c>
      <c r="C3036" s="2" t="s">
        <v>2162</v>
      </c>
      <c r="D3036" s="2" t="s">
        <v>5034</v>
      </c>
      <c r="E3036" s="1">
        <v>654610</v>
      </c>
      <c r="F3036" s="8" t="s">
        <v>316</v>
      </c>
      <c r="G3036" s="1">
        <v>52369</v>
      </c>
      <c r="H3036" s="1">
        <f t="shared" si="195"/>
        <v>706979</v>
      </c>
      <c r="I3036" s="2" t="s">
        <v>2355</v>
      </c>
      <c r="J3036" s="2" t="s">
        <v>2013</v>
      </c>
      <c r="K3036" s="1">
        <f>+VLOOKUP(B3036,[20]Sheet1!$A$1:$H$126,6,0)</f>
        <v>654613</v>
      </c>
      <c r="L3036" s="1">
        <f t="shared" si="194"/>
        <v>3</v>
      </c>
      <c r="M3036" s="6">
        <f>+VLOOKUP(B3036,[20]Sheet1!$A$1:$H$126,8,0)</f>
        <v>45204</v>
      </c>
      <c r="N3036" t="s">
        <v>5056</v>
      </c>
    </row>
    <row r="3037" spans="1:14" customFormat="1" hidden="1" x14ac:dyDescent="0.2">
      <c r="A3037" s="6">
        <v>45199</v>
      </c>
      <c r="B3037" s="2">
        <v>59184</v>
      </c>
      <c r="C3037" s="2" t="s">
        <v>2162</v>
      </c>
      <c r="D3037" s="2" t="s">
        <v>5035</v>
      </c>
      <c r="E3037" s="1">
        <v>426560</v>
      </c>
      <c r="F3037" s="8" t="s">
        <v>316</v>
      </c>
      <c r="G3037" s="1">
        <v>34125</v>
      </c>
      <c r="H3037" s="1">
        <f t="shared" si="195"/>
        <v>460685</v>
      </c>
      <c r="I3037" s="2" t="s">
        <v>2355</v>
      </c>
      <c r="J3037" s="2" t="s">
        <v>2013</v>
      </c>
      <c r="K3037" s="1">
        <f>+VLOOKUP(B3037,[20]Sheet1!$A$1:$H$126,6,0)</f>
        <v>426563</v>
      </c>
      <c r="L3037" s="1">
        <f t="shared" si="194"/>
        <v>3</v>
      </c>
      <c r="M3037" s="6">
        <f>+VLOOKUP(B3037,[20]Sheet1!$A$1:$H$126,8,0)</f>
        <v>45204</v>
      </c>
      <c r="N3037" t="s">
        <v>5056</v>
      </c>
    </row>
    <row r="3038" spans="1:14" customFormat="1" hidden="1" x14ac:dyDescent="0.2">
      <c r="A3038" s="6">
        <v>45199</v>
      </c>
      <c r="B3038" s="2">
        <v>59185</v>
      </c>
      <c r="C3038" s="2" t="s">
        <v>2162</v>
      </c>
      <c r="D3038" s="2" t="s">
        <v>5036</v>
      </c>
      <c r="E3038" s="1">
        <v>853120</v>
      </c>
      <c r="F3038" s="8" t="s">
        <v>316</v>
      </c>
      <c r="G3038" s="1">
        <v>68250</v>
      </c>
      <c r="H3038" s="1">
        <f t="shared" si="195"/>
        <v>921370</v>
      </c>
      <c r="I3038" s="2" t="s">
        <v>2355</v>
      </c>
      <c r="J3038" s="2" t="s">
        <v>2013</v>
      </c>
      <c r="K3038" s="1">
        <f>+VLOOKUP(B3038,[21]Sheet1!$A:$H,6,0)</f>
        <v>853125</v>
      </c>
      <c r="L3038" s="1">
        <f t="shared" si="194"/>
        <v>5</v>
      </c>
      <c r="M3038" s="6">
        <f>+VLOOKUP(B3038,[21]Sheet1!$A:$H,8,0)</f>
        <v>45237</v>
      </c>
      <c r="N3038" t="s">
        <v>5164</v>
      </c>
    </row>
    <row r="3039" spans="1:14" customFormat="1" hidden="1" x14ac:dyDescent="0.2">
      <c r="A3039" s="6">
        <v>45199</v>
      </c>
      <c r="B3039" s="2">
        <v>59186</v>
      </c>
      <c r="C3039" s="2" t="s">
        <v>2162</v>
      </c>
      <c r="D3039" s="2" t="s">
        <v>5037</v>
      </c>
      <c r="E3039" s="1">
        <v>3729020</v>
      </c>
      <c r="F3039" s="8" t="s">
        <v>316</v>
      </c>
      <c r="G3039" s="1">
        <v>298322</v>
      </c>
      <c r="H3039" s="1">
        <f t="shared" si="195"/>
        <v>4027342</v>
      </c>
      <c r="I3039" s="2" t="s">
        <v>944</v>
      </c>
      <c r="J3039" s="2" t="s">
        <v>319</v>
      </c>
      <c r="K3039" s="1">
        <f>+VLOOKUP(B3039,[21]Sheet1!$A:$H,6,0)</f>
        <v>3729025</v>
      </c>
      <c r="L3039" s="1">
        <f t="shared" si="194"/>
        <v>5</v>
      </c>
      <c r="M3039" s="6">
        <f>+VLOOKUP(B3039,[21]Sheet1!$A:$H,8,0)</f>
        <v>45237</v>
      </c>
      <c r="N3039" t="s">
        <v>5164</v>
      </c>
    </row>
    <row r="3040" spans="1:14" customFormat="1" hidden="1" x14ac:dyDescent="0.2">
      <c r="A3040" s="6">
        <v>45199</v>
      </c>
      <c r="B3040" s="2">
        <v>59187</v>
      </c>
      <c r="C3040" s="2" t="s">
        <v>2162</v>
      </c>
      <c r="D3040" s="2" t="s">
        <v>5038</v>
      </c>
      <c r="E3040" s="1">
        <v>426560</v>
      </c>
      <c r="F3040" s="8" t="s">
        <v>316</v>
      </c>
      <c r="G3040" s="1">
        <v>34125</v>
      </c>
      <c r="H3040" s="1">
        <f t="shared" si="195"/>
        <v>460685</v>
      </c>
      <c r="I3040" s="2" t="s">
        <v>2339</v>
      </c>
      <c r="J3040" s="2" t="s">
        <v>1408</v>
      </c>
      <c r="K3040" s="1">
        <f>+VLOOKUP(B3040,[21]Sheet1!$A:$H,6,0)</f>
        <v>426563</v>
      </c>
      <c r="L3040" s="1">
        <f t="shared" si="194"/>
        <v>3</v>
      </c>
      <c r="M3040" s="6">
        <f>+VLOOKUP(B3040,[21]Sheet1!$A:$H,8,0)</f>
        <v>45237</v>
      </c>
      <c r="N3040" t="s">
        <v>5164</v>
      </c>
    </row>
    <row r="3041" spans="1:14" customFormat="1" hidden="1" x14ac:dyDescent="0.2">
      <c r="A3041" s="6">
        <v>45199</v>
      </c>
      <c r="B3041" s="2">
        <v>59188</v>
      </c>
      <c r="C3041" s="2" t="s">
        <v>2162</v>
      </c>
      <c r="D3041" s="2" t="s">
        <v>5039</v>
      </c>
      <c r="E3041" s="1">
        <v>3849940</v>
      </c>
      <c r="F3041" s="8" t="s">
        <v>316</v>
      </c>
      <c r="G3041" s="1">
        <v>307995</v>
      </c>
      <c r="H3041" s="1">
        <f t="shared" si="195"/>
        <v>4157935</v>
      </c>
      <c r="I3041" s="2" t="s">
        <v>2339</v>
      </c>
      <c r="J3041" s="2" t="s">
        <v>1408</v>
      </c>
      <c r="K3041" s="1">
        <f>+VLOOKUP(B3041,[21]Sheet1!$A:$H,6,0)</f>
        <v>3849938</v>
      </c>
      <c r="L3041" s="1">
        <f t="shared" si="194"/>
        <v>-2</v>
      </c>
      <c r="M3041" s="6">
        <f>+VLOOKUP(B3041,[21]Sheet1!$A:$H,8,0)</f>
        <v>45237</v>
      </c>
      <c r="N3041" t="s">
        <v>5164</v>
      </c>
    </row>
    <row r="3042" spans="1:14" customFormat="1" hidden="1" x14ac:dyDescent="0.2">
      <c r="A3042" s="6">
        <v>45199</v>
      </c>
      <c r="B3042" s="2">
        <v>59190</v>
      </c>
      <c r="C3042" s="2" t="s">
        <v>2162</v>
      </c>
      <c r="D3042" s="2" t="s">
        <v>5040</v>
      </c>
      <c r="E3042" s="1">
        <v>3491900</v>
      </c>
      <c r="F3042" s="8" t="s">
        <v>316</v>
      </c>
      <c r="G3042" s="1">
        <v>279352</v>
      </c>
      <c r="H3042" s="1">
        <f t="shared" si="195"/>
        <v>3771252</v>
      </c>
      <c r="I3042" s="2" t="s">
        <v>1796</v>
      </c>
      <c r="J3042" s="2" t="s">
        <v>913</v>
      </c>
      <c r="K3042" s="1">
        <f>+VLOOKUP(B3042,[21]Sheet1!$A:$H,6,0)</f>
        <v>3491900</v>
      </c>
      <c r="L3042" s="1">
        <f t="shared" si="194"/>
        <v>0</v>
      </c>
      <c r="M3042" s="6">
        <f>+VLOOKUP(B3042,[21]Sheet1!$A:$H,8,0)</f>
        <v>45237</v>
      </c>
      <c r="N3042" t="s">
        <v>5164</v>
      </c>
    </row>
    <row r="3043" spans="1:14" customFormat="1" hidden="1" x14ac:dyDescent="0.2">
      <c r="A3043" s="6">
        <v>45199</v>
      </c>
      <c r="B3043" s="2">
        <v>59191</v>
      </c>
      <c r="C3043" s="2" t="s">
        <v>2162</v>
      </c>
      <c r="D3043" s="2" t="s">
        <v>5041</v>
      </c>
      <c r="E3043" s="1">
        <v>1468620</v>
      </c>
      <c r="F3043" s="8" t="s">
        <v>316</v>
      </c>
      <c r="G3043" s="1">
        <v>117490</v>
      </c>
      <c r="H3043" s="1">
        <f t="shared" si="195"/>
        <v>1586110</v>
      </c>
      <c r="I3043" s="2" t="s">
        <v>431</v>
      </c>
      <c r="J3043" s="2" t="s">
        <v>2857</v>
      </c>
      <c r="K3043" s="1">
        <f>+VLOOKUP(B3043,[21]Sheet1!$A:$H,6,0)</f>
        <v>1468625</v>
      </c>
      <c r="L3043" s="1">
        <f t="shared" si="194"/>
        <v>5</v>
      </c>
      <c r="M3043" s="6">
        <f>+VLOOKUP(B3043,[21]Sheet1!$A:$H,8,0)</f>
        <v>45237</v>
      </c>
      <c r="N3043" t="s">
        <v>5164</v>
      </c>
    </row>
    <row r="3044" spans="1:14" customFormat="1" hidden="1" x14ac:dyDescent="0.2">
      <c r="A3044" s="6">
        <v>45199</v>
      </c>
      <c r="B3044" s="2">
        <v>59192</v>
      </c>
      <c r="C3044" s="2" t="s">
        <v>2162</v>
      </c>
      <c r="D3044" s="2" t="s">
        <v>5042</v>
      </c>
      <c r="E3044" s="1">
        <v>1110580</v>
      </c>
      <c r="F3044" s="8" t="s">
        <v>316</v>
      </c>
      <c r="G3044" s="1">
        <v>88846</v>
      </c>
      <c r="H3044" s="1">
        <f t="shared" si="195"/>
        <v>1199426</v>
      </c>
      <c r="I3044" s="2" t="s">
        <v>1554</v>
      </c>
      <c r="J3044" s="2" t="s">
        <v>2830</v>
      </c>
      <c r="K3044" s="1">
        <f>+VLOOKUP(B3044,[20]Sheet1!$A$1:$H$126,6,0)</f>
        <v>1110575</v>
      </c>
      <c r="L3044" s="1">
        <f t="shared" si="194"/>
        <v>-5</v>
      </c>
      <c r="M3044" s="6">
        <f>+VLOOKUP(B3044,[20]Sheet1!$A$1:$H$126,8,0)</f>
        <v>45204</v>
      </c>
      <c r="N3044" t="s">
        <v>5056</v>
      </c>
    </row>
    <row r="3045" spans="1:14" customFormat="1" hidden="1" x14ac:dyDescent="0.2">
      <c r="A3045" s="6">
        <v>45199</v>
      </c>
      <c r="B3045" s="2">
        <v>59193</v>
      </c>
      <c r="C3045" s="2" t="s">
        <v>2162</v>
      </c>
      <c r="D3045" s="2" t="s">
        <v>5043</v>
      </c>
      <c r="E3045" s="1">
        <v>6071860</v>
      </c>
      <c r="F3045" s="8" t="s">
        <v>316</v>
      </c>
      <c r="G3045" s="1">
        <v>485749</v>
      </c>
      <c r="H3045" s="1">
        <f t="shared" si="195"/>
        <v>6557609</v>
      </c>
      <c r="I3045" s="2" t="s">
        <v>2818</v>
      </c>
      <c r="J3045" s="2" t="s">
        <v>364</v>
      </c>
      <c r="K3045" s="1">
        <f>+VLOOKUP(B3045,[20]Sheet1!$A$1:$H$126,6,0)</f>
        <v>6071863</v>
      </c>
      <c r="L3045" s="1">
        <f t="shared" si="194"/>
        <v>3</v>
      </c>
      <c r="M3045" s="6">
        <f>+VLOOKUP(B3045,[20]Sheet1!$A$1:$H$126,8,0)</f>
        <v>45204</v>
      </c>
      <c r="N3045" t="s">
        <v>5056</v>
      </c>
    </row>
    <row r="3046" spans="1:14" customFormat="1" hidden="1" x14ac:dyDescent="0.2">
      <c r="A3046" s="6">
        <v>45199</v>
      </c>
      <c r="B3046" s="2">
        <v>59196</v>
      </c>
      <c r="C3046" s="2" t="s">
        <v>2162</v>
      </c>
      <c r="D3046" s="2" t="s">
        <v>5044</v>
      </c>
      <c r="E3046" s="1">
        <v>1468620</v>
      </c>
      <c r="F3046" s="8" t="s">
        <v>316</v>
      </c>
      <c r="G3046" s="1">
        <v>117490</v>
      </c>
      <c r="H3046" s="1">
        <f t="shared" si="195"/>
        <v>1586110</v>
      </c>
      <c r="I3046" s="2" t="s">
        <v>1893</v>
      </c>
      <c r="J3046" s="2" t="s">
        <v>375</v>
      </c>
      <c r="K3046" s="1">
        <f>+VLOOKUP(B3046,[20]Sheet1!$A$1:$H$126,6,0)</f>
        <v>1468625</v>
      </c>
      <c r="L3046" s="1">
        <f t="shared" si="194"/>
        <v>5</v>
      </c>
      <c r="M3046" s="6">
        <f>+VLOOKUP(B3046,[20]Sheet1!$A$1:$H$126,8,0)</f>
        <v>45204</v>
      </c>
      <c r="N3046" t="s">
        <v>5056</v>
      </c>
    </row>
    <row r="3047" spans="1:14" customFormat="1" hidden="1" x14ac:dyDescent="0.2">
      <c r="A3047" s="6">
        <v>45199</v>
      </c>
      <c r="B3047" s="2">
        <v>59197</v>
      </c>
      <c r="C3047" s="2" t="s">
        <v>2162</v>
      </c>
      <c r="D3047" s="2" t="s">
        <v>5045</v>
      </c>
      <c r="E3047" s="1">
        <v>1110580</v>
      </c>
      <c r="F3047" s="8" t="s">
        <v>316</v>
      </c>
      <c r="G3047" s="1">
        <v>88846</v>
      </c>
      <c r="H3047" s="1">
        <f t="shared" si="195"/>
        <v>1199426</v>
      </c>
      <c r="I3047" s="2" t="s">
        <v>1893</v>
      </c>
      <c r="J3047" s="2" t="s">
        <v>375</v>
      </c>
      <c r="K3047" s="1">
        <f>+VLOOKUP(B3047,[20]Sheet1!$A$1:$H$126,6,0)</f>
        <v>1110575</v>
      </c>
      <c r="L3047" s="1">
        <f t="shared" si="194"/>
        <v>-5</v>
      </c>
      <c r="M3047" s="6">
        <f>+VLOOKUP(B3047,[20]Sheet1!$A$1:$H$126,8,0)</f>
        <v>45204</v>
      </c>
      <c r="N3047" t="s">
        <v>5056</v>
      </c>
    </row>
    <row r="3048" spans="1:14" customFormat="1" hidden="1" x14ac:dyDescent="0.2">
      <c r="A3048" s="6">
        <v>45199</v>
      </c>
      <c r="B3048" s="2">
        <v>59198</v>
      </c>
      <c r="C3048" s="2" t="s">
        <v>2162</v>
      </c>
      <c r="D3048" s="2" t="s">
        <v>5046</v>
      </c>
      <c r="E3048" s="1">
        <v>4294225</v>
      </c>
      <c r="F3048" s="8" t="s">
        <v>316</v>
      </c>
      <c r="G3048" s="1">
        <v>343538</v>
      </c>
      <c r="H3048" s="1">
        <f t="shared" si="195"/>
        <v>4637763</v>
      </c>
      <c r="I3048" s="2" t="s">
        <v>1893</v>
      </c>
      <c r="J3048" s="2" t="s">
        <v>375</v>
      </c>
      <c r="K3048" s="1">
        <f>+VLOOKUP(B3048,[20]Sheet1!$A$1:$H$126,6,0)</f>
        <v>4294225</v>
      </c>
      <c r="L3048" s="1">
        <f t="shared" si="194"/>
        <v>0</v>
      </c>
      <c r="M3048" s="6">
        <f>+VLOOKUP(B3048,[20]Sheet1!$A$1:$H$126,8,0)</f>
        <v>45204</v>
      </c>
      <c r="N3048" t="s">
        <v>5056</v>
      </c>
    </row>
    <row r="3049" spans="1:14" customFormat="1" hidden="1" x14ac:dyDescent="0.2">
      <c r="A3049" s="6">
        <v>45199</v>
      </c>
      <c r="B3049" s="2">
        <v>59199</v>
      </c>
      <c r="C3049" s="2" t="s">
        <v>2162</v>
      </c>
      <c r="D3049" s="2" t="s">
        <v>5047</v>
      </c>
      <c r="E3049" s="1">
        <v>85312</v>
      </c>
      <c r="F3049" s="8" t="s">
        <v>316</v>
      </c>
      <c r="G3049" s="1">
        <v>6825</v>
      </c>
      <c r="H3049" s="1">
        <f t="shared" si="195"/>
        <v>92137</v>
      </c>
      <c r="I3049" s="2" t="s">
        <v>1893</v>
      </c>
      <c r="J3049" s="2" t="s">
        <v>375</v>
      </c>
      <c r="K3049" s="1">
        <f>+VLOOKUP(B3049,[20]Sheet1!$A$1:$H$126,6,0)</f>
        <v>85313</v>
      </c>
      <c r="L3049" s="1">
        <f t="shared" si="194"/>
        <v>1</v>
      </c>
      <c r="M3049" s="6">
        <f>+VLOOKUP(B3049,[20]Sheet1!$A$1:$H$126,8,0)</f>
        <v>45204</v>
      </c>
      <c r="N3049" t="s">
        <v>5056</v>
      </c>
    </row>
    <row r="3050" spans="1:14" customFormat="1" hidden="1" x14ac:dyDescent="0.2">
      <c r="A3050" s="6">
        <v>45199</v>
      </c>
      <c r="B3050" s="2">
        <v>59200</v>
      </c>
      <c r="C3050" s="2" t="s">
        <v>2162</v>
      </c>
      <c r="D3050" s="2" t="s">
        <v>5048</v>
      </c>
      <c r="E3050" s="1">
        <v>2579200</v>
      </c>
      <c r="F3050" s="8" t="s">
        <v>316</v>
      </c>
      <c r="G3050" s="1">
        <v>206336</v>
      </c>
      <c r="H3050" s="1">
        <f t="shared" si="195"/>
        <v>2785536</v>
      </c>
      <c r="I3050" s="2" t="s">
        <v>1893</v>
      </c>
      <c r="J3050" s="2" t="s">
        <v>375</v>
      </c>
      <c r="K3050" s="1">
        <f>+VLOOKUP(B3050,[20]Sheet1!$A$1:$H$126,6,0)</f>
        <v>2579200</v>
      </c>
      <c r="L3050" s="1">
        <f t="shared" si="194"/>
        <v>0</v>
      </c>
      <c r="M3050" s="6">
        <f>+VLOOKUP(B3050,[20]Sheet1!$A$1:$H$126,8,0)</f>
        <v>45204</v>
      </c>
      <c r="N3050" t="s">
        <v>5056</v>
      </c>
    </row>
    <row r="3051" spans="1:14" customFormat="1" hidden="1" x14ac:dyDescent="0.2">
      <c r="A3051" s="6">
        <v>45199</v>
      </c>
      <c r="B3051" s="2">
        <v>59201</v>
      </c>
      <c r="C3051" s="2" t="s">
        <v>2162</v>
      </c>
      <c r="D3051" s="2" t="s">
        <v>5049</v>
      </c>
      <c r="E3051" s="1">
        <v>213280</v>
      </c>
      <c r="F3051" s="8" t="s">
        <v>316</v>
      </c>
      <c r="G3051" s="1">
        <v>17062</v>
      </c>
      <c r="H3051" s="1">
        <f t="shared" si="195"/>
        <v>230342</v>
      </c>
      <c r="I3051" s="2" t="s">
        <v>1893</v>
      </c>
      <c r="J3051" s="2" t="s">
        <v>375</v>
      </c>
      <c r="K3051" s="1">
        <f>+VLOOKUP(B3051,[20]Sheet1!$A$1:$H$126,6,0)</f>
        <v>213275</v>
      </c>
      <c r="L3051" s="1">
        <f t="shared" si="194"/>
        <v>-5</v>
      </c>
      <c r="M3051" s="6">
        <f>+VLOOKUP(B3051,[20]Sheet1!$A$1:$H$126,8,0)</f>
        <v>45204</v>
      </c>
      <c r="N3051" t="s">
        <v>5056</v>
      </c>
    </row>
    <row r="3052" spans="1:14" customFormat="1" hidden="1" x14ac:dyDescent="0.2">
      <c r="A3052" s="6">
        <v>45199</v>
      </c>
      <c r="B3052" s="2">
        <v>59202</v>
      </c>
      <c r="C3052" s="2" t="s">
        <v>2162</v>
      </c>
      <c r="D3052" s="2" t="s">
        <v>5050</v>
      </c>
      <c r="E3052" s="1">
        <v>536025</v>
      </c>
      <c r="F3052" s="8" t="s">
        <v>316</v>
      </c>
      <c r="G3052" s="1">
        <v>42882</v>
      </c>
      <c r="H3052" s="1">
        <f t="shared" si="195"/>
        <v>578907</v>
      </c>
      <c r="I3052" s="2" t="s">
        <v>1893</v>
      </c>
      <c r="J3052" s="2" t="s">
        <v>375</v>
      </c>
      <c r="K3052" s="1">
        <f>+VLOOKUP(B3052,[20]Sheet1!$A$1:$H$126,6,0)</f>
        <v>536025</v>
      </c>
      <c r="L3052" s="1">
        <f t="shared" si="194"/>
        <v>0</v>
      </c>
      <c r="M3052" s="6">
        <f>+VLOOKUP(B3052,[20]Sheet1!$A$1:$H$126,8,0)</f>
        <v>45204</v>
      </c>
      <c r="N3052" t="s">
        <v>5056</v>
      </c>
    </row>
    <row r="3053" spans="1:14" customFormat="1" hidden="1" x14ac:dyDescent="0.2">
      <c r="A3053" s="6">
        <v>45199</v>
      </c>
      <c r="B3053" s="2">
        <v>59217</v>
      </c>
      <c r="C3053" s="2" t="s">
        <v>2162</v>
      </c>
      <c r="D3053" s="2" t="s">
        <v>5051</v>
      </c>
      <c r="E3053" s="1">
        <v>853120</v>
      </c>
      <c r="F3053" s="8" t="s">
        <v>316</v>
      </c>
      <c r="G3053" s="1">
        <v>68250</v>
      </c>
      <c r="H3053" s="1">
        <f t="shared" si="195"/>
        <v>921370</v>
      </c>
      <c r="I3053" s="2" t="s">
        <v>2355</v>
      </c>
      <c r="J3053" s="2" t="s">
        <v>2013</v>
      </c>
      <c r="K3053" s="1">
        <f>+VLOOKUP(B3053,[21]Sheet1!$A:$H,6,0)</f>
        <v>853125</v>
      </c>
      <c r="L3053" s="1">
        <f t="shared" si="194"/>
        <v>5</v>
      </c>
      <c r="M3053" s="6">
        <f>+VLOOKUP(B3053,[21]Sheet1!$A:$H,8,0)</f>
        <v>45237</v>
      </c>
      <c r="N3053" t="s">
        <v>5164</v>
      </c>
    </row>
    <row r="3054" spans="1:14" customFormat="1" hidden="1" x14ac:dyDescent="0.2">
      <c r="A3054" s="6">
        <v>45199</v>
      </c>
      <c r="B3054" s="2">
        <v>59218</v>
      </c>
      <c r="C3054" s="2" t="s">
        <v>2162</v>
      </c>
      <c r="D3054" s="2" t="s">
        <v>5052</v>
      </c>
      <c r="E3054" s="1">
        <v>9524420</v>
      </c>
      <c r="F3054" s="8" t="s">
        <v>316</v>
      </c>
      <c r="G3054" s="1">
        <v>761954</v>
      </c>
      <c r="H3054" s="1">
        <f t="shared" si="195"/>
        <v>10286374</v>
      </c>
      <c r="I3054" s="2" t="s">
        <v>2355</v>
      </c>
      <c r="J3054" s="2" t="s">
        <v>2013</v>
      </c>
      <c r="K3054" s="1">
        <f>+VLOOKUP(B3054,[21]Sheet1!$A:$H,6,0)</f>
        <v>9524425</v>
      </c>
      <c r="L3054" s="1">
        <f t="shared" si="194"/>
        <v>5</v>
      </c>
      <c r="M3054" s="6">
        <f>+VLOOKUP(B3054,[21]Sheet1!$A:$H,8,0)</f>
        <v>45237</v>
      </c>
      <c r="N3054" t="s">
        <v>5164</v>
      </c>
    </row>
    <row r="3055" spans="1:14" customFormat="1" hidden="1" x14ac:dyDescent="0.2">
      <c r="A3055" s="6">
        <v>45199</v>
      </c>
      <c r="B3055" s="2">
        <v>59219</v>
      </c>
      <c r="C3055" s="2" t="s">
        <v>2162</v>
      </c>
      <c r="D3055" s="2" t="s">
        <v>5053</v>
      </c>
      <c r="E3055" s="1">
        <v>426560</v>
      </c>
      <c r="F3055" s="8" t="s">
        <v>316</v>
      </c>
      <c r="G3055" s="1">
        <v>34125</v>
      </c>
      <c r="H3055" s="1">
        <f t="shared" si="195"/>
        <v>460685</v>
      </c>
      <c r="I3055" s="2" t="s">
        <v>1893</v>
      </c>
      <c r="J3055" s="2" t="s">
        <v>375</v>
      </c>
      <c r="K3055" s="1">
        <f>+VLOOKUP(B3055,[21]Sheet1!$A:$H,6,0)</f>
        <v>426563</v>
      </c>
      <c r="L3055" s="1">
        <f t="shared" si="194"/>
        <v>3</v>
      </c>
      <c r="M3055" s="6">
        <f>+VLOOKUP(B3055,[21]Sheet1!$A:$H,8,0)</f>
        <v>45237</v>
      </c>
      <c r="N3055" t="s">
        <v>5164</v>
      </c>
    </row>
    <row r="3056" spans="1:14" customFormat="1" hidden="1" x14ac:dyDescent="0.2">
      <c r="A3056" s="6">
        <v>45199</v>
      </c>
      <c r="B3056" s="2">
        <v>59220</v>
      </c>
      <c r="C3056" s="2" t="s">
        <v>2162</v>
      </c>
      <c r="D3056" s="2" t="s">
        <v>5054</v>
      </c>
      <c r="E3056" s="1">
        <v>3432106</v>
      </c>
      <c r="F3056" s="8" t="s">
        <v>316</v>
      </c>
      <c r="G3056" s="1">
        <v>274568</v>
      </c>
      <c r="H3056" s="1">
        <f t="shared" si="195"/>
        <v>3706674</v>
      </c>
      <c r="I3056" s="2" t="s">
        <v>1893</v>
      </c>
      <c r="J3056" s="2" t="s">
        <v>375</v>
      </c>
      <c r="K3056" s="1">
        <f>+VLOOKUP(B3056,[21]Sheet1!$A:$H,6,0)</f>
        <v>3432100</v>
      </c>
      <c r="L3056" s="1">
        <f t="shared" si="194"/>
        <v>-6</v>
      </c>
      <c r="M3056" s="6">
        <f>+VLOOKUP(B3056,[21]Sheet1!$A:$H,8,0)</f>
        <v>45237</v>
      </c>
      <c r="N3056" t="s">
        <v>5164</v>
      </c>
    </row>
    <row r="3057" spans="1:14" customFormat="1" hidden="1" x14ac:dyDescent="0.2">
      <c r="A3057" s="6">
        <v>45201</v>
      </c>
      <c r="B3057" s="2">
        <v>445</v>
      </c>
      <c r="C3057" s="2" t="s">
        <v>3960</v>
      </c>
      <c r="D3057" s="2" t="s">
        <v>5058</v>
      </c>
      <c r="E3057" s="1">
        <v>-111058</v>
      </c>
      <c r="F3057" s="8" t="s">
        <v>316</v>
      </c>
      <c r="G3057" s="1">
        <v>-8885</v>
      </c>
      <c r="H3057" s="1">
        <f>+E3057+G3057</f>
        <v>-119943</v>
      </c>
      <c r="I3057" s="2" t="s">
        <v>944</v>
      </c>
      <c r="J3057" s="2" t="s">
        <v>319</v>
      </c>
      <c r="K3057" s="1">
        <f>+VLOOKUP(B3057,[21]Sheet1!$A:$H,6,0)</f>
        <v>-111058</v>
      </c>
      <c r="L3057" s="1">
        <f t="shared" ref="L3057:L3120" si="196">+K3057-E3057</f>
        <v>0</v>
      </c>
      <c r="M3057" s="6">
        <f>+VLOOKUP(B3057,[21]Sheet1!$A:$H,8,0)</f>
        <v>45237</v>
      </c>
      <c r="N3057" t="s">
        <v>5164</v>
      </c>
    </row>
    <row r="3058" spans="1:14" customFormat="1" hidden="1" x14ac:dyDescent="0.2">
      <c r="A3058" s="6">
        <v>45202</v>
      </c>
      <c r="B3058" s="2">
        <v>633</v>
      </c>
      <c r="C3058" s="2" t="s">
        <v>3389</v>
      </c>
      <c r="D3058" s="2" t="s">
        <v>5059</v>
      </c>
      <c r="E3058" s="1">
        <v>-1725416</v>
      </c>
      <c r="F3058" s="8" t="s">
        <v>316</v>
      </c>
      <c r="G3058" s="1">
        <v>-138033</v>
      </c>
      <c r="H3058" s="1">
        <f t="shared" ref="H3058:H3121" si="197">+E3058+G3058</f>
        <v>-1863449</v>
      </c>
      <c r="I3058" s="2" t="s">
        <v>1900</v>
      </c>
      <c r="J3058" s="2" t="s">
        <v>441</v>
      </c>
      <c r="K3058" s="1">
        <f>+VLOOKUP(B3058,[21]Sheet1!$A:$H,6,0)</f>
        <v>-1725416</v>
      </c>
      <c r="L3058" s="1">
        <f t="shared" si="196"/>
        <v>0</v>
      </c>
      <c r="M3058" s="6">
        <f>+VLOOKUP(B3058,[21]Sheet1!$A:$H,8,0)</f>
        <v>45237</v>
      </c>
      <c r="N3058" t="s">
        <v>5164</v>
      </c>
    </row>
    <row r="3059" spans="1:14" customFormat="1" hidden="1" x14ac:dyDescent="0.2">
      <c r="A3059" s="6">
        <v>45202</v>
      </c>
      <c r="B3059" s="2">
        <v>647</v>
      </c>
      <c r="C3059" s="2" t="s">
        <v>3389</v>
      </c>
      <c r="D3059" s="2" t="s">
        <v>5060</v>
      </c>
      <c r="E3059" s="1">
        <v>-1309726</v>
      </c>
      <c r="F3059" s="8" t="s">
        <v>316</v>
      </c>
      <c r="G3059" s="1">
        <v>-104778</v>
      </c>
      <c r="H3059" s="1">
        <f t="shared" si="197"/>
        <v>-1414504</v>
      </c>
      <c r="I3059" s="2" t="s">
        <v>1900</v>
      </c>
      <c r="J3059" s="2" t="s">
        <v>441</v>
      </c>
      <c r="K3059" s="1">
        <f>+VLOOKUP(B3059,[21]Sheet1!$A:$H,6,0)</f>
        <v>-1309726</v>
      </c>
      <c r="L3059" s="1">
        <f t="shared" si="196"/>
        <v>0</v>
      </c>
      <c r="M3059" s="6">
        <f>+VLOOKUP(B3059,[21]Sheet1!$A:$H,8,0)</f>
        <v>45237</v>
      </c>
      <c r="N3059" t="s">
        <v>5164</v>
      </c>
    </row>
    <row r="3060" spans="1:14" customFormat="1" hidden="1" x14ac:dyDescent="0.2">
      <c r="A3060" s="6">
        <v>45202</v>
      </c>
      <c r="B3060" s="2">
        <v>658</v>
      </c>
      <c r="C3060" s="2" t="s">
        <v>3389</v>
      </c>
      <c r="D3060" s="2" t="s">
        <v>5061</v>
      </c>
      <c r="E3060" s="1">
        <v>-511872</v>
      </c>
      <c r="F3060" s="8" t="s">
        <v>316</v>
      </c>
      <c r="G3060" s="1">
        <v>-40950</v>
      </c>
      <c r="H3060" s="1">
        <f t="shared" si="197"/>
        <v>-552822</v>
      </c>
      <c r="I3060" s="2" t="s">
        <v>1900</v>
      </c>
      <c r="J3060" s="2" t="s">
        <v>441</v>
      </c>
      <c r="K3060" s="1">
        <f>+VLOOKUP(B3060,[21]Sheet1!$A:$H,6,0)</f>
        <v>-511872</v>
      </c>
      <c r="L3060" s="1">
        <f t="shared" si="196"/>
        <v>0</v>
      </c>
      <c r="M3060" s="6">
        <f>+VLOOKUP(B3060,[21]Sheet1!$A:$H,8,0)</f>
        <v>45237</v>
      </c>
      <c r="N3060" t="s">
        <v>5164</v>
      </c>
    </row>
    <row r="3061" spans="1:14" customFormat="1" hidden="1" x14ac:dyDescent="0.2">
      <c r="A3061" s="6">
        <v>45203</v>
      </c>
      <c r="B3061" s="2">
        <v>306</v>
      </c>
      <c r="C3061" s="2" t="s">
        <v>3296</v>
      </c>
      <c r="D3061" s="2" t="s">
        <v>5062</v>
      </c>
      <c r="E3061" s="1">
        <v>-5829640</v>
      </c>
      <c r="F3061" s="8" t="s">
        <v>316</v>
      </c>
      <c r="G3061" s="1">
        <v>-466371</v>
      </c>
      <c r="H3061" s="1">
        <f t="shared" si="197"/>
        <v>-6296011</v>
      </c>
      <c r="I3061" s="2" t="s">
        <v>1796</v>
      </c>
      <c r="J3061" s="2" t="s">
        <v>913</v>
      </c>
      <c r="K3061" s="1">
        <f>+VLOOKUP(B3061,[21]Sheet1!$A:$H,6,0)</f>
        <v>-5829640</v>
      </c>
      <c r="L3061" s="1">
        <f t="shared" si="196"/>
        <v>0</v>
      </c>
      <c r="M3061" s="6">
        <f>+VLOOKUP(B3061,[21]Sheet1!$A:$H,8,0)</f>
        <v>45237</v>
      </c>
      <c r="N3061" t="s">
        <v>5164</v>
      </c>
    </row>
    <row r="3062" spans="1:14" customFormat="1" hidden="1" x14ac:dyDescent="0.2">
      <c r="A3062" s="6">
        <v>45203</v>
      </c>
      <c r="B3062" s="2">
        <v>377</v>
      </c>
      <c r="C3062" s="2" t="s">
        <v>3657</v>
      </c>
      <c r="D3062" s="2" t="s">
        <v>5063</v>
      </c>
      <c r="E3062" s="1">
        <v>-1573773</v>
      </c>
      <c r="F3062" s="8" t="s">
        <v>316</v>
      </c>
      <c r="G3062" s="1">
        <v>-125903</v>
      </c>
      <c r="H3062" s="1">
        <f t="shared" si="197"/>
        <v>-1699676</v>
      </c>
      <c r="I3062" s="2" t="s">
        <v>2119</v>
      </c>
      <c r="J3062" s="2" t="s">
        <v>1150</v>
      </c>
      <c r="K3062" s="1">
        <f>+VLOOKUP(B3062,[21]Sheet1!$A:$H,6,0)</f>
        <v>-1573773</v>
      </c>
      <c r="L3062" s="1">
        <f t="shared" si="196"/>
        <v>0</v>
      </c>
      <c r="M3062" s="6">
        <f>+VLOOKUP(B3062,[21]Sheet1!$A:$H,8,0)</f>
        <v>45237</v>
      </c>
      <c r="N3062" t="s">
        <v>5164</v>
      </c>
    </row>
    <row r="3063" spans="1:14" customFormat="1" hidden="1" x14ac:dyDescent="0.2">
      <c r="A3063" s="6">
        <v>45203</v>
      </c>
      <c r="B3063" s="2">
        <v>390</v>
      </c>
      <c r="C3063" s="2" t="s">
        <v>3467</v>
      </c>
      <c r="D3063" s="2" t="s">
        <v>5064</v>
      </c>
      <c r="E3063" s="1">
        <v>-809542</v>
      </c>
      <c r="F3063" s="8" t="s">
        <v>316</v>
      </c>
      <c r="G3063" s="1">
        <v>-64763</v>
      </c>
      <c r="H3063" s="1">
        <f t="shared" si="197"/>
        <v>-874305</v>
      </c>
      <c r="I3063" s="2" t="s">
        <v>1893</v>
      </c>
      <c r="J3063" s="2" t="s">
        <v>375</v>
      </c>
      <c r="K3063" s="1">
        <f>+VLOOKUP(B3063,[21]Sheet1!$A:$H,6,0)</f>
        <v>-809542</v>
      </c>
      <c r="L3063" s="1">
        <f t="shared" si="196"/>
        <v>0</v>
      </c>
      <c r="M3063" s="6">
        <f>+VLOOKUP(B3063,[21]Sheet1!$A:$H,8,0)</f>
        <v>45237</v>
      </c>
      <c r="N3063" t="s">
        <v>5164</v>
      </c>
    </row>
    <row r="3064" spans="1:14" customFormat="1" hidden="1" x14ac:dyDescent="0.2">
      <c r="A3064" s="6">
        <v>45203</v>
      </c>
      <c r="B3064" s="2">
        <v>418</v>
      </c>
      <c r="C3064" s="2" t="s">
        <v>3440</v>
      </c>
      <c r="D3064" s="2" t="s">
        <v>5065</v>
      </c>
      <c r="E3064" s="1">
        <v>-740069</v>
      </c>
      <c r="F3064" s="8" t="s">
        <v>316</v>
      </c>
      <c r="G3064" s="1">
        <v>-59206</v>
      </c>
      <c r="H3064" s="1">
        <f t="shared" si="197"/>
        <v>-799275</v>
      </c>
      <c r="I3064" s="2" t="s">
        <v>1554</v>
      </c>
      <c r="J3064" s="2" t="s">
        <v>2830</v>
      </c>
      <c r="K3064" s="1">
        <f>+VLOOKUP(B3064,[21]Sheet1!$A:$H,6,0)</f>
        <v>-740069</v>
      </c>
      <c r="L3064" s="1">
        <f t="shared" si="196"/>
        <v>0</v>
      </c>
      <c r="M3064" s="6">
        <f>+VLOOKUP(B3064,[21]Sheet1!$A:$H,8,0)</f>
        <v>45237</v>
      </c>
      <c r="N3064" t="s">
        <v>5164</v>
      </c>
    </row>
    <row r="3065" spans="1:14" customFormat="1" hidden="1" x14ac:dyDescent="0.2">
      <c r="A3065" s="6">
        <v>45203</v>
      </c>
      <c r="B3065" s="2">
        <v>461</v>
      </c>
      <c r="C3065" s="2" t="s">
        <v>3462</v>
      </c>
      <c r="D3065" s="2" t="s">
        <v>5066</v>
      </c>
      <c r="E3065" s="1">
        <v>-1366622</v>
      </c>
      <c r="F3065" s="8" t="s">
        <v>316</v>
      </c>
      <c r="G3065" s="1">
        <v>-109330</v>
      </c>
      <c r="H3065" s="1">
        <f t="shared" si="197"/>
        <v>-1475952</v>
      </c>
      <c r="I3065" s="2" t="s">
        <v>2818</v>
      </c>
      <c r="J3065" s="2" t="s">
        <v>364</v>
      </c>
      <c r="K3065" s="1">
        <f>+VLOOKUP(B3065,[21]Sheet1!$A:$H,6,0)</f>
        <v>-1366622</v>
      </c>
      <c r="L3065" s="1">
        <f t="shared" si="196"/>
        <v>0</v>
      </c>
      <c r="M3065" s="6">
        <f>+VLOOKUP(B3065,[21]Sheet1!$A:$H,8,0)</f>
        <v>45237</v>
      </c>
      <c r="N3065" t="s">
        <v>5164</v>
      </c>
    </row>
    <row r="3066" spans="1:14" customFormat="1" hidden="1" x14ac:dyDescent="0.2">
      <c r="A3066" s="6">
        <v>45203</v>
      </c>
      <c r="B3066" s="2">
        <v>466</v>
      </c>
      <c r="C3066" s="2" t="s">
        <v>3464</v>
      </c>
      <c r="D3066" s="2" t="s">
        <v>5067</v>
      </c>
      <c r="E3066" s="1">
        <v>-1294062</v>
      </c>
      <c r="F3066" s="8" t="s">
        <v>316</v>
      </c>
      <c r="G3066" s="1">
        <v>-103525</v>
      </c>
      <c r="H3066" s="1">
        <f t="shared" si="197"/>
        <v>-1397587</v>
      </c>
      <c r="I3066" s="2" t="s">
        <v>1222</v>
      </c>
      <c r="J3066" s="2" t="s">
        <v>915</v>
      </c>
      <c r="K3066" s="1">
        <f>+VLOOKUP(B3066,[21]Sheet1!$A:$H,6,0)</f>
        <v>-1294062</v>
      </c>
      <c r="L3066" s="1">
        <f t="shared" si="196"/>
        <v>0</v>
      </c>
      <c r="M3066" s="6">
        <f>+VLOOKUP(B3066,[21]Sheet1!$A:$H,8,0)</f>
        <v>45237</v>
      </c>
      <c r="N3066" t="s">
        <v>5164</v>
      </c>
    </row>
    <row r="3067" spans="1:14" customFormat="1" hidden="1" x14ac:dyDescent="0.2">
      <c r="A3067" s="6">
        <v>45203</v>
      </c>
      <c r="B3067" s="2">
        <v>511</v>
      </c>
      <c r="C3067" s="2" t="s">
        <v>3464</v>
      </c>
      <c r="D3067" s="2" t="s">
        <v>5068</v>
      </c>
      <c r="E3067" s="1">
        <v>-666527</v>
      </c>
      <c r="F3067" s="8" t="s">
        <v>316</v>
      </c>
      <c r="G3067" s="1">
        <v>-53321</v>
      </c>
      <c r="H3067" s="1">
        <f t="shared" si="197"/>
        <v>-719848</v>
      </c>
      <c r="I3067" s="2" t="s">
        <v>1222</v>
      </c>
      <c r="J3067" s="2" t="s">
        <v>915</v>
      </c>
      <c r="K3067" s="1">
        <f>+VLOOKUP(B3067,[21]Sheet1!$A:$H,6,0)</f>
        <v>-666527</v>
      </c>
      <c r="L3067" s="1">
        <f t="shared" si="196"/>
        <v>0</v>
      </c>
      <c r="M3067" s="6">
        <f>+VLOOKUP(B3067,[21]Sheet1!$A:$H,8,0)</f>
        <v>45237</v>
      </c>
      <c r="N3067" t="s">
        <v>5164</v>
      </c>
    </row>
    <row r="3068" spans="1:14" customFormat="1" hidden="1" x14ac:dyDescent="0.2">
      <c r="A3068" s="6">
        <v>45206</v>
      </c>
      <c r="B3068" s="2">
        <v>60814</v>
      </c>
      <c r="C3068" s="2" t="s">
        <v>2162</v>
      </c>
      <c r="D3068" s="2" t="s">
        <v>5069</v>
      </c>
      <c r="E3068" s="1">
        <v>2221160</v>
      </c>
      <c r="F3068" s="8" t="s">
        <v>316</v>
      </c>
      <c r="G3068" s="1">
        <v>177693</v>
      </c>
      <c r="H3068" s="1">
        <f t="shared" si="197"/>
        <v>2398853</v>
      </c>
      <c r="I3068" s="2" t="s">
        <v>2119</v>
      </c>
      <c r="J3068" s="2" t="s">
        <v>1150</v>
      </c>
      <c r="K3068" s="1">
        <f>+VLOOKUP(B3068,[21]Sheet1!$A:$H,6,0)</f>
        <v>2221163</v>
      </c>
      <c r="L3068" s="1">
        <f t="shared" si="196"/>
        <v>3</v>
      </c>
      <c r="M3068" s="6">
        <f>+VLOOKUP(B3068,[21]Sheet1!$A:$H,8,0)</f>
        <v>45237</v>
      </c>
      <c r="N3068" t="s">
        <v>5164</v>
      </c>
    </row>
    <row r="3069" spans="1:14" customFormat="1" hidden="1" x14ac:dyDescent="0.2">
      <c r="A3069" s="6">
        <v>45206</v>
      </c>
      <c r="B3069" s="2">
        <v>60815</v>
      </c>
      <c r="C3069" s="2" t="s">
        <v>2162</v>
      </c>
      <c r="D3069" s="2" t="s">
        <v>5070</v>
      </c>
      <c r="E3069" s="1">
        <v>8171340</v>
      </c>
      <c r="F3069" s="8" t="s">
        <v>316</v>
      </c>
      <c r="G3069" s="1">
        <v>653707</v>
      </c>
      <c r="H3069" s="1">
        <f t="shared" si="197"/>
        <v>8825047</v>
      </c>
      <c r="I3069" s="2" t="s">
        <v>2355</v>
      </c>
      <c r="J3069" s="2" t="s">
        <v>2013</v>
      </c>
      <c r="K3069" s="1">
        <f>+VLOOKUP(B3069,[21]Sheet1!$A:$H,6,0)</f>
        <v>8171338</v>
      </c>
      <c r="L3069" s="1">
        <f t="shared" si="196"/>
        <v>-2</v>
      </c>
      <c r="M3069" s="6">
        <f>+VLOOKUP(B3069,[21]Sheet1!$A:$H,8,0)</f>
        <v>45237</v>
      </c>
      <c r="N3069" t="s">
        <v>5164</v>
      </c>
    </row>
    <row r="3070" spans="1:14" customFormat="1" hidden="1" x14ac:dyDescent="0.2">
      <c r="A3070" s="6">
        <v>45206</v>
      </c>
      <c r="B3070" s="2">
        <v>60816</v>
      </c>
      <c r="C3070" s="2" t="s">
        <v>2162</v>
      </c>
      <c r="D3070" s="2" t="s">
        <v>5071</v>
      </c>
      <c r="E3070" s="1">
        <v>1190660</v>
      </c>
      <c r="F3070" s="8" t="s">
        <v>316</v>
      </c>
      <c r="G3070" s="1">
        <v>95253</v>
      </c>
      <c r="H3070" s="1">
        <f t="shared" si="197"/>
        <v>1285913</v>
      </c>
      <c r="I3070" s="2" t="s">
        <v>2355</v>
      </c>
      <c r="J3070" s="2" t="s">
        <v>2013</v>
      </c>
      <c r="K3070" s="1">
        <f>+VLOOKUP(B3070,[21]Sheet1!$A:$H,6,0)</f>
        <v>1190663</v>
      </c>
      <c r="L3070" s="1">
        <f t="shared" si="196"/>
        <v>3</v>
      </c>
      <c r="M3070" s="6">
        <f>+VLOOKUP(B3070,[21]Sheet1!$A:$H,8,0)</f>
        <v>45237</v>
      </c>
      <c r="N3070" t="s">
        <v>5164</v>
      </c>
    </row>
    <row r="3071" spans="1:14" customFormat="1" hidden="1" x14ac:dyDescent="0.2">
      <c r="A3071" s="6">
        <v>45206</v>
      </c>
      <c r="B3071" s="2">
        <v>60817</v>
      </c>
      <c r="C3071" s="2" t="s">
        <v>2162</v>
      </c>
      <c r="D3071" s="2" t="s">
        <v>5072</v>
      </c>
      <c r="E3071" s="1">
        <v>1110580</v>
      </c>
      <c r="F3071" s="8" t="s">
        <v>316</v>
      </c>
      <c r="G3071" s="1">
        <v>88846</v>
      </c>
      <c r="H3071" s="1">
        <f t="shared" si="197"/>
        <v>1199426</v>
      </c>
      <c r="I3071" s="2" t="s">
        <v>24</v>
      </c>
      <c r="J3071" s="2" t="s">
        <v>349</v>
      </c>
      <c r="K3071" s="1">
        <f>+VLOOKUP(B3071,[21]Sheet1!$A:$H,6,0)</f>
        <v>1110575</v>
      </c>
      <c r="L3071" s="1">
        <f t="shared" si="196"/>
        <v>-5</v>
      </c>
      <c r="M3071" s="6">
        <f>+VLOOKUP(B3071,[21]Sheet1!$A:$H,8,0)</f>
        <v>45237</v>
      </c>
      <c r="N3071" t="s">
        <v>5164</v>
      </c>
    </row>
    <row r="3072" spans="1:14" customFormat="1" hidden="1" x14ac:dyDescent="0.2">
      <c r="A3072" s="6">
        <v>45206</v>
      </c>
      <c r="B3072" s="2">
        <v>60818</v>
      </c>
      <c r="C3072" s="2" t="s">
        <v>2162</v>
      </c>
      <c r="D3072" s="2" t="s">
        <v>5073</v>
      </c>
      <c r="E3072" s="1">
        <v>1110580</v>
      </c>
      <c r="F3072" s="8" t="s">
        <v>316</v>
      </c>
      <c r="G3072" s="1">
        <v>88846</v>
      </c>
      <c r="H3072" s="1">
        <f t="shared" si="197"/>
        <v>1199426</v>
      </c>
      <c r="I3072" s="2" t="s">
        <v>124</v>
      </c>
      <c r="J3072" s="2" t="s">
        <v>1197</v>
      </c>
      <c r="K3072" s="1">
        <f>+VLOOKUP(B3072,[21]Sheet1!$A:$H,6,0)</f>
        <v>1110575</v>
      </c>
      <c r="L3072" s="1">
        <f t="shared" si="196"/>
        <v>-5</v>
      </c>
      <c r="M3072" s="6">
        <f>+VLOOKUP(B3072,[21]Sheet1!$A:$H,8,0)</f>
        <v>45237</v>
      </c>
      <c r="N3072" t="s">
        <v>5164</v>
      </c>
    </row>
    <row r="3073" spans="1:18" hidden="1" x14ac:dyDescent="0.2">
      <c r="A3073" s="6">
        <v>45206</v>
      </c>
      <c r="B3073" s="2">
        <v>60819</v>
      </c>
      <c r="C3073" s="2" t="s">
        <v>2162</v>
      </c>
      <c r="D3073" s="2" t="s">
        <v>5074</v>
      </c>
      <c r="E3073" s="1">
        <v>501830</v>
      </c>
      <c r="F3073" s="8" t="s">
        <v>316</v>
      </c>
      <c r="G3073" s="1">
        <v>40146</v>
      </c>
      <c r="H3073" s="1">
        <f t="shared" si="197"/>
        <v>541976</v>
      </c>
      <c r="I3073" s="2" t="s">
        <v>2818</v>
      </c>
      <c r="J3073" s="2" t="s">
        <v>364</v>
      </c>
      <c r="K3073" s="1">
        <f>+VLOOKUP(B3073,[21]Sheet1!$A:$H,6,0)</f>
        <v>501825</v>
      </c>
      <c r="L3073" s="1">
        <f t="shared" si="196"/>
        <v>-5</v>
      </c>
      <c r="M3073" s="6">
        <f>+VLOOKUP(B3073,[21]Sheet1!$A:$H,8,0)</f>
        <v>45237</v>
      </c>
      <c r="N3073" t="s">
        <v>5164</v>
      </c>
      <c r="O3073"/>
      <c r="P3073"/>
    </row>
    <row r="3074" spans="1:18" hidden="1" x14ac:dyDescent="0.2">
      <c r="A3074" s="6">
        <v>45206</v>
      </c>
      <c r="B3074" s="2">
        <v>60820</v>
      </c>
      <c r="C3074" s="2" t="s">
        <v>2162</v>
      </c>
      <c r="D3074" s="2" t="s">
        <v>5075</v>
      </c>
      <c r="E3074" s="1">
        <v>10081200</v>
      </c>
      <c r="F3074" s="8" t="s">
        <v>316</v>
      </c>
      <c r="G3074" s="1">
        <v>806496</v>
      </c>
      <c r="H3074" s="1">
        <f t="shared" si="197"/>
        <v>10887696</v>
      </c>
      <c r="I3074" s="2" t="s">
        <v>2818</v>
      </c>
      <c r="J3074" s="2" t="s">
        <v>364</v>
      </c>
      <c r="K3074" s="1">
        <f>+VLOOKUP(B3074,[21]Sheet1!$A:$H,6,0)</f>
        <v>10081200</v>
      </c>
      <c r="L3074" s="1">
        <f t="shared" si="196"/>
        <v>0</v>
      </c>
      <c r="M3074" s="6">
        <f>+VLOOKUP(B3074,[21]Sheet1!$A:$H,8,0)</f>
        <v>45237</v>
      </c>
      <c r="N3074" t="s">
        <v>5164</v>
      </c>
      <c r="O3074"/>
      <c r="P3074"/>
    </row>
    <row r="3075" spans="1:18" hidden="1" x14ac:dyDescent="0.2">
      <c r="A3075" s="6">
        <v>45206</v>
      </c>
      <c r="B3075" s="2">
        <v>60821</v>
      </c>
      <c r="C3075" s="2" t="s">
        <v>2162</v>
      </c>
      <c r="D3075" s="2" t="s">
        <v>5076</v>
      </c>
      <c r="E3075" s="1">
        <v>1309220</v>
      </c>
      <c r="F3075" s="8" t="s">
        <v>316</v>
      </c>
      <c r="G3075" s="1">
        <v>104738</v>
      </c>
      <c r="H3075" s="1">
        <f t="shared" si="197"/>
        <v>1413958</v>
      </c>
      <c r="I3075" s="2" t="s">
        <v>2445</v>
      </c>
      <c r="J3075" s="2" t="s">
        <v>1098</v>
      </c>
      <c r="K3075" s="1">
        <f>+VLOOKUP(B3075,[22]Sheet1!$A:$H,6,0)</f>
        <v>1309225</v>
      </c>
      <c r="L3075" s="1">
        <f t="shared" si="196"/>
        <v>5</v>
      </c>
      <c r="M3075" s="6">
        <f>+VLOOKUP(B3075,[22]Sheet1!$A:$H,8,0)</f>
        <v>45268</v>
      </c>
      <c r="N3075" t="s">
        <v>5247</v>
      </c>
      <c r="R3075" s="4"/>
    </row>
    <row r="3076" spans="1:18" hidden="1" x14ac:dyDescent="0.2">
      <c r="A3076" s="6">
        <v>45206</v>
      </c>
      <c r="B3076" s="2">
        <v>60822</v>
      </c>
      <c r="C3076" s="2" t="s">
        <v>2162</v>
      </c>
      <c r="D3076" s="2" t="s">
        <v>5077</v>
      </c>
      <c r="E3076" s="1">
        <v>2381320</v>
      </c>
      <c r="F3076" s="8" t="s">
        <v>316</v>
      </c>
      <c r="G3076" s="1">
        <v>190506</v>
      </c>
      <c r="H3076" s="1">
        <f t="shared" si="197"/>
        <v>2571826</v>
      </c>
      <c r="I3076" s="2" t="s">
        <v>1554</v>
      </c>
      <c r="J3076" s="2" t="s">
        <v>2830</v>
      </c>
      <c r="K3076" s="1">
        <f>+VLOOKUP(B3076,[21]Sheet1!$A:$H,6,0)</f>
        <v>2381325</v>
      </c>
      <c r="L3076" s="1">
        <f t="shared" si="196"/>
        <v>5</v>
      </c>
      <c r="M3076" s="6">
        <f>+VLOOKUP(B3076,[21]Sheet1!$A:$H,8,0)</f>
        <v>45237</v>
      </c>
      <c r="N3076" t="s">
        <v>5164</v>
      </c>
      <c r="O3076"/>
      <c r="P3076"/>
    </row>
    <row r="3077" spans="1:18" hidden="1" x14ac:dyDescent="0.2">
      <c r="A3077" s="6">
        <v>45206</v>
      </c>
      <c r="B3077" s="2">
        <v>60823</v>
      </c>
      <c r="C3077" s="2" t="s">
        <v>2162</v>
      </c>
      <c r="D3077" s="2" t="s">
        <v>5078</v>
      </c>
      <c r="E3077" s="1">
        <v>2830115</v>
      </c>
      <c r="F3077" s="8" t="s">
        <v>316</v>
      </c>
      <c r="G3077" s="1">
        <v>226409</v>
      </c>
      <c r="H3077" s="1">
        <f t="shared" si="197"/>
        <v>3056524</v>
      </c>
      <c r="I3077" s="2" t="s">
        <v>1796</v>
      </c>
      <c r="J3077" s="2" t="s">
        <v>913</v>
      </c>
      <c r="K3077" s="1">
        <f>+VLOOKUP(B3077,[21]Sheet1!$A:$H,6,0)</f>
        <v>2830113</v>
      </c>
      <c r="L3077" s="1">
        <f t="shared" si="196"/>
        <v>-2</v>
      </c>
      <c r="M3077" s="6">
        <f>+VLOOKUP(B3077,[21]Sheet1!$A:$H,8,0)</f>
        <v>45237</v>
      </c>
      <c r="N3077" t="s">
        <v>5164</v>
      </c>
      <c r="O3077"/>
      <c r="P3077"/>
    </row>
    <row r="3078" spans="1:18" hidden="1" x14ac:dyDescent="0.2">
      <c r="A3078" s="6">
        <v>45206</v>
      </c>
      <c r="B3078" s="2">
        <v>60824</v>
      </c>
      <c r="C3078" s="2" t="s">
        <v>2162</v>
      </c>
      <c r="D3078" s="2" t="s">
        <v>5079</v>
      </c>
      <c r="E3078" s="1">
        <v>1468620</v>
      </c>
      <c r="F3078" s="8" t="s">
        <v>316</v>
      </c>
      <c r="G3078" s="1">
        <v>117490</v>
      </c>
      <c r="H3078" s="1">
        <f t="shared" si="197"/>
        <v>1586110</v>
      </c>
      <c r="I3078" s="2" t="s">
        <v>944</v>
      </c>
      <c r="J3078" s="2" t="s">
        <v>319</v>
      </c>
      <c r="K3078" s="1">
        <f>+VLOOKUP(B3078,[21]Sheet1!$A:$H,6,0)</f>
        <v>1468625</v>
      </c>
      <c r="L3078" s="1">
        <f t="shared" si="196"/>
        <v>5</v>
      </c>
      <c r="M3078" s="6">
        <f>+VLOOKUP(B3078,[21]Sheet1!$A:$H,8,0)</f>
        <v>45237</v>
      </c>
      <c r="N3078" t="s">
        <v>5164</v>
      </c>
      <c r="O3078"/>
      <c r="P3078"/>
    </row>
    <row r="3079" spans="1:18" hidden="1" x14ac:dyDescent="0.2">
      <c r="A3079" s="6">
        <v>45206</v>
      </c>
      <c r="B3079" s="2">
        <v>60825</v>
      </c>
      <c r="C3079" s="2" t="s">
        <v>2162</v>
      </c>
      <c r="D3079" s="2" t="s">
        <v>5080</v>
      </c>
      <c r="E3079" s="1">
        <v>2579200</v>
      </c>
      <c r="F3079" s="8" t="s">
        <v>316</v>
      </c>
      <c r="G3079" s="1">
        <v>206336</v>
      </c>
      <c r="H3079" s="1">
        <f t="shared" si="197"/>
        <v>2785536</v>
      </c>
      <c r="I3079" s="2" t="s">
        <v>2355</v>
      </c>
      <c r="J3079" s="2" t="s">
        <v>2013</v>
      </c>
      <c r="K3079" s="1">
        <f>+VLOOKUP(B3079,[21]Sheet1!$A:$H,6,0)</f>
        <v>2579200</v>
      </c>
      <c r="L3079" s="1">
        <f t="shared" si="196"/>
        <v>0</v>
      </c>
      <c r="M3079" s="6">
        <f>+VLOOKUP(B3079,[21]Sheet1!$A:$H,8,0)</f>
        <v>45237</v>
      </c>
      <c r="N3079" t="s">
        <v>5164</v>
      </c>
      <c r="O3079"/>
      <c r="P3079"/>
    </row>
    <row r="3080" spans="1:18" hidden="1" x14ac:dyDescent="0.2">
      <c r="A3080" s="6">
        <v>45206</v>
      </c>
      <c r="B3080" s="2">
        <v>60826</v>
      </c>
      <c r="C3080" s="2" t="s">
        <v>2162</v>
      </c>
      <c r="D3080" s="2" t="s">
        <v>5081</v>
      </c>
      <c r="E3080" s="1">
        <v>3833570</v>
      </c>
      <c r="F3080" s="8" t="s">
        <v>316</v>
      </c>
      <c r="G3080" s="1">
        <v>306686</v>
      </c>
      <c r="H3080" s="1">
        <f t="shared" si="197"/>
        <v>4140256</v>
      </c>
      <c r="I3080" s="2" t="s">
        <v>2355</v>
      </c>
      <c r="J3080" s="2" t="s">
        <v>2013</v>
      </c>
      <c r="K3080" s="1">
        <f>+VLOOKUP(B3080,[21]Sheet1!$A:$H,6,0)</f>
        <v>3833575</v>
      </c>
      <c r="L3080" s="1">
        <f t="shared" si="196"/>
        <v>5</v>
      </c>
      <c r="M3080" s="6">
        <f>+VLOOKUP(B3080,[21]Sheet1!$A:$H,8,0)</f>
        <v>45237</v>
      </c>
      <c r="N3080" t="s">
        <v>5164</v>
      </c>
      <c r="O3080"/>
      <c r="P3080"/>
    </row>
    <row r="3081" spans="1:18" hidden="1" x14ac:dyDescent="0.2">
      <c r="A3081" s="6">
        <v>45209</v>
      </c>
      <c r="B3081" s="2">
        <v>343</v>
      </c>
      <c r="C3081" s="2" t="s">
        <v>3458</v>
      </c>
      <c r="D3081" s="2" t="s">
        <v>5082</v>
      </c>
      <c r="E3081" s="1">
        <v>-700729</v>
      </c>
      <c r="F3081" s="8" t="s">
        <v>316</v>
      </c>
      <c r="G3081" s="1">
        <v>-56059</v>
      </c>
      <c r="H3081" s="1">
        <f t="shared" si="197"/>
        <v>-756788</v>
      </c>
      <c r="I3081" s="2" t="s">
        <v>124</v>
      </c>
      <c r="J3081" s="2" t="s">
        <v>1197</v>
      </c>
      <c r="K3081" s="1">
        <f>+VLOOKUP(B3081,[21]Sheet1!$A:$H,6,0)</f>
        <v>-700729</v>
      </c>
      <c r="L3081" s="1">
        <f t="shared" si="196"/>
        <v>0</v>
      </c>
      <c r="M3081" s="6">
        <f>+VLOOKUP(B3081,[21]Sheet1!$A:$H,8,0)</f>
        <v>45237</v>
      </c>
      <c r="N3081" t="s">
        <v>5164</v>
      </c>
      <c r="O3081"/>
      <c r="P3081"/>
    </row>
    <row r="3082" spans="1:18" hidden="1" x14ac:dyDescent="0.2">
      <c r="A3082" s="6">
        <v>45211</v>
      </c>
      <c r="B3082" s="2">
        <v>463</v>
      </c>
      <c r="C3082" s="2" t="s">
        <v>3960</v>
      </c>
      <c r="D3082" s="2" t="s">
        <v>5083</v>
      </c>
      <c r="E3082" s="1">
        <v>-107205</v>
      </c>
      <c r="F3082" s="8" t="s">
        <v>316</v>
      </c>
      <c r="G3082" s="1">
        <v>-8576</v>
      </c>
      <c r="H3082" s="1">
        <f t="shared" si="197"/>
        <v>-115781</v>
      </c>
      <c r="I3082" s="2" t="s">
        <v>944</v>
      </c>
      <c r="J3082" s="2" t="s">
        <v>319</v>
      </c>
      <c r="K3082" s="1">
        <f>+VLOOKUP(B3082,[21]Sheet1!$A:$H,6,0)</f>
        <v>-107205</v>
      </c>
      <c r="L3082" s="1">
        <f t="shared" si="196"/>
        <v>0</v>
      </c>
      <c r="M3082" s="6">
        <f>+VLOOKUP(B3082,[21]Sheet1!$A:$H,8,0)</f>
        <v>45237</v>
      </c>
      <c r="N3082" t="s">
        <v>5164</v>
      </c>
      <c r="O3082"/>
      <c r="P3082"/>
    </row>
    <row r="3083" spans="1:18" hidden="1" x14ac:dyDescent="0.2">
      <c r="A3083" s="6">
        <v>45213</v>
      </c>
      <c r="B3083" s="2">
        <v>62042</v>
      </c>
      <c r="C3083" s="2" t="s">
        <v>2162</v>
      </c>
      <c r="D3083" s="2" t="s">
        <v>5084</v>
      </c>
      <c r="E3083" s="1">
        <v>2531869</v>
      </c>
      <c r="F3083" s="8" t="s">
        <v>316</v>
      </c>
      <c r="G3083" s="1">
        <v>202550</v>
      </c>
      <c r="H3083" s="1">
        <f t="shared" si="197"/>
        <v>2734419</v>
      </c>
      <c r="I3083" s="2" t="s">
        <v>2119</v>
      </c>
      <c r="J3083" s="2" t="s">
        <v>1150</v>
      </c>
      <c r="K3083" s="1">
        <f>+VLOOKUP(B3083,[21]Sheet1!$A:$H,6,0)</f>
        <v>2531875</v>
      </c>
      <c r="L3083" s="1">
        <f t="shared" si="196"/>
        <v>6</v>
      </c>
      <c r="M3083" s="6">
        <f>+VLOOKUP(B3083,[21]Sheet1!$A:$H,8,0)</f>
        <v>45237</v>
      </c>
      <c r="N3083" t="s">
        <v>5164</v>
      </c>
      <c r="O3083"/>
      <c r="P3083"/>
    </row>
    <row r="3084" spans="1:18" hidden="1" x14ac:dyDescent="0.2">
      <c r="A3084" s="6">
        <v>45213</v>
      </c>
      <c r="B3084" s="2">
        <v>62043</v>
      </c>
      <c r="C3084" s="2" t="s">
        <v>2162</v>
      </c>
      <c r="D3084" s="2" t="s">
        <v>5085</v>
      </c>
      <c r="E3084" s="1">
        <v>4504550</v>
      </c>
      <c r="F3084" s="8" t="s">
        <v>316</v>
      </c>
      <c r="G3084" s="1">
        <v>360364</v>
      </c>
      <c r="H3084" s="1">
        <f t="shared" si="197"/>
        <v>4864914</v>
      </c>
      <c r="I3084" s="2" t="s">
        <v>1222</v>
      </c>
      <c r="J3084" s="2" t="s">
        <v>915</v>
      </c>
      <c r="K3084" s="1">
        <f>+VLOOKUP(B3084,[21]Sheet1!$A:$H,6,0)</f>
        <v>4504550</v>
      </c>
      <c r="L3084" s="1">
        <f t="shared" si="196"/>
        <v>0</v>
      </c>
      <c r="M3084" s="6">
        <f>+VLOOKUP(B3084,[21]Sheet1!$A:$H,8,0)</f>
        <v>45237</v>
      </c>
      <c r="N3084" t="s">
        <v>5164</v>
      </c>
      <c r="O3084"/>
      <c r="P3084"/>
    </row>
    <row r="3085" spans="1:18" hidden="1" x14ac:dyDescent="0.2">
      <c r="A3085" s="6">
        <v>45213</v>
      </c>
      <c r="B3085" s="2">
        <v>62044</v>
      </c>
      <c r="C3085" s="2" t="s">
        <v>2162</v>
      </c>
      <c r="D3085" s="2" t="s">
        <v>5086</v>
      </c>
      <c r="E3085" s="1">
        <v>1110580</v>
      </c>
      <c r="F3085" s="8" t="s">
        <v>316</v>
      </c>
      <c r="G3085" s="1">
        <v>88846</v>
      </c>
      <c r="H3085" s="1">
        <f t="shared" si="197"/>
        <v>1199426</v>
      </c>
      <c r="I3085" s="2" t="s">
        <v>1222</v>
      </c>
      <c r="J3085" s="2" t="s">
        <v>915</v>
      </c>
      <c r="K3085" s="1">
        <f>+VLOOKUP(B3085,[21]Sheet1!$A:$H,6,0)</f>
        <v>1110575</v>
      </c>
      <c r="L3085" s="1">
        <f t="shared" si="196"/>
        <v>-5</v>
      </c>
      <c r="M3085" s="6">
        <f>+VLOOKUP(B3085,[21]Sheet1!$A:$H,8,0)</f>
        <v>45237</v>
      </c>
      <c r="N3085" t="s">
        <v>5164</v>
      </c>
      <c r="O3085"/>
      <c r="P3085"/>
    </row>
    <row r="3086" spans="1:18" hidden="1" x14ac:dyDescent="0.2">
      <c r="A3086" s="6">
        <v>45213</v>
      </c>
      <c r="B3086" s="2">
        <v>62045</v>
      </c>
      <c r="C3086" s="2" t="s">
        <v>2162</v>
      </c>
      <c r="D3086" s="2" t="s">
        <v>5087</v>
      </c>
      <c r="E3086" s="1">
        <v>1468620</v>
      </c>
      <c r="F3086" s="8" t="s">
        <v>316</v>
      </c>
      <c r="G3086" s="1">
        <v>117490</v>
      </c>
      <c r="H3086" s="1">
        <f t="shared" si="197"/>
        <v>1586110</v>
      </c>
      <c r="I3086" s="2" t="s">
        <v>124</v>
      </c>
      <c r="J3086" s="2" t="s">
        <v>1197</v>
      </c>
      <c r="K3086" s="1">
        <f>+VLOOKUP(B3086,[21]Sheet1!$A:$H,6,0)</f>
        <v>1468625</v>
      </c>
      <c r="L3086" s="1">
        <f t="shared" si="196"/>
        <v>5</v>
      </c>
      <c r="M3086" s="6">
        <f>+VLOOKUP(B3086,[21]Sheet1!$A:$H,8,0)</f>
        <v>45237</v>
      </c>
      <c r="N3086" t="s">
        <v>5164</v>
      </c>
      <c r="O3086"/>
      <c r="P3086"/>
    </row>
    <row r="3087" spans="1:18" hidden="1" x14ac:dyDescent="0.2">
      <c r="A3087" s="6">
        <v>45213</v>
      </c>
      <c r="B3087" s="2">
        <v>62046</v>
      </c>
      <c r="C3087" s="2" t="s">
        <v>2162</v>
      </c>
      <c r="D3087" s="2" t="s">
        <v>5088</v>
      </c>
      <c r="E3087" s="1">
        <v>2381320</v>
      </c>
      <c r="F3087" s="8" t="s">
        <v>316</v>
      </c>
      <c r="G3087" s="1">
        <v>190506</v>
      </c>
      <c r="H3087" s="1">
        <f t="shared" si="197"/>
        <v>2571826</v>
      </c>
      <c r="I3087" s="2" t="s">
        <v>2445</v>
      </c>
      <c r="J3087" s="2" t="s">
        <v>1098</v>
      </c>
      <c r="K3087" s="1">
        <f>+VLOOKUP(B3087,[21]Sheet1!$A:$H,6,0)</f>
        <v>2381325</v>
      </c>
      <c r="L3087" s="1">
        <f t="shared" si="196"/>
        <v>5</v>
      </c>
      <c r="M3087" s="6">
        <f>+VLOOKUP(B3087,[21]Sheet1!$A:$H,8,0)</f>
        <v>45237</v>
      </c>
      <c r="N3087" t="s">
        <v>5164</v>
      </c>
      <c r="O3087"/>
      <c r="P3087"/>
    </row>
    <row r="3088" spans="1:18" hidden="1" x14ac:dyDescent="0.2">
      <c r="A3088" s="6">
        <v>45213</v>
      </c>
      <c r="B3088" s="2">
        <v>62047</v>
      </c>
      <c r="C3088" s="2" t="s">
        <v>2162</v>
      </c>
      <c r="D3088" s="2" t="s">
        <v>5089</v>
      </c>
      <c r="E3088" s="1">
        <v>4960520</v>
      </c>
      <c r="F3088" s="8" t="s">
        <v>316</v>
      </c>
      <c r="G3088" s="1">
        <v>396842</v>
      </c>
      <c r="H3088" s="1">
        <f t="shared" si="197"/>
        <v>5357362</v>
      </c>
      <c r="I3088" s="2" t="s">
        <v>2339</v>
      </c>
      <c r="J3088" s="2" t="s">
        <v>1408</v>
      </c>
      <c r="K3088" s="1">
        <f>+VLOOKUP(B3088,[21]Sheet1!$A:$H,6,0)</f>
        <v>4960525</v>
      </c>
      <c r="L3088" s="1">
        <f t="shared" si="196"/>
        <v>5</v>
      </c>
      <c r="M3088" s="6">
        <f>+VLOOKUP(B3088,[21]Sheet1!$A:$H,8,0)</f>
        <v>45237</v>
      </c>
      <c r="N3088" t="s">
        <v>5164</v>
      </c>
      <c r="O3088"/>
      <c r="P3088"/>
    </row>
    <row r="3089" spans="1:14" customFormat="1" hidden="1" x14ac:dyDescent="0.2">
      <c r="A3089" s="6">
        <v>45213</v>
      </c>
      <c r="B3089" s="2">
        <v>62048</v>
      </c>
      <c r="C3089" s="2" t="s">
        <v>2162</v>
      </c>
      <c r="D3089" s="2" t="s">
        <v>5090</v>
      </c>
      <c r="E3089" s="1">
        <v>2381320</v>
      </c>
      <c r="F3089" s="8" t="s">
        <v>316</v>
      </c>
      <c r="G3089" s="1">
        <v>190506</v>
      </c>
      <c r="H3089" s="1">
        <f t="shared" si="197"/>
        <v>2571826</v>
      </c>
      <c r="I3089" s="2" t="s">
        <v>944</v>
      </c>
      <c r="J3089" s="2" t="s">
        <v>319</v>
      </c>
      <c r="K3089" s="1">
        <f>+VLOOKUP(B3089,[21]Sheet1!$A:$H,6,0)</f>
        <v>2381325</v>
      </c>
      <c r="L3089" s="1">
        <f t="shared" si="196"/>
        <v>5</v>
      </c>
      <c r="M3089" s="6">
        <f>+VLOOKUP(B3089,[21]Sheet1!$A:$H,8,0)</f>
        <v>45237</v>
      </c>
      <c r="N3089" t="s">
        <v>5164</v>
      </c>
    </row>
    <row r="3090" spans="1:14" customFormat="1" hidden="1" x14ac:dyDescent="0.2">
      <c r="A3090" s="6">
        <v>45213</v>
      </c>
      <c r="B3090" s="2">
        <v>62049</v>
      </c>
      <c r="C3090" s="2" t="s">
        <v>2162</v>
      </c>
      <c r="D3090" s="2" t="s">
        <v>5091</v>
      </c>
      <c r="E3090" s="1">
        <v>2472075</v>
      </c>
      <c r="F3090" s="8" t="s">
        <v>316</v>
      </c>
      <c r="G3090" s="1">
        <v>197766</v>
      </c>
      <c r="H3090" s="1">
        <f t="shared" si="197"/>
        <v>2669841</v>
      </c>
      <c r="I3090" s="2" t="s">
        <v>1900</v>
      </c>
      <c r="J3090" s="2" t="s">
        <v>441</v>
      </c>
      <c r="K3090" s="1">
        <f>+VLOOKUP(B3090,[21]Sheet1!$A:$H,6,0)</f>
        <v>2472075</v>
      </c>
      <c r="L3090" s="1">
        <f t="shared" si="196"/>
        <v>0</v>
      </c>
      <c r="M3090" s="6">
        <f>+VLOOKUP(B3090,[21]Sheet1!$A:$H,8,0)</f>
        <v>45237</v>
      </c>
      <c r="N3090" t="s">
        <v>5164</v>
      </c>
    </row>
    <row r="3091" spans="1:14" customFormat="1" hidden="1" x14ac:dyDescent="0.2">
      <c r="A3091" s="6">
        <v>45213</v>
      </c>
      <c r="B3091" s="2">
        <v>62050</v>
      </c>
      <c r="C3091" s="2" t="s">
        <v>2162</v>
      </c>
      <c r="D3091" s="2" t="s">
        <v>5092</v>
      </c>
      <c r="E3091" s="1">
        <v>1110580</v>
      </c>
      <c r="F3091" s="8" t="s">
        <v>316</v>
      </c>
      <c r="G3091" s="1">
        <v>88846</v>
      </c>
      <c r="H3091" s="1">
        <f t="shared" si="197"/>
        <v>1199426</v>
      </c>
      <c r="I3091" s="2" t="s">
        <v>24</v>
      </c>
      <c r="J3091" s="2" t="s">
        <v>349</v>
      </c>
      <c r="K3091" s="1">
        <f>+VLOOKUP(B3091,[21]Sheet1!$A:$H,6,0)</f>
        <v>1110575</v>
      </c>
      <c r="L3091" s="1">
        <f t="shared" si="196"/>
        <v>-5</v>
      </c>
      <c r="M3091" s="6">
        <f>+VLOOKUP(B3091,[21]Sheet1!$A:$H,8,0)</f>
        <v>45237</v>
      </c>
      <c r="N3091" t="s">
        <v>5164</v>
      </c>
    </row>
    <row r="3092" spans="1:14" customFormat="1" hidden="1" x14ac:dyDescent="0.2">
      <c r="A3092" s="6">
        <v>45213</v>
      </c>
      <c r="B3092" s="2">
        <v>62051</v>
      </c>
      <c r="C3092" s="2" t="s">
        <v>2162</v>
      </c>
      <c r="D3092" s="2" t="s">
        <v>5093</v>
      </c>
      <c r="E3092" s="1">
        <v>1110580</v>
      </c>
      <c r="F3092" s="8" t="s">
        <v>316</v>
      </c>
      <c r="G3092" s="1">
        <v>88846</v>
      </c>
      <c r="H3092" s="1">
        <f t="shared" si="197"/>
        <v>1199426</v>
      </c>
      <c r="I3092" s="2" t="s">
        <v>2818</v>
      </c>
      <c r="J3092" s="2" t="s">
        <v>364</v>
      </c>
      <c r="K3092" s="1">
        <f>+VLOOKUP(B3092,[21]Sheet1!$A:$H,6,0)</f>
        <v>1110575</v>
      </c>
      <c r="L3092" s="1">
        <f t="shared" si="196"/>
        <v>-5</v>
      </c>
      <c r="M3092" s="6">
        <f>+VLOOKUP(B3092,[21]Sheet1!$A:$H,8,0)</f>
        <v>45237</v>
      </c>
      <c r="N3092" t="s">
        <v>5164</v>
      </c>
    </row>
    <row r="3093" spans="1:14" customFormat="1" hidden="1" x14ac:dyDescent="0.2">
      <c r="A3093" s="6">
        <v>45213</v>
      </c>
      <c r="B3093" s="2">
        <v>62052</v>
      </c>
      <c r="C3093" s="2" t="s">
        <v>2162</v>
      </c>
      <c r="D3093" s="2" t="s">
        <v>5094</v>
      </c>
      <c r="E3093" s="1">
        <v>1719535</v>
      </c>
      <c r="F3093" s="8" t="s">
        <v>316</v>
      </c>
      <c r="G3093" s="1">
        <v>137563</v>
      </c>
      <c r="H3093" s="1">
        <f t="shared" si="197"/>
        <v>1857098</v>
      </c>
      <c r="I3093" s="2" t="s">
        <v>2119</v>
      </c>
      <c r="J3093" s="2" t="s">
        <v>1150</v>
      </c>
      <c r="K3093" s="1">
        <f>+VLOOKUP(B3093,[21]Sheet1!$A:$H,6,0)</f>
        <v>1719538</v>
      </c>
      <c r="L3093" s="1">
        <f t="shared" si="196"/>
        <v>3</v>
      </c>
      <c r="M3093" s="6">
        <f>+VLOOKUP(B3093,[21]Sheet1!$A:$H,8,0)</f>
        <v>45237</v>
      </c>
      <c r="N3093" t="s">
        <v>5164</v>
      </c>
    </row>
    <row r="3094" spans="1:14" customFormat="1" hidden="1" x14ac:dyDescent="0.2">
      <c r="A3094" s="6">
        <v>45213</v>
      </c>
      <c r="B3094" s="2">
        <v>62053</v>
      </c>
      <c r="C3094" s="2" t="s">
        <v>2162</v>
      </c>
      <c r="D3094" s="2" t="s">
        <v>5095</v>
      </c>
      <c r="E3094" s="1">
        <v>1003660</v>
      </c>
      <c r="F3094" s="8" t="s">
        <v>316</v>
      </c>
      <c r="G3094" s="1">
        <v>80293</v>
      </c>
      <c r="H3094" s="1">
        <f t="shared" si="197"/>
        <v>1083953</v>
      </c>
      <c r="I3094" s="2" t="s">
        <v>2355</v>
      </c>
      <c r="J3094" s="2" t="s">
        <v>2013</v>
      </c>
      <c r="K3094" s="1">
        <f>+VLOOKUP(B3094,[21]Sheet1!$A:$H,6,0)</f>
        <v>1003663</v>
      </c>
      <c r="L3094" s="1">
        <f t="shared" si="196"/>
        <v>3</v>
      </c>
      <c r="M3094" s="6">
        <f>+VLOOKUP(B3094,[21]Sheet1!$A:$H,8,0)</f>
        <v>45237</v>
      </c>
      <c r="N3094" t="s">
        <v>5164</v>
      </c>
    </row>
    <row r="3095" spans="1:14" customFormat="1" hidden="1" x14ac:dyDescent="0.2">
      <c r="A3095" s="6">
        <v>45213</v>
      </c>
      <c r="B3095" s="2">
        <v>62054</v>
      </c>
      <c r="C3095" s="2" t="s">
        <v>2162</v>
      </c>
      <c r="D3095" s="2" t="s">
        <v>5096</v>
      </c>
      <c r="E3095" s="1">
        <v>1468620</v>
      </c>
      <c r="F3095" s="8" t="s">
        <v>316</v>
      </c>
      <c r="G3095" s="1">
        <v>117490</v>
      </c>
      <c r="H3095" s="1">
        <f t="shared" si="197"/>
        <v>1586110</v>
      </c>
      <c r="I3095" s="2" t="s">
        <v>2355</v>
      </c>
      <c r="J3095" s="2" t="s">
        <v>2013</v>
      </c>
      <c r="K3095" s="1">
        <f>+VLOOKUP(B3095,[21]Sheet1!$A:$H,6,0)</f>
        <v>1468625</v>
      </c>
      <c r="L3095" s="1">
        <f t="shared" si="196"/>
        <v>5</v>
      </c>
      <c r="M3095" s="6">
        <f>+VLOOKUP(B3095,[21]Sheet1!$A:$H,8,0)</f>
        <v>45237</v>
      </c>
      <c r="N3095" t="s">
        <v>5164</v>
      </c>
    </row>
    <row r="3096" spans="1:14" customFormat="1" hidden="1" x14ac:dyDescent="0.2">
      <c r="A3096" s="6">
        <v>45213</v>
      </c>
      <c r="B3096" s="2">
        <v>62055</v>
      </c>
      <c r="C3096" s="2" t="s">
        <v>2162</v>
      </c>
      <c r="D3096" s="2" t="s">
        <v>5097</v>
      </c>
      <c r="E3096" s="1">
        <v>1110580</v>
      </c>
      <c r="F3096" s="8" t="s">
        <v>316</v>
      </c>
      <c r="G3096" s="1">
        <v>88846</v>
      </c>
      <c r="H3096" s="1">
        <f t="shared" si="197"/>
        <v>1199426</v>
      </c>
      <c r="I3096" s="2" t="s">
        <v>2355</v>
      </c>
      <c r="J3096" s="2" t="s">
        <v>2013</v>
      </c>
      <c r="K3096" s="1">
        <f>+VLOOKUP(B3096,[21]Sheet1!$A:$H,6,0)</f>
        <v>1110575</v>
      </c>
      <c r="L3096" s="1">
        <f t="shared" si="196"/>
        <v>-5</v>
      </c>
      <c r="M3096" s="6">
        <f>+VLOOKUP(B3096,[21]Sheet1!$A:$H,8,0)</f>
        <v>45237</v>
      </c>
      <c r="N3096" t="s">
        <v>5164</v>
      </c>
    </row>
    <row r="3097" spans="1:14" customFormat="1" hidden="1" x14ac:dyDescent="0.2">
      <c r="A3097" s="6">
        <v>45213</v>
      </c>
      <c r="B3097" s="2">
        <v>62056</v>
      </c>
      <c r="C3097" s="2" t="s">
        <v>2162</v>
      </c>
      <c r="D3097" s="2" t="s">
        <v>5098</v>
      </c>
      <c r="E3097" s="1">
        <v>2144100</v>
      </c>
      <c r="F3097" s="8" t="s">
        <v>316</v>
      </c>
      <c r="G3097" s="1">
        <v>171528</v>
      </c>
      <c r="H3097" s="1">
        <f t="shared" si="197"/>
        <v>2315628</v>
      </c>
      <c r="I3097" s="2" t="s">
        <v>2355</v>
      </c>
      <c r="J3097" s="2" t="s">
        <v>2013</v>
      </c>
      <c r="K3097" s="1">
        <f>+VLOOKUP(B3097,[21]Sheet1!$A:$H,6,0)</f>
        <v>2144100</v>
      </c>
      <c r="L3097" s="1">
        <f t="shared" si="196"/>
        <v>0</v>
      </c>
      <c r="M3097" s="6">
        <f>+VLOOKUP(B3097,[21]Sheet1!$A:$H,8,0)</f>
        <v>45237</v>
      </c>
      <c r="N3097" t="s">
        <v>5164</v>
      </c>
    </row>
    <row r="3098" spans="1:14" customFormat="1" hidden="1" x14ac:dyDescent="0.2">
      <c r="A3098" s="6">
        <v>45213</v>
      </c>
      <c r="B3098" s="2">
        <v>62057</v>
      </c>
      <c r="C3098" s="2" t="s">
        <v>2162</v>
      </c>
      <c r="D3098" s="2" t="s">
        <v>5099</v>
      </c>
      <c r="E3098" s="1">
        <v>4603320</v>
      </c>
      <c r="F3098" s="8" t="s">
        <v>316</v>
      </c>
      <c r="G3098" s="1">
        <v>368266</v>
      </c>
      <c r="H3098" s="1">
        <f t="shared" si="197"/>
        <v>4971586</v>
      </c>
      <c r="I3098" s="2" t="s">
        <v>24</v>
      </c>
      <c r="J3098" s="2" t="s">
        <v>349</v>
      </c>
      <c r="K3098" s="1">
        <f>+VLOOKUP(B3098,[21]Sheet1!$A:$H,6,0)</f>
        <v>4603325</v>
      </c>
      <c r="L3098" s="1">
        <f t="shared" si="196"/>
        <v>5</v>
      </c>
      <c r="M3098" s="6">
        <f>+VLOOKUP(B3098,[21]Sheet1!$A:$H,8,0)</f>
        <v>45237</v>
      </c>
      <c r="N3098" t="s">
        <v>5164</v>
      </c>
    </row>
    <row r="3099" spans="1:14" customFormat="1" hidden="1" x14ac:dyDescent="0.2">
      <c r="A3099" s="6">
        <v>45213</v>
      </c>
      <c r="B3099" s="2">
        <v>62058</v>
      </c>
      <c r="C3099" s="2" t="s">
        <v>2162</v>
      </c>
      <c r="D3099" s="2" t="s">
        <v>5100</v>
      </c>
      <c r="E3099" s="1">
        <v>1012060</v>
      </c>
      <c r="F3099" s="8" t="s">
        <v>316</v>
      </c>
      <c r="G3099" s="1">
        <v>80965</v>
      </c>
      <c r="H3099" s="1">
        <f t="shared" si="197"/>
        <v>1093025</v>
      </c>
      <c r="I3099" s="2" t="s">
        <v>124</v>
      </c>
      <c r="J3099" s="2" t="s">
        <v>1197</v>
      </c>
      <c r="K3099" s="1">
        <f>+VLOOKUP(B3099,[21]Sheet1!$A:$H,6,0)</f>
        <v>1012063</v>
      </c>
      <c r="L3099" s="1">
        <f t="shared" si="196"/>
        <v>3</v>
      </c>
      <c r="M3099" s="6">
        <f>+VLOOKUP(B3099,[21]Sheet1!$A:$H,8,0)</f>
        <v>45237</v>
      </c>
      <c r="N3099" t="s">
        <v>5164</v>
      </c>
    </row>
    <row r="3100" spans="1:14" customFormat="1" hidden="1" x14ac:dyDescent="0.2">
      <c r="A3100" s="6">
        <v>45213</v>
      </c>
      <c r="B3100" s="2">
        <v>62059</v>
      </c>
      <c r="C3100" s="2" t="s">
        <v>2162</v>
      </c>
      <c r="D3100" s="2" t="s">
        <v>5101</v>
      </c>
      <c r="E3100" s="1">
        <v>4048240</v>
      </c>
      <c r="F3100" s="8" t="s">
        <v>316</v>
      </c>
      <c r="G3100" s="1">
        <v>323859</v>
      </c>
      <c r="H3100" s="1">
        <f t="shared" si="197"/>
        <v>4372099</v>
      </c>
      <c r="I3100" s="2" t="s">
        <v>2818</v>
      </c>
      <c r="J3100" s="2" t="s">
        <v>364</v>
      </c>
      <c r="K3100" s="1">
        <f>+VLOOKUP(B3100,[21]Sheet1!$A:$H,6,0)</f>
        <v>4048238</v>
      </c>
      <c r="L3100" s="1">
        <f t="shared" si="196"/>
        <v>-2</v>
      </c>
      <c r="M3100" s="6">
        <f>+VLOOKUP(B3100,[21]Sheet1!$A:$H,8,0)</f>
        <v>45237</v>
      </c>
      <c r="N3100" t="s">
        <v>5164</v>
      </c>
    </row>
    <row r="3101" spans="1:14" customFormat="1" hidden="1" x14ac:dyDescent="0.2">
      <c r="A3101" s="6">
        <v>45213</v>
      </c>
      <c r="B3101" s="2">
        <v>62060</v>
      </c>
      <c r="C3101" s="2" t="s">
        <v>2162</v>
      </c>
      <c r="D3101" s="2" t="s">
        <v>5102</v>
      </c>
      <c r="E3101" s="1">
        <v>4048240</v>
      </c>
      <c r="F3101" s="8" t="s">
        <v>316</v>
      </c>
      <c r="G3101" s="1">
        <v>323859</v>
      </c>
      <c r="H3101" s="1">
        <f t="shared" si="197"/>
        <v>4372099</v>
      </c>
      <c r="I3101" s="2" t="s">
        <v>1554</v>
      </c>
      <c r="J3101" s="2" t="s">
        <v>2830</v>
      </c>
      <c r="K3101" s="1">
        <f>+VLOOKUP(B3101,[21]Sheet1!$A:$H,6,0)</f>
        <v>4048238</v>
      </c>
      <c r="L3101" s="1">
        <f t="shared" si="196"/>
        <v>-2</v>
      </c>
      <c r="M3101" s="6">
        <f>+VLOOKUP(B3101,[21]Sheet1!$A:$H,8,0)</f>
        <v>45237</v>
      </c>
      <c r="N3101" t="s">
        <v>5164</v>
      </c>
    </row>
    <row r="3102" spans="1:14" customFormat="1" hidden="1" x14ac:dyDescent="0.2">
      <c r="A3102" s="6">
        <v>45213</v>
      </c>
      <c r="B3102" s="2">
        <v>62061</v>
      </c>
      <c r="C3102" s="2" t="s">
        <v>2162</v>
      </c>
      <c r="D3102" s="2" t="s">
        <v>5103</v>
      </c>
      <c r="E3102" s="1">
        <v>1322965</v>
      </c>
      <c r="F3102" s="8" t="s">
        <v>316</v>
      </c>
      <c r="G3102" s="1">
        <v>105837</v>
      </c>
      <c r="H3102" s="1">
        <f t="shared" si="197"/>
        <v>1428802</v>
      </c>
      <c r="I3102" s="2" t="s">
        <v>1796</v>
      </c>
      <c r="J3102" s="2" t="s">
        <v>913</v>
      </c>
      <c r="K3102" s="1">
        <f>+VLOOKUP(B3102,[21]Sheet1!$A:$H,6,0)</f>
        <v>1322963</v>
      </c>
      <c r="L3102" s="1">
        <f t="shared" si="196"/>
        <v>-2</v>
      </c>
      <c r="M3102" s="6">
        <f>+VLOOKUP(B3102,[21]Sheet1!$A:$H,8,0)</f>
        <v>45237</v>
      </c>
      <c r="N3102" t="s">
        <v>5164</v>
      </c>
    </row>
    <row r="3103" spans="1:14" customFormat="1" hidden="1" x14ac:dyDescent="0.2">
      <c r="A3103" s="6">
        <v>45213</v>
      </c>
      <c r="B3103" s="2">
        <v>62062</v>
      </c>
      <c r="C3103" s="2" t="s">
        <v>2162</v>
      </c>
      <c r="D3103" s="2" t="s">
        <v>5104</v>
      </c>
      <c r="E3103" s="1">
        <v>2221160</v>
      </c>
      <c r="F3103" s="8" t="s">
        <v>316</v>
      </c>
      <c r="G3103" s="1">
        <v>177693</v>
      </c>
      <c r="H3103" s="1">
        <f t="shared" si="197"/>
        <v>2398853</v>
      </c>
      <c r="I3103" s="2" t="s">
        <v>944</v>
      </c>
      <c r="J3103" s="2" t="s">
        <v>319</v>
      </c>
      <c r="K3103" s="1">
        <f>+VLOOKUP(B3103,[21]Sheet1!$A:$H,6,0)</f>
        <v>2221163</v>
      </c>
      <c r="L3103" s="1">
        <f t="shared" si="196"/>
        <v>3</v>
      </c>
      <c r="M3103" s="6">
        <f>+VLOOKUP(B3103,[21]Sheet1!$A:$H,8,0)</f>
        <v>45237</v>
      </c>
      <c r="N3103" t="s">
        <v>5164</v>
      </c>
    </row>
    <row r="3104" spans="1:14" customFormat="1" hidden="1" x14ac:dyDescent="0.2">
      <c r="A3104" s="6">
        <v>45213</v>
      </c>
      <c r="B3104" s="2">
        <v>62063</v>
      </c>
      <c r="C3104" s="2" t="s">
        <v>2162</v>
      </c>
      <c r="D3104" s="2" t="s">
        <v>5105</v>
      </c>
      <c r="E3104" s="1">
        <v>8095170</v>
      </c>
      <c r="F3104" s="8" t="s">
        <v>316</v>
      </c>
      <c r="G3104" s="1">
        <v>647614</v>
      </c>
      <c r="H3104" s="1">
        <f t="shared" si="197"/>
        <v>8742784</v>
      </c>
      <c r="I3104" s="2" t="s">
        <v>1900</v>
      </c>
      <c r="J3104" s="2" t="s">
        <v>441</v>
      </c>
      <c r="K3104" s="1">
        <f>+VLOOKUP(B3104,[21]Sheet1!$A:$H,6,0)</f>
        <v>8095175</v>
      </c>
      <c r="L3104" s="1">
        <f t="shared" si="196"/>
        <v>5</v>
      </c>
      <c r="M3104" s="6">
        <f>+VLOOKUP(B3104,[21]Sheet1!$A:$H,8,0)</f>
        <v>45237</v>
      </c>
      <c r="N3104" t="s">
        <v>5164</v>
      </c>
    </row>
    <row r="3105" spans="1:14" customFormat="1" hidden="1" x14ac:dyDescent="0.2">
      <c r="A3105" s="6">
        <v>45213</v>
      </c>
      <c r="B3105" s="2">
        <v>62064</v>
      </c>
      <c r="C3105" s="2" t="s">
        <v>2162</v>
      </c>
      <c r="D3105" s="2" t="s">
        <v>5106</v>
      </c>
      <c r="E3105" s="1">
        <v>3234190</v>
      </c>
      <c r="F3105" s="8" t="s">
        <v>316</v>
      </c>
      <c r="G3105" s="1">
        <v>258735</v>
      </c>
      <c r="H3105" s="1">
        <f t="shared" si="197"/>
        <v>3492925</v>
      </c>
      <c r="I3105" s="2" t="s">
        <v>1893</v>
      </c>
      <c r="J3105" s="2" t="s">
        <v>375</v>
      </c>
      <c r="K3105" s="1">
        <f>+VLOOKUP(B3105,[21]Sheet1!$A:$H,6,0)</f>
        <v>3234188</v>
      </c>
      <c r="L3105" s="1">
        <f t="shared" si="196"/>
        <v>-2</v>
      </c>
      <c r="M3105" s="6">
        <f>+VLOOKUP(B3105,[21]Sheet1!$A:$H,8,0)</f>
        <v>45237</v>
      </c>
      <c r="N3105" t="s">
        <v>5164</v>
      </c>
    </row>
    <row r="3106" spans="1:14" customFormat="1" hidden="1" x14ac:dyDescent="0.2">
      <c r="A3106" s="6">
        <v>45213</v>
      </c>
      <c r="B3106" s="2">
        <v>62065</v>
      </c>
      <c r="C3106" s="2" t="s">
        <v>2162</v>
      </c>
      <c r="D3106" s="2" t="s">
        <v>5107</v>
      </c>
      <c r="E3106" s="1">
        <v>4490180</v>
      </c>
      <c r="F3106" s="8" t="s">
        <v>316</v>
      </c>
      <c r="G3106" s="1">
        <v>359214</v>
      </c>
      <c r="H3106" s="1">
        <f t="shared" si="197"/>
        <v>4849394</v>
      </c>
      <c r="I3106" s="2" t="s">
        <v>1893</v>
      </c>
      <c r="J3106" s="2" t="s">
        <v>375</v>
      </c>
      <c r="K3106" s="1">
        <f>+VLOOKUP(B3106,[21]Sheet1!$A:$H,6,0)</f>
        <v>4490175</v>
      </c>
      <c r="L3106" s="1">
        <f t="shared" si="196"/>
        <v>-5</v>
      </c>
      <c r="M3106" s="6">
        <f>+VLOOKUP(B3106,[21]Sheet1!$A:$H,8,0)</f>
        <v>45237</v>
      </c>
      <c r="N3106" t="s">
        <v>5164</v>
      </c>
    </row>
    <row r="3107" spans="1:14" customFormat="1" hidden="1" x14ac:dyDescent="0.2">
      <c r="A3107" s="6">
        <v>45213</v>
      </c>
      <c r="B3107" s="2">
        <v>62066</v>
      </c>
      <c r="C3107" s="2" t="s">
        <v>2162</v>
      </c>
      <c r="D3107" s="2" t="s">
        <v>5108</v>
      </c>
      <c r="E3107" s="1">
        <v>2579200</v>
      </c>
      <c r="F3107" s="8" t="s">
        <v>316</v>
      </c>
      <c r="G3107" s="1">
        <v>206336</v>
      </c>
      <c r="H3107" s="1">
        <f t="shared" si="197"/>
        <v>2785536</v>
      </c>
      <c r="I3107" s="2" t="s">
        <v>1893</v>
      </c>
      <c r="J3107" s="2" t="s">
        <v>375</v>
      </c>
      <c r="K3107" s="1">
        <f>+VLOOKUP(B3107,[21]Sheet1!$A:$H,6,0)</f>
        <v>2579200</v>
      </c>
      <c r="L3107" s="1">
        <f t="shared" si="196"/>
        <v>0</v>
      </c>
      <c r="M3107" s="6">
        <f>+VLOOKUP(B3107,[21]Sheet1!$A:$H,8,0)</f>
        <v>45237</v>
      </c>
      <c r="N3107" t="s">
        <v>5164</v>
      </c>
    </row>
    <row r="3108" spans="1:14" customFormat="1" hidden="1" x14ac:dyDescent="0.2">
      <c r="A3108" s="6">
        <v>45220</v>
      </c>
      <c r="B3108" s="2">
        <v>63598</v>
      </c>
      <c r="C3108" s="2" t="s">
        <v>2162</v>
      </c>
      <c r="D3108" s="2" t="s">
        <v>5109</v>
      </c>
      <c r="E3108" s="1">
        <v>4549650</v>
      </c>
      <c r="F3108" s="8" t="s">
        <v>316</v>
      </c>
      <c r="G3108" s="1">
        <v>363972</v>
      </c>
      <c r="H3108" s="1">
        <f t="shared" si="197"/>
        <v>4913622</v>
      </c>
      <c r="I3108" s="2" t="s">
        <v>2355</v>
      </c>
      <c r="J3108" s="2" t="s">
        <v>2013</v>
      </c>
      <c r="K3108" s="1">
        <f>+VLOOKUP(B3108,[21]Sheet1!$A:$H,6,0)</f>
        <v>4549650</v>
      </c>
      <c r="L3108" s="1">
        <f t="shared" si="196"/>
        <v>0</v>
      </c>
      <c r="M3108" s="6">
        <f>+VLOOKUP(B3108,[21]Sheet1!$A:$H,8,0)</f>
        <v>45237</v>
      </c>
      <c r="N3108" t="s">
        <v>5164</v>
      </c>
    </row>
    <row r="3109" spans="1:14" customFormat="1" hidden="1" x14ac:dyDescent="0.2">
      <c r="A3109" s="6">
        <v>45220</v>
      </c>
      <c r="B3109" s="2">
        <v>63599</v>
      </c>
      <c r="C3109" s="2" t="s">
        <v>2162</v>
      </c>
      <c r="D3109" s="2" t="s">
        <v>5110</v>
      </c>
      <c r="E3109" s="1">
        <v>9882120</v>
      </c>
      <c r="F3109" s="8" t="s">
        <v>316</v>
      </c>
      <c r="G3109" s="1">
        <v>790570</v>
      </c>
      <c r="H3109" s="1">
        <f t="shared" si="197"/>
        <v>10672690</v>
      </c>
      <c r="I3109" s="2" t="s">
        <v>944</v>
      </c>
      <c r="J3109" s="2" t="s">
        <v>319</v>
      </c>
      <c r="K3109" s="1">
        <f>+VLOOKUP(B3109,[21]Sheet1!$A:$H,6,0)</f>
        <v>9882125</v>
      </c>
      <c r="L3109" s="1">
        <f t="shared" si="196"/>
        <v>5</v>
      </c>
      <c r="M3109" s="6">
        <f>+VLOOKUP(B3109,[21]Sheet1!$A:$H,8,0)</f>
        <v>45237</v>
      </c>
      <c r="N3109" t="s">
        <v>5164</v>
      </c>
    </row>
    <row r="3110" spans="1:14" customFormat="1" hidden="1" x14ac:dyDescent="0.2">
      <c r="A3110" s="6">
        <v>45220</v>
      </c>
      <c r="B3110" s="2">
        <v>63600</v>
      </c>
      <c r="C3110" s="2" t="s">
        <v>2162</v>
      </c>
      <c r="D3110" s="2" t="s">
        <v>5111</v>
      </c>
      <c r="E3110" s="1">
        <v>2024120</v>
      </c>
      <c r="F3110" s="8" t="s">
        <v>316</v>
      </c>
      <c r="G3110" s="1">
        <v>161930</v>
      </c>
      <c r="H3110" s="1">
        <f t="shared" si="197"/>
        <v>2186050</v>
      </c>
      <c r="I3110" s="2" t="s">
        <v>1554</v>
      </c>
      <c r="J3110" s="2" t="s">
        <v>2830</v>
      </c>
      <c r="K3110" s="1">
        <f>+VLOOKUP(B3110,[21]Sheet1!$A:$H,6,0)</f>
        <v>2024125</v>
      </c>
      <c r="L3110" s="1">
        <f t="shared" si="196"/>
        <v>5</v>
      </c>
      <c r="M3110" s="6">
        <f>+VLOOKUP(B3110,[21]Sheet1!$A:$H,8,0)</f>
        <v>45237</v>
      </c>
      <c r="N3110" t="s">
        <v>5164</v>
      </c>
    </row>
    <row r="3111" spans="1:14" customFormat="1" hidden="1" x14ac:dyDescent="0.2">
      <c r="A3111" s="6">
        <v>45220</v>
      </c>
      <c r="B3111" s="2">
        <v>63601</v>
      </c>
      <c r="C3111" s="2" t="s">
        <v>2162</v>
      </c>
      <c r="D3111" s="2" t="s">
        <v>5112</v>
      </c>
      <c r="E3111" s="1">
        <v>1468620</v>
      </c>
      <c r="F3111" s="8" t="s">
        <v>316</v>
      </c>
      <c r="G3111" s="1">
        <v>117490</v>
      </c>
      <c r="H3111" s="1">
        <f t="shared" si="197"/>
        <v>1586110</v>
      </c>
      <c r="I3111" s="2" t="s">
        <v>1554</v>
      </c>
      <c r="J3111" s="2" t="s">
        <v>2830</v>
      </c>
      <c r="K3111" s="1">
        <f>+VLOOKUP(B3111,[21]Sheet1!$A:$H,6,0)</f>
        <v>1468625</v>
      </c>
      <c r="L3111" s="1">
        <f t="shared" si="196"/>
        <v>5</v>
      </c>
      <c r="M3111" s="6">
        <f>+VLOOKUP(B3111,[21]Sheet1!$A:$H,8,0)</f>
        <v>45237</v>
      </c>
      <c r="N3111" t="s">
        <v>5164</v>
      </c>
    </row>
    <row r="3112" spans="1:14" customFormat="1" hidden="1" x14ac:dyDescent="0.2">
      <c r="A3112" s="6">
        <v>45220</v>
      </c>
      <c r="B3112" s="2">
        <v>63602</v>
      </c>
      <c r="C3112" s="2" t="s">
        <v>2162</v>
      </c>
      <c r="D3112" s="2" t="s">
        <v>5113</v>
      </c>
      <c r="E3112" s="1">
        <v>2579200</v>
      </c>
      <c r="F3112" s="8" t="s">
        <v>316</v>
      </c>
      <c r="G3112" s="1">
        <v>206336</v>
      </c>
      <c r="H3112" s="1">
        <f t="shared" si="197"/>
        <v>2785536</v>
      </c>
      <c r="I3112" s="2" t="s">
        <v>2445</v>
      </c>
      <c r="J3112" s="2" t="s">
        <v>1098</v>
      </c>
      <c r="K3112" s="1">
        <f>+VLOOKUP(B3112,[21]Sheet1!$A:$H,6,0)</f>
        <v>2579200</v>
      </c>
      <c r="L3112" s="1">
        <f t="shared" si="196"/>
        <v>0</v>
      </c>
      <c r="M3112" s="6">
        <f>+VLOOKUP(B3112,[21]Sheet1!$A:$H,8,0)</f>
        <v>45237</v>
      </c>
      <c r="N3112" t="s">
        <v>5164</v>
      </c>
    </row>
    <row r="3113" spans="1:14" customFormat="1" hidden="1" x14ac:dyDescent="0.2">
      <c r="A3113" s="6">
        <v>45220</v>
      </c>
      <c r="B3113" s="2">
        <v>63603</v>
      </c>
      <c r="C3113" s="2" t="s">
        <v>2162</v>
      </c>
      <c r="D3113" s="2" t="s">
        <v>5114</v>
      </c>
      <c r="E3113" s="1">
        <v>4048240</v>
      </c>
      <c r="F3113" s="8" t="s">
        <v>316</v>
      </c>
      <c r="G3113" s="1">
        <v>323859</v>
      </c>
      <c r="H3113" s="1">
        <f t="shared" si="197"/>
        <v>4372099</v>
      </c>
      <c r="I3113" s="2" t="s">
        <v>2355</v>
      </c>
      <c r="J3113" s="2" t="s">
        <v>2013</v>
      </c>
      <c r="K3113" s="1">
        <f>+VLOOKUP(B3113,[21]Sheet1!$A:$H,6,0)</f>
        <v>4048238</v>
      </c>
      <c r="L3113" s="1">
        <f t="shared" si="196"/>
        <v>-2</v>
      </c>
      <c r="M3113" s="6">
        <f>+VLOOKUP(B3113,[21]Sheet1!$A:$H,8,0)</f>
        <v>45237</v>
      </c>
      <c r="N3113" t="s">
        <v>5164</v>
      </c>
    </row>
    <row r="3114" spans="1:14" customFormat="1" hidden="1" x14ac:dyDescent="0.2">
      <c r="A3114" s="6">
        <v>45220</v>
      </c>
      <c r="B3114" s="2">
        <v>63604</v>
      </c>
      <c r="C3114" s="2" t="s">
        <v>2162</v>
      </c>
      <c r="D3114" s="2" t="s">
        <v>5115</v>
      </c>
      <c r="E3114" s="1">
        <v>7440560</v>
      </c>
      <c r="F3114" s="8" t="s">
        <v>316</v>
      </c>
      <c r="G3114" s="1">
        <v>595245</v>
      </c>
      <c r="H3114" s="1">
        <f t="shared" si="197"/>
        <v>8035805</v>
      </c>
      <c r="I3114" s="2" t="s">
        <v>2355</v>
      </c>
      <c r="J3114" s="2" t="s">
        <v>2013</v>
      </c>
      <c r="K3114" s="1">
        <f>+VLOOKUP(B3114,[21]Sheet1!$A:$H,6,0)</f>
        <v>7440563</v>
      </c>
      <c r="L3114" s="1">
        <f t="shared" si="196"/>
        <v>3</v>
      </c>
      <c r="M3114" s="6">
        <f>+VLOOKUP(B3114,[21]Sheet1!$A:$H,8,0)</f>
        <v>45237</v>
      </c>
      <c r="N3114" t="s">
        <v>5164</v>
      </c>
    </row>
    <row r="3115" spans="1:14" customFormat="1" hidden="1" x14ac:dyDescent="0.2">
      <c r="A3115" s="6">
        <v>45220</v>
      </c>
      <c r="B3115" s="2">
        <v>63605</v>
      </c>
      <c r="C3115" s="2" t="s">
        <v>2162</v>
      </c>
      <c r="D3115" s="2" t="s">
        <v>5116</v>
      </c>
      <c r="E3115" s="1">
        <v>250915</v>
      </c>
      <c r="F3115" s="8" t="s">
        <v>316</v>
      </c>
      <c r="G3115" s="1">
        <v>20073</v>
      </c>
      <c r="H3115" s="1">
        <f t="shared" si="197"/>
        <v>270988</v>
      </c>
      <c r="I3115" s="2" t="s">
        <v>2355</v>
      </c>
      <c r="J3115" s="2" t="s">
        <v>2013</v>
      </c>
      <c r="K3115" s="1">
        <f>+VLOOKUP(B3115,[21]Sheet1!$A:$H,6,0)</f>
        <v>250913</v>
      </c>
      <c r="L3115" s="1">
        <f t="shared" si="196"/>
        <v>-2</v>
      </c>
      <c r="M3115" s="6">
        <f>+VLOOKUP(B3115,[21]Sheet1!$A:$H,8,0)</f>
        <v>45237</v>
      </c>
      <c r="N3115" t="s">
        <v>5164</v>
      </c>
    </row>
    <row r="3116" spans="1:14" customFormat="1" hidden="1" x14ac:dyDescent="0.2">
      <c r="A3116" s="6">
        <v>45220</v>
      </c>
      <c r="B3116" s="2">
        <v>63606</v>
      </c>
      <c r="C3116" s="2" t="s">
        <v>2162</v>
      </c>
      <c r="D3116" s="2" t="s">
        <v>5117</v>
      </c>
      <c r="E3116" s="1">
        <v>7021520</v>
      </c>
      <c r="F3116" s="8" t="s">
        <v>316</v>
      </c>
      <c r="G3116" s="1">
        <v>561722</v>
      </c>
      <c r="H3116" s="1">
        <f t="shared" si="197"/>
        <v>7583242</v>
      </c>
      <c r="I3116" s="2" t="s">
        <v>2355</v>
      </c>
      <c r="J3116" s="2" t="s">
        <v>2013</v>
      </c>
      <c r="K3116" s="1">
        <f>+VLOOKUP(B3116,[21]Sheet1!$A:$H,6,0)</f>
        <v>7021525</v>
      </c>
      <c r="L3116" s="1">
        <f t="shared" si="196"/>
        <v>5</v>
      </c>
      <c r="M3116" s="6">
        <f>+VLOOKUP(B3116,[21]Sheet1!$A:$H,8,0)</f>
        <v>45237</v>
      </c>
      <c r="N3116" t="s">
        <v>5164</v>
      </c>
    </row>
    <row r="3117" spans="1:14" customFormat="1" hidden="1" x14ac:dyDescent="0.2">
      <c r="A3117" s="6">
        <v>45220</v>
      </c>
      <c r="B3117" s="2">
        <v>63607</v>
      </c>
      <c r="C3117" s="2" t="s">
        <v>2162</v>
      </c>
      <c r="D3117" s="2" t="s">
        <v>5118</v>
      </c>
      <c r="E3117" s="1">
        <v>1012060</v>
      </c>
      <c r="F3117" s="8" t="s">
        <v>316</v>
      </c>
      <c r="G3117" s="1">
        <v>80965</v>
      </c>
      <c r="H3117" s="1">
        <f t="shared" si="197"/>
        <v>1093025</v>
      </c>
      <c r="I3117" s="2" t="s">
        <v>1222</v>
      </c>
      <c r="J3117" s="2" t="s">
        <v>915</v>
      </c>
      <c r="K3117" s="1">
        <f>+VLOOKUP(B3117,[21]Sheet1!$A:$H,6,0)</f>
        <v>1012063</v>
      </c>
      <c r="L3117" s="1">
        <f t="shared" si="196"/>
        <v>3</v>
      </c>
      <c r="M3117" s="6">
        <f>+VLOOKUP(B3117,[21]Sheet1!$A:$H,8,0)</f>
        <v>45237</v>
      </c>
      <c r="N3117" t="s">
        <v>5164</v>
      </c>
    </row>
    <row r="3118" spans="1:14" customFormat="1" hidden="1" x14ac:dyDescent="0.2">
      <c r="A3118" s="6">
        <v>45220</v>
      </c>
      <c r="B3118" s="2">
        <v>63608</v>
      </c>
      <c r="C3118" s="2" t="s">
        <v>2162</v>
      </c>
      <c r="D3118" s="2" t="s">
        <v>5119</v>
      </c>
      <c r="E3118" s="1">
        <v>1110580</v>
      </c>
      <c r="F3118" s="8" t="s">
        <v>316</v>
      </c>
      <c r="G3118" s="1">
        <v>88846</v>
      </c>
      <c r="H3118" s="1">
        <f t="shared" si="197"/>
        <v>1199426</v>
      </c>
      <c r="I3118" s="2" t="s">
        <v>124</v>
      </c>
      <c r="J3118" s="2" t="s">
        <v>1197</v>
      </c>
      <c r="K3118" s="1">
        <f>+VLOOKUP(B3118,[21]Sheet1!$A:$H,6,0)</f>
        <v>1110575</v>
      </c>
      <c r="L3118" s="1">
        <f t="shared" si="196"/>
        <v>-5</v>
      </c>
      <c r="M3118" s="6">
        <f>+VLOOKUP(B3118,[21]Sheet1!$A:$H,8,0)</f>
        <v>45237</v>
      </c>
      <c r="N3118" t="s">
        <v>5164</v>
      </c>
    </row>
    <row r="3119" spans="1:14" customFormat="1" hidden="1" x14ac:dyDescent="0.2">
      <c r="A3119" s="6">
        <v>45220</v>
      </c>
      <c r="B3119" s="2">
        <v>63609</v>
      </c>
      <c r="C3119" s="2" t="s">
        <v>2162</v>
      </c>
      <c r="D3119" s="2" t="s">
        <v>5120</v>
      </c>
      <c r="E3119" s="1">
        <v>2024120</v>
      </c>
      <c r="F3119" s="8" t="s">
        <v>316</v>
      </c>
      <c r="G3119" s="1">
        <v>161930</v>
      </c>
      <c r="H3119" s="1">
        <f t="shared" si="197"/>
        <v>2186050</v>
      </c>
      <c r="I3119" s="2" t="s">
        <v>1554</v>
      </c>
      <c r="J3119" s="2" t="s">
        <v>2830</v>
      </c>
      <c r="K3119" s="1">
        <f>+VLOOKUP(B3119,[21]Sheet1!$A:$H,6,0)</f>
        <v>2024125</v>
      </c>
      <c r="L3119" s="1">
        <f t="shared" si="196"/>
        <v>5</v>
      </c>
      <c r="M3119" s="6">
        <f>+VLOOKUP(B3119,[21]Sheet1!$A:$H,8,0)</f>
        <v>45237</v>
      </c>
      <c r="N3119" t="s">
        <v>5164</v>
      </c>
    </row>
    <row r="3120" spans="1:14" customFormat="1" hidden="1" x14ac:dyDescent="0.2">
      <c r="A3120" s="6">
        <v>45220</v>
      </c>
      <c r="B3120" s="2">
        <v>63610</v>
      </c>
      <c r="C3120" s="2" t="s">
        <v>2162</v>
      </c>
      <c r="D3120" s="2" t="s">
        <v>5121</v>
      </c>
      <c r="E3120" s="1">
        <v>1110580</v>
      </c>
      <c r="F3120" s="8" t="s">
        <v>316</v>
      </c>
      <c r="G3120" s="1">
        <v>88846</v>
      </c>
      <c r="H3120" s="1">
        <f t="shared" si="197"/>
        <v>1199426</v>
      </c>
      <c r="I3120" s="2" t="s">
        <v>1796</v>
      </c>
      <c r="J3120" s="2" t="s">
        <v>913</v>
      </c>
      <c r="K3120" s="1">
        <f>+VLOOKUP(B3120,[21]Sheet1!$A:$H,6,0)</f>
        <v>1110575</v>
      </c>
      <c r="L3120" s="1">
        <f t="shared" si="196"/>
        <v>-5</v>
      </c>
      <c r="M3120" s="6">
        <f>+VLOOKUP(B3120,[21]Sheet1!$A:$H,8,0)</f>
        <v>45237</v>
      </c>
      <c r="N3120" t="s">
        <v>5164</v>
      </c>
    </row>
    <row r="3121" spans="1:14" customFormat="1" hidden="1" x14ac:dyDescent="0.2">
      <c r="A3121" s="6">
        <v>45220</v>
      </c>
      <c r="B3121" s="2">
        <v>63611</v>
      </c>
      <c r="C3121" s="2" t="s">
        <v>2162</v>
      </c>
      <c r="D3121" s="2" t="s">
        <v>5122</v>
      </c>
      <c r="E3121" s="1">
        <v>6269400</v>
      </c>
      <c r="F3121" s="8" t="s">
        <v>316</v>
      </c>
      <c r="G3121" s="1">
        <v>501552</v>
      </c>
      <c r="H3121" s="1">
        <f t="shared" si="197"/>
        <v>6770952</v>
      </c>
      <c r="I3121" s="2" t="s">
        <v>2339</v>
      </c>
      <c r="J3121" s="2" t="s">
        <v>1408</v>
      </c>
      <c r="K3121" s="1">
        <f>+VLOOKUP(B3121,[21]Sheet1!$A:$H,6,0)</f>
        <v>6269400</v>
      </c>
      <c r="L3121" s="1">
        <f t="shared" ref="L3121:L3161" si="198">+K3121-E3121</f>
        <v>0</v>
      </c>
      <c r="M3121" s="6">
        <f>+VLOOKUP(B3121,[21]Sheet1!$A:$H,8,0)</f>
        <v>45237</v>
      </c>
      <c r="N3121" t="s">
        <v>5164</v>
      </c>
    </row>
    <row r="3122" spans="1:14" customFormat="1" hidden="1" x14ac:dyDescent="0.2">
      <c r="A3122" s="6">
        <v>45220</v>
      </c>
      <c r="B3122" s="2">
        <v>63612</v>
      </c>
      <c r="C3122" s="2" t="s">
        <v>2162</v>
      </c>
      <c r="D3122" s="2" t="s">
        <v>5123</v>
      </c>
      <c r="E3122" s="1">
        <v>654610</v>
      </c>
      <c r="F3122" s="8" t="s">
        <v>316</v>
      </c>
      <c r="G3122" s="1">
        <v>52369</v>
      </c>
      <c r="H3122" s="1">
        <f t="shared" ref="H3122:H3161" si="199">+E3122+G3122</f>
        <v>706979</v>
      </c>
      <c r="I3122" s="2" t="s">
        <v>2119</v>
      </c>
      <c r="J3122" s="2" t="s">
        <v>1150</v>
      </c>
      <c r="K3122" s="1">
        <f>+VLOOKUP(B3122,[21]Sheet1!$A:$H,6,0)</f>
        <v>654613</v>
      </c>
      <c r="L3122" s="1">
        <f t="shared" si="198"/>
        <v>3</v>
      </c>
      <c r="M3122" s="6">
        <f>+VLOOKUP(B3122,[21]Sheet1!$A:$H,8,0)</f>
        <v>45237</v>
      </c>
      <c r="N3122" t="s">
        <v>5164</v>
      </c>
    </row>
    <row r="3123" spans="1:14" customFormat="1" hidden="1" x14ac:dyDescent="0.2">
      <c r="A3123" s="6">
        <v>45220</v>
      </c>
      <c r="B3123" s="2">
        <v>63613</v>
      </c>
      <c r="C3123" s="2" t="s">
        <v>2162</v>
      </c>
      <c r="D3123" s="2" t="s">
        <v>5124</v>
      </c>
      <c r="E3123" s="1">
        <v>5529715</v>
      </c>
      <c r="F3123" s="8" t="s">
        <v>316</v>
      </c>
      <c r="G3123" s="1">
        <v>442377</v>
      </c>
      <c r="H3123" s="1">
        <f t="shared" si="199"/>
        <v>5972092</v>
      </c>
      <c r="I3123" s="2" t="s">
        <v>2119</v>
      </c>
      <c r="J3123" s="2" t="s">
        <v>1150</v>
      </c>
      <c r="K3123" s="1">
        <f>+VLOOKUP(B3123,[21]Sheet1!$A:$H,6,0)</f>
        <v>5529713</v>
      </c>
      <c r="L3123" s="1">
        <f t="shared" si="198"/>
        <v>-2</v>
      </c>
      <c r="M3123" s="6">
        <f>+VLOOKUP(B3123,[21]Sheet1!$A:$H,8,0)</f>
        <v>45237</v>
      </c>
      <c r="N3123" t="s">
        <v>5164</v>
      </c>
    </row>
    <row r="3124" spans="1:14" customFormat="1" hidden="1" x14ac:dyDescent="0.2">
      <c r="A3124" s="6">
        <v>45220</v>
      </c>
      <c r="B3124" s="2">
        <v>63616</v>
      </c>
      <c r="C3124" s="2" t="s">
        <v>2162</v>
      </c>
      <c r="D3124" s="2" t="s">
        <v>5125</v>
      </c>
      <c r="E3124" s="1">
        <v>5552900</v>
      </c>
      <c r="F3124" s="8" t="s">
        <v>316</v>
      </c>
      <c r="G3124" s="1">
        <v>444232</v>
      </c>
      <c r="H3124" s="1">
        <f t="shared" si="199"/>
        <v>5997132</v>
      </c>
      <c r="I3124" s="2" t="s">
        <v>1893</v>
      </c>
      <c r="J3124" s="2" t="s">
        <v>375</v>
      </c>
      <c r="K3124" s="1">
        <f>+VLOOKUP(B3124,[21]Sheet1!$A:$H,6,0)</f>
        <v>5552900</v>
      </c>
      <c r="L3124" s="1">
        <f t="shared" si="198"/>
        <v>0</v>
      </c>
      <c r="M3124" s="6">
        <f>+VLOOKUP(B3124,[21]Sheet1!$A:$H,8,0)</f>
        <v>45237</v>
      </c>
      <c r="N3124" t="s">
        <v>5164</v>
      </c>
    </row>
    <row r="3125" spans="1:14" customFormat="1" hidden="1" x14ac:dyDescent="0.2">
      <c r="A3125" s="6">
        <v>45220</v>
      </c>
      <c r="B3125" s="2">
        <v>63617</v>
      </c>
      <c r="C3125" s="2" t="s">
        <v>2162</v>
      </c>
      <c r="D3125" s="2" t="s">
        <v>5126</v>
      </c>
      <c r="E3125" s="1">
        <v>367155</v>
      </c>
      <c r="F3125" s="8" t="s">
        <v>316</v>
      </c>
      <c r="G3125" s="1">
        <v>29372</v>
      </c>
      <c r="H3125" s="1">
        <f t="shared" si="199"/>
        <v>396527</v>
      </c>
      <c r="I3125" s="2" t="s">
        <v>1893</v>
      </c>
      <c r="J3125" s="2" t="s">
        <v>375</v>
      </c>
      <c r="K3125" s="1">
        <f>+VLOOKUP(B3125,[21]Sheet1!$A:$H,6,0)</f>
        <v>367150</v>
      </c>
      <c r="L3125" s="1">
        <f t="shared" si="198"/>
        <v>-5</v>
      </c>
      <c r="M3125" s="6">
        <f>+VLOOKUP(B3125,[21]Sheet1!$A:$H,8,0)</f>
        <v>45237</v>
      </c>
      <c r="N3125" t="s">
        <v>5164</v>
      </c>
    </row>
    <row r="3126" spans="1:14" customFormat="1" hidden="1" x14ac:dyDescent="0.2">
      <c r="A3126" s="6">
        <v>45220</v>
      </c>
      <c r="B3126" s="2">
        <v>63618</v>
      </c>
      <c r="C3126" s="2" t="s">
        <v>2162</v>
      </c>
      <c r="D3126" s="2" t="s">
        <v>5127</v>
      </c>
      <c r="E3126" s="1">
        <v>3213770</v>
      </c>
      <c r="F3126" s="8" t="s">
        <v>316</v>
      </c>
      <c r="G3126" s="1">
        <v>257102</v>
      </c>
      <c r="H3126" s="1">
        <f t="shared" si="199"/>
        <v>3470872</v>
      </c>
      <c r="I3126" s="2" t="s">
        <v>1893</v>
      </c>
      <c r="J3126" s="2" t="s">
        <v>375</v>
      </c>
      <c r="K3126" s="1">
        <f>+VLOOKUP(B3126,[21]Sheet1!$A:$H,6,0)</f>
        <v>3213775</v>
      </c>
      <c r="L3126" s="1">
        <f t="shared" si="198"/>
        <v>5</v>
      </c>
      <c r="M3126" s="6">
        <f>+VLOOKUP(B3126,[21]Sheet1!$A:$H,8,0)</f>
        <v>45237</v>
      </c>
      <c r="N3126" t="s">
        <v>5164</v>
      </c>
    </row>
    <row r="3127" spans="1:14" customFormat="1" hidden="1" x14ac:dyDescent="0.2">
      <c r="A3127" s="6">
        <v>45220</v>
      </c>
      <c r="B3127" s="2">
        <v>63619</v>
      </c>
      <c r="C3127" s="2" t="s">
        <v>2162</v>
      </c>
      <c r="D3127" s="2" t="s">
        <v>5128</v>
      </c>
      <c r="E3127" s="1">
        <v>250915</v>
      </c>
      <c r="F3127" s="8" t="s">
        <v>316</v>
      </c>
      <c r="G3127" s="1">
        <v>20073</v>
      </c>
      <c r="H3127" s="1">
        <f t="shared" si="199"/>
        <v>270988</v>
      </c>
      <c r="I3127" s="2" t="s">
        <v>1893</v>
      </c>
      <c r="J3127" s="2" t="s">
        <v>375</v>
      </c>
      <c r="K3127" s="1">
        <f>+VLOOKUP(B3127,[21]Sheet1!$A:$H,6,0)</f>
        <v>250913</v>
      </c>
      <c r="L3127" s="1">
        <f t="shared" si="198"/>
        <v>-2</v>
      </c>
      <c r="M3127" s="6">
        <f>+VLOOKUP(B3127,[21]Sheet1!$A:$H,8,0)</f>
        <v>45237</v>
      </c>
      <c r="N3127" t="s">
        <v>5164</v>
      </c>
    </row>
    <row r="3128" spans="1:14" customFormat="1" hidden="1" x14ac:dyDescent="0.2">
      <c r="A3128" s="6">
        <v>45220</v>
      </c>
      <c r="B3128" s="2">
        <v>63620</v>
      </c>
      <c r="C3128" s="2" t="s">
        <v>2162</v>
      </c>
      <c r="D3128" s="2" t="s">
        <v>5129</v>
      </c>
      <c r="E3128" s="1">
        <v>1468620</v>
      </c>
      <c r="F3128" s="8" t="s">
        <v>316</v>
      </c>
      <c r="G3128" s="1">
        <v>117490</v>
      </c>
      <c r="H3128" s="1">
        <f t="shared" si="199"/>
        <v>1586110</v>
      </c>
      <c r="I3128" s="2" t="s">
        <v>1893</v>
      </c>
      <c r="J3128" s="2" t="s">
        <v>375</v>
      </c>
      <c r="K3128" s="1">
        <f>+VLOOKUP(B3128,[21]Sheet1!$A:$H,6,0)</f>
        <v>1468625</v>
      </c>
      <c r="L3128" s="1">
        <f t="shared" si="198"/>
        <v>5</v>
      </c>
      <c r="M3128" s="6">
        <f>+VLOOKUP(B3128,[21]Sheet1!$A:$H,8,0)</f>
        <v>45237</v>
      </c>
      <c r="N3128" t="s">
        <v>5164</v>
      </c>
    </row>
    <row r="3129" spans="1:14" customFormat="1" hidden="1" x14ac:dyDescent="0.2">
      <c r="A3129" s="6">
        <v>45223</v>
      </c>
      <c r="B3129" s="2">
        <v>677</v>
      </c>
      <c r="C3129" s="2" t="s">
        <v>3389</v>
      </c>
      <c r="D3129" s="2" t="s">
        <v>5130</v>
      </c>
      <c r="E3129" s="1">
        <v>-809648</v>
      </c>
      <c r="F3129" s="8" t="s">
        <v>316</v>
      </c>
      <c r="G3129" s="1">
        <v>-64772</v>
      </c>
      <c r="H3129" s="1">
        <f t="shared" si="199"/>
        <v>-874420</v>
      </c>
      <c r="I3129" s="2" t="s">
        <v>1900</v>
      </c>
      <c r="J3129" s="2" t="s">
        <v>441</v>
      </c>
      <c r="K3129" s="1">
        <f>+VLOOKUP(B3129,[21]Sheet1!$A:$H,6,0)</f>
        <v>-809648</v>
      </c>
      <c r="L3129" s="1">
        <f t="shared" si="198"/>
        <v>0</v>
      </c>
      <c r="M3129" s="6">
        <f>+VLOOKUP(B3129,[21]Sheet1!$A:$H,8,0)</f>
        <v>45237</v>
      </c>
      <c r="N3129" t="s">
        <v>5164</v>
      </c>
    </row>
    <row r="3130" spans="1:14" customFormat="1" hidden="1" x14ac:dyDescent="0.2">
      <c r="A3130" s="6">
        <v>45223</v>
      </c>
      <c r="B3130" s="2">
        <v>699</v>
      </c>
      <c r="C3130" s="2" t="s">
        <v>3389</v>
      </c>
      <c r="D3130" s="2" t="s">
        <v>5131</v>
      </c>
      <c r="E3130" s="1">
        <v>-560133</v>
      </c>
      <c r="F3130" s="8" t="s">
        <v>316</v>
      </c>
      <c r="G3130" s="1">
        <v>-44810</v>
      </c>
      <c r="H3130" s="1">
        <f t="shared" si="199"/>
        <v>-604943</v>
      </c>
      <c r="I3130" s="2" t="s">
        <v>1900</v>
      </c>
      <c r="J3130" s="2" t="s">
        <v>441</v>
      </c>
      <c r="K3130" s="1">
        <f>+VLOOKUP(B3130,[21]Sheet1!$A:$H,6,0)</f>
        <v>-560133</v>
      </c>
      <c r="L3130" s="1">
        <f t="shared" si="198"/>
        <v>0</v>
      </c>
      <c r="M3130" s="6">
        <f>+VLOOKUP(B3130,[21]Sheet1!$A:$H,8,0)</f>
        <v>45237</v>
      </c>
      <c r="N3130" t="s">
        <v>5164</v>
      </c>
    </row>
    <row r="3131" spans="1:14" customFormat="1" hidden="1" x14ac:dyDescent="0.2">
      <c r="A3131" s="6">
        <v>45224</v>
      </c>
      <c r="B3131" s="2">
        <v>434</v>
      </c>
      <c r="C3131" s="2" t="s">
        <v>3440</v>
      </c>
      <c r="D3131" s="2" t="s">
        <v>5132</v>
      </c>
      <c r="E3131" s="1">
        <v>-573302</v>
      </c>
      <c r="F3131" s="8" t="s">
        <v>316</v>
      </c>
      <c r="G3131" s="1">
        <v>-45864</v>
      </c>
      <c r="H3131" s="1">
        <f t="shared" si="199"/>
        <v>-619166</v>
      </c>
      <c r="I3131" s="2" t="s">
        <v>1554</v>
      </c>
      <c r="J3131" s="2" t="s">
        <v>2830</v>
      </c>
      <c r="K3131" s="1">
        <f>+VLOOKUP(B3131,[21]Sheet1!$A:$H,6,0)</f>
        <v>-573302</v>
      </c>
      <c r="L3131" s="1">
        <f t="shared" si="198"/>
        <v>0</v>
      </c>
      <c r="M3131" s="6">
        <f>+VLOOKUP(B3131,[21]Sheet1!$A:$H,8,0)</f>
        <v>45237</v>
      </c>
      <c r="N3131" t="s">
        <v>5164</v>
      </c>
    </row>
    <row r="3132" spans="1:14" customFormat="1" hidden="1" x14ac:dyDescent="0.2">
      <c r="A3132" s="6">
        <v>45227</v>
      </c>
      <c r="B3132" s="2">
        <v>65092</v>
      </c>
      <c r="C3132" s="2" t="s">
        <v>2162</v>
      </c>
      <c r="D3132" s="2" t="s">
        <v>5133</v>
      </c>
      <c r="E3132" s="1">
        <v>2024120</v>
      </c>
      <c r="F3132" s="8" t="s">
        <v>316</v>
      </c>
      <c r="G3132" s="1">
        <v>161930</v>
      </c>
      <c r="H3132" s="1">
        <f t="shared" si="199"/>
        <v>2186050</v>
      </c>
      <c r="I3132" s="2" t="s">
        <v>2355</v>
      </c>
      <c r="J3132" s="2" t="s">
        <v>2013</v>
      </c>
      <c r="K3132" s="1">
        <f>+VLOOKUP(B3132,[21]Sheet1!$A:$H,6,0)</f>
        <v>2024125</v>
      </c>
      <c r="L3132" s="1">
        <f t="shared" si="198"/>
        <v>5</v>
      </c>
      <c r="M3132" s="6">
        <f>+VLOOKUP(B3132,[21]Sheet1!$A:$H,8,0)</f>
        <v>45237</v>
      </c>
      <c r="N3132" t="s">
        <v>5164</v>
      </c>
    </row>
    <row r="3133" spans="1:14" customFormat="1" hidden="1" x14ac:dyDescent="0.2">
      <c r="A3133" s="6">
        <v>45227</v>
      </c>
      <c r="B3133" s="2">
        <v>65093</v>
      </c>
      <c r="C3133" s="2" t="s">
        <v>2162</v>
      </c>
      <c r="D3133" s="2" t="s">
        <v>5134</v>
      </c>
      <c r="E3133" s="1">
        <v>7302500</v>
      </c>
      <c r="F3133" s="8" t="s">
        <v>316</v>
      </c>
      <c r="G3133" s="1">
        <v>584200</v>
      </c>
      <c r="H3133" s="1">
        <f t="shared" si="199"/>
        <v>7886700</v>
      </c>
      <c r="I3133" s="2" t="s">
        <v>2355</v>
      </c>
      <c r="J3133" s="2" t="s">
        <v>2013</v>
      </c>
      <c r="K3133" s="1">
        <f>+VLOOKUP(B3133,[21]Sheet1!$A:$H,6,0)</f>
        <v>7302500</v>
      </c>
      <c r="L3133" s="1">
        <f t="shared" si="198"/>
        <v>0</v>
      </c>
      <c r="M3133" s="6">
        <f>+VLOOKUP(B3133,[21]Sheet1!$A:$H,8,0)</f>
        <v>45237</v>
      </c>
      <c r="N3133" t="s">
        <v>5164</v>
      </c>
    </row>
    <row r="3134" spans="1:14" customFormat="1" hidden="1" x14ac:dyDescent="0.2">
      <c r="A3134" s="6">
        <v>45227</v>
      </c>
      <c r="B3134" s="2">
        <v>65094</v>
      </c>
      <c r="C3134" s="2" t="s">
        <v>2162</v>
      </c>
      <c r="D3134" s="2" t="s">
        <v>5135</v>
      </c>
      <c r="E3134" s="1">
        <v>2579200</v>
      </c>
      <c r="F3134" s="8" t="s">
        <v>316</v>
      </c>
      <c r="G3134" s="1">
        <v>206336</v>
      </c>
      <c r="H3134" s="1">
        <f t="shared" si="199"/>
        <v>2785536</v>
      </c>
      <c r="I3134" s="2" t="s">
        <v>2339</v>
      </c>
      <c r="J3134" s="2" t="s">
        <v>1408</v>
      </c>
      <c r="K3134" s="1">
        <f>+VLOOKUP(B3134,[21]Sheet1!$A:$H,6,0)</f>
        <v>2579200</v>
      </c>
      <c r="L3134" s="1">
        <f t="shared" si="198"/>
        <v>0</v>
      </c>
      <c r="M3134" s="6">
        <f>+VLOOKUP(B3134,[21]Sheet1!$A:$H,8,0)</f>
        <v>45237</v>
      </c>
      <c r="N3134" t="s">
        <v>5164</v>
      </c>
    </row>
    <row r="3135" spans="1:14" customFormat="1" hidden="1" x14ac:dyDescent="0.2">
      <c r="A3135" s="6">
        <v>45227</v>
      </c>
      <c r="B3135" s="2">
        <v>65095</v>
      </c>
      <c r="C3135" s="2" t="s">
        <v>2162</v>
      </c>
      <c r="D3135" s="2" t="s">
        <v>5136</v>
      </c>
      <c r="E3135" s="1">
        <v>6269400</v>
      </c>
      <c r="F3135" s="8" t="s">
        <v>316</v>
      </c>
      <c r="G3135" s="1">
        <v>501552</v>
      </c>
      <c r="H3135" s="1">
        <f t="shared" si="199"/>
        <v>6770952</v>
      </c>
      <c r="I3135" s="2" t="s">
        <v>2339</v>
      </c>
      <c r="J3135" s="2" t="s">
        <v>1408</v>
      </c>
      <c r="K3135" s="1">
        <f>+VLOOKUP(B3135,[21]Sheet1!$A:$H,6,0)</f>
        <v>6269400</v>
      </c>
      <c r="L3135" s="1">
        <f t="shared" si="198"/>
        <v>0</v>
      </c>
      <c r="M3135" s="6">
        <f>+VLOOKUP(B3135,[21]Sheet1!$A:$H,8,0)</f>
        <v>45237</v>
      </c>
      <c r="N3135" t="s">
        <v>5164</v>
      </c>
    </row>
    <row r="3136" spans="1:14" customFormat="1" hidden="1" x14ac:dyDescent="0.2">
      <c r="A3136" s="6">
        <v>45227</v>
      </c>
      <c r="B3136" s="2">
        <v>65096</v>
      </c>
      <c r="C3136" s="2" t="s">
        <v>2162</v>
      </c>
      <c r="D3136" s="2" t="s">
        <v>5137</v>
      </c>
      <c r="E3136" s="1">
        <v>4337975</v>
      </c>
      <c r="F3136" s="8" t="s">
        <v>316</v>
      </c>
      <c r="G3136" s="1">
        <v>347038</v>
      </c>
      <c r="H3136" s="1">
        <f t="shared" si="199"/>
        <v>4685013</v>
      </c>
      <c r="I3136" s="2" t="s">
        <v>944</v>
      </c>
      <c r="J3136" s="2" t="s">
        <v>319</v>
      </c>
      <c r="K3136" s="1">
        <f>+VLOOKUP(B3136,[21]Sheet1!$A:$H,6,0)</f>
        <v>4337975</v>
      </c>
      <c r="L3136" s="1">
        <f t="shared" si="198"/>
        <v>0</v>
      </c>
      <c r="M3136" s="6">
        <f>+VLOOKUP(B3136,[21]Sheet1!$A:$H,8,0)</f>
        <v>45237</v>
      </c>
      <c r="N3136" t="s">
        <v>5164</v>
      </c>
    </row>
    <row r="3137" spans="1:18" hidden="1" x14ac:dyDescent="0.2">
      <c r="A3137" s="6">
        <v>45227</v>
      </c>
      <c r="B3137" s="2">
        <v>65097</v>
      </c>
      <c r="C3137" s="2" t="s">
        <v>2162</v>
      </c>
      <c r="D3137" s="2" t="s">
        <v>5138</v>
      </c>
      <c r="E3137" s="1">
        <v>6361255</v>
      </c>
      <c r="F3137" s="8" t="s">
        <v>316</v>
      </c>
      <c r="G3137" s="1">
        <v>508900</v>
      </c>
      <c r="H3137" s="1">
        <f t="shared" si="199"/>
        <v>6870155</v>
      </c>
      <c r="I3137" s="2" t="s">
        <v>2119</v>
      </c>
      <c r="J3137" s="2" t="s">
        <v>1150</v>
      </c>
      <c r="K3137" s="1">
        <f>+VLOOKUP(B3137,[21]Sheet1!$A:$H,6,0)</f>
        <v>6361250</v>
      </c>
      <c r="L3137" s="1">
        <f t="shared" si="198"/>
        <v>-5</v>
      </c>
      <c r="M3137" s="6">
        <f>+VLOOKUP(B3137,[21]Sheet1!$A:$H,8,0)</f>
        <v>45237</v>
      </c>
      <c r="N3137" t="s">
        <v>5164</v>
      </c>
      <c r="O3137"/>
      <c r="P3137"/>
    </row>
    <row r="3138" spans="1:18" hidden="1" x14ac:dyDescent="0.2">
      <c r="A3138" s="6">
        <v>45227</v>
      </c>
      <c r="B3138" s="2">
        <v>65098</v>
      </c>
      <c r="C3138" s="2" t="s">
        <v>2162</v>
      </c>
      <c r="D3138" s="2" t="s">
        <v>5139</v>
      </c>
      <c r="E3138" s="1">
        <v>10566660</v>
      </c>
      <c r="F3138" s="8" t="s">
        <v>316</v>
      </c>
      <c r="G3138" s="1">
        <v>845333</v>
      </c>
      <c r="H3138" s="1">
        <f t="shared" si="199"/>
        <v>11411993</v>
      </c>
      <c r="I3138" s="2" t="s">
        <v>2355</v>
      </c>
      <c r="J3138" s="2" t="s">
        <v>2013</v>
      </c>
      <c r="K3138" s="1">
        <f>+VLOOKUP(B3138,[21]Sheet1!$A:$H,6,0)</f>
        <v>10566663</v>
      </c>
      <c r="L3138" s="1">
        <f t="shared" si="198"/>
        <v>3</v>
      </c>
      <c r="M3138" s="6">
        <f>+VLOOKUP(B3138,[21]Sheet1!$A:$H,8,0)</f>
        <v>45237</v>
      </c>
      <c r="N3138" t="s">
        <v>5164</v>
      </c>
      <c r="O3138"/>
      <c r="P3138"/>
    </row>
    <row r="3139" spans="1:18" hidden="1" x14ac:dyDescent="0.2">
      <c r="A3139" s="6">
        <v>45227</v>
      </c>
      <c r="B3139" s="2">
        <v>65099</v>
      </c>
      <c r="C3139" s="2" t="s">
        <v>2162</v>
      </c>
      <c r="D3139" s="2" t="s">
        <v>5140</v>
      </c>
      <c r="E3139" s="1">
        <v>1154095</v>
      </c>
      <c r="F3139" s="8" t="s">
        <v>316</v>
      </c>
      <c r="G3139" s="1">
        <v>92328</v>
      </c>
      <c r="H3139" s="1">
        <f t="shared" si="199"/>
        <v>1246423</v>
      </c>
      <c r="I3139" s="2" t="s">
        <v>124</v>
      </c>
      <c r="J3139" s="2" t="s">
        <v>1197</v>
      </c>
      <c r="K3139" s="1">
        <f>+VLOOKUP(B3139,[21]Sheet1!$A:$H,6,0)</f>
        <v>1154100</v>
      </c>
      <c r="L3139" s="1">
        <f t="shared" si="198"/>
        <v>5</v>
      </c>
      <c r="M3139" s="6">
        <f>+VLOOKUP(B3139,[21]Sheet1!$A:$H,8,0)</f>
        <v>45237</v>
      </c>
      <c r="N3139" t="s">
        <v>5164</v>
      </c>
      <c r="O3139"/>
      <c r="P3139"/>
    </row>
    <row r="3140" spans="1:18" hidden="1" x14ac:dyDescent="0.2">
      <c r="A3140" s="6">
        <v>45227</v>
      </c>
      <c r="B3140" s="2">
        <v>65100</v>
      </c>
      <c r="C3140" s="2" t="s">
        <v>2162</v>
      </c>
      <c r="D3140" s="2" t="s">
        <v>5141</v>
      </c>
      <c r="E3140" s="1">
        <v>2381320</v>
      </c>
      <c r="F3140" s="8" t="s">
        <v>316</v>
      </c>
      <c r="G3140" s="1">
        <v>190506</v>
      </c>
      <c r="H3140" s="1">
        <f t="shared" si="199"/>
        <v>2571826</v>
      </c>
      <c r="I3140" s="2" t="s">
        <v>1554</v>
      </c>
      <c r="J3140" s="2" t="s">
        <v>2830</v>
      </c>
      <c r="K3140" s="1">
        <f>+VLOOKUP(B3140,[21]Sheet1!$A:$H,6,0)</f>
        <v>2381325</v>
      </c>
      <c r="L3140" s="1">
        <f t="shared" si="198"/>
        <v>5</v>
      </c>
      <c r="M3140" s="6">
        <f>+VLOOKUP(B3140,[21]Sheet1!$A:$H,8,0)</f>
        <v>45237</v>
      </c>
      <c r="N3140" t="s">
        <v>5164</v>
      </c>
      <c r="O3140"/>
      <c r="P3140"/>
    </row>
    <row r="3141" spans="1:18" hidden="1" x14ac:dyDescent="0.2">
      <c r="A3141" s="6">
        <v>45227</v>
      </c>
      <c r="B3141" s="2">
        <v>65101</v>
      </c>
      <c r="C3141" s="2" t="s">
        <v>2162</v>
      </c>
      <c r="D3141" s="2" t="s">
        <v>5142</v>
      </c>
      <c r="E3141" s="1">
        <v>3492740</v>
      </c>
      <c r="F3141" s="8" t="s">
        <v>316</v>
      </c>
      <c r="G3141" s="1">
        <v>279419</v>
      </c>
      <c r="H3141" s="1">
        <f t="shared" si="199"/>
        <v>3772159</v>
      </c>
      <c r="I3141" s="2" t="s">
        <v>1893</v>
      </c>
      <c r="J3141" s="2" t="s">
        <v>375</v>
      </c>
      <c r="K3141" s="1">
        <f>+VLOOKUP(B3141,[21]Sheet1!$A:$H,6,0)</f>
        <v>3492738</v>
      </c>
      <c r="L3141" s="1">
        <f t="shared" si="198"/>
        <v>-2</v>
      </c>
      <c r="M3141" s="6">
        <f>+VLOOKUP(B3141,[21]Sheet1!$A:$H,8,0)</f>
        <v>45237</v>
      </c>
      <c r="N3141" t="s">
        <v>5164</v>
      </c>
      <c r="O3141"/>
      <c r="P3141"/>
    </row>
    <row r="3142" spans="1:18" hidden="1" x14ac:dyDescent="0.2">
      <c r="A3142" s="6">
        <v>45227</v>
      </c>
      <c r="B3142" s="2">
        <v>65102</v>
      </c>
      <c r="C3142" s="2" t="s">
        <v>2162</v>
      </c>
      <c r="D3142" s="2" t="s">
        <v>5143</v>
      </c>
      <c r="E3142" s="1">
        <v>4353505</v>
      </c>
      <c r="F3142" s="8" t="s">
        <v>316</v>
      </c>
      <c r="G3142" s="1">
        <v>348280</v>
      </c>
      <c r="H3142" s="1">
        <f t="shared" si="199"/>
        <v>4701785</v>
      </c>
      <c r="I3142" s="2" t="s">
        <v>1893</v>
      </c>
      <c r="J3142" s="2" t="s">
        <v>375</v>
      </c>
      <c r="K3142" s="1">
        <f>+VLOOKUP(B3142,[21]Sheet1!$A:$H,6,0)</f>
        <v>4353500</v>
      </c>
      <c r="L3142" s="1">
        <f t="shared" si="198"/>
        <v>-5</v>
      </c>
      <c r="M3142" s="6">
        <f>+VLOOKUP(B3142,[21]Sheet1!$A:$H,8,0)</f>
        <v>45237</v>
      </c>
      <c r="N3142" t="s">
        <v>5164</v>
      </c>
      <c r="O3142"/>
      <c r="P3142"/>
    </row>
    <row r="3143" spans="1:18" hidden="1" x14ac:dyDescent="0.2">
      <c r="A3143" s="6">
        <v>45227</v>
      </c>
      <c r="B3143" s="2">
        <v>65103</v>
      </c>
      <c r="C3143" s="2" t="s">
        <v>2162</v>
      </c>
      <c r="D3143" s="2" t="s">
        <v>5144</v>
      </c>
      <c r="E3143" s="1">
        <v>2039371</v>
      </c>
      <c r="F3143" s="8" t="s">
        <v>316</v>
      </c>
      <c r="G3143" s="1">
        <v>163150</v>
      </c>
      <c r="H3143" s="1">
        <f t="shared" si="199"/>
        <v>2202521</v>
      </c>
      <c r="I3143" s="2" t="s">
        <v>1893</v>
      </c>
      <c r="J3143" s="2" t="s">
        <v>375</v>
      </c>
      <c r="K3143" s="1">
        <f>+VLOOKUP(B3143,[21]Sheet1!$A:$H,6,0)</f>
        <v>2039375</v>
      </c>
      <c r="L3143" s="1">
        <f t="shared" si="198"/>
        <v>4</v>
      </c>
      <c r="M3143" s="6">
        <f>+VLOOKUP(B3143,[21]Sheet1!$A:$H,8,0)</f>
        <v>45237</v>
      </c>
      <c r="N3143" t="s">
        <v>5164</v>
      </c>
      <c r="O3143"/>
      <c r="P3143"/>
    </row>
    <row r="3144" spans="1:18" hidden="1" x14ac:dyDescent="0.2">
      <c r="A3144" s="6">
        <v>45227</v>
      </c>
      <c r="B3144" s="2">
        <v>65104</v>
      </c>
      <c r="C3144" s="2" t="s">
        <v>2162</v>
      </c>
      <c r="D3144" s="2" t="s">
        <v>5145</v>
      </c>
      <c r="E3144" s="1">
        <v>1012060</v>
      </c>
      <c r="F3144" s="8" t="s">
        <v>316</v>
      </c>
      <c r="G3144" s="1">
        <v>80965</v>
      </c>
      <c r="H3144" s="1">
        <f t="shared" si="199"/>
        <v>1093025</v>
      </c>
      <c r="I3144" s="2" t="s">
        <v>1893</v>
      </c>
      <c r="J3144" s="2" t="s">
        <v>375</v>
      </c>
      <c r="K3144" s="1">
        <f>+VLOOKUP(B3144,[21]Sheet1!$A:$H,6,0)</f>
        <v>1012063</v>
      </c>
      <c r="L3144" s="1">
        <f t="shared" si="198"/>
        <v>3</v>
      </c>
      <c r="M3144" s="6">
        <f>+VLOOKUP(B3144,[21]Sheet1!$A:$H,8,0)</f>
        <v>45237</v>
      </c>
      <c r="N3144" t="s">
        <v>5164</v>
      </c>
      <c r="O3144"/>
      <c r="P3144"/>
    </row>
    <row r="3145" spans="1:18" hidden="1" x14ac:dyDescent="0.2">
      <c r="A3145" s="6">
        <v>45227</v>
      </c>
      <c r="B3145" s="2">
        <v>65105</v>
      </c>
      <c r="C3145" s="2" t="s">
        <v>2162</v>
      </c>
      <c r="D3145" s="2" t="s">
        <v>5146</v>
      </c>
      <c r="E3145" s="1">
        <v>2702530</v>
      </c>
      <c r="F3145" s="8" t="s">
        <v>316</v>
      </c>
      <c r="G3145" s="1">
        <v>216202</v>
      </c>
      <c r="H3145" s="1">
        <f t="shared" si="199"/>
        <v>2918732</v>
      </c>
      <c r="I3145" s="2" t="s">
        <v>1893</v>
      </c>
      <c r="J3145" s="2" t="s">
        <v>375</v>
      </c>
      <c r="K3145" s="1">
        <f>+VLOOKUP(B3145,[21]Sheet1!$A:$H,6,0)</f>
        <v>2702525</v>
      </c>
      <c r="L3145" s="1">
        <f t="shared" si="198"/>
        <v>-5</v>
      </c>
      <c r="M3145" s="6">
        <f>+VLOOKUP(B3145,[21]Sheet1!$A:$H,8,0)</f>
        <v>45237</v>
      </c>
      <c r="N3145" t="s">
        <v>5164</v>
      </c>
      <c r="O3145"/>
      <c r="P3145"/>
    </row>
    <row r="3146" spans="1:18" hidden="1" x14ac:dyDescent="0.2">
      <c r="A3146" s="6">
        <v>45227</v>
      </c>
      <c r="B3146" s="2">
        <v>65106</v>
      </c>
      <c r="C3146" s="2" t="s">
        <v>2162</v>
      </c>
      <c r="D3146" s="2" t="s">
        <v>5147</v>
      </c>
      <c r="E3146" s="1">
        <v>1970450</v>
      </c>
      <c r="F3146" s="8" t="s">
        <v>316</v>
      </c>
      <c r="G3146" s="1">
        <v>157636</v>
      </c>
      <c r="H3146" s="1">
        <f t="shared" si="199"/>
        <v>2128086</v>
      </c>
      <c r="I3146" s="2" t="s">
        <v>1893</v>
      </c>
      <c r="J3146" s="2" t="s">
        <v>375</v>
      </c>
      <c r="K3146" s="1">
        <f>+VLOOKUP(B3146,[21]Sheet1!$A:$H,6,0)</f>
        <v>1970450</v>
      </c>
      <c r="L3146" s="1">
        <f t="shared" si="198"/>
        <v>0</v>
      </c>
      <c r="M3146" s="6">
        <f>+VLOOKUP(B3146,[21]Sheet1!$A:$H,8,0)</f>
        <v>45237</v>
      </c>
      <c r="N3146" t="s">
        <v>5164</v>
      </c>
      <c r="O3146"/>
      <c r="P3146"/>
    </row>
    <row r="3147" spans="1:18" hidden="1" x14ac:dyDescent="0.2">
      <c r="A3147" s="6">
        <v>45227</v>
      </c>
      <c r="B3147" s="2">
        <v>65110</v>
      </c>
      <c r="C3147" s="2" t="s">
        <v>2162</v>
      </c>
      <c r="D3147" s="2" t="s">
        <v>5148</v>
      </c>
      <c r="E3147" s="1">
        <v>11837300</v>
      </c>
      <c r="F3147" s="8" t="s">
        <v>316</v>
      </c>
      <c r="G3147" s="1">
        <v>946984</v>
      </c>
      <c r="H3147" s="1">
        <f t="shared" si="199"/>
        <v>12784284</v>
      </c>
      <c r="I3147" s="2" t="s">
        <v>2355</v>
      </c>
      <c r="J3147" s="2" t="s">
        <v>2013</v>
      </c>
      <c r="K3147" s="1">
        <f>+VLOOKUP(B3147,[21]Sheet1!$A:$H,6,0)</f>
        <v>11837300</v>
      </c>
      <c r="L3147" s="1">
        <f t="shared" si="198"/>
        <v>0</v>
      </c>
      <c r="M3147" s="6">
        <f>+VLOOKUP(B3147,[21]Sheet1!$A:$H,8,0)</f>
        <v>45237</v>
      </c>
      <c r="N3147" t="s">
        <v>5164</v>
      </c>
      <c r="O3147"/>
      <c r="P3147"/>
    </row>
    <row r="3148" spans="1:18" hidden="1" x14ac:dyDescent="0.2">
      <c r="A3148" s="6">
        <v>45230</v>
      </c>
      <c r="B3148" s="2">
        <v>65237</v>
      </c>
      <c r="C3148" s="2" t="s">
        <v>2162</v>
      </c>
      <c r="D3148" s="2" t="s">
        <v>5149</v>
      </c>
      <c r="E3148" s="1">
        <v>3206765</v>
      </c>
      <c r="F3148" s="8" t="s">
        <v>316</v>
      </c>
      <c r="G3148" s="1">
        <v>256541</v>
      </c>
      <c r="H3148" s="1">
        <f t="shared" si="199"/>
        <v>3463306</v>
      </c>
      <c r="I3148" s="2" t="s">
        <v>1222</v>
      </c>
      <c r="J3148" s="2" t="s">
        <v>915</v>
      </c>
      <c r="K3148" s="1">
        <f>+VLOOKUP(B3148,[22]Sheet1!$A:$H,6,0)</f>
        <v>3206763</v>
      </c>
      <c r="L3148" s="1">
        <f t="shared" si="198"/>
        <v>-2</v>
      </c>
      <c r="M3148" s="6">
        <f>+VLOOKUP(B3148,[22]Sheet1!$A:$H,8,0)</f>
        <v>45268</v>
      </c>
      <c r="N3148" t="s">
        <v>5247</v>
      </c>
      <c r="R3148" s="4"/>
    </row>
    <row r="3149" spans="1:18" hidden="1" x14ac:dyDescent="0.2">
      <c r="A3149" s="6">
        <v>45230</v>
      </c>
      <c r="B3149" s="2">
        <v>65238</v>
      </c>
      <c r="C3149" s="2" t="s">
        <v>2162</v>
      </c>
      <c r="D3149" s="2" t="s">
        <v>5150</v>
      </c>
      <c r="E3149" s="1">
        <v>2830115</v>
      </c>
      <c r="F3149" s="8" t="s">
        <v>316</v>
      </c>
      <c r="G3149" s="1">
        <v>226409</v>
      </c>
      <c r="H3149" s="1">
        <f t="shared" si="199"/>
        <v>3056524</v>
      </c>
      <c r="I3149" s="2" t="s">
        <v>2119</v>
      </c>
      <c r="J3149" s="2" t="s">
        <v>1150</v>
      </c>
      <c r="K3149" s="1">
        <f>+VLOOKUP(B3149,[22]Sheet1!$A:$H,6,0)</f>
        <v>2830113</v>
      </c>
      <c r="L3149" s="1">
        <f t="shared" si="198"/>
        <v>-2</v>
      </c>
      <c r="M3149" s="6">
        <f>+VLOOKUP(B3149,[22]Sheet1!$A:$H,8,0)</f>
        <v>45268</v>
      </c>
      <c r="N3149" t="s">
        <v>5247</v>
      </c>
      <c r="R3149" s="4"/>
    </row>
    <row r="3150" spans="1:18" hidden="1" x14ac:dyDescent="0.2">
      <c r="A3150" s="6">
        <v>45230</v>
      </c>
      <c r="B3150" s="2">
        <v>65239</v>
      </c>
      <c r="C3150" s="2" t="s">
        <v>2162</v>
      </c>
      <c r="D3150" s="2" t="s">
        <v>5151</v>
      </c>
      <c r="E3150" s="1">
        <v>4762640</v>
      </c>
      <c r="F3150" s="8" t="s">
        <v>316</v>
      </c>
      <c r="G3150" s="1">
        <v>381011</v>
      </c>
      <c r="H3150" s="1">
        <f t="shared" si="199"/>
        <v>5143651</v>
      </c>
      <c r="I3150" s="2" t="s">
        <v>2818</v>
      </c>
      <c r="J3150" s="2" t="s">
        <v>364</v>
      </c>
      <c r="K3150" s="1">
        <f>+VLOOKUP(B3150,[22]Sheet1!$A:$H,6,0)</f>
        <v>4762638</v>
      </c>
      <c r="L3150" s="1">
        <f t="shared" si="198"/>
        <v>-2</v>
      </c>
      <c r="M3150" s="6">
        <f>+VLOOKUP(B3150,[22]Sheet1!$A:$H,8,0)</f>
        <v>45268</v>
      </c>
      <c r="N3150" t="s">
        <v>5247</v>
      </c>
      <c r="R3150" s="4"/>
    </row>
    <row r="3151" spans="1:18" hidden="1" x14ac:dyDescent="0.2">
      <c r="A3151" s="6">
        <v>45230</v>
      </c>
      <c r="B3151" s="2">
        <v>65240</v>
      </c>
      <c r="C3151" s="2" t="s">
        <v>2162</v>
      </c>
      <c r="D3151" s="2" t="s">
        <v>5152</v>
      </c>
      <c r="E3151" s="1">
        <v>2531869</v>
      </c>
      <c r="F3151" s="8" t="s">
        <v>316</v>
      </c>
      <c r="G3151" s="1">
        <v>202550</v>
      </c>
      <c r="H3151" s="1">
        <f t="shared" si="199"/>
        <v>2734419</v>
      </c>
      <c r="I3151" s="2" t="s">
        <v>2445</v>
      </c>
      <c r="J3151" s="2" t="s">
        <v>1098</v>
      </c>
      <c r="K3151" s="1">
        <f>+VLOOKUP(B3151,[22]Sheet1!$A:$H,6,0)</f>
        <v>2531875</v>
      </c>
      <c r="L3151" s="1">
        <f t="shared" si="198"/>
        <v>6</v>
      </c>
      <c r="M3151" s="6">
        <f>+VLOOKUP(B3151,[22]Sheet1!$A:$H,8,0)</f>
        <v>45268</v>
      </c>
      <c r="N3151" t="s">
        <v>5247</v>
      </c>
      <c r="R3151" s="4"/>
    </row>
    <row r="3152" spans="1:18" hidden="1" x14ac:dyDescent="0.2">
      <c r="A3152" s="6">
        <v>45230</v>
      </c>
      <c r="B3152" s="2">
        <v>65241</v>
      </c>
      <c r="C3152" s="2" t="s">
        <v>2162</v>
      </c>
      <c r="D3152" s="2" t="s">
        <v>5153</v>
      </c>
      <c r="E3152" s="1">
        <v>3849940</v>
      </c>
      <c r="F3152" s="8" t="s">
        <v>316</v>
      </c>
      <c r="G3152" s="1">
        <v>307995</v>
      </c>
      <c r="H3152" s="1">
        <f t="shared" si="199"/>
        <v>4157935</v>
      </c>
      <c r="I3152" s="2" t="s">
        <v>944</v>
      </c>
      <c r="J3152" s="2" t="s">
        <v>319</v>
      </c>
      <c r="K3152" s="1">
        <f>+VLOOKUP(B3152,[22]Sheet1!$A:$H,6,0)</f>
        <v>3849938</v>
      </c>
      <c r="L3152" s="1">
        <f t="shared" si="198"/>
        <v>-2</v>
      </c>
      <c r="M3152" s="6">
        <f>+VLOOKUP(B3152,[22]Sheet1!$A:$H,8,0)</f>
        <v>45268</v>
      </c>
      <c r="N3152" t="s">
        <v>5247</v>
      </c>
      <c r="R3152" s="4"/>
    </row>
    <row r="3153" spans="1:18" hidden="1" x14ac:dyDescent="0.2">
      <c r="A3153" s="6">
        <v>45230</v>
      </c>
      <c r="B3153" s="2">
        <v>65242</v>
      </c>
      <c r="C3153" s="2" t="s">
        <v>2162</v>
      </c>
      <c r="D3153" s="2" t="s">
        <v>5154</v>
      </c>
      <c r="E3153" s="1">
        <v>2381320</v>
      </c>
      <c r="F3153" s="8" t="s">
        <v>316</v>
      </c>
      <c r="G3153" s="1">
        <v>190506</v>
      </c>
      <c r="H3153" s="1">
        <f t="shared" si="199"/>
        <v>2571826</v>
      </c>
      <c r="I3153" s="2" t="s">
        <v>1900</v>
      </c>
      <c r="J3153" s="2" t="s">
        <v>441</v>
      </c>
      <c r="K3153" s="1">
        <f>+VLOOKUP(B3153,[22]Sheet1!$A:$H,6,0)</f>
        <v>2381325</v>
      </c>
      <c r="L3153" s="1">
        <f t="shared" si="198"/>
        <v>5</v>
      </c>
      <c r="M3153" s="6">
        <f>+VLOOKUP(B3153,[22]Sheet1!$A:$H,8,0)</f>
        <v>45268</v>
      </c>
      <c r="N3153" t="s">
        <v>5247</v>
      </c>
      <c r="R3153" s="4"/>
    </row>
    <row r="3154" spans="1:18" hidden="1" x14ac:dyDescent="0.2">
      <c r="A3154" s="6">
        <v>45230</v>
      </c>
      <c r="B3154" s="2">
        <v>65243</v>
      </c>
      <c r="C3154" s="2" t="s">
        <v>2162</v>
      </c>
      <c r="D3154" s="2" t="s">
        <v>5155</v>
      </c>
      <c r="E3154" s="1">
        <v>2144100</v>
      </c>
      <c r="F3154" s="8" t="s">
        <v>316</v>
      </c>
      <c r="G3154" s="1">
        <v>171528</v>
      </c>
      <c r="H3154" s="1">
        <f t="shared" si="199"/>
        <v>2315628</v>
      </c>
      <c r="I3154" s="2" t="s">
        <v>2339</v>
      </c>
      <c r="J3154" s="2" t="s">
        <v>1408</v>
      </c>
      <c r="K3154" s="1">
        <f>+VLOOKUP(B3154,[22]Sheet1!$A:$H,6,0)</f>
        <v>2144100</v>
      </c>
      <c r="L3154" s="1">
        <f t="shared" si="198"/>
        <v>0</v>
      </c>
      <c r="M3154" s="6">
        <f>+VLOOKUP(B3154,[22]Sheet1!$A:$H,8,0)</f>
        <v>45268</v>
      </c>
      <c r="N3154" t="s">
        <v>5247</v>
      </c>
      <c r="R3154" s="4"/>
    </row>
    <row r="3155" spans="1:18" hidden="1" x14ac:dyDescent="0.2">
      <c r="A3155" s="6">
        <v>45230</v>
      </c>
      <c r="B3155" s="2">
        <v>65244</v>
      </c>
      <c r="C3155" s="2" t="s">
        <v>2162</v>
      </c>
      <c r="D3155" s="2" t="s">
        <v>5156</v>
      </c>
      <c r="E3155" s="1">
        <v>4960520</v>
      </c>
      <c r="F3155" s="8" t="s">
        <v>316</v>
      </c>
      <c r="G3155" s="1">
        <v>396842</v>
      </c>
      <c r="H3155" s="1">
        <f t="shared" si="199"/>
        <v>5357362</v>
      </c>
      <c r="I3155" s="2" t="s">
        <v>2355</v>
      </c>
      <c r="J3155" s="2" t="s">
        <v>2013</v>
      </c>
      <c r="K3155" s="1">
        <f>+VLOOKUP(B3155,[22]Sheet1!$A:$H,6,0)</f>
        <v>4960525</v>
      </c>
      <c r="L3155" s="1">
        <f t="shared" si="198"/>
        <v>5</v>
      </c>
      <c r="M3155" s="6">
        <f>+VLOOKUP(B3155,[22]Sheet1!$A:$H,8,0)</f>
        <v>45268</v>
      </c>
      <c r="N3155" t="s">
        <v>5247</v>
      </c>
      <c r="R3155" s="4"/>
    </row>
    <row r="3156" spans="1:18" hidden="1" x14ac:dyDescent="0.2">
      <c r="A3156" s="6">
        <v>45230</v>
      </c>
      <c r="B3156" s="2">
        <v>65245</v>
      </c>
      <c r="C3156" s="2" t="s">
        <v>2162</v>
      </c>
      <c r="D3156" s="2" t="s">
        <v>5157</v>
      </c>
      <c r="E3156" s="1">
        <v>4693235</v>
      </c>
      <c r="F3156" s="8" t="s">
        <v>316</v>
      </c>
      <c r="G3156" s="1">
        <v>375459</v>
      </c>
      <c r="H3156" s="1">
        <f t="shared" si="199"/>
        <v>5068694</v>
      </c>
      <c r="I3156" s="2" t="s">
        <v>1893</v>
      </c>
      <c r="J3156" s="2" t="s">
        <v>375</v>
      </c>
      <c r="K3156" s="1">
        <f>+VLOOKUP(B3156,[22]Sheet1!$A:$H,6,0)</f>
        <v>4693238</v>
      </c>
      <c r="L3156" s="1">
        <f t="shared" si="198"/>
        <v>3</v>
      </c>
      <c r="M3156" s="6">
        <f>+VLOOKUP(B3156,[22]Sheet1!$A:$H,8,0)</f>
        <v>45268</v>
      </c>
      <c r="N3156" t="s">
        <v>5247</v>
      </c>
      <c r="R3156" s="4"/>
    </row>
    <row r="3157" spans="1:18" hidden="1" x14ac:dyDescent="0.2">
      <c r="A3157" s="6">
        <v>45230</v>
      </c>
      <c r="B3157" s="2">
        <v>65246</v>
      </c>
      <c r="C3157" s="2" t="s">
        <v>2162</v>
      </c>
      <c r="D3157" s="2" t="s">
        <v>5158</v>
      </c>
      <c r="E3157" s="1">
        <v>4245280</v>
      </c>
      <c r="F3157" s="8" t="s">
        <v>316</v>
      </c>
      <c r="G3157" s="1">
        <v>339622</v>
      </c>
      <c r="H3157" s="1">
        <f t="shared" si="199"/>
        <v>4584902</v>
      </c>
      <c r="I3157" s="2" t="s">
        <v>1893</v>
      </c>
      <c r="J3157" s="2" t="s">
        <v>375</v>
      </c>
      <c r="K3157" s="1">
        <f>+VLOOKUP(B3157,[22]Sheet1!$A:$H,6,0)</f>
        <v>4245275</v>
      </c>
      <c r="L3157" s="1">
        <f t="shared" si="198"/>
        <v>-5</v>
      </c>
      <c r="M3157" s="6">
        <f>+VLOOKUP(B3157,[22]Sheet1!$A:$H,8,0)</f>
        <v>45268</v>
      </c>
      <c r="N3157" t="s">
        <v>5247</v>
      </c>
      <c r="R3157" s="4"/>
    </row>
    <row r="3158" spans="1:18" hidden="1" x14ac:dyDescent="0.2">
      <c r="A3158" s="6">
        <v>45230</v>
      </c>
      <c r="B3158" s="2">
        <v>65247</v>
      </c>
      <c r="C3158" s="2" t="s">
        <v>2162</v>
      </c>
      <c r="D3158" s="2" t="s">
        <v>5159</v>
      </c>
      <c r="E3158" s="1">
        <v>2816490</v>
      </c>
      <c r="F3158" s="8" t="s">
        <v>316</v>
      </c>
      <c r="G3158" s="1">
        <v>225319</v>
      </c>
      <c r="H3158" s="1">
        <f t="shared" si="199"/>
        <v>3041809</v>
      </c>
      <c r="I3158" s="2" t="s">
        <v>1893</v>
      </c>
      <c r="J3158" s="2" t="s">
        <v>375</v>
      </c>
      <c r="K3158" s="1">
        <f>+VLOOKUP(B3158,[22]Sheet1!$A:$H,6,0)</f>
        <v>2816488</v>
      </c>
      <c r="L3158" s="1">
        <f t="shared" si="198"/>
        <v>-2</v>
      </c>
      <c r="M3158" s="6">
        <f>+VLOOKUP(B3158,[22]Sheet1!$A:$H,8,0)</f>
        <v>45268</v>
      </c>
      <c r="N3158" t="s">
        <v>5247</v>
      </c>
      <c r="R3158" s="4"/>
    </row>
    <row r="3159" spans="1:18" hidden="1" x14ac:dyDescent="0.2">
      <c r="A3159" s="6">
        <v>45230</v>
      </c>
      <c r="B3159" s="2">
        <v>65248</v>
      </c>
      <c r="C3159" s="2" t="s">
        <v>2162</v>
      </c>
      <c r="D3159" s="2" t="s">
        <v>5160</v>
      </c>
      <c r="E3159" s="1">
        <v>2618440</v>
      </c>
      <c r="F3159" s="8" t="s">
        <v>316</v>
      </c>
      <c r="G3159" s="1">
        <v>209475</v>
      </c>
      <c r="H3159" s="1">
        <f t="shared" si="199"/>
        <v>2827915</v>
      </c>
      <c r="I3159" s="2" t="s">
        <v>1893</v>
      </c>
      <c r="J3159" s="2" t="s">
        <v>375</v>
      </c>
      <c r="K3159" s="1">
        <f>+VLOOKUP(B3159,[22]Sheet1!$A:$H,6,0)</f>
        <v>2618438</v>
      </c>
      <c r="L3159" s="1">
        <f t="shared" si="198"/>
        <v>-2</v>
      </c>
      <c r="M3159" s="6">
        <f>+VLOOKUP(B3159,[22]Sheet1!$A:$H,8,0)</f>
        <v>45268</v>
      </c>
      <c r="N3159" t="s">
        <v>5247</v>
      </c>
      <c r="R3159" s="4"/>
    </row>
    <row r="3160" spans="1:18" hidden="1" x14ac:dyDescent="0.2">
      <c r="A3160" s="6">
        <v>45230</v>
      </c>
      <c r="B3160" s="2">
        <v>65249</v>
      </c>
      <c r="C3160" s="2" t="s">
        <v>2162</v>
      </c>
      <c r="D3160" s="2" t="s">
        <v>5161</v>
      </c>
      <c r="E3160" s="1">
        <v>1468620</v>
      </c>
      <c r="F3160" s="8" t="s">
        <v>316</v>
      </c>
      <c r="G3160" s="1">
        <v>117490</v>
      </c>
      <c r="H3160" s="1">
        <f t="shared" si="199"/>
        <v>1586110</v>
      </c>
      <c r="I3160" s="2" t="s">
        <v>1893</v>
      </c>
      <c r="J3160" s="2" t="s">
        <v>375</v>
      </c>
      <c r="K3160" s="1">
        <f>+VLOOKUP(B3160,[22]Sheet1!$A:$H,6,0)</f>
        <v>1468625</v>
      </c>
      <c r="L3160" s="1">
        <f t="shared" si="198"/>
        <v>5</v>
      </c>
      <c r="M3160" s="6">
        <f>+VLOOKUP(B3160,[22]Sheet1!$A:$H,8,0)</f>
        <v>45268</v>
      </c>
      <c r="N3160" t="s">
        <v>5247</v>
      </c>
      <c r="R3160" s="4"/>
    </row>
    <row r="3161" spans="1:18" hidden="1" x14ac:dyDescent="0.2">
      <c r="A3161" s="6">
        <v>45230</v>
      </c>
      <c r="B3161" s="2">
        <v>65250</v>
      </c>
      <c r="C3161" s="2" t="s">
        <v>2162</v>
      </c>
      <c r="D3161" s="2" t="s">
        <v>5162</v>
      </c>
      <c r="E3161" s="1">
        <v>3698895</v>
      </c>
      <c r="F3161" s="8" t="s">
        <v>316</v>
      </c>
      <c r="G3161" s="1">
        <v>295912</v>
      </c>
      <c r="H3161" s="1">
        <f t="shared" si="199"/>
        <v>3994807</v>
      </c>
      <c r="I3161" s="2" t="s">
        <v>1893</v>
      </c>
      <c r="J3161" s="2" t="s">
        <v>375</v>
      </c>
      <c r="K3161" s="1">
        <f>+VLOOKUP(B3161,[22]Sheet1!$A:$H,6,0)</f>
        <v>3698900</v>
      </c>
      <c r="L3161" s="1">
        <f t="shared" si="198"/>
        <v>5</v>
      </c>
      <c r="M3161" s="6">
        <f>+VLOOKUP(B3161,[22]Sheet1!$A:$H,8,0)</f>
        <v>45268</v>
      </c>
      <c r="N3161" t="s">
        <v>5247</v>
      </c>
      <c r="R3161" s="4"/>
    </row>
    <row r="3162" spans="1:18" hidden="1" x14ac:dyDescent="0.2">
      <c r="A3162" s="6">
        <v>45231</v>
      </c>
      <c r="B3162" s="2">
        <v>330</v>
      </c>
      <c r="C3162" s="2" t="s">
        <v>3654</v>
      </c>
      <c r="D3162" s="2" t="s">
        <v>5165</v>
      </c>
      <c r="E3162" s="1">
        <v>-111058</v>
      </c>
      <c r="F3162" s="8" t="s">
        <v>316</v>
      </c>
      <c r="G3162" s="1">
        <v>-8885</v>
      </c>
      <c r="H3162" s="1">
        <v>-119943</v>
      </c>
      <c r="I3162" s="2" t="s">
        <v>2339</v>
      </c>
      <c r="J3162" s="2" t="s">
        <v>1408</v>
      </c>
      <c r="K3162" s="1">
        <f>+VLOOKUP(B3162,[22]Sheet1!$A:$H,6,0)</f>
        <v>-111058</v>
      </c>
      <c r="L3162" s="1">
        <f t="shared" ref="L3162:L3225" si="200">+K3162-E3162</f>
        <v>0</v>
      </c>
      <c r="M3162" s="6">
        <f>+VLOOKUP(B3162,[22]Sheet1!$A:$H,8,0)</f>
        <v>45268</v>
      </c>
      <c r="N3162" t="s">
        <v>5247</v>
      </c>
      <c r="R3162" s="4"/>
    </row>
    <row r="3163" spans="1:18" hidden="1" x14ac:dyDescent="0.2">
      <c r="A3163" s="6">
        <v>45231</v>
      </c>
      <c r="B3163" s="2">
        <v>443</v>
      </c>
      <c r="C3163" s="2" t="s">
        <v>3445</v>
      </c>
      <c r="D3163" s="2" t="s">
        <v>5166</v>
      </c>
      <c r="E3163" s="1">
        <v>-212264</v>
      </c>
      <c r="F3163" s="8" t="s">
        <v>316</v>
      </c>
      <c r="G3163" s="1">
        <v>-16981</v>
      </c>
      <c r="H3163" s="1">
        <v>-229245</v>
      </c>
      <c r="I3163" s="2" t="s">
        <v>24</v>
      </c>
      <c r="J3163" s="2" t="s">
        <v>349</v>
      </c>
      <c r="K3163" s="1">
        <f>+VLOOKUP(B3163,[22]Sheet1!$A:$H,6,0)</f>
        <v>-212264</v>
      </c>
      <c r="L3163" s="1">
        <f t="shared" si="200"/>
        <v>0</v>
      </c>
      <c r="M3163" s="6">
        <f>+VLOOKUP(B3163,[22]Sheet1!$A:$H,8,0)</f>
        <v>45268</v>
      </c>
      <c r="N3163" t="s">
        <v>5247</v>
      </c>
      <c r="R3163" s="4"/>
    </row>
    <row r="3164" spans="1:18" hidden="1" x14ac:dyDescent="0.2">
      <c r="A3164" s="6">
        <v>45231</v>
      </c>
      <c r="B3164" s="2">
        <v>458</v>
      </c>
      <c r="C3164" s="2" t="s">
        <v>3440</v>
      </c>
      <c r="D3164" s="2" t="s">
        <v>5167</v>
      </c>
      <c r="E3164" s="1">
        <v>-170624</v>
      </c>
      <c r="F3164" s="8" t="s">
        <v>316</v>
      </c>
      <c r="G3164" s="1">
        <v>-13650</v>
      </c>
      <c r="H3164" s="1">
        <v>-184274</v>
      </c>
      <c r="I3164" s="2" t="s">
        <v>1554</v>
      </c>
      <c r="J3164" s="2" t="s">
        <v>2830</v>
      </c>
      <c r="K3164" s="1">
        <f>+VLOOKUP(B3164,[22]Sheet1!$A:$H,6,0)</f>
        <v>-170624</v>
      </c>
      <c r="L3164" s="1">
        <f t="shared" si="200"/>
        <v>0</v>
      </c>
      <c r="M3164" s="6">
        <f>+VLOOKUP(B3164,[22]Sheet1!$A:$H,8,0)</f>
        <v>45268</v>
      </c>
      <c r="N3164" t="s">
        <v>5247</v>
      </c>
      <c r="R3164" s="4"/>
    </row>
    <row r="3165" spans="1:18" hidden="1" x14ac:dyDescent="0.2">
      <c r="A3165" s="6">
        <v>45231</v>
      </c>
      <c r="B3165" s="2">
        <v>513</v>
      </c>
      <c r="C3165" s="2" t="s">
        <v>3462</v>
      </c>
      <c r="D3165" s="2" t="s">
        <v>5168</v>
      </c>
      <c r="E3165" s="1">
        <v>-261844</v>
      </c>
      <c r="F3165" s="8" t="s">
        <v>316</v>
      </c>
      <c r="G3165" s="1">
        <v>-20948</v>
      </c>
      <c r="H3165" s="1">
        <v>-282792</v>
      </c>
      <c r="I3165" s="2" t="s">
        <v>2818</v>
      </c>
      <c r="J3165" s="2" t="s">
        <v>364</v>
      </c>
      <c r="K3165" s="1">
        <f>+VLOOKUP(B3165,[22]Sheet1!$A:$H,6,0)</f>
        <v>-261844</v>
      </c>
      <c r="L3165" s="1">
        <f t="shared" si="200"/>
        <v>0</v>
      </c>
      <c r="M3165" s="6">
        <f>+VLOOKUP(B3165,[22]Sheet1!$A:$H,8,0)</f>
        <v>45268</v>
      </c>
      <c r="N3165" t="s">
        <v>5247</v>
      </c>
      <c r="R3165" s="4"/>
    </row>
    <row r="3166" spans="1:18" hidden="1" x14ac:dyDescent="0.2">
      <c r="A3166" s="6">
        <v>45231</v>
      </c>
      <c r="B3166" s="2">
        <v>6949</v>
      </c>
      <c r="C3166" s="2" t="s">
        <v>3451</v>
      </c>
      <c r="D3166" s="2" t="s">
        <v>5169</v>
      </c>
      <c r="E3166" s="1">
        <v>-464398</v>
      </c>
      <c r="F3166" s="8" t="s">
        <v>316</v>
      </c>
      <c r="G3166" s="1">
        <v>-37152</v>
      </c>
      <c r="H3166" s="1">
        <v>-501550</v>
      </c>
      <c r="I3166" s="2" t="s">
        <v>2355</v>
      </c>
      <c r="J3166" s="2" t="s">
        <v>2013</v>
      </c>
      <c r="K3166" s="1">
        <f>+VLOOKUP(B3166,[22]Sheet1!$A:$H,6,0)</f>
        <v>-464398</v>
      </c>
      <c r="L3166" s="1">
        <f t="shared" si="200"/>
        <v>0</v>
      </c>
      <c r="M3166" s="6">
        <f>+VLOOKUP(B3166,[22]Sheet1!$A:$H,8,0)</f>
        <v>45268</v>
      </c>
      <c r="N3166" t="s">
        <v>5247</v>
      </c>
      <c r="R3166" s="4"/>
    </row>
    <row r="3167" spans="1:18" hidden="1" x14ac:dyDescent="0.2">
      <c r="A3167" s="6">
        <v>45234</v>
      </c>
      <c r="B3167" s="2">
        <v>66558</v>
      </c>
      <c r="C3167" s="2" t="s">
        <v>2162</v>
      </c>
      <c r="D3167" s="2" t="s">
        <v>5170</v>
      </c>
      <c r="E3167" s="1">
        <v>501830</v>
      </c>
      <c r="F3167" s="8" t="s">
        <v>316</v>
      </c>
      <c r="G3167" s="1">
        <v>40146</v>
      </c>
      <c r="H3167" s="1">
        <v>541976</v>
      </c>
      <c r="I3167" s="2" t="s">
        <v>1900</v>
      </c>
      <c r="J3167" s="2" t="s">
        <v>441</v>
      </c>
      <c r="K3167" s="1">
        <f>+VLOOKUP(B3167,[22]Sheet1!$A:$H,6,0)</f>
        <v>501825</v>
      </c>
      <c r="L3167" s="1">
        <f t="shared" si="200"/>
        <v>-5</v>
      </c>
      <c r="M3167" s="6">
        <f>+VLOOKUP(B3167,[22]Sheet1!$A:$H,8,0)</f>
        <v>45268</v>
      </c>
      <c r="N3167" t="s">
        <v>5247</v>
      </c>
      <c r="R3167" s="4"/>
    </row>
    <row r="3168" spans="1:18" hidden="1" x14ac:dyDescent="0.2">
      <c r="A3168" s="6">
        <v>45234</v>
      </c>
      <c r="B3168" s="2">
        <v>66559</v>
      </c>
      <c r="C3168" s="2" t="s">
        <v>2162</v>
      </c>
      <c r="D3168" s="2" t="s">
        <v>5171</v>
      </c>
      <c r="E3168" s="1">
        <v>2579200</v>
      </c>
      <c r="F3168" s="8" t="s">
        <v>316</v>
      </c>
      <c r="G3168" s="1">
        <v>206336</v>
      </c>
      <c r="H3168" s="1">
        <v>2785536</v>
      </c>
      <c r="I3168" s="2" t="s">
        <v>2339</v>
      </c>
      <c r="J3168" s="2" t="s">
        <v>1408</v>
      </c>
      <c r="K3168" s="1">
        <f>+VLOOKUP(B3168,[22]Sheet1!$A:$H,6,0)</f>
        <v>2579200</v>
      </c>
      <c r="L3168" s="1">
        <f t="shared" si="200"/>
        <v>0</v>
      </c>
      <c r="M3168" s="6">
        <f>+VLOOKUP(B3168,[22]Sheet1!$A:$H,8,0)</f>
        <v>45268</v>
      </c>
      <c r="N3168" t="s">
        <v>5247</v>
      </c>
      <c r="R3168" s="4"/>
    </row>
    <row r="3169" spans="1:18" hidden="1" x14ac:dyDescent="0.2">
      <c r="A3169" s="6">
        <v>45234</v>
      </c>
      <c r="B3169" s="2">
        <v>66560</v>
      </c>
      <c r="C3169" s="2" t="s">
        <v>2162</v>
      </c>
      <c r="D3169" s="2" t="s">
        <v>5172</v>
      </c>
      <c r="E3169" s="1">
        <v>1110580</v>
      </c>
      <c r="F3169" s="8" t="s">
        <v>316</v>
      </c>
      <c r="G3169" s="1">
        <v>88846</v>
      </c>
      <c r="H3169" s="1">
        <v>1199426</v>
      </c>
      <c r="I3169" s="2" t="s">
        <v>1796</v>
      </c>
      <c r="J3169" s="2" t="s">
        <v>913</v>
      </c>
      <c r="K3169" s="1">
        <f>+VLOOKUP(B3169,[22]Sheet1!$A:$H,6,0)</f>
        <v>1110575</v>
      </c>
      <c r="L3169" s="1">
        <f t="shared" si="200"/>
        <v>-5</v>
      </c>
      <c r="M3169" s="6">
        <f>+VLOOKUP(B3169,[22]Sheet1!$A:$H,8,0)</f>
        <v>45268</v>
      </c>
      <c r="N3169" t="s">
        <v>5247</v>
      </c>
      <c r="R3169" s="4"/>
    </row>
    <row r="3170" spans="1:18" hidden="1" x14ac:dyDescent="0.2">
      <c r="A3170" s="6">
        <v>45234</v>
      </c>
      <c r="B3170" s="2">
        <v>66561</v>
      </c>
      <c r="C3170" s="2" t="s">
        <v>2162</v>
      </c>
      <c r="D3170" s="2" t="s">
        <v>5173</v>
      </c>
      <c r="E3170" s="1">
        <v>5873220</v>
      </c>
      <c r="F3170" s="8" t="s">
        <v>316</v>
      </c>
      <c r="G3170" s="1">
        <v>469858</v>
      </c>
      <c r="H3170" s="1">
        <v>6343078</v>
      </c>
      <c r="I3170" s="2" t="s">
        <v>1554</v>
      </c>
      <c r="J3170" s="2" t="s">
        <v>2830</v>
      </c>
      <c r="K3170" s="1">
        <f>+VLOOKUP(B3170,[22]Sheet1!$A:$H,6,0)</f>
        <v>5873225</v>
      </c>
      <c r="L3170" s="1">
        <f t="shared" si="200"/>
        <v>5</v>
      </c>
      <c r="M3170" s="6">
        <f>+VLOOKUP(B3170,[22]Sheet1!$A:$H,8,0)</f>
        <v>45268</v>
      </c>
      <c r="N3170" t="s">
        <v>5247</v>
      </c>
      <c r="R3170" s="4"/>
    </row>
    <row r="3171" spans="1:18" hidden="1" x14ac:dyDescent="0.2">
      <c r="A3171" s="6">
        <v>45234</v>
      </c>
      <c r="B3171" s="2">
        <v>66562</v>
      </c>
      <c r="C3171" s="2" t="s">
        <v>2162</v>
      </c>
      <c r="D3171" s="2" t="s">
        <v>5174</v>
      </c>
      <c r="E3171" s="1">
        <v>501830</v>
      </c>
      <c r="F3171" s="8" t="s">
        <v>316</v>
      </c>
      <c r="G3171" s="1">
        <v>40146</v>
      </c>
      <c r="H3171" s="1">
        <v>541976</v>
      </c>
      <c r="I3171" s="2" t="s">
        <v>1554</v>
      </c>
      <c r="J3171" s="2" t="s">
        <v>2830</v>
      </c>
      <c r="K3171" s="1">
        <f>+VLOOKUP(B3171,[22]Sheet1!$A:$H,6,0)</f>
        <v>501825</v>
      </c>
      <c r="L3171" s="1">
        <f t="shared" si="200"/>
        <v>-5</v>
      </c>
      <c r="M3171" s="6">
        <f>+VLOOKUP(B3171,[22]Sheet1!$A:$H,8,0)</f>
        <v>45268</v>
      </c>
      <c r="N3171" t="s">
        <v>5247</v>
      </c>
      <c r="R3171" s="4"/>
    </row>
    <row r="3172" spans="1:18" hidden="1" x14ac:dyDescent="0.2">
      <c r="A3172" s="6">
        <v>45234</v>
      </c>
      <c r="B3172" s="2">
        <v>66563</v>
      </c>
      <c r="C3172" s="2" t="s">
        <v>2162</v>
      </c>
      <c r="D3172" s="2" t="s">
        <v>5175</v>
      </c>
      <c r="E3172" s="1">
        <v>1468620</v>
      </c>
      <c r="F3172" s="8" t="s">
        <v>316</v>
      </c>
      <c r="G3172" s="1">
        <v>117490</v>
      </c>
      <c r="H3172" s="1">
        <v>1586110</v>
      </c>
      <c r="I3172" s="2" t="s">
        <v>431</v>
      </c>
      <c r="J3172" s="2" t="s">
        <v>2857</v>
      </c>
      <c r="K3172" s="1">
        <f>+VLOOKUP(B3172,[22]Sheet1!$A:$H,6,0)</f>
        <v>1468625</v>
      </c>
      <c r="L3172" s="1">
        <f t="shared" si="200"/>
        <v>5</v>
      </c>
      <c r="M3172" s="6">
        <f>+VLOOKUP(B3172,[22]Sheet1!$A:$H,8,0)</f>
        <v>45268</v>
      </c>
      <c r="N3172" t="s">
        <v>5247</v>
      </c>
      <c r="R3172" s="4"/>
    </row>
    <row r="3173" spans="1:18" hidden="1" x14ac:dyDescent="0.2">
      <c r="A3173" s="6">
        <v>45234</v>
      </c>
      <c r="B3173" s="2">
        <v>66564</v>
      </c>
      <c r="C3173" s="2" t="s">
        <v>2162</v>
      </c>
      <c r="D3173" s="2" t="s">
        <v>5176</v>
      </c>
      <c r="E3173" s="1">
        <v>2579200</v>
      </c>
      <c r="F3173" s="8" t="s">
        <v>316</v>
      </c>
      <c r="G3173" s="1">
        <v>206336</v>
      </c>
      <c r="H3173" s="1">
        <v>2785536</v>
      </c>
      <c r="I3173" s="2" t="s">
        <v>124</v>
      </c>
      <c r="J3173" s="2" t="s">
        <v>1197</v>
      </c>
      <c r="K3173" s="1">
        <f>+VLOOKUP(B3173,[22]Sheet1!$A:$H,6,0)</f>
        <v>2579200</v>
      </c>
      <c r="L3173" s="1">
        <f t="shared" si="200"/>
        <v>0</v>
      </c>
      <c r="M3173" s="6">
        <f>+VLOOKUP(B3173,[22]Sheet1!$A:$H,8,0)</f>
        <v>45268</v>
      </c>
      <c r="N3173" t="s">
        <v>5247</v>
      </c>
      <c r="R3173" s="4"/>
    </row>
    <row r="3174" spans="1:18" hidden="1" x14ac:dyDescent="0.2">
      <c r="A3174" s="6">
        <v>45234</v>
      </c>
      <c r="B3174" s="2">
        <v>66565</v>
      </c>
      <c r="C3174" s="2" t="s">
        <v>2162</v>
      </c>
      <c r="D3174" s="2" t="s">
        <v>5177</v>
      </c>
      <c r="E3174" s="1">
        <v>2381320</v>
      </c>
      <c r="F3174" s="8" t="s">
        <v>316</v>
      </c>
      <c r="G3174" s="1">
        <v>190506</v>
      </c>
      <c r="H3174" s="1">
        <v>2571826</v>
      </c>
      <c r="I3174" s="2" t="s">
        <v>2355</v>
      </c>
      <c r="J3174" s="2" t="s">
        <v>2013</v>
      </c>
      <c r="K3174" s="1">
        <f>+VLOOKUP(B3174,[22]Sheet1!$A:$H,6,0)</f>
        <v>2381325</v>
      </c>
      <c r="L3174" s="1">
        <f t="shared" si="200"/>
        <v>5</v>
      </c>
      <c r="M3174" s="6">
        <f>+VLOOKUP(B3174,[22]Sheet1!$A:$H,8,0)</f>
        <v>45268</v>
      </c>
      <c r="N3174" t="s">
        <v>5247</v>
      </c>
      <c r="R3174" s="4"/>
    </row>
    <row r="3175" spans="1:18" hidden="1" x14ac:dyDescent="0.2">
      <c r="A3175" s="6">
        <v>45234</v>
      </c>
      <c r="B3175" s="2">
        <v>66566</v>
      </c>
      <c r="C3175" s="2" t="s">
        <v>2162</v>
      </c>
      <c r="D3175" s="2" t="s">
        <v>5178</v>
      </c>
      <c r="E3175" s="1">
        <v>3491900</v>
      </c>
      <c r="F3175" s="8" t="s">
        <v>316</v>
      </c>
      <c r="G3175" s="1">
        <v>279352</v>
      </c>
      <c r="H3175" s="1">
        <v>3771252</v>
      </c>
      <c r="I3175" s="2" t="s">
        <v>2119</v>
      </c>
      <c r="J3175" s="2" t="s">
        <v>1150</v>
      </c>
      <c r="K3175" s="1">
        <f>+VLOOKUP(B3175,[22]Sheet1!$A:$H,6,0)</f>
        <v>3491900</v>
      </c>
      <c r="L3175" s="1">
        <f t="shared" si="200"/>
        <v>0</v>
      </c>
      <c r="M3175" s="6">
        <f>+VLOOKUP(B3175,[22]Sheet1!$A:$H,8,0)</f>
        <v>45268</v>
      </c>
      <c r="N3175" t="s">
        <v>5247</v>
      </c>
      <c r="R3175" s="4"/>
    </row>
    <row r="3176" spans="1:18" hidden="1" x14ac:dyDescent="0.2">
      <c r="A3176" s="6">
        <v>45234</v>
      </c>
      <c r="B3176" s="2">
        <v>66567</v>
      </c>
      <c r="C3176" s="2" t="s">
        <v>2162</v>
      </c>
      <c r="D3176" s="2" t="s">
        <v>5179</v>
      </c>
      <c r="E3176" s="1">
        <v>5302190</v>
      </c>
      <c r="F3176" s="8" t="s">
        <v>316</v>
      </c>
      <c r="G3176" s="1">
        <v>424175</v>
      </c>
      <c r="H3176" s="1">
        <v>5726365</v>
      </c>
      <c r="I3176" s="2" t="s">
        <v>2355</v>
      </c>
      <c r="J3176" s="2" t="s">
        <v>2013</v>
      </c>
      <c r="K3176" s="1">
        <f>+VLOOKUP(B3176,[22]Sheet1!$A:$H,6,0)</f>
        <v>5302188</v>
      </c>
      <c r="L3176" s="1">
        <f t="shared" si="200"/>
        <v>-2</v>
      </c>
      <c r="M3176" s="6">
        <f>+VLOOKUP(B3176,[22]Sheet1!$A:$H,8,0)</f>
        <v>45268</v>
      </c>
      <c r="N3176" t="s">
        <v>5247</v>
      </c>
      <c r="R3176" s="4"/>
    </row>
    <row r="3177" spans="1:18" hidden="1" x14ac:dyDescent="0.2">
      <c r="A3177" s="6">
        <v>45238</v>
      </c>
      <c r="B3177" s="2">
        <v>66814</v>
      </c>
      <c r="C3177" s="2" t="s">
        <v>2162</v>
      </c>
      <c r="D3177" s="2" t="s">
        <v>5180</v>
      </c>
      <c r="E3177" s="1">
        <v>1003660</v>
      </c>
      <c r="F3177" s="8" t="s">
        <v>316</v>
      </c>
      <c r="G3177" s="1">
        <v>80293</v>
      </c>
      <c r="H3177" s="1">
        <v>1083953</v>
      </c>
      <c r="I3177" s="2" t="s">
        <v>2355</v>
      </c>
      <c r="J3177" s="2" t="s">
        <v>2013</v>
      </c>
      <c r="K3177" s="1" t="e">
        <f>+VLOOKUP(B3177,[23]Sheet1!A$1304:H$1471,6,0)</f>
        <v>#N/A</v>
      </c>
      <c r="L3177" s="1" t="e">
        <f t="shared" si="200"/>
        <v>#N/A</v>
      </c>
      <c r="M3177" s="6" t="e">
        <f>+VLOOKUP(B3177,[23]Sheet1!A$1304:H$1471,8,0)</f>
        <v>#N/A</v>
      </c>
      <c r="N3177" t="s">
        <v>5407</v>
      </c>
      <c r="R3177" s="4"/>
    </row>
    <row r="3178" spans="1:18" hidden="1" x14ac:dyDescent="0.2">
      <c r="A3178" s="6">
        <v>45241</v>
      </c>
      <c r="B3178" s="2">
        <v>67948</v>
      </c>
      <c r="C3178" s="2" t="s">
        <v>2162</v>
      </c>
      <c r="D3178" s="2" t="s">
        <v>5181</v>
      </c>
      <c r="E3178" s="1">
        <v>3689780</v>
      </c>
      <c r="F3178" s="8" t="s">
        <v>316</v>
      </c>
      <c r="G3178" s="1">
        <v>295182</v>
      </c>
      <c r="H3178" s="1">
        <v>3984962</v>
      </c>
      <c r="I3178" s="2" t="s">
        <v>2445</v>
      </c>
      <c r="J3178" s="2" t="s">
        <v>1098</v>
      </c>
      <c r="K3178" s="1">
        <f>+VLOOKUP(B3178,[22]Sheet1!$A:$H,6,0)</f>
        <v>3689775</v>
      </c>
      <c r="L3178" s="1">
        <f t="shared" si="200"/>
        <v>-5</v>
      </c>
      <c r="M3178" s="6">
        <f>+VLOOKUP(B3178,[22]Sheet1!$A:$H,8,0)</f>
        <v>45268</v>
      </c>
      <c r="N3178" t="s">
        <v>5247</v>
      </c>
      <c r="R3178" s="4"/>
    </row>
    <row r="3179" spans="1:18" hidden="1" x14ac:dyDescent="0.2">
      <c r="A3179" s="6">
        <v>45241</v>
      </c>
      <c r="B3179" s="2">
        <v>67949</v>
      </c>
      <c r="C3179" s="2" t="s">
        <v>2162</v>
      </c>
      <c r="D3179" s="2" t="s">
        <v>5182</v>
      </c>
      <c r="E3179" s="1">
        <v>1309220</v>
      </c>
      <c r="F3179" s="8" t="s">
        <v>316</v>
      </c>
      <c r="G3179" s="1">
        <v>104738</v>
      </c>
      <c r="H3179" s="1">
        <v>1413958</v>
      </c>
      <c r="I3179" s="2" t="s">
        <v>1796</v>
      </c>
      <c r="J3179" s="2" t="s">
        <v>913</v>
      </c>
      <c r="K3179" s="1">
        <f>+VLOOKUP(B3179,[22]Sheet1!$A:$H,6,0)</f>
        <v>1309225</v>
      </c>
      <c r="L3179" s="1">
        <f t="shared" si="200"/>
        <v>5</v>
      </c>
      <c r="M3179" s="6">
        <f>+VLOOKUP(B3179,[22]Sheet1!$A:$H,8,0)</f>
        <v>45268</v>
      </c>
      <c r="N3179" t="s">
        <v>5247</v>
      </c>
      <c r="R3179" s="4"/>
    </row>
    <row r="3180" spans="1:18" hidden="1" x14ac:dyDescent="0.2">
      <c r="A3180" s="6">
        <v>45241</v>
      </c>
      <c r="B3180" s="2">
        <v>67950</v>
      </c>
      <c r="C3180" s="2" t="s">
        <v>2162</v>
      </c>
      <c r="D3180" s="2" t="s">
        <v>5183</v>
      </c>
      <c r="E3180" s="1">
        <v>1110580</v>
      </c>
      <c r="F3180" s="8" t="s">
        <v>316</v>
      </c>
      <c r="G3180" s="1">
        <v>88846</v>
      </c>
      <c r="H3180" s="1">
        <v>1199426</v>
      </c>
      <c r="I3180" s="2" t="s">
        <v>2339</v>
      </c>
      <c r="J3180" s="2" t="s">
        <v>1408</v>
      </c>
      <c r="K3180" s="1">
        <f>+VLOOKUP(B3180,[22]Sheet1!$A:$H,6,0)</f>
        <v>1110575</v>
      </c>
      <c r="L3180" s="1">
        <f t="shared" si="200"/>
        <v>-5</v>
      </c>
      <c r="M3180" s="6">
        <f>+VLOOKUP(B3180,[22]Sheet1!$A:$H,8,0)</f>
        <v>45268</v>
      </c>
      <c r="N3180" t="s">
        <v>5247</v>
      </c>
      <c r="R3180" s="4"/>
    </row>
    <row r="3181" spans="1:18" hidden="1" x14ac:dyDescent="0.2">
      <c r="A3181" s="6">
        <v>45241</v>
      </c>
      <c r="B3181" s="2">
        <v>67951</v>
      </c>
      <c r="C3181" s="2" t="s">
        <v>2162</v>
      </c>
      <c r="D3181" s="2" t="s">
        <v>5184</v>
      </c>
      <c r="E3181" s="1">
        <v>7134110</v>
      </c>
      <c r="F3181" s="8" t="s">
        <v>316</v>
      </c>
      <c r="G3181" s="1">
        <v>570729</v>
      </c>
      <c r="H3181" s="1">
        <v>7704839</v>
      </c>
      <c r="I3181" s="2" t="s">
        <v>2355</v>
      </c>
      <c r="J3181" s="2" t="s">
        <v>2013</v>
      </c>
      <c r="K3181" s="1">
        <f>+VLOOKUP(B3181,[22]Sheet1!$A:$H,6,0)</f>
        <v>7134113</v>
      </c>
      <c r="L3181" s="1">
        <f t="shared" si="200"/>
        <v>3</v>
      </c>
      <c r="M3181" s="6">
        <f>+VLOOKUP(B3181,[22]Sheet1!$A:$H,8,0)</f>
        <v>45268</v>
      </c>
      <c r="N3181" t="s">
        <v>5247</v>
      </c>
      <c r="R3181" s="4"/>
    </row>
    <row r="3182" spans="1:18" hidden="1" x14ac:dyDescent="0.2">
      <c r="A3182" s="6">
        <v>45241</v>
      </c>
      <c r="B3182" s="2">
        <v>67952</v>
      </c>
      <c r="C3182" s="2" t="s">
        <v>2162</v>
      </c>
      <c r="D3182" s="2" t="s">
        <v>5185</v>
      </c>
      <c r="E3182" s="1">
        <v>6231260</v>
      </c>
      <c r="F3182" s="8" t="s">
        <v>316</v>
      </c>
      <c r="G3182" s="1">
        <v>498501</v>
      </c>
      <c r="H3182" s="1">
        <v>6729761</v>
      </c>
      <c r="I3182" s="2" t="s">
        <v>2818</v>
      </c>
      <c r="J3182" s="2" t="s">
        <v>364</v>
      </c>
      <c r="K3182" s="1">
        <f>+VLOOKUP(B3182,[22]Sheet1!$A:$H,6,0)</f>
        <v>6231263</v>
      </c>
      <c r="L3182" s="1">
        <f t="shared" si="200"/>
        <v>3</v>
      </c>
      <c r="M3182" s="6">
        <f>+VLOOKUP(B3182,[22]Sheet1!$A:$H,8,0)</f>
        <v>45268</v>
      </c>
      <c r="N3182" t="s">
        <v>5247</v>
      </c>
      <c r="R3182" s="4"/>
    </row>
    <row r="3183" spans="1:18" hidden="1" x14ac:dyDescent="0.2">
      <c r="A3183" s="6">
        <v>45241</v>
      </c>
      <c r="B3183" s="2">
        <v>67953</v>
      </c>
      <c r="C3183" s="2" t="s">
        <v>2162</v>
      </c>
      <c r="D3183" s="2" t="s">
        <v>5186</v>
      </c>
      <c r="E3183" s="1">
        <v>4602480</v>
      </c>
      <c r="F3183" s="8" t="s">
        <v>316</v>
      </c>
      <c r="G3183" s="1">
        <v>368198</v>
      </c>
      <c r="H3183" s="1">
        <v>4970678</v>
      </c>
      <c r="I3183" s="2" t="s">
        <v>24</v>
      </c>
      <c r="J3183" s="2" t="s">
        <v>349</v>
      </c>
      <c r="K3183" s="1">
        <f>+VLOOKUP(B3183,[22]Sheet1!$A:$H,6,0)</f>
        <v>4602475</v>
      </c>
      <c r="L3183" s="1">
        <f t="shared" si="200"/>
        <v>-5</v>
      </c>
      <c r="M3183" s="6">
        <f>+VLOOKUP(B3183,[22]Sheet1!$A:$H,8,0)</f>
        <v>45268</v>
      </c>
      <c r="N3183" t="s">
        <v>5247</v>
      </c>
      <c r="R3183" s="4"/>
    </row>
    <row r="3184" spans="1:18" hidden="1" x14ac:dyDescent="0.2">
      <c r="A3184" s="6">
        <v>45241</v>
      </c>
      <c r="B3184" s="2">
        <v>67954</v>
      </c>
      <c r="C3184" s="2" t="s">
        <v>2162</v>
      </c>
      <c r="D3184" s="2" t="s">
        <v>5187</v>
      </c>
      <c r="E3184" s="1">
        <v>2144100</v>
      </c>
      <c r="F3184" s="8" t="s">
        <v>316</v>
      </c>
      <c r="G3184" s="1">
        <v>171528</v>
      </c>
      <c r="H3184" s="1">
        <v>2315628</v>
      </c>
      <c r="I3184" s="2" t="s">
        <v>431</v>
      </c>
      <c r="J3184" s="2" t="s">
        <v>2857</v>
      </c>
      <c r="K3184" s="1">
        <f>+VLOOKUP(B3184,[22]Sheet1!$A:$H,6,0)</f>
        <v>2144100</v>
      </c>
      <c r="L3184" s="1">
        <f t="shared" si="200"/>
        <v>0</v>
      </c>
      <c r="M3184" s="6">
        <f>+VLOOKUP(B3184,[22]Sheet1!$A:$H,8,0)</f>
        <v>45268</v>
      </c>
      <c r="N3184" t="s">
        <v>5247</v>
      </c>
      <c r="R3184" s="4"/>
    </row>
    <row r="3185" spans="1:18" hidden="1" x14ac:dyDescent="0.2">
      <c r="A3185" s="6">
        <v>45241</v>
      </c>
      <c r="B3185" s="2">
        <v>67958</v>
      </c>
      <c r="C3185" s="2" t="s">
        <v>2162</v>
      </c>
      <c r="D3185" s="2" t="s">
        <v>5188</v>
      </c>
      <c r="E3185" s="1">
        <v>2830115</v>
      </c>
      <c r="F3185" s="8" t="s">
        <v>316</v>
      </c>
      <c r="G3185" s="1">
        <v>226409</v>
      </c>
      <c r="H3185" s="1">
        <v>3056524</v>
      </c>
      <c r="I3185" s="2" t="s">
        <v>2339</v>
      </c>
      <c r="J3185" s="2" t="s">
        <v>1408</v>
      </c>
      <c r="K3185" s="1">
        <f>+VLOOKUP(B3185,[22]Sheet1!$A:$H,6,0)</f>
        <v>2830113</v>
      </c>
      <c r="L3185" s="1">
        <f t="shared" si="200"/>
        <v>-2</v>
      </c>
      <c r="M3185" s="6">
        <f>+VLOOKUP(B3185,[22]Sheet1!$A:$H,8,0)</f>
        <v>45268</v>
      </c>
      <c r="N3185" t="s">
        <v>5247</v>
      </c>
      <c r="R3185" s="4"/>
    </row>
    <row r="3186" spans="1:18" hidden="1" x14ac:dyDescent="0.2">
      <c r="A3186" s="6">
        <v>45241</v>
      </c>
      <c r="B3186" s="2">
        <v>67959</v>
      </c>
      <c r="C3186" s="2" t="s">
        <v>2162</v>
      </c>
      <c r="D3186" s="2" t="s">
        <v>5189</v>
      </c>
      <c r="E3186" s="1">
        <v>1719535</v>
      </c>
      <c r="F3186" s="8" t="s">
        <v>316</v>
      </c>
      <c r="G3186" s="1">
        <v>137563</v>
      </c>
      <c r="H3186" s="1">
        <v>1857098</v>
      </c>
      <c r="I3186" s="2" t="s">
        <v>944</v>
      </c>
      <c r="J3186" s="2" t="s">
        <v>319</v>
      </c>
      <c r="K3186" s="1">
        <f>+VLOOKUP(B3186,[22]Sheet1!$A:$H,6,0)</f>
        <v>1719538</v>
      </c>
      <c r="L3186" s="1">
        <f t="shared" si="200"/>
        <v>3</v>
      </c>
      <c r="M3186" s="6">
        <f>+VLOOKUP(B3186,[22]Sheet1!$A:$H,8,0)</f>
        <v>45268</v>
      </c>
      <c r="N3186" t="s">
        <v>5247</v>
      </c>
      <c r="R3186" s="4"/>
    </row>
    <row r="3187" spans="1:18" hidden="1" x14ac:dyDescent="0.2">
      <c r="A3187" s="6">
        <v>45241</v>
      </c>
      <c r="B3187" s="2">
        <v>67960</v>
      </c>
      <c r="C3187" s="2" t="s">
        <v>2162</v>
      </c>
      <c r="D3187" s="2" t="s">
        <v>5190</v>
      </c>
      <c r="E3187" s="1">
        <v>2579200</v>
      </c>
      <c r="F3187" s="8" t="s">
        <v>316</v>
      </c>
      <c r="G3187" s="1">
        <v>206336</v>
      </c>
      <c r="H3187" s="1">
        <v>2785536</v>
      </c>
      <c r="I3187" s="2" t="s">
        <v>1900</v>
      </c>
      <c r="J3187" s="2" t="s">
        <v>441</v>
      </c>
      <c r="K3187" s="1">
        <f>+VLOOKUP(B3187,[22]Sheet1!$A:$H,6,0)</f>
        <v>2579200</v>
      </c>
      <c r="L3187" s="1">
        <f t="shared" si="200"/>
        <v>0</v>
      </c>
      <c r="M3187" s="6">
        <f>+VLOOKUP(B3187,[22]Sheet1!$A:$H,8,0)</f>
        <v>45268</v>
      </c>
      <c r="N3187" t="s">
        <v>5247</v>
      </c>
      <c r="R3187" s="4"/>
    </row>
    <row r="3188" spans="1:18" hidden="1" x14ac:dyDescent="0.2">
      <c r="A3188" s="6">
        <v>45241</v>
      </c>
      <c r="B3188" s="2">
        <v>67961</v>
      </c>
      <c r="C3188" s="2" t="s">
        <v>2162</v>
      </c>
      <c r="D3188" s="2" t="s">
        <v>5191</v>
      </c>
      <c r="E3188" s="1">
        <v>7021520</v>
      </c>
      <c r="F3188" s="8" t="s">
        <v>316</v>
      </c>
      <c r="G3188" s="1">
        <v>561722</v>
      </c>
      <c r="H3188" s="1">
        <v>7583242</v>
      </c>
      <c r="I3188" s="2" t="s">
        <v>2355</v>
      </c>
      <c r="J3188" s="2" t="s">
        <v>2013</v>
      </c>
      <c r="K3188" s="1">
        <f>+VLOOKUP(B3188,[22]Sheet1!$A:$H,6,0)</f>
        <v>7021525</v>
      </c>
      <c r="L3188" s="1">
        <f t="shared" si="200"/>
        <v>5</v>
      </c>
      <c r="M3188" s="6">
        <f>+VLOOKUP(B3188,[22]Sheet1!$A:$H,8,0)</f>
        <v>45268</v>
      </c>
      <c r="N3188" t="s">
        <v>5247</v>
      </c>
      <c r="R3188" s="4"/>
    </row>
    <row r="3189" spans="1:18" hidden="1" x14ac:dyDescent="0.2">
      <c r="A3189" s="6">
        <v>45241</v>
      </c>
      <c r="B3189" s="2">
        <v>67962</v>
      </c>
      <c r="C3189" s="2" t="s">
        <v>2162</v>
      </c>
      <c r="D3189" s="2" t="s">
        <v>5192</v>
      </c>
      <c r="E3189" s="1">
        <v>2645930</v>
      </c>
      <c r="F3189" s="8" t="s">
        <v>316</v>
      </c>
      <c r="G3189" s="1">
        <v>211674</v>
      </c>
      <c r="H3189" s="1">
        <v>2857604</v>
      </c>
      <c r="I3189" s="2" t="s">
        <v>2119</v>
      </c>
      <c r="J3189" s="2" t="s">
        <v>1150</v>
      </c>
      <c r="K3189" s="1">
        <f>+VLOOKUP(B3189,[22]Sheet1!$A:$H,6,0)</f>
        <v>2645925</v>
      </c>
      <c r="L3189" s="1">
        <f t="shared" si="200"/>
        <v>-5</v>
      </c>
      <c r="M3189" s="6">
        <f>+VLOOKUP(B3189,[22]Sheet1!$A:$H,8,0)</f>
        <v>45268</v>
      </c>
      <c r="N3189" t="s">
        <v>5247</v>
      </c>
      <c r="R3189" s="4"/>
    </row>
    <row r="3190" spans="1:18" hidden="1" x14ac:dyDescent="0.2">
      <c r="A3190" s="6">
        <v>45241</v>
      </c>
      <c r="B3190" s="2">
        <v>67963</v>
      </c>
      <c r="C3190" s="2" t="s">
        <v>2162</v>
      </c>
      <c r="D3190" s="2" t="s">
        <v>5193</v>
      </c>
      <c r="E3190" s="1">
        <v>1110580</v>
      </c>
      <c r="F3190" s="8" t="s">
        <v>316</v>
      </c>
      <c r="G3190" s="1">
        <v>88846</v>
      </c>
      <c r="H3190" s="1">
        <v>1199426</v>
      </c>
      <c r="I3190" s="2" t="s">
        <v>2355</v>
      </c>
      <c r="J3190" s="2" t="s">
        <v>2013</v>
      </c>
      <c r="K3190" s="1">
        <f>+VLOOKUP(B3190,[22]Sheet1!$A:$H,6,0)</f>
        <v>1110575</v>
      </c>
      <c r="L3190" s="1">
        <f t="shared" si="200"/>
        <v>-5</v>
      </c>
      <c r="M3190" s="6">
        <f>+VLOOKUP(B3190,[22]Sheet1!$A:$H,8,0)</f>
        <v>45268</v>
      </c>
      <c r="N3190" t="s">
        <v>5247</v>
      </c>
      <c r="R3190" s="4"/>
    </row>
    <row r="3191" spans="1:18" hidden="1" x14ac:dyDescent="0.2">
      <c r="A3191" s="6">
        <v>45244</v>
      </c>
      <c r="B3191" s="2">
        <v>576</v>
      </c>
      <c r="C3191" s="2" t="s">
        <v>3464</v>
      </c>
      <c r="D3191" s="2" t="s">
        <v>5194</v>
      </c>
      <c r="E3191" s="1">
        <v>-2647663</v>
      </c>
      <c r="F3191" s="8" t="s">
        <v>316</v>
      </c>
      <c r="G3191" s="1">
        <v>-211813</v>
      </c>
      <c r="H3191" s="1">
        <v>-2859476</v>
      </c>
      <c r="I3191" s="2" t="s">
        <v>1222</v>
      </c>
      <c r="J3191" s="2" t="s">
        <v>915</v>
      </c>
      <c r="K3191" s="1">
        <f>+VLOOKUP(B3191,[22]Sheet1!$A:$H,6,0)</f>
        <v>-2647663</v>
      </c>
      <c r="L3191" s="1">
        <f t="shared" si="200"/>
        <v>0</v>
      </c>
      <c r="M3191" s="6">
        <f>+VLOOKUP(B3191,[22]Sheet1!$A:$H,8,0)</f>
        <v>45268</v>
      </c>
      <c r="N3191" t="s">
        <v>5247</v>
      </c>
      <c r="R3191" s="4"/>
    </row>
    <row r="3192" spans="1:18" hidden="1" x14ac:dyDescent="0.2">
      <c r="A3192" s="6">
        <v>45248</v>
      </c>
      <c r="B3192" s="2">
        <v>69565</v>
      </c>
      <c r="C3192" s="2" t="s">
        <v>2162</v>
      </c>
      <c r="D3192" s="2" t="s">
        <v>5195</v>
      </c>
      <c r="E3192" s="1">
        <v>5368920</v>
      </c>
      <c r="F3192" s="8" t="s">
        <v>316</v>
      </c>
      <c r="G3192" s="1">
        <v>429514</v>
      </c>
      <c r="H3192" s="1">
        <v>5798434</v>
      </c>
      <c r="I3192" s="2" t="s">
        <v>2355</v>
      </c>
      <c r="J3192" s="2" t="s">
        <v>2013</v>
      </c>
      <c r="K3192" s="1">
        <f>+VLOOKUP(B3192,[22]Sheet1!$A:$H,6,0)</f>
        <v>5368925</v>
      </c>
      <c r="L3192" s="1">
        <f t="shared" si="200"/>
        <v>5</v>
      </c>
      <c r="M3192" s="6">
        <f>+VLOOKUP(B3192,[22]Sheet1!$A:$H,8,0)</f>
        <v>45268</v>
      </c>
      <c r="N3192" t="s">
        <v>5247</v>
      </c>
      <c r="R3192" s="4"/>
    </row>
    <row r="3193" spans="1:18" hidden="1" x14ac:dyDescent="0.2">
      <c r="A3193" s="6">
        <v>45248</v>
      </c>
      <c r="B3193" s="2">
        <v>69566</v>
      </c>
      <c r="C3193" s="2" t="s">
        <v>2162</v>
      </c>
      <c r="D3193" s="2" t="s">
        <v>5196</v>
      </c>
      <c r="E3193" s="1">
        <v>1924970</v>
      </c>
      <c r="F3193" s="8" t="s">
        <v>316</v>
      </c>
      <c r="G3193" s="1">
        <v>153998</v>
      </c>
      <c r="H3193" s="1">
        <v>2078968</v>
      </c>
      <c r="I3193" s="2" t="s">
        <v>1222</v>
      </c>
      <c r="J3193" s="2" t="s">
        <v>915</v>
      </c>
      <c r="K3193" s="1">
        <f>+VLOOKUP(B3193,[22]Sheet1!$A:$H,6,0)</f>
        <v>1924975</v>
      </c>
      <c r="L3193" s="1">
        <f t="shared" si="200"/>
        <v>5</v>
      </c>
      <c r="M3193" s="6">
        <f>+VLOOKUP(B3193,[22]Sheet1!$A:$H,8,0)</f>
        <v>45268</v>
      </c>
      <c r="N3193" t="s">
        <v>5247</v>
      </c>
      <c r="R3193" s="4"/>
    </row>
    <row r="3194" spans="1:18" hidden="1" x14ac:dyDescent="0.2">
      <c r="A3194" s="6">
        <v>45248</v>
      </c>
      <c r="B3194" s="2">
        <v>69567</v>
      </c>
      <c r="C3194" s="2" t="s">
        <v>2162</v>
      </c>
      <c r="D3194" s="2" t="s">
        <v>5197</v>
      </c>
      <c r="E3194" s="1">
        <v>7143960</v>
      </c>
      <c r="F3194" s="8" t="s">
        <v>316</v>
      </c>
      <c r="G3194" s="1">
        <v>571517</v>
      </c>
      <c r="H3194" s="1">
        <v>7715477</v>
      </c>
      <c r="I3194" s="2" t="s">
        <v>2818</v>
      </c>
      <c r="J3194" s="2" t="s">
        <v>364</v>
      </c>
      <c r="K3194" s="1">
        <f>+VLOOKUP(B3194,[23]Sheet1!A$1304:H$1471,6,0)</f>
        <v>7143963</v>
      </c>
      <c r="L3194" s="1">
        <f t="shared" si="200"/>
        <v>3</v>
      </c>
      <c r="M3194" s="6">
        <f>+VLOOKUP(B3194,[23]Sheet1!A$1304:H$1471,8,0)</f>
        <v>45306</v>
      </c>
      <c r="N3194" t="s">
        <v>5405</v>
      </c>
      <c r="R3194" s="4"/>
    </row>
    <row r="3195" spans="1:18" hidden="1" x14ac:dyDescent="0.2">
      <c r="A3195" s="6">
        <v>45248</v>
      </c>
      <c r="B3195" s="2">
        <v>69568</v>
      </c>
      <c r="C3195" s="2" t="s">
        <v>2162</v>
      </c>
      <c r="D3195" s="2" t="s">
        <v>5198</v>
      </c>
      <c r="E3195" s="1">
        <v>2144100</v>
      </c>
      <c r="F3195" s="8" t="s">
        <v>316</v>
      </c>
      <c r="G3195" s="1">
        <v>171528</v>
      </c>
      <c r="H3195" s="1">
        <v>2315628</v>
      </c>
      <c r="I3195" s="2" t="s">
        <v>2354</v>
      </c>
      <c r="J3195" s="2" t="s">
        <v>442</v>
      </c>
      <c r="K3195" s="1">
        <f>+VLOOKUP(B3195,[22]Sheet1!$A:$H,6,0)</f>
        <v>2144100</v>
      </c>
      <c r="L3195" s="1">
        <f t="shared" si="200"/>
        <v>0</v>
      </c>
      <c r="M3195" s="6">
        <f>+VLOOKUP(B3195,[22]Sheet1!$A:$H,8,0)</f>
        <v>45268</v>
      </c>
      <c r="N3195" t="s">
        <v>5247</v>
      </c>
      <c r="R3195" s="4"/>
    </row>
    <row r="3196" spans="1:18" hidden="1" x14ac:dyDescent="0.2">
      <c r="A3196" s="6">
        <v>45248</v>
      </c>
      <c r="B3196" s="2">
        <v>69569</v>
      </c>
      <c r="C3196" s="2" t="s">
        <v>2162</v>
      </c>
      <c r="D3196" s="2" t="s">
        <v>5199</v>
      </c>
      <c r="E3196" s="1">
        <v>1110580</v>
      </c>
      <c r="F3196" s="8" t="s">
        <v>316</v>
      </c>
      <c r="G3196" s="1">
        <v>88846</v>
      </c>
      <c r="H3196" s="1">
        <v>1199426</v>
      </c>
      <c r="I3196" s="2" t="s">
        <v>2339</v>
      </c>
      <c r="J3196" s="2" t="s">
        <v>1408</v>
      </c>
      <c r="K3196" s="1">
        <f>+VLOOKUP(B3196,[22]Sheet1!$A:$H,6,0)</f>
        <v>1110575</v>
      </c>
      <c r="L3196" s="1">
        <f t="shared" si="200"/>
        <v>-5</v>
      </c>
      <c r="M3196" s="6">
        <f>+VLOOKUP(B3196,[22]Sheet1!$A:$H,8,0)</f>
        <v>45268</v>
      </c>
      <c r="N3196" t="s">
        <v>5247</v>
      </c>
      <c r="R3196" s="4"/>
    </row>
    <row r="3197" spans="1:18" hidden="1" x14ac:dyDescent="0.2">
      <c r="A3197" s="6">
        <v>45248</v>
      </c>
      <c r="B3197" s="2">
        <v>69570</v>
      </c>
      <c r="C3197" s="2" t="s">
        <v>2162</v>
      </c>
      <c r="D3197" s="2" t="s">
        <v>5200</v>
      </c>
      <c r="E3197" s="1">
        <v>4087060</v>
      </c>
      <c r="F3197" s="8" t="s">
        <v>316</v>
      </c>
      <c r="G3197" s="1">
        <v>326965</v>
      </c>
      <c r="H3197" s="1">
        <v>4414025</v>
      </c>
      <c r="I3197" s="2" t="s">
        <v>944</v>
      </c>
      <c r="J3197" s="2" t="s">
        <v>319</v>
      </c>
      <c r="K3197" s="1">
        <f>+VLOOKUP(B3197,[22]Sheet1!$A:$H,6,0)</f>
        <v>4087063</v>
      </c>
      <c r="L3197" s="1">
        <f t="shared" si="200"/>
        <v>3</v>
      </c>
      <c r="M3197" s="6">
        <f>+VLOOKUP(B3197,[22]Sheet1!$A:$H,8,0)</f>
        <v>45268</v>
      </c>
      <c r="N3197" t="s">
        <v>5247</v>
      </c>
      <c r="R3197" s="4"/>
    </row>
    <row r="3198" spans="1:18" hidden="1" x14ac:dyDescent="0.2">
      <c r="A3198" s="6">
        <v>45248</v>
      </c>
      <c r="B3198" s="2">
        <v>69571</v>
      </c>
      <c r="C3198" s="2" t="s">
        <v>2162</v>
      </c>
      <c r="D3198" s="2" t="s">
        <v>5201</v>
      </c>
      <c r="E3198" s="1">
        <v>2144100</v>
      </c>
      <c r="F3198" s="8" t="s">
        <v>316</v>
      </c>
      <c r="G3198" s="1">
        <v>171528</v>
      </c>
      <c r="H3198" s="1">
        <v>2315628</v>
      </c>
      <c r="I3198" s="2" t="s">
        <v>2355</v>
      </c>
      <c r="J3198" s="2" t="s">
        <v>2013</v>
      </c>
      <c r="K3198" s="1">
        <f>+VLOOKUP(B3198,[22]Sheet1!$A:$H,6,0)</f>
        <v>2144100</v>
      </c>
      <c r="L3198" s="1">
        <f t="shared" si="200"/>
        <v>0</v>
      </c>
      <c r="M3198" s="6">
        <f>+VLOOKUP(B3198,[22]Sheet1!$A:$H,8,0)</f>
        <v>45268</v>
      </c>
      <c r="N3198" t="s">
        <v>5247</v>
      </c>
      <c r="R3198" s="4"/>
    </row>
    <row r="3199" spans="1:18" hidden="1" x14ac:dyDescent="0.2">
      <c r="A3199" s="6">
        <v>45248</v>
      </c>
      <c r="B3199" s="2">
        <v>69572</v>
      </c>
      <c r="C3199" s="2" t="s">
        <v>2162</v>
      </c>
      <c r="D3199" s="2" t="s">
        <v>5202</v>
      </c>
      <c r="E3199" s="1">
        <v>1361495</v>
      </c>
      <c r="F3199" s="8" t="s">
        <v>316</v>
      </c>
      <c r="G3199" s="1">
        <v>108920</v>
      </c>
      <c r="H3199" s="1">
        <v>1470415</v>
      </c>
      <c r="I3199" s="2" t="s">
        <v>124</v>
      </c>
      <c r="J3199" s="2" t="s">
        <v>1197</v>
      </c>
      <c r="K3199" s="1">
        <f>+VLOOKUP(B3199,[22]Sheet1!$A:$H,6,0)</f>
        <v>1361500</v>
      </c>
      <c r="L3199" s="1">
        <f t="shared" si="200"/>
        <v>5</v>
      </c>
      <c r="M3199" s="6">
        <f>+VLOOKUP(B3199,[22]Sheet1!$A:$H,8,0)</f>
        <v>45268</v>
      </c>
      <c r="N3199" t="s">
        <v>5247</v>
      </c>
      <c r="R3199" s="4"/>
    </row>
    <row r="3200" spans="1:18" hidden="1" x14ac:dyDescent="0.2">
      <c r="A3200" s="6">
        <v>45248</v>
      </c>
      <c r="B3200" s="2">
        <v>69573</v>
      </c>
      <c r="C3200" s="2" t="s">
        <v>2162</v>
      </c>
      <c r="D3200" s="2" t="s">
        <v>5203</v>
      </c>
      <c r="E3200" s="1">
        <v>501830</v>
      </c>
      <c r="F3200" s="8" t="s">
        <v>316</v>
      </c>
      <c r="G3200" s="1">
        <v>40146</v>
      </c>
      <c r="H3200" s="1">
        <v>541976</v>
      </c>
      <c r="I3200" s="2" t="s">
        <v>2445</v>
      </c>
      <c r="J3200" s="2" t="s">
        <v>1098</v>
      </c>
      <c r="K3200" s="1">
        <f>+VLOOKUP(B3200,[22]Sheet1!$A:$H,6,0)</f>
        <v>501825</v>
      </c>
      <c r="L3200" s="1">
        <f t="shared" si="200"/>
        <v>-5</v>
      </c>
      <c r="M3200" s="6">
        <f>+VLOOKUP(B3200,[22]Sheet1!$A:$H,8,0)</f>
        <v>45268</v>
      </c>
      <c r="N3200" t="s">
        <v>5247</v>
      </c>
      <c r="R3200" s="4"/>
    </row>
    <row r="3201" spans="1:18" hidden="1" x14ac:dyDescent="0.2">
      <c r="A3201" s="6">
        <v>45248</v>
      </c>
      <c r="B3201" s="2">
        <v>69574</v>
      </c>
      <c r="C3201" s="2" t="s">
        <v>2162</v>
      </c>
      <c r="D3201" s="2" t="s">
        <v>5204</v>
      </c>
      <c r="E3201" s="1">
        <v>1361495</v>
      </c>
      <c r="F3201" s="8" t="s">
        <v>316</v>
      </c>
      <c r="G3201" s="1">
        <v>108920</v>
      </c>
      <c r="H3201" s="1">
        <v>1470415</v>
      </c>
      <c r="I3201" s="2" t="s">
        <v>2818</v>
      </c>
      <c r="J3201" s="2" t="s">
        <v>364</v>
      </c>
      <c r="K3201" s="1">
        <f>+VLOOKUP(B3201,[22]Sheet1!$A:$H,6,0)</f>
        <v>1361500</v>
      </c>
      <c r="L3201" s="1">
        <f t="shared" si="200"/>
        <v>5</v>
      </c>
      <c r="M3201" s="6">
        <f>+VLOOKUP(B3201,[22]Sheet1!$A:$H,8,0)</f>
        <v>45268</v>
      </c>
      <c r="N3201" t="s">
        <v>5247</v>
      </c>
      <c r="R3201" s="4"/>
    </row>
    <row r="3202" spans="1:18" hidden="1" x14ac:dyDescent="0.2">
      <c r="A3202" s="6">
        <v>45248</v>
      </c>
      <c r="B3202" s="2">
        <v>69575</v>
      </c>
      <c r="C3202" s="2" t="s">
        <v>2162</v>
      </c>
      <c r="D3202" s="2" t="s">
        <v>5205</v>
      </c>
      <c r="E3202" s="1">
        <v>4442320</v>
      </c>
      <c r="F3202" s="8" t="s">
        <v>316</v>
      </c>
      <c r="G3202" s="1">
        <v>355386</v>
      </c>
      <c r="H3202" s="1">
        <v>4797706</v>
      </c>
      <c r="I3202" s="2" t="s">
        <v>1893</v>
      </c>
      <c r="J3202" s="2" t="s">
        <v>375</v>
      </c>
      <c r="K3202" s="1">
        <f>+VLOOKUP(B3202,[22]Sheet1!$A:$H,6,0)</f>
        <v>4442325</v>
      </c>
      <c r="L3202" s="1">
        <f t="shared" si="200"/>
        <v>5</v>
      </c>
      <c r="M3202" s="6">
        <f>+VLOOKUP(B3202,[22]Sheet1!$A:$H,8,0)</f>
        <v>45268</v>
      </c>
      <c r="N3202" t="s">
        <v>5247</v>
      </c>
      <c r="R3202" s="4"/>
    </row>
    <row r="3203" spans="1:18" hidden="1" x14ac:dyDescent="0.2">
      <c r="A3203" s="6">
        <v>45248</v>
      </c>
      <c r="B3203" s="2">
        <v>69576</v>
      </c>
      <c r="C3203" s="2" t="s">
        <v>2162</v>
      </c>
      <c r="D3203" s="2" t="s">
        <v>5206</v>
      </c>
      <c r="E3203" s="1">
        <v>4200300</v>
      </c>
      <c r="F3203" s="8" t="s">
        <v>316</v>
      </c>
      <c r="G3203" s="1">
        <v>336024</v>
      </c>
      <c r="H3203" s="1">
        <v>4536324</v>
      </c>
      <c r="I3203" s="2" t="s">
        <v>1893</v>
      </c>
      <c r="J3203" s="2" t="s">
        <v>375</v>
      </c>
      <c r="K3203" s="1">
        <f>+VLOOKUP(B3203,[22]Sheet1!$A:$H,6,0)</f>
        <v>4200300</v>
      </c>
      <c r="L3203" s="1">
        <f t="shared" si="200"/>
        <v>0</v>
      </c>
      <c r="M3203" s="6">
        <f>+VLOOKUP(B3203,[22]Sheet1!$A:$H,8,0)</f>
        <v>45268</v>
      </c>
      <c r="N3203" t="s">
        <v>5247</v>
      </c>
      <c r="R3203" s="4"/>
    </row>
    <row r="3204" spans="1:18" hidden="1" x14ac:dyDescent="0.2">
      <c r="A3204" s="6">
        <v>45248</v>
      </c>
      <c r="B3204" s="2">
        <v>69577</v>
      </c>
      <c r="C3204" s="2" t="s">
        <v>2162</v>
      </c>
      <c r="D3204" s="2" t="s">
        <v>5207</v>
      </c>
      <c r="E3204" s="1">
        <v>3630515</v>
      </c>
      <c r="F3204" s="8" t="s">
        <v>316</v>
      </c>
      <c r="G3204" s="1">
        <v>290441</v>
      </c>
      <c r="H3204" s="1">
        <v>3920956</v>
      </c>
      <c r="I3204" s="2" t="s">
        <v>1893</v>
      </c>
      <c r="J3204" s="2" t="s">
        <v>375</v>
      </c>
      <c r="K3204" s="1">
        <f>+VLOOKUP(B3204,[22]Sheet1!$A:$H,6,0)</f>
        <v>3630513</v>
      </c>
      <c r="L3204" s="1">
        <f t="shared" si="200"/>
        <v>-2</v>
      </c>
      <c r="M3204" s="6">
        <f>+VLOOKUP(B3204,[22]Sheet1!$A:$H,8,0)</f>
        <v>45268</v>
      </c>
      <c r="N3204" t="s">
        <v>5247</v>
      </c>
      <c r="R3204" s="4"/>
    </row>
    <row r="3205" spans="1:18" hidden="1" x14ac:dyDescent="0.2">
      <c r="A3205" s="6">
        <v>45248</v>
      </c>
      <c r="B3205" s="2">
        <v>69578</v>
      </c>
      <c r="C3205" s="2" t="s">
        <v>2162</v>
      </c>
      <c r="D3205" s="2" t="s">
        <v>5208</v>
      </c>
      <c r="E3205" s="1">
        <v>1190635</v>
      </c>
      <c r="F3205" s="8" t="s">
        <v>316</v>
      </c>
      <c r="G3205" s="1">
        <v>95251</v>
      </c>
      <c r="H3205" s="1">
        <v>1285886</v>
      </c>
      <c r="I3205" s="2" t="s">
        <v>1893</v>
      </c>
      <c r="J3205" s="2" t="s">
        <v>375</v>
      </c>
      <c r="K3205" s="1">
        <f>+VLOOKUP(B3205,[22]Sheet1!$A:$H,6,0)</f>
        <v>1190638</v>
      </c>
      <c r="L3205" s="1">
        <f t="shared" si="200"/>
        <v>3</v>
      </c>
      <c r="M3205" s="6">
        <f>+VLOOKUP(B3205,[22]Sheet1!$A:$H,8,0)</f>
        <v>45268</v>
      </c>
      <c r="N3205" t="s">
        <v>5247</v>
      </c>
      <c r="R3205" s="4"/>
    </row>
    <row r="3206" spans="1:18" hidden="1" x14ac:dyDescent="0.2">
      <c r="A3206" s="6">
        <v>45248</v>
      </c>
      <c r="B3206" s="2">
        <v>69579</v>
      </c>
      <c r="C3206" s="2" t="s">
        <v>2162</v>
      </c>
      <c r="D3206" s="2" t="s">
        <v>5209</v>
      </c>
      <c r="E3206" s="1">
        <v>4960520</v>
      </c>
      <c r="F3206" s="8" t="s">
        <v>316</v>
      </c>
      <c r="G3206" s="1">
        <v>396842</v>
      </c>
      <c r="H3206" s="1">
        <v>5357362</v>
      </c>
      <c r="I3206" s="2" t="s">
        <v>1893</v>
      </c>
      <c r="J3206" s="2" t="s">
        <v>375</v>
      </c>
      <c r="K3206" s="1">
        <f>+VLOOKUP(B3206,[22]Sheet1!$A:$H,6,0)</f>
        <v>4960525</v>
      </c>
      <c r="L3206" s="1">
        <f t="shared" si="200"/>
        <v>5</v>
      </c>
      <c r="M3206" s="6">
        <f>+VLOOKUP(B3206,[22]Sheet1!$A:$H,8,0)</f>
        <v>45268</v>
      </c>
      <c r="N3206" t="s">
        <v>5247</v>
      </c>
      <c r="R3206" s="4"/>
    </row>
    <row r="3207" spans="1:18" hidden="1" x14ac:dyDescent="0.2">
      <c r="A3207" s="6">
        <v>45248</v>
      </c>
      <c r="B3207" s="2">
        <v>69580</v>
      </c>
      <c r="C3207" s="2" t="s">
        <v>2162</v>
      </c>
      <c r="D3207" s="2" t="s">
        <v>5210</v>
      </c>
      <c r="E3207" s="1">
        <v>654610</v>
      </c>
      <c r="F3207" s="8" t="s">
        <v>316</v>
      </c>
      <c r="G3207" s="1">
        <v>52369</v>
      </c>
      <c r="H3207" s="1">
        <v>706979</v>
      </c>
      <c r="I3207" s="2" t="s">
        <v>1893</v>
      </c>
      <c r="J3207" s="2" t="s">
        <v>375</v>
      </c>
      <c r="K3207" s="1">
        <f>+VLOOKUP(B3207,[22]Sheet1!$A:$H,6,0)</f>
        <v>654613</v>
      </c>
      <c r="L3207" s="1">
        <f t="shared" si="200"/>
        <v>3</v>
      </c>
      <c r="M3207" s="6">
        <f>+VLOOKUP(B3207,[22]Sheet1!$A:$H,8,0)</f>
        <v>45268</v>
      </c>
      <c r="N3207" t="s">
        <v>5247</v>
      </c>
      <c r="R3207" s="4"/>
    </row>
    <row r="3208" spans="1:18" hidden="1" x14ac:dyDescent="0.2">
      <c r="A3208" s="6">
        <v>45251</v>
      </c>
      <c r="B3208" s="2">
        <v>433</v>
      </c>
      <c r="C3208" s="2" t="s">
        <v>3068</v>
      </c>
      <c r="D3208" s="2" t="s">
        <v>5211</v>
      </c>
      <c r="E3208" s="1">
        <v>-6312497</v>
      </c>
      <c r="F3208" s="8" t="s">
        <v>316</v>
      </c>
      <c r="G3208" s="1">
        <v>-505000</v>
      </c>
      <c r="H3208" s="1">
        <v>-6817497</v>
      </c>
      <c r="I3208" s="2" t="s">
        <v>2355</v>
      </c>
      <c r="J3208" s="2" t="s">
        <v>2013</v>
      </c>
      <c r="K3208" s="1">
        <f>+VLOOKUP(B3208,[22]Sheet1!$A:$H,6,0)</f>
        <v>-6312497</v>
      </c>
      <c r="L3208" s="1">
        <f t="shared" si="200"/>
        <v>0</v>
      </c>
      <c r="M3208" s="6">
        <f>+VLOOKUP(B3208,[22]Sheet1!$A:$H,8,0)</f>
        <v>45268</v>
      </c>
      <c r="N3208" t="s">
        <v>5247</v>
      </c>
      <c r="R3208" s="4"/>
    </row>
    <row r="3209" spans="1:18" hidden="1" x14ac:dyDescent="0.2">
      <c r="A3209" s="6">
        <v>45252</v>
      </c>
      <c r="B3209" s="2">
        <v>377</v>
      </c>
      <c r="C3209" s="2" t="s">
        <v>3458</v>
      </c>
      <c r="D3209" s="2" t="s">
        <v>5212</v>
      </c>
      <c r="E3209" s="1">
        <v>-392766</v>
      </c>
      <c r="F3209" s="8" t="s">
        <v>316</v>
      </c>
      <c r="G3209" s="1">
        <v>-31421</v>
      </c>
      <c r="H3209" s="1">
        <v>-424187</v>
      </c>
      <c r="I3209" s="2" t="s">
        <v>124</v>
      </c>
      <c r="J3209" s="2" t="s">
        <v>1197</v>
      </c>
      <c r="K3209" s="1">
        <f>+VLOOKUP(B3209,[22]Sheet1!$A:$H,6,0)</f>
        <v>-392766</v>
      </c>
      <c r="L3209" s="1">
        <f t="shared" si="200"/>
        <v>0</v>
      </c>
      <c r="M3209" s="6">
        <f>+VLOOKUP(B3209,[22]Sheet1!$A:$H,8,0)</f>
        <v>45268</v>
      </c>
      <c r="N3209" t="s">
        <v>5247</v>
      </c>
      <c r="R3209" s="4"/>
    </row>
    <row r="3210" spans="1:18" hidden="1" x14ac:dyDescent="0.2">
      <c r="A3210" s="6">
        <v>45252</v>
      </c>
      <c r="B3210" s="2">
        <v>456</v>
      </c>
      <c r="C3210" s="2" t="s">
        <v>3445</v>
      </c>
      <c r="D3210" s="2" t="s">
        <v>5213</v>
      </c>
      <c r="E3210" s="1">
        <v>-119066</v>
      </c>
      <c r="F3210" s="8" t="s">
        <v>316</v>
      </c>
      <c r="G3210" s="1">
        <v>-9525</v>
      </c>
      <c r="H3210" s="1">
        <v>-128591</v>
      </c>
      <c r="I3210" s="2" t="s">
        <v>24</v>
      </c>
      <c r="J3210" s="2" t="s">
        <v>349</v>
      </c>
      <c r="K3210" s="1">
        <f>+VLOOKUP(B3210,[22]Sheet1!$A:$H,6,0)</f>
        <v>-119066</v>
      </c>
      <c r="L3210" s="1">
        <f t="shared" si="200"/>
        <v>0</v>
      </c>
      <c r="M3210" s="6">
        <f>+VLOOKUP(B3210,[22]Sheet1!$A:$H,8,0)</f>
        <v>45268</v>
      </c>
      <c r="N3210" t="s">
        <v>5247</v>
      </c>
      <c r="R3210" s="4"/>
    </row>
    <row r="3211" spans="1:18" hidden="1" x14ac:dyDescent="0.2">
      <c r="A3211" s="6">
        <v>45252</v>
      </c>
      <c r="B3211" s="2">
        <v>529</v>
      </c>
      <c r="C3211" s="2" t="s">
        <v>3462</v>
      </c>
      <c r="D3211" s="2" t="s">
        <v>5214</v>
      </c>
      <c r="E3211" s="1">
        <v>-238132</v>
      </c>
      <c r="F3211" s="8" t="s">
        <v>316</v>
      </c>
      <c r="G3211" s="1">
        <v>-19051</v>
      </c>
      <c r="H3211" s="1">
        <v>-257183</v>
      </c>
      <c r="I3211" s="2" t="s">
        <v>2818</v>
      </c>
      <c r="J3211" s="2" t="s">
        <v>364</v>
      </c>
      <c r="K3211" s="1">
        <f>+VLOOKUP(B3211,[22]Sheet1!$A:$H,6,0)</f>
        <v>-238132</v>
      </c>
      <c r="L3211" s="1">
        <f t="shared" si="200"/>
        <v>0</v>
      </c>
      <c r="M3211" s="6">
        <f>+VLOOKUP(B3211,[22]Sheet1!$A:$H,8,0)</f>
        <v>45268</v>
      </c>
      <c r="N3211" t="s">
        <v>5247</v>
      </c>
      <c r="R3211" s="4"/>
    </row>
    <row r="3212" spans="1:18" hidden="1" x14ac:dyDescent="0.2">
      <c r="A3212" s="6">
        <v>45255</v>
      </c>
      <c r="B3212" s="2">
        <v>71514</v>
      </c>
      <c r="C3212" s="2" t="s">
        <v>2162</v>
      </c>
      <c r="D3212" s="2" t="s">
        <v>5215</v>
      </c>
      <c r="E3212" s="1">
        <v>8215200</v>
      </c>
      <c r="F3212" s="8" t="s">
        <v>316</v>
      </c>
      <c r="G3212" s="1">
        <v>657216</v>
      </c>
      <c r="H3212" s="1">
        <v>8872416</v>
      </c>
      <c r="I3212" s="2" t="s">
        <v>2355</v>
      </c>
      <c r="J3212" s="2" t="s">
        <v>2013</v>
      </c>
      <c r="K3212" s="1">
        <f>+VLOOKUP(B3212,[22]Sheet1!$A:$H,6,0)</f>
        <v>8215200</v>
      </c>
      <c r="L3212" s="1">
        <f t="shared" si="200"/>
        <v>0</v>
      </c>
      <c r="M3212" s="6">
        <f>+VLOOKUP(B3212,[22]Sheet1!$A:$H,8,0)</f>
        <v>45268</v>
      </c>
      <c r="N3212" t="s">
        <v>5247</v>
      </c>
      <c r="R3212" s="4"/>
    </row>
    <row r="3213" spans="1:18" hidden="1" x14ac:dyDescent="0.2">
      <c r="A3213" s="6">
        <v>45255</v>
      </c>
      <c r="B3213" s="2">
        <v>71515</v>
      </c>
      <c r="C3213" s="2" t="s">
        <v>2162</v>
      </c>
      <c r="D3213" s="2" t="s">
        <v>5216</v>
      </c>
      <c r="E3213" s="1">
        <v>2579200</v>
      </c>
      <c r="F3213" s="8" t="s">
        <v>316</v>
      </c>
      <c r="G3213" s="1">
        <v>206336</v>
      </c>
      <c r="H3213" s="1">
        <v>2785536</v>
      </c>
      <c r="I3213" s="2" t="s">
        <v>2119</v>
      </c>
      <c r="J3213" s="2" t="s">
        <v>1150</v>
      </c>
      <c r="K3213" s="1">
        <f>+VLOOKUP(B3213,[22]Sheet1!$A:$H,6,0)</f>
        <v>2579200</v>
      </c>
      <c r="L3213" s="1">
        <f t="shared" si="200"/>
        <v>0</v>
      </c>
      <c r="M3213" s="6">
        <f>+VLOOKUP(B3213,[22]Sheet1!$A:$H,8,0)</f>
        <v>45268</v>
      </c>
      <c r="N3213" t="s">
        <v>5247</v>
      </c>
      <c r="R3213" s="4"/>
    </row>
    <row r="3214" spans="1:18" hidden="1" x14ac:dyDescent="0.2">
      <c r="A3214" s="6">
        <v>45255</v>
      </c>
      <c r="B3214" s="2">
        <v>71516</v>
      </c>
      <c r="C3214" s="2" t="s">
        <v>2162</v>
      </c>
      <c r="D3214" s="2" t="s">
        <v>5217</v>
      </c>
      <c r="E3214" s="1">
        <v>501830</v>
      </c>
      <c r="F3214" s="8" t="s">
        <v>316</v>
      </c>
      <c r="G3214" s="1">
        <v>40146</v>
      </c>
      <c r="H3214" s="1">
        <v>541976</v>
      </c>
      <c r="I3214" s="2" t="s">
        <v>2119</v>
      </c>
      <c r="J3214" s="2" t="s">
        <v>1150</v>
      </c>
      <c r="K3214" s="1">
        <f>+VLOOKUP(B3214,[22]Sheet1!$A:$H,6,0)</f>
        <v>501825</v>
      </c>
      <c r="L3214" s="1">
        <f t="shared" si="200"/>
        <v>-5</v>
      </c>
      <c r="M3214" s="6">
        <f>+VLOOKUP(B3214,[22]Sheet1!$A:$H,8,0)</f>
        <v>45268</v>
      </c>
      <c r="N3214" t="s">
        <v>5247</v>
      </c>
      <c r="R3214" s="4"/>
    </row>
    <row r="3215" spans="1:18" hidden="1" x14ac:dyDescent="0.2">
      <c r="A3215" s="6">
        <v>45255</v>
      </c>
      <c r="B3215" s="2">
        <v>71517</v>
      </c>
      <c r="C3215" s="2" t="s">
        <v>2162</v>
      </c>
      <c r="D3215" s="2" t="s">
        <v>5218</v>
      </c>
      <c r="E3215" s="1">
        <v>1072050</v>
      </c>
      <c r="F3215" s="8" t="s">
        <v>316</v>
      </c>
      <c r="G3215" s="1">
        <v>85764</v>
      </c>
      <c r="H3215" s="1">
        <v>1157814</v>
      </c>
      <c r="I3215" s="2" t="s">
        <v>1222</v>
      </c>
      <c r="J3215" s="2" t="s">
        <v>915</v>
      </c>
      <c r="K3215" s="1">
        <f>+VLOOKUP(B3215,[22]Sheet1!$A:$H,6,0)</f>
        <v>1072050</v>
      </c>
      <c r="L3215" s="1">
        <f t="shared" si="200"/>
        <v>0</v>
      </c>
      <c r="M3215" s="6">
        <f>+VLOOKUP(B3215,[22]Sheet1!$A:$H,8,0)</f>
        <v>45268</v>
      </c>
      <c r="N3215" t="s">
        <v>5247</v>
      </c>
      <c r="R3215" s="4"/>
    </row>
    <row r="3216" spans="1:18" hidden="1" x14ac:dyDescent="0.2">
      <c r="A3216" s="6">
        <v>45255</v>
      </c>
      <c r="B3216" s="2">
        <v>71518</v>
      </c>
      <c r="C3216" s="2" t="s">
        <v>2162</v>
      </c>
      <c r="D3216" s="2" t="s">
        <v>5219</v>
      </c>
      <c r="E3216" s="1">
        <v>4347242</v>
      </c>
      <c r="F3216" s="8" t="s">
        <v>316</v>
      </c>
      <c r="G3216" s="1">
        <v>347779</v>
      </c>
      <c r="H3216" s="1">
        <v>4695021</v>
      </c>
      <c r="I3216" s="2" t="s">
        <v>1222</v>
      </c>
      <c r="J3216" s="2" t="s">
        <v>915</v>
      </c>
      <c r="K3216" s="1">
        <f>+VLOOKUP(B3216,[22]Sheet1!$A:$H,6,0)</f>
        <v>4347238</v>
      </c>
      <c r="L3216" s="1">
        <f t="shared" si="200"/>
        <v>-4</v>
      </c>
      <c r="M3216" s="6">
        <f>+VLOOKUP(B3216,[22]Sheet1!$A:$H,8,0)</f>
        <v>45268</v>
      </c>
      <c r="N3216" t="s">
        <v>5247</v>
      </c>
      <c r="R3216" s="4"/>
    </row>
    <row r="3217" spans="1:18" hidden="1" x14ac:dyDescent="0.2">
      <c r="A3217" s="6">
        <v>45255</v>
      </c>
      <c r="B3217" s="2">
        <v>71519</v>
      </c>
      <c r="C3217" s="2" t="s">
        <v>2162</v>
      </c>
      <c r="D3217" s="2" t="s">
        <v>5220</v>
      </c>
      <c r="E3217" s="1">
        <v>2579200</v>
      </c>
      <c r="F3217" s="8" t="s">
        <v>316</v>
      </c>
      <c r="G3217" s="1">
        <v>206336</v>
      </c>
      <c r="H3217" s="1">
        <v>2785536</v>
      </c>
      <c r="I3217" s="2" t="s">
        <v>2339</v>
      </c>
      <c r="J3217" s="2" t="s">
        <v>1408</v>
      </c>
      <c r="K3217" s="1">
        <f>+VLOOKUP(B3217,[22]Sheet1!$A:$H,6,0)</f>
        <v>2579200</v>
      </c>
      <c r="L3217" s="1">
        <f t="shared" si="200"/>
        <v>0</v>
      </c>
      <c r="M3217" s="6">
        <f>+VLOOKUP(B3217,[22]Sheet1!$A:$H,8,0)</f>
        <v>45268</v>
      </c>
      <c r="N3217" t="s">
        <v>5247</v>
      </c>
      <c r="R3217" s="4"/>
    </row>
    <row r="3218" spans="1:18" hidden="1" x14ac:dyDescent="0.2">
      <c r="A3218" s="6">
        <v>45255</v>
      </c>
      <c r="B3218" s="2">
        <v>71520</v>
      </c>
      <c r="C3218" s="2" t="s">
        <v>2162</v>
      </c>
      <c r="D3218" s="2" t="s">
        <v>5221</v>
      </c>
      <c r="E3218" s="1">
        <v>1512044</v>
      </c>
      <c r="F3218" s="8" t="s">
        <v>316</v>
      </c>
      <c r="G3218" s="1">
        <v>120964</v>
      </c>
      <c r="H3218" s="1">
        <v>1633008</v>
      </c>
      <c r="I3218" s="2" t="s">
        <v>944</v>
      </c>
      <c r="J3218" s="2" t="s">
        <v>319</v>
      </c>
      <c r="K3218" s="1">
        <f>+VLOOKUP(B3218,[22]Sheet1!$A:$H,6,0)</f>
        <v>1512050</v>
      </c>
      <c r="L3218" s="1">
        <f t="shared" si="200"/>
        <v>6</v>
      </c>
      <c r="M3218" s="6">
        <f>+VLOOKUP(B3218,[22]Sheet1!$A:$H,8,0)</f>
        <v>45268</v>
      </c>
      <c r="N3218" t="s">
        <v>5247</v>
      </c>
      <c r="R3218" s="4"/>
    </row>
    <row r="3219" spans="1:18" hidden="1" x14ac:dyDescent="0.2">
      <c r="A3219" s="6">
        <v>45255</v>
      </c>
      <c r="B3219" s="2">
        <v>71521</v>
      </c>
      <c r="C3219" s="2" t="s">
        <v>2162</v>
      </c>
      <c r="D3219" s="2" t="s">
        <v>5222</v>
      </c>
      <c r="E3219" s="1">
        <v>3035930</v>
      </c>
      <c r="F3219" s="8" t="s">
        <v>316</v>
      </c>
      <c r="G3219" s="1">
        <v>242874</v>
      </c>
      <c r="H3219" s="1">
        <v>3278804</v>
      </c>
      <c r="I3219" s="2" t="s">
        <v>124</v>
      </c>
      <c r="J3219" s="2" t="s">
        <v>1197</v>
      </c>
      <c r="K3219" s="1">
        <f>+VLOOKUP(B3219,[22]Sheet1!$A:$H,6,0)</f>
        <v>3035925</v>
      </c>
      <c r="L3219" s="1">
        <f t="shared" si="200"/>
        <v>-5</v>
      </c>
      <c r="M3219" s="6">
        <f>+VLOOKUP(B3219,[22]Sheet1!$A:$H,8,0)</f>
        <v>45268</v>
      </c>
      <c r="N3219" t="s">
        <v>5247</v>
      </c>
      <c r="R3219" s="4"/>
    </row>
    <row r="3220" spans="1:18" hidden="1" x14ac:dyDescent="0.2">
      <c r="A3220" s="6">
        <v>45255</v>
      </c>
      <c r="B3220" s="2">
        <v>71522</v>
      </c>
      <c r="C3220" s="2" t="s">
        <v>2162</v>
      </c>
      <c r="D3220" s="2" t="s">
        <v>5223</v>
      </c>
      <c r="E3220" s="1">
        <v>3622100</v>
      </c>
      <c r="F3220" s="8" t="s">
        <v>316</v>
      </c>
      <c r="G3220" s="1">
        <v>289768</v>
      </c>
      <c r="H3220" s="1">
        <v>3911868</v>
      </c>
      <c r="I3220" s="2" t="s">
        <v>2355</v>
      </c>
      <c r="J3220" s="2" t="s">
        <v>2013</v>
      </c>
      <c r="K3220" s="1">
        <f>+VLOOKUP(B3220,[22]Sheet1!$A:$H,6,0)</f>
        <v>3622100</v>
      </c>
      <c r="L3220" s="1">
        <f t="shared" si="200"/>
        <v>0</v>
      </c>
      <c r="M3220" s="6">
        <f>+VLOOKUP(B3220,[22]Sheet1!$A:$H,8,0)</f>
        <v>45268</v>
      </c>
      <c r="N3220" t="s">
        <v>5247</v>
      </c>
      <c r="R3220" s="4"/>
    </row>
    <row r="3221" spans="1:18" hidden="1" x14ac:dyDescent="0.2">
      <c r="A3221" s="6">
        <v>45255</v>
      </c>
      <c r="B3221" s="2">
        <v>71523</v>
      </c>
      <c r="C3221" s="2" t="s">
        <v>2162</v>
      </c>
      <c r="D3221" s="2" t="s">
        <v>5224</v>
      </c>
      <c r="E3221" s="1">
        <v>5910940</v>
      </c>
      <c r="F3221" s="8" t="s">
        <v>316</v>
      </c>
      <c r="G3221" s="1">
        <v>472875</v>
      </c>
      <c r="H3221" s="1">
        <v>6383815</v>
      </c>
      <c r="I3221" s="2" t="s">
        <v>2355</v>
      </c>
      <c r="J3221" s="2" t="s">
        <v>2013</v>
      </c>
      <c r="K3221" s="1">
        <f>+VLOOKUP(B3221,[22]Sheet1!$A:$H,6,0)</f>
        <v>5910938</v>
      </c>
      <c r="L3221" s="1">
        <f t="shared" si="200"/>
        <v>-2</v>
      </c>
      <c r="M3221" s="6">
        <f>+VLOOKUP(B3221,[22]Sheet1!$A:$H,8,0)</f>
        <v>45268</v>
      </c>
      <c r="N3221" t="s">
        <v>5247</v>
      </c>
      <c r="R3221" s="4"/>
    </row>
    <row r="3222" spans="1:18" hidden="1" x14ac:dyDescent="0.2">
      <c r="A3222" s="6">
        <v>45255</v>
      </c>
      <c r="B3222" s="2">
        <v>71524</v>
      </c>
      <c r="C3222" s="2" t="s">
        <v>2162</v>
      </c>
      <c r="D3222" s="2" t="s">
        <v>5225</v>
      </c>
      <c r="E3222" s="1">
        <v>1468620</v>
      </c>
      <c r="F3222" s="8" t="s">
        <v>316</v>
      </c>
      <c r="G3222" s="1">
        <v>117490</v>
      </c>
      <c r="H3222" s="1">
        <v>1586110</v>
      </c>
      <c r="I3222" s="2" t="s">
        <v>1554</v>
      </c>
      <c r="J3222" s="2" t="s">
        <v>2830</v>
      </c>
      <c r="K3222" s="1">
        <f>+VLOOKUP(B3222,[22]Sheet1!$A:$H,6,0)</f>
        <v>1468625</v>
      </c>
      <c r="L3222" s="1">
        <f t="shared" si="200"/>
        <v>5</v>
      </c>
      <c r="M3222" s="6">
        <f>+VLOOKUP(B3222,[22]Sheet1!$A:$H,8,0)</f>
        <v>45268</v>
      </c>
      <c r="N3222" t="s">
        <v>5247</v>
      </c>
      <c r="R3222" s="4"/>
    </row>
    <row r="3223" spans="1:18" hidden="1" x14ac:dyDescent="0.2">
      <c r="A3223" s="6">
        <v>45255</v>
      </c>
      <c r="B3223" s="2">
        <v>71525</v>
      </c>
      <c r="C3223" s="2" t="s">
        <v>2162</v>
      </c>
      <c r="D3223" s="2" t="s">
        <v>5226</v>
      </c>
      <c r="E3223" s="1">
        <v>3849940</v>
      </c>
      <c r="F3223" s="8" t="s">
        <v>316</v>
      </c>
      <c r="G3223" s="1">
        <v>307995</v>
      </c>
      <c r="H3223" s="1">
        <v>4157935</v>
      </c>
      <c r="I3223" s="2" t="s">
        <v>2818</v>
      </c>
      <c r="J3223" s="2" t="s">
        <v>364</v>
      </c>
      <c r="K3223" s="1">
        <f>+VLOOKUP(B3223,[22]Sheet1!$A:$H,6,0)</f>
        <v>3849938</v>
      </c>
      <c r="L3223" s="1">
        <f t="shared" si="200"/>
        <v>-2</v>
      </c>
      <c r="M3223" s="6">
        <f>+VLOOKUP(B3223,[22]Sheet1!$A:$H,8,0)</f>
        <v>45268</v>
      </c>
      <c r="N3223" t="s">
        <v>5247</v>
      </c>
      <c r="R3223" s="4"/>
    </row>
    <row r="3224" spans="1:18" hidden="1" x14ac:dyDescent="0.2">
      <c r="A3224" s="6">
        <v>45255</v>
      </c>
      <c r="B3224" s="2">
        <v>71526</v>
      </c>
      <c r="C3224" s="2" t="s">
        <v>2162</v>
      </c>
      <c r="D3224" s="2" t="s">
        <v>5227</v>
      </c>
      <c r="E3224" s="1">
        <v>4960520</v>
      </c>
      <c r="F3224" s="8" t="s">
        <v>316</v>
      </c>
      <c r="G3224" s="1">
        <v>396842</v>
      </c>
      <c r="H3224" s="1">
        <v>5357362</v>
      </c>
      <c r="I3224" s="2" t="s">
        <v>24</v>
      </c>
      <c r="J3224" s="2" t="s">
        <v>349</v>
      </c>
      <c r="K3224" s="1">
        <f>+VLOOKUP(B3224,[22]Sheet1!$A:$H,6,0)</f>
        <v>4960525</v>
      </c>
      <c r="L3224" s="1">
        <f t="shared" si="200"/>
        <v>5</v>
      </c>
      <c r="M3224" s="6">
        <f>+VLOOKUP(B3224,[22]Sheet1!$A:$H,8,0)</f>
        <v>45268</v>
      </c>
      <c r="N3224" t="s">
        <v>5247</v>
      </c>
      <c r="R3224" s="4"/>
    </row>
    <row r="3225" spans="1:18" hidden="1" x14ac:dyDescent="0.2">
      <c r="A3225" s="6">
        <v>45255</v>
      </c>
      <c r="B3225" s="2">
        <v>71527</v>
      </c>
      <c r="C3225" s="2" t="s">
        <v>2162</v>
      </c>
      <c r="D3225" s="2" t="s">
        <v>5228</v>
      </c>
      <c r="E3225" s="1">
        <v>2937240</v>
      </c>
      <c r="F3225" s="8" t="s">
        <v>316</v>
      </c>
      <c r="G3225" s="1">
        <v>234979</v>
      </c>
      <c r="H3225" s="1">
        <v>3172219</v>
      </c>
      <c r="I3225" s="2" t="s">
        <v>431</v>
      </c>
      <c r="J3225" s="2" t="s">
        <v>2857</v>
      </c>
      <c r="K3225" s="1">
        <f>+VLOOKUP(B3225,[22]Sheet1!$A:$H,6,0)</f>
        <v>2937238</v>
      </c>
      <c r="L3225" s="1">
        <f t="shared" si="200"/>
        <v>-2</v>
      </c>
      <c r="M3225" s="6">
        <f>+VLOOKUP(B3225,[22]Sheet1!$A:$H,8,0)</f>
        <v>45268</v>
      </c>
      <c r="N3225" t="s">
        <v>5247</v>
      </c>
      <c r="R3225" s="4"/>
    </row>
    <row r="3226" spans="1:18" hidden="1" x14ac:dyDescent="0.2">
      <c r="A3226" s="6">
        <v>45255</v>
      </c>
      <c r="B3226" s="2">
        <v>71528</v>
      </c>
      <c r="C3226" s="2" t="s">
        <v>2162</v>
      </c>
      <c r="D3226" s="2" t="s">
        <v>5229</v>
      </c>
      <c r="E3226" s="1">
        <v>4853395</v>
      </c>
      <c r="F3226" s="8" t="s">
        <v>316</v>
      </c>
      <c r="G3226" s="1">
        <v>388272</v>
      </c>
      <c r="H3226" s="1">
        <v>5241667</v>
      </c>
      <c r="I3226" s="2" t="s">
        <v>1796</v>
      </c>
      <c r="J3226" s="2" t="s">
        <v>913</v>
      </c>
      <c r="K3226" s="1">
        <f>+VLOOKUP(B3226,[22]Sheet1!$A:$H,6,0)</f>
        <v>4853400</v>
      </c>
      <c r="L3226" s="1">
        <f t="shared" ref="L3226:L3243" si="201">+K3226-E3226</f>
        <v>5</v>
      </c>
      <c r="M3226" s="6">
        <f>+VLOOKUP(B3226,[22]Sheet1!$A:$H,8,0)</f>
        <v>45268</v>
      </c>
      <c r="N3226" t="s">
        <v>5247</v>
      </c>
      <c r="R3226" s="4"/>
    </row>
    <row r="3227" spans="1:18" hidden="1" x14ac:dyDescent="0.2">
      <c r="A3227" s="6">
        <v>45255</v>
      </c>
      <c r="B3227" s="2">
        <v>71529</v>
      </c>
      <c r="C3227" s="2" t="s">
        <v>2162</v>
      </c>
      <c r="D3227" s="2" t="s">
        <v>5230</v>
      </c>
      <c r="E3227" s="1">
        <v>1110580</v>
      </c>
      <c r="F3227" s="8" t="s">
        <v>316</v>
      </c>
      <c r="G3227" s="1">
        <v>88846</v>
      </c>
      <c r="H3227" s="1">
        <v>1199426</v>
      </c>
      <c r="I3227" s="2" t="s">
        <v>1900</v>
      </c>
      <c r="J3227" s="2" t="s">
        <v>441</v>
      </c>
      <c r="K3227" s="1">
        <f>+VLOOKUP(B3227,[22]Sheet1!$A:$H,6,0)</f>
        <v>1110575</v>
      </c>
      <c r="L3227" s="1">
        <f t="shared" si="201"/>
        <v>-5</v>
      </c>
      <c r="M3227" s="6">
        <f>+VLOOKUP(B3227,[22]Sheet1!$A:$H,8,0)</f>
        <v>45268</v>
      </c>
      <c r="N3227" t="s">
        <v>5247</v>
      </c>
      <c r="R3227" s="4"/>
    </row>
    <row r="3228" spans="1:18" hidden="1" x14ac:dyDescent="0.2">
      <c r="A3228" s="6">
        <v>45255</v>
      </c>
      <c r="B3228" s="2">
        <v>71530</v>
      </c>
      <c r="C3228" s="2" t="s">
        <v>2162</v>
      </c>
      <c r="D3228" s="2" t="s">
        <v>5231</v>
      </c>
      <c r="E3228" s="1">
        <v>5059893</v>
      </c>
      <c r="F3228" s="8" t="s">
        <v>316</v>
      </c>
      <c r="G3228" s="1">
        <v>404791</v>
      </c>
      <c r="H3228" s="1">
        <v>5464684</v>
      </c>
      <c r="I3228" s="2" t="s">
        <v>1893</v>
      </c>
      <c r="J3228" s="2" t="s">
        <v>375</v>
      </c>
      <c r="K3228" s="1">
        <f>+VLOOKUP(B3228,[22]Sheet1!$A:$H,6,0)</f>
        <v>5059888</v>
      </c>
      <c r="L3228" s="1">
        <f t="shared" si="201"/>
        <v>-5</v>
      </c>
      <c r="M3228" s="6">
        <f>+VLOOKUP(B3228,[22]Sheet1!$A:$H,8,0)</f>
        <v>45268</v>
      </c>
      <c r="N3228" t="s">
        <v>5247</v>
      </c>
      <c r="R3228" s="4"/>
    </row>
    <row r="3229" spans="1:18" hidden="1" x14ac:dyDescent="0.2">
      <c r="A3229" s="6">
        <v>45255</v>
      </c>
      <c r="B3229" s="2">
        <v>71531</v>
      </c>
      <c r="C3229" s="2" t="s">
        <v>2162</v>
      </c>
      <c r="D3229" s="2" t="s">
        <v>5232</v>
      </c>
      <c r="E3229" s="1">
        <v>1110580</v>
      </c>
      <c r="F3229" s="8" t="s">
        <v>316</v>
      </c>
      <c r="G3229" s="1">
        <v>88846</v>
      </c>
      <c r="H3229" s="1">
        <v>1199426</v>
      </c>
      <c r="I3229" s="2" t="s">
        <v>1893</v>
      </c>
      <c r="J3229" s="2" t="s">
        <v>375</v>
      </c>
      <c r="K3229" s="1">
        <f>+VLOOKUP(B3229,[22]Sheet1!$A:$H,6,0)</f>
        <v>1110575</v>
      </c>
      <c r="L3229" s="1">
        <f t="shared" si="201"/>
        <v>-5</v>
      </c>
      <c r="M3229" s="6">
        <f>+VLOOKUP(B3229,[22]Sheet1!$A:$H,8,0)</f>
        <v>45268</v>
      </c>
      <c r="N3229" t="s">
        <v>5247</v>
      </c>
      <c r="R3229" s="4"/>
    </row>
    <row r="3230" spans="1:18" hidden="1" x14ac:dyDescent="0.2">
      <c r="A3230" s="6">
        <v>45255</v>
      </c>
      <c r="B3230" s="2">
        <v>71532</v>
      </c>
      <c r="C3230" s="2" t="s">
        <v>2162</v>
      </c>
      <c r="D3230" s="2" t="s">
        <v>5233</v>
      </c>
      <c r="E3230" s="1">
        <v>1110580</v>
      </c>
      <c r="F3230" s="8" t="s">
        <v>316</v>
      </c>
      <c r="G3230" s="1">
        <v>88846</v>
      </c>
      <c r="H3230" s="1">
        <v>1199426</v>
      </c>
      <c r="I3230" s="2" t="s">
        <v>1893</v>
      </c>
      <c r="J3230" s="2" t="s">
        <v>375</v>
      </c>
      <c r="K3230" s="1">
        <f>+VLOOKUP(B3230,[22]Sheet1!$A:$H,6,0)</f>
        <v>1110575</v>
      </c>
      <c r="L3230" s="1">
        <f t="shared" si="201"/>
        <v>-5</v>
      </c>
      <c r="M3230" s="6">
        <f>+VLOOKUP(B3230,[22]Sheet1!$A:$H,8,0)</f>
        <v>45268</v>
      </c>
      <c r="N3230" t="s">
        <v>5247</v>
      </c>
      <c r="R3230" s="4"/>
    </row>
    <row r="3231" spans="1:18" hidden="1" x14ac:dyDescent="0.2">
      <c r="A3231" s="6">
        <v>45255</v>
      </c>
      <c r="B3231" s="2">
        <v>71539</v>
      </c>
      <c r="C3231" s="2" t="s">
        <v>2162</v>
      </c>
      <c r="D3231" s="2" t="s">
        <v>5234</v>
      </c>
      <c r="E3231" s="1">
        <v>16295990</v>
      </c>
      <c r="F3231" s="8" t="s">
        <v>316</v>
      </c>
      <c r="G3231" s="1">
        <v>1303679</v>
      </c>
      <c r="H3231" s="1">
        <v>17599669</v>
      </c>
      <c r="I3231" s="2" t="s">
        <v>2355</v>
      </c>
      <c r="J3231" s="2" t="s">
        <v>2013</v>
      </c>
      <c r="K3231" s="1">
        <f>+VLOOKUP(B3231,[22]Sheet1!$A:$H,6,0)</f>
        <v>16295988</v>
      </c>
      <c r="L3231" s="1">
        <f t="shared" si="201"/>
        <v>-2</v>
      </c>
      <c r="M3231" s="6">
        <f>+VLOOKUP(B3231,[22]Sheet1!$A:$H,8,0)</f>
        <v>45268</v>
      </c>
      <c r="N3231" t="s">
        <v>5247</v>
      </c>
      <c r="R3231" s="4"/>
    </row>
    <row r="3232" spans="1:18" hidden="1" x14ac:dyDescent="0.2">
      <c r="A3232" s="6">
        <v>45260</v>
      </c>
      <c r="B3232" s="2">
        <v>72795</v>
      </c>
      <c r="C3232" s="2" t="s">
        <v>2162</v>
      </c>
      <c r="D3232" s="2" t="s">
        <v>5235</v>
      </c>
      <c r="E3232" s="1">
        <v>5211435</v>
      </c>
      <c r="F3232" s="8" t="s">
        <v>316</v>
      </c>
      <c r="G3232" s="1">
        <v>416915</v>
      </c>
      <c r="H3232" s="1">
        <v>5628350</v>
      </c>
      <c r="I3232" s="2" t="s">
        <v>1900</v>
      </c>
      <c r="J3232" s="2" t="s">
        <v>441</v>
      </c>
      <c r="K3232" s="1">
        <f>+VLOOKUP(B3232,[23]Sheet1!A$1304:H$1471,6,0)</f>
        <v>5211438</v>
      </c>
      <c r="L3232" s="1">
        <f t="shared" si="201"/>
        <v>3</v>
      </c>
      <c r="M3232" s="6">
        <f>+VLOOKUP(B3232,[23]Sheet1!A$1304:H$1471,8,0)</f>
        <v>45306</v>
      </c>
      <c r="N3232" t="s">
        <v>5405</v>
      </c>
      <c r="R3232" s="4"/>
    </row>
    <row r="3233" spans="1:18" hidden="1" x14ac:dyDescent="0.2">
      <c r="A3233" s="6">
        <v>45260</v>
      </c>
      <c r="B3233" s="2">
        <v>72796</v>
      </c>
      <c r="C3233" s="2" t="s">
        <v>2162</v>
      </c>
      <c r="D3233" s="2" t="s">
        <v>5236</v>
      </c>
      <c r="E3233" s="1">
        <v>2323962</v>
      </c>
      <c r="F3233" s="8" t="s">
        <v>316</v>
      </c>
      <c r="G3233" s="1">
        <v>185917</v>
      </c>
      <c r="H3233" s="1">
        <v>2509879</v>
      </c>
      <c r="I3233" s="2" t="s">
        <v>2818</v>
      </c>
      <c r="J3233" s="2" t="s">
        <v>364</v>
      </c>
      <c r="K3233" s="1">
        <f>+VLOOKUP(B3233,[23]Sheet1!A$1304:H$1471,6,0)</f>
        <v>2323963</v>
      </c>
      <c r="L3233" s="1">
        <f t="shared" si="201"/>
        <v>1</v>
      </c>
      <c r="M3233" s="6">
        <f>+VLOOKUP(B3233,[23]Sheet1!A$1304:H$1471,8,0)</f>
        <v>45306</v>
      </c>
      <c r="N3233" t="s">
        <v>5405</v>
      </c>
      <c r="R3233" s="4"/>
    </row>
    <row r="3234" spans="1:18" hidden="1" x14ac:dyDescent="0.2">
      <c r="A3234" s="6">
        <v>45260</v>
      </c>
      <c r="B3234" s="2">
        <v>72797</v>
      </c>
      <c r="C3234" s="2" t="s">
        <v>2162</v>
      </c>
      <c r="D3234" s="2" t="s">
        <v>5237</v>
      </c>
      <c r="E3234" s="1">
        <v>3642449</v>
      </c>
      <c r="F3234" s="8" t="s">
        <v>316</v>
      </c>
      <c r="G3234" s="1">
        <v>291396</v>
      </c>
      <c r="H3234" s="1">
        <v>3933845</v>
      </c>
      <c r="I3234" s="2" t="s">
        <v>2339</v>
      </c>
      <c r="J3234" s="2" t="s">
        <v>1408</v>
      </c>
      <c r="K3234" s="1">
        <f>+VLOOKUP(B3234,[23]Sheet1!A$1304:H$1471,6,0)</f>
        <v>3642450</v>
      </c>
      <c r="L3234" s="1">
        <f t="shared" si="201"/>
        <v>1</v>
      </c>
      <c r="M3234" s="6">
        <f>+VLOOKUP(B3234,[23]Sheet1!A$1304:H$1471,8,0)</f>
        <v>45306</v>
      </c>
      <c r="N3234" t="s">
        <v>5405</v>
      </c>
      <c r="R3234" s="4"/>
    </row>
    <row r="3235" spans="1:18" hidden="1" x14ac:dyDescent="0.2">
      <c r="A3235" s="6">
        <v>45260</v>
      </c>
      <c r="B3235" s="2">
        <v>72798</v>
      </c>
      <c r="C3235" s="2" t="s">
        <v>2162</v>
      </c>
      <c r="D3235" s="2" t="s">
        <v>5238</v>
      </c>
      <c r="E3235" s="1">
        <v>8025180</v>
      </c>
      <c r="F3235" s="8" t="s">
        <v>316</v>
      </c>
      <c r="G3235" s="1">
        <v>642014</v>
      </c>
      <c r="H3235" s="1">
        <v>8667194</v>
      </c>
      <c r="I3235" s="2" t="s">
        <v>2355</v>
      </c>
      <c r="J3235" s="2" t="s">
        <v>2013</v>
      </c>
      <c r="K3235" s="1">
        <f>+VLOOKUP(B3235,[23]Sheet1!A$1304:H$1471,6,0)</f>
        <v>8025175</v>
      </c>
      <c r="L3235" s="1">
        <f t="shared" si="201"/>
        <v>-5</v>
      </c>
      <c r="M3235" s="6">
        <f>+VLOOKUP(B3235,[23]Sheet1!A$1304:H$1471,8,0)</f>
        <v>45306</v>
      </c>
      <c r="N3235" t="s">
        <v>5405</v>
      </c>
      <c r="R3235" s="4"/>
    </row>
    <row r="3236" spans="1:18" hidden="1" x14ac:dyDescent="0.2">
      <c r="A3236" s="6">
        <v>45260</v>
      </c>
      <c r="B3236" s="2">
        <v>72799</v>
      </c>
      <c r="C3236" s="2" t="s">
        <v>2162</v>
      </c>
      <c r="D3236" s="2" t="s">
        <v>5239</v>
      </c>
      <c r="E3236" s="1">
        <v>11440020</v>
      </c>
      <c r="F3236" s="8" t="s">
        <v>316</v>
      </c>
      <c r="G3236" s="1">
        <v>915202</v>
      </c>
      <c r="H3236" s="1">
        <v>12355222</v>
      </c>
      <c r="I3236" s="2" t="s">
        <v>2355</v>
      </c>
      <c r="J3236" s="2" t="s">
        <v>2013</v>
      </c>
      <c r="K3236" s="1">
        <f>+VLOOKUP(B3236,[23]Sheet1!A$1304:H$1471,6,0)</f>
        <v>11440025</v>
      </c>
      <c r="L3236" s="1">
        <f t="shared" si="201"/>
        <v>5</v>
      </c>
      <c r="M3236" s="6">
        <f>+VLOOKUP(B3236,[23]Sheet1!A$1304:H$1471,8,0)</f>
        <v>45306</v>
      </c>
      <c r="N3236" t="s">
        <v>5405</v>
      </c>
      <c r="R3236" s="4"/>
    </row>
    <row r="3237" spans="1:18" hidden="1" x14ac:dyDescent="0.2">
      <c r="A3237" s="6">
        <v>45260</v>
      </c>
      <c r="B3237" s="2">
        <v>72800</v>
      </c>
      <c r="C3237" s="2" t="s">
        <v>2162</v>
      </c>
      <c r="D3237" s="2" t="s">
        <v>5240</v>
      </c>
      <c r="E3237" s="1">
        <v>3331740</v>
      </c>
      <c r="F3237" s="8" t="s">
        <v>316</v>
      </c>
      <c r="G3237" s="1">
        <v>266539</v>
      </c>
      <c r="H3237" s="1">
        <v>3598279</v>
      </c>
      <c r="I3237" s="2" t="s">
        <v>1893</v>
      </c>
      <c r="J3237" s="2" t="s">
        <v>375</v>
      </c>
      <c r="K3237" s="1">
        <f>+VLOOKUP(B3237,[23]Sheet1!A$1304:H$1471,6,0)</f>
        <v>3331738</v>
      </c>
      <c r="L3237" s="1">
        <f t="shared" si="201"/>
        <v>-2</v>
      </c>
      <c r="M3237" s="6">
        <f>+VLOOKUP(B3237,[23]Sheet1!A$1304:H$1471,8,0)</f>
        <v>45306</v>
      </c>
      <c r="N3237" t="s">
        <v>5405</v>
      </c>
      <c r="R3237" s="4"/>
    </row>
    <row r="3238" spans="1:18" hidden="1" x14ac:dyDescent="0.2">
      <c r="A3238" s="6">
        <v>45260</v>
      </c>
      <c r="B3238" s="2">
        <v>72801</v>
      </c>
      <c r="C3238" s="2" t="s">
        <v>2162</v>
      </c>
      <c r="D3238" s="2" t="s">
        <v>5241</v>
      </c>
      <c r="E3238" s="1">
        <v>501830</v>
      </c>
      <c r="F3238" s="8" t="s">
        <v>316</v>
      </c>
      <c r="G3238" s="1">
        <v>40146</v>
      </c>
      <c r="H3238" s="1">
        <v>541976</v>
      </c>
      <c r="I3238" s="2" t="s">
        <v>1893</v>
      </c>
      <c r="J3238" s="2" t="s">
        <v>375</v>
      </c>
      <c r="K3238" s="1">
        <f>+VLOOKUP(B3238,[23]Sheet1!A$1304:H$1471,6,0)</f>
        <v>501825</v>
      </c>
      <c r="L3238" s="1">
        <f t="shared" si="201"/>
        <v>-5</v>
      </c>
      <c r="M3238" s="6">
        <f>+VLOOKUP(B3238,[23]Sheet1!A$1304:H$1471,8,0)</f>
        <v>45306</v>
      </c>
      <c r="N3238" t="s">
        <v>5405</v>
      </c>
      <c r="R3238" s="4"/>
    </row>
    <row r="3239" spans="1:18" hidden="1" x14ac:dyDescent="0.2">
      <c r="A3239" s="6">
        <v>45260</v>
      </c>
      <c r="B3239" s="2">
        <v>72802</v>
      </c>
      <c r="C3239" s="2" t="s">
        <v>2162</v>
      </c>
      <c r="D3239" s="2" t="s">
        <v>5242</v>
      </c>
      <c r="E3239" s="1">
        <v>2221160</v>
      </c>
      <c r="F3239" s="8" t="s">
        <v>316</v>
      </c>
      <c r="G3239" s="1">
        <v>177693</v>
      </c>
      <c r="H3239" s="1">
        <v>2398853</v>
      </c>
      <c r="I3239" s="2" t="s">
        <v>1893</v>
      </c>
      <c r="J3239" s="2" t="s">
        <v>375</v>
      </c>
      <c r="K3239" s="1">
        <f>+VLOOKUP(B3239,[23]Sheet1!A$1304:H$1471,6,0)</f>
        <v>2221163</v>
      </c>
      <c r="L3239" s="1">
        <f t="shared" si="201"/>
        <v>3</v>
      </c>
      <c r="M3239" s="6">
        <f>+VLOOKUP(B3239,[23]Sheet1!A$1304:H$1471,8,0)</f>
        <v>45306</v>
      </c>
      <c r="N3239" t="s">
        <v>5405</v>
      </c>
      <c r="R3239" s="4"/>
    </row>
    <row r="3240" spans="1:18" hidden="1" x14ac:dyDescent="0.2">
      <c r="A3240" s="6">
        <v>45260</v>
      </c>
      <c r="B3240" s="2">
        <v>72803</v>
      </c>
      <c r="C3240" s="2" t="s">
        <v>2162</v>
      </c>
      <c r="D3240" s="2" t="s">
        <v>5243</v>
      </c>
      <c r="E3240" s="1">
        <v>2540670</v>
      </c>
      <c r="F3240" s="8" t="s">
        <v>316</v>
      </c>
      <c r="G3240" s="1">
        <v>203254</v>
      </c>
      <c r="H3240" s="1">
        <v>2743924</v>
      </c>
      <c r="I3240" s="2" t="s">
        <v>1893</v>
      </c>
      <c r="J3240" s="2" t="s">
        <v>375</v>
      </c>
      <c r="K3240" s="1">
        <f>+VLOOKUP(B3240,[23]Sheet1!A$1304:H$1471,6,0)</f>
        <v>2540675</v>
      </c>
      <c r="L3240" s="1">
        <f t="shared" si="201"/>
        <v>5</v>
      </c>
      <c r="M3240" s="6">
        <f>+VLOOKUP(B3240,[23]Sheet1!A$1304:H$1471,8,0)</f>
        <v>45306</v>
      </c>
      <c r="N3240" t="s">
        <v>5405</v>
      </c>
      <c r="R3240" s="4"/>
    </row>
    <row r="3241" spans="1:18" hidden="1" x14ac:dyDescent="0.2">
      <c r="A3241" s="6">
        <v>45260</v>
      </c>
      <c r="B3241" s="2">
        <v>72804</v>
      </c>
      <c r="C3241" s="2" t="s">
        <v>2162</v>
      </c>
      <c r="D3241" s="2" t="s">
        <v>5244</v>
      </c>
      <c r="E3241" s="1">
        <v>4442320</v>
      </c>
      <c r="F3241" s="8" t="s">
        <v>316</v>
      </c>
      <c r="G3241" s="1">
        <v>355386</v>
      </c>
      <c r="H3241" s="1">
        <v>4797706</v>
      </c>
      <c r="I3241" s="2" t="s">
        <v>1893</v>
      </c>
      <c r="J3241" s="2" t="s">
        <v>375</v>
      </c>
      <c r="K3241" s="1">
        <f>+VLOOKUP(B3241,[23]Sheet1!A$1304:H$1471,6,0)</f>
        <v>4442325</v>
      </c>
      <c r="L3241" s="1">
        <f t="shared" si="201"/>
        <v>5</v>
      </c>
      <c r="M3241" s="6">
        <f>+VLOOKUP(B3241,[23]Sheet1!A$1304:H$1471,8,0)</f>
        <v>45306</v>
      </c>
      <c r="N3241" t="s">
        <v>5405</v>
      </c>
      <c r="R3241" s="4"/>
    </row>
    <row r="3242" spans="1:18" hidden="1" x14ac:dyDescent="0.2">
      <c r="A3242" s="6">
        <v>45260</v>
      </c>
      <c r="B3242" s="2">
        <v>72805</v>
      </c>
      <c r="C3242" s="2" t="s">
        <v>2162</v>
      </c>
      <c r="D3242" s="2" t="s">
        <v>5245</v>
      </c>
      <c r="E3242" s="1">
        <v>2830115</v>
      </c>
      <c r="F3242" s="8" t="s">
        <v>316</v>
      </c>
      <c r="G3242" s="1">
        <v>226409</v>
      </c>
      <c r="H3242" s="1">
        <v>3056524</v>
      </c>
      <c r="I3242" s="2" t="s">
        <v>1893</v>
      </c>
      <c r="J3242" s="2" t="s">
        <v>375</v>
      </c>
      <c r="K3242" s="1">
        <f>+VLOOKUP(B3242,[23]Sheet1!A$1304:H$1471,6,0)</f>
        <v>2830113</v>
      </c>
      <c r="L3242" s="1">
        <f t="shared" si="201"/>
        <v>-2</v>
      </c>
      <c r="M3242" s="6">
        <f>+VLOOKUP(B3242,[23]Sheet1!A$1304:H$1471,8,0)</f>
        <v>45306</v>
      </c>
      <c r="N3242" t="s">
        <v>5405</v>
      </c>
      <c r="R3242" s="4"/>
    </row>
    <row r="3243" spans="1:18" hidden="1" x14ac:dyDescent="0.2">
      <c r="A3243" s="6">
        <v>45260</v>
      </c>
      <c r="B3243" s="2">
        <v>72806</v>
      </c>
      <c r="C3243" s="2" t="s">
        <v>2162</v>
      </c>
      <c r="D3243" s="2" t="s">
        <v>5246</v>
      </c>
      <c r="E3243" s="1">
        <v>3331740</v>
      </c>
      <c r="F3243" s="8" t="s">
        <v>316</v>
      </c>
      <c r="G3243" s="1">
        <v>266539</v>
      </c>
      <c r="H3243" s="1">
        <v>3598279</v>
      </c>
      <c r="I3243" s="2" t="s">
        <v>1893</v>
      </c>
      <c r="J3243" s="2" t="s">
        <v>375</v>
      </c>
      <c r="K3243" s="1">
        <f>+VLOOKUP(B3243,[23]Sheet1!A$1304:H$1471,6,0)</f>
        <v>3331738</v>
      </c>
      <c r="L3243" s="1">
        <f t="shared" si="201"/>
        <v>-2</v>
      </c>
      <c r="M3243" s="6">
        <f>+VLOOKUP(B3243,[23]Sheet1!A$1304:H$1471,8,0)</f>
        <v>45306</v>
      </c>
      <c r="N3243" t="s">
        <v>5405</v>
      </c>
      <c r="R3243" s="4"/>
    </row>
    <row r="3244" spans="1:18" hidden="1" x14ac:dyDescent="0.2">
      <c r="A3244" s="6">
        <v>45262</v>
      </c>
      <c r="B3244" s="2">
        <v>72914</v>
      </c>
      <c r="C3244" s="2" t="s">
        <v>2162</v>
      </c>
      <c r="D3244" s="2" t="s">
        <v>5248</v>
      </c>
      <c r="E3244" s="1">
        <v>1110580</v>
      </c>
      <c r="F3244" s="8" t="s">
        <v>316</v>
      </c>
      <c r="G3244" s="1">
        <v>88846</v>
      </c>
      <c r="H3244" s="1">
        <f>+E3244+G3244</f>
        <v>1199426</v>
      </c>
      <c r="I3244" s="2" t="s">
        <v>2355</v>
      </c>
      <c r="J3244" s="2" t="s">
        <v>2013</v>
      </c>
      <c r="K3244" s="1">
        <f>+VLOOKUP(B3244,[23]Sheet1!A$1304:H$1471,6,0)</f>
        <v>1110575</v>
      </c>
      <c r="L3244" s="1">
        <f t="shared" ref="L3244:L3306" si="202">+K3244-E3244</f>
        <v>-5</v>
      </c>
      <c r="M3244" s="6">
        <f>+VLOOKUP(B3244,[23]Sheet1!A$1304:H$1471,8,0)</f>
        <v>45306</v>
      </c>
      <c r="N3244" t="s">
        <v>5405</v>
      </c>
      <c r="R3244" s="4"/>
    </row>
    <row r="3245" spans="1:18" hidden="1" x14ac:dyDescent="0.2">
      <c r="A3245" s="6">
        <v>45262</v>
      </c>
      <c r="B3245" s="2">
        <v>72915</v>
      </c>
      <c r="C3245" s="2" t="s">
        <v>2162</v>
      </c>
      <c r="D3245" s="2" t="s">
        <v>5249</v>
      </c>
      <c r="E3245" s="1">
        <v>1468620</v>
      </c>
      <c r="F3245" s="8" t="s">
        <v>316</v>
      </c>
      <c r="G3245" s="1">
        <v>117490</v>
      </c>
      <c r="H3245" s="1">
        <f t="shared" ref="H3245:H3307" si="203">+E3245+G3245</f>
        <v>1586110</v>
      </c>
      <c r="I3245" s="2" t="s">
        <v>1796</v>
      </c>
      <c r="J3245" s="2" t="s">
        <v>913</v>
      </c>
      <c r="K3245" s="1">
        <f>+VLOOKUP(B3245,[23]Sheet1!A$1304:H$1471,6,0)</f>
        <v>1468625</v>
      </c>
      <c r="L3245" s="1">
        <f t="shared" si="202"/>
        <v>5</v>
      </c>
      <c r="M3245" s="6">
        <f>+VLOOKUP(B3245,[23]Sheet1!A$1304:H$1471,8,0)</f>
        <v>45306</v>
      </c>
      <c r="N3245" t="s">
        <v>5405</v>
      </c>
      <c r="R3245" s="4"/>
    </row>
    <row r="3246" spans="1:18" hidden="1" x14ac:dyDescent="0.2">
      <c r="A3246" s="6">
        <v>45262</v>
      </c>
      <c r="B3246" s="2">
        <v>72916</v>
      </c>
      <c r="C3246" s="2" t="s">
        <v>2162</v>
      </c>
      <c r="D3246" s="2" t="s">
        <v>5250</v>
      </c>
      <c r="E3246" s="1">
        <v>1110580</v>
      </c>
      <c r="F3246" s="8" t="s">
        <v>316</v>
      </c>
      <c r="G3246" s="1">
        <v>88846</v>
      </c>
      <c r="H3246" s="1">
        <f t="shared" si="203"/>
        <v>1199426</v>
      </c>
      <c r="I3246" s="2" t="s">
        <v>944</v>
      </c>
      <c r="J3246" s="2" t="s">
        <v>319</v>
      </c>
      <c r="K3246" s="1">
        <f>+VLOOKUP(B3246,[23]Sheet1!A$1304:H$1471,6,0)</f>
        <v>1110575</v>
      </c>
      <c r="L3246" s="1">
        <f t="shared" si="202"/>
        <v>-5</v>
      </c>
      <c r="M3246" s="6">
        <f>+VLOOKUP(B3246,[23]Sheet1!A$1304:H$1471,8,0)</f>
        <v>45306</v>
      </c>
      <c r="N3246" t="s">
        <v>5405</v>
      </c>
      <c r="R3246" s="4"/>
    </row>
    <row r="3247" spans="1:18" hidden="1" x14ac:dyDescent="0.2">
      <c r="A3247" s="6">
        <v>45262</v>
      </c>
      <c r="B3247" s="2">
        <v>72917</v>
      </c>
      <c r="C3247" s="2" t="s">
        <v>2162</v>
      </c>
      <c r="D3247" s="2" t="s">
        <v>5251</v>
      </c>
      <c r="E3247" s="1">
        <v>2579200</v>
      </c>
      <c r="F3247" s="8" t="s">
        <v>316</v>
      </c>
      <c r="G3247" s="1">
        <v>206336</v>
      </c>
      <c r="H3247" s="1">
        <f t="shared" si="203"/>
        <v>2785536</v>
      </c>
      <c r="I3247" s="2" t="s">
        <v>2339</v>
      </c>
      <c r="J3247" s="2" t="s">
        <v>1408</v>
      </c>
      <c r="K3247" s="1">
        <f>+VLOOKUP(B3247,[23]Sheet1!A$1304:H$1471,6,0)</f>
        <v>2579200</v>
      </c>
      <c r="L3247" s="1">
        <f t="shared" si="202"/>
        <v>0</v>
      </c>
      <c r="M3247" s="6">
        <f>+VLOOKUP(B3247,[23]Sheet1!A$1304:H$1471,8,0)</f>
        <v>45306</v>
      </c>
      <c r="N3247" t="s">
        <v>5405</v>
      </c>
      <c r="R3247" s="4"/>
    </row>
    <row r="3248" spans="1:18" hidden="1" x14ac:dyDescent="0.2">
      <c r="A3248" s="6">
        <v>45262</v>
      </c>
      <c r="B3248" s="2">
        <v>72918</v>
      </c>
      <c r="C3248" s="2" t="s">
        <v>2162</v>
      </c>
      <c r="D3248" s="2" t="s">
        <v>5252</v>
      </c>
      <c r="E3248" s="1">
        <v>3849940</v>
      </c>
      <c r="F3248" s="8" t="s">
        <v>316</v>
      </c>
      <c r="G3248" s="1">
        <v>307995</v>
      </c>
      <c r="H3248" s="1">
        <f t="shared" si="203"/>
        <v>4157935</v>
      </c>
      <c r="I3248" s="2" t="s">
        <v>2445</v>
      </c>
      <c r="J3248" s="2" t="s">
        <v>1098</v>
      </c>
      <c r="K3248" s="1">
        <f>+VLOOKUP(B3248,[23]Sheet1!A$1304:H$1471,6,0)</f>
        <v>3849938</v>
      </c>
      <c r="L3248" s="1">
        <f t="shared" si="202"/>
        <v>-2</v>
      </c>
      <c r="M3248" s="6">
        <f>+VLOOKUP(B3248,[23]Sheet1!A$1304:H$1471,8,0)</f>
        <v>45306</v>
      </c>
      <c r="N3248" t="s">
        <v>5405</v>
      </c>
      <c r="R3248" s="4"/>
    </row>
    <row r="3249" spans="1:18" hidden="1" x14ac:dyDescent="0.2">
      <c r="A3249" s="6">
        <v>45262</v>
      </c>
      <c r="B3249" s="2">
        <v>72919</v>
      </c>
      <c r="C3249" s="2" t="s">
        <v>2162</v>
      </c>
      <c r="D3249" s="2" t="s">
        <v>5253</v>
      </c>
      <c r="E3249" s="1">
        <v>1719535</v>
      </c>
      <c r="F3249" s="8" t="s">
        <v>316</v>
      </c>
      <c r="G3249" s="1">
        <v>137563</v>
      </c>
      <c r="H3249" s="1">
        <f t="shared" si="203"/>
        <v>1857098</v>
      </c>
      <c r="I3249" s="2" t="s">
        <v>2818</v>
      </c>
      <c r="J3249" s="2" t="s">
        <v>364</v>
      </c>
      <c r="K3249" s="1">
        <f>+VLOOKUP(B3249,[23]Sheet1!A$1304:H$1471,6,0)</f>
        <v>1719538</v>
      </c>
      <c r="L3249" s="1">
        <f t="shared" si="202"/>
        <v>3</v>
      </c>
      <c r="M3249" s="6">
        <f>+VLOOKUP(B3249,[23]Sheet1!A$1304:H$1471,8,0)</f>
        <v>45306</v>
      </c>
      <c r="N3249" t="s">
        <v>5405</v>
      </c>
      <c r="R3249" s="4"/>
    </row>
    <row r="3250" spans="1:18" hidden="1" x14ac:dyDescent="0.2">
      <c r="A3250" s="6">
        <v>45262</v>
      </c>
      <c r="B3250" s="2">
        <v>72920</v>
      </c>
      <c r="C3250" s="2" t="s">
        <v>2162</v>
      </c>
      <c r="D3250" s="2" t="s">
        <v>5254</v>
      </c>
      <c r="E3250" s="1">
        <v>1110580</v>
      </c>
      <c r="F3250" s="8" t="s">
        <v>316</v>
      </c>
      <c r="G3250" s="1">
        <v>88846</v>
      </c>
      <c r="H3250" s="1">
        <f t="shared" si="203"/>
        <v>1199426</v>
      </c>
      <c r="I3250" s="2" t="s">
        <v>124</v>
      </c>
      <c r="J3250" s="2" t="s">
        <v>1197</v>
      </c>
      <c r="K3250" s="1">
        <f>+VLOOKUP(B3250,[23]Sheet1!A$1304:H$1471,6,0)</f>
        <v>1110575</v>
      </c>
      <c r="L3250" s="1">
        <f t="shared" si="202"/>
        <v>-5</v>
      </c>
      <c r="M3250" s="6">
        <f>+VLOOKUP(B3250,[23]Sheet1!A$1304:H$1471,8,0)</f>
        <v>45306</v>
      </c>
      <c r="N3250" t="s">
        <v>5405</v>
      </c>
      <c r="R3250" s="4"/>
    </row>
    <row r="3251" spans="1:18" hidden="1" x14ac:dyDescent="0.2">
      <c r="A3251" s="6">
        <v>45262</v>
      </c>
      <c r="B3251" s="2">
        <v>72921</v>
      </c>
      <c r="C3251" s="2" t="s">
        <v>2162</v>
      </c>
      <c r="D3251" s="2" t="s">
        <v>5255</v>
      </c>
      <c r="E3251" s="1">
        <v>1468620</v>
      </c>
      <c r="F3251" s="8" t="s">
        <v>316</v>
      </c>
      <c r="G3251" s="1">
        <v>117490</v>
      </c>
      <c r="H3251" s="1">
        <f t="shared" si="203"/>
        <v>1586110</v>
      </c>
      <c r="I3251" s="2" t="s">
        <v>431</v>
      </c>
      <c r="J3251" s="2" t="s">
        <v>2857</v>
      </c>
      <c r="K3251" s="1">
        <f>+VLOOKUP(B3251,[23]Sheet1!A$1304:H$1471,6,0)</f>
        <v>1468625</v>
      </c>
      <c r="L3251" s="1">
        <f t="shared" si="202"/>
        <v>5</v>
      </c>
      <c r="M3251" s="6">
        <f>+VLOOKUP(B3251,[23]Sheet1!A$1304:H$1471,8,0)</f>
        <v>45306</v>
      </c>
      <c r="N3251" t="s">
        <v>5405</v>
      </c>
      <c r="R3251" s="4"/>
    </row>
    <row r="3252" spans="1:18" hidden="1" x14ac:dyDescent="0.2">
      <c r="A3252" s="6">
        <v>45264</v>
      </c>
      <c r="B3252" s="2">
        <v>368</v>
      </c>
      <c r="C3252" s="2" t="s">
        <v>3436</v>
      </c>
      <c r="D3252" s="2" t="s">
        <v>5256</v>
      </c>
      <c r="E3252" s="1">
        <v>-643230</v>
      </c>
      <c r="F3252" s="8" t="s">
        <v>316</v>
      </c>
      <c r="G3252" s="1">
        <v>-51458</v>
      </c>
      <c r="H3252" s="1">
        <f t="shared" si="203"/>
        <v>-694688</v>
      </c>
      <c r="I3252" s="2" t="s">
        <v>431</v>
      </c>
      <c r="J3252" s="2" t="s">
        <v>2857</v>
      </c>
      <c r="K3252" s="1">
        <f>+VLOOKUP(B3252,[23]Sheet1!A$1304:H$1471,6,0)</f>
        <v>-643230</v>
      </c>
      <c r="L3252" s="1">
        <f t="shared" si="202"/>
        <v>0</v>
      </c>
      <c r="M3252" s="6">
        <f>+VLOOKUP(B3252,[23]Sheet1!A$1304:H$1471,8,0)</f>
        <v>45306</v>
      </c>
      <c r="N3252" t="s">
        <v>5405</v>
      </c>
      <c r="R3252" s="4"/>
    </row>
    <row r="3253" spans="1:18" hidden="1" x14ac:dyDescent="0.2">
      <c r="A3253" s="6">
        <v>45264</v>
      </c>
      <c r="B3253" s="2">
        <v>390</v>
      </c>
      <c r="C3253" s="2" t="s">
        <v>3296</v>
      </c>
      <c r="D3253" s="2" t="s">
        <v>5257</v>
      </c>
      <c r="E3253" s="1">
        <v>-1506449</v>
      </c>
      <c r="F3253" s="8" t="s">
        <v>316</v>
      </c>
      <c r="G3253" s="1">
        <v>-120517</v>
      </c>
      <c r="H3253" s="1">
        <f t="shared" si="203"/>
        <v>-1626966</v>
      </c>
      <c r="I3253" s="2" t="s">
        <v>1796</v>
      </c>
      <c r="J3253" s="2" t="s">
        <v>913</v>
      </c>
      <c r="K3253" s="1">
        <f>+VLOOKUP(B3253,[23]Sheet1!A$1304:H$1471,6,0)</f>
        <v>-1506449</v>
      </c>
      <c r="L3253" s="1">
        <f t="shared" si="202"/>
        <v>0</v>
      </c>
      <c r="M3253" s="6">
        <f>+VLOOKUP(B3253,[23]Sheet1!A$1304:H$1471,8,0)</f>
        <v>45306</v>
      </c>
      <c r="N3253" t="s">
        <v>5405</v>
      </c>
      <c r="R3253" s="4"/>
    </row>
    <row r="3254" spans="1:18" hidden="1" x14ac:dyDescent="0.2">
      <c r="A3254" s="6">
        <v>45264</v>
      </c>
      <c r="B3254" s="2">
        <v>450</v>
      </c>
      <c r="C3254" s="2" t="s">
        <v>3467</v>
      </c>
      <c r="D3254" s="2" t="s">
        <v>5258</v>
      </c>
      <c r="E3254" s="1">
        <v>-566702</v>
      </c>
      <c r="F3254" s="8" t="s">
        <v>316</v>
      </c>
      <c r="G3254" s="1">
        <v>-45337</v>
      </c>
      <c r="H3254" s="1">
        <f t="shared" si="203"/>
        <v>-612039</v>
      </c>
      <c r="I3254" s="2" t="s">
        <v>1893</v>
      </c>
      <c r="J3254" s="2" t="s">
        <v>375</v>
      </c>
      <c r="K3254" s="1">
        <f>+VLOOKUP(B3254,[23]Sheet1!A$1304:H$1471,6,0)</f>
        <v>-566702</v>
      </c>
      <c r="L3254" s="1">
        <f t="shared" si="202"/>
        <v>0</v>
      </c>
      <c r="M3254" s="6">
        <f>+VLOOKUP(B3254,[23]Sheet1!A$1304:H$1471,8,0)</f>
        <v>45306</v>
      </c>
      <c r="N3254" t="s">
        <v>5405</v>
      </c>
      <c r="R3254" s="4"/>
    </row>
    <row r="3255" spans="1:18" hidden="1" x14ac:dyDescent="0.2">
      <c r="A3255" s="6">
        <v>45264</v>
      </c>
      <c r="B3255" s="2">
        <v>754</v>
      </c>
      <c r="C3255" s="2" t="s">
        <v>3389</v>
      </c>
      <c r="D3255" s="2" t="s">
        <v>5259</v>
      </c>
      <c r="E3255" s="1">
        <v>-654610</v>
      </c>
      <c r="F3255" s="8" t="s">
        <v>316</v>
      </c>
      <c r="G3255" s="1">
        <v>-52369</v>
      </c>
      <c r="H3255" s="1">
        <f t="shared" si="203"/>
        <v>-706979</v>
      </c>
      <c r="I3255" s="2" t="s">
        <v>1900</v>
      </c>
      <c r="J3255" s="2" t="s">
        <v>441</v>
      </c>
      <c r="K3255" s="1">
        <f>+VLOOKUP(B3255,[23]Sheet1!A$1304:H$1471,6,0)</f>
        <v>-654610</v>
      </c>
      <c r="L3255" s="1">
        <f t="shared" si="202"/>
        <v>0</v>
      </c>
      <c r="M3255" s="6">
        <f>+VLOOKUP(B3255,[23]Sheet1!A$1304:H$1471,8,0)</f>
        <v>45306</v>
      </c>
      <c r="N3255" t="s">
        <v>5405</v>
      </c>
      <c r="R3255" s="4"/>
    </row>
    <row r="3256" spans="1:18" hidden="1" x14ac:dyDescent="0.2">
      <c r="A3256" s="6">
        <v>45264</v>
      </c>
      <c r="B3256" s="2">
        <v>770</v>
      </c>
      <c r="C3256" s="2" t="s">
        <v>3389</v>
      </c>
      <c r="D3256" s="2" t="s">
        <v>5260</v>
      </c>
      <c r="E3256" s="1">
        <v>-1649085</v>
      </c>
      <c r="F3256" s="8" t="s">
        <v>316</v>
      </c>
      <c r="G3256" s="1">
        <v>-131926</v>
      </c>
      <c r="H3256" s="1">
        <f t="shared" si="203"/>
        <v>-1781011</v>
      </c>
      <c r="I3256" s="2" t="s">
        <v>1900</v>
      </c>
      <c r="J3256" s="2" t="s">
        <v>441</v>
      </c>
      <c r="K3256" s="1">
        <f>+VLOOKUP(B3256,[23]Sheet1!A$1304:H$1471,6,0)</f>
        <v>-1649085</v>
      </c>
      <c r="L3256" s="1">
        <f t="shared" si="202"/>
        <v>0</v>
      </c>
      <c r="M3256" s="6">
        <f>+VLOOKUP(B3256,[23]Sheet1!A$1304:H$1471,8,0)</f>
        <v>45306</v>
      </c>
      <c r="N3256" t="s">
        <v>5405</v>
      </c>
      <c r="R3256" s="4"/>
    </row>
    <row r="3257" spans="1:18" hidden="1" x14ac:dyDescent="0.2">
      <c r="A3257" s="6">
        <v>45264</v>
      </c>
      <c r="B3257" s="2">
        <v>775</v>
      </c>
      <c r="C3257" s="2" t="s">
        <v>3389</v>
      </c>
      <c r="D3257" s="2" t="s">
        <v>5261</v>
      </c>
      <c r="E3257" s="1">
        <v>-222116</v>
      </c>
      <c r="F3257" s="8" t="s">
        <v>316</v>
      </c>
      <c r="G3257" s="1">
        <v>-17769</v>
      </c>
      <c r="H3257" s="1">
        <f t="shared" si="203"/>
        <v>-239885</v>
      </c>
      <c r="I3257" s="2" t="s">
        <v>1900</v>
      </c>
      <c r="J3257" s="2" t="s">
        <v>441</v>
      </c>
      <c r="K3257" s="1">
        <f>+VLOOKUP(B3257,[23]Sheet1!A$1304:H$1471,6,0)</f>
        <v>-222116</v>
      </c>
      <c r="L3257" s="1">
        <f t="shared" si="202"/>
        <v>0</v>
      </c>
      <c r="M3257" s="6">
        <f>+VLOOKUP(B3257,[23]Sheet1!A$1304:H$1471,8,0)</f>
        <v>45306</v>
      </c>
      <c r="N3257" t="s">
        <v>5405</v>
      </c>
      <c r="R3257" s="4"/>
    </row>
    <row r="3258" spans="1:18" hidden="1" x14ac:dyDescent="0.2">
      <c r="A3258" s="6">
        <v>45269</v>
      </c>
      <c r="B3258" s="2">
        <v>74360</v>
      </c>
      <c r="C3258" s="2" t="s">
        <v>2162</v>
      </c>
      <c r="D3258" s="2" t="s">
        <v>5262</v>
      </c>
      <c r="E3258" s="1">
        <v>10475600</v>
      </c>
      <c r="F3258" s="8" t="s">
        <v>316</v>
      </c>
      <c r="G3258" s="1">
        <v>838048</v>
      </c>
      <c r="H3258" s="1">
        <f t="shared" si="203"/>
        <v>11313648</v>
      </c>
      <c r="I3258" s="2" t="s">
        <v>2355</v>
      </c>
      <c r="J3258" s="2" t="s">
        <v>2013</v>
      </c>
      <c r="K3258" s="1">
        <f>+VLOOKUP(B3258,[23]Sheet1!A$1304:H$1471,6,0)</f>
        <v>10475600</v>
      </c>
      <c r="L3258" s="1">
        <f t="shared" si="202"/>
        <v>0</v>
      </c>
      <c r="M3258" s="6">
        <f>+VLOOKUP(B3258,[23]Sheet1!A$1304:H$1471,8,0)</f>
        <v>45306</v>
      </c>
      <c r="N3258" t="s">
        <v>5405</v>
      </c>
      <c r="R3258" s="4"/>
    </row>
    <row r="3259" spans="1:18" hidden="1" x14ac:dyDescent="0.2">
      <c r="A3259" s="6">
        <v>45269</v>
      </c>
      <c r="B3259" s="2">
        <v>74362</v>
      </c>
      <c r="C3259" s="2" t="s">
        <v>2162</v>
      </c>
      <c r="D3259" s="2" t="s">
        <v>5263</v>
      </c>
      <c r="E3259" s="1">
        <v>2381320</v>
      </c>
      <c r="F3259" s="8" t="s">
        <v>316</v>
      </c>
      <c r="G3259" s="1">
        <v>190506</v>
      </c>
      <c r="H3259" s="1">
        <f t="shared" si="203"/>
        <v>2571826</v>
      </c>
      <c r="I3259" s="2" t="s">
        <v>2339</v>
      </c>
      <c r="J3259" s="2" t="s">
        <v>1408</v>
      </c>
      <c r="K3259" s="1">
        <f>+VLOOKUP(B3259,[23]Sheet1!A$1304:H$1471,6,0)</f>
        <v>2381325</v>
      </c>
      <c r="L3259" s="1">
        <f t="shared" si="202"/>
        <v>5</v>
      </c>
      <c r="M3259" s="6">
        <f>+VLOOKUP(B3259,[23]Sheet1!A$1304:H$1471,8,0)</f>
        <v>45306</v>
      </c>
      <c r="N3259" t="s">
        <v>5405</v>
      </c>
      <c r="R3259" s="4"/>
    </row>
    <row r="3260" spans="1:18" hidden="1" x14ac:dyDescent="0.2">
      <c r="A3260" s="6">
        <v>45269</v>
      </c>
      <c r="B3260" s="2">
        <v>74363</v>
      </c>
      <c r="C3260" s="2" t="s">
        <v>2162</v>
      </c>
      <c r="D3260" s="2" t="s">
        <v>5264</v>
      </c>
      <c r="E3260" s="1">
        <v>4300870</v>
      </c>
      <c r="F3260" s="8" t="s">
        <v>316</v>
      </c>
      <c r="G3260" s="1">
        <v>344070</v>
      </c>
      <c r="H3260" s="1">
        <f t="shared" si="203"/>
        <v>4644940</v>
      </c>
      <c r="I3260" s="2" t="s">
        <v>2339</v>
      </c>
      <c r="J3260" s="2" t="s">
        <v>1408</v>
      </c>
      <c r="K3260" s="1">
        <f>+VLOOKUP(B3260,[23]Sheet1!A$1304:H$1471,6,0)</f>
        <v>4300875</v>
      </c>
      <c r="L3260" s="1">
        <f t="shared" si="202"/>
        <v>5</v>
      </c>
      <c r="M3260" s="6">
        <f>+VLOOKUP(B3260,[23]Sheet1!A$1304:H$1471,8,0)</f>
        <v>45306</v>
      </c>
      <c r="N3260" t="s">
        <v>5405</v>
      </c>
      <c r="R3260" s="4"/>
    </row>
    <row r="3261" spans="1:18" hidden="1" x14ac:dyDescent="0.2">
      <c r="A3261" s="6">
        <v>45269</v>
      </c>
      <c r="B3261" s="2">
        <v>74364</v>
      </c>
      <c r="C3261" s="2" t="s">
        <v>2162</v>
      </c>
      <c r="D3261" s="2" t="s">
        <v>5265</v>
      </c>
      <c r="E3261" s="1">
        <v>2156770</v>
      </c>
      <c r="F3261" s="8" t="s">
        <v>316</v>
      </c>
      <c r="G3261" s="1">
        <v>172542</v>
      </c>
      <c r="H3261" s="1">
        <f t="shared" si="203"/>
        <v>2329312</v>
      </c>
      <c r="I3261" s="2" t="s">
        <v>1796</v>
      </c>
      <c r="J3261" s="2" t="s">
        <v>913</v>
      </c>
      <c r="K3261" s="1">
        <f>+VLOOKUP(B3261,[23]Sheet1!A$1304:H$1471,6,0)</f>
        <v>2156775</v>
      </c>
      <c r="L3261" s="1">
        <f t="shared" si="202"/>
        <v>5</v>
      </c>
      <c r="M3261" s="6">
        <f>+VLOOKUP(B3261,[23]Sheet1!A$1304:H$1471,8,0)</f>
        <v>45306</v>
      </c>
      <c r="N3261" t="s">
        <v>5405</v>
      </c>
      <c r="R3261" s="4"/>
    </row>
    <row r="3262" spans="1:18" hidden="1" x14ac:dyDescent="0.2">
      <c r="A3262" s="6">
        <v>45269</v>
      </c>
      <c r="B3262" s="2">
        <v>74365</v>
      </c>
      <c r="C3262" s="2" t="s">
        <v>2162</v>
      </c>
      <c r="D3262" s="2" t="s">
        <v>5266</v>
      </c>
      <c r="E3262" s="1">
        <v>6269740</v>
      </c>
      <c r="F3262" s="8" t="s">
        <v>316</v>
      </c>
      <c r="G3262" s="1">
        <v>501579</v>
      </c>
      <c r="H3262" s="1">
        <f t="shared" si="203"/>
        <v>6771319</v>
      </c>
      <c r="I3262" s="2" t="s">
        <v>1222</v>
      </c>
      <c r="J3262" s="2" t="s">
        <v>915</v>
      </c>
      <c r="K3262" s="1">
        <f>+VLOOKUP(B3262,[23]Sheet1!A$1304:H$1471,6,0)</f>
        <v>6269738</v>
      </c>
      <c r="L3262" s="1">
        <f t="shared" si="202"/>
        <v>-2</v>
      </c>
      <c r="M3262" s="6">
        <f>+VLOOKUP(B3262,[23]Sheet1!A$1304:H$1471,8,0)</f>
        <v>45306</v>
      </c>
      <c r="N3262" t="s">
        <v>5405</v>
      </c>
      <c r="R3262" s="4"/>
    </row>
    <row r="3263" spans="1:18" hidden="1" x14ac:dyDescent="0.2">
      <c r="A3263" s="6">
        <v>45269</v>
      </c>
      <c r="B3263" s="2">
        <v>74366</v>
      </c>
      <c r="C3263" s="2" t="s">
        <v>2162</v>
      </c>
      <c r="D3263" s="2" t="s">
        <v>5267</v>
      </c>
      <c r="E3263" s="1">
        <v>2156770</v>
      </c>
      <c r="F3263" s="8" t="s">
        <v>316</v>
      </c>
      <c r="G3263" s="1">
        <v>172542</v>
      </c>
      <c r="H3263" s="1">
        <f t="shared" si="203"/>
        <v>2329312</v>
      </c>
      <c r="I3263" s="2" t="s">
        <v>2355</v>
      </c>
      <c r="J3263" s="2" t="s">
        <v>2013</v>
      </c>
      <c r="K3263" s="1">
        <f>+VLOOKUP(B3263,[23]Sheet1!A$1304:H$1471,6,0)</f>
        <v>2156775</v>
      </c>
      <c r="L3263" s="1">
        <f t="shared" si="202"/>
        <v>5</v>
      </c>
      <c r="M3263" s="6">
        <f>+VLOOKUP(B3263,[23]Sheet1!A$1304:H$1471,8,0)</f>
        <v>45306</v>
      </c>
      <c r="N3263" t="s">
        <v>5405</v>
      </c>
      <c r="R3263" s="4"/>
    </row>
    <row r="3264" spans="1:18" hidden="1" x14ac:dyDescent="0.2">
      <c r="A3264" s="6">
        <v>45269</v>
      </c>
      <c r="B3264" s="2">
        <v>74367</v>
      </c>
      <c r="C3264" s="2" t="s">
        <v>2162</v>
      </c>
      <c r="D3264" s="2" t="s">
        <v>5268</v>
      </c>
      <c r="E3264" s="1">
        <v>1970450</v>
      </c>
      <c r="F3264" s="8" t="s">
        <v>316</v>
      </c>
      <c r="G3264" s="1">
        <v>157636</v>
      </c>
      <c r="H3264" s="1">
        <f t="shared" si="203"/>
        <v>2128086</v>
      </c>
      <c r="I3264" s="2" t="s">
        <v>2119</v>
      </c>
      <c r="J3264" s="2" t="s">
        <v>1150</v>
      </c>
      <c r="K3264" s="1">
        <f>+VLOOKUP(B3264,[23]Sheet1!A$1304:H$1471,6,0)</f>
        <v>1970450</v>
      </c>
      <c r="L3264" s="1">
        <f t="shared" si="202"/>
        <v>0</v>
      </c>
      <c r="M3264" s="6">
        <f>+VLOOKUP(B3264,[23]Sheet1!A$1304:H$1471,8,0)</f>
        <v>45306</v>
      </c>
      <c r="N3264" t="s">
        <v>5405</v>
      </c>
      <c r="R3264" s="4"/>
    </row>
    <row r="3265" spans="1:18" hidden="1" x14ac:dyDescent="0.2">
      <c r="A3265" s="6">
        <v>45269</v>
      </c>
      <c r="B3265" s="2">
        <v>74368</v>
      </c>
      <c r="C3265" s="2" t="s">
        <v>2162</v>
      </c>
      <c r="D3265" s="2" t="s">
        <v>5269</v>
      </c>
      <c r="E3265" s="1">
        <v>2156770</v>
      </c>
      <c r="F3265" s="8" t="s">
        <v>316</v>
      </c>
      <c r="G3265" s="1">
        <v>172542</v>
      </c>
      <c r="H3265" s="1">
        <f t="shared" si="203"/>
        <v>2329312</v>
      </c>
      <c r="I3265" s="2" t="s">
        <v>24</v>
      </c>
      <c r="J3265" s="2" t="s">
        <v>349</v>
      </c>
      <c r="K3265" s="1">
        <f>+VLOOKUP(B3265,[23]Sheet1!A$1304:H$1471,6,0)</f>
        <v>2156775</v>
      </c>
      <c r="L3265" s="1">
        <f t="shared" si="202"/>
        <v>5</v>
      </c>
      <c r="M3265" s="6">
        <f>+VLOOKUP(B3265,[23]Sheet1!A$1304:H$1471,8,0)</f>
        <v>45306</v>
      </c>
      <c r="N3265" t="s">
        <v>5405</v>
      </c>
      <c r="R3265" s="4"/>
    </row>
    <row r="3266" spans="1:18" hidden="1" x14ac:dyDescent="0.2">
      <c r="A3266" s="6">
        <v>45269</v>
      </c>
      <c r="B3266" s="2">
        <v>74369</v>
      </c>
      <c r="C3266" s="2" t="s">
        <v>2162</v>
      </c>
      <c r="D3266" s="2" t="s">
        <v>5270</v>
      </c>
      <c r="E3266" s="1">
        <v>3078550</v>
      </c>
      <c r="F3266" s="8" t="s">
        <v>316</v>
      </c>
      <c r="G3266" s="1">
        <v>246284</v>
      </c>
      <c r="H3266" s="1">
        <f t="shared" si="203"/>
        <v>3324834</v>
      </c>
      <c r="I3266" s="2" t="s">
        <v>2818</v>
      </c>
      <c r="J3266" s="2" t="s">
        <v>364</v>
      </c>
      <c r="K3266" s="1">
        <f>+VLOOKUP(B3266,[23]Sheet1!A$1304:H$1471,6,0)</f>
        <v>3078550</v>
      </c>
      <c r="L3266" s="1">
        <f t="shared" si="202"/>
        <v>0</v>
      </c>
      <c r="M3266" s="6">
        <f>+VLOOKUP(B3266,[23]Sheet1!A$1304:H$1471,8,0)</f>
        <v>45306</v>
      </c>
      <c r="N3266" t="s">
        <v>5405</v>
      </c>
      <c r="R3266" s="4"/>
    </row>
    <row r="3267" spans="1:18" hidden="1" x14ac:dyDescent="0.2">
      <c r="A3267" s="6">
        <v>45269</v>
      </c>
      <c r="B3267" s="2">
        <v>74370</v>
      </c>
      <c r="C3267" s="2" t="s">
        <v>2162</v>
      </c>
      <c r="D3267" s="2" t="s">
        <v>5271</v>
      </c>
      <c r="E3267" s="1">
        <v>2390400</v>
      </c>
      <c r="F3267" s="8" t="s">
        <v>316</v>
      </c>
      <c r="G3267" s="1">
        <v>191232</v>
      </c>
      <c r="H3267" s="1">
        <f t="shared" si="203"/>
        <v>2581632</v>
      </c>
      <c r="I3267" s="2" t="s">
        <v>1554</v>
      </c>
      <c r="J3267" s="2" t="s">
        <v>2830</v>
      </c>
      <c r="K3267" s="1">
        <f>+VLOOKUP(B3267,[23]Sheet1!A$1304:H$1471,6,0)</f>
        <v>2390400</v>
      </c>
      <c r="L3267" s="1">
        <f t="shared" si="202"/>
        <v>0</v>
      </c>
      <c r="M3267" s="6">
        <f>+VLOOKUP(B3267,[23]Sheet1!A$1304:H$1471,8,0)</f>
        <v>45306</v>
      </c>
      <c r="N3267" t="s">
        <v>5405</v>
      </c>
      <c r="R3267" s="4"/>
    </row>
    <row r="3268" spans="1:18" hidden="1" x14ac:dyDescent="0.2">
      <c r="A3268" s="6">
        <v>45269</v>
      </c>
      <c r="B3268" s="2">
        <v>74371</v>
      </c>
      <c r="C3268" s="2" t="s">
        <v>2162</v>
      </c>
      <c r="D3268" s="2" t="s">
        <v>5272</v>
      </c>
      <c r="E3268" s="1">
        <v>3699620</v>
      </c>
      <c r="F3268" s="8" t="s">
        <v>316</v>
      </c>
      <c r="G3268" s="1">
        <v>295970</v>
      </c>
      <c r="H3268" s="1">
        <f t="shared" si="203"/>
        <v>3995590</v>
      </c>
      <c r="I3268" s="2" t="s">
        <v>2339</v>
      </c>
      <c r="J3268" s="2" t="s">
        <v>1408</v>
      </c>
      <c r="K3268" s="1">
        <f>+VLOOKUP(B3268,[23]Sheet1!A$1304:H$1471,6,0)</f>
        <v>3699625</v>
      </c>
      <c r="L3268" s="1">
        <f t="shared" si="202"/>
        <v>5</v>
      </c>
      <c r="M3268" s="6">
        <f>+VLOOKUP(B3268,[23]Sheet1!A$1304:H$1471,8,0)</f>
        <v>45306</v>
      </c>
      <c r="N3268" t="s">
        <v>5405</v>
      </c>
      <c r="R3268" s="4"/>
    </row>
    <row r="3269" spans="1:18" hidden="1" x14ac:dyDescent="0.2">
      <c r="A3269" s="6">
        <v>45269</v>
      </c>
      <c r="B3269" s="2">
        <v>74372</v>
      </c>
      <c r="C3269" s="2" t="s">
        <v>2162</v>
      </c>
      <c r="D3269" s="2" t="s">
        <v>5273</v>
      </c>
      <c r="E3269" s="1">
        <v>7625720</v>
      </c>
      <c r="F3269" s="8" t="s">
        <v>316</v>
      </c>
      <c r="G3269" s="1">
        <v>610058</v>
      </c>
      <c r="H3269" s="1">
        <f t="shared" si="203"/>
        <v>8235778</v>
      </c>
      <c r="I3269" s="2" t="s">
        <v>944</v>
      </c>
      <c r="J3269" s="2" t="s">
        <v>319</v>
      </c>
      <c r="K3269" s="1">
        <f>+VLOOKUP(B3269,[23]Sheet1!A$1304:H$1471,6,0)</f>
        <v>7625725</v>
      </c>
      <c r="L3269" s="1">
        <f t="shared" si="202"/>
        <v>5</v>
      </c>
      <c r="M3269" s="6">
        <f>+VLOOKUP(B3269,[23]Sheet1!A$1304:H$1471,8,0)</f>
        <v>45306</v>
      </c>
      <c r="N3269" t="s">
        <v>5405</v>
      </c>
      <c r="R3269" s="4"/>
    </row>
    <row r="3270" spans="1:18" hidden="1" x14ac:dyDescent="0.2">
      <c r="A3270" s="6">
        <v>45269</v>
      </c>
      <c r="B3270" s="2">
        <v>74373</v>
      </c>
      <c r="C3270" s="2" t="s">
        <v>2162</v>
      </c>
      <c r="D3270" s="2" t="s">
        <v>5274</v>
      </c>
      <c r="E3270" s="1">
        <v>1719535</v>
      </c>
      <c r="F3270" s="8" t="s">
        <v>316</v>
      </c>
      <c r="G3270" s="1">
        <v>137563</v>
      </c>
      <c r="H3270" s="1">
        <f t="shared" si="203"/>
        <v>1857098</v>
      </c>
      <c r="I3270" s="2" t="s">
        <v>2355</v>
      </c>
      <c r="J3270" s="2" t="s">
        <v>2013</v>
      </c>
      <c r="K3270" s="1">
        <f>+VLOOKUP(B3270,[23]Sheet1!A$1304:H$1471,6,0)</f>
        <v>1719538</v>
      </c>
      <c r="L3270" s="1">
        <f t="shared" si="202"/>
        <v>3</v>
      </c>
      <c r="M3270" s="6">
        <f>+VLOOKUP(B3270,[23]Sheet1!A$1304:H$1471,8,0)</f>
        <v>45306</v>
      </c>
      <c r="N3270" t="s">
        <v>5405</v>
      </c>
      <c r="R3270" s="4"/>
    </row>
    <row r="3271" spans="1:18" hidden="1" x14ac:dyDescent="0.2">
      <c r="A3271" s="6">
        <v>45269</v>
      </c>
      <c r="B3271" s="2">
        <v>74374</v>
      </c>
      <c r="C3271" s="2" t="s">
        <v>2162</v>
      </c>
      <c r="D3271" s="2" t="s">
        <v>5275</v>
      </c>
      <c r="E3271" s="1">
        <v>100366</v>
      </c>
      <c r="F3271" s="8" t="s">
        <v>316</v>
      </c>
      <c r="G3271" s="1">
        <v>8029</v>
      </c>
      <c r="H3271" s="1">
        <f t="shared" si="203"/>
        <v>108395</v>
      </c>
      <c r="I3271" s="2" t="s">
        <v>2355</v>
      </c>
      <c r="J3271" s="2" t="s">
        <v>2013</v>
      </c>
      <c r="K3271" s="1">
        <f>+VLOOKUP(B3271,[23]Sheet1!A$1304:H$1471,6,0)</f>
        <v>100363</v>
      </c>
      <c r="L3271" s="1">
        <f t="shared" si="202"/>
        <v>-3</v>
      </c>
      <c r="M3271" s="6">
        <f>+VLOOKUP(B3271,[23]Sheet1!A$1304:H$1471,8,0)</f>
        <v>45306</v>
      </c>
      <c r="N3271" t="s">
        <v>5405</v>
      </c>
      <c r="R3271" s="4"/>
    </row>
    <row r="3272" spans="1:18" hidden="1" x14ac:dyDescent="0.2">
      <c r="A3272" s="6">
        <v>45269</v>
      </c>
      <c r="B3272" s="2">
        <v>74375</v>
      </c>
      <c r="C3272" s="2" t="s">
        <v>2162</v>
      </c>
      <c r="D3272" s="2" t="s">
        <v>5276</v>
      </c>
      <c r="E3272" s="1">
        <v>1110580</v>
      </c>
      <c r="F3272" s="8" t="s">
        <v>316</v>
      </c>
      <c r="G3272" s="1">
        <v>88846</v>
      </c>
      <c r="H3272" s="1">
        <f t="shared" si="203"/>
        <v>1199426</v>
      </c>
      <c r="I3272" s="2" t="s">
        <v>2355</v>
      </c>
      <c r="J3272" s="2" t="s">
        <v>2013</v>
      </c>
      <c r="K3272" s="1">
        <f>+VLOOKUP(B3272,[23]Sheet1!A$1304:H$1471,6,0)</f>
        <v>1110575</v>
      </c>
      <c r="L3272" s="1">
        <f t="shared" si="202"/>
        <v>-5</v>
      </c>
      <c r="M3272" s="6">
        <f>+VLOOKUP(B3272,[23]Sheet1!A$1304:H$1471,8,0)</f>
        <v>45306</v>
      </c>
      <c r="N3272" t="s">
        <v>5405</v>
      </c>
      <c r="R3272" s="4"/>
    </row>
    <row r="3273" spans="1:18" hidden="1" x14ac:dyDescent="0.2">
      <c r="A3273" s="6">
        <v>45272</v>
      </c>
      <c r="B3273" s="2">
        <v>793</v>
      </c>
      <c r="C3273" s="2" t="s">
        <v>3389</v>
      </c>
      <c r="D3273" s="2" t="s">
        <v>5277</v>
      </c>
      <c r="E3273" s="1">
        <v>-980257</v>
      </c>
      <c r="F3273" s="8" t="s">
        <v>316</v>
      </c>
      <c r="G3273" s="1">
        <v>-78421</v>
      </c>
      <c r="H3273" s="1">
        <f t="shared" si="203"/>
        <v>-1058678</v>
      </c>
      <c r="I3273" s="2" t="s">
        <v>1900</v>
      </c>
      <c r="J3273" s="2" t="s">
        <v>441</v>
      </c>
      <c r="K3273" s="1">
        <f>+VLOOKUP(B3273,[23]Sheet1!A$1304:H$1471,6,0)</f>
        <v>-980257</v>
      </c>
      <c r="L3273" s="1">
        <f t="shared" si="202"/>
        <v>0</v>
      </c>
      <c r="M3273" s="6">
        <f>+VLOOKUP(B3273,[23]Sheet1!A$1304:H$1471,8,0)</f>
        <v>45306</v>
      </c>
      <c r="N3273" t="s">
        <v>5405</v>
      </c>
      <c r="R3273" s="4"/>
    </row>
    <row r="3274" spans="1:18" hidden="1" x14ac:dyDescent="0.2">
      <c r="A3274" s="6">
        <v>45273</v>
      </c>
      <c r="B3274" s="2">
        <v>375</v>
      </c>
      <c r="C3274" s="2" t="s">
        <v>3654</v>
      </c>
      <c r="D3274" s="2" t="s">
        <v>5278</v>
      </c>
      <c r="E3274" s="1">
        <v>-111058</v>
      </c>
      <c r="F3274" s="8" t="s">
        <v>316</v>
      </c>
      <c r="G3274" s="1">
        <v>-8885</v>
      </c>
      <c r="H3274" s="1">
        <f t="shared" si="203"/>
        <v>-119943</v>
      </c>
      <c r="I3274" s="2" t="s">
        <v>2339</v>
      </c>
      <c r="J3274" s="2" t="s">
        <v>1408</v>
      </c>
      <c r="K3274" s="1">
        <f>+VLOOKUP(B3274,[23]Sheet1!A$1304:H$1471,6,0)</f>
        <v>-111058</v>
      </c>
      <c r="L3274" s="1">
        <f t="shared" si="202"/>
        <v>0</v>
      </c>
      <c r="M3274" s="6">
        <f>+VLOOKUP(B3274,[23]Sheet1!A$1304:H$1471,8,0)</f>
        <v>45306</v>
      </c>
      <c r="N3274" t="s">
        <v>5405</v>
      </c>
      <c r="R3274" s="4"/>
    </row>
    <row r="3275" spans="1:18" hidden="1" x14ac:dyDescent="0.2">
      <c r="A3275" s="6">
        <v>45273</v>
      </c>
      <c r="B3275" s="2">
        <v>493</v>
      </c>
      <c r="C3275" s="2" t="s">
        <v>3445</v>
      </c>
      <c r="D3275" s="2" t="s">
        <v>5279</v>
      </c>
      <c r="E3275" s="1">
        <v>-380910</v>
      </c>
      <c r="F3275" s="8" t="s">
        <v>316</v>
      </c>
      <c r="G3275" s="1">
        <v>-30473</v>
      </c>
      <c r="H3275" s="1">
        <f t="shared" si="203"/>
        <v>-411383</v>
      </c>
      <c r="I3275" s="2" t="s">
        <v>24</v>
      </c>
      <c r="J3275" s="2" t="s">
        <v>349</v>
      </c>
      <c r="K3275" s="1">
        <f>+VLOOKUP(B3275,[23]Sheet1!A$1304:H$1471,6,0)</f>
        <v>-380910</v>
      </c>
      <c r="L3275" s="1">
        <f t="shared" si="202"/>
        <v>0</v>
      </c>
      <c r="M3275" s="6">
        <f>+VLOOKUP(B3275,[23]Sheet1!A$1304:H$1471,8,0)</f>
        <v>45306</v>
      </c>
      <c r="N3275" t="s">
        <v>5405</v>
      </c>
      <c r="R3275" s="4"/>
    </row>
    <row r="3276" spans="1:18" hidden="1" x14ac:dyDescent="0.2">
      <c r="A3276" s="6">
        <v>45276</v>
      </c>
      <c r="B3276" s="2">
        <v>75746</v>
      </c>
      <c r="C3276" s="2" t="s">
        <v>2162</v>
      </c>
      <c r="D3276" s="2" t="s">
        <v>5280</v>
      </c>
      <c r="E3276" s="1">
        <v>5843770</v>
      </c>
      <c r="F3276" s="8" t="s">
        <v>316</v>
      </c>
      <c r="G3276" s="1">
        <v>467502</v>
      </c>
      <c r="H3276" s="1">
        <f t="shared" si="203"/>
        <v>6311272</v>
      </c>
      <c r="I3276" s="2" t="s">
        <v>1900</v>
      </c>
      <c r="J3276" s="2" t="s">
        <v>441</v>
      </c>
      <c r="K3276" s="1">
        <f>+VLOOKUP(B3276,[23]Sheet1!A$1304:H$1471,6,0)</f>
        <v>5843775</v>
      </c>
      <c r="L3276" s="1">
        <f t="shared" si="202"/>
        <v>5</v>
      </c>
      <c r="M3276" s="6">
        <f>+VLOOKUP(B3276,[23]Sheet1!A$1304:H$1471,8,0)</f>
        <v>45306</v>
      </c>
      <c r="N3276" t="s">
        <v>5405</v>
      </c>
      <c r="R3276" s="4"/>
    </row>
    <row r="3277" spans="1:18" hidden="1" x14ac:dyDescent="0.2">
      <c r="A3277" s="6">
        <v>45276</v>
      </c>
      <c r="B3277" s="2">
        <v>75747</v>
      </c>
      <c r="C3277" s="2" t="s">
        <v>2162</v>
      </c>
      <c r="D3277" s="2" t="s">
        <v>5281</v>
      </c>
      <c r="E3277" s="1">
        <v>921780</v>
      </c>
      <c r="F3277" s="8" t="s">
        <v>316</v>
      </c>
      <c r="G3277" s="1">
        <v>73742</v>
      </c>
      <c r="H3277" s="1">
        <f t="shared" si="203"/>
        <v>995522</v>
      </c>
      <c r="I3277" s="2" t="s">
        <v>2355</v>
      </c>
      <c r="J3277" s="2" t="s">
        <v>2013</v>
      </c>
      <c r="K3277" s="1">
        <f>+VLOOKUP(B3277,[23]Sheet1!A$1304:H$1471,6,0)</f>
        <v>921775</v>
      </c>
      <c r="L3277" s="1">
        <f t="shared" si="202"/>
        <v>-5</v>
      </c>
      <c r="M3277" s="6">
        <f>+VLOOKUP(B3277,[23]Sheet1!A$1304:H$1471,8,0)</f>
        <v>45306</v>
      </c>
      <c r="N3277" t="s">
        <v>5405</v>
      </c>
      <c r="R3277" s="4"/>
    </row>
    <row r="3278" spans="1:18" hidden="1" x14ac:dyDescent="0.2">
      <c r="A3278" s="6">
        <v>45276</v>
      </c>
      <c r="B3278" s="2">
        <v>75748</v>
      </c>
      <c r="C3278" s="2" t="s">
        <v>2162</v>
      </c>
      <c r="D3278" s="2" t="s">
        <v>5282</v>
      </c>
      <c r="E3278" s="1">
        <v>8690940</v>
      </c>
      <c r="F3278" s="8" t="s">
        <v>316</v>
      </c>
      <c r="G3278" s="1">
        <v>695275</v>
      </c>
      <c r="H3278" s="1">
        <f t="shared" si="203"/>
        <v>9386215</v>
      </c>
      <c r="I3278" s="2" t="s">
        <v>2355</v>
      </c>
      <c r="J3278" s="2" t="s">
        <v>2013</v>
      </c>
      <c r="K3278" s="1">
        <f>+VLOOKUP(B3278,[23]Sheet1!A$1304:H$1471,6,0)</f>
        <v>8690938</v>
      </c>
      <c r="L3278" s="1">
        <f t="shared" si="202"/>
        <v>-2</v>
      </c>
      <c r="M3278" s="6">
        <f>+VLOOKUP(B3278,[23]Sheet1!A$1304:H$1471,8,0)</f>
        <v>45306</v>
      </c>
      <c r="N3278" t="s">
        <v>5405</v>
      </c>
      <c r="R3278" s="4"/>
    </row>
    <row r="3279" spans="1:18" hidden="1" x14ac:dyDescent="0.2">
      <c r="A3279" s="6">
        <v>45276</v>
      </c>
      <c r="B3279" s="2">
        <v>75749</v>
      </c>
      <c r="C3279" s="2" t="s">
        <v>2162</v>
      </c>
      <c r="D3279" s="2" t="s">
        <v>5283</v>
      </c>
      <c r="E3279" s="1">
        <v>2381320</v>
      </c>
      <c r="F3279" s="8" t="s">
        <v>316</v>
      </c>
      <c r="G3279" s="1">
        <v>190506</v>
      </c>
      <c r="H3279" s="1">
        <f t="shared" si="203"/>
        <v>2571826</v>
      </c>
      <c r="I3279" s="2" t="s">
        <v>2818</v>
      </c>
      <c r="J3279" s="2" t="s">
        <v>364</v>
      </c>
      <c r="K3279" s="1">
        <f>+VLOOKUP(B3279,[23]Sheet1!A$1304:H$1471,6,0)</f>
        <v>2381325</v>
      </c>
      <c r="L3279" s="1">
        <f t="shared" si="202"/>
        <v>5</v>
      </c>
      <c r="M3279" s="6">
        <f>+VLOOKUP(B3279,[23]Sheet1!A$1304:H$1471,8,0)</f>
        <v>45306</v>
      </c>
      <c r="N3279" t="s">
        <v>5405</v>
      </c>
      <c r="R3279" s="4"/>
    </row>
    <row r="3280" spans="1:18" hidden="1" x14ac:dyDescent="0.2">
      <c r="A3280" s="6">
        <v>45276</v>
      </c>
      <c r="B3280" s="2">
        <v>75750</v>
      </c>
      <c r="C3280" s="2" t="s">
        <v>2162</v>
      </c>
      <c r="D3280" s="2" t="s">
        <v>5284</v>
      </c>
      <c r="E3280" s="1">
        <v>1560135</v>
      </c>
      <c r="F3280" s="8" t="s">
        <v>316</v>
      </c>
      <c r="G3280" s="1">
        <v>124811</v>
      </c>
      <c r="H3280" s="1">
        <f t="shared" si="203"/>
        <v>1684946</v>
      </c>
      <c r="I3280" s="2" t="s">
        <v>2339</v>
      </c>
      <c r="J3280" s="2" t="s">
        <v>1408</v>
      </c>
      <c r="K3280" s="1">
        <f>+VLOOKUP(B3280,[23]Sheet1!A$1304:H$1471,6,0)</f>
        <v>1560138</v>
      </c>
      <c r="L3280" s="1">
        <f t="shared" si="202"/>
        <v>3</v>
      </c>
      <c r="M3280" s="6">
        <f>+VLOOKUP(B3280,[23]Sheet1!A$1304:H$1471,8,0)</f>
        <v>45306</v>
      </c>
      <c r="N3280" t="s">
        <v>5405</v>
      </c>
      <c r="R3280" s="4"/>
    </row>
    <row r="3281" spans="1:18" hidden="1" x14ac:dyDescent="0.2">
      <c r="A3281" s="6">
        <v>45276</v>
      </c>
      <c r="B3281" s="2">
        <v>75751</v>
      </c>
      <c r="C3281" s="2" t="s">
        <v>2162</v>
      </c>
      <c r="D3281" s="2" t="s">
        <v>5285</v>
      </c>
      <c r="E3281" s="1">
        <v>6452460</v>
      </c>
      <c r="F3281" s="8" t="s">
        <v>316</v>
      </c>
      <c r="G3281" s="1">
        <v>516197</v>
      </c>
      <c r="H3281" s="1">
        <f t="shared" si="203"/>
        <v>6968657</v>
      </c>
      <c r="I3281" s="2" t="s">
        <v>944</v>
      </c>
      <c r="J3281" s="2" t="s">
        <v>319</v>
      </c>
      <c r="K3281" s="1">
        <f>+VLOOKUP(B3281,[23]Sheet1!A$1304:H$1471,6,0)</f>
        <v>6452463</v>
      </c>
      <c r="L3281" s="1">
        <f t="shared" si="202"/>
        <v>3</v>
      </c>
      <c r="M3281" s="6">
        <f>+VLOOKUP(B3281,[23]Sheet1!A$1304:H$1471,8,0)</f>
        <v>45306</v>
      </c>
      <c r="N3281" t="s">
        <v>5405</v>
      </c>
      <c r="R3281" s="4"/>
    </row>
    <row r="3282" spans="1:18" hidden="1" x14ac:dyDescent="0.2">
      <c r="A3282" s="6">
        <v>45276</v>
      </c>
      <c r="B3282" s="2">
        <v>75752</v>
      </c>
      <c r="C3282" s="2" t="s">
        <v>2162</v>
      </c>
      <c r="D3282" s="2" t="s">
        <v>5286</v>
      </c>
      <c r="E3282" s="1">
        <v>6452460</v>
      </c>
      <c r="F3282" s="8" t="s">
        <v>316</v>
      </c>
      <c r="G3282" s="1">
        <v>516197</v>
      </c>
      <c r="H3282" s="1">
        <f t="shared" si="203"/>
        <v>6968657</v>
      </c>
      <c r="I3282" s="2" t="s">
        <v>2339</v>
      </c>
      <c r="J3282" s="2" t="s">
        <v>1408</v>
      </c>
      <c r="K3282" s="1">
        <f>+VLOOKUP(B3282,[23]Sheet1!A$1304:H$1471,6,0)</f>
        <v>6452463</v>
      </c>
      <c r="L3282" s="1">
        <f t="shared" si="202"/>
        <v>3</v>
      </c>
      <c r="M3282" s="6">
        <f>+VLOOKUP(B3282,[23]Sheet1!A$1304:H$1471,8,0)</f>
        <v>45306</v>
      </c>
      <c r="N3282" t="s">
        <v>5405</v>
      </c>
      <c r="R3282" s="4"/>
    </row>
    <row r="3283" spans="1:18" hidden="1" x14ac:dyDescent="0.2">
      <c r="A3283" s="6">
        <v>45276</v>
      </c>
      <c r="B3283" s="2">
        <v>75753</v>
      </c>
      <c r="C3283" s="2" t="s">
        <v>2162</v>
      </c>
      <c r="D3283" s="2" t="s">
        <v>5287</v>
      </c>
      <c r="E3283" s="1">
        <v>921780</v>
      </c>
      <c r="F3283" s="8" t="s">
        <v>316</v>
      </c>
      <c r="G3283" s="1">
        <v>73742</v>
      </c>
      <c r="H3283" s="1">
        <f t="shared" si="203"/>
        <v>995522</v>
      </c>
      <c r="I3283" s="2" t="s">
        <v>2818</v>
      </c>
      <c r="J3283" s="2" t="s">
        <v>364</v>
      </c>
      <c r="K3283" s="1">
        <f>+VLOOKUP(B3283,[23]Sheet1!A$1304:H$1471,6,0)</f>
        <v>921775</v>
      </c>
      <c r="L3283" s="1">
        <f t="shared" si="202"/>
        <v>-5</v>
      </c>
      <c r="M3283" s="6">
        <f>+VLOOKUP(B3283,[23]Sheet1!A$1304:H$1471,8,0)</f>
        <v>45306</v>
      </c>
      <c r="N3283" t="s">
        <v>5405</v>
      </c>
      <c r="R3283" s="4"/>
    </row>
    <row r="3284" spans="1:18" hidden="1" x14ac:dyDescent="0.2">
      <c r="A3284" s="6">
        <v>45276</v>
      </c>
      <c r="B3284" s="2">
        <v>75754</v>
      </c>
      <c r="C3284" s="2" t="s">
        <v>2162</v>
      </c>
      <c r="D3284" s="2" t="s">
        <v>5288</v>
      </c>
      <c r="E3284" s="1">
        <v>7143960</v>
      </c>
      <c r="F3284" s="8" t="s">
        <v>316</v>
      </c>
      <c r="G3284" s="1">
        <v>571517</v>
      </c>
      <c r="H3284" s="1">
        <f t="shared" si="203"/>
        <v>7715477</v>
      </c>
      <c r="I3284" s="2" t="s">
        <v>2818</v>
      </c>
      <c r="J3284" s="2" t="s">
        <v>364</v>
      </c>
      <c r="K3284" s="1">
        <f>+VLOOKUP(B3284,[23]Sheet1!A$1304:H$1471,6,0)</f>
        <v>7143963</v>
      </c>
      <c r="L3284" s="1">
        <f t="shared" si="202"/>
        <v>3</v>
      </c>
      <c r="M3284" s="6">
        <f>+VLOOKUP(B3284,[23]Sheet1!A$1304:H$1471,8,0)</f>
        <v>45306</v>
      </c>
      <c r="N3284" t="s">
        <v>5405</v>
      </c>
      <c r="R3284" s="4"/>
    </row>
    <row r="3285" spans="1:18" hidden="1" x14ac:dyDescent="0.2">
      <c r="A3285" s="6">
        <v>45276</v>
      </c>
      <c r="B3285" s="2">
        <v>75755</v>
      </c>
      <c r="C3285" s="2" t="s">
        <v>2162</v>
      </c>
      <c r="D3285" s="2" t="s">
        <v>5289</v>
      </c>
      <c r="E3285" s="1">
        <v>6452460</v>
      </c>
      <c r="F3285" s="8" t="s">
        <v>316</v>
      </c>
      <c r="G3285" s="1">
        <v>516197</v>
      </c>
      <c r="H3285" s="1">
        <f t="shared" si="203"/>
        <v>6968657</v>
      </c>
      <c r="I3285" s="2" t="s">
        <v>2119</v>
      </c>
      <c r="J3285" s="2" t="s">
        <v>1150</v>
      </c>
      <c r="K3285" s="1">
        <f>+VLOOKUP(B3285,[23]Sheet1!A$1304:H$1471,6,0)</f>
        <v>6452463</v>
      </c>
      <c r="L3285" s="1">
        <f t="shared" si="202"/>
        <v>3</v>
      </c>
      <c r="M3285" s="6">
        <f>+VLOOKUP(B3285,[23]Sheet1!A$1304:H$1471,8,0)</f>
        <v>45306</v>
      </c>
      <c r="N3285" t="s">
        <v>5405</v>
      </c>
      <c r="R3285" s="4"/>
    </row>
    <row r="3286" spans="1:18" hidden="1" x14ac:dyDescent="0.2">
      <c r="A3286" s="6">
        <v>45276</v>
      </c>
      <c r="B3286" s="2">
        <v>75756</v>
      </c>
      <c r="C3286" s="2" t="s">
        <v>2162</v>
      </c>
      <c r="D3286" s="2" t="s">
        <v>5290</v>
      </c>
      <c r="E3286" s="1">
        <v>6452460</v>
      </c>
      <c r="F3286" s="8" t="s">
        <v>316</v>
      </c>
      <c r="G3286" s="1">
        <v>516197</v>
      </c>
      <c r="H3286" s="1">
        <f t="shared" si="203"/>
        <v>6968657</v>
      </c>
      <c r="I3286" s="2" t="s">
        <v>2355</v>
      </c>
      <c r="J3286" s="2" t="s">
        <v>2013</v>
      </c>
      <c r="K3286" s="1">
        <f>+VLOOKUP(B3286,[23]Sheet1!A$1304:H$1471,6,0)</f>
        <v>6452463</v>
      </c>
      <c r="L3286" s="1">
        <f t="shared" si="202"/>
        <v>3</v>
      </c>
      <c r="M3286" s="6">
        <f>+VLOOKUP(B3286,[23]Sheet1!A$1304:H$1471,8,0)</f>
        <v>45306</v>
      </c>
      <c r="N3286" t="s">
        <v>5405</v>
      </c>
      <c r="R3286" s="4"/>
    </row>
    <row r="3287" spans="1:18" hidden="1" x14ac:dyDescent="0.2">
      <c r="A3287" s="6">
        <v>45276</v>
      </c>
      <c r="B3287" s="2">
        <v>75757</v>
      </c>
      <c r="C3287" s="2" t="s">
        <v>2162</v>
      </c>
      <c r="D3287" s="2" t="s">
        <v>5291</v>
      </c>
      <c r="E3287" s="1">
        <v>5874974</v>
      </c>
      <c r="F3287" s="8" t="s">
        <v>316</v>
      </c>
      <c r="G3287" s="1">
        <v>469998</v>
      </c>
      <c r="H3287" s="1">
        <f t="shared" si="203"/>
        <v>6344972</v>
      </c>
      <c r="I3287" s="2" t="s">
        <v>2355</v>
      </c>
      <c r="J3287" s="2" t="s">
        <v>2013</v>
      </c>
      <c r="K3287" s="1">
        <f>+VLOOKUP(B3287,[23]Sheet1!A$1304:H$1471,6,0)</f>
        <v>5874975</v>
      </c>
      <c r="L3287" s="1">
        <f t="shared" si="202"/>
        <v>1</v>
      </c>
      <c r="M3287" s="6">
        <f>+VLOOKUP(B3287,[23]Sheet1!A$1304:H$1471,8,0)</f>
        <v>45306</v>
      </c>
      <c r="N3287" t="s">
        <v>5405</v>
      </c>
      <c r="R3287" s="4"/>
    </row>
    <row r="3288" spans="1:18" hidden="1" x14ac:dyDescent="0.2">
      <c r="A3288" s="6">
        <v>45276</v>
      </c>
      <c r="B3288" s="2">
        <v>75758</v>
      </c>
      <c r="C3288" s="2" t="s">
        <v>2162</v>
      </c>
      <c r="D3288" s="2" t="s">
        <v>5292</v>
      </c>
      <c r="E3288" s="1">
        <v>4505320</v>
      </c>
      <c r="F3288" s="8" t="s">
        <v>316</v>
      </c>
      <c r="G3288" s="1">
        <v>360426</v>
      </c>
      <c r="H3288" s="1">
        <f t="shared" si="203"/>
        <v>4865746</v>
      </c>
      <c r="I3288" s="2" t="s">
        <v>2119</v>
      </c>
      <c r="J3288" s="2" t="s">
        <v>1150</v>
      </c>
      <c r="K3288" s="1">
        <f>+VLOOKUP(B3288,[23]Sheet1!A$1304:H$1471,6,0)</f>
        <v>4505325</v>
      </c>
      <c r="L3288" s="1">
        <f t="shared" si="202"/>
        <v>5</v>
      </c>
      <c r="M3288" s="6">
        <f>+VLOOKUP(B3288,[23]Sheet1!A$1304:H$1471,8,0)</f>
        <v>45306</v>
      </c>
      <c r="N3288" t="s">
        <v>5405</v>
      </c>
      <c r="R3288" s="4"/>
    </row>
    <row r="3289" spans="1:18" hidden="1" x14ac:dyDescent="0.2">
      <c r="A3289" s="6">
        <v>45276</v>
      </c>
      <c r="B3289" s="2">
        <v>75759</v>
      </c>
      <c r="C3289" s="2" t="s">
        <v>2162</v>
      </c>
      <c r="D3289" s="2" t="s">
        <v>5293</v>
      </c>
      <c r="E3289" s="1">
        <v>2156770</v>
      </c>
      <c r="F3289" s="8" t="s">
        <v>316</v>
      </c>
      <c r="G3289" s="1">
        <v>172542</v>
      </c>
      <c r="H3289" s="1">
        <f t="shared" si="203"/>
        <v>2329312</v>
      </c>
      <c r="I3289" s="2" t="s">
        <v>2119</v>
      </c>
      <c r="J3289" s="2" t="s">
        <v>1150</v>
      </c>
      <c r="K3289" s="1">
        <f>+VLOOKUP(B3289,[23]Sheet1!A$1304:H$1471,6,0)</f>
        <v>2156775</v>
      </c>
      <c r="L3289" s="1">
        <f t="shared" si="202"/>
        <v>5</v>
      </c>
      <c r="M3289" s="6">
        <f>+VLOOKUP(B3289,[23]Sheet1!A$1304:H$1471,8,0)</f>
        <v>45306</v>
      </c>
      <c r="N3289" t="s">
        <v>5405</v>
      </c>
      <c r="R3289" s="4"/>
    </row>
    <row r="3290" spans="1:18" hidden="1" x14ac:dyDescent="0.2">
      <c r="A3290" s="6">
        <v>45276</v>
      </c>
      <c r="B3290" s="2">
        <v>75760</v>
      </c>
      <c r="C3290" s="2" t="s">
        <v>2162</v>
      </c>
      <c r="D3290" s="2" t="s">
        <v>5294</v>
      </c>
      <c r="E3290" s="1">
        <v>2156770</v>
      </c>
      <c r="F3290" s="8" t="s">
        <v>316</v>
      </c>
      <c r="G3290" s="1">
        <v>172542</v>
      </c>
      <c r="H3290" s="1">
        <f t="shared" si="203"/>
        <v>2329312</v>
      </c>
      <c r="I3290" s="2" t="s">
        <v>1222</v>
      </c>
      <c r="J3290" s="2" t="s">
        <v>915</v>
      </c>
      <c r="K3290" s="1">
        <f>+VLOOKUP(B3290,[23]Sheet1!A$1304:H$1471,6,0)</f>
        <v>2156775</v>
      </c>
      <c r="L3290" s="1">
        <f t="shared" si="202"/>
        <v>5</v>
      </c>
      <c r="M3290" s="6">
        <f>+VLOOKUP(B3290,[23]Sheet1!A$1304:H$1471,8,0)</f>
        <v>45306</v>
      </c>
      <c r="N3290" t="s">
        <v>5405</v>
      </c>
      <c r="R3290" s="4"/>
    </row>
    <row r="3291" spans="1:18" hidden="1" x14ac:dyDescent="0.2">
      <c r="A3291" s="6">
        <v>45276</v>
      </c>
      <c r="B3291" s="2">
        <v>75761</v>
      </c>
      <c r="C3291" s="2" t="s">
        <v>2162</v>
      </c>
      <c r="D3291" s="2" t="s">
        <v>5295</v>
      </c>
      <c r="E3291" s="1">
        <v>1062000</v>
      </c>
      <c r="F3291" s="8" t="s">
        <v>316</v>
      </c>
      <c r="G3291" s="1">
        <v>84960</v>
      </c>
      <c r="H3291" s="1">
        <f t="shared" si="203"/>
        <v>1146960</v>
      </c>
      <c r="I3291" s="2" t="s">
        <v>1222</v>
      </c>
      <c r="J3291" s="2" t="s">
        <v>915</v>
      </c>
      <c r="K3291" s="1">
        <f>+VLOOKUP(B3291,[23]Sheet1!A$1304:H$1471,6,0)</f>
        <v>1062000</v>
      </c>
      <c r="L3291" s="1">
        <f t="shared" si="202"/>
        <v>0</v>
      </c>
      <c r="M3291" s="6">
        <f>+VLOOKUP(B3291,[23]Sheet1!A$1304:H$1471,8,0)</f>
        <v>45306</v>
      </c>
      <c r="N3291" t="s">
        <v>5405</v>
      </c>
      <c r="R3291" s="4"/>
    </row>
    <row r="3292" spans="1:18" hidden="1" x14ac:dyDescent="0.2">
      <c r="A3292" s="6">
        <v>45276</v>
      </c>
      <c r="B3292" s="2">
        <v>75762</v>
      </c>
      <c r="C3292" s="2" t="s">
        <v>2162</v>
      </c>
      <c r="D3292" s="2" t="s">
        <v>5296</v>
      </c>
      <c r="E3292" s="1">
        <v>1062000</v>
      </c>
      <c r="F3292" s="8" t="s">
        <v>316</v>
      </c>
      <c r="G3292" s="1">
        <v>84960</v>
      </c>
      <c r="H3292" s="1">
        <f t="shared" si="203"/>
        <v>1146960</v>
      </c>
      <c r="I3292" s="2" t="s">
        <v>2355</v>
      </c>
      <c r="J3292" s="2" t="s">
        <v>2013</v>
      </c>
      <c r="K3292" s="1">
        <f>+VLOOKUP(B3292,[23]Sheet1!A$1304:H$1471,6,0)</f>
        <v>1062000</v>
      </c>
      <c r="L3292" s="1">
        <f t="shared" si="202"/>
        <v>0</v>
      </c>
      <c r="M3292" s="6">
        <f>+VLOOKUP(B3292,[23]Sheet1!A$1304:H$1471,8,0)</f>
        <v>45306</v>
      </c>
      <c r="N3292" t="s">
        <v>5405</v>
      </c>
      <c r="R3292" s="4"/>
    </row>
    <row r="3293" spans="1:18" hidden="1" x14ac:dyDescent="0.2">
      <c r="A3293" s="6">
        <v>45276</v>
      </c>
      <c r="B3293" s="2">
        <v>75763</v>
      </c>
      <c r="C3293" s="2" t="s">
        <v>2162</v>
      </c>
      <c r="D3293" s="2" t="s">
        <v>5297</v>
      </c>
      <c r="E3293" s="1">
        <v>3625390</v>
      </c>
      <c r="F3293" s="8" t="s">
        <v>316</v>
      </c>
      <c r="G3293" s="1">
        <v>290031</v>
      </c>
      <c r="H3293" s="1">
        <f t="shared" si="203"/>
        <v>3915421</v>
      </c>
      <c r="I3293" s="2" t="s">
        <v>2355</v>
      </c>
      <c r="J3293" s="2" t="s">
        <v>2013</v>
      </c>
      <c r="K3293" s="1">
        <f>+VLOOKUP(B3293,[23]Sheet1!A$1304:H$1471,6,0)</f>
        <v>3625388</v>
      </c>
      <c r="L3293" s="1">
        <f t="shared" si="202"/>
        <v>-2</v>
      </c>
      <c r="M3293" s="6">
        <f>+VLOOKUP(B3293,[23]Sheet1!A$1304:H$1471,8,0)</f>
        <v>45306</v>
      </c>
      <c r="N3293" t="s">
        <v>5405</v>
      </c>
      <c r="R3293" s="4"/>
    </row>
    <row r="3294" spans="1:18" hidden="1" x14ac:dyDescent="0.2">
      <c r="A3294" s="6">
        <v>45276</v>
      </c>
      <c r="B3294" s="2">
        <v>75764</v>
      </c>
      <c r="C3294" s="2" t="s">
        <v>2162</v>
      </c>
      <c r="D3294" s="2" t="s">
        <v>5298</v>
      </c>
      <c r="E3294" s="1">
        <v>921780</v>
      </c>
      <c r="F3294" s="8" t="s">
        <v>316</v>
      </c>
      <c r="G3294" s="1">
        <v>73742</v>
      </c>
      <c r="H3294" s="1">
        <f t="shared" si="203"/>
        <v>995522</v>
      </c>
      <c r="I3294" s="2" t="s">
        <v>2355</v>
      </c>
      <c r="J3294" s="2" t="s">
        <v>2013</v>
      </c>
      <c r="K3294" s="1">
        <f>+VLOOKUP(B3294,[23]Sheet1!A$1304:H$1471,6,0)</f>
        <v>921775</v>
      </c>
      <c r="L3294" s="1">
        <f t="shared" si="202"/>
        <v>-5</v>
      </c>
      <c r="M3294" s="6">
        <f>+VLOOKUP(B3294,[23]Sheet1!A$1304:H$1471,8,0)</f>
        <v>45306</v>
      </c>
      <c r="N3294" t="s">
        <v>5405</v>
      </c>
      <c r="R3294" s="4"/>
    </row>
    <row r="3295" spans="1:18" hidden="1" x14ac:dyDescent="0.2">
      <c r="A3295" s="6">
        <v>45276</v>
      </c>
      <c r="B3295" s="2">
        <v>75765</v>
      </c>
      <c r="C3295" s="2" t="s">
        <v>2162</v>
      </c>
      <c r="D3295" s="2" t="s">
        <v>5299</v>
      </c>
      <c r="E3295" s="1">
        <v>1190660</v>
      </c>
      <c r="F3295" s="8" t="s">
        <v>316</v>
      </c>
      <c r="G3295" s="1">
        <v>95253</v>
      </c>
      <c r="H3295" s="1">
        <f t="shared" si="203"/>
        <v>1285913</v>
      </c>
      <c r="I3295" s="2" t="s">
        <v>2355</v>
      </c>
      <c r="J3295" s="2" t="s">
        <v>2013</v>
      </c>
      <c r="K3295" s="1">
        <f>+VLOOKUP(B3295,[23]Sheet1!A$1304:H$1471,6,0)</f>
        <v>1190663</v>
      </c>
      <c r="L3295" s="1">
        <f t="shared" si="202"/>
        <v>3</v>
      </c>
      <c r="M3295" s="6">
        <f>+VLOOKUP(B3295,[23]Sheet1!A$1304:H$1471,8,0)</f>
        <v>45306</v>
      </c>
      <c r="N3295" t="s">
        <v>5405</v>
      </c>
      <c r="R3295" s="4"/>
    </row>
    <row r="3296" spans="1:18" hidden="1" x14ac:dyDescent="0.2">
      <c r="A3296" s="6">
        <v>45276</v>
      </c>
      <c r="B3296" s="2">
        <v>75767</v>
      </c>
      <c r="C3296" s="2" t="s">
        <v>2162</v>
      </c>
      <c r="D3296" s="2" t="s">
        <v>5301</v>
      </c>
      <c r="E3296" s="1">
        <v>2381320</v>
      </c>
      <c r="F3296" s="8" t="s">
        <v>316</v>
      </c>
      <c r="G3296" s="1">
        <v>190506</v>
      </c>
      <c r="H3296" s="1">
        <f t="shared" si="203"/>
        <v>2571826</v>
      </c>
      <c r="I3296" s="2" t="s">
        <v>2339</v>
      </c>
      <c r="J3296" s="2" t="s">
        <v>1408</v>
      </c>
      <c r="K3296" s="1">
        <f>+VLOOKUP(B3296,[23]Sheet1!A$1304:H$1471,6,0)</f>
        <v>2381325</v>
      </c>
      <c r="L3296" s="1">
        <f t="shared" si="202"/>
        <v>5</v>
      </c>
      <c r="M3296" s="6">
        <f>+VLOOKUP(B3296,[23]Sheet1!A$1304:H$1471,8,0)</f>
        <v>45306</v>
      </c>
      <c r="N3296" t="s">
        <v>5405</v>
      </c>
      <c r="R3296" s="4"/>
    </row>
    <row r="3297" spans="1:18" hidden="1" x14ac:dyDescent="0.2">
      <c r="A3297" s="6">
        <v>45276</v>
      </c>
      <c r="B3297" s="2">
        <v>75768</v>
      </c>
      <c r="C3297" s="2" t="s">
        <v>2162</v>
      </c>
      <c r="D3297" s="2" t="s">
        <v>5302</v>
      </c>
      <c r="E3297" s="1">
        <v>4925635</v>
      </c>
      <c r="F3297" s="8" t="s">
        <v>316</v>
      </c>
      <c r="G3297" s="1">
        <v>394051</v>
      </c>
      <c r="H3297" s="1">
        <f t="shared" si="203"/>
        <v>5319686</v>
      </c>
      <c r="I3297" s="2" t="s">
        <v>2339</v>
      </c>
      <c r="J3297" s="2" t="s">
        <v>1408</v>
      </c>
      <c r="K3297" s="1">
        <f>+VLOOKUP(B3297,[23]Sheet1!A$1304:H$1471,6,0)</f>
        <v>4925638</v>
      </c>
      <c r="L3297" s="1">
        <f t="shared" si="202"/>
        <v>3</v>
      </c>
      <c r="M3297" s="6">
        <f>+VLOOKUP(B3297,[23]Sheet1!A$1304:H$1471,8,0)</f>
        <v>45306</v>
      </c>
      <c r="N3297" t="s">
        <v>5405</v>
      </c>
      <c r="R3297" s="4"/>
    </row>
    <row r="3298" spans="1:18" hidden="1" x14ac:dyDescent="0.2">
      <c r="A3298" s="6">
        <v>45276</v>
      </c>
      <c r="B3298" s="2">
        <v>75769</v>
      </c>
      <c r="C3298" s="2" t="s">
        <v>2162</v>
      </c>
      <c r="D3298" s="2" t="s">
        <v>5303</v>
      </c>
      <c r="E3298" s="1">
        <v>1072050</v>
      </c>
      <c r="F3298" s="8" t="s">
        <v>316</v>
      </c>
      <c r="G3298" s="1">
        <v>85764</v>
      </c>
      <c r="H3298" s="1">
        <f t="shared" si="203"/>
        <v>1157814</v>
      </c>
      <c r="I3298" s="2" t="s">
        <v>1796</v>
      </c>
      <c r="J3298" s="2" t="s">
        <v>913</v>
      </c>
      <c r="K3298" s="1">
        <f>+VLOOKUP(B3298,[23]Sheet1!A$1304:H$1471,6,0)</f>
        <v>1072050</v>
      </c>
      <c r="L3298" s="1">
        <f t="shared" si="202"/>
        <v>0</v>
      </c>
      <c r="M3298" s="6">
        <f>+VLOOKUP(B3298,[23]Sheet1!A$1304:H$1471,8,0)</f>
        <v>45306</v>
      </c>
      <c r="N3298" t="s">
        <v>5405</v>
      </c>
      <c r="R3298" s="4"/>
    </row>
    <row r="3299" spans="1:18" hidden="1" x14ac:dyDescent="0.2">
      <c r="A3299" s="6">
        <v>45276</v>
      </c>
      <c r="B3299" s="2">
        <v>75770</v>
      </c>
      <c r="C3299" s="2" t="s">
        <v>2162</v>
      </c>
      <c r="D3299" s="2" t="s">
        <v>5304</v>
      </c>
      <c r="E3299" s="1">
        <v>2156770</v>
      </c>
      <c r="F3299" s="8" t="s">
        <v>316</v>
      </c>
      <c r="G3299" s="1">
        <v>172542</v>
      </c>
      <c r="H3299" s="1">
        <f t="shared" si="203"/>
        <v>2329312</v>
      </c>
      <c r="I3299" s="2" t="s">
        <v>431</v>
      </c>
      <c r="J3299" s="2" t="s">
        <v>2857</v>
      </c>
      <c r="K3299" s="1">
        <f>+VLOOKUP(B3299,[23]Sheet1!A$1304:H$1471,6,0)</f>
        <v>2156775</v>
      </c>
      <c r="L3299" s="1">
        <f t="shared" si="202"/>
        <v>5</v>
      </c>
      <c r="M3299" s="6">
        <f>+VLOOKUP(B3299,[23]Sheet1!A$1304:H$1471,8,0)</f>
        <v>45306</v>
      </c>
      <c r="N3299" t="s">
        <v>5405</v>
      </c>
      <c r="R3299" s="4"/>
    </row>
    <row r="3300" spans="1:18" hidden="1" x14ac:dyDescent="0.2">
      <c r="A3300" s="6">
        <v>45276</v>
      </c>
      <c r="B3300" s="2">
        <v>75771</v>
      </c>
      <c r="C3300" s="2" t="s">
        <v>2162</v>
      </c>
      <c r="D3300" s="2" t="s">
        <v>5305</v>
      </c>
      <c r="E3300" s="1">
        <v>3694235</v>
      </c>
      <c r="F3300" s="8" t="s">
        <v>316</v>
      </c>
      <c r="G3300" s="1">
        <v>295539</v>
      </c>
      <c r="H3300" s="1">
        <f t="shared" si="203"/>
        <v>3989774</v>
      </c>
      <c r="I3300" s="2" t="s">
        <v>1554</v>
      </c>
      <c r="J3300" s="2" t="s">
        <v>2830</v>
      </c>
      <c r="K3300" s="1">
        <f>+VLOOKUP(B3300,[23]Sheet1!A$1304:H$1471,6,0)</f>
        <v>3694238</v>
      </c>
      <c r="L3300" s="1">
        <f t="shared" si="202"/>
        <v>3</v>
      </c>
      <c r="M3300" s="6">
        <f>+VLOOKUP(B3300,[23]Sheet1!A$1304:H$1471,8,0)</f>
        <v>45306</v>
      </c>
      <c r="N3300" t="s">
        <v>5405</v>
      </c>
      <c r="R3300" s="4"/>
    </row>
    <row r="3301" spans="1:18" hidden="1" x14ac:dyDescent="0.2">
      <c r="A3301" s="6">
        <v>45276</v>
      </c>
      <c r="B3301" s="2">
        <v>75772</v>
      </c>
      <c r="C3301" s="2" t="s">
        <v>2162</v>
      </c>
      <c r="D3301" s="2" t="s">
        <v>5306</v>
      </c>
      <c r="E3301" s="1">
        <v>2593720</v>
      </c>
      <c r="F3301" s="8" t="s">
        <v>316</v>
      </c>
      <c r="G3301" s="1">
        <v>207498</v>
      </c>
      <c r="H3301" s="1">
        <f t="shared" si="203"/>
        <v>2801218</v>
      </c>
      <c r="I3301" s="2" t="s">
        <v>124</v>
      </c>
      <c r="J3301" s="2" t="s">
        <v>1197</v>
      </c>
      <c r="K3301" s="1">
        <f>+VLOOKUP(B3301,[23]Sheet1!A$1304:H$1471,6,0)</f>
        <v>2593725</v>
      </c>
      <c r="L3301" s="1">
        <f t="shared" si="202"/>
        <v>5</v>
      </c>
      <c r="M3301" s="6">
        <f>+VLOOKUP(B3301,[23]Sheet1!A$1304:H$1471,8,0)</f>
        <v>45306</v>
      </c>
      <c r="N3301" t="s">
        <v>5405</v>
      </c>
      <c r="R3301" s="4"/>
    </row>
    <row r="3302" spans="1:18" hidden="1" x14ac:dyDescent="0.2">
      <c r="A3302" s="6">
        <v>45276</v>
      </c>
      <c r="B3302" s="2">
        <v>75773</v>
      </c>
      <c r="C3302" s="2" t="s">
        <v>2162</v>
      </c>
      <c r="D3302" s="2" t="s">
        <v>5307</v>
      </c>
      <c r="E3302" s="1">
        <v>1062000</v>
      </c>
      <c r="F3302" s="8" t="s">
        <v>316</v>
      </c>
      <c r="G3302" s="1">
        <v>84960</v>
      </c>
      <c r="H3302" s="1">
        <f t="shared" si="203"/>
        <v>1146960</v>
      </c>
      <c r="I3302" s="2" t="s">
        <v>24</v>
      </c>
      <c r="J3302" s="2" t="s">
        <v>349</v>
      </c>
      <c r="K3302" s="1">
        <f>+VLOOKUP(B3302,[23]Sheet1!A$1304:H$1471,6,0)</f>
        <v>1062000</v>
      </c>
      <c r="L3302" s="1">
        <f t="shared" si="202"/>
        <v>0</v>
      </c>
      <c r="M3302" s="6">
        <f>+VLOOKUP(B3302,[23]Sheet1!A$1304:H$1471,8,0)</f>
        <v>45306</v>
      </c>
      <c r="N3302" t="s">
        <v>5405</v>
      </c>
      <c r="R3302" s="4"/>
    </row>
    <row r="3303" spans="1:18" hidden="1" x14ac:dyDescent="0.2">
      <c r="A3303" s="6">
        <v>45276</v>
      </c>
      <c r="B3303" s="2">
        <v>75774</v>
      </c>
      <c r="C3303" s="2" t="s">
        <v>2162</v>
      </c>
      <c r="D3303" s="2" t="s">
        <v>5308</v>
      </c>
      <c r="E3303" s="1">
        <v>3453320</v>
      </c>
      <c r="F3303" s="8" t="s">
        <v>316</v>
      </c>
      <c r="G3303" s="1">
        <v>276266</v>
      </c>
      <c r="H3303" s="1">
        <f t="shared" si="203"/>
        <v>3729586</v>
      </c>
      <c r="I3303" s="2" t="s">
        <v>24</v>
      </c>
      <c r="J3303" s="2" t="s">
        <v>349</v>
      </c>
      <c r="K3303" s="1">
        <f>+VLOOKUP(B3303,[23]Sheet1!A$1304:H$1471,6,0)</f>
        <v>3453325</v>
      </c>
      <c r="L3303" s="1">
        <f t="shared" si="202"/>
        <v>5</v>
      </c>
      <c r="M3303" s="6">
        <f>+VLOOKUP(B3303,[23]Sheet1!A$1304:H$1471,8,0)</f>
        <v>45306</v>
      </c>
      <c r="N3303" t="s">
        <v>5405</v>
      </c>
      <c r="R3303" s="4"/>
    </row>
    <row r="3304" spans="1:18" hidden="1" x14ac:dyDescent="0.2">
      <c r="A3304" s="6">
        <v>45276</v>
      </c>
      <c r="B3304" s="2">
        <v>75775</v>
      </c>
      <c r="C3304" s="2" t="s">
        <v>2162</v>
      </c>
      <c r="D3304" s="2" t="s">
        <v>5309</v>
      </c>
      <c r="E3304" s="1">
        <v>501830</v>
      </c>
      <c r="F3304" s="8" t="s">
        <v>316</v>
      </c>
      <c r="G3304" s="1">
        <v>40146</v>
      </c>
      <c r="H3304" s="1">
        <f t="shared" si="203"/>
        <v>541976</v>
      </c>
      <c r="I3304" s="2" t="s">
        <v>944</v>
      </c>
      <c r="J3304" s="2" t="s">
        <v>319</v>
      </c>
      <c r="K3304" s="1">
        <f>+VLOOKUP(B3304,[23]Sheet1!A$1304:H$1471,6,0)</f>
        <v>501825</v>
      </c>
      <c r="L3304" s="1">
        <f t="shared" si="202"/>
        <v>-5</v>
      </c>
      <c r="M3304" s="6">
        <f>+VLOOKUP(B3304,[23]Sheet1!A$1304:H$1471,8,0)</f>
        <v>45306</v>
      </c>
      <c r="N3304" t="s">
        <v>5405</v>
      </c>
      <c r="R3304" s="4"/>
    </row>
    <row r="3305" spans="1:18" hidden="1" x14ac:dyDescent="0.2">
      <c r="A3305" s="6">
        <v>45276</v>
      </c>
      <c r="B3305" s="2">
        <v>75776</v>
      </c>
      <c r="C3305" s="2" t="s">
        <v>2162</v>
      </c>
      <c r="D3305" s="2" t="s">
        <v>5310</v>
      </c>
      <c r="E3305" s="1">
        <v>4442320</v>
      </c>
      <c r="F3305" s="8" t="s">
        <v>316</v>
      </c>
      <c r="G3305" s="1">
        <v>355386</v>
      </c>
      <c r="H3305" s="1">
        <f t="shared" si="203"/>
        <v>4797706</v>
      </c>
      <c r="I3305" s="2" t="s">
        <v>1893</v>
      </c>
      <c r="J3305" s="2" t="s">
        <v>375</v>
      </c>
      <c r="K3305" s="1">
        <f>+VLOOKUP(B3305,[23]Sheet1!A$1304:H$1471,6,0)</f>
        <v>4442325</v>
      </c>
      <c r="L3305" s="1">
        <f t="shared" si="202"/>
        <v>5</v>
      </c>
      <c r="M3305" s="6">
        <f>+VLOOKUP(B3305,[23]Sheet1!A$1304:H$1471,8,0)</f>
        <v>45306</v>
      </c>
      <c r="N3305" t="s">
        <v>5405</v>
      </c>
      <c r="R3305" s="4"/>
    </row>
    <row r="3306" spans="1:18" hidden="1" x14ac:dyDescent="0.2">
      <c r="A3306" s="6">
        <v>45276</v>
      </c>
      <c r="B3306" s="2">
        <v>75777</v>
      </c>
      <c r="C3306" s="2" t="s">
        <v>2162</v>
      </c>
      <c r="D3306" s="2" t="s">
        <v>5311</v>
      </c>
      <c r="E3306" s="1">
        <v>250915</v>
      </c>
      <c r="F3306" s="8" t="s">
        <v>316</v>
      </c>
      <c r="G3306" s="1">
        <v>20073</v>
      </c>
      <c r="H3306" s="1">
        <f t="shared" si="203"/>
        <v>270988</v>
      </c>
      <c r="I3306" s="2" t="s">
        <v>1893</v>
      </c>
      <c r="J3306" s="2" t="s">
        <v>375</v>
      </c>
      <c r="K3306" s="1">
        <f>+VLOOKUP(B3306,[23]Sheet1!A$1304:H$1471,6,0)</f>
        <v>250913</v>
      </c>
      <c r="L3306" s="1">
        <f t="shared" si="202"/>
        <v>-2</v>
      </c>
      <c r="M3306" s="6">
        <f>+VLOOKUP(B3306,[23]Sheet1!A$1304:H$1471,8,0)</f>
        <v>45306</v>
      </c>
      <c r="N3306" t="s">
        <v>5405</v>
      </c>
      <c r="R3306" s="4"/>
    </row>
    <row r="3307" spans="1:18" hidden="1" x14ac:dyDescent="0.2">
      <c r="A3307" s="6">
        <v>45276</v>
      </c>
      <c r="B3307" s="2">
        <v>75778</v>
      </c>
      <c r="C3307" s="2" t="s">
        <v>2162</v>
      </c>
      <c r="D3307" s="2" t="s">
        <v>5312</v>
      </c>
      <c r="E3307" s="1">
        <v>4777280</v>
      </c>
      <c r="F3307" s="8" t="s">
        <v>316</v>
      </c>
      <c r="G3307" s="1">
        <v>382182</v>
      </c>
      <c r="H3307" s="1">
        <f t="shared" si="203"/>
        <v>5159462</v>
      </c>
      <c r="I3307" s="2" t="s">
        <v>1893</v>
      </c>
      <c r="J3307" s="2" t="s">
        <v>375</v>
      </c>
      <c r="K3307" s="1">
        <f>+VLOOKUP(B3307,[23]Sheet1!A$1304:H$1471,6,0)</f>
        <v>4777275</v>
      </c>
      <c r="L3307" s="1">
        <f t="shared" ref="L3307:L3370" si="204">+K3307-E3307</f>
        <v>-5</v>
      </c>
      <c r="M3307" s="6">
        <f>+VLOOKUP(B3307,[23]Sheet1!A$1304:H$1471,8,0)</f>
        <v>45306</v>
      </c>
      <c r="N3307" t="s">
        <v>5405</v>
      </c>
      <c r="R3307" s="4"/>
    </row>
    <row r="3308" spans="1:18" hidden="1" x14ac:dyDescent="0.2">
      <c r="A3308" s="6">
        <v>45276</v>
      </c>
      <c r="B3308" s="2">
        <v>75779</v>
      </c>
      <c r="C3308" s="2" t="s">
        <v>2162</v>
      </c>
      <c r="D3308" s="2" t="s">
        <v>5313</v>
      </c>
      <c r="E3308" s="1">
        <v>3331740</v>
      </c>
      <c r="F3308" s="8" t="s">
        <v>316</v>
      </c>
      <c r="G3308" s="1">
        <v>266539</v>
      </c>
      <c r="H3308" s="1">
        <f t="shared" ref="H3308:H3371" si="205">+E3308+G3308</f>
        <v>3598279</v>
      </c>
      <c r="I3308" s="2" t="s">
        <v>1893</v>
      </c>
      <c r="J3308" s="2" t="s">
        <v>375</v>
      </c>
      <c r="K3308" s="1">
        <f>+VLOOKUP(B3308,[23]Sheet1!A$1304:H$1471,6,0)</f>
        <v>3331738</v>
      </c>
      <c r="L3308" s="1">
        <f t="shared" si="204"/>
        <v>-2</v>
      </c>
      <c r="M3308" s="6">
        <f>+VLOOKUP(B3308,[23]Sheet1!A$1304:H$1471,8,0)</f>
        <v>45306</v>
      </c>
      <c r="N3308" t="s">
        <v>5405</v>
      </c>
      <c r="R3308" s="4"/>
    </row>
    <row r="3309" spans="1:18" hidden="1" x14ac:dyDescent="0.2">
      <c r="A3309" s="6">
        <v>45276</v>
      </c>
      <c r="B3309" s="2">
        <v>75780</v>
      </c>
      <c r="C3309" s="2" t="s">
        <v>2162</v>
      </c>
      <c r="D3309" s="2" t="s">
        <v>5314</v>
      </c>
      <c r="E3309" s="1">
        <v>2579200</v>
      </c>
      <c r="F3309" s="8" t="s">
        <v>316</v>
      </c>
      <c r="G3309" s="1">
        <v>206336</v>
      </c>
      <c r="H3309" s="1">
        <f t="shared" si="205"/>
        <v>2785536</v>
      </c>
      <c r="I3309" s="2" t="s">
        <v>1893</v>
      </c>
      <c r="J3309" s="2" t="s">
        <v>375</v>
      </c>
      <c r="K3309" s="1">
        <f>+VLOOKUP(B3309,[23]Sheet1!A$1304:H$1471,6,0)</f>
        <v>2579200</v>
      </c>
      <c r="L3309" s="1">
        <f t="shared" si="204"/>
        <v>0</v>
      </c>
      <c r="M3309" s="6">
        <f>+VLOOKUP(B3309,[23]Sheet1!A$1304:H$1471,8,0)</f>
        <v>45306</v>
      </c>
      <c r="N3309" t="s">
        <v>5405</v>
      </c>
      <c r="R3309" s="4"/>
    </row>
    <row r="3310" spans="1:18" hidden="1" x14ac:dyDescent="0.2">
      <c r="A3310" s="6">
        <v>45276</v>
      </c>
      <c r="B3310" s="2">
        <v>75794</v>
      </c>
      <c r="C3310" s="2" t="s">
        <v>2162</v>
      </c>
      <c r="D3310" s="2" t="s">
        <v>5315</v>
      </c>
      <c r="E3310" s="1">
        <v>7462660</v>
      </c>
      <c r="F3310" s="8" t="s">
        <v>316</v>
      </c>
      <c r="G3310" s="1">
        <v>597013</v>
      </c>
      <c r="H3310" s="1">
        <f t="shared" si="205"/>
        <v>8059673</v>
      </c>
      <c r="I3310" s="2" t="s">
        <v>2355</v>
      </c>
      <c r="J3310" s="2" t="s">
        <v>2013</v>
      </c>
      <c r="K3310" s="1">
        <f>+VLOOKUP(B3310,[23]Sheet1!A$1304:H$1471,6,0)</f>
        <v>7462663</v>
      </c>
      <c r="L3310" s="1">
        <f t="shared" si="204"/>
        <v>3</v>
      </c>
      <c r="M3310" s="6">
        <f>+VLOOKUP(B3310,[23]Sheet1!A$1304:H$1471,8,0)</f>
        <v>45306</v>
      </c>
      <c r="N3310" t="s">
        <v>5405</v>
      </c>
      <c r="R3310" s="4"/>
    </row>
    <row r="3311" spans="1:18" hidden="1" x14ac:dyDescent="0.2">
      <c r="A3311" s="6">
        <v>45276</v>
      </c>
      <c r="B3311" s="2">
        <v>75795</v>
      </c>
      <c r="C3311" s="2" t="s">
        <v>2162</v>
      </c>
      <c r="D3311" s="2" t="s">
        <v>5316</v>
      </c>
      <c r="E3311" s="1">
        <v>6452460</v>
      </c>
      <c r="F3311" s="8" t="s">
        <v>316</v>
      </c>
      <c r="G3311" s="1">
        <v>516197</v>
      </c>
      <c r="H3311" s="1">
        <f t="shared" si="205"/>
        <v>6968657</v>
      </c>
      <c r="I3311" s="2" t="s">
        <v>2355</v>
      </c>
      <c r="J3311" s="2" t="s">
        <v>2013</v>
      </c>
      <c r="K3311" s="1">
        <f>+VLOOKUP(B3311,[23]Sheet1!A$1304:H$1471,6,0)</f>
        <v>6452463</v>
      </c>
      <c r="L3311" s="1">
        <f t="shared" si="204"/>
        <v>3</v>
      </c>
      <c r="M3311" s="6">
        <f>+VLOOKUP(B3311,[23]Sheet1!A$1304:H$1471,8,0)</f>
        <v>45306</v>
      </c>
      <c r="N3311" t="s">
        <v>5405</v>
      </c>
      <c r="R3311" s="4"/>
    </row>
    <row r="3312" spans="1:18" hidden="1" x14ac:dyDescent="0.2">
      <c r="A3312" s="6">
        <v>45279</v>
      </c>
      <c r="B3312" s="2">
        <v>75989</v>
      </c>
      <c r="C3312" s="2" t="s">
        <v>2162</v>
      </c>
      <c r="D3312" s="2" t="s">
        <v>5300</v>
      </c>
      <c r="E3312" s="1">
        <v>1911600</v>
      </c>
      <c r="F3312" s="8" t="s">
        <v>316</v>
      </c>
      <c r="G3312" s="1">
        <v>152928</v>
      </c>
      <c r="H3312" s="1">
        <f t="shared" si="205"/>
        <v>2064528</v>
      </c>
      <c r="I3312" s="2" t="s">
        <v>944</v>
      </c>
      <c r="J3312" s="2" t="s">
        <v>319</v>
      </c>
      <c r="K3312" s="1">
        <f>+VLOOKUP(B3312,[23]Sheet1!A$1304:H$1471,6,0)</f>
        <v>1911600</v>
      </c>
      <c r="L3312" s="1">
        <f t="shared" si="204"/>
        <v>0</v>
      </c>
      <c r="M3312" s="6">
        <f>+VLOOKUP(B3312,[23]Sheet1!A$1304:H$1471,8,0)</f>
        <v>45306</v>
      </c>
      <c r="N3312" t="s">
        <v>5405</v>
      </c>
      <c r="R3312" s="4"/>
    </row>
    <row r="3313" spans="1:18" hidden="1" x14ac:dyDescent="0.2">
      <c r="A3313" s="6">
        <v>45280</v>
      </c>
      <c r="B3313" s="2">
        <v>505</v>
      </c>
      <c r="C3313" s="2" t="s">
        <v>3445</v>
      </c>
      <c r="D3313" s="2" t="s">
        <v>5317</v>
      </c>
      <c r="E3313" s="1">
        <v>-726242</v>
      </c>
      <c r="F3313" s="8" t="s">
        <v>316</v>
      </c>
      <c r="G3313" s="1">
        <v>-58099</v>
      </c>
      <c r="H3313" s="1">
        <f t="shared" si="205"/>
        <v>-784341</v>
      </c>
      <c r="I3313" s="2" t="s">
        <v>24</v>
      </c>
      <c r="J3313" s="2" t="s">
        <v>349</v>
      </c>
      <c r="K3313" s="1">
        <f>+VLOOKUP(B3313,[23]Sheet1!A$1304:H$1471,6,0)</f>
        <v>-726242</v>
      </c>
      <c r="L3313" s="1">
        <f t="shared" si="204"/>
        <v>0</v>
      </c>
      <c r="M3313" s="6">
        <f>+VLOOKUP(B3313,[23]Sheet1!A$1304:H$1471,8,0)</f>
        <v>45306</v>
      </c>
      <c r="N3313" t="s">
        <v>5405</v>
      </c>
      <c r="R3313" s="4"/>
    </row>
    <row r="3314" spans="1:18" hidden="1" x14ac:dyDescent="0.2">
      <c r="A3314" s="6">
        <v>45280</v>
      </c>
      <c r="B3314" s="2">
        <v>648</v>
      </c>
      <c r="C3314" s="2" t="s">
        <v>3464</v>
      </c>
      <c r="D3314" s="2" t="s">
        <v>5318</v>
      </c>
      <c r="E3314" s="1">
        <v>-100366</v>
      </c>
      <c r="F3314" s="8" t="s">
        <v>316</v>
      </c>
      <c r="G3314" s="1">
        <v>-8029</v>
      </c>
      <c r="H3314" s="1">
        <f t="shared" si="205"/>
        <v>-108395</v>
      </c>
      <c r="I3314" s="2" t="s">
        <v>1222</v>
      </c>
      <c r="J3314" s="2" t="s">
        <v>915</v>
      </c>
      <c r="K3314" s="1">
        <f>+VLOOKUP(B3314,[23]Sheet1!A$1304:H$1471,6,0)</f>
        <v>-100366</v>
      </c>
      <c r="L3314" s="1">
        <f t="shared" si="204"/>
        <v>0</v>
      </c>
      <c r="M3314" s="6">
        <f>+VLOOKUP(B3314,[23]Sheet1!A$1304:H$1471,8,0)</f>
        <v>45306</v>
      </c>
      <c r="N3314" t="s">
        <v>5405</v>
      </c>
      <c r="R3314" s="4"/>
    </row>
    <row r="3315" spans="1:18" hidden="1" x14ac:dyDescent="0.2">
      <c r="A3315" s="6">
        <v>45283</v>
      </c>
      <c r="B3315" s="2">
        <v>77305</v>
      </c>
      <c r="C3315" s="2" t="s">
        <v>2162</v>
      </c>
      <c r="D3315" s="2" t="s">
        <v>5319</v>
      </c>
      <c r="E3315" s="1">
        <v>2513625</v>
      </c>
      <c r="F3315" s="8" t="s">
        <v>316</v>
      </c>
      <c r="G3315" s="1">
        <v>201090</v>
      </c>
      <c r="H3315" s="1">
        <f t="shared" si="205"/>
        <v>2714715</v>
      </c>
      <c r="I3315" s="2" t="s">
        <v>1222</v>
      </c>
      <c r="J3315" s="2" t="s">
        <v>915</v>
      </c>
      <c r="K3315" s="1">
        <f>+VLOOKUP(B3315,[23]Sheet1!A$1304:H$1471,6,0)</f>
        <v>2513625</v>
      </c>
      <c r="L3315" s="1">
        <f t="shared" si="204"/>
        <v>0</v>
      </c>
      <c r="M3315" s="6">
        <f>+VLOOKUP(B3315,[23]Sheet1!A$1304:H$1471,8,0)</f>
        <v>45306</v>
      </c>
      <c r="N3315" t="s">
        <v>5405</v>
      </c>
      <c r="R3315" s="4"/>
    </row>
    <row r="3316" spans="1:18" hidden="1" x14ac:dyDescent="0.2">
      <c r="A3316" s="6">
        <v>45283</v>
      </c>
      <c r="B3316" s="2">
        <v>77306</v>
      </c>
      <c r="C3316" s="2" t="s">
        <v>2162</v>
      </c>
      <c r="D3316" s="2" t="s">
        <v>5320</v>
      </c>
      <c r="E3316" s="1">
        <v>2124000</v>
      </c>
      <c r="F3316" s="8" t="s">
        <v>316</v>
      </c>
      <c r="G3316" s="1">
        <v>169920</v>
      </c>
      <c r="H3316" s="1">
        <f t="shared" si="205"/>
        <v>2293920</v>
      </c>
      <c r="I3316" s="2" t="s">
        <v>2355</v>
      </c>
      <c r="J3316" s="2" t="s">
        <v>2013</v>
      </c>
      <c r="K3316" s="1">
        <f>+VLOOKUP(B3316,[23]Sheet1!A$1304:H$1471,6,0)</f>
        <v>2124000</v>
      </c>
      <c r="L3316" s="1">
        <f t="shared" si="204"/>
        <v>0</v>
      </c>
      <c r="M3316" s="6">
        <f>+VLOOKUP(B3316,[23]Sheet1!A$1304:H$1471,8,0)</f>
        <v>45306</v>
      </c>
      <c r="N3316" t="s">
        <v>5405</v>
      </c>
      <c r="R3316" s="4"/>
    </row>
    <row r="3317" spans="1:18" hidden="1" x14ac:dyDescent="0.2">
      <c r="A3317" s="6">
        <v>45283</v>
      </c>
      <c r="B3317" s="2">
        <v>77307</v>
      </c>
      <c r="C3317" s="2" t="s">
        <v>2162</v>
      </c>
      <c r="D3317" s="2" t="s">
        <v>5321</v>
      </c>
      <c r="E3317" s="1">
        <v>4536720</v>
      </c>
      <c r="F3317" s="8" t="s">
        <v>316</v>
      </c>
      <c r="G3317" s="1">
        <v>362938</v>
      </c>
      <c r="H3317" s="1">
        <f t="shared" si="205"/>
        <v>4899658</v>
      </c>
      <c r="I3317" s="2" t="s">
        <v>2355</v>
      </c>
      <c r="J3317" s="2" t="s">
        <v>2013</v>
      </c>
      <c r="K3317" s="1">
        <f>+VLOOKUP(B3317,[23]Sheet1!A$1304:H$1471,6,0)</f>
        <v>4536725</v>
      </c>
      <c r="L3317" s="1">
        <f t="shared" si="204"/>
        <v>5</v>
      </c>
      <c r="M3317" s="6">
        <f>+VLOOKUP(B3317,[23]Sheet1!A$1304:H$1471,8,0)</f>
        <v>45306</v>
      </c>
      <c r="N3317" t="s">
        <v>5405</v>
      </c>
      <c r="R3317" s="4"/>
    </row>
    <row r="3318" spans="1:18" hidden="1" x14ac:dyDescent="0.2">
      <c r="A3318" s="6">
        <v>45283</v>
      </c>
      <c r="B3318" s="2">
        <v>77308</v>
      </c>
      <c r="C3318" s="2" t="s">
        <v>2162</v>
      </c>
      <c r="D3318" s="2" t="s">
        <v>5322</v>
      </c>
      <c r="E3318" s="1">
        <v>921780</v>
      </c>
      <c r="F3318" s="8" t="s">
        <v>316</v>
      </c>
      <c r="G3318" s="1">
        <v>73742</v>
      </c>
      <c r="H3318" s="1">
        <f t="shared" si="205"/>
        <v>995522</v>
      </c>
      <c r="I3318" s="2" t="s">
        <v>24</v>
      </c>
      <c r="J3318" s="2" t="s">
        <v>349</v>
      </c>
      <c r="K3318" s="1">
        <f>+VLOOKUP(B3318,[23]Sheet1!A$1304:H$1471,6,0)</f>
        <v>921775</v>
      </c>
      <c r="L3318" s="1">
        <f t="shared" si="204"/>
        <v>-5</v>
      </c>
      <c r="M3318" s="6">
        <f>+VLOOKUP(B3318,[23]Sheet1!A$1304:H$1471,8,0)</f>
        <v>45306</v>
      </c>
      <c r="N3318" t="s">
        <v>5405</v>
      </c>
      <c r="R3318" s="4"/>
    </row>
    <row r="3319" spans="1:18" hidden="1" x14ac:dyDescent="0.2">
      <c r="A3319" s="6">
        <v>45283</v>
      </c>
      <c r="B3319" s="2">
        <v>77309</v>
      </c>
      <c r="C3319" s="2" t="s">
        <v>2162</v>
      </c>
      <c r="D3319" s="2" t="s">
        <v>5323</v>
      </c>
      <c r="E3319" s="1">
        <v>2156770</v>
      </c>
      <c r="F3319" s="8" t="s">
        <v>316</v>
      </c>
      <c r="G3319" s="1">
        <v>172542</v>
      </c>
      <c r="H3319" s="1">
        <f t="shared" si="205"/>
        <v>2329312</v>
      </c>
      <c r="I3319" s="2" t="s">
        <v>124</v>
      </c>
      <c r="J3319" s="2" t="s">
        <v>1197</v>
      </c>
      <c r="K3319" s="1">
        <f>+VLOOKUP(B3319,[23]Sheet1!A$1304:H$1471,6,0)</f>
        <v>2156775</v>
      </c>
      <c r="L3319" s="1">
        <f t="shared" si="204"/>
        <v>5</v>
      </c>
      <c r="M3319" s="6">
        <f>+VLOOKUP(B3319,[23]Sheet1!A$1304:H$1471,8,0)</f>
        <v>45306</v>
      </c>
      <c r="N3319" t="s">
        <v>5405</v>
      </c>
      <c r="R3319" s="4"/>
    </row>
    <row r="3320" spans="1:18" hidden="1" x14ac:dyDescent="0.2">
      <c r="A3320" s="6">
        <v>45283</v>
      </c>
      <c r="B3320" s="2">
        <v>77310</v>
      </c>
      <c r="C3320" s="2" t="s">
        <v>2162</v>
      </c>
      <c r="D3320" s="2" t="s">
        <v>5324</v>
      </c>
      <c r="E3320" s="1">
        <v>1309220</v>
      </c>
      <c r="F3320" s="8" t="s">
        <v>316</v>
      </c>
      <c r="G3320" s="1">
        <v>104738</v>
      </c>
      <c r="H3320" s="1">
        <f t="shared" si="205"/>
        <v>1413958</v>
      </c>
      <c r="I3320" s="2" t="s">
        <v>2818</v>
      </c>
      <c r="J3320" s="2" t="s">
        <v>364</v>
      </c>
      <c r="K3320" s="1">
        <f>+VLOOKUP(B3320,[23]Sheet1!A$1304:H$1471,6,0)</f>
        <v>1309225</v>
      </c>
      <c r="L3320" s="1">
        <f t="shared" si="204"/>
        <v>5</v>
      </c>
      <c r="M3320" s="6">
        <f>+VLOOKUP(B3320,[23]Sheet1!A$1304:H$1471,8,0)</f>
        <v>45306</v>
      </c>
      <c r="N3320" t="s">
        <v>5405</v>
      </c>
      <c r="R3320" s="4"/>
    </row>
    <row r="3321" spans="1:18" hidden="1" x14ac:dyDescent="0.2">
      <c r="A3321" s="6">
        <v>45283</v>
      </c>
      <c r="B3321" s="2">
        <v>77311</v>
      </c>
      <c r="C3321" s="2" t="s">
        <v>2162</v>
      </c>
      <c r="D3321" s="2" t="s">
        <v>5325</v>
      </c>
      <c r="E3321" s="1">
        <v>2381320</v>
      </c>
      <c r="F3321" s="8" t="s">
        <v>316</v>
      </c>
      <c r="G3321" s="1">
        <v>190506</v>
      </c>
      <c r="H3321" s="1">
        <f t="shared" si="205"/>
        <v>2571826</v>
      </c>
      <c r="I3321" s="2" t="s">
        <v>2445</v>
      </c>
      <c r="J3321" s="2" t="s">
        <v>1098</v>
      </c>
      <c r="K3321" s="1">
        <f>+VLOOKUP(B3321,[23]Sheet1!A$1304:H$1471,6,0)</f>
        <v>2381325</v>
      </c>
      <c r="L3321" s="1">
        <f t="shared" si="204"/>
        <v>5</v>
      </c>
      <c r="M3321" s="6">
        <f>+VLOOKUP(B3321,[23]Sheet1!A$1304:H$1471,8,0)</f>
        <v>45306</v>
      </c>
      <c r="N3321" t="s">
        <v>5405</v>
      </c>
      <c r="R3321" s="4"/>
    </row>
    <row r="3322" spans="1:18" hidden="1" x14ac:dyDescent="0.2">
      <c r="A3322" s="6">
        <v>45283</v>
      </c>
      <c r="B3322" s="2">
        <v>77312</v>
      </c>
      <c r="C3322" s="2" t="s">
        <v>2162</v>
      </c>
      <c r="D3322" s="2" t="s">
        <v>5326</v>
      </c>
      <c r="E3322" s="1">
        <v>3849940</v>
      </c>
      <c r="F3322" s="8" t="s">
        <v>316</v>
      </c>
      <c r="G3322" s="1">
        <v>307995</v>
      </c>
      <c r="H3322" s="1">
        <f t="shared" si="205"/>
        <v>4157935</v>
      </c>
      <c r="I3322" s="2" t="s">
        <v>944</v>
      </c>
      <c r="J3322" s="2" t="s">
        <v>319</v>
      </c>
      <c r="K3322" s="1">
        <f>+VLOOKUP(B3322,[23]Sheet1!A$1304:H$1471,6,0)</f>
        <v>3849938</v>
      </c>
      <c r="L3322" s="1">
        <f t="shared" si="204"/>
        <v>-2</v>
      </c>
      <c r="M3322" s="6">
        <f>+VLOOKUP(B3322,[23]Sheet1!A$1304:H$1471,8,0)</f>
        <v>45306</v>
      </c>
      <c r="N3322" t="s">
        <v>5405</v>
      </c>
      <c r="R3322" s="4"/>
    </row>
    <row r="3323" spans="1:18" hidden="1" x14ac:dyDescent="0.2">
      <c r="A3323" s="6">
        <v>45283</v>
      </c>
      <c r="B3323" s="2">
        <v>77313</v>
      </c>
      <c r="C3323" s="2" t="s">
        <v>2162</v>
      </c>
      <c r="D3323" s="2" t="s">
        <v>5327</v>
      </c>
      <c r="E3323" s="1">
        <v>2124000</v>
      </c>
      <c r="F3323" s="8" t="s">
        <v>316</v>
      </c>
      <c r="G3323" s="1">
        <v>169920</v>
      </c>
      <c r="H3323" s="1">
        <f t="shared" si="205"/>
        <v>2293920</v>
      </c>
      <c r="I3323" s="2" t="s">
        <v>1900</v>
      </c>
      <c r="J3323" s="2" t="s">
        <v>441</v>
      </c>
      <c r="K3323" s="1">
        <f>+VLOOKUP(B3323,[23]Sheet1!A$1304:H$1471,6,0)</f>
        <v>2124000</v>
      </c>
      <c r="L3323" s="1">
        <f t="shared" si="204"/>
        <v>0</v>
      </c>
      <c r="M3323" s="6">
        <f>+VLOOKUP(B3323,[23]Sheet1!A$1304:H$1471,8,0)</f>
        <v>45306</v>
      </c>
      <c r="N3323" t="s">
        <v>5405</v>
      </c>
      <c r="R3323" s="4"/>
    </row>
    <row r="3324" spans="1:18" hidden="1" x14ac:dyDescent="0.2">
      <c r="A3324" s="6">
        <v>45283</v>
      </c>
      <c r="B3324" s="2">
        <v>77314</v>
      </c>
      <c r="C3324" s="2" t="s">
        <v>2162</v>
      </c>
      <c r="D3324" s="2" t="s">
        <v>5328</v>
      </c>
      <c r="E3324" s="1">
        <v>1970450</v>
      </c>
      <c r="F3324" s="8" t="s">
        <v>316</v>
      </c>
      <c r="G3324" s="1">
        <v>157636</v>
      </c>
      <c r="H3324" s="1">
        <f t="shared" si="205"/>
        <v>2128086</v>
      </c>
      <c r="I3324" s="2" t="s">
        <v>1900</v>
      </c>
      <c r="J3324" s="2" t="s">
        <v>441</v>
      </c>
      <c r="K3324" s="1">
        <f>+VLOOKUP(B3324,[23]Sheet1!A$1304:H$1471,6,0)</f>
        <v>1970450</v>
      </c>
      <c r="L3324" s="1">
        <f t="shared" si="204"/>
        <v>0</v>
      </c>
      <c r="M3324" s="6">
        <f>+VLOOKUP(B3324,[23]Sheet1!A$1304:H$1471,8,0)</f>
        <v>45306</v>
      </c>
      <c r="N3324" t="s">
        <v>5405</v>
      </c>
      <c r="R3324" s="4"/>
    </row>
    <row r="3325" spans="1:18" hidden="1" x14ac:dyDescent="0.2">
      <c r="A3325" s="6">
        <v>45283</v>
      </c>
      <c r="B3325" s="2">
        <v>77315</v>
      </c>
      <c r="C3325" s="2" t="s">
        <v>2162</v>
      </c>
      <c r="D3325" s="2" t="s">
        <v>5329</v>
      </c>
      <c r="E3325" s="1">
        <v>921780</v>
      </c>
      <c r="F3325" s="8" t="s">
        <v>316</v>
      </c>
      <c r="G3325" s="1">
        <v>73742</v>
      </c>
      <c r="H3325" s="1">
        <f t="shared" si="205"/>
        <v>995522</v>
      </c>
      <c r="I3325" s="2" t="s">
        <v>1900</v>
      </c>
      <c r="J3325" s="2" t="s">
        <v>441</v>
      </c>
      <c r="K3325" s="1">
        <f>+VLOOKUP(B3325,[23]Sheet1!A$1304:H$1471,6,0)</f>
        <v>921775</v>
      </c>
      <c r="L3325" s="1">
        <f t="shared" si="204"/>
        <v>-5</v>
      </c>
      <c r="M3325" s="6">
        <f>+VLOOKUP(B3325,[23]Sheet1!A$1304:H$1471,8,0)</f>
        <v>45306</v>
      </c>
      <c r="N3325" t="s">
        <v>5405</v>
      </c>
      <c r="R3325" s="4"/>
    </row>
    <row r="3326" spans="1:18" hidden="1" x14ac:dyDescent="0.2">
      <c r="A3326" s="6">
        <v>45283</v>
      </c>
      <c r="B3326" s="2">
        <v>77316</v>
      </c>
      <c r="C3326" s="2" t="s">
        <v>2162</v>
      </c>
      <c r="D3326" s="2" t="s">
        <v>5330</v>
      </c>
      <c r="E3326" s="1">
        <v>2156770</v>
      </c>
      <c r="F3326" s="8" t="s">
        <v>316</v>
      </c>
      <c r="G3326" s="1">
        <v>172542</v>
      </c>
      <c r="H3326" s="1">
        <f t="shared" si="205"/>
        <v>2329312</v>
      </c>
      <c r="I3326" s="2" t="s">
        <v>1900</v>
      </c>
      <c r="J3326" s="2" t="s">
        <v>441</v>
      </c>
      <c r="K3326" s="1">
        <f>+VLOOKUP(B3326,[23]Sheet1!A$1304:H$1471,6,0)</f>
        <v>2156775</v>
      </c>
      <c r="L3326" s="1">
        <f t="shared" si="204"/>
        <v>5</v>
      </c>
      <c r="M3326" s="6">
        <f>+VLOOKUP(B3326,[23]Sheet1!A$1304:H$1471,8,0)</f>
        <v>45306</v>
      </c>
      <c r="N3326" t="s">
        <v>5405</v>
      </c>
      <c r="R3326" s="4"/>
    </row>
    <row r="3327" spans="1:18" hidden="1" x14ac:dyDescent="0.2">
      <c r="A3327" s="6">
        <v>45283</v>
      </c>
      <c r="B3327" s="2">
        <v>77317</v>
      </c>
      <c r="C3327" s="2" t="s">
        <v>2162</v>
      </c>
      <c r="D3327" s="2" t="s">
        <v>5331</v>
      </c>
      <c r="E3327" s="1">
        <v>501830</v>
      </c>
      <c r="F3327" s="8" t="s">
        <v>316</v>
      </c>
      <c r="G3327" s="1">
        <v>40146</v>
      </c>
      <c r="H3327" s="1">
        <f t="shared" si="205"/>
        <v>541976</v>
      </c>
      <c r="I3327" s="2" t="s">
        <v>2119</v>
      </c>
      <c r="J3327" s="2" t="s">
        <v>1150</v>
      </c>
      <c r="K3327" s="1">
        <f>+VLOOKUP(B3327,[23]Sheet1!A$1304:H$1471,6,0)</f>
        <v>501825</v>
      </c>
      <c r="L3327" s="1">
        <f t="shared" si="204"/>
        <v>-5</v>
      </c>
      <c r="M3327" s="6">
        <f>+VLOOKUP(B3327,[23]Sheet1!A$1304:H$1471,8,0)</f>
        <v>45306</v>
      </c>
      <c r="N3327" t="s">
        <v>5405</v>
      </c>
      <c r="R3327" s="4"/>
    </row>
    <row r="3328" spans="1:18" hidden="1" x14ac:dyDescent="0.2">
      <c r="A3328" s="6">
        <v>45283</v>
      </c>
      <c r="B3328" s="2">
        <v>77318</v>
      </c>
      <c r="C3328" s="2" t="s">
        <v>2162</v>
      </c>
      <c r="D3328" s="2" t="s">
        <v>5332</v>
      </c>
      <c r="E3328" s="1">
        <v>3940900</v>
      </c>
      <c r="F3328" s="8" t="s">
        <v>316</v>
      </c>
      <c r="G3328" s="1">
        <v>315272</v>
      </c>
      <c r="H3328" s="1">
        <f t="shared" si="205"/>
        <v>4256172</v>
      </c>
      <c r="I3328" s="2" t="s">
        <v>2355</v>
      </c>
      <c r="J3328" s="2" t="s">
        <v>2013</v>
      </c>
      <c r="K3328" s="1">
        <f>+VLOOKUP(B3328,[23]Sheet1!A$1304:H$1471,6,0)</f>
        <v>3940900</v>
      </c>
      <c r="L3328" s="1">
        <f t="shared" si="204"/>
        <v>0</v>
      </c>
      <c r="M3328" s="6">
        <f>+VLOOKUP(B3328,[23]Sheet1!A$1304:H$1471,8,0)</f>
        <v>45306</v>
      </c>
      <c r="N3328" t="s">
        <v>5405</v>
      </c>
      <c r="R3328" s="4"/>
    </row>
    <row r="3329" spans="1:18" hidden="1" x14ac:dyDescent="0.2">
      <c r="A3329" s="6">
        <v>45283</v>
      </c>
      <c r="B3329" s="2">
        <v>77319</v>
      </c>
      <c r="C3329" s="2" t="s">
        <v>2162</v>
      </c>
      <c r="D3329" s="2" t="s">
        <v>5333</v>
      </c>
      <c r="E3329" s="1">
        <v>1468620</v>
      </c>
      <c r="F3329" s="8" t="s">
        <v>316</v>
      </c>
      <c r="G3329" s="1">
        <v>117490</v>
      </c>
      <c r="H3329" s="1">
        <f t="shared" si="205"/>
        <v>1586110</v>
      </c>
      <c r="I3329" s="2" t="s">
        <v>2355</v>
      </c>
      <c r="J3329" s="2" t="s">
        <v>2013</v>
      </c>
      <c r="K3329" s="1">
        <f>+VLOOKUP(B3329,[23]Sheet1!A$1304:H$1471,6,0)</f>
        <v>1468625</v>
      </c>
      <c r="L3329" s="1">
        <f t="shared" si="204"/>
        <v>5</v>
      </c>
      <c r="M3329" s="6">
        <f>+VLOOKUP(B3329,[23]Sheet1!A$1304:H$1471,8,0)</f>
        <v>45306</v>
      </c>
      <c r="N3329" t="s">
        <v>5405</v>
      </c>
      <c r="R3329" s="4"/>
    </row>
    <row r="3330" spans="1:18" hidden="1" x14ac:dyDescent="0.2">
      <c r="A3330" s="6">
        <v>45283</v>
      </c>
      <c r="B3330" s="2">
        <v>77320</v>
      </c>
      <c r="C3330" s="2" t="s">
        <v>2162</v>
      </c>
      <c r="D3330" s="2" t="s">
        <v>5334</v>
      </c>
      <c r="E3330" s="1">
        <v>1062000</v>
      </c>
      <c r="F3330" s="8" t="s">
        <v>316</v>
      </c>
      <c r="G3330" s="1">
        <v>84960</v>
      </c>
      <c r="H3330" s="1">
        <f t="shared" si="205"/>
        <v>1146960</v>
      </c>
      <c r="I3330" s="2" t="s">
        <v>1554</v>
      </c>
      <c r="J3330" s="2" t="s">
        <v>2830</v>
      </c>
      <c r="K3330" s="1">
        <f>+VLOOKUP(B3330,[23]Sheet1!A$1304:H$1471,6,0)</f>
        <v>1062000</v>
      </c>
      <c r="L3330" s="1">
        <f t="shared" si="204"/>
        <v>0</v>
      </c>
      <c r="M3330" s="6">
        <f>+VLOOKUP(B3330,[23]Sheet1!A$1304:H$1471,8,0)</f>
        <v>45306</v>
      </c>
      <c r="N3330" t="s">
        <v>5405</v>
      </c>
      <c r="R3330" s="4"/>
    </row>
    <row r="3331" spans="1:18" hidden="1" x14ac:dyDescent="0.2">
      <c r="A3331" s="6">
        <v>45283</v>
      </c>
      <c r="B3331" s="2">
        <v>77321</v>
      </c>
      <c r="C3331" s="2" t="s">
        <v>2162</v>
      </c>
      <c r="D3331" s="2" t="s">
        <v>5335</v>
      </c>
      <c r="E3331" s="1">
        <v>2124000</v>
      </c>
      <c r="F3331" s="8" t="s">
        <v>316</v>
      </c>
      <c r="G3331" s="1">
        <v>169920</v>
      </c>
      <c r="H3331" s="1">
        <f t="shared" si="205"/>
        <v>2293920</v>
      </c>
      <c r="I3331" s="2" t="s">
        <v>1796</v>
      </c>
      <c r="J3331" s="2" t="s">
        <v>913</v>
      </c>
      <c r="K3331" s="1">
        <f>+VLOOKUP(B3331,[23]Sheet1!A$1304:H$1471,6,0)</f>
        <v>2124000</v>
      </c>
      <c r="L3331" s="1">
        <f t="shared" si="204"/>
        <v>0</v>
      </c>
      <c r="M3331" s="6">
        <f>+VLOOKUP(B3331,[23]Sheet1!A$1304:H$1471,8,0)</f>
        <v>45306</v>
      </c>
      <c r="N3331" t="s">
        <v>5405</v>
      </c>
      <c r="R3331" s="4"/>
    </row>
    <row r="3332" spans="1:18" hidden="1" x14ac:dyDescent="0.2">
      <c r="A3332" s="6">
        <v>45283</v>
      </c>
      <c r="B3332" s="2">
        <v>77322</v>
      </c>
      <c r="C3332" s="2" t="s">
        <v>2162</v>
      </c>
      <c r="D3332" s="2" t="s">
        <v>5336</v>
      </c>
      <c r="E3332" s="1">
        <v>1468620</v>
      </c>
      <c r="F3332" s="8" t="s">
        <v>316</v>
      </c>
      <c r="G3332" s="1">
        <v>117490</v>
      </c>
      <c r="H3332" s="1">
        <f t="shared" si="205"/>
        <v>1586110</v>
      </c>
      <c r="I3332" s="2" t="s">
        <v>944</v>
      </c>
      <c r="J3332" s="2" t="s">
        <v>319</v>
      </c>
      <c r="K3332" s="1">
        <f>+VLOOKUP(B3332,[23]Sheet1!A$1304:H$1471,6,0)</f>
        <v>1468625</v>
      </c>
      <c r="L3332" s="1">
        <f t="shared" si="204"/>
        <v>5</v>
      </c>
      <c r="M3332" s="6">
        <f>+VLOOKUP(B3332,[23]Sheet1!A$1304:H$1471,8,0)</f>
        <v>45306</v>
      </c>
      <c r="N3332" t="s">
        <v>5405</v>
      </c>
      <c r="R3332" s="4"/>
    </row>
    <row r="3333" spans="1:18" hidden="1" x14ac:dyDescent="0.2">
      <c r="A3333" s="6">
        <v>45283</v>
      </c>
      <c r="B3333" s="2">
        <v>77323</v>
      </c>
      <c r="C3333" s="2" t="s">
        <v>2162</v>
      </c>
      <c r="D3333" s="2" t="s">
        <v>5337</v>
      </c>
      <c r="E3333" s="1">
        <v>921780</v>
      </c>
      <c r="F3333" s="8" t="s">
        <v>316</v>
      </c>
      <c r="G3333" s="1">
        <v>73742</v>
      </c>
      <c r="H3333" s="1">
        <f t="shared" si="205"/>
        <v>995522</v>
      </c>
      <c r="I3333" s="2" t="s">
        <v>2818</v>
      </c>
      <c r="J3333" s="2" t="s">
        <v>364</v>
      </c>
      <c r="K3333" s="1">
        <f>+VLOOKUP(B3333,[23]Sheet1!A$1304:H$1471,6,0)</f>
        <v>921775</v>
      </c>
      <c r="L3333" s="1">
        <f t="shared" si="204"/>
        <v>-5</v>
      </c>
      <c r="M3333" s="6">
        <f>+VLOOKUP(B3333,[23]Sheet1!A$1304:H$1471,8,0)</f>
        <v>45306</v>
      </c>
      <c r="N3333" t="s">
        <v>5405</v>
      </c>
      <c r="R3333" s="4"/>
    </row>
    <row r="3334" spans="1:18" hidden="1" x14ac:dyDescent="0.2">
      <c r="A3334" s="6">
        <v>45283</v>
      </c>
      <c r="B3334" s="2">
        <v>77324</v>
      </c>
      <c r="C3334" s="2" t="s">
        <v>2162</v>
      </c>
      <c r="D3334" s="2" t="s">
        <v>5338</v>
      </c>
      <c r="E3334" s="1">
        <v>2381320</v>
      </c>
      <c r="F3334" s="8" t="s">
        <v>316</v>
      </c>
      <c r="G3334" s="1">
        <v>190506</v>
      </c>
      <c r="H3334" s="1">
        <f t="shared" si="205"/>
        <v>2571826</v>
      </c>
      <c r="I3334" s="2" t="s">
        <v>2818</v>
      </c>
      <c r="J3334" s="2" t="s">
        <v>364</v>
      </c>
      <c r="K3334" s="1">
        <f>+VLOOKUP(B3334,[23]Sheet1!A$1304:H$1471,6,0)</f>
        <v>2381325</v>
      </c>
      <c r="L3334" s="1">
        <f t="shared" si="204"/>
        <v>5</v>
      </c>
      <c r="M3334" s="6">
        <f>+VLOOKUP(B3334,[23]Sheet1!A$1304:H$1471,8,0)</f>
        <v>45306</v>
      </c>
      <c r="N3334" t="s">
        <v>5405</v>
      </c>
      <c r="R3334" s="4"/>
    </row>
    <row r="3335" spans="1:18" hidden="1" x14ac:dyDescent="0.2">
      <c r="A3335" s="6">
        <v>45283</v>
      </c>
      <c r="B3335" s="2">
        <v>77325</v>
      </c>
      <c r="C3335" s="2" t="s">
        <v>2162</v>
      </c>
      <c r="D3335" s="2" t="s">
        <v>5339</v>
      </c>
      <c r="E3335" s="1">
        <v>1843560</v>
      </c>
      <c r="F3335" s="8" t="s">
        <v>316</v>
      </c>
      <c r="G3335" s="1">
        <v>147485</v>
      </c>
      <c r="H3335" s="1">
        <f t="shared" si="205"/>
        <v>1991045</v>
      </c>
      <c r="I3335" s="2" t="s">
        <v>24</v>
      </c>
      <c r="J3335" s="2" t="s">
        <v>349</v>
      </c>
      <c r="K3335" s="1">
        <f>+VLOOKUP(B3335,[23]Sheet1!A$1304:H$1471,6,0)</f>
        <v>1843563</v>
      </c>
      <c r="L3335" s="1">
        <f t="shared" si="204"/>
        <v>3</v>
      </c>
      <c r="M3335" s="6">
        <f>+VLOOKUP(B3335,[23]Sheet1!A$1304:H$1471,8,0)</f>
        <v>45306</v>
      </c>
      <c r="N3335" t="s">
        <v>5405</v>
      </c>
      <c r="R3335" s="4"/>
    </row>
    <row r="3336" spans="1:18" hidden="1" x14ac:dyDescent="0.2">
      <c r="A3336" s="6">
        <v>45283</v>
      </c>
      <c r="B3336" s="2">
        <v>77326</v>
      </c>
      <c r="C3336" s="2" t="s">
        <v>2162</v>
      </c>
      <c r="D3336" s="2" t="s">
        <v>5340</v>
      </c>
      <c r="E3336" s="1">
        <v>3713365</v>
      </c>
      <c r="F3336" s="8" t="s">
        <v>316</v>
      </c>
      <c r="G3336" s="1">
        <v>297069</v>
      </c>
      <c r="H3336" s="1">
        <f t="shared" si="205"/>
        <v>4010434</v>
      </c>
      <c r="I3336" s="2" t="s">
        <v>124</v>
      </c>
      <c r="J3336" s="2" t="s">
        <v>1197</v>
      </c>
      <c r="K3336" s="1">
        <f>+VLOOKUP(B3336,[23]Sheet1!A$1304:H$1471,6,0)</f>
        <v>3713363</v>
      </c>
      <c r="L3336" s="1">
        <f t="shared" si="204"/>
        <v>-2</v>
      </c>
      <c r="M3336" s="6">
        <f>+VLOOKUP(B3336,[23]Sheet1!A$1304:H$1471,8,0)</f>
        <v>45306</v>
      </c>
      <c r="N3336" t="s">
        <v>5405</v>
      </c>
      <c r="R3336" s="4"/>
    </row>
    <row r="3337" spans="1:18" hidden="1" x14ac:dyDescent="0.2">
      <c r="A3337" s="6">
        <v>45283</v>
      </c>
      <c r="B3337" s="2">
        <v>77327</v>
      </c>
      <c r="C3337" s="2" t="s">
        <v>2162</v>
      </c>
      <c r="D3337" s="2" t="s">
        <v>5341</v>
      </c>
      <c r="E3337" s="1">
        <v>4087060</v>
      </c>
      <c r="F3337" s="8" t="s">
        <v>316</v>
      </c>
      <c r="G3337" s="1">
        <v>326965</v>
      </c>
      <c r="H3337" s="1">
        <f t="shared" si="205"/>
        <v>4414025</v>
      </c>
      <c r="I3337" s="2" t="s">
        <v>2355</v>
      </c>
      <c r="J3337" s="2" t="s">
        <v>2013</v>
      </c>
      <c r="K3337" s="1">
        <f>+VLOOKUP(B3337,[23]Sheet1!A$1304:H$1471,6,0)</f>
        <v>4087063</v>
      </c>
      <c r="L3337" s="1">
        <f t="shared" si="204"/>
        <v>3</v>
      </c>
      <c r="M3337" s="6">
        <f>+VLOOKUP(B3337,[23]Sheet1!A$1304:H$1471,8,0)</f>
        <v>45306</v>
      </c>
      <c r="N3337" t="s">
        <v>5405</v>
      </c>
      <c r="R3337" s="4"/>
    </row>
    <row r="3338" spans="1:18" hidden="1" x14ac:dyDescent="0.2">
      <c r="A3338" s="6">
        <v>45283</v>
      </c>
      <c r="B3338" s="2">
        <v>77328</v>
      </c>
      <c r="C3338" s="2" t="s">
        <v>2162</v>
      </c>
      <c r="D3338" s="2" t="s">
        <v>5342</v>
      </c>
      <c r="E3338" s="1">
        <v>921780</v>
      </c>
      <c r="F3338" s="8" t="s">
        <v>316</v>
      </c>
      <c r="G3338" s="1">
        <v>73742</v>
      </c>
      <c r="H3338" s="1">
        <f t="shared" si="205"/>
        <v>995522</v>
      </c>
      <c r="I3338" s="2" t="s">
        <v>1893</v>
      </c>
      <c r="J3338" s="2" t="s">
        <v>375</v>
      </c>
      <c r="K3338" s="1">
        <f>+VLOOKUP(B3338,[23]Sheet1!A$1304:H$1471,6,0)</f>
        <v>921775</v>
      </c>
      <c r="L3338" s="1">
        <f t="shared" si="204"/>
        <v>-5</v>
      </c>
      <c r="M3338" s="6">
        <f>+VLOOKUP(B3338,[23]Sheet1!A$1304:H$1471,8,0)</f>
        <v>45306</v>
      </c>
      <c r="N3338" t="s">
        <v>5405</v>
      </c>
      <c r="R3338" s="4"/>
    </row>
    <row r="3339" spans="1:18" hidden="1" x14ac:dyDescent="0.2">
      <c r="A3339" s="6">
        <v>45283</v>
      </c>
      <c r="B3339" s="2">
        <v>77329</v>
      </c>
      <c r="C3339" s="2" t="s">
        <v>2162</v>
      </c>
      <c r="D3339" s="2" t="s">
        <v>5343</v>
      </c>
      <c r="E3339" s="1">
        <v>2765340</v>
      </c>
      <c r="F3339" s="8" t="s">
        <v>316</v>
      </c>
      <c r="G3339" s="1">
        <v>221227</v>
      </c>
      <c r="H3339" s="1">
        <f t="shared" si="205"/>
        <v>2986567</v>
      </c>
      <c r="I3339" s="2" t="s">
        <v>1893</v>
      </c>
      <c r="J3339" s="2" t="s">
        <v>375</v>
      </c>
      <c r="K3339" s="1">
        <f>+VLOOKUP(B3339,[23]Sheet1!A$1304:H$1471,6,0)</f>
        <v>2765338</v>
      </c>
      <c r="L3339" s="1">
        <f t="shared" si="204"/>
        <v>-2</v>
      </c>
      <c r="M3339" s="6">
        <f>+VLOOKUP(B3339,[23]Sheet1!A$1304:H$1471,8,0)</f>
        <v>45306</v>
      </c>
      <c r="N3339" t="s">
        <v>5405</v>
      </c>
      <c r="R3339" s="4"/>
    </row>
    <row r="3340" spans="1:18" hidden="1" x14ac:dyDescent="0.2">
      <c r="A3340" s="6">
        <v>45283</v>
      </c>
      <c r="B3340" s="2">
        <v>77330</v>
      </c>
      <c r="C3340" s="2" t="s">
        <v>2162</v>
      </c>
      <c r="D3340" s="2" t="s">
        <v>5344</v>
      </c>
      <c r="E3340" s="1">
        <v>2765340</v>
      </c>
      <c r="F3340" s="8" t="s">
        <v>316</v>
      </c>
      <c r="G3340" s="1">
        <v>221227</v>
      </c>
      <c r="H3340" s="1">
        <f t="shared" si="205"/>
        <v>2986567</v>
      </c>
      <c r="I3340" s="2" t="s">
        <v>1893</v>
      </c>
      <c r="J3340" s="2" t="s">
        <v>375</v>
      </c>
      <c r="K3340" s="1">
        <f>+VLOOKUP(B3340,[23]Sheet1!A$1304:H$1471,6,0)</f>
        <v>2765338</v>
      </c>
      <c r="L3340" s="1">
        <f t="shared" si="204"/>
        <v>-2</v>
      </c>
      <c r="M3340" s="6">
        <f>+VLOOKUP(B3340,[23]Sheet1!A$1304:H$1471,8,0)</f>
        <v>45306</v>
      </c>
      <c r="N3340" t="s">
        <v>5405</v>
      </c>
      <c r="R3340" s="4"/>
    </row>
    <row r="3341" spans="1:18" hidden="1" x14ac:dyDescent="0.2">
      <c r="A3341" s="6">
        <v>45283</v>
      </c>
      <c r="B3341" s="2">
        <v>77331</v>
      </c>
      <c r="C3341" s="2" t="s">
        <v>2162</v>
      </c>
      <c r="D3341" s="2" t="s">
        <v>5345</v>
      </c>
      <c r="E3341" s="1">
        <v>3005926</v>
      </c>
      <c r="F3341" s="8" t="s">
        <v>316</v>
      </c>
      <c r="G3341" s="1">
        <v>240474</v>
      </c>
      <c r="H3341" s="1">
        <f t="shared" si="205"/>
        <v>3246400</v>
      </c>
      <c r="I3341" s="2" t="s">
        <v>1893</v>
      </c>
      <c r="J3341" s="2" t="s">
        <v>375</v>
      </c>
      <c r="K3341" s="1">
        <f>+VLOOKUP(B3341,[23]Sheet1!A$1304:H$1471,6,0)</f>
        <v>3005925</v>
      </c>
      <c r="L3341" s="1">
        <f t="shared" si="204"/>
        <v>-1</v>
      </c>
      <c r="M3341" s="6">
        <f>+VLOOKUP(B3341,[23]Sheet1!A$1304:H$1471,8,0)</f>
        <v>45306</v>
      </c>
      <c r="N3341" t="s">
        <v>5405</v>
      </c>
      <c r="R3341" s="4"/>
    </row>
    <row r="3342" spans="1:18" hidden="1" x14ac:dyDescent="0.2">
      <c r="A3342" s="6">
        <v>45283</v>
      </c>
      <c r="B3342" s="2">
        <v>77332</v>
      </c>
      <c r="C3342" s="2" t="s">
        <v>2162</v>
      </c>
      <c r="D3342" s="2" t="s">
        <v>5346</v>
      </c>
      <c r="E3342" s="1">
        <v>2618440</v>
      </c>
      <c r="F3342" s="8" t="s">
        <v>316</v>
      </c>
      <c r="G3342" s="1">
        <v>209475</v>
      </c>
      <c r="H3342" s="1">
        <f t="shared" si="205"/>
        <v>2827915</v>
      </c>
      <c r="I3342" s="2" t="s">
        <v>1893</v>
      </c>
      <c r="J3342" s="2" t="s">
        <v>375</v>
      </c>
      <c r="K3342" s="1">
        <f>+VLOOKUP(B3342,[23]Sheet1!A$1304:H$1471,6,0)</f>
        <v>2618438</v>
      </c>
      <c r="L3342" s="1">
        <f t="shared" si="204"/>
        <v>-2</v>
      </c>
      <c r="M3342" s="6">
        <f>+VLOOKUP(B3342,[23]Sheet1!A$1304:H$1471,8,0)</f>
        <v>45306</v>
      </c>
      <c r="N3342" t="s">
        <v>5405</v>
      </c>
      <c r="R3342" s="4"/>
    </row>
    <row r="3343" spans="1:18" hidden="1" x14ac:dyDescent="0.2">
      <c r="A3343" s="6">
        <v>45283</v>
      </c>
      <c r="B3343" s="2">
        <v>77333</v>
      </c>
      <c r="C3343" s="2" t="s">
        <v>2162</v>
      </c>
      <c r="D3343" s="2" t="s">
        <v>5347</v>
      </c>
      <c r="E3343" s="1">
        <v>1924970</v>
      </c>
      <c r="F3343" s="8" t="s">
        <v>316</v>
      </c>
      <c r="G3343" s="1">
        <v>153998</v>
      </c>
      <c r="H3343" s="1">
        <f t="shared" si="205"/>
        <v>2078968</v>
      </c>
      <c r="I3343" s="2" t="s">
        <v>1893</v>
      </c>
      <c r="J3343" s="2" t="s">
        <v>375</v>
      </c>
      <c r="K3343" s="1">
        <f>+VLOOKUP(B3343,[23]Sheet1!A$1304:H$1471,6,0)</f>
        <v>1924975</v>
      </c>
      <c r="L3343" s="1">
        <f t="shared" si="204"/>
        <v>5</v>
      </c>
      <c r="M3343" s="6">
        <f>+VLOOKUP(B3343,[23]Sheet1!A$1304:H$1471,8,0)</f>
        <v>45306</v>
      </c>
      <c r="N3343" t="s">
        <v>5405</v>
      </c>
      <c r="R3343" s="4"/>
    </row>
    <row r="3344" spans="1:18" hidden="1" x14ac:dyDescent="0.2">
      <c r="A3344" s="6">
        <v>45283</v>
      </c>
      <c r="B3344" s="2">
        <v>77334</v>
      </c>
      <c r="C3344" s="2" t="s">
        <v>2162</v>
      </c>
      <c r="D3344" s="2" t="s">
        <v>5348</v>
      </c>
      <c r="E3344" s="1">
        <v>6301253</v>
      </c>
      <c r="F3344" s="8" t="s">
        <v>316</v>
      </c>
      <c r="G3344" s="1">
        <v>504100</v>
      </c>
      <c r="H3344" s="1">
        <f t="shared" si="205"/>
        <v>6805353</v>
      </c>
      <c r="I3344" s="2" t="s">
        <v>1893</v>
      </c>
      <c r="J3344" s="2" t="s">
        <v>375</v>
      </c>
      <c r="K3344" s="1">
        <f>+VLOOKUP(B3344,[23]Sheet1!A$1304:H$1471,6,0)</f>
        <v>6301250</v>
      </c>
      <c r="L3344" s="1">
        <f t="shared" si="204"/>
        <v>-3</v>
      </c>
      <c r="M3344" s="6">
        <f>+VLOOKUP(B3344,[23]Sheet1!A$1304:H$1471,8,0)</f>
        <v>45306</v>
      </c>
      <c r="N3344" t="s">
        <v>5405</v>
      </c>
      <c r="R3344" s="4"/>
    </row>
    <row r="3345" spans="1:18" hidden="1" x14ac:dyDescent="0.2">
      <c r="A3345" s="6">
        <v>45283</v>
      </c>
      <c r="B3345" s="2">
        <v>77335</v>
      </c>
      <c r="C3345" s="2" t="s">
        <v>2162</v>
      </c>
      <c r="D3345" s="2" t="s">
        <v>5349</v>
      </c>
      <c r="E3345" s="1">
        <v>654610</v>
      </c>
      <c r="F3345" s="8" t="s">
        <v>316</v>
      </c>
      <c r="G3345" s="1">
        <v>52369</v>
      </c>
      <c r="H3345" s="1">
        <f t="shared" si="205"/>
        <v>706979</v>
      </c>
      <c r="I3345" s="2" t="s">
        <v>1893</v>
      </c>
      <c r="J3345" s="2" t="s">
        <v>375</v>
      </c>
      <c r="K3345" s="1">
        <f>+VLOOKUP(B3345,[23]Sheet1!A$1304:H$1471,6,0)</f>
        <v>654613</v>
      </c>
      <c r="L3345" s="1">
        <f t="shared" si="204"/>
        <v>3</v>
      </c>
      <c r="M3345" s="6">
        <f>+VLOOKUP(B3345,[23]Sheet1!A$1304:H$1471,8,0)</f>
        <v>45306</v>
      </c>
      <c r="N3345" t="s">
        <v>5405</v>
      </c>
      <c r="R3345" s="4"/>
    </row>
    <row r="3346" spans="1:18" hidden="1" x14ac:dyDescent="0.2">
      <c r="A3346" s="6">
        <v>45283</v>
      </c>
      <c r="B3346" s="2">
        <v>77336</v>
      </c>
      <c r="C3346" s="2" t="s">
        <v>2162</v>
      </c>
      <c r="D3346" s="2" t="s">
        <v>5350</v>
      </c>
      <c r="E3346" s="1">
        <v>2140385</v>
      </c>
      <c r="F3346" s="8" t="s">
        <v>316</v>
      </c>
      <c r="G3346" s="1">
        <v>171231</v>
      </c>
      <c r="H3346" s="1">
        <f t="shared" si="205"/>
        <v>2311616</v>
      </c>
      <c r="I3346" s="2" t="s">
        <v>1893</v>
      </c>
      <c r="J3346" s="2" t="s">
        <v>375</v>
      </c>
      <c r="K3346" s="1">
        <f>+VLOOKUP(B3346,[23]Sheet1!A$1304:H$1471,6,0)</f>
        <v>2140388</v>
      </c>
      <c r="L3346" s="1">
        <f t="shared" si="204"/>
        <v>3</v>
      </c>
      <c r="M3346" s="6">
        <f>+VLOOKUP(B3346,[23]Sheet1!A$1304:H$1471,8,0)</f>
        <v>45306</v>
      </c>
      <c r="N3346" t="s">
        <v>5405</v>
      </c>
      <c r="R3346" s="4"/>
    </row>
    <row r="3347" spans="1:18" hidden="1" x14ac:dyDescent="0.2">
      <c r="A3347" s="6">
        <v>45283</v>
      </c>
      <c r="B3347" s="2">
        <v>77337</v>
      </c>
      <c r="C3347" s="2" t="s">
        <v>2162</v>
      </c>
      <c r="D3347" s="2" t="s">
        <v>5351</v>
      </c>
      <c r="E3347" s="1">
        <v>3687120</v>
      </c>
      <c r="F3347" s="8" t="s">
        <v>316</v>
      </c>
      <c r="G3347" s="1">
        <v>294970</v>
      </c>
      <c r="H3347" s="1">
        <f t="shared" si="205"/>
        <v>3982090</v>
      </c>
      <c r="I3347" s="2" t="s">
        <v>1893</v>
      </c>
      <c r="J3347" s="2" t="s">
        <v>375</v>
      </c>
      <c r="K3347" s="1">
        <f>+VLOOKUP(B3347,[23]Sheet1!A$1304:H$1471,6,0)</f>
        <v>3687125</v>
      </c>
      <c r="L3347" s="1">
        <f t="shared" si="204"/>
        <v>5</v>
      </c>
      <c r="M3347" s="6">
        <f>+VLOOKUP(B3347,[23]Sheet1!A$1304:H$1471,8,0)</f>
        <v>45306</v>
      </c>
      <c r="N3347" t="s">
        <v>5405</v>
      </c>
      <c r="R3347" s="4"/>
    </row>
    <row r="3348" spans="1:18" hidden="1" x14ac:dyDescent="0.2">
      <c r="A3348" s="6">
        <v>45283</v>
      </c>
      <c r="B3348" s="2">
        <v>77338</v>
      </c>
      <c r="C3348" s="2" t="s">
        <v>2162</v>
      </c>
      <c r="D3348" s="2" t="s">
        <v>5352</v>
      </c>
      <c r="E3348" s="1">
        <v>1190660</v>
      </c>
      <c r="F3348" s="8" t="s">
        <v>316</v>
      </c>
      <c r="G3348" s="1">
        <v>95253</v>
      </c>
      <c r="H3348" s="1">
        <f t="shared" si="205"/>
        <v>1285913</v>
      </c>
      <c r="I3348" s="2" t="s">
        <v>1893</v>
      </c>
      <c r="J3348" s="2" t="s">
        <v>375</v>
      </c>
      <c r="K3348" s="1">
        <f>+VLOOKUP(B3348,[23]Sheet1!A$1304:H$1471,6,0)</f>
        <v>1190663</v>
      </c>
      <c r="L3348" s="1">
        <f t="shared" si="204"/>
        <v>3</v>
      </c>
      <c r="M3348" s="6">
        <f>+VLOOKUP(B3348,[23]Sheet1!A$1304:H$1471,8,0)</f>
        <v>45306</v>
      </c>
      <c r="N3348" t="s">
        <v>5405</v>
      </c>
      <c r="R3348" s="4"/>
    </row>
    <row r="3349" spans="1:18" hidden="1" x14ac:dyDescent="0.2">
      <c r="A3349" s="6">
        <v>45283</v>
      </c>
      <c r="B3349" s="2">
        <v>77339</v>
      </c>
      <c r="C3349" s="2" t="s">
        <v>2162</v>
      </c>
      <c r="D3349" s="2" t="s">
        <v>5353</v>
      </c>
      <c r="E3349" s="1">
        <v>2765340</v>
      </c>
      <c r="F3349" s="8" t="s">
        <v>316</v>
      </c>
      <c r="G3349" s="1">
        <v>221227</v>
      </c>
      <c r="H3349" s="1">
        <f t="shared" si="205"/>
        <v>2986567</v>
      </c>
      <c r="I3349" s="2" t="s">
        <v>1893</v>
      </c>
      <c r="J3349" s="2" t="s">
        <v>375</v>
      </c>
      <c r="K3349" s="1">
        <f>+VLOOKUP(B3349,[23]Sheet1!A$1304:H$1471,6,0)</f>
        <v>2765338</v>
      </c>
      <c r="L3349" s="1">
        <f t="shared" si="204"/>
        <v>-2</v>
      </c>
      <c r="M3349" s="6">
        <f>+VLOOKUP(B3349,[23]Sheet1!A$1304:H$1471,8,0)</f>
        <v>45306</v>
      </c>
      <c r="N3349" t="s">
        <v>5405</v>
      </c>
      <c r="R3349" s="4"/>
    </row>
    <row r="3350" spans="1:18" hidden="1" x14ac:dyDescent="0.2">
      <c r="A3350" s="6">
        <v>45286</v>
      </c>
      <c r="B3350" s="2">
        <v>659</v>
      </c>
      <c r="C3350" s="2" t="s">
        <v>3464</v>
      </c>
      <c r="D3350" s="2" t="s">
        <v>5354</v>
      </c>
      <c r="E3350" s="1">
        <v>-272299</v>
      </c>
      <c r="F3350" s="8" t="s">
        <v>316</v>
      </c>
      <c r="G3350" s="1">
        <v>-21784</v>
      </c>
      <c r="H3350" s="1">
        <f t="shared" si="205"/>
        <v>-294083</v>
      </c>
      <c r="I3350" s="2" t="s">
        <v>1222</v>
      </c>
      <c r="J3350" s="2" t="s">
        <v>915</v>
      </c>
      <c r="K3350" s="1">
        <f>+VLOOKUP(B3350,[23]Sheet1!A$1304:H$1471,6,0)</f>
        <v>-272299</v>
      </c>
      <c r="L3350" s="1">
        <f t="shared" si="204"/>
        <v>0</v>
      </c>
      <c r="M3350" s="6">
        <f>+VLOOKUP(B3350,[23]Sheet1!A$1304:H$1471,8,0)</f>
        <v>45306</v>
      </c>
      <c r="N3350" t="s">
        <v>5405</v>
      </c>
      <c r="R3350" s="4"/>
    </row>
    <row r="3351" spans="1:18" hidden="1" x14ac:dyDescent="0.2">
      <c r="A3351" s="6">
        <v>45286</v>
      </c>
      <c r="B3351" s="2">
        <v>670</v>
      </c>
      <c r="C3351" s="2" t="s">
        <v>3464</v>
      </c>
      <c r="D3351" s="2" t="s">
        <v>5355</v>
      </c>
      <c r="E3351" s="1">
        <v>-111058</v>
      </c>
      <c r="F3351" s="8" t="s">
        <v>316</v>
      </c>
      <c r="G3351" s="1">
        <v>-8885</v>
      </c>
      <c r="H3351" s="1">
        <f t="shared" si="205"/>
        <v>-119943</v>
      </c>
      <c r="I3351" s="2" t="s">
        <v>1222</v>
      </c>
      <c r="J3351" s="2" t="s">
        <v>915</v>
      </c>
      <c r="K3351" s="1">
        <f>+VLOOKUP(B3351,[23]Sheet1!A$1304:H$1471,6,0)</f>
        <v>-111058</v>
      </c>
      <c r="L3351" s="1">
        <f t="shared" si="204"/>
        <v>0</v>
      </c>
      <c r="M3351" s="6">
        <f>+VLOOKUP(B3351,[23]Sheet1!A$1304:H$1471,8,0)</f>
        <v>45306</v>
      </c>
      <c r="N3351" t="s">
        <v>5405</v>
      </c>
      <c r="R3351" s="4"/>
    </row>
    <row r="3352" spans="1:18" hidden="1" x14ac:dyDescent="0.2">
      <c r="A3352" s="6">
        <v>45286</v>
      </c>
      <c r="B3352" s="2">
        <v>826</v>
      </c>
      <c r="C3352" s="2" t="s">
        <v>3389</v>
      </c>
      <c r="D3352" s="2" t="s">
        <v>5356</v>
      </c>
      <c r="E3352" s="1">
        <v>-1309726</v>
      </c>
      <c r="F3352" s="8" t="s">
        <v>316</v>
      </c>
      <c r="G3352" s="1">
        <v>-104778</v>
      </c>
      <c r="H3352" s="1">
        <f t="shared" si="205"/>
        <v>-1414504</v>
      </c>
      <c r="I3352" s="2" t="s">
        <v>1900</v>
      </c>
      <c r="J3352" s="2" t="s">
        <v>441</v>
      </c>
      <c r="K3352" s="1">
        <f>+VLOOKUP(B3352,[23]Sheet1!A$1304:H$1471,6,0)</f>
        <v>-1309726</v>
      </c>
      <c r="L3352" s="1">
        <f t="shared" si="204"/>
        <v>0</v>
      </c>
      <c r="M3352" s="6">
        <f>+VLOOKUP(B3352,[23]Sheet1!A$1304:H$1471,8,0)</f>
        <v>45306</v>
      </c>
      <c r="N3352" t="s">
        <v>5405</v>
      </c>
      <c r="R3352" s="4"/>
    </row>
    <row r="3353" spans="1:18" hidden="1" x14ac:dyDescent="0.2">
      <c r="A3353" s="6">
        <v>45286</v>
      </c>
      <c r="B3353" s="2">
        <v>842</v>
      </c>
      <c r="C3353" s="2" t="s">
        <v>3389</v>
      </c>
      <c r="D3353" s="2" t="s">
        <v>5357</v>
      </c>
      <c r="E3353" s="1">
        <v>-119066</v>
      </c>
      <c r="F3353" s="8" t="s">
        <v>316</v>
      </c>
      <c r="G3353" s="1">
        <v>-9525</v>
      </c>
      <c r="H3353" s="1">
        <f t="shared" si="205"/>
        <v>-128591</v>
      </c>
      <c r="I3353" s="2" t="s">
        <v>1900</v>
      </c>
      <c r="J3353" s="2" t="s">
        <v>441</v>
      </c>
      <c r="K3353" s="1">
        <f>+VLOOKUP(B3353,[23]Sheet1!A$1304:H$1471,6,0)</f>
        <v>-119066</v>
      </c>
      <c r="L3353" s="1">
        <f t="shared" si="204"/>
        <v>0</v>
      </c>
      <c r="M3353" s="6">
        <f>+VLOOKUP(B3353,[23]Sheet1!A$1304:H$1471,8,0)</f>
        <v>45306</v>
      </c>
      <c r="N3353" t="s">
        <v>5405</v>
      </c>
      <c r="R3353" s="4"/>
    </row>
    <row r="3354" spans="1:18" hidden="1" x14ac:dyDescent="0.2">
      <c r="A3354" s="6">
        <v>45287</v>
      </c>
      <c r="B3354" s="2">
        <v>427</v>
      </c>
      <c r="C3354" s="2" t="s">
        <v>3458</v>
      </c>
      <c r="D3354" s="2" t="s">
        <v>5358</v>
      </c>
      <c r="E3354" s="1">
        <v>-559747</v>
      </c>
      <c r="F3354" s="8" t="s">
        <v>316</v>
      </c>
      <c r="G3354" s="1">
        <v>-44780</v>
      </c>
      <c r="H3354" s="1">
        <f t="shared" si="205"/>
        <v>-604527</v>
      </c>
      <c r="I3354" s="2" t="s">
        <v>124</v>
      </c>
      <c r="J3354" s="2" t="s">
        <v>1197</v>
      </c>
      <c r="K3354" s="1">
        <f>+VLOOKUP(B3354,[23]Sheet1!A$1304:H$1471,6,0)</f>
        <v>-559747</v>
      </c>
      <c r="L3354" s="1">
        <f t="shared" si="204"/>
        <v>0</v>
      </c>
      <c r="M3354" s="6">
        <f>+VLOOKUP(B3354,[23]Sheet1!A$1304:H$1471,8,0)</f>
        <v>45306</v>
      </c>
      <c r="N3354" t="s">
        <v>5405</v>
      </c>
      <c r="R3354" s="4"/>
    </row>
    <row r="3355" spans="1:18" hidden="1" x14ac:dyDescent="0.2">
      <c r="A3355" s="6">
        <v>45290</v>
      </c>
      <c r="B3355" s="2">
        <v>79137</v>
      </c>
      <c r="C3355" s="2" t="s">
        <v>2162</v>
      </c>
      <c r="D3355" s="2" t="s">
        <v>5359</v>
      </c>
      <c r="E3355" s="1">
        <v>1468620</v>
      </c>
      <c r="F3355" s="8" t="s">
        <v>316</v>
      </c>
      <c r="G3355" s="1">
        <v>117490</v>
      </c>
      <c r="H3355" s="1">
        <f t="shared" si="205"/>
        <v>1586110</v>
      </c>
      <c r="I3355" s="2" t="s">
        <v>2355</v>
      </c>
      <c r="J3355" s="2" t="s">
        <v>2013</v>
      </c>
      <c r="K3355" s="1">
        <f>+VLOOKUP(B3355,[23]Sheet1!A$1304:H$1471,6,0)</f>
        <v>1468625</v>
      </c>
      <c r="L3355" s="1">
        <f t="shared" si="204"/>
        <v>5</v>
      </c>
      <c r="M3355" s="6">
        <f>+VLOOKUP(B3355,[23]Sheet1!A$1304:H$1471,8,0)</f>
        <v>45306</v>
      </c>
      <c r="N3355" t="s">
        <v>5405</v>
      </c>
      <c r="R3355" s="4"/>
    </row>
    <row r="3356" spans="1:18" hidden="1" x14ac:dyDescent="0.2">
      <c r="A3356" s="6">
        <v>45290</v>
      </c>
      <c r="B3356" s="2">
        <v>79138</v>
      </c>
      <c r="C3356" s="2" t="s">
        <v>2162</v>
      </c>
      <c r="D3356" s="2" t="s">
        <v>5360</v>
      </c>
      <c r="E3356" s="1">
        <v>2381320</v>
      </c>
      <c r="F3356" s="8" t="s">
        <v>316</v>
      </c>
      <c r="G3356" s="1">
        <v>190506</v>
      </c>
      <c r="H3356" s="1">
        <f t="shared" si="205"/>
        <v>2571826</v>
      </c>
      <c r="I3356" s="2" t="s">
        <v>2355</v>
      </c>
      <c r="J3356" s="2" t="s">
        <v>2013</v>
      </c>
      <c r="K3356" s="1">
        <f>+VLOOKUP(B3356,[23]Sheet1!A$1304:H$1471,6,0)</f>
        <v>2381325</v>
      </c>
      <c r="L3356" s="1">
        <f t="shared" si="204"/>
        <v>5</v>
      </c>
      <c r="M3356" s="6">
        <f>+VLOOKUP(B3356,[23]Sheet1!A$1304:H$1471,8,0)</f>
        <v>45306</v>
      </c>
      <c r="N3356" t="s">
        <v>5405</v>
      </c>
      <c r="R3356" s="4"/>
    </row>
    <row r="3357" spans="1:18" hidden="1" x14ac:dyDescent="0.2">
      <c r="A3357" s="6">
        <v>45290</v>
      </c>
      <c r="B3357" s="2">
        <v>79139</v>
      </c>
      <c r="C3357" s="2" t="s">
        <v>2162</v>
      </c>
      <c r="D3357" s="2" t="s">
        <v>5361</v>
      </c>
      <c r="E3357" s="1">
        <v>921780</v>
      </c>
      <c r="F3357" s="8" t="s">
        <v>316</v>
      </c>
      <c r="G3357" s="1">
        <v>73742</v>
      </c>
      <c r="H3357" s="1">
        <f t="shared" si="205"/>
        <v>995522</v>
      </c>
      <c r="I3357" s="2" t="s">
        <v>2355</v>
      </c>
      <c r="J3357" s="2" t="s">
        <v>2013</v>
      </c>
      <c r="K3357" s="1">
        <f>+VLOOKUP(B3357,[23]Sheet1!A$1304:H$1471,6,0)</f>
        <v>921775</v>
      </c>
      <c r="L3357" s="1">
        <f t="shared" si="204"/>
        <v>-5</v>
      </c>
      <c r="M3357" s="6">
        <f>+VLOOKUP(B3357,[23]Sheet1!A$1304:H$1471,8,0)</f>
        <v>45306</v>
      </c>
      <c r="N3357" t="s">
        <v>5405</v>
      </c>
      <c r="R3357" s="4"/>
    </row>
    <row r="3358" spans="1:18" hidden="1" x14ac:dyDescent="0.2">
      <c r="A3358" s="6">
        <v>45290</v>
      </c>
      <c r="B3358" s="2">
        <v>79140</v>
      </c>
      <c r="C3358" s="2" t="s">
        <v>2162</v>
      </c>
      <c r="D3358" s="2" t="s">
        <v>5362</v>
      </c>
      <c r="E3358" s="1">
        <v>1505490</v>
      </c>
      <c r="F3358" s="8" t="s">
        <v>316</v>
      </c>
      <c r="G3358" s="1">
        <v>120439</v>
      </c>
      <c r="H3358" s="1">
        <f t="shared" si="205"/>
        <v>1625929</v>
      </c>
      <c r="I3358" s="2" t="s">
        <v>2355</v>
      </c>
      <c r="J3358" s="2" t="s">
        <v>2013</v>
      </c>
      <c r="K3358" s="1">
        <f>+VLOOKUP(B3358,[23]Sheet1!A$1304:H$1471,6,0)</f>
        <v>1505488</v>
      </c>
      <c r="L3358" s="1">
        <f t="shared" si="204"/>
        <v>-2</v>
      </c>
      <c r="M3358" s="6">
        <f>+VLOOKUP(B3358,[23]Sheet1!A$1304:H$1471,8,0)</f>
        <v>45306</v>
      </c>
      <c r="N3358" t="s">
        <v>5405</v>
      </c>
      <c r="R3358" s="4"/>
    </row>
    <row r="3359" spans="1:18" hidden="1" x14ac:dyDescent="0.2">
      <c r="A3359" s="6">
        <v>45290</v>
      </c>
      <c r="B3359" s="2">
        <v>79141</v>
      </c>
      <c r="C3359" s="2" t="s">
        <v>2162</v>
      </c>
      <c r="D3359" s="2" t="s">
        <v>5363</v>
      </c>
      <c r="E3359" s="1">
        <v>7190952</v>
      </c>
      <c r="F3359" s="8" t="s">
        <v>316</v>
      </c>
      <c r="G3359" s="1">
        <v>575276</v>
      </c>
      <c r="H3359" s="1">
        <f t="shared" si="205"/>
        <v>7766228</v>
      </c>
      <c r="I3359" s="2" t="s">
        <v>2339</v>
      </c>
      <c r="J3359" s="2" t="s">
        <v>1408</v>
      </c>
      <c r="K3359" s="1">
        <f>+VLOOKUP(B3359,[23]Sheet1!A$1304:H$1471,6,0)</f>
        <v>7190950</v>
      </c>
      <c r="L3359" s="1">
        <f t="shared" si="204"/>
        <v>-2</v>
      </c>
      <c r="M3359" s="6">
        <f>+VLOOKUP(B3359,[23]Sheet1!A$1304:H$1471,8,0)</f>
        <v>45306</v>
      </c>
      <c r="N3359" t="s">
        <v>5405</v>
      </c>
      <c r="R3359" s="4"/>
    </row>
    <row r="3360" spans="1:18" hidden="1" x14ac:dyDescent="0.2">
      <c r="A3360" s="6">
        <v>45290</v>
      </c>
      <c r="B3360" s="2">
        <v>79142</v>
      </c>
      <c r="C3360" s="2" t="s">
        <v>2162</v>
      </c>
      <c r="D3360" s="2" t="s">
        <v>5364</v>
      </c>
      <c r="E3360" s="1">
        <v>2381320</v>
      </c>
      <c r="F3360" s="8" t="s">
        <v>316</v>
      </c>
      <c r="G3360" s="1">
        <v>190506</v>
      </c>
      <c r="H3360" s="1">
        <f t="shared" si="205"/>
        <v>2571826</v>
      </c>
      <c r="I3360" s="2" t="s">
        <v>2119</v>
      </c>
      <c r="J3360" s="2" t="s">
        <v>1150</v>
      </c>
      <c r="K3360" s="1">
        <f>+VLOOKUP(B3360,[23]Sheet1!A$1304:H$1471,6,0)</f>
        <v>2381325</v>
      </c>
      <c r="L3360" s="1">
        <f t="shared" si="204"/>
        <v>5</v>
      </c>
      <c r="M3360" s="6">
        <f>+VLOOKUP(B3360,[23]Sheet1!A$1304:H$1471,8,0)</f>
        <v>45306</v>
      </c>
      <c r="N3360" t="s">
        <v>5405</v>
      </c>
      <c r="R3360" s="4"/>
    </row>
    <row r="3361" spans="1:18" hidden="1" x14ac:dyDescent="0.2">
      <c r="A3361" s="6">
        <v>45290</v>
      </c>
      <c r="B3361" s="2">
        <v>79143</v>
      </c>
      <c r="C3361" s="2" t="s">
        <v>2162</v>
      </c>
      <c r="D3361" s="2" t="s">
        <v>5365</v>
      </c>
      <c r="E3361" s="1">
        <v>501830</v>
      </c>
      <c r="F3361" s="8" t="s">
        <v>316</v>
      </c>
      <c r="G3361" s="1">
        <v>40146</v>
      </c>
      <c r="H3361" s="1">
        <f t="shared" si="205"/>
        <v>541976</v>
      </c>
      <c r="I3361" s="2" t="s">
        <v>2119</v>
      </c>
      <c r="J3361" s="2" t="s">
        <v>1150</v>
      </c>
      <c r="K3361" s="1">
        <f>+VLOOKUP(B3361,[23]Sheet1!A$1304:H$1471,6,0)</f>
        <v>501825</v>
      </c>
      <c r="L3361" s="1">
        <f t="shared" si="204"/>
        <v>-5</v>
      </c>
      <c r="M3361" s="6">
        <f>+VLOOKUP(B3361,[23]Sheet1!A$1304:H$1471,8,0)</f>
        <v>45306</v>
      </c>
      <c r="N3361" t="s">
        <v>5405</v>
      </c>
      <c r="R3361" s="4"/>
    </row>
    <row r="3362" spans="1:18" hidden="1" x14ac:dyDescent="0.2">
      <c r="A3362" s="6">
        <v>45290</v>
      </c>
      <c r="B3362" s="2">
        <v>79144</v>
      </c>
      <c r="C3362" s="2" t="s">
        <v>2162</v>
      </c>
      <c r="D3362" s="2" t="s">
        <v>5366</v>
      </c>
      <c r="E3362" s="1">
        <v>1468620</v>
      </c>
      <c r="F3362" s="8" t="s">
        <v>316</v>
      </c>
      <c r="G3362" s="1">
        <v>117490</v>
      </c>
      <c r="H3362" s="1">
        <f t="shared" si="205"/>
        <v>1586110</v>
      </c>
      <c r="I3362" s="2" t="s">
        <v>2119</v>
      </c>
      <c r="J3362" s="2" t="s">
        <v>1150</v>
      </c>
      <c r="K3362" s="1">
        <f>+VLOOKUP(B3362,[23]Sheet1!A$1304:H$1471,6,0)</f>
        <v>1468625</v>
      </c>
      <c r="L3362" s="1">
        <f t="shared" si="204"/>
        <v>5</v>
      </c>
      <c r="M3362" s="6">
        <f>+VLOOKUP(B3362,[23]Sheet1!A$1304:H$1471,8,0)</f>
        <v>45306</v>
      </c>
      <c r="N3362" t="s">
        <v>5405</v>
      </c>
      <c r="R3362" s="4"/>
    </row>
    <row r="3363" spans="1:18" hidden="1" x14ac:dyDescent="0.2">
      <c r="A3363" s="6">
        <v>45290</v>
      </c>
      <c r="B3363" s="2">
        <v>79145</v>
      </c>
      <c r="C3363" s="2" t="s">
        <v>2162</v>
      </c>
      <c r="D3363" s="2" t="s">
        <v>5367</v>
      </c>
      <c r="E3363" s="1">
        <v>1468620</v>
      </c>
      <c r="F3363" s="8" t="s">
        <v>316</v>
      </c>
      <c r="G3363" s="1">
        <v>117490</v>
      </c>
      <c r="H3363" s="1">
        <f t="shared" si="205"/>
        <v>1586110</v>
      </c>
      <c r="I3363" s="2" t="s">
        <v>2355</v>
      </c>
      <c r="J3363" s="2" t="s">
        <v>2013</v>
      </c>
      <c r="K3363" s="1">
        <f>+VLOOKUP(B3363,[23]Sheet1!A$1304:H$1471,6,0)</f>
        <v>1468625</v>
      </c>
      <c r="L3363" s="1">
        <f t="shared" si="204"/>
        <v>5</v>
      </c>
      <c r="M3363" s="6">
        <f>+VLOOKUP(B3363,[23]Sheet1!A$1304:H$1471,8,0)</f>
        <v>45306</v>
      </c>
      <c r="N3363" t="s">
        <v>5405</v>
      </c>
      <c r="R3363" s="4"/>
    </row>
    <row r="3364" spans="1:18" hidden="1" x14ac:dyDescent="0.2">
      <c r="A3364" s="6">
        <v>45290</v>
      </c>
      <c r="B3364" s="2">
        <v>79146</v>
      </c>
      <c r="C3364" s="2" t="s">
        <v>2162</v>
      </c>
      <c r="D3364" s="2" t="s">
        <v>5368</v>
      </c>
      <c r="E3364" s="1">
        <v>4233960</v>
      </c>
      <c r="F3364" s="8" t="s">
        <v>316</v>
      </c>
      <c r="G3364" s="1">
        <v>338717</v>
      </c>
      <c r="H3364" s="1">
        <f t="shared" si="205"/>
        <v>4572677</v>
      </c>
      <c r="I3364" s="2" t="s">
        <v>2355</v>
      </c>
      <c r="J3364" s="2" t="s">
        <v>2013</v>
      </c>
      <c r="K3364" s="1">
        <f>+VLOOKUP(B3364,[23]Sheet1!A$1304:H$1471,6,0)</f>
        <v>4233963</v>
      </c>
      <c r="L3364" s="1">
        <f t="shared" si="204"/>
        <v>3</v>
      </c>
      <c r="M3364" s="6">
        <f>+VLOOKUP(B3364,[23]Sheet1!A$1304:H$1471,8,0)</f>
        <v>45306</v>
      </c>
      <c r="N3364" t="s">
        <v>5405</v>
      </c>
      <c r="R3364" s="4"/>
    </row>
    <row r="3365" spans="1:18" hidden="1" x14ac:dyDescent="0.2">
      <c r="A3365" s="6">
        <v>45290</v>
      </c>
      <c r="B3365" s="2">
        <v>79147</v>
      </c>
      <c r="C3365" s="2" t="s">
        <v>2162</v>
      </c>
      <c r="D3365" s="2" t="s">
        <v>5369</v>
      </c>
      <c r="E3365" s="1">
        <v>4608900</v>
      </c>
      <c r="F3365" s="8" t="s">
        <v>316</v>
      </c>
      <c r="G3365" s="1">
        <v>368712</v>
      </c>
      <c r="H3365" s="1">
        <f t="shared" si="205"/>
        <v>4977612</v>
      </c>
      <c r="I3365" s="2" t="s">
        <v>2355</v>
      </c>
      <c r="J3365" s="2" t="s">
        <v>2013</v>
      </c>
      <c r="K3365" s="1">
        <f>+VLOOKUP(B3365,[23]Sheet1!A$1304:H$1471,6,0)</f>
        <v>4608900</v>
      </c>
      <c r="L3365" s="1">
        <f t="shared" si="204"/>
        <v>0</v>
      </c>
      <c r="M3365" s="6">
        <f>+VLOOKUP(B3365,[23]Sheet1!A$1304:H$1471,8,0)</f>
        <v>45306</v>
      </c>
      <c r="N3365" t="s">
        <v>5405</v>
      </c>
      <c r="R3365" s="4"/>
    </row>
    <row r="3366" spans="1:18" hidden="1" x14ac:dyDescent="0.2">
      <c r="A3366" s="6">
        <v>45290</v>
      </c>
      <c r="B3366" s="2">
        <v>79148</v>
      </c>
      <c r="C3366" s="2" t="s">
        <v>2162</v>
      </c>
      <c r="D3366" s="2" t="s">
        <v>5370</v>
      </c>
      <c r="E3366" s="1">
        <v>6354460</v>
      </c>
      <c r="F3366" s="8" t="s">
        <v>316</v>
      </c>
      <c r="G3366" s="1">
        <v>508357</v>
      </c>
      <c r="H3366" s="1">
        <f t="shared" si="205"/>
        <v>6862817</v>
      </c>
      <c r="I3366" s="2" t="s">
        <v>2355</v>
      </c>
      <c r="J3366" s="2" t="s">
        <v>2013</v>
      </c>
      <c r="K3366" s="1">
        <f>+VLOOKUP(B3366,[23]Sheet1!A$1304:H$1471,6,0)</f>
        <v>6785820</v>
      </c>
      <c r="L3366" s="1">
        <f t="shared" si="204"/>
        <v>431360</v>
      </c>
      <c r="M3366" s="6">
        <f>+VLOOKUP(B3366,[23]Sheet1!A$1304:H$1471,8,0)</f>
        <v>45306</v>
      </c>
      <c r="N3366" t="s">
        <v>5405</v>
      </c>
      <c r="O3366" s="15" t="s">
        <v>5406</v>
      </c>
      <c r="P3366" s="15">
        <v>431360</v>
      </c>
      <c r="R3366" s="4"/>
    </row>
    <row r="3367" spans="1:18" hidden="1" x14ac:dyDescent="0.2">
      <c r="A3367" s="6">
        <v>45290</v>
      </c>
      <c r="B3367" s="2">
        <v>79149</v>
      </c>
      <c r="C3367" s="2" t="s">
        <v>2162</v>
      </c>
      <c r="D3367" s="2" t="s">
        <v>5371</v>
      </c>
      <c r="E3367" s="1">
        <v>921780</v>
      </c>
      <c r="F3367" s="8" t="s">
        <v>316</v>
      </c>
      <c r="G3367" s="1">
        <v>73742</v>
      </c>
      <c r="H3367" s="1">
        <f t="shared" si="205"/>
        <v>995522</v>
      </c>
      <c r="I3367" s="2" t="s">
        <v>124</v>
      </c>
      <c r="J3367" s="2" t="s">
        <v>1197</v>
      </c>
      <c r="K3367" s="1">
        <f>+VLOOKUP(B3367,[23]Sheet1!A$1304:H$1471,6,0)</f>
        <v>921775</v>
      </c>
      <c r="L3367" s="1">
        <f t="shared" si="204"/>
        <v>-5</v>
      </c>
      <c r="M3367" s="6">
        <f>+VLOOKUP(B3367,[23]Sheet1!A$1304:H$1471,8,0)</f>
        <v>45306</v>
      </c>
      <c r="N3367" t="s">
        <v>5405</v>
      </c>
      <c r="R3367" s="4"/>
    </row>
    <row r="3368" spans="1:18" hidden="1" x14ac:dyDescent="0.2">
      <c r="A3368" s="6">
        <v>45290</v>
      </c>
      <c r="B3368" s="2">
        <v>79150</v>
      </c>
      <c r="C3368" s="2" t="s">
        <v>2162</v>
      </c>
      <c r="D3368" s="2" t="s">
        <v>5372</v>
      </c>
      <c r="E3368" s="1">
        <v>921780</v>
      </c>
      <c r="F3368" s="8" t="s">
        <v>316</v>
      </c>
      <c r="G3368" s="1">
        <v>73742</v>
      </c>
      <c r="H3368" s="1">
        <f t="shared" si="205"/>
        <v>995522</v>
      </c>
      <c r="I3368" s="2" t="s">
        <v>124</v>
      </c>
      <c r="J3368" s="2" t="s">
        <v>1197</v>
      </c>
      <c r="K3368" s="1">
        <f>+VLOOKUP(B3368,[23]Sheet1!A$1304:H$1471,6,0)</f>
        <v>921775</v>
      </c>
      <c r="L3368" s="1">
        <f t="shared" si="204"/>
        <v>-5</v>
      </c>
      <c r="M3368" s="6">
        <f>+VLOOKUP(B3368,[23]Sheet1!A$1304:H$1471,8,0)</f>
        <v>45306</v>
      </c>
      <c r="N3368" t="s">
        <v>5405</v>
      </c>
      <c r="R3368" s="4"/>
    </row>
    <row r="3369" spans="1:18" hidden="1" x14ac:dyDescent="0.2">
      <c r="A3369" s="6">
        <v>45290</v>
      </c>
      <c r="B3369" s="2">
        <v>79151</v>
      </c>
      <c r="C3369" s="2" t="s">
        <v>2162</v>
      </c>
      <c r="D3369" s="2" t="s">
        <v>5373</v>
      </c>
      <c r="E3369" s="1">
        <v>1309220</v>
      </c>
      <c r="F3369" s="8" t="s">
        <v>316</v>
      </c>
      <c r="G3369" s="1">
        <v>104738</v>
      </c>
      <c r="H3369" s="1">
        <f t="shared" si="205"/>
        <v>1413958</v>
      </c>
      <c r="I3369" s="2" t="s">
        <v>124</v>
      </c>
      <c r="J3369" s="2" t="s">
        <v>1197</v>
      </c>
      <c r="K3369" s="1">
        <f>+VLOOKUP(B3369,[23]Sheet1!A$1304:H$1471,6,0)</f>
        <v>1309225</v>
      </c>
      <c r="L3369" s="1">
        <f t="shared" si="204"/>
        <v>5</v>
      </c>
      <c r="M3369" s="6">
        <f>+VLOOKUP(B3369,[23]Sheet1!A$1304:H$1471,8,0)</f>
        <v>45306</v>
      </c>
      <c r="N3369" t="s">
        <v>5405</v>
      </c>
      <c r="R3369" s="4"/>
    </row>
    <row r="3370" spans="1:18" hidden="1" x14ac:dyDescent="0.2">
      <c r="A3370" s="6">
        <v>45290</v>
      </c>
      <c r="B3370" s="2">
        <v>79152</v>
      </c>
      <c r="C3370" s="2" t="s">
        <v>2162</v>
      </c>
      <c r="D3370" s="2" t="s">
        <v>5374</v>
      </c>
      <c r="E3370" s="1">
        <v>2381320</v>
      </c>
      <c r="F3370" s="8" t="s">
        <v>316</v>
      </c>
      <c r="G3370" s="1">
        <v>190506</v>
      </c>
      <c r="H3370" s="1">
        <f t="shared" si="205"/>
        <v>2571826</v>
      </c>
      <c r="I3370" s="2" t="s">
        <v>124</v>
      </c>
      <c r="J3370" s="2" t="s">
        <v>1197</v>
      </c>
      <c r="K3370" s="1">
        <f>+VLOOKUP(B3370,[23]Sheet1!A$1304:H$1471,6,0)</f>
        <v>2381325</v>
      </c>
      <c r="L3370" s="1">
        <f t="shared" si="204"/>
        <v>5</v>
      </c>
      <c r="M3370" s="6">
        <f>+VLOOKUP(B3370,[23]Sheet1!A$1304:H$1471,8,0)</f>
        <v>45306</v>
      </c>
      <c r="N3370" t="s">
        <v>5405</v>
      </c>
      <c r="R3370" s="4"/>
    </row>
    <row r="3371" spans="1:18" hidden="1" x14ac:dyDescent="0.2">
      <c r="A3371" s="6">
        <v>45290</v>
      </c>
      <c r="B3371" s="2">
        <v>79153</v>
      </c>
      <c r="C3371" s="2" t="s">
        <v>2162</v>
      </c>
      <c r="D3371" s="2" t="s">
        <v>5375</v>
      </c>
      <c r="E3371" s="1">
        <v>3849940</v>
      </c>
      <c r="F3371" s="8" t="s">
        <v>316</v>
      </c>
      <c r="G3371" s="1">
        <v>307995</v>
      </c>
      <c r="H3371" s="1">
        <f t="shared" si="205"/>
        <v>4157935</v>
      </c>
      <c r="I3371" s="2" t="s">
        <v>24</v>
      </c>
      <c r="J3371" s="2" t="s">
        <v>349</v>
      </c>
      <c r="K3371" s="1">
        <f>+VLOOKUP(B3371,[24]Sheet1!$A:$H,6,0)</f>
        <v>3849938</v>
      </c>
      <c r="L3371" s="1">
        <f t="shared" ref="L3371:L3399" si="206">+K3371-E3371</f>
        <v>-2</v>
      </c>
      <c r="M3371" s="6">
        <f>+VLOOKUP(B3371,[24]Sheet1!$A:$H,8,0)</f>
        <v>45327</v>
      </c>
      <c r="N3371" t="s">
        <v>5542</v>
      </c>
      <c r="R3371" s="4"/>
    </row>
    <row r="3372" spans="1:18" hidden="1" x14ac:dyDescent="0.2">
      <c r="A3372" s="6">
        <v>45290</v>
      </c>
      <c r="B3372" s="2">
        <v>79154</v>
      </c>
      <c r="C3372" s="2" t="s">
        <v>2162</v>
      </c>
      <c r="D3372" s="2" t="s">
        <v>5376</v>
      </c>
      <c r="E3372" s="1">
        <v>1843560</v>
      </c>
      <c r="F3372" s="8" t="s">
        <v>316</v>
      </c>
      <c r="G3372" s="1">
        <v>147485</v>
      </c>
      <c r="H3372" s="1">
        <f t="shared" ref="H3372:H3399" si="207">+E3372+G3372</f>
        <v>1991045</v>
      </c>
      <c r="I3372" s="2" t="s">
        <v>1900</v>
      </c>
      <c r="J3372" s="2" t="s">
        <v>441</v>
      </c>
      <c r="K3372" s="1">
        <f>+VLOOKUP(B3372,[23]Sheet1!A$1304:H$1471,6,0)</f>
        <v>1843560</v>
      </c>
      <c r="L3372" s="1">
        <f t="shared" si="206"/>
        <v>0</v>
      </c>
      <c r="M3372" s="6">
        <f>+VLOOKUP(B3372,[23]Sheet1!A$1304:H$1471,8,0)</f>
        <v>45306</v>
      </c>
      <c r="N3372" t="s">
        <v>5405</v>
      </c>
      <c r="R3372" s="4"/>
    </row>
    <row r="3373" spans="1:18" hidden="1" x14ac:dyDescent="0.2">
      <c r="A3373" s="6">
        <v>45290</v>
      </c>
      <c r="B3373" s="2">
        <v>79155</v>
      </c>
      <c r="C3373" s="2" t="s">
        <v>2162</v>
      </c>
      <c r="D3373" s="2" t="s">
        <v>5377</v>
      </c>
      <c r="E3373" s="1">
        <v>2390400</v>
      </c>
      <c r="F3373" s="8" t="s">
        <v>316</v>
      </c>
      <c r="G3373" s="1">
        <v>191232</v>
      </c>
      <c r="H3373" s="1">
        <f t="shared" si="207"/>
        <v>2581632</v>
      </c>
      <c r="I3373" s="2" t="s">
        <v>1900</v>
      </c>
      <c r="J3373" s="2" t="s">
        <v>441</v>
      </c>
      <c r="K3373" s="1">
        <f>+VLOOKUP(B3373,[23]Sheet1!A$1304:H$1471,6,0)</f>
        <v>2390400</v>
      </c>
      <c r="L3373" s="1">
        <f t="shared" si="206"/>
        <v>0</v>
      </c>
      <c r="M3373" s="6">
        <f>+VLOOKUP(B3373,[23]Sheet1!A$1304:H$1471,8,0)</f>
        <v>45306</v>
      </c>
      <c r="N3373" t="s">
        <v>5405</v>
      </c>
      <c r="R3373" s="4"/>
    </row>
    <row r="3374" spans="1:18" hidden="1" x14ac:dyDescent="0.2">
      <c r="A3374" s="6">
        <v>45290</v>
      </c>
      <c r="B3374" s="2">
        <v>79156</v>
      </c>
      <c r="C3374" s="2" t="s">
        <v>2162</v>
      </c>
      <c r="D3374" s="2" t="s">
        <v>5378</v>
      </c>
      <c r="E3374" s="1">
        <v>3849940</v>
      </c>
      <c r="F3374" s="8" t="s">
        <v>316</v>
      </c>
      <c r="G3374" s="1">
        <v>307995</v>
      </c>
      <c r="H3374" s="1">
        <f t="shared" si="207"/>
        <v>4157935</v>
      </c>
      <c r="I3374" s="2" t="s">
        <v>1900</v>
      </c>
      <c r="J3374" s="2" t="s">
        <v>441</v>
      </c>
      <c r="K3374" s="1">
        <f>+VLOOKUP(B3374,[23]Sheet1!A$1304:H$1471,6,0)</f>
        <v>3849938</v>
      </c>
      <c r="L3374" s="1">
        <f t="shared" si="206"/>
        <v>-2</v>
      </c>
      <c r="M3374" s="6">
        <f>+VLOOKUP(B3374,[23]Sheet1!A$1304:H$1471,8,0)</f>
        <v>45306</v>
      </c>
      <c r="N3374" t="s">
        <v>5405</v>
      </c>
      <c r="R3374" s="4"/>
    </row>
    <row r="3375" spans="1:18" hidden="1" x14ac:dyDescent="0.2">
      <c r="A3375" s="6">
        <v>45290</v>
      </c>
      <c r="B3375" s="2">
        <v>79157</v>
      </c>
      <c r="C3375" s="2" t="s">
        <v>2162</v>
      </c>
      <c r="D3375" s="2" t="s">
        <v>5379</v>
      </c>
      <c r="E3375" s="1">
        <v>4762540</v>
      </c>
      <c r="F3375" s="8" t="s">
        <v>316</v>
      </c>
      <c r="G3375" s="1">
        <v>381003</v>
      </c>
      <c r="H3375" s="1">
        <f t="shared" si="207"/>
        <v>5143543</v>
      </c>
      <c r="I3375" s="2" t="s">
        <v>944</v>
      </c>
      <c r="J3375" s="2" t="s">
        <v>319</v>
      </c>
      <c r="K3375" s="1">
        <f>+VLOOKUP(B3375,[24]Sheet1!$A:$H,6,0)</f>
        <v>4762538</v>
      </c>
      <c r="L3375" s="1">
        <f t="shared" si="206"/>
        <v>-2</v>
      </c>
      <c r="M3375" s="6">
        <f>+VLOOKUP(B3375,[24]Sheet1!$A:$H,8,0)</f>
        <v>45327</v>
      </c>
      <c r="N3375" t="s">
        <v>5542</v>
      </c>
      <c r="R3375" s="4"/>
    </row>
    <row r="3376" spans="1:18" hidden="1" x14ac:dyDescent="0.2">
      <c r="A3376" s="6">
        <v>45290</v>
      </c>
      <c r="B3376" s="2">
        <v>79158</v>
      </c>
      <c r="C3376" s="2" t="s">
        <v>2162</v>
      </c>
      <c r="D3376" s="2" t="s">
        <v>5380</v>
      </c>
      <c r="E3376" s="1">
        <v>921780</v>
      </c>
      <c r="F3376" s="8" t="s">
        <v>316</v>
      </c>
      <c r="G3376" s="1">
        <v>73742</v>
      </c>
      <c r="H3376" s="1">
        <f t="shared" si="207"/>
        <v>995522</v>
      </c>
      <c r="I3376" s="2" t="s">
        <v>944</v>
      </c>
      <c r="J3376" s="2" t="s">
        <v>319</v>
      </c>
      <c r="K3376" s="1">
        <f>+VLOOKUP(B3376,[24]Sheet1!$A:$H,6,0)</f>
        <v>921775</v>
      </c>
      <c r="L3376" s="1">
        <f t="shared" si="206"/>
        <v>-5</v>
      </c>
      <c r="M3376" s="6">
        <f>+VLOOKUP(B3376,[24]Sheet1!$A:$H,8,0)</f>
        <v>45327</v>
      </c>
      <c r="N3376" t="s">
        <v>5542</v>
      </c>
      <c r="R3376" s="4"/>
    </row>
    <row r="3377" spans="1:18" hidden="1" x14ac:dyDescent="0.2">
      <c r="A3377" s="6">
        <v>45290</v>
      </c>
      <c r="B3377" s="2">
        <v>79159</v>
      </c>
      <c r="C3377" s="2" t="s">
        <v>2162</v>
      </c>
      <c r="D3377" s="2" t="s">
        <v>5381</v>
      </c>
      <c r="E3377" s="1">
        <v>1843560</v>
      </c>
      <c r="F3377" s="8" t="s">
        <v>316</v>
      </c>
      <c r="G3377" s="1">
        <v>147485</v>
      </c>
      <c r="H3377" s="1">
        <f t="shared" si="207"/>
        <v>1991045</v>
      </c>
      <c r="I3377" s="2" t="s">
        <v>944</v>
      </c>
      <c r="J3377" s="2" t="s">
        <v>319</v>
      </c>
      <c r="K3377" s="1">
        <f>+VLOOKUP(B3377,[24]Sheet1!$A:$H,6,0)</f>
        <v>1843563</v>
      </c>
      <c r="L3377" s="1">
        <f t="shared" si="206"/>
        <v>3</v>
      </c>
      <c r="M3377" s="6">
        <f>+VLOOKUP(B3377,[24]Sheet1!$A:$H,8,0)</f>
        <v>45327</v>
      </c>
      <c r="N3377" t="s">
        <v>5542</v>
      </c>
      <c r="R3377" s="4"/>
    </row>
    <row r="3378" spans="1:18" hidden="1" x14ac:dyDescent="0.2">
      <c r="A3378" s="6">
        <v>45290</v>
      </c>
      <c r="B3378" s="2">
        <v>79160</v>
      </c>
      <c r="C3378" s="2" t="s">
        <v>2162</v>
      </c>
      <c r="D3378" s="2" t="s">
        <v>5382</v>
      </c>
      <c r="E3378" s="1">
        <v>3849940</v>
      </c>
      <c r="F3378" s="8" t="s">
        <v>316</v>
      </c>
      <c r="G3378" s="1">
        <v>307995</v>
      </c>
      <c r="H3378" s="1">
        <f t="shared" si="207"/>
        <v>4157935</v>
      </c>
      <c r="I3378" s="2" t="s">
        <v>2339</v>
      </c>
      <c r="J3378" s="2" t="s">
        <v>1408</v>
      </c>
      <c r="K3378" s="1">
        <f>+VLOOKUP(B3378,[23]Sheet1!A$1304:H$1471,6,0)</f>
        <v>3849938</v>
      </c>
      <c r="L3378" s="1">
        <f t="shared" si="206"/>
        <v>-2</v>
      </c>
      <c r="M3378" s="6">
        <f>+VLOOKUP(B3378,[23]Sheet1!A$1304:H$1471,8,0)</f>
        <v>45306</v>
      </c>
      <c r="N3378" t="s">
        <v>5405</v>
      </c>
      <c r="R3378" s="4"/>
    </row>
    <row r="3379" spans="1:18" hidden="1" x14ac:dyDescent="0.2">
      <c r="A3379" s="6">
        <v>45290</v>
      </c>
      <c r="B3379" s="2">
        <v>79161</v>
      </c>
      <c r="C3379" s="2" t="s">
        <v>2162</v>
      </c>
      <c r="D3379" s="2" t="s">
        <v>5383</v>
      </c>
      <c r="E3379" s="1">
        <v>5530680</v>
      </c>
      <c r="F3379" s="8" t="s">
        <v>316</v>
      </c>
      <c r="G3379" s="1">
        <v>442454</v>
      </c>
      <c r="H3379" s="1">
        <f t="shared" si="207"/>
        <v>5973134</v>
      </c>
      <c r="I3379" s="2" t="s">
        <v>2339</v>
      </c>
      <c r="J3379" s="2" t="s">
        <v>1408</v>
      </c>
      <c r="K3379" s="1">
        <f>+VLOOKUP(B3379,[23]Sheet1!A$1304:H$1471,6,0)</f>
        <v>5530675</v>
      </c>
      <c r="L3379" s="1">
        <f t="shared" si="206"/>
        <v>-5</v>
      </c>
      <c r="M3379" s="6">
        <f>+VLOOKUP(B3379,[23]Sheet1!A$1304:H$1471,8,0)</f>
        <v>45306</v>
      </c>
      <c r="N3379" t="s">
        <v>5405</v>
      </c>
      <c r="R3379" s="4"/>
    </row>
    <row r="3380" spans="1:18" hidden="1" x14ac:dyDescent="0.2">
      <c r="A3380" s="6">
        <v>45290</v>
      </c>
      <c r="B3380" s="2">
        <v>79162</v>
      </c>
      <c r="C3380" s="2" t="s">
        <v>2162</v>
      </c>
      <c r="D3380" s="2" t="s">
        <v>5384</v>
      </c>
      <c r="E3380" s="1">
        <v>921780</v>
      </c>
      <c r="F3380" s="8" t="s">
        <v>316</v>
      </c>
      <c r="G3380" s="1">
        <v>73742</v>
      </c>
      <c r="H3380" s="1">
        <f t="shared" si="207"/>
        <v>995522</v>
      </c>
      <c r="I3380" s="2" t="s">
        <v>1796</v>
      </c>
      <c r="J3380" s="2" t="s">
        <v>913</v>
      </c>
      <c r="K3380" s="1">
        <f>+VLOOKUP(B3380,[23]Sheet1!A$1304:H$1471,6,0)</f>
        <v>921775</v>
      </c>
      <c r="L3380" s="1">
        <f t="shared" si="206"/>
        <v>-5</v>
      </c>
      <c r="M3380" s="6">
        <f>+VLOOKUP(B3380,[23]Sheet1!A$1304:H$1471,8,0)</f>
        <v>45306</v>
      </c>
      <c r="N3380" t="s">
        <v>5405</v>
      </c>
      <c r="R3380" s="4"/>
    </row>
    <row r="3381" spans="1:18" hidden="1" x14ac:dyDescent="0.2">
      <c r="A3381" s="6">
        <v>45290</v>
      </c>
      <c r="B3381" s="2">
        <v>79163</v>
      </c>
      <c r="C3381" s="2" t="s">
        <v>2162</v>
      </c>
      <c r="D3381" s="2" t="s">
        <v>5385</v>
      </c>
      <c r="E3381" s="1">
        <v>2381320</v>
      </c>
      <c r="F3381" s="8" t="s">
        <v>316</v>
      </c>
      <c r="G3381" s="1">
        <v>190506</v>
      </c>
      <c r="H3381" s="1">
        <f t="shared" si="207"/>
        <v>2571826</v>
      </c>
      <c r="I3381" s="2" t="s">
        <v>1796</v>
      </c>
      <c r="J3381" s="2" t="s">
        <v>913</v>
      </c>
      <c r="K3381" s="1">
        <f>+VLOOKUP(B3381,[23]Sheet1!A$1304:H$1471,6,0)</f>
        <v>2381325</v>
      </c>
      <c r="L3381" s="1">
        <f t="shared" si="206"/>
        <v>5</v>
      </c>
      <c r="M3381" s="6">
        <f>+VLOOKUP(B3381,[23]Sheet1!A$1304:H$1471,8,0)</f>
        <v>45306</v>
      </c>
      <c r="N3381" t="s">
        <v>5405</v>
      </c>
      <c r="R3381" s="4"/>
    </row>
    <row r="3382" spans="1:18" hidden="1" x14ac:dyDescent="0.2">
      <c r="A3382" s="6">
        <v>45290</v>
      </c>
      <c r="B3382" s="2">
        <v>79164</v>
      </c>
      <c r="C3382" s="2" t="s">
        <v>2162</v>
      </c>
      <c r="D3382" s="2" t="s">
        <v>5386</v>
      </c>
      <c r="E3382" s="1">
        <v>2381320</v>
      </c>
      <c r="F3382" s="8" t="s">
        <v>316</v>
      </c>
      <c r="G3382" s="1">
        <v>190506</v>
      </c>
      <c r="H3382" s="1">
        <f t="shared" si="207"/>
        <v>2571826</v>
      </c>
      <c r="I3382" s="2" t="s">
        <v>1554</v>
      </c>
      <c r="J3382" s="2" t="s">
        <v>2830</v>
      </c>
      <c r="K3382" s="1">
        <f>+VLOOKUP(B3382,[23]Sheet1!A$1304:H$1471,6,0)</f>
        <v>2381325</v>
      </c>
      <c r="L3382" s="1">
        <f t="shared" si="206"/>
        <v>5</v>
      </c>
      <c r="M3382" s="6">
        <f>+VLOOKUP(B3382,[23]Sheet1!A$1304:H$1471,8,0)</f>
        <v>45306</v>
      </c>
      <c r="N3382" t="s">
        <v>5405</v>
      </c>
      <c r="R3382" s="4"/>
    </row>
    <row r="3383" spans="1:18" hidden="1" x14ac:dyDescent="0.2">
      <c r="A3383" s="6">
        <v>45290</v>
      </c>
      <c r="B3383" s="2">
        <v>79165</v>
      </c>
      <c r="C3383" s="2" t="s">
        <v>2162</v>
      </c>
      <c r="D3383" s="2" t="s">
        <v>5387</v>
      </c>
      <c r="E3383" s="1">
        <v>921780</v>
      </c>
      <c r="F3383" s="8" t="s">
        <v>316</v>
      </c>
      <c r="G3383" s="1">
        <v>73742</v>
      </c>
      <c r="H3383" s="1">
        <f t="shared" si="207"/>
        <v>995522</v>
      </c>
      <c r="I3383" s="2" t="s">
        <v>2445</v>
      </c>
      <c r="J3383" s="2" t="s">
        <v>1098</v>
      </c>
      <c r="K3383" s="1">
        <f>+VLOOKUP(B3383,[24]Sheet1!$A:$H,6,0)</f>
        <v>921775</v>
      </c>
      <c r="L3383" s="1">
        <f t="shared" si="206"/>
        <v>-5</v>
      </c>
      <c r="M3383" s="6">
        <f>+VLOOKUP(B3383,[24]Sheet1!$A:$H,8,0)</f>
        <v>45327</v>
      </c>
      <c r="N3383" t="s">
        <v>5542</v>
      </c>
      <c r="R3383" s="4"/>
    </row>
    <row r="3384" spans="1:18" hidden="1" x14ac:dyDescent="0.2">
      <c r="A3384" s="6">
        <v>45290</v>
      </c>
      <c r="B3384" s="2">
        <v>79166</v>
      </c>
      <c r="C3384" s="2" t="s">
        <v>2162</v>
      </c>
      <c r="D3384" s="2" t="s">
        <v>5388</v>
      </c>
      <c r="E3384" s="1">
        <v>1309220</v>
      </c>
      <c r="F3384" s="8" t="s">
        <v>316</v>
      </c>
      <c r="G3384" s="1">
        <v>104738</v>
      </c>
      <c r="H3384" s="1">
        <f t="shared" si="207"/>
        <v>1413958</v>
      </c>
      <c r="I3384" s="2" t="s">
        <v>2445</v>
      </c>
      <c r="J3384" s="2" t="s">
        <v>1098</v>
      </c>
      <c r="K3384" s="1">
        <f>+VLOOKUP(B3384,[24]Sheet1!$A:$H,6,0)</f>
        <v>1309225</v>
      </c>
      <c r="L3384" s="1">
        <f t="shared" si="206"/>
        <v>5</v>
      </c>
      <c r="M3384" s="6">
        <f>+VLOOKUP(B3384,[24]Sheet1!$A:$H,8,0)</f>
        <v>45327</v>
      </c>
      <c r="N3384" t="s">
        <v>5542</v>
      </c>
      <c r="R3384" s="4"/>
    </row>
    <row r="3385" spans="1:18" hidden="1" x14ac:dyDescent="0.2">
      <c r="A3385" s="6">
        <v>45290</v>
      </c>
      <c r="B3385" s="2">
        <v>79167</v>
      </c>
      <c r="C3385" s="2" t="s">
        <v>2162</v>
      </c>
      <c r="D3385" s="2" t="s">
        <v>5389</v>
      </c>
      <c r="E3385" s="1">
        <v>1468620</v>
      </c>
      <c r="F3385" s="8" t="s">
        <v>316</v>
      </c>
      <c r="G3385" s="1">
        <v>117490</v>
      </c>
      <c r="H3385" s="1">
        <f t="shared" si="207"/>
        <v>1586110</v>
      </c>
      <c r="I3385" s="2" t="s">
        <v>2818</v>
      </c>
      <c r="J3385" s="2" t="s">
        <v>364</v>
      </c>
      <c r="K3385" s="1">
        <f>+VLOOKUP(B3385,[23]Sheet1!A$1304:H$1471,6,0)</f>
        <v>1468625</v>
      </c>
      <c r="L3385" s="1">
        <f t="shared" si="206"/>
        <v>5</v>
      </c>
      <c r="M3385" s="6">
        <f>+VLOOKUP(B3385,[23]Sheet1!A$1304:H$1471,8,0)</f>
        <v>45306</v>
      </c>
      <c r="N3385" t="s">
        <v>5405</v>
      </c>
      <c r="R3385" s="4"/>
    </row>
    <row r="3386" spans="1:18" hidden="1" x14ac:dyDescent="0.2">
      <c r="A3386" s="6">
        <v>45290</v>
      </c>
      <c r="B3386" s="2">
        <v>79168</v>
      </c>
      <c r="C3386" s="2" t="s">
        <v>2162</v>
      </c>
      <c r="D3386" s="2" t="s">
        <v>5390</v>
      </c>
      <c r="E3386" s="1">
        <v>1843560</v>
      </c>
      <c r="F3386" s="8" t="s">
        <v>316</v>
      </c>
      <c r="G3386" s="1">
        <v>147485</v>
      </c>
      <c r="H3386" s="1">
        <f t="shared" si="207"/>
        <v>1991045</v>
      </c>
      <c r="I3386" s="2" t="s">
        <v>1893</v>
      </c>
      <c r="J3386" s="2" t="s">
        <v>375</v>
      </c>
      <c r="K3386" s="1">
        <f>+VLOOKUP(B3386,[23]Sheet1!A$1304:H$1471,6,0)</f>
        <v>1843563</v>
      </c>
      <c r="L3386" s="1">
        <f t="shared" si="206"/>
        <v>3</v>
      </c>
      <c r="M3386" s="6">
        <f>+VLOOKUP(B3386,[23]Sheet1!A$1304:H$1471,8,0)</f>
        <v>45306</v>
      </c>
      <c r="N3386" t="s">
        <v>5405</v>
      </c>
      <c r="R3386" s="4"/>
    </row>
    <row r="3387" spans="1:18" hidden="1" x14ac:dyDescent="0.2">
      <c r="A3387" s="6">
        <v>45290</v>
      </c>
      <c r="B3387" s="2">
        <v>79169</v>
      </c>
      <c r="C3387" s="2" t="s">
        <v>2162</v>
      </c>
      <c r="D3387" s="2" t="s">
        <v>5391</v>
      </c>
      <c r="E3387" s="1">
        <v>921780</v>
      </c>
      <c r="F3387" s="8" t="s">
        <v>316</v>
      </c>
      <c r="G3387" s="1">
        <v>73742</v>
      </c>
      <c r="H3387" s="1">
        <f t="shared" si="207"/>
        <v>995522</v>
      </c>
      <c r="I3387" s="2" t="s">
        <v>1893</v>
      </c>
      <c r="J3387" s="2" t="s">
        <v>375</v>
      </c>
      <c r="K3387" s="1">
        <f>+VLOOKUP(B3387,[23]Sheet1!A$1304:H$1471,6,0)</f>
        <v>921775</v>
      </c>
      <c r="L3387" s="1">
        <f t="shared" si="206"/>
        <v>-5</v>
      </c>
      <c r="M3387" s="6">
        <f>+VLOOKUP(B3387,[23]Sheet1!A$1304:H$1471,8,0)</f>
        <v>45306</v>
      </c>
      <c r="N3387" t="s">
        <v>5405</v>
      </c>
      <c r="R3387" s="4"/>
    </row>
    <row r="3388" spans="1:18" hidden="1" x14ac:dyDescent="0.2">
      <c r="A3388" s="6">
        <v>45290</v>
      </c>
      <c r="B3388" s="2">
        <v>79170</v>
      </c>
      <c r="C3388" s="2" t="s">
        <v>2162</v>
      </c>
      <c r="D3388" s="2" t="s">
        <v>5392</v>
      </c>
      <c r="E3388" s="1">
        <v>7374240</v>
      </c>
      <c r="F3388" s="8" t="s">
        <v>316</v>
      </c>
      <c r="G3388" s="1">
        <v>589939</v>
      </c>
      <c r="H3388" s="1">
        <f t="shared" si="207"/>
        <v>7964179</v>
      </c>
      <c r="I3388" s="2" t="s">
        <v>1893</v>
      </c>
      <c r="J3388" s="2" t="s">
        <v>375</v>
      </c>
      <c r="K3388" s="1">
        <f>+VLOOKUP(B3388,[23]Sheet1!A$1304:H$1471,6,0)</f>
        <v>7374238</v>
      </c>
      <c r="L3388" s="1">
        <f t="shared" si="206"/>
        <v>-2</v>
      </c>
      <c r="M3388" s="6">
        <f>+VLOOKUP(B3388,[23]Sheet1!A$1304:H$1471,8,0)</f>
        <v>45306</v>
      </c>
      <c r="N3388" t="s">
        <v>5405</v>
      </c>
      <c r="R3388" s="4"/>
    </row>
    <row r="3389" spans="1:18" hidden="1" x14ac:dyDescent="0.2">
      <c r="A3389" s="6">
        <v>45290</v>
      </c>
      <c r="B3389" s="2">
        <v>79171</v>
      </c>
      <c r="C3389" s="2" t="s">
        <v>2162</v>
      </c>
      <c r="D3389" s="2" t="s">
        <v>5393</v>
      </c>
      <c r="E3389" s="1">
        <v>2161180</v>
      </c>
      <c r="F3389" s="8" t="s">
        <v>316</v>
      </c>
      <c r="G3389" s="1">
        <v>172894</v>
      </c>
      <c r="H3389" s="1">
        <f t="shared" si="207"/>
        <v>2334074</v>
      </c>
      <c r="I3389" s="2" t="s">
        <v>1893</v>
      </c>
      <c r="J3389" s="2" t="s">
        <v>375</v>
      </c>
      <c r="K3389" s="1">
        <f>+VLOOKUP(B3389,[23]Sheet1!A$1304:H$1471,6,0)</f>
        <v>2269020</v>
      </c>
      <c r="L3389" s="1">
        <f t="shared" si="206"/>
        <v>107840</v>
      </c>
      <c r="M3389" s="6">
        <f>+VLOOKUP(B3389,[23]Sheet1!A$1304:H$1471,8,0)</f>
        <v>45306</v>
      </c>
      <c r="N3389" t="s">
        <v>5405</v>
      </c>
      <c r="O3389" s="15" t="s">
        <v>5406</v>
      </c>
      <c r="P3389" s="15">
        <v>107840</v>
      </c>
      <c r="R3389" s="4"/>
    </row>
    <row r="3390" spans="1:18" hidden="1" x14ac:dyDescent="0.2">
      <c r="A3390" s="6">
        <v>45290</v>
      </c>
      <c r="B3390" s="2">
        <v>79172</v>
      </c>
      <c r="C3390" s="2" t="s">
        <v>2162</v>
      </c>
      <c r="D3390" s="2" t="s">
        <v>5394</v>
      </c>
      <c r="E3390" s="1">
        <v>1911600</v>
      </c>
      <c r="F3390" s="8" t="s">
        <v>316</v>
      </c>
      <c r="G3390" s="1">
        <v>152928</v>
      </c>
      <c r="H3390" s="1">
        <f t="shared" si="207"/>
        <v>2064528</v>
      </c>
      <c r="I3390" s="2" t="s">
        <v>1893</v>
      </c>
      <c r="J3390" s="2" t="s">
        <v>375</v>
      </c>
      <c r="K3390" s="1">
        <f>+VLOOKUP(B3390,[23]Sheet1!A$1304:H$1471,6,0)</f>
        <v>2124000</v>
      </c>
      <c r="L3390" s="1">
        <f t="shared" si="206"/>
        <v>212400</v>
      </c>
      <c r="M3390" s="6">
        <f>+VLOOKUP(B3390,[23]Sheet1!A$1304:H$1471,8,0)</f>
        <v>45306</v>
      </c>
      <c r="N3390" t="s">
        <v>5405</v>
      </c>
      <c r="O3390" s="15" t="s">
        <v>5406</v>
      </c>
      <c r="P3390" s="15">
        <v>212400</v>
      </c>
      <c r="R3390" s="4"/>
    </row>
    <row r="3391" spans="1:18" hidden="1" x14ac:dyDescent="0.2">
      <c r="A3391" s="6">
        <v>45290</v>
      </c>
      <c r="B3391" s="2">
        <v>79173</v>
      </c>
      <c r="C3391" s="2" t="s">
        <v>2162</v>
      </c>
      <c r="D3391" s="2" t="s">
        <v>5395</v>
      </c>
      <c r="E3391" s="1">
        <v>1920267</v>
      </c>
      <c r="F3391" s="8" t="s">
        <v>316</v>
      </c>
      <c r="G3391" s="1">
        <v>153621</v>
      </c>
      <c r="H3391" s="1">
        <f t="shared" si="207"/>
        <v>2073888</v>
      </c>
      <c r="I3391" s="2" t="s">
        <v>1893</v>
      </c>
      <c r="J3391" s="2" t="s">
        <v>375</v>
      </c>
      <c r="K3391" s="1">
        <f>+VLOOKUP(B3391,[23]Sheet1!A$1304:H$1471,6,0)</f>
        <v>1920263</v>
      </c>
      <c r="L3391" s="1">
        <f t="shared" si="206"/>
        <v>-4</v>
      </c>
      <c r="M3391" s="6">
        <f>+VLOOKUP(B3391,[23]Sheet1!A$1304:H$1471,8,0)</f>
        <v>45306</v>
      </c>
      <c r="N3391" t="s">
        <v>5405</v>
      </c>
      <c r="R3391" s="4"/>
    </row>
    <row r="3392" spans="1:18" hidden="1" x14ac:dyDescent="0.2">
      <c r="A3392" s="6">
        <v>45290</v>
      </c>
      <c r="B3392" s="2">
        <v>79180</v>
      </c>
      <c r="C3392" s="2" t="s">
        <v>2162</v>
      </c>
      <c r="D3392" s="2" t="s">
        <v>5396</v>
      </c>
      <c r="E3392" s="1">
        <v>3333848</v>
      </c>
      <c r="F3392" s="8" t="s">
        <v>316</v>
      </c>
      <c r="G3392" s="1">
        <v>266708</v>
      </c>
      <c r="H3392" s="1">
        <f t="shared" si="207"/>
        <v>3600556</v>
      </c>
      <c r="I3392" s="2" t="s">
        <v>2818</v>
      </c>
      <c r="J3392" s="2" t="s">
        <v>364</v>
      </c>
      <c r="K3392" s="1">
        <f>+VLOOKUP(B3392,[23]Sheet1!A$1304:H$1471,6,0)</f>
        <v>3333850</v>
      </c>
      <c r="L3392" s="1">
        <f t="shared" si="206"/>
        <v>2</v>
      </c>
      <c r="M3392" s="6">
        <f>+VLOOKUP(B3392,[23]Sheet1!A$1304:H$1471,8,0)</f>
        <v>45306</v>
      </c>
      <c r="N3392" t="s">
        <v>5405</v>
      </c>
      <c r="R3392" s="4"/>
    </row>
    <row r="3393" spans="1:18" hidden="1" x14ac:dyDescent="0.2">
      <c r="A3393" s="6">
        <v>45290</v>
      </c>
      <c r="B3393" s="2">
        <v>79181</v>
      </c>
      <c r="C3393" s="2" t="s">
        <v>2162</v>
      </c>
      <c r="D3393" s="2" t="s">
        <v>5397</v>
      </c>
      <c r="E3393" s="1">
        <v>3303100</v>
      </c>
      <c r="F3393" s="8" t="s">
        <v>316</v>
      </c>
      <c r="G3393" s="1">
        <v>264248</v>
      </c>
      <c r="H3393" s="1">
        <f t="shared" si="207"/>
        <v>3567348</v>
      </c>
      <c r="I3393" s="2" t="s">
        <v>1222</v>
      </c>
      <c r="J3393" s="2" t="s">
        <v>915</v>
      </c>
      <c r="K3393" s="1">
        <f>+VLOOKUP(B3393,[23]Sheet1!A$1304:H$1471,6,0)</f>
        <v>3303100</v>
      </c>
      <c r="L3393" s="1">
        <f t="shared" si="206"/>
        <v>0</v>
      </c>
      <c r="M3393" s="6">
        <f>+VLOOKUP(B3393,[23]Sheet1!A$1304:H$1471,8,0)</f>
        <v>45306</v>
      </c>
      <c r="N3393" t="s">
        <v>5405</v>
      </c>
      <c r="R3393" s="4"/>
    </row>
    <row r="3394" spans="1:18" hidden="1" x14ac:dyDescent="0.2">
      <c r="A3394" s="6">
        <v>45290</v>
      </c>
      <c r="B3394" s="2">
        <v>79182</v>
      </c>
      <c r="C3394" s="2" t="s">
        <v>2162</v>
      </c>
      <c r="D3394" s="2" t="s">
        <v>5398</v>
      </c>
      <c r="E3394" s="1">
        <v>921780</v>
      </c>
      <c r="F3394" s="8" t="s">
        <v>316</v>
      </c>
      <c r="G3394" s="1">
        <v>73742</v>
      </c>
      <c r="H3394" s="1">
        <f t="shared" si="207"/>
        <v>995522</v>
      </c>
      <c r="I3394" s="2" t="s">
        <v>1222</v>
      </c>
      <c r="J3394" s="2" t="s">
        <v>915</v>
      </c>
      <c r="K3394" s="1">
        <f>+VLOOKUP(B3394,[23]Sheet1!A$1304:H$1471,6,0)</f>
        <v>921775</v>
      </c>
      <c r="L3394" s="1">
        <f t="shared" si="206"/>
        <v>-5</v>
      </c>
      <c r="M3394" s="6">
        <f>+VLOOKUP(B3394,[23]Sheet1!A$1304:H$1471,8,0)</f>
        <v>45306</v>
      </c>
      <c r="N3394" t="s">
        <v>5405</v>
      </c>
      <c r="R3394" s="4"/>
    </row>
    <row r="3395" spans="1:18" hidden="1" x14ac:dyDescent="0.2">
      <c r="A3395" s="6">
        <v>45290</v>
      </c>
      <c r="B3395" s="2">
        <v>79183</v>
      </c>
      <c r="C3395" s="2" t="s">
        <v>2162</v>
      </c>
      <c r="D3395" s="2" t="s">
        <v>5399</v>
      </c>
      <c r="E3395" s="1">
        <v>250915</v>
      </c>
      <c r="F3395" s="8" t="s">
        <v>316</v>
      </c>
      <c r="G3395" s="1">
        <v>20073</v>
      </c>
      <c r="H3395" s="1">
        <f t="shared" si="207"/>
        <v>270988</v>
      </c>
      <c r="I3395" s="2" t="s">
        <v>1222</v>
      </c>
      <c r="J3395" s="2" t="s">
        <v>915</v>
      </c>
      <c r="K3395" s="1">
        <f>+VLOOKUP(B3395,[23]Sheet1!A$1304:H$1471,6,0)</f>
        <v>250913</v>
      </c>
      <c r="L3395" s="1">
        <f t="shared" si="206"/>
        <v>-2</v>
      </c>
      <c r="M3395" s="6">
        <f>+VLOOKUP(B3395,[23]Sheet1!A$1304:H$1471,8,0)</f>
        <v>45306</v>
      </c>
      <c r="N3395" t="s">
        <v>5405</v>
      </c>
      <c r="R3395" s="4"/>
    </row>
    <row r="3396" spans="1:18" hidden="1" x14ac:dyDescent="0.2">
      <c r="A3396" s="6">
        <v>45290</v>
      </c>
      <c r="B3396" s="2">
        <v>79184</v>
      </c>
      <c r="C3396" s="2" t="s">
        <v>2162</v>
      </c>
      <c r="D3396" s="2" t="s">
        <v>5400</v>
      </c>
      <c r="E3396" s="1">
        <v>4608900</v>
      </c>
      <c r="F3396" s="8" t="s">
        <v>316</v>
      </c>
      <c r="G3396" s="1">
        <v>368712</v>
      </c>
      <c r="H3396" s="1">
        <f t="shared" si="207"/>
        <v>4977612</v>
      </c>
      <c r="I3396" s="2" t="s">
        <v>1893</v>
      </c>
      <c r="J3396" s="2" t="s">
        <v>375</v>
      </c>
      <c r="K3396" s="1">
        <f>+VLOOKUP(B3396,[23]Sheet1!A$1304:H$1471,6,0)</f>
        <v>4608900</v>
      </c>
      <c r="L3396" s="1">
        <f t="shared" si="206"/>
        <v>0</v>
      </c>
      <c r="M3396" s="6">
        <f>+VLOOKUP(B3396,[23]Sheet1!A$1304:H$1471,8,0)</f>
        <v>45306</v>
      </c>
      <c r="N3396" t="s">
        <v>5405</v>
      </c>
      <c r="R3396" s="4"/>
    </row>
    <row r="3397" spans="1:18" hidden="1" x14ac:dyDescent="0.2">
      <c r="A3397" s="6">
        <v>45290</v>
      </c>
      <c r="B3397" s="2">
        <v>79185</v>
      </c>
      <c r="C3397" s="2" t="s">
        <v>2162</v>
      </c>
      <c r="D3397" s="2" t="s">
        <v>5401</v>
      </c>
      <c r="E3397" s="1">
        <v>1468620</v>
      </c>
      <c r="F3397" s="8" t="s">
        <v>316</v>
      </c>
      <c r="G3397" s="1">
        <v>117490</v>
      </c>
      <c r="H3397" s="1">
        <f t="shared" si="207"/>
        <v>1586110</v>
      </c>
      <c r="I3397" s="2" t="s">
        <v>1893</v>
      </c>
      <c r="J3397" s="2" t="s">
        <v>375</v>
      </c>
      <c r="K3397" s="1">
        <f>+VLOOKUP(B3397,[23]Sheet1!A$1304:H$1471,6,0)</f>
        <v>1468625</v>
      </c>
      <c r="L3397" s="1">
        <f t="shared" si="206"/>
        <v>5</v>
      </c>
      <c r="M3397" s="6">
        <f>+VLOOKUP(B3397,[23]Sheet1!A$1304:H$1471,8,0)</f>
        <v>45306</v>
      </c>
      <c r="N3397" t="s">
        <v>5405</v>
      </c>
      <c r="R3397" s="4"/>
    </row>
    <row r="3398" spans="1:18" hidden="1" x14ac:dyDescent="0.2">
      <c r="A3398" s="6">
        <v>45290</v>
      </c>
      <c r="B3398" s="2">
        <v>79186</v>
      </c>
      <c r="C3398" s="2" t="s">
        <v>2162</v>
      </c>
      <c r="D3398" s="2" t="s">
        <v>5402</v>
      </c>
      <c r="E3398" s="1">
        <v>5693500</v>
      </c>
      <c r="F3398" s="8" t="s">
        <v>316</v>
      </c>
      <c r="G3398" s="1">
        <v>455480</v>
      </c>
      <c r="H3398" s="1">
        <f t="shared" si="207"/>
        <v>6148980</v>
      </c>
      <c r="I3398" s="2" t="s">
        <v>1893</v>
      </c>
      <c r="J3398" s="2" t="s">
        <v>375</v>
      </c>
      <c r="K3398" s="1">
        <f>+VLOOKUP(B3398,[23]Sheet1!A$1304:H$1471,6,0)</f>
        <v>5693500</v>
      </c>
      <c r="L3398" s="1">
        <f t="shared" si="206"/>
        <v>0</v>
      </c>
      <c r="M3398" s="6">
        <f>+VLOOKUP(B3398,[23]Sheet1!A$1304:H$1471,8,0)</f>
        <v>45306</v>
      </c>
      <c r="N3398" t="s">
        <v>5405</v>
      </c>
      <c r="R3398" s="4"/>
    </row>
    <row r="3399" spans="1:18" hidden="1" x14ac:dyDescent="0.2">
      <c r="A3399" s="6">
        <v>45290</v>
      </c>
      <c r="B3399" s="2">
        <v>79187</v>
      </c>
      <c r="C3399" s="2" t="s">
        <v>2162</v>
      </c>
      <c r="D3399" s="2" t="s">
        <v>5403</v>
      </c>
      <c r="E3399" s="1">
        <v>7374240</v>
      </c>
      <c r="F3399" s="8" t="s">
        <v>316</v>
      </c>
      <c r="G3399" s="1">
        <v>589939</v>
      </c>
      <c r="H3399" s="1">
        <f t="shared" si="207"/>
        <v>7964179</v>
      </c>
      <c r="I3399" s="2" t="s">
        <v>1893</v>
      </c>
      <c r="J3399" s="2" t="s">
        <v>375</v>
      </c>
      <c r="K3399" s="1">
        <f>+VLOOKUP(B3399,[23]Sheet1!A$1304:H$1471,6,0)</f>
        <v>7374238</v>
      </c>
      <c r="L3399" s="1">
        <f t="shared" si="206"/>
        <v>-2</v>
      </c>
      <c r="M3399" s="6">
        <f>+VLOOKUP(B3399,[23]Sheet1!A$1304:H$1471,8,0)</f>
        <v>45306</v>
      </c>
      <c r="N3399" t="s">
        <v>5405</v>
      </c>
      <c r="R3399" s="4"/>
    </row>
    <row r="3400" spans="1:18" hidden="1" x14ac:dyDescent="0.2">
      <c r="A3400" s="6">
        <v>45297</v>
      </c>
      <c r="B3400" s="2">
        <v>1238</v>
      </c>
      <c r="C3400" s="2" t="s">
        <v>5404</v>
      </c>
      <c r="D3400" s="2">
        <v>10358143</v>
      </c>
      <c r="E3400" s="1">
        <v>6322220</v>
      </c>
      <c r="F3400" s="8" t="s">
        <v>316</v>
      </c>
      <c r="G3400" s="1">
        <v>505778</v>
      </c>
      <c r="H3400" s="1">
        <v>6827998</v>
      </c>
      <c r="I3400" s="2" t="s">
        <v>2355</v>
      </c>
      <c r="J3400" s="2" t="s">
        <v>2013</v>
      </c>
      <c r="K3400" s="1">
        <f>+VLOOKUP(B3400,[23]Sheet1!A$1304:H$1471,6,0)</f>
        <v>6322220</v>
      </c>
      <c r="L3400" s="1">
        <f t="shared" ref="L3400:L3404" si="208">+K3400-E3400</f>
        <v>0</v>
      </c>
      <c r="M3400" s="6">
        <f>+VLOOKUP(B3400,[23]Sheet1!A$1304:H$1471,8,0)</f>
        <v>45306</v>
      </c>
      <c r="N3400" t="s">
        <v>5405</v>
      </c>
      <c r="R3400" s="4"/>
    </row>
    <row r="3401" spans="1:18" hidden="1" x14ac:dyDescent="0.2">
      <c r="A3401" s="6">
        <v>45297</v>
      </c>
      <c r="B3401" s="2">
        <v>1239</v>
      </c>
      <c r="C3401" s="2" t="s">
        <v>5404</v>
      </c>
      <c r="D3401" s="2">
        <v>10357611</v>
      </c>
      <c r="E3401" s="1">
        <v>1911600</v>
      </c>
      <c r="F3401" s="8" t="s">
        <v>316</v>
      </c>
      <c r="G3401" s="1">
        <v>152928</v>
      </c>
      <c r="H3401" s="1">
        <v>2064528</v>
      </c>
      <c r="I3401" s="2" t="s">
        <v>2355</v>
      </c>
      <c r="J3401" s="2" t="s">
        <v>2013</v>
      </c>
      <c r="K3401" s="1">
        <f>+VLOOKUP(B3401,[23]Sheet1!A$1304:H$1471,6,0)</f>
        <v>2124000</v>
      </c>
      <c r="L3401" s="1">
        <f t="shared" si="208"/>
        <v>212400</v>
      </c>
      <c r="M3401" s="6">
        <f>+VLOOKUP(B3401,[23]Sheet1!A$1304:H$1471,8,0)</f>
        <v>45306</v>
      </c>
      <c r="N3401" t="s">
        <v>5405</v>
      </c>
      <c r="O3401" s="15" t="s">
        <v>5406</v>
      </c>
      <c r="P3401" s="15">
        <v>212400</v>
      </c>
      <c r="R3401" s="4"/>
    </row>
    <row r="3402" spans="1:18" hidden="1" x14ac:dyDescent="0.2">
      <c r="A3402" s="6">
        <v>45297</v>
      </c>
      <c r="B3402" s="2">
        <v>1240</v>
      </c>
      <c r="C3402" s="2" t="s">
        <v>5404</v>
      </c>
      <c r="D3402" s="2">
        <v>10357851</v>
      </c>
      <c r="E3402" s="1">
        <v>3687120</v>
      </c>
      <c r="F3402" s="8" t="s">
        <v>316</v>
      </c>
      <c r="G3402" s="1">
        <v>294970</v>
      </c>
      <c r="H3402" s="1">
        <v>3982090</v>
      </c>
      <c r="I3402" s="2" t="s">
        <v>2355</v>
      </c>
      <c r="J3402" s="2" t="s">
        <v>2013</v>
      </c>
      <c r="K3402" s="1">
        <f>+VLOOKUP(B3402,[23]Sheet1!A$1304:H$1471,6,0)</f>
        <v>3687120</v>
      </c>
      <c r="L3402" s="1">
        <f t="shared" si="208"/>
        <v>0</v>
      </c>
      <c r="M3402" s="6">
        <f>+VLOOKUP(B3402,[23]Sheet1!A$1304:H$1471,8,0)</f>
        <v>45306</v>
      </c>
      <c r="N3402" t="s">
        <v>5405</v>
      </c>
      <c r="R3402" s="4"/>
    </row>
    <row r="3403" spans="1:18" hidden="1" x14ac:dyDescent="0.2">
      <c r="A3403" s="6">
        <v>45297</v>
      </c>
      <c r="B3403" s="2">
        <v>1241</v>
      </c>
      <c r="C3403" s="2" t="s">
        <v>5404</v>
      </c>
      <c r="D3403" s="2">
        <v>10358555</v>
      </c>
      <c r="E3403" s="1">
        <v>5693500</v>
      </c>
      <c r="F3403" s="8" t="s">
        <v>316</v>
      </c>
      <c r="G3403" s="1">
        <v>455480</v>
      </c>
      <c r="H3403" s="1">
        <v>6148980</v>
      </c>
      <c r="I3403" s="2" t="s">
        <v>2355</v>
      </c>
      <c r="J3403" s="2" t="s">
        <v>2013</v>
      </c>
      <c r="K3403" s="1">
        <f>+VLOOKUP(B3403,[23]Sheet1!A$1304:H$1471,6,0)</f>
        <v>5693500</v>
      </c>
      <c r="L3403" s="1">
        <f t="shared" si="208"/>
        <v>0</v>
      </c>
      <c r="M3403" s="6">
        <f>+VLOOKUP(B3403,[23]Sheet1!A$1304:H$1471,8,0)</f>
        <v>45306</v>
      </c>
      <c r="N3403" t="s">
        <v>5405</v>
      </c>
      <c r="R3403" s="4"/>
    </row>
    <row r="3404" spans="1:18" hidden="1" x14ac:dyDescent="0.2">
      <c r="A3404" s="6">
        <v>45308</v>
      </c>
      <c r="B3404" s="2">
        <v>2858</v>
      </c>
      <c r="C3404" s="2" t="s">
        <v>5404</v>
      </c>
      <c r="D3404" s="2">
        <v>21272925</v>
      </c>
      <c r="E3404" s="1">
        <v>2937240</v>
      </c>
      <c r="F3404" s="8" t="s">
        <v>316</v>
      </c>
      <c r="G3404" s="1">
        <v>234979</v>
      </c>
      <c r="H3404" s="1">
        <v>3172219</v>
      </c>
      <c r="I3404" s="2" t="s">
        <v>431</v>
      </c>
      <c r="J3404" s="2" t="s">
        <v>2857</v>
      </c>
      <c r="K3404" s="1">
        <f>+VLOOKUP(B3404,[23]Sheet1!A$1304:H$1471,6,0)</f>
        <v>2937240</v>
      </c>
      <c r="L3404" s="1">
        <f t="shared" si="208"/>
        <v>0</v>
      </c>
      <c r="M3404" s="6">
        <f>+VLOOKUP(B3404,[23]Sheet1!A$1304:H$1471,8,0)</f>
        <v>45306</v>
      </c>
      <c r="N3404" t="s">
        <v>5405</v>
      </c>
      <c r="R3404" s="4"/>
    </row>
    <row r="3405" spans="1:18" hidden="1" x14ac:dyDescent="0.2">
      <c r="A3405" s="6">
        <v>45293</v>
      </c>
      <c r="B3405" s="32">
        <v>4</v>
      </c>
      <c r="C3405" s="2" t="s">
        <v>5408</v>
      </c>
      <c r="D3405" s="2" t="s">
        <v>5409</v>
      </c>
      <c r="E3405" s="1">
        <v>-330305</v>
      </c>
      <c r="F3405" s="8" t="s">
        <v>316</v>
      </c>
      <c r="G3405" s="1">
        <v>-26424</v>
      </c>
      <c r="H3405" s="1">
        <f t="shared" ref="H3405:H3468" si="209">+E3405+G3405</f>
        <v>-356729</v>
      </c>
      <c r="I3405" s="2" t="s">
        <v>2339</v>
      </c>
      <c r="J3405" s="2" t="s">
        <v>1408</v>
      </c>
      <c r="K3405" s="1" t="e">
        <f>+VLOOKUP(B3405,[25]Sheet1!$A:$H,6,0)</f>
        <v>#N/A</v>
      </c>
      <c r="L3405" s="1" t="e">
        <f t="shared" ref="L3405:L3468" si="210">+K3405-E3405</f>
        <v>#N/A</v>
      </c>
      <c r="M3405" s="6" t="e">
        <f>+VLOOKUP(B3405,[25]Sheet1!$A:$H,8,0)</f>
        <v>#N/A</v>
      </c>
      <c r="N3405" t="s">
        <v>6114</v>
      </c>
      <c r="O3405" s="15" t="s">
        <v>5679</v>
      </c>
      <c r="R3405" s="4"/>
    </row>
    <row r="3406" spans="1:18" hidden="1" x14ac:dyDescent="0.2">
      <c r="A3406" s="6">
        <v>45293</v>
      </c>
      <c r="B3406" s="32">
        <v>5</v>
      </c>
      <c r="C3406" s="2" t="s">
        <v>5410</v>
      </c>
      <c r="D3406" s="2" t="s">
        <v>5411</v>
      </c>
      <c r="E3406" s="1">
        <v>-94399</v>
      </c>
      <c r="F3406" s="8" t="s">
        <v>316</v>
      </c>
      <c r="G3406" s="1">
        <v>-7552</v>
      </c>
      <c r="H3406" s="1">
        <f t="shared" si="209"/>
        <v>-101951</v>
      </c>
      <c r="I3406" s="2" t="s">
        <v>944</v>
      </c>
      <c r="J3406" s="2" t="s">
        <v>319</v>
      </c>
      <c r="K3406" s="1" t="e">
        <f>+VLOOKUP(B3406,[25]Sheet1!$A:$H,6,0)</f>
        <v>#N/A</v>
      </c>
      <c r="L3406" s="1" t="e">
        <f t="shared" si="210"/>
        <v>#N/A</v>
      </c>
      <c r="M3406" s="6" t="e">
        <f>+VLOOKUP(B3406,[25]Sheet1!$A:$H,8,0)</f>
        <v>#N/A</v>
      </c>
      <c r="N3406" t="s">
        <v>6114</v>
      </c>
      <c r="O3406" s="15" t="s">
        <v>5679</v>
      </c>
      <c r="R3406" s="4"/>
    </row>
    <row r="3407" spans="1:18" hidden="1" x14ac:dyDescent="0.2">
      <c r="A3407" s="6">
        <v>45293</v>
      </c>
      <c r="B3407" s="32">
        <v>9</v>
      </c>
      <c r="C3407" s="2" t="s">
        <v>5412</v>
      </c>
      <c r="D3407" s="2" t="s">
        <v>5413</v>
      </c>
      <c r="E3407" s="1">
        <v>-207571</v>
      </c>
      <c r="F3407" s="8" t="s">
        <v>316</v>
      </c>
      <c r="G3407" s="1">
        <v>-16605</v>
      </c>
      <c r="H3407" s="1">
        <f t="shared" si="209"/>
        <v>-224176</v>
      </c>
      <c r="I3407" s="2" t="s">
        <v>2119</v>
      </c>
      <c r="J3407" s="2" t="s">
        <v>1150</v>
      </c>
      <c r="K3407" s="1" t="e">
        <f>+VLOOKUP(B3407,[25]Sheet1!$A:$H,6,0)</f>
        <v>#N/A</v>
      </c>
      <c r="L3407" s="1" t="e">
        <f t="shared" si="210"/>
        <v>#N/A</v>
      </c>
      <c r="M3407" s="6" t="e">
        <f>+VLOOKUP(B3407,[25]Sheet1!$A:$H,8,0)</f>
        <v>#N/A</v>
      </c>
      <c r="N3407" t="s">
        <v>6114</v>
      </c>
      <c r="O3407" s="15" t="s">
        <v>5679</v>
      </c>
      <c r="R3407" s="4"/>
    </row>
    <row r="3408" spans="1:18" hidden="1" x14ac:dyDescent="0.2">
      <c r="A3408" s="6">
        <v>45293</v>
      </c>
      <c r="B3408" s="32">
        <v>12</v>
      </c>
      <c r="C3408" s="2" t="s">
        <v>5408</v>
      </c>
      <c r="D3408" s="2" t="s">
        <v>5409</v>
      </c>
      <c r="E3408" s="1">
        <v>-184356</v>
      </c>
      <c r="F3408" s="8" t="s">
        <v>316</v>
      </c>
      <c r="G3408" s="1">
        <v>-14748</v>
      </c>
      <c r="H3408" s="1">
        <f t="shared" si="209"/>
        <v>-199104</v>
      </c>
      <c r="I3408" s="2" t="s">
        <v>2339</v>
      </c>
      <c r="J3408" s="2" t="s">
        <v>1408</v>
      </c>
      <c r="K3408" s="1" t="e">
        <f>+VLOOKUP(B3408,[25]Sheet1!$A:$H,6,0)</f>
        <v>#N/A</v>
      </c>
      <c r="L3408" s="1" t="e">
        <f t="shared" si="210"/>
        <v>#N/A</v>
      </c>
      <c r="M3408" s="6" t="e">
        <f>+VLOOKUP(B3408,[25]Sheet1!$A:$H,8,0)</f>
        <v>#N/A</v>
      </c>
      <c r="N3408" t="s">
        <v>6114</v>
      </c>
      <c r="O3408" s="15" t="s">
        <v>5679</v>
      </c>
      <c r="R3408" s="4"/>
    </row>
    <row r="3409" spans="1:18" hidden="1" x14ac:dyDescent="0.2">
      <c r="A3409" s="6">
        <v>45295</v>
      </c>
      <c r="B3409" s="2">
        <v>898</v>
      </c>
      <c r="C3409" s="2" t="s">
        <v>5404</v>
      </c>
      <c r="D3409" s="2" t="s">
        <v>1889</v>
      </c>
      <c r="E3409" s="1">
        <v>-630898</v>
      </c>
      <c r="F3409" s="8" t="s">
        <v>316</v>
      </c>
      <c r="G3409" s="1">
        <v>-50472</v>
      </c>
      <c r="H3409" s="1">
        <f t="shared" si="209"/>
        <v>-681370</v>
      </c>
      <c r="I3409" s="2" t="s">
        <v>1893</v>
      </c>
      <c r="J3409" s="2" t="s">
        <v>375</v>
      </c>
      <c r="K3409" s="1">
        <f>+VLOOKUP(B3409,[24]Sheet1!$A:$H,6,0)</f>
        <v>-630898</v>
      </c>
      <c r="L3409" s="1">
        <f t="shared" si="210"/>
        <v>0</v>
      </c>
      <c r="M3409" s="6">
        <f>+VLOOKUP(B3409,[24]Sheet1!$A:$H,8,0)</f>
        <v>45327</v>
      </c>
      <c r="N3409" t="s">
        <v>5542</v>
      </c>
      <c r="R3409" s="4"/>
    </row>
    <row r="3410" spans="1:18" hidden="1" x14ac:dyDescent="0.2">
      <c r="A3410" s="6">
        <v>45297</v>
      </c>
      <c r="B3410" s="2">
        <v>1237</v>
      </c>
      <c r="C3410" s="2" t="s">
        <v>5404</v>
      </c>
      <c r="D3410" s="2" t="s">
        <v>5414</v>
      </c>
      <c r="E3410" s="1">
        <v>8491080</v>
      </c>
      <c r="F3410" s="8" t="s">
        <v>316</v>
      </c>
      <c r="G3410" s="1">
        <v>679286</v>
      </c>
      <c r="H3410" s="1">
        <f t="shared" si="209"/>
        <v>9170366</v>
      </c>
      <c r="I3410" s="2" t="s">
        <v>2355</v>
      </c>
      <c r="J3410" s="2" t="s">
        <v>2013</v>
      </c>
      <c r="K3410" s="1">
        <f>+VLOOKUP(B3410,[24]Sheet1!$A:$H,6,0)</f>
        <v>8491075</v>
      </c>
      <c r="L3410" s="1">
        <f t="shared" si="210"/>
        <v>-5</v>
      </c>
      <c r="M3410" s="6">
        <f>+VLOOKUP(B3410,[24]Sheet1!$A:$H,8,0)</f>
        <v>45327</v>
      </c>
      <c r="N3410" t="s">
        <v>5542</v>
      </c>
      <c r="R3410" s="4"/>
    </row>
    <row r="3411" spans="1:18" hidden="1" x14ac:dyDescent="0.2">
      <c r="A3411" s="6">
        <v>45297</v>
      </c>
      <c r="B3411" s="2">
        <v>1242</v>
      </c>
      <c r="C3411" s="2" t="s">
        <v>5404</v>
      </c>
      <c r="D3411" s="2" t="s">
        <v>5415</v>
      </c>
      <c r="E3411" s="1">
        <v>5442315</v>
      </c>
      <c r="F3411" s="8" t="s">
        <v>316</v>
      </c>
      <c r="G3411" s="1">
        <v>435385</v>
      </c>
      <c r="H3411" s="1">
        <f t="shared" si="209"/>
        <v>5877700</v>
      </c>
      <c r="I3411" s="2" t="s">
        <v>24</v>
      </c>
      <c r="J3411" s="2" t="s">
        <v>349</v>
      </c>
      <c r="K3411" s="1">
        <f>+VLOOKUP(B3411,[24]Sheet1!$A:$H,6,0)</f>
        <v>5442313</v>
      </c>
      <c r="L3411" s="1">
        <f t="shared" si="210"/>
        <v>-2</v>
      </c>
      <c r="M3411" s="6">
        <f>+VLOOKUP(B3411,[24]Sheet1!$A:$H,8,0)</f>
        <v>45327</v>
      </c>
      <c r="N3411" t="s">
        <v>5542</v>
      </c>
      <c r="R3411" s="4"/>
    </row>
    <row r="3412" spans="1:18" hidden="1" x14ac:dyDescent="0.2">
      <c r="A3412" s="6">
        <v>45297</v>
      </c>
      <c r="B3412" s="2">
        <v>1243</v>
      </c>
      <c r="C3412" s="2" t="s">
        <v>5404</v>
      </c>
      <c r="D3412" s="2" t="s">
        <v>5416</v>
      </c>
      <c r="E3412" s="1">
        <v>8074820</v>
      </c>
      <c r="F3412" s="8" t="s">
        <v>316</v>
      </c>
      <c r="G3412" s="1">
        <v>645986</v>
      </c>
      <c r="H3412" s="1">
        <f t="shared" si="209"/>
        <v>8720806</v>
      </c>
      <c r="I3412" s="2" t="s">
        <v>124</v>
      </c>
      <c r="J3412" s="2" t="s">
        <v>1197</v>
      </c>
      <c r="K3412" s="1">
        <f>+VLOOKUP(B3412,[24]Sheet1!$A:$H,6,0)</f>
        <v>8074825</v>
      </c>
      <c r="L3412" s="1">
        <f t="shared" si="210"/>
        <v>5</v>
      </c>
      <c r="M3412" s="6">
        <f>+VLOOKUP(B3412,[24]Sheet1!$A:$H,8,0)</f>
        <v>45327</v>
      </c>
      <c r="N3412" t="s">
        <v>5542</v>
      </c>
      <c r="R3412" s="4"/>
    </row>
    <row r="3413" spans="1:18" hidden="1" x14ac:dyDescent="0.2">
      <c r="A3413" s="6">
        <v>45297</v>
      </c>
      <c r="B3413" s="2">
        <v>1244</v>
      </c>
      <c r="C3413" s="2" t="s">
        <v>5404</v>
      </c>
      <c r="D3413" s="2" t="s">
        <v>5417</v>
      </c>
      <c r="E3413" s="1">
        <v>1468620</v>
      </c>
      <c r="F3413" s="8" t="s">
        <v>316</v>
      </c>
      <c r="G3413" s="1">
        <v>117490</v>
      </c>
      <c r="H3413" s="1">
        <f t="shared" si="209"/>
        <v>1586110</v>
      </c>
      <c r="I3413" s="2" t="s">
        <v>2818</v>
      </c>
      <c r="J3413" s="2" t="s">
        <v>364</v>
      </c>
      <c r="K3413" s="1">
        <f>+VLOOKUP(B3413,[24]Sheet1!$A:$H,6,0)</f>
        <v>1468625</v>
      </c>
      <c r="L3413" s="1">
        <f t="shared" si="210"/>
        <v>5</v>
      </c>
      <c r="M3413" s="6">
        <f>+VLOOKUP(B3413,[24]Sheet1!$A:$H,8,0)</f>
        <v>45327</v>
      </c>
      <c r="N3413" t="s">
        <v>5542</v>
      </c>
      <c r="R3413" s="4"/>
    </row>
    <row r="3414" spans="1:18" hidden="1" x14ac:dyDescent="0.2">
      <c r="A3414" s="6">
        <v>45297</v>
      </c>
      <c r="B3414" s="2">
        <v>1245</v>
      </c>
      <c r="C3414" s="2" t="s">
        <v>5404</v>
      </c>
      <c r="D3414" s="2" t="s">
        <v>5418</v>
      </c>
      <c r="E3414" s="1">
        <v>921780</v>
      </c>
      <c r="F3414" s="8" t="s">
        <v>316</v>
      </c>
      <c r="G3414" s="1">
        <v>73742</v>
      </c>
      <c r="H3414" s="1">
        <f t="shared" si="209"/>
        <v>995522</v>
      </c>
      <c r="I3414" s="2" t="s">
        <v>2818</v>
      </c>
      <c r="J3414" s="2" t="s">
        <v>364</v>
      </c>
      <c r="K3414" s="1">
        <f>+VLOOKUP(B3414,[24]Sheet1!$A:$H,6,0)</f>
        <v>921775</v>
      </c>
      <c r="L3414" s="1">
        <f t="shared" si="210"/>
        <v>-5</v>
      </c>
      <c r="M3414" s="6">
        <f>+VLOOKUP(B3414,[24]Sheet1!$A:$H,8,0)</f>
        <v>45327</v>
      </c>
      <c r="N3414" t="s">
        <v>5542</v>
      </c>
      <c r="R3414" s="4"/>
    </row>
    <row r="3415" spans="1:18" hidden="1" x14ac:dyDescent="0.2">
      <c r="A3415" s="6">
        <v>45297</v>
      </c>
      <c r="B3415" s="2">
        <v>1246</v>
      </c>
      <c r="C3415" s="2" t="s">
        <v>5404</v>
      </c>
      <c r="D3415" s="2" t="s">
        <v>5419</v>
      </c>
      <c r="E3415" s="1">
        <v>1423610</v>
      </c>
      <c r="F3415" s="8" t="s">
        <v>316</v>
      </c>
      <c r="G3415" s="1">
        <v>113889</v>
      </c>
      <c r="H3415" s="1">
        <f t="shared" si="209"/>
        <v>1537499</v>
      </c>
      <c r="I3415" s="2" t="s">
        <v>1554</v>
      </c>
      <c r="J3415" s="2" t="s">
        <v>2830</v>
      </c>
      <c r="K3415" s="1">
        <f>+VLOOKUP(B3415,[24]Sheet1!$A:$H,6,0)</f>
        <v>1423613</v>
      </c>
      <c r="L3415" s="1">
        <f t="shared" si="210"/>
        <v>3</v>
      </c>
      <c r="M3415" s="6">
        <f>+VLOOKUP(B3415,[24]Sheet1!$A:$H,8,0)</f>
        <v>45327</v>
      </c>
      <c r="N3415" t="s">
        <v>5542</v>
      </c>
      <c r="R3415" s="4"/>
    </row>
    <row r="3416" spans="1:18" hidden="1" x14ac:dyDescent="0.2">
      <c r="A3416" s="6">
        <v>45297</v>
      </c>
      <c r="B3416" s="2">
        <v>1247</v>
      </c>
      <c r="C3416" s="2" t="s">
        <v>5404</v>
      </c>
      <c r="D3416" s="2" t="s">
        <v>5420</v>
      </c>
      <c r="E3416" s="1">
        <v>2390400</v>
      </c>
      <c r="F3416" s="8" t="s">
        <v>316</v>
      </c>
      <c r="G3416" s="1">
        <v>191232</v>
      </c>
      <c r="H3416" s="1">
        <f t="shared" si="209"/>
        <v>2581632</v>
      </c>
      <c r="I3416" s="2" t="s">
        <v>1554</v>
      </c>
      <c r="J3416" s="2" t="s">
        <v>2830</v>
      </c>
      <c r="K3416" s="1">
        <f>+VLOOKUP(B3416,[24]Sheet1!$A:$H,6,0)</f>
        <v>2390400</v>
      </c>
      <c r="L3416" s="1">
        <f t="shared" si="210"/>
        <v>0</v>
      </c>
      <c r="M3416" s="6">
        <f>+VLOOKUP(B3416,[24]Sheet1!$A:$H,8,0)</f>
        <v>45327</v>
      </c>
      <c r="N3416" t="s">
        <v>5542</v>
      </c>
      <c r="R3416" s="4"/>
    </row>
    <row r="3417" spans="1:18" hidden="1" x14ac:dyDescent="0.2">
      <c r="A3417" s="6">
        <v>45297</v>
      </c>
      <c r="B3417" s="2">
        <v>1248</v>
      </c>
      <c r="C3417" s="2" t="s">
        <v>5404</v>
      </c>
      <c r="D3417" s="2" t="s">
        <v>5421</v>
      </c>
      <c r="E3417" s="1">
        <v>921780</v>
      </c>
      <c r="F3417" s="8" t="s">
        <v>316</v>
      </c>
      <c r="G3417" s="1">
        <v>73742</v>
      </c>
      <c r="H3417" s="1">
        <f t="shared" si="209"/>
        <v>995522</v>
      </c>
      <c r="I3417" s="2" t="s">
        <v>1796</v>
      </c>
      <c r="J3417" s="2" t="s">
        <v>913</v>
      </c>
      <c r="K3417" s="1">
        <f>+VLOOKUP(B3417,[24]Sheet1!$A:$H,6,0)</f>
        <v>921775</v>
      </c>
      <c r="L3417" s="1">
        <f t="shared" si="210"/>
        <v>-5</v>
      </c>
      <c r="M3417" s="6">
        <f>+VLOOKUP(B3417,[24]Sheet1!$A:$H,8,0)</f>
        <v>45327</v>
      </c>
      <c r="N3417" t="s">
        <v>5542</v>
      </c>
      <c r="R3417" s="4"/>
    </row>
    <row r="3418" spans="1:18" hidden="1" x14ac:dyDescent="0.2">
      <c r="A3418" s="6">
        <v>45297</v>
      </c>
      <c r="B3418" s="2">
        <v>1249</v>
      </c>
      <c r="C3418" s="2" t="s">
        <v>5404</v>
      </c>
      <c r="D3418" s="2" t="s">
        <v>5422</v>
      </c>
      <c r="E3418" s="1">
        <v>1994109</v>
      </c>
      <c r="F3418" s="8" t="s">
        <v>316</v>
      </c>
      <c r="G3418" s="1">
        <v>159529</v>
      </c>
      <c r="H3418" s="1">
        <f t="shared" si="209"/>
        <v>2153638</v>
      </c>
      <c r="I3418" s="2" t="s">
        <v>2339</v>
      </c>
      <c r="J3418" s="2" t="s">
        <v>1408</v>
      </c>
      <c r="K3418" s="1">
        <f>+VLOOKUP(B3418,[24]Sheet1!$A:$H,6,0)</f>
        <v>1994113</v>
      </c>
      <c r="L3418" s="1">
        <f t="shared" si="210"/>
        <v>4</v>
      </c>
      <c r="M3418" s="6">
        <f>+VLOOKUP(B3418,[24]Sheet1!$A:$H,8,0)</f>
        <v>45327</v>
      </c>
      <c r="N3418" t="s">
        <v>5542</v>
      </c>
      <c r="R3418" s="4"/>
    </row>
    <row r="3419" spans="1:18" hidden="1" x14ac:dyDescent="0.2">
      <c r="A3419" s="6">
        <v>45297</v>
      </c>
      <c r="B3419" s="2">
        <v>1250</v>
      </c>
      <c r="C3419" s="2" t="s">
        <v>5404</v>
      </c>
      <c r="D3419" s="2" t="s">
        <v>5423</v>
      </c>
      <c r="E3419" s="1">
        <v>2765340</v>
      </c>
      <c r="F3419" s="8" t="s">
        <v>316</v>
      </c>
      <c r="G3419" s="1">
        <v>221227</v>
      </c>
      <c r="H3419" s="1">
        <f t="shared" si="209"/>
        <v>2986567</v>
      </c>
      <c r="I3419" s="2" t="s">
        <v>944</v>
      </c>
      <c r="J3419" s="2" t="s">
        <v>319</v>
      </c>
      <c r="K3419" s="1">
        <f>+VLOOKUP(B3419,[24]Sheet1!$A:$H,6,0)</f>
        <v>2765338</v>
      </c>
      <c r="L3419" s="1">
        <f t="shared" si="210"/>
        <v>-2</v>
      </c>
      <c r="M3419" s="6">
        <f>+VLOOKUP(B3419,[24]Sheet1!$A:$H,8,0)</f>
        <v>45327</v>
      </c>
      <c r="N3419" t="s">
        <v>5542</v>
      </c>
      <c r="R3419" s="4"/>
    </row>
    <row r="3420" spans="1:18" hidden="1" x14ac:dyDescent="0.2">
      <c r="A3420" s="6">
        <v>45297</v>
      </c>
      <c r="B3420" s="2">
        <v>1251</v>
      </c>
      <c r="C3420" s="2" t="s">
        <v>5404</v>
      </c>
      <c r="D3420" s="2" t="s">
        <v>5424</v>
      </c>
      <c r="E3420" s="1">
        <v>1468620</v>
      </c>
      <c r="F3420" s="8" t="s">
        <v>316</v>
      </c>
      <c r="G3420" s="1">
        <v>117490</v>
      </c>
      <c r="H3420" s="1">
        <f t="shared" si="209"/>
        <v>1586110</v>
      </c>
      <c r="I3420" s="2" t="s">
        <v>944</v>
      </c>
      <c r="J3420" s="2" t="s">
        <v>319</v>
      </c>
      <c r="K3420" s="1">
        <f>+VLOOKUP(B3420,[24]Sheet1!$A:$H,6,0)</f>
        <v>1468625</v>
      </c>
      <c r="L3420" s="1">
        <f t="shared" si="210"/>
        <v>5</v>
      </c>
      <c r="M3420" s="6">
        <f>+VLOOKUP(B3420,[24]Sheet1!$A:$H,8,0)</f>
        <v>45327</v>
      </c>
      <c r="N3420" t="s">
        <v>5542</v>
      </c>
      <c r="R3420" s="4"/>
    </row>
    <row r="3421" spans="1:18" hidden="1" x14ac:dyDescent="0.2">
      <c r="A3421" s="6">
        <v>45297</v>
      </c>
      <c r="B3421" s="2">
        <v>1252</v>
      </c>
      <c r="C3421" s="2" t="s">
        <v>5404</v>
      </c>
      <c r="D3421" s="2" t="s">
        <v>5425</v>
      </c>
      <c r="E3421" s="1">
        <v>8426330</v>
      </c>
      <c r="F3421" s="8" t="s">
        <v>316</v>
      </c>
      <c r="G3421" s="1">
        <v>674106</v>
      </c>
      <c r="H3421" s="1">
        <f t="shared" si="209"/>
        <v>9100436</v>
      </c>
      <c r="I3421" s="2" t="s">
        <v>1900</v>
      </c>
      <c r="J3421" s="2" t="s">
        <v>441</v>
      </c>
      <c r="K3421" s="1">
        <f>+VLOOKUP(B3421,[24]Sheet1!$A:$H,6,0)</f>
        <v>8426325</v>
      </c>
      <c r="L3421" s="1">
        <f t="shared" si="210"/>
        <v>-5</v>
      </c>
      <c r="M3421" s="6">
        <f>+VLOOKUP(B3421,[24]Sheet1!$A:$H,8,0)</f>
        <v>45327</v>
      </c>
      <c r="N3421" t="s">
        <v>5542</v>
      </c>
      <c r="R3421" s="4"/>
    </row>
    <row r="3422" spans="1:18" hidden="1" x14ac:dyDescent="0.2">
      <c r="A3422" s="6">
        <v>45297</v>
      </c>
      <c r="B3422" s="2">
        <v>1253</v>
      </c>
      <c r="C3422" s="2" t="s">
        <v>5404</v>
      </c>
      <c r="D3422" s="2" t="s">
        <v>5426</v>
      </c>
      <c r="E3422" s="1">
        <v>1110580</v>
      </c>
      <c r="F3422" s="8" t="s">
        <v>316</v>
      </c>
      <c r="G3422" s="1">
        <v>88846</v>
      </c>
      <c r="H3422" s="1">
        <f t="shared" si="209"/>
        <v>1199426</v>
      </c>
      <c r="I3422" s="2" t="s">
        <v>2355</v>
      </c>
      <c r="J3422" s="2" t="s">
        <v>2013</v>
      </c>
      <c r="K3422" s="1">
        <f>+VLOOKUP(B3422,[24]Sheet1!$A:$H,6,0)</f>
        <v>1110575</v>
      </c>
      <c r="L3422" s="1">
        <f t="shared" si="210"/>
        <v>-5</v>
      </c>
      <c r="M3422" s="6">
        <f>+VLOOKUP(B3422,[24]Sheet1!$A:$H,8,0)</f>
        <v>45327</v>
      </c>
      <c r="N3422" t="s">
        <v>5542</v>
      </c>
      <c r="R3422" s="4"/>
    </row>
    <row r="3423" spans="1:18" hidden="1" x14ac:dyDescent="0.2">
      <c r="A3423" s="6">
        <v>45301</v>
      </c>
      <c r="B3423" s="2">
        <v>1497</v>
      </c>
      <c r="C3423" s="2" t="s">
        <v>5404</v>
      </c>
      <c r="D3423" s="2" t="s">
        <v>1889</v>
      </c>
      <c r="E3423" s="1">
        <v>-1047376</v>
      </c>
      <c r="F3423" s="8" t="s">
        <v>316</v>
      </c>
      <c r="G3423" s="1">
        <v>-83790</v>
      </c>
      <c r="H3423" s="1">
        <f t="shared" si="209"/>
        <v>-1131166</v>
      </c>
      <c r="I3423" s="2" t="s">
        <v>1900</v>
      </c>
      <c r="J3423" s="2" t="s">
        <v>441</v>
      </c>
      <c r="K3423" s="1">
        <f>+VLOOKUP(B3423,[24]Sheet1!$A:$H,6,0)</f>
        <v>-1047376</v>
      </c>
      <c r="L3423" s="1">
        <f t="shared" si="210"/>
        <v>0</v>
      </c>
      <c r="M3423" s="6">
        <f>+VLOOKUP(B3423,[24]Sheet1!$A:$H,8,0)</f>
        <v>45327</v>
      </c>
      <c r="N3423" t="s">
        <v>5542</v>
      </c>
      <c r="R3423" s="4"/>
    </row>
    <row r="3424" spans="1:18" hidden="1" x14ac:dyDescent="0.2">
      <c r="A3424" s="6">
        <v>45303</v>
      </c>
      <c r="B3424" s="2">
        <v>2343</v>
      </c>
      <c r="C3424" s="2" t="s">
        <v>5404</v>
      </c>
      <c r="D3424" s="2" t="s">
        <v>1889</v>
      </c>
      <c r="E3424" s="1">
        <v>-333476</v>
      </c>
      <c r="F3424" s="8" t="s">
        <v>316</v>
      </c>
      <c r="G3424" s="1">
        <v>-26678</v>
      </c>
      <c r="H3424" s="1">
        <f t="shared" si="209"/>
        <v>-360154</v>
      </c>
      <c r="I3424" s="2" t="s">
        <v>1900</v>
      </c>
      <c r="J3424" s="2" t="s">
        <v>441</v>
      </c>
      <c r="K3424" s="1">
        <f>+VLOOKUP(B3424,[24]Sheet1!$A:$H,6,0)</f>
        <v>-333475</v>
      </c>
      <c r="L3424" s="1">
        <f t="shared" si="210"/>
        <v>1</v>
      </c>
      <c r="M3424" s="6">
        <f>+VLOOKUP(B3424,[24]Sheet1!$A:$H,8,0)</f>
        <v>45327</v>
      </c>
      <c r="N3424" t="s">
        <v>5542</v>
      </c>
      <c r="R3424" s="4"/>
    </row>
    <row r="3425" spans="1:18" hidden="1" x14ac:dyDescent="0.2">
      <c r="A3425" s="6">
        <v>45303</v>
      </c>
      <c r="B3425" s="2">
        <v>2345</v>
      </c>
      <c r="C3425" s="2" t="s">
        <v>5404</v>
      </c>
      <c r="D3425" s="2" t="s">
        <v>1889</v>
      </c>
      <c r="E3425" s="1">
        <v>-226271</v>
      </c>
      <c r="F3425" s="8" t="s">
        <v>316</v>
      </c>
      <c r="G3425" s="1">
        <v>-18101</v>
      </c>
      <c r="H3425" s="1">
        <f t="shared" si="209"/>
        <v>-244372</v>
      </c>
      <c r="I3425" s="2" t="s">
        <v>1900</v>
      </c>
      <c r="J3425" s="2" t="s">
        <v>441</v>
      </c>
      <c r="K3425" s="1">
        <f>+VLOOKUP(B3425,[24]Sheet1!$A:$H,6,0)</f>
        <v>-226262</v>
      </c>
      <c r="L3425" s="1">
        <f t="shared" si="210"/>
        <v>9</v>
      </c>
      <c r="M3425" s="6">
        <f>+VLOOKUP(B3425,[24]Sheet1!$A:$H,8,0)</f>
        <v>45327</v>
      </c>
      <c r="N3425" t="s">
        <v>5542</v>
      </c>
      <c r="R3425" s="4"/>
    </row>
    <row r="3426" spans="1:18" hidden="1" x14ac:dyDescent="0.2">
      <c r="A3426" s="6">
        <v>45303</v>
      </c>
      <c r="B3426" s="2">
        <v>2315</v>
      </c>
      <c r="C3426" s="2" t="s">
        <v>5404</v>
      </c>
      <c r="D3426" s="2" t="s">
        <v>5427</v>
      </c>
      <c r="E3426" s="1">
        <v>2161180</v>
      </c>
      <c r="F3426" s="8" t="s">
        <v>316</v>
      </c>
      <c r="G3426" s="1">
        <v>172894</v>
      </c>
      <c r="H3426" s="1">
        <f t="shared" si="209"/>
        <v>2334074</v>
      </c>
      <c r="I3426" s="2" t="s">
        <v>1893</v>
      </c>
      <c r="J3426" s="2" t="s">
        <v>375</v>
      </c>
      <c r="K3426" s="1">
        <f>+VLOOKUP(B3426,[24]Sheet1!$A:$H,6,0)</f>
        <v>2161175</v>
      </c>
      <c r="L3426" s="1">
        <f t="shared" si="210"/>
        <v>-5</v>
      </c>
      <c r="M3426" s="6">
        <f>+VLOOKUP(B3426,[24]Sheet1!$A:$H,8,0)</f>
        <v>45327</v>
      </c>
      <c r="N3426" t="s">
        <v>5542</v>
      </c>
      <c r="R3426" s="4"/>
    </row>
    <row r="3427" spans="1:18" hidden="1" x14ac:dyDescent="0.2">
      <c r="A3427" s="6">
        <v>45303</v>
      </c>
      <c r="B3427" s="2">
        <v>2316</v>
      </c>
      <c r="C3427" s="2" t="s">
        <v>5404</v>
      </c>
      <c r="D3427" s="2" t="s">
        <v>5428</v>
      </c>
      <c r="E3427" s="1">
        <v>921780</v>
      </c>
      <c r="F3427" s="8" t="s">
        <v>316</v>
      </c>
      <c r="G3427" s="1">
        <v>73742</v>
      </c>
      <c r="H3427" s="1">
        <f t="shared" si="209"/>
        <v>995522</v>
      </c>
      <c r="I3427" s="2" t="s">
        <v>1893</v>
      </c>
      <c r="J3427" s="2" t="s">
        <v>375</v>
      </c>
      <c r="K3427" s="1">
        <f>+VLOOKUP(B3427,[24]Sheet1!$A:$H,6,0)</f>
        <v>921775</v>
      </c>
      <c r="L3427" s="1">
        <f t="shared" si="210"/>
        <v>-5</v>
      </c>
      <c r="M3427" s="6">
        <f>+VLOOKUP(B3427,[24]Sheet1!$A:$H,8,0)</f>
        <v>45327</v>
      </c>
      <c r="N3427" t="s">
        <v>5542</v>
      </c>
      <c r="R3427" s="4"/>
    </row>
    <row r="3428" spans="1:18" hidden="1" x14ac:dyDescent="0.2">
      <c r="A3428" s="6">
        <v>45303</v>
      </c>
      <c r="B3428" s="2">
        <v>2317</v>
      </c>
      <c r="C3428" s="2" t="s">
        <v>5404</v>
      </c>
      <c r="D3428" s="2" t="s">
        <v>5429</v>
      </c>
      <c r="E3428" s="1">
        <v>2765340</v>
      </c>
      <c r="F3428" s="8" t="s">
        <v>316</v>
      </c>
      <c r="G3428" s="1">
        <v>221227</v>
      </c>
      <c r="H3428" s="1">
        <f t="shared" si="209"/>
        <v>2986567</v>
      </c>
      <c r="I3428" s="2" t="s">
        <v>1893</v>
      </c>
      <c r="J3428" s="2" t="s">
        <v>375</v>
      </c>
      <c r="K3428" s="1">
        <f>+VLOOKUP(B3428,[24]Sheet1!$A:$H,6,0)</f>
        <v>2765338</v>
      </c>
      <c r="L3428" s="1">
        <f t="shared" si="210"/>
        <v>-2</v>
      </c>
      <c r="M3428" s="6">
        <f>+VLOOKUP(B3428,[24]Sheet1!$A:$H,8,0)</f>
        <v>45327</v>
      </c>
      <c r="N3428" t="s">
        <v>5542</v>
      </c>
      <c r="R3428" s="4"/>
    </row>
    <row r="3429" spans="1:18" hidden="1" x14ac:dyDescent="0.2">
      <c r="A3429" s="6">
        <v>45303</v>
      </c>
      <c r="B3429" s="2">
        <v>2318</v>
      </c>
      <c r="C3429" s="2" t="s">
        <v>5404</v>
      </c>
      <c r="D3429" s="2" t="s">
        <v>5430</v>
      </c>
      <c r="E3429" s="1">
        <v>2381320</v>
      </c>
      <c r="F3429" s="8" t="s">
        <v>316</v>
      </c>
      <c r="G3429" s="1">
        <v>190506</v>
      </c>
      <c r="H3429" s="1">
        <f t="shared" si="209"/>
        <v>2571826</v>
      </c>
      <c r="I3429" s="2" t="s">
        <v>1893</v>
      </c>
      <c r="J3429" s="2" t="s">
        <v>375</v>
      </c>
      <c r="K3429" s="1">
        <f>+VLOOKUP(B3429,[24]Sheet1!$A:$H,6,0)</f>
        <v>2381325</v>
      </c>
      <c r="L3429" s="1">
        <f t="shared" si="210"/>
        <v>5</v>
      </c>
      <c r="M3429" s="6">
        <f>+VLOOKUP(B3429,[24]Sheet1!$A:$H,8,0)</f>
        <v>45327</v>
      </c>
      <c r="N3429" t="s">
        <v>5542</v>
      </c>
      <c r="R3429" s="4"/>
    </row>
    <row r="3430" spans="1:18" hidden="1" x14ac:dyDescent="0.2">
      <c r="A3430" s="6">
        <v>45303</v>
      </c>
      <c r="B3430" s="2">
        <v>2319</v>
      </c>
      <c r="C3430" s="2" t="s">
        <v>5404</v>
      </c>
      <c r="D3430" s="2" t="s">
        <v>5431</v>
      </c>
      <c r="E3430" s="1">
        <v>3849940</v>
      </c>
      <c r="F3430" s="8" t="s">
        <v>316</v>
      </c>
      <c r="G3430" s="1">
        <v>307995</v>
      </c>
      <c r="H3430" s="1">
        <f t="shared" si="209"/>
        <v>4157935</v>
      </c>
      <c r="I3430" s="2" t="s">
        <v>1893</v>
      </c>
      <c r="J3430" s="2" t="s">
        <v>375</v>
      </c>
      <c r="K3430" s="1">
        <f>+VLOOKUP(B3430,[24]Sheet1!$A:$H,6,0)</f>
        <v>3849938</v>
      </c>
      <c r="L3430" s="1">
        <f t="shared" si="210"/>
        <v>-2</v>
      </c>
      <c r="M3430" s="6">
        <f>+VLOOKUP(B3430,[24]Sheet1!$A:$H,8,0)</f>
        <v>45327</v>
      </c>
      <c r="N3430" t="s">
        <v>5542</v>
      </c>
      <c r="R3430" s="4"/>
    </row>
    <row r="3431" spans="1:18" hidden="1" x14ac:dyDescent="0.2">
      <c r="A3431" s="6">
        <v>45303</v>
      </c>
      <c r="B3431" s="2">
        <v>2321</v>
      </c>
      <c r="C3431" s="2" t="s">
        <v>5404</v>
      </c>
      <c r="D3431" s="2" t="s">
        <v>5432</v>
      </c>
      <c r="E3431" s="1">
        <v>1843560</v>
      </c>
      <c r="F3431" s="8" t="s">
        <v>316</v>
      </c>
      <c r="G3431" s="1">
        <v>147485</v>
      </c>
      <c r="H3431" s="1">
        <f t="shared" si="209"/>
        <v>1991045</v>
      </c>
      <c r="I3431" s="2" t="s">
        <v>2119</v>
      </c>
      <c r="J3431" s="2" t="s">
        <v>1150</v>
      </c>
      <c r="K3431" s="1">
        <f>+VLOOKUP(B3431,[24]Sheet1!$A:$H,6,0)</f>
        <v>1843563</v>
      </c>
      <c r="L3431" s="1">
        <f t="shared" si="210"/>
        <v>3</v>
      </c>
      <c r="M3431" s="6">
        <f>+VLOOKUP(B3431,[24]Sheet1!$A:$H,8,0)</f>
        <v>45327</v>
      </c>
      <c r="N3431" t="s">
        <v>5542</v>
      </c>
      <c r="R3431" s="4"/>
    </row>
    <row r="3432" spans="1:18" hidden="1" x14ac:dyDescent="0.2">
      <c r="A3432" s="6">
        <v>45303</v>
      </c>
      <c r="B3432" s="2">
        <v>2322</v>
      </c>
      <c r="C3432" s="2" t="s">
        <v>5404</v>
      </c>
      <c r="D3432" s="2" t="s">
        <v>5433</v>
      </c>
      <c r="E3432" s="1">
        <v>3687120</v>
      </c>
      <c r="F3432" s="8" t="s">
        <v>316</v>
      </c>
      <c r="G3432" s="1">
        <v>294970</v>
      </c>
      <c r="H3432" s="1">
        <f t="shared" si="209"/>
        <v>3982090</v>
      </c>
      <c r="I3432" s="2" t="s">
        <v>2355</v>
      </c>
      <c r="J3432" s="2" t="s">
        <v>2013</v>
      </c>
      <c r="K3432" s="1">
        <f>+VLOOKUP(B3432,[24]Sheet1!$A:$H,6,0)</f>
        <v>3687125</v>
      </c>
      <c r="L3432" s="1">
        <f t="shared" si="210"/>
        <v>5</v>
      </c>
      <c r="M3432" s="6">
        <f>+VLOOKUP(B3432,[24]Sheet1!$A:$H,8,0)</f>
        <v>45327</v>
      </c>
      <c r="N3432" t="s">
        <v>5542</v>
      </c>
      <c r="R3432" s="4"/>
    </row>
    <row r="3433" spans="1:18" hidden="1" x14ac:dyDescent="0.2">
      <c r="A3433" s="6">
        <v>45303</v>
      </c>
      <c r="B3433" s="2">
        <v>2323</v>
      </c>
      <c r="C3433" s="2" t="s">
        <v>5404</v>
      </c>
      <c r="D3433" s="2" t="s">
        <v>5434</v>
      </c>
      <c r="E3433" s="1">
        <v>3028755</v>
      </c>
      <c r="F3433" s="8" t="s">
        <v>316</v>
      </c>
      <c r="G3433" s="1">
        <v>242300</v>
      </c>
      <c r="H3433" s="1">
        <f t="shared" si="209"/>
        <v>3271055</v>
      </c>
      <c r="I3433" s="2" t="s">
        <v>2445</v>
      </c>
      <c r="J3433" s="2" t="s">
        <v>1098</v>
      </c>
      <c r="K3433" s="1">
        <f>+VLOOKUP(B3433,[24]Sheet1!$A:$H,6,0)</f>
        <v>3028750</v>
      </c>
      <c r="L3433" s="1">
        <f t="shared" si="210"/>
        <v>-5</v>
      </c>
      <c r="M3433" s="6">
        <f>+VLOOKUP(B3433,[24]Sheet1!$A:$H,8,0)</f>
        <v>45327</v>
      </c>
      <c r="N3433" t="s">
        <v>5542</v>
      </c>
      <c r="R3433" s="4"/>
    </row>
    <row r="3434" spans="1:18" hidden="1" x14ac:dyDescent="0.2">
      <c r="A3434" s="6">
        <v>45303</v>
      </c>
      <c r="B3434" s="2">
        <v>2324</v>
      </c>
      <c r="C3434" s="2" t="s">
        <v>5404</v>
      </c>
      <c r="D3434" s="2" t="s">
        <v>5435</v>
      </c>
      <c r="E3434" s="1">
        <v>6072360</v>
      </c>
      <c r="F3434" s="8" t="s">
        <v>316</v>
      </c>
      <c r="G3434" s="1">
        <v>485789</v>
      </c>
      <c r="H3434" s="1">
        <f t="shared" si="209"/>
        <v>6558149</v>
      </c>
      <c r="I3434" s="2" t="s">
        <v>2818</v>
      </c>
      <c r="J3434" s="2" t="s">
        <v>364</v>
      </c>
      <c r="K3434" s="1">
        <f>+VLOOKUP(B3434,[24]Sheet1!$A:$H,6,0)</f>
        <v>6072363</v>
      </c>
      <c r="L3434" s="1">
        <f t="shared" si="210"/>
        <v>3</v>
      </c>
      <c r="M3434" s="6">
        <f>+VLOOKUP(B3434,[24]Sheet1!$A:$H,8,0)</f>
        <v>45327</v>
      </c>
      <c r="N3434" t="s">
        <v>5542</v>
      </c>
      <c r="R3434" s="4"/>
    </row>
    <row r="3435" spans="1:18" hidden="1" x14ac:dyDescent="0.2">
      <c r="A3435" s="6">
        <v>45303</v>
      </c>
      <c r="B3435" s="2">
        <v>2325</v>
      </c>
      <c r="C3435" s="2" t="s">
        <v>5404</v>
      </c>
      <c r="D3435" s="2" t="s">
        <v>5436</v>
      </c>
      <c r="E3435" s="1">
        <v>2324310</v>
      </c>
      <c r="F3435" s="8" t="s">
        <v>316</v>
      </c>
      <c r="G3435" s="1">
        <v>185945</v>
      </c>
      <c r="H3435" s="1">
        <f t="shared" si="209"/>
        <v>2510255</v>
      </c>
      <c r="I3435" s="2" t="s">
        <v>2119</v>
      </c>
      <c r="J3435" s="2" t="s">
        <v>1150</v>
      </c>
      <c r="K3435" s="1">
        <f>+VLOOKUP(B3435,[24]Sheet1!$A:$H,6,0)</f>
        <v>2324313</v>
      </c>
      <c r="L3435" s="1">
        <f t="shared" si="210"/>
        <v>3</v>
      </c>
      <c r="M3435" s="6">
        <f>+VLOOKUP(B3435,[24]Sheet1!$A:$H,8,0)</f>
        <v>45327</v>
      </c>
      <c r="N3435" t="s">
        <v>5542</v>
      </c>
      <c r="R3435" s="4"/>
    </row>
    <row r="3436" spans="1:18" hidden="1" x14ac:dyDescent="0.2">
      <c r="A3436" s="6">
        <v>45303</v>
      </c>
      <c r="B3436" s="2">
        <v>2326</v>
      </c>
      <c r="C3436" s="2" t="s">
        <v>5404</v>
      </c>
      <c r="D3436" s="2" t="s">
        <v>5437</v>
      </c>
      <c r="E3436" s="1">
        <v>1941090</v>
      </c>
      <c r="F3436" s="8" t="s">
        <v>316</v>
      </c>
      <c r="G3436" s="1">
        <v>155287</v>
      </c>
      <c r="H3436" s="1">
        <f t="shared" si="209"/>
        <v>2096377</v>
      </c>
      <c r="I3436" s="2" t="s">
        <v>2119</v>
      </c>
      <c r="J3436" s="2" t="s">
        <v>1150</v>
      </c>
      <c r="K3436" s="1">
        <f>+VLOOKUP(B3436,[24]Sheet1!$A:$H,6,0)</f>
        <v>1941088</v>
      </c>
      <c r="L3436" s="1">
        <f t="shared" si="210"/>
        <v>-2</v>
      </c>
      <c r="M3436" s="6">
        <f>+VLOOKUP(B3436,[24]Sheet1!$A:$H,8,0)</f>
        <v>45327</v>
      </c>
      <c r="N3436" t="s">
        <v>5542</v>
      </c>
      <c r="R3436" s="4"/>
    </row>
    <row r="3437" spans="1:18" hidden="1" x14ac:dyDescent="0.2">
      <c r="A3437" s="6">
        <v>45303</v>
      </c>
      <c r="B3437" s="2">
        <v>2327</v>
      </c>
      <c r="C3437" s="2" t="s">
        <v>5404</v>
      </c>
      <c r="D3437" s="2" t="s">
        <v>5438</v>
      </c>
      <c r="E3437" s="1">
        <v>4348430</v>
      </c>
      <c r="F3437" s="8" t="s">
        <v>316</v>
      </c>
      <c r="G3437" s="1">
        <v>347874</v>
      </c>
      <c r="H3437" s="1">
        <f t="shared" si="209"/>
        <v>4696304</v>
      </c>
      <c r="I3437" s="2" t="s">
        <v>2355</v>
      </c>
      <c r="J3437" s="2" t="s">
        <v>2013</v>
      </c>
      <c r="K3437" s="1">
        <f>+VLOOKUP(B3437,[24]Sheet1!$A:$H,6,0)</f>
        <v>4348425</v>
      </c>
      <c r="L3437" s="1">
        <f t="shared" si="210"/>
        <v>-5</v>
      </c>
      <c r="M3437" s="6">
        <f>+VLOOKUP(B3437,[24]Sheet1!$A:$H,8,0)</f>
        <v>45327</v>
      </c>
      <c r="N3437" t="s">
        <v>5542</v>
      </c>
      <c r="R3437" s="4"/>
    </row>
    <row r="3438" spans="1:18" hidden="1" x14ac:dyDescent="0.2">
      <c r="A3438" s="6">
        <v>45303</v>
      </c>
      <c r="B3438" s="2">
        <v>2328</v>
      </c>
      <c r="C3438" s="2" t="s">
        <v>5404</v>
      </c>
      <c r="D3438" s="2" t="s">
        <v>5439</v>
      </c>
      <c r="E3438" s="1">
        <v>1110580</v>
      </c>
      <c r="F3438" s="8" t="s">
        <v>316</v>
      </c>
      <c r="G3438" s="1">
        <v>88846</v>
      </c>
      <c r="H3438" s="1">
        <f t="shared" si="209"/>
        <v>1199426</v>
      </c>
      <c r="I3438" s="2" t="s">
        <v>2355</v>
      </c>
      <c r="J3438" s="2" t="s">
        <v>2013</v>
      </c>
      <c r="K3438" s="1">
        <f>+VLOOKUP(B3438,[24]Sheet1!$A:$H,6,0)</f>
        <v>1110575</v>
      </c>
      <c r="L3438" s="1">
        <f t="shared" si="210"/>
        <v>-5</v>
      </c>
      <c r="M3438" s="6">
        <f>+VLOOKUP(B3438,[24]Sheet1!$A:$H,8,0)</f>
        <v>45327</v>
      </c>
      <c r="N3438" t="s">
        <v>5542</v>
      </c>
      <c r="R3438" s="4"/>
    </row>
    <row r="3439" spans="1:18" hidden="1" x14ac:dyDescent="0.2">
      <c r="A3439" s="6">
        <v>45303</v>
      </c>
      <c r="B3439" s="2">
        <v>2329</v>
      </c>
      <c r="C3439" s="2" t="s">
        <v>5404</v>
      </c>
      <c r="D3439" s="2" t="s">
        <v>5440</v>
      </c>
      <c r="E3439" s="1">
        <v>3134700</v>
      </c>
      <c r="F3439" s="8" t="s">
        <v>316</v>
      </c>
      <c r="G3439" s="1">
        <v>250776</v>
      </c>
      <c r="H3439" s="1">
        <f t="shared" si="209"/>
        <v>3385476</v>
      </c>
      <c r="I3439" s="2" t="s">
        <v>24</v>
      </c>
      <c r="J3439" s="2" t="s">
        <v>349</v>
      </c>
      <c r="K3439" s="1">
        <f>+VLOOKUP(B3439,[24]Sheet1!$A:$H,6,0)</f>
        <v>3134700</v>
      </c>
      <c r="L3439" s="1">
        <f t="shared" si="210"/>
        <v>0</v>
      </c>
      <c r="M3439" s="6">
        <f>+VLOOKUP(B3439,[24]Sheet1!$A:$H,8,0)</f>
        <v>45327</v>
      </c>
      <c r="N3439" t="s">
        <v>5542</v>
      </c>
      <c r="R3439" s="4"/>
    </row>
    <row r="3440" spans="1:18" hidden="1" x14ac:dyDescent="0.2">
      <c r="A3440" s="6">
        <v>45303</v>
      </c>
      <c r="B3440" s="2">
        <v>2330</v>
      </c>
      <c r="C3440" s="2" t="s">
        <v>5404</v>
      </c>
      <c r="D3440" s="2" t="s">
        <v>5441</v>
      </c>
      <c r="E3440" s="1">
        <v>17531010</v>
      </c>
      <c r="F3440" s="8" t="s">
        <v>316</v>
      </c>
      <c r="G3440" s="1">
        <v>1402481</v>
      </c>
      <c r="H3440" s="1">
        <f t="shared" si="209"/>
        <v>18933491</v>
      </c>
      <c r="I3440" s="2" t="s">
        <v>124</v>
      </c>
      <c r="J3440" s="2" t="s">
        <v>1197</v>
      </c>
      <c r="K3440" s="1">
        <f>+VLOOKUP(B3440,[24]Sheet1!$A:$H,6,0)</f>
        <v>17531013</v>
      </c>
      <c r="L3440" s="1">
        <f t="shared" si="210"/>
        <v>3</v>
      </c>
      <c r="M3440" s="6">
        <f>+VLOOKUP(B3440,[24]Sheet1!$A:$H,8,0)</f>
        <v>45327</v>
      </c>
      <c r="N3440" t="s">
        <v>5542</v>
      </c>
      <c r="R3440" s="4"/>
    </row>
    <row r="3441" spans="1:18" hidden="1" x14ac:dyDescent="0.2">
      <c r="A3441" s="6">
        <v>45303</v>
      </c>
      <c r="B3441" s="2">
        <v>2331</v>
      </c>
      <c r="C3441" s="2" t="s">
        <v>5404</v>
      </c>
      <c r="D3441" s="2" t="s">
        <v>5442</v>
      </c>
      <c r="E3441" s="1">
        <v>2474859</v>
      </c>
      <c r="F3441" s="8" t="s">
        <v>316</v>
      </c>
      <c r="G3441" s="1">
        <v>197989</v>
      </c>
      <c r="H3441" s="1">
        <f t="shared" si="209"/>
        <v>2672848</v>
      </c>
      <c r="I3441" s="2" t="s">
        <v>124</v>
      </c>
      <c r="J3441" s="2" t="s">
        <v>1197</v>
      </c>
      <c r="K3441" s="1">
        <f>+VLOOKUP(B3441,[24]Sheet1!$A:$H,6,0)</f>
        <v>2474863</v>
      </c>
      <c r="L3441" s="1">
        <f t="shared" si="210"/>
        <v>4</v>
      </c>
      <c r="M3441" s="6">
        <f>+VLOOKUP(B3441,[24]Sheet1!$A:$H,8,0)</f>
        <v>45327</v>
      </c>
      <c r="N3441" t="s">
        <v>5542</v>
      </c>
      <c r="R3441" s="4"/>
    </row>
    <row r="3442" spans="1:18" hidden="1" x14ac:dyDescent="0.2">
      <c r="A3442" s="6">
        <v>45303</v>
      </c>
      <c r="B3442" s="2">
        <v>2332</v>
      </c>
      <c r="C3442" s="2" t="s">
        <v>5404</v>
      </c>
      <c r="D3442" s="2" t="s">
        <v>5443</v>
      </c>
      <c r="E3442" s="1">
        <v>6878355</v>
      </c>
      <c r="F3442" s="8" t="s">
        <v>316</v>
      </c>
      <c r="G3442" s="1">
        <v>550268</v>
      </c>
      <c r="H3442" s="1">
        <f t="shared" si="209"/>
        <v>7428623</v>
      </c>
      <c r="I3442" s="2" t="s">
        <v>2818</v>
      </c>
      <c r="J3442" s="2" t="s">
        <v>364</v>
      </c>
      <c r="K3442" s="1">
        <f>+VLOOKUP(B3442,[24]Sheet1!$A:$H,6,0)</f>
        <v>6878350</v>
      </c>
      <c r="L3442" s="1">
        <f t="shared" si="210"/>
        <v>-5</v>
      </c>
      <c r="M3442" s="6">
        <f>+VLOOKUP(B3442,[24]Sheet1!$A:$H,8,0)</f>
        <v>45327</v>
      </c>
      <c r="N3442" t="s">
        <v>5542</v>
      </c>
      <c r="R3442" s="4"/>
    </row>
    <row r="3443" spans="1:18" hidden="1" x14ac:dyDescent="0.2">
      <c r="A3443" s="6">
        <v>45303</v>
      </c>
      <c r="B3443" s="2">
        <v>2333</v>
      </c>
      <c r="C3443" s="2" t="s">
        <v>5404</v>
      </c>
      <c r="D3443" s="2" t="s">
        <v>5444</v>
      </c>
      <c r="E3443" s="1">
        <v>1468620</v>
      </c>
      <c r="F3443" s="8" t="s">
        <v>316</v>
      </c>
      <c r="G3443" s="1">
        <v>117490</v>
      </c>
      <c r="H3443" s="1">
        <f t="shared" si="209"/>
        <v>1586110</v>
      </c>
      <c r="I3443" s="2" t="s">
        <v>2818</v>
      </c>
      <c r="J3443" s="2" t="s">
        <v>364</v>
      </c>
      <c r="K3443" s="1">
        <f>+VLOOKUP(B3443,[24]Sheet1!$A:$H,6,0)</f>
        <v>1468625</v>
      </c>
      <c r="L3443" s="1">
        <f t="shared" si="210"/>
        <v>5</v>
      </c>
      <c r="M3443" s="6">
        <f>+VLOOKUP(B3443,[24]Sheet1!$A:$H,8,0)</f>
        <v>45327</v>
      </c>
      <c r="N3443" t="s">
        <v>5542</v>
      </c>
      <c r="R3443" s="4"/>
    </row>
    <row r="3444" spans="1:18" hidden="1" x14ac:dyDescent="0.2">
      <c r="A3444" s="6">
        <v>45303</v>
      </c>
      <c r="B3444" s="2">
        <v>2334</v>
      </c>
      <c r="C3444" s="2" t="s">
        <v>5404</v>
      </c>
      <c r="D3444" s="2" t="s">
        <v>5445</v>
      </c>
      <c r="E3444" s="1">
        <v>4048240</v>
      </c>
      <c r="F3444" s="8" t="s">
        <v>316</v>
      </c>
      <c r="G3444" s="1">
        <v>323859</v>
      </c>
      <c r="H3444" s="1">
        <f t="shared" si="209"/>
        <v>4372099</v>
      </c>
      <c r="I3444" s="2" t="s">
        <v>1554</v>
      </c>
      <c r="J3444" s="2" t="s">
        <v>2830</v>
      </c>
      <c r="K3444" s="1">
        <f>+VLOOKUP(B3444,[24]Sheet1!$A:$H,6,0)</f>
        <v>4048238</v>
      </c>
      <c r="L3444" s="1">
        <f t="shared" si="210"/>
        <v>-2</v>
      </c>
      <c r="M3444" s="6">
        <f>+VLOOKUP(B3444,[24]Sheet1!$A:$H,8,0)</f>
        <v>45327</v>
      </c>
      <c r="N3444" t="s">
        <v>5542</v>
      </c>
      <c r="R3444" s="4"/>
    </row>
    <row r="3445" spans="1:18" hidden="1" x14ac:dyDescent="0.2">
      <c r="A3445" s="6">
        <v>45303</v>
      </c>
      <c r="B3445" s="2">
        <v>2335</v>
      </c>
      <c r="C3445" s="2" t="s">
        <v>5404</v>
      </c>
      <c r="D3445" s="2" t="s">
        <v>5446</v>
      </c>
      <c r="E3445" s="1">
        <v>1468620</v>
      </c>
      <c r="F3445" s="8" t="s">
        <v>316</v>
      </c>
      <c r="G3445" s="1">
        <v>117490</v>
      </c>
      <c r="H3445" s="1">
        <f t="shared" si="209"/>
        <v>1586110</v>
      </c>
      <c r="I3445" s="2" t="s">
        <v>431</v>
      </c>
      <c r="J3445" s="2" t="s">
        <v>2857</v>
      </c>
      <c r="K3445" s="1">
        <f>+VLOOKUP(B3445,[24]Sheet1!$A:$H,6,0)</f>
        <v>1468625</v>
      </c>
      <c r="L3445" s="1">
        <f t="shared" si="210"/>
        <v>5</v>
      </c>
      <c r="M3445" s="6">
        <f>+VLOOKUP(B3445,[24]Sheet1!$A:$H,8,0)</f>
        <v>45327</v>
      </c>
      <c r="N3445" t="s">
        <v>5542</v>
      </c>
      <c r="R3445" s="4"/>
    </row>
    <row r="3446" spans="1:18" hidden="1" x14ac:dyDescent="0.2">
      <c r="A3446" s="6">
        <v>45303</v>
      </c>
      <c r="B3446" s="2">
        <v>2336</v>
      </c>
      <c r="C3446" s="2" t="s">
        <v>5404</v>
      </c>
      <c r="D3446" s="2" t="s">
        <v>5447</v>
      </c>
      <c r="E3446" s="1">
        <v>11578349</v>
      </c>
      <c r="F3446" s="8" t="s">
        <v>316</v>
      </c>
      <c r="G3446" s="1">
        <v>926268</v>
      </c>
      <c r="H3446" s="1">
        <f t="shared" si="209"/>
        <v>12504617</v>
      </c>
      <c r="I3446" s="2" t="s">
        <v>2339</v>
      </c>
      <c r="J3446" s="2" t="s">
        <v>1408</v>
      </c>
      <c r="K3446" s="1">
        <f>+VLOOKUP(B3446,[24]Sheet1!$A:$H,6,0)</f>
        <v>11578350</v>
      </c>
      <c r="L3446" s="1">
        <f t="shared" si="210"/>
        <v>1</v>
      </c>
      <c r="M3446" s="6">
        <f>+VLOOKUP(B3446,[24]Sheet1!$A:$H,8,0)</f>
        <v>45327</v>
      </c>
      <c r="N3446" t="s">
        <v>5542</v>
      </c>
      <c r="R3446" s="4"/>
    </row>
    <row r="3447" spans="1:18" hidden="1" x14ac:dyDescent="0.2">
      <c r="A3447" s="6">
        <v>45303</v>
      </c>
      <c r="B3447" s="2">
        <v>2337</v>
      </c>
      <c r="C3447" s="2" t="s">
        <v>5404</v>
      </c>
      <c r="D3447" s="2" t="s">
        <v>5448</v>
      </c>
      <c r="E3447" s="1">
        <v>1468620</v>
      </c>
      <c r="F3447" s="8" t="s">
        <v>316</v>
      </c>
      <c r="G3447" s="1">
        <v>117490</v>
      </c>
      <c r="H3447" s="1">
        <f t="shared" si="209"/>
        <v>1586110</v>
      </c>
      <c r="I3447" s="2" t="s">
        <v>944</v>
      </c>
      <c r="J3447" s="2" t="s">
        <v>319</v>
      </c>
      <c r="K3447" s="1">
        <f>+VLOOKUP(B3447,[24]Sheet1!$A:$H,6,0)</f>
        <v>1468625</v>
      </c>
      <c r="L3447" s="1">
        <f t="shared" si="210"/>
        <v>5</v>
      </c>
      <c r="M3447" s="6">
        <f>+VLOOKUP(B3447,[24]Sheet1!$A:$H,8,0)</f>
        <v>45327</v>
      </c>
      <c r="N3447" t="s">
        <v>5542</v>
      </c>
      <c r="R3447" s="4"/>
    </row>
    <row r="3448" spans="1:18" hidden="1" x14ac:dyDescent="0.2">
      <c r="A3448" s="6">
        <v>45303</v>
      </c>
      <c r="B3448" s="2">
        <v>2338</v>
      </c>
      <c r="C3448" s="2" t="s">
        <v>5404</v>
      </c>
      <c r="D3448" s="2" t="s">
        <v>5449</v>
      </c>
      <c r="E3448" s="1">
        <v>1911600</v>
      </c>
      <c r="F3448" s="8" t="s">
        <v>316</v>
      </c>
      <c r="G3448" s="1">
        <v>152928</v>
      </c>
      <c r="H3448" s="1">
        <f t="shared" si="209"/>
        <v>2064528</v>
      </c>
      <c r="I3448" s="2" t="s">
        <v>1900</v>
      </c>
      <c r="J3448" s="2" t="s">
        <v>441</v>
      </c>
      <c r="K3448" s="1">
        <f>+VLOOKUP(B3448,[24]Sheet1!$A:$H,6,0)</f>
        <v>1911600</v>
      </c>
      <c r="L3448" s="1">
        <f t="shared" si="210"/>
        <v>0</v>
      </c>
      <c r="M3448" s="6">
        <f>+VLOOKUP(B3448,[24]Sheet1!$A:$H,8,0)</f>
        <v>45327</v>
      </c>
      <c r="N3448" t="s">
        <v>5542</v>
      </c>
      <c r="R3448" s="4"/>
    </row>
    <row r="3449" spans="1:18" hidden="1" x14ac:dyDescent="0.2">
      <c r="A3449" s="6">
        <v>45303</v>
      </c>
      <c r="B3449" s="2">
        <v>2339</v>
      </c>
      <c r="C3449" s="2" t="s">
        <v>5404</v>
      </c>
      <c r="D3449" s="2" t="s">
        <v>5450</v>
      </c>
      <c r="E3449" s="1">
        <v>12641530</v>
      </c>
      <c r="F3449" s="8" t="s">
        <v>316</v>
      </c>
      <c r="G3449" s="1">
        <v>1011322</v>
      </c>
      <c r="H3449" s="1">
        <f t="shared" si="209"/>
        <v>13652852</v>
      </c>
      <c r="I3449" s="2" t="s">
        <v>1900</v>
      </c>
      <c r="J3449" s="2" t="s">
        <v>441</v>
      </c>
      <c r="K3449" s="1">
        <f>+VLOOKUP(B3449,[24]Sheet1!$A:$H,6,0)</f>
        <v>12641525</v>
      </c>
      <c r="L3449" s="1">
        <f t="shared" si="210"/>
        <v>-5</v>
      </c>
      <c r="M3449" s="6">
        <f>+VLOOKUP(B3449,[24]Sheet1!$A:$H,8,0)</f>
        <v>45327</v>
      </c>
      <c r="N3449" t="s">
        <v>5542</v>
      </c>
      <c r="R3449" s="4"/>
    </row>
    <row r="3450" spans="1:18" hidden="1" x14ac:dyDescent="0.2">
      <c r="A3450" s="6">
        <v>45304</v>
      </c>
      <c r="B3450" s="2">
        <v>2534</v>
      </c>
      <c r="C3450" s="2" t="s">
        <v>5404</v>
      </c>
      <c r="D3450" s="2" t="s">
        <v>1889</v>
      </c>
      <c r="E3450" s="1">
        <v>-220293</v>
      </c>
      <c r="F3450" s="8" t="s">
        <v>316</v>
      </c>
      <c r="G3450" s="1">
        <v>-17623</v>
      </c>
      <c r="H3450" s="1">
        <f t="shared" si="209"/>
        <v>-237916</v>
      </c>
      <c r="I3450" s="2" t="s">
        <v>1222</v>
      </c>
      <c r="J3450" s="2" t="s">
        <v>915</v>
      </c>
      <c r="K3450" s="1">
        <f>+VLOOKUP(B3450,[26]Sheet1!$A:$H,6,0)</f>
        <v>-220293</v>
      </c>
      <c r="L3450" s="1">
        <f t="shared" si="210"/>
        <v>0</v>
      </c>
      <c r="M3450" s="6">
        <f>+VLOOKUP(B3450,[26]Sheet1!$A:$H,8,0)</f>
        <v>45386</v>
      </c>
      <c r="N3450" t="s">
        <v>5678</v>
      </c>
      <c r="R3450" s="4"/>
    </row>
    <row r="3451" spans="1:18" hidden="1" x14ac:dyDescent="0.2">
      <c r="A3451" s="6">
        <v>45304</v>
      </c>
      <c r="B3451" s="2">
        <v>2535</v>
      </c>
      <c r="C3451" s="2" t="s">
        <v>5404</v>
      </c>
      <c r="D3451" s="2" t="s">
        <v>1889</v>
      </c>
      <c r="E3451" s="1">
        <v>-431354</v>
      </c>
      <c r="F3451" s="8" t="s">
        <v>316</v>
      </c>
      <c r="G3451" s="1">
        <v>-34508</v>
      </c>
      <c r="H3451" s="1">
        <f t="shared" si="209"/>
        <v>-465862</v>
      </c>
      <c r="I3451" s="2" t="s">
        <v>1222</v>
      </c>
      <c r="J3451" s="2" t="s">
        <v>915</v>
      </c>
      <c r="K3451" s="1">
        <f>+VLOOKUP(B3451,[26]Sheet1!$A:$H,6,0)</f>
        <v>-431354</v>
      </c>
      <c r="L3451" s="1">
        <f t="shared" si="210"/>
        <v>0</v>
      </c>
      <c r="M3451" s="6">
        <f>+VLOOKUP(B3451,[26]Sheet1!$A:$H,8,0)</f>
        <v>45386</v>
      </c>
      <c r="N3451" t="s">
        <v>5678</v>
      </c>
      <c r="R3451" s="4"/>
    </row>
    <row r="3452" spans="1:18" hidden="1" x14ac:dyDescent="0.2">
      <c r="A3452" s="6">
        <v>45304</v>
      </c>
      <c r="B3452" s="2">
        <v>2500</v>
      </c>
      <c r="C3452" s="2" t="s">
        <v>5404</v>
      </c>
      <c r="D3452" s="2" t="s">
        <v>5451</v>
      </c>
      <c r="E3452" s="1">
        <v>4294760</v>
      </c>
      <c r="F3452" s="8" t="s">
        <v>316</v>
      </c>
      <c r="G3452" s="1">
        <v>343581</v>
      </c>
      <c r="H3452" s="1">
        <f t="shared" si="209"/>
        <v>4638341</v>
      </c>
      <c r="I3452" s="2" t="s">
        <v>2355</v>
      </c>
      <c r="J3452" s="2" t="s">
        <v>2013</v>
      </c>
      <c r="K3452" s="1">
        <f>+VLOOKUP(B3452,[24]Sheet1!$A:$H,6,0)</f>
        <v>4294763</v>
      </c>
      <c r="L3452" s="1">
        <f t="shared" si="210"/>
        <v>3</v>
      </c>
      <c r="M3452" s="6">
        <f>+VLOOKUP(B3452,[24]Sheet1!$A:$H,8,0)</f>
        <v>45327</v>
      </c>
      <c r="N3452" t="s">
        <v>5542</v>
      </c>
      <c r="R3452" s="4"/>
    </row>
    <row r="3453" spans="1:18" hidden="1" x14ac:dyDescent="0.2">
      <c r="A3453" s="6">
        <v>45307</v>
      </c>
      <c r="B3453" s="2">
        <v>2704</v>
      </c>
      <c r="C3453" s="2" t="s">
        <v>5404</v>
      </c>
      <c r="D3453" s="2" t="s">
        <v>1889</v>
      </c>
      <c r="E3453" s="1">
        <v>-73431</v>
      </c>
      <c r="F3453" s="8" t="s">
        <v>316</v>
      </c>
      <c r="G3453" s="1">
        <v>-5874</v>
      </c>
      <c r="H3453" s="1">
        <f t="shared" si="209"/>
        <v>-79305</v>
      </c>
      <c r="I3453" s="2" t="s">
        <v>944</v>
      </c>
      <c r="J3453" s="2" t="s">
        <v>319</v>
      </c>
      <c r="K3453" s="1">
        <f>+VLOOKUP(B3453,[27]Sheet1!$A:$H,6,0)</f>
        <v>-73431</v>
      </c>
      <c r="L3453" s="1">
        <f t="shared" si="210"/>
        <v>0</v>
      </c>
      <c r="M3453" s="6">
        <f>+VLOOKUP(B3453,[27]Sheet1!$A:$H,8,0)</f>
        <v>45567</v>
      </c>
      <c r="N3453" t="s">
        <v>6214</v>
      </c>
      <c r="R3453" s="4"/>
    </row>
    <row r="3454" spans="1:18" hidden="1" x14ac:dyDescent="0.2">
      <c r="A3454" s="6">
        <v>45307</v>
      </c>
      <c r="B3454" s="2">
        <v>2657</v>
      </c>
      <c r="C3454" s="2" t="s">
        <v>5404</v>
      </c>
      <c r="D3454" s="2" t="s">
        <v>5452</v>
      </c>
      <c r="E3454" s="1">
        <v>20330250</v>
      </c>
      <c r="F3454" s="8" t="s">
        <v>316</v>
      </c>
      <c r="G3454" s="1">
        <v>1626420</v>
      </c>
      <c r="H3454" s="1">
        <f t="shared" si="209"/>
        <v>21956670</v>
      </c>
      <c r="I3454" s="2" t="s">
        <v>2355</v>
      </c>
      <c r="J3454" s="2" t="s">
        <v>2013</v>
      </c>
      <c r="K3454" s="1">
        <f>+VLOOKUP(B3454,[24]Sheet1!$A:$H,6,0)</f>
        <v>20330250</v>
      </c>
      <c r="L3454" s="1">
        <f t="shared" si="210"/>
        <v>0</v>
      </c>
      <c r="M3454" s="6">
        <f>+VLOOKUP(B3454,[24]Sheet1!$A:$H,8,0)</f>
        <v>45327</v>
      </c>
      <c r="N3454" t="s">
        <v>5542</v>
      </c>
      <c r="R3454" s="4"/>
    </row>
    <row r="3455" spans="1:18" hidden="1" x14ac:dyDescent="0.2">
      <c r="A3455" s="6">
        <v>45307</v>
      </c>
      <c r="B3455" s="2">
        <v>2658</v>
      </c>
      <c r="C3455" s="2" t="s">
        <v>5404</v>
      </c>
      <c r="D3455" s="2" t="s">
        <v>5453</v>
      </c>
      <c r="E3455" s="1">
        <v>2024120</v>
      </c>
      <c r="F3455" s="8" t="s">
        <v>316</v>
      </c>
      <c r="G3455" s="1">
        <v>161930</v>
      </c>
      <c r="H3455" s="1">
        <f t="shared" si="209"/>
        <v>2186050</v>
      </c>
      <c r="I3455" s="2" t="s">
        <v>1222</v>
      </c>
      <c r="J3455" s="2" t="s">
        <v>915</v>
      </c>
      <c r="K3455" s="1">
        <f>+VLOOKUP(B3455,[24]Sheet1!$A:$H,6,0)</f>
        <v>2024125</v>
      </c>
      <c r="L3455" s="1">
        <f t="shared" si="210"/>
        <v>5</v>
      </c>
      <c r="M3455" s="6">
        <f>+VLOOKUP(B3455,[24]Sheet1!$A:$H,8,0)</f>
        <v>45327</v>
      </c>
      <c r="N3455" t="s">
        <v>5542</v>
      </c>
      <c r="R3455" s="4"/>
    </row>
    <row r="3456" spans="1:18" hidden="1" x14ac:dyDescent="0.2">
      <c r="A3456" s="6">
        <v>45307</v>
      </c>
      <c r="B3456" s="2">
        <v>2659</v>
      </c>
      <c r="C3456" s="2" t="s">
        <v>5404</v>
      </c>
      <c r="D3456" s="2" t="s">
        <v>5454</v>
      </c>
      <c r="E3456" s="1">
        <v>2867400</v>
      </c>
      <c r="F3456" s="8" t="s">
        <v>316</v>
      </c>
      <c r="G3456" s="1">
        <v>229392</v>
      </c>
      <c r="H3456" s="1">
        <f t="shared" si="209"/>
        <v>3096792</v>
      </c>
      <c r="I3456" s="2" t="s">
        <v>2119</v>
      </c>
      <c r="J3456" s="2" t="s">
        <v>1150</v>
      </c>
      <c r="K3456" s="1">
        <f>+VLOOKUP(B3456,[24]Sheet1!$A:$H,6,0)</f>
        <v>2867400</v>
      </c>
      <c r="L3456" s="1">
        <f t="shared" si="210"/>
        <v>0</v>
      </c>
      <c r="M3456" s="6">
        <f>+VLOOKUP(B3456,[24]Sheet1!$A:$H,8,0)</f>
        <v>45327</v>
      </c>
      <c r="N3456" t="s">
        <v>5542</v>
      </c>
      <c r="R3456" s="4"/>
    </row>
    <row r="3457" spans="1:18" hidden="1" x14ac:dyDescent="0.2">
      <c r="A3457" s="6">
        <v>45307</v>
      </c>
      <c r="B3457" s="2">
        <v>2660</v>
      </c>
      <c r="C3457" s="2" t="s">
        <v>5404</v>
      </c>
      <c r="D3457" s="2" t="s">
        <v>5455</v>
      </c>
      <c r="E3457" s="1">
        <v>1468620</v>
      </c>
      <c r="F3457" s="8" t="s">
        <v>316</v>
      </c>
      <c r="G3457" s="1">
        <v>117490</v>
      </c>
      <c r="H3457" s="1">
        <f t="shared" si="209"/>
        <v>1586110</v>
      </c>
      <c r="I3457" s="2" t="s">
        <v>2119</v>
      </c>
      <c r="J3457" s="2" t="s">
        <v>1150</v>
      </c>
      <c r="K3457" s="1">
        <f>+VLOOKUP(B3457,[24]Sheet1!$A:$H,6,0)</f>
        <v>1468625</v>
      </c>
      <c r="L3457" s="1">
        <f t="shared" si="210"/>
        <v>5</v>
      </c>
      <c r="M3457" s="6">
        <f>+VLOOKUP(B3457,[24]Sheet1!$A:$H,8,0)</f>
        <v>45327</v>
      </c>
      <c r="N3457" t="s">
        <v>5542</v>
      </c>
      <c r="R3457" s="4"/>
    </row>
    <row r="3458" spans="1:18" hidden="1" x14ac:dyDescent="0.2">
      <c r="A3458" s="6">
        <v>45307</v>
      </c>
      <c r="B3458" s="2">
        <v>2693</v>
      </c>
      <c r="C3458" s="2" t="s">
        <v>5404</v>
      </c>
      <c r="D3458" s="2" t="s">
        <v>5456</v>
      </c>
      <c r="E3458" s="1">
        <v>2024120</v>
      </c>
      <c r="F3458" s="8" t="s">
        <v>316</v>
      </c>
      <c r="G3458" s="1">
        <v>161930</v>
      </c>
      <c r="H3458" s="1">
        <f t="shared" si="209"/>
        <v>2186050</v>
      </c>
      <c r="I3458" s="2" t="s">
        <v>944</v>
      </c>
      <c r="J3458" s="2" t="s">
        <v>319</v>
      </c>
      <c r="K3458" s="1">
        <f>+VLOOKUP(B3458,[24]Sheet1!$A:$H,6,0)</f>
        <v>2024125</v>
      </c>
      <c r="L3458" s="1">
        <f t="shared" si="210"/>
        <v>5</v>
      </c>
      <c r="M3458" s="6">
        <f>+VLOOKUP(B3458,[24]Sheet1!$A:$H,8,0)</f>
        <v>45327</v>
      </c>
      <c r="N3458" t="s">
        <v>5542</v>
      </c>
      <c r="R3458" s="4"/>
    </row>
    <row r="3459" spans="1:18" hidden="1" x14ac:dyDescent="0.2">
      <c r="A3459" s="6">
        <v>45307</v>
      </c>
      <c r="B3459" s="2">
        <v>2695</v>
      </c>
      <c r="C3459" s="2" t="s">
        <v>5404</v>
      </c>
      <c r="D3459" s="2" t="s">
        <v>5457</v>
      </c>
      <c r="E3459" s="1">
        <v>5158400</v>
      </c>
      <c r="F3459" s="8" t="s">
        <v>316</v>
      </c>
      <c r="G3459" s="1">
        <v>412672</v>
      </c>
      <c r="H3459" s="1">
        <f t="shared" si="209"/>
        <v>5571072</v>
      </c>
      <c r="I3459" s="2" t="s">
        <v>2339</v>
      </c>
      <c r="J3459" s="2" t="s">
        <v>1408</v>
      </c>
      <c r="K3459" s="1">
        <f>+VLOOKUP(B3459,[24]Sheet1!$A:$H,6,0)</f>
        <v>5158400</v>
      </c>
      <c r="L3459" s="1">
        <f t="shared" si="210"/>
        <v>0</v>
      </c>
      <c r="M3459" s="6">
        <f>+VLOOKUP(B3459,[24]Sheet1!$A:$H,8,0)</f>
        <v>45327</v>
      </c>
      <c r="N3459" t="s">
        <v>5542</v>
      </c>
      <c r="R3459" s="4"/>
    </row>
    <row r="3460" spans="1:18" hidden="1" x14ac:dyDescent="0.2">
      <c r="A3460" s="6">
        <v>45307</v>
      </c>
      <c r="B3460" s="2">
        <v>2698</v>
      </c>
      <c r="C3460" s="2" t="s">
        <v>5404</v>
      </c>
      <c r="D3460" s="2" t="s">
        <v>5458</v>
      </c>
      <c r="E3460" s="1">
        <v>3631135</v>
      </c>
      <c r="F3460" s="8" t="s">
        <v>316</v>
      </c>
      <c r="G3460" s="1">
        <v>290491</v>
      </c>
      <c r="H3460" s="1">
        <f t="shared" si="209"/>
        <v>3921626</v>
      </c>
      <c r="I3460" s="2" t="s">
        <v>24</v>
      </c>
      <c r="J3460" s="2" t="s">
        <v>349</v>
      </c>
      <c r="K3460" s="1">
        <f>+VLOOKUP(B3460,[24]Sheet1!$A:$H,6,0)</f>
        <v>3631138</v>
      </c>
      <c r="L3460" s="1">
        <f t="shared" si="210"/>
        <v>3</v>
      </c>
      <c r="M3460" s="6">
        <f>+VLOOKUP(B3460,[24]Sheet1!$A:$H,8,0)</f>
        <v>45327</v>
      </c>
      <c r="N3460" t="s">
        <v>5542</v>
      </c>
      <c r="R3460" s="4"/>
    </row>
    <row r="3461" spans="1:18" hidden="1" x14ac:dyDescent="0.2">
      <c r="A3461" s="6">
        <v>45307</v>
      </c>
      <c r="B3461" s="2">
        <v>2700</v>
      </c>
      <c r="C3461" s="2" t="s">
        <v>5404</v>
      </c>
      <c r="D3461" s="2" t="s">
        <v>5459</v>
      </c>
      <c r="E3461" s="1">
        <v>13001240</v>
      </c>
      <c r="F3461" s="8" t="s">
        <v>316</v>
      </c>
      <c r="G3461" s="1">
        <v>1040099</v>
      </c>
      <c r="H3461" s="1">
        <f t="shared" si="209"/>
        <v>14041339</v>
      </c>
      <c r="I3461" s="2" t="s">
        <v>2355</v>
      </c>
      <c r="J3461" s="2" t="s">
        <v>2013</v>
      </c>
      <c r="K3461" s="1">
        <f>+VLOOKUP(B3461,[24]Sheet1!$A:$H,6,0)</f>
        <v>13001238</v>
      </c>
      <c r="L3461" s="1">
        <f t="shared" si="210"/>
        <v>-2</v>
      </c>
      <c r="M3461" s="6">
        <f>+VLOOKUP(B3461,[24]Sheet1!$A:$H,8,0)</f>
        <v>45327</v>
      </c>
      <c r="N3461" t="s">
        <v>5542</v>
      </c>
      <c r="R3461" s="4"/>
    </row>
    <row r="3462" spans="1:18" hidden="1" x14ac:dyDescent="0.2">
      <c r="A3462" s="6">
        <v>45308</v>
      </c>
      <c r="B3462" s="2">
        <v>2910</v>
      </c>
      <c r="C3462" s="2" t="s">
        <v>5404</v>
      </c>
      <c r="D3462" s="2" t="s">
        <v>5460</v>
      </c>
      <c r="E3462" s="1">
        <v>3940900</v>
      </c>
      <c r="F3462" s="8" t="s">
        <v>316</v>
      </c>
      <c r="G3462" s="1">
        <v>315272</v>
      </c>
      <c r="H3462" s="1">
        <f t="shared" si="209"/>
        <v>4256172</v>
      </c>
      <c r="I3462" s="2" t="s">
        <v>2355</v>
      </c>
      <c r="J3462" s="2" t="s">
        <v>2013</v>
      </c>
      <c r="K3462" s="1">
        <f>+VLOOKUP(B3462,[24]Sheet1!$A:$H,6,0)</f>
        <v>3940900</v>
      </c>
      <c r="L3462" s="1">
        <f t="shared" si="210"/>
        <v>0</v>
      </c>
      <c r="M3462" s="6">
        <f>+VLOOKUP(B3462,[24]Sheet1!$A:$H,8,0)</f>
        <v>45327</v>
      </c>
      <c r="N3462" t="s">
        <v>5542</v>
      </c>
      <c r="R3462" s="4"/>
    </row>
    <row r="3463" spans="1:18" hidden="1" x14ac:dyDescent="0.2">
      <c r="A3463" s="6">
        <v>45308</v>
      </c>
      <c r="B3463" s="2">
        <v>2919</v>
      </c>
      <c r="C3463" s="2" t="s">
        <v>5404</v>
      </c>
      <c r="D3463" s="2" t="s">
        <v>5461</v>
      </c>
      <c r="E3463" s="1">
        <v>8806216</v>
      </c>
      <c r="F3463" s="8" t="s">
        <v>316</v>
      </c>
      <c r="G3463" s="1">
        <v>704497</v>
      </c>
      <c r="H3463" s="1">
        <f t="shared" si="209"/>
        <v>9510713</v>
      </c>
      <c r="I3463" s="2" t="s">
        <v>1893</v>
      </c>
      <c r="J3463" s="2" t="s">
        <v>375</v>
      </c>
      <c r="K3463" s="1">
        <f>+VLOOKUP(B3463,[28]Sheet1!$A:$H,6,0)</f>
        <v>8806213</v>
      </c>
      <c r="L3463" s="1">
        <f t="shared" si="210"/>
        <v>-3</v>
      </c>
      <c r="M3463" s="6">
        <f>+VLOOKUP(B3463,[28]Sheet1!$A:$H,8,0)</f>
        <v>45359</v>
      </c>
      <c r="N3463" t="s">
        <v>5677</v>
      </c>
      <c r="R3463" s="4"/>
    </row>
    <row r="3464" spans="1:18" hidden="1" x14ac:dyDescent="0.2">
      <c r="A3464" s="6">
        <v>45308</v>
      </c>
      <c r="B3464" s="2">
        <v>2920</v>
      </c>
      <c r="C3464" s="2" t="s">
        <v>5404</v>
      </c>
      <c r="D3464" s="2" t="s">
        <v>5462</v>
      </c>
      <c r="E3464" s="1">
        <v>455620</v>
      </c>
      <c r="F3464" s="8" t="s">
        <v>316</v>
      </c>
      <c r="G3464" s="1">
        <v>36450</v>
      </c>
      <c r="H3464" s="1">
        <f t="shared" si="209"/>
        <v>492070</v>
      </c>
      <c r="I3464" s="2" t="s">
        <v>1893</v>
      </c>
      <c r="J3464" s="2" t="s">
        <v>375</v>
      </c>
      <c r="K3464" s="1">
        <f>+VLOOKUP(B3464,[24]Sheet1!$A:$H,6,0)</f>
        <v>455625</v>
      </c>
      <c r="L3464" s="1">
        <f t="shared" si="210"/>
        <v>5</v>
      </c>
      <c r="M3464" s="6">
        <f>+VLOOKUP(B3464,[24]Sheet1!$A:$H,8,0)</f>
        <v>45327</v>
      </c>
      <c r="N3464" t="s">
        <v>5542</v>
      </c>
      <c r="R3464" s="4"/>
    </row>
    <row r="3465" spans="1:18" hidden="1" x14ac:dyDescent="0.2">
      <c r="A3465" s="6">
        <v>45308</v>
      </c>
      <c r="B3465" s="2">
        <v>2921</v>
      </c>
      <c r="C3465" s="2" t="s">
        <v>5404</v>
      </c>
      <c r="D3465" s="2" t="s">
        <v>5463</v>
      </c>
      <c r="E3465" s="1">
        <v>5552900</v>
      </c>
      <c r="F3465" s="8" t="s">
        <v>316</v>
      </c>
      <c r="G3465" s="1">
        <v>444232</v>
      </c>
      <c r="H3465" s="1">
        <f t="shared" si="209"/>
        <v>5997132</v>
      </c>
      <c r="I3465" s="2" t="s">
        <v>1893</v>
      </c>
      <c r="J3465" s="2" t="s">
        <v>375</v>
      </c>
      <c r="K3465" s="1">
        <f>+VLOOKUP(B3465,[24]Sheet1!$A:$H,6,0)</f>
        <v>5552900</v>
      </c>
      <c r="L3465" s="1">
        <f t="shared" si="210"/>
        <v>0</v>
      </c>
      <c r="M3465" s="6">
        <f>+VLOOKUP(B3465,[24]Sheet1!$A:$H,8,0)</f>
        <v>45327</v>
      </c>
      <c r="N3465" t="s">
        <v>5542</v>
      </c>
      <c r="R3465" s="4"/>
    </row>
    <row r="3466" spans="1:18" hidden="1" x14ac:dyDescent="0.2">
      <c r="A3466" s="6">
        <v>45308</v>
      </c>
      <c r="B3466" s="2">
        <v>2922</v>
      </c>
      <c r="C3466" s="2" t="s">
        <v>5404</v>
      </c>
      <c r="D3466" s="2" t="s">
        <v>5464</v>
      </c>
      <c r="E3466" s="1">
        <v>1468620</v>
      </c>
      <c r="F3466" s="8" t="s">
        <v>316</v>
      </c>
      <c r="G3466" s="1">
        <v>117490</v>
      </c>
      <c r="H3466" s="1">
        <f t="shared" si="209"/>
        <v>1586110</v>
      </c>
      <c r="I3466" s="2" t="s">
        <v>1893</v>
      </c>
      <c r="J3466" s="2" t="s">
        <v>375</v>
      </c>
      <c r="K3466" s="1">
        <f>+VLOOKUP(B3466,[24]Sheet1!$A:$H,6,0)</f>
        <v>1468625</v>
      </c>
      <c r="L3466" s="1">
        <f t="shared" si="210"/>
        <v>5</v>
      </c>
      <c r="M3466" s="6">
        <f>+VLOOKUP(B3466,[24]Sheet1!$A:$H,8,0)</f>
        <v>45327</v>
      </c>
      <c r="N3466" t="s">
        <v>5542</v>
      </c>
      <c r="R3466" s="4"/>
    </row>
    <row r="3467" spans="1:18" hidden="1" x14ac:dyDescent="0.2">
      <c r="A3467" s="6">
        <v>45308</v>
      </c>
      <c r="B3467" s="2">
        <v>2923</v>
      </c>
      <c r="C3467" s="2" t="s">
        <v>5404</v>
      </c>
      <c r="D3467" s="2" t="s">
        <v>5465</v>
      </c>
      <c r="E3467" s="1">
        <v>7764800</v>
      </c>
      <c r="F3467" s="8" t="s">
        <v>316</v>
      </c>
      <c r="G3467" s="1">
        <v>621184</v>
      </c>
      <c r="H3467" s="1">
        <f t="shared" si="209"/>
        <v>8385984</v>
      </c>
      <c r="I3467" s="2" t="s">
        <v>1893</v>
      </c>
      <c r="J3467" s="2" t="s">
        <v>375</v>
      </c>
      <c r="K3467" s="1">
        <f>+VLOOKUP(B3467,[24]Sheet1!$A:$H,6,0)</f>
        <v>7764800</v>
      </c>
      <c r="L3467" s="1">
        <f t="shared" si="210"/>
        <v>0</v>
      </c>
      <c r="M3467" s="6">
        <f>+VLOOKUP(B3467,[24]Sheet1!$A:$H,8,0)</f>
        <v>45327</v>
      </c>
      <c r="N3467" t="s">
        <v>5542</v>
      </c>
      <c r="R3467" s="4"/>
    </row>
    <row r="3468" spans="1:18" hidden="1" x14ac:dyDescent="0.2">
      <c r="A3468" s="6">
        <v>45308</v>
      </c>
      <c r="B3468" s="2">
        <v>2924</v>
      </c>
      <c r="C3468" s="2" t="s">
        <v>5404</v>
      </c>
      <c r="D3468" s="2" t="s">
        <v>5466</v>
      </c>
      <c r="E3468" s="1">
        <v>970545</v>
      </c>
      <c r="F3468" s="8" t="s">
        <v>316</v>
      </c>
      <c r="G3468" s="1">
        <v>77644</v>
      </c>
      <c r="H3468" s="1">
        <f t="shared" si="209"/>
        <v>1048189</v>
      </c>
      <c r="I3468" s="2" t="s">
        <v>1893</v>
      </c>
      <c r="J3468" s="2" t="s">
        <v>375</v>
      </c>
      <c r="K3468" s="1">
        <f>+VLOOKUP(B3468,[24]Sheet1!$A:$H,6,0)</f>
        <v>970550</v>
      </c>
      <c r="L3468" s="1">
        <f t="shared" si="210"/>
        <v>5</v>
      </c>
      <c r="M3468" s="6">
        <f>+VLOOKUP(B3468,[24]Sheet1!$A:$H,8,0)</f>
        <v>45327</v>
      </c>
      <c r="N3468" t="s">
        <v>5542</v>
      </c>
      <c r="R3468" s="4"/>
    </row>
    <row r="3469" spans="1:18" hidden="1" x14ac:dyDescent="0.2">
      <c r="A3469" s="6">
        <v>45308</v>
      </c>
      <c r="B3469" s="2">
        <v>2925</v>
      </c>
      <c r="C3469" s="2" t="s">
        <v>5404</v>
      </c>
      <c r="D3469" s="2" t="s">
        <v>5467</v>
      </c>
      <c r="E3469" s="1">
        <v>3331740</v>
      </c>
      <c r="F3469" s="8" t="s">
        <v>316</v>
      </c>
      <c r="G3469" s="1">
        <v>266539</v>
      </c>
      <c r="H3469" s="1">
        <f t="shared" ref="H3469:H3531" si="211">+E3469+G3469</f>
        <v>3598279</v>
      </c>
      <c r="I3469" s="2" t="s">
        <v>1893</v>
      </c>
      <c r="J3469" s="2" t="s">
        <v>375</v>
      </c>
      <c r="K3469" s="1">
        <f>+VLOOKUP(B3469,[24]Sheet1!$A:$H,6,0)</f>
        <v>3331738</v>
      </c>
      <c r="L3469" s="1">
        <f t="shared" ref="L3469:L3531" si="212">+K3469-E3469</f>
        <v>-2</v>
      </c>
      <c r="M3469" s="6">
        <f>+VLOOKUP(B3469,[24]Sheet1!$A:$H,8,0)</f>
        <v>45327</v>
      </c>
      <c r="N3469" t="s">
        <v>5542</v>
      </c>
      <c r="R3469" s="4"/>
    </row>
    <row r="3470" spans="1:18" hidden="1" x14ac:dyDescent="0.2">
      <c r="A3470" s="6">
        <v>45310</v>
      </c>
      <c r="B3470" s="2">
        <v>2</v>
      </c>
      <c r="C3470" s="2" t="s">
        <v>5468</v>
      </c>
      <c r="D3470" s="2" t="s">
        <v>1889</v>
      </c>
      <c r="E3470" s="1">
        <v>-111058</v>
      </c>
      <c r="F3470" s="8" t="s">
        <v>316</v>
      </c>
      <c r="G3470" s="1">
        <v>-8885</v>
      </c>
      <c r="H3470" s="1">
        <f t="shared" si="211"/>
        <v>-119943</v>
      </c>
      <c r="I3470" s="2" t="s">
        <v>1900</v>
      </c>
      <c r="J3470" s="2" t="s">
        <v>441</v>
      </c>
      <c r="K3470" s="1">
        <f>+VLOOKUP(B3470,[24]Sheet1!$A:$H,6,0)</f>
        <v>-111058</v>
      </c>
      <c r="L3470" s="1">
        <f t="shared" si="212"/>
        <v>0</v>
      </c>
      <c r="M3470" s="6">
        <f>+VLOOKUP(B3470,[24]Sheet1!$A:$H,8,0)</f>
        <v>45327</v>
      </c>
      <c r="N3470" t="s">
        <v>5542</v>
      </c>
      <c r="R3470" s="4"/>
    </row>
    <row r="3471" spans="1:18" hidden="1" x14ac:dyDescent="0.2">
      <c r="A3471" s="6">
        <v>45310</v>
      </c>
      <c r="B3471" s="2">
        <v>4045</v>
      </c>
      <c r="C3471" s="2" t="s">
        <v>5404</v>
      </c>
      <c r="D3471" s="2" t="s">
        <v>5469</v>
      </c>
      <c r="E3471" s="1">
        <v>5208095</v>
      </c>
      <c r="F3471" s="8" t="s">
        <v>316</v>
      </c>
      <c r="G3471" s="1">
        <v>416648</v>
      </c>
      <c r="H3471" s="1">
        <f t="shared" si="211"/>
        <v>5624743</v>
      </c>
      <c r="I3471" s="2" t="s">
        <v>2355</v>
      </c>
      <c r="J3471" s="2" t="s">
        <v>2013</v>
      </c>
      <c r="K3471" s="1">
        <f>+VLOOKUP(B3471,[24]Sheet1!$A:$H,6,0)</f>
        <v>5208100</v>
      </c>
      <c r="L3471" s="1">
        <f t="shared" si="212"/>
        <v>5</v>
      </c>
      <c r="M3471" s="6">
        <f>+VLOOKUP(B3471,[24]Sheet1!$A:$H,8,0)</f>
        <v>45327</v>
      </c>
      <c r="N3471" t="s">
        <v>5542</v>
      </c>
      <c r="R3471" s="4"/>
    </row>
    <row r="3472" spans="1:18" hidden="1" x14ac:dyDescent="0.2">
      <c r="A3472" s="6">
        <v>45310</v>
      </c>
      <c r="B3472" s="2">
        <v>4046</v>
      </c>
      <c r="C3472" s="2" t="s">
        <v>5404</v>
      </c>
      <c r="D3472" s="2" t="s">
        <v>5470</v>
      </c>
      <c r="E3472" s="1">
        <v>9998000</v>
      </c>
      <c r="F3472" s="8" t="s">
        <v>316</v>
      </c>
      <c r="G3472" s="1">
        <v>799840</v>
      </c>
      <c r="H3472" s="1">
        <f t="shared" si="211"/>
        <v>10797840</v>
      </c>
      <c r="I3472" s="2" t="s">
        <v>944</v>
      </c>
      <c r="J3472" s="2" t="s">
        <v>319</v>
      </c>
      <c r="K3472" s="1">
        <f>+VLOOKUP(B3472,[24]Sheet1!$A:$H,6,0)</f>
        <v>9998000</v>
      </c>
      <c r="L3472" s="1">
        <f t="shared" si="212"/>
        <v>0</v>
      </c>
      <c r="M3472" s="6">
        <f>+VLOOKUP(B3472,[24]Sheet1!$A:$H,8,0)</f>
        <v>45327</v>
      </c>
      <c r="N3472" t="s">
        <v>5542</v>
      </c>
      <c r="R3472" s="4"/>
    </row>
    <row r="3473" spans="1:18" hidden="1" x14ac:dyDescent="0.2">
      <c r="A3473" s="6">
        <v>45310</v>
      </c>
      <c r="B3473" s="2">
        <v>4047</v>
      </c>
      <c r="C3473" s="2" t="s">
        <v>5404</v>
      </c>
      <c r="D3473" s="2" t="s">
        <v>5471</v>
      </c>
      <c r="E3473" s="1">
        <v>4245280</v>
      </c>
      <c r="F3473" s="8" t="s">
        <v>316</v>
      </c>
      <c r="G3473" s="1">
        <v>339622</v>
      </c>
      <c r="H3473" s="1">
        <f t="shared" si="211"/>
        <v>4584902</v>
      </c>
      <c r="I3473" s="2" t="s">
        <v>944</v>
      </c>
      <c r="J3473" s="2" t="s">
        <v>319</v>
      </c>
      <c r="K3473" s="1">
        <f>+VLOOKUP(B3473,[24]Sheet1!$A:$H,6,0)</f>
        <v>4245275</v>
      </c>
      <c r="L3473" s="1">
        <f t="shared" si="212"/>
        <v>-5</v>
      </c>
      <c r="M3473" s="6">
        <f>+VLOOKUP(B3473,[24]Sheet1!$A:$H,8,0)</f>
        <v>45327</v>
      </c>
      <c r="N3473" t="s">
        <v>5542</v>
      </c>
      <c r="R3473" s="4"/>
    </row>
    <row r="3474" spans="1:18" hidden="1" x14ac:dyDescent="0.2">
      <c r="A3474" s="6">
        <v>45310</v>
      </c>
      <c r="B3474" s="2">
        <v>4048</v>
      </c>
      <c r="C3474" s="2" t="s">
        <v>5404</v>
      </c>
      <c r="D3474" s="2" t="s">
        <v>5472</v>
      </c>
      <c r="E3474" s="1">
        <v>6466440</v>
      </c>
      <c r="F3474" s="8" t="s">
        <v>316</v>
      </c>
      <c r="G3474" s="1">
        <v>517315</v>
      </c>
      <c r="H3474" s="1">
        <f t="shared" si="211"/>
        <v>6983755</v>
      </c>
      <c r="I3474" s="2" t="s">
        <v>2339</v>
      </c>
      <c r="J3474" s="2" t="s">
        <v>1408</v>
      </c>
      <c r="K3474" s="1">
        <f>+VLOOKUP(B3474,[24]Sheet1!$A:$H,6,0)</f>
        <v>6466438</v>
      </c>
      <c r="L3474" s="1">
        <f t="shared" si="212"/>
        <v>-2</v>
      </c>
      <c r="M3474" s="6">
        <f>+VLOOKUP(B3474,[24]Sheet1!$A:$H,8,0)</f>
        <v>45327</v>
      </c>
      <c r="N3474" t="s">
        <v>5542</v>
      </c>
      <c r="R3474" s="4"/>
    </row>
    <row r="3475" spans="1:18" hidden="1" x14ac:dyDescent="0.2">
      <c r="A3475" s="6">
        <v>45310</v>
      </c>
      <c r="B3475" s="2">
        <v>4049</v>
      </c>
      <c r="C3475" s="2" t="s">
        <v>5404</v>
      </c>
      <c r="D3475" s="2" t="s">
        <v>5473</v>
      </c>
      <c r="E3475" s="1">
        <v>3882180</v>
      </c>
      <c r="F3475" s="8" t="s">
        <v>316</v>
      </c>
      <c r="G3475" s="1">
        <v>310574</v>
      </c>
      <c r="H3475" s="1">
        <f t="shared" si="211"/>
        <v>4192754</v>
      </c>
      <c r="I3475" s="2" t="s">
        <v>1796</v>
      </c>
      <c r="J3475" s="2" t="s">
        <v>913</v>
      </c>
      <c r="K3475" s="1">
        <f>+VLOOKUP(B3475,[24]Sheet1!$A:$H,6,0)</f>
        <v>3882175</v>
      </c>
      <c r="L3475" s="1">
        <f t="shared" si="212"/>
        <v>-5</v>
      </c>
      <c r="M3475" s="6">
        <f>+VLOOKUP(B3475,[24]Sheet1!$A:$H,8,0)</f>
        <v>45327</v>
      </c>
      <c r="N3475" t="s">
        <v>5542</v>
      </c>
      <c r="R3475" s="4"/>
    </row>
    <row r="3476" spans="1:18" hidden="1" x14ac:dyDescent="0.2">
      <c r="A3476" s="6">
        <v>45310</v>
      </c>
      <c r="B3476" s="2">
        <v>4050</v>
      </c>
      <c r="C3476" s="2" t="s">
        <v>5404</v>
      </c>
      <c r="D3476" s="2" t="s">
        <v>5474</v>
      </c>
      <c r="E3476" s="1">
        <v>4401680</v>
      </c>
      <c r="F3476" s="8" t="s">
        <v>316</v>
      </c>
      <c r="G3476" s="1">
        <v>352134</v>
      </c>
      <c r="H3476" s="1">
        <f t="shared" si="211"/>
        <v>4753814</v>
      </c>
      <c r="I3476" s="2" t="s">
        <v>1796</v>
      </c>
      <c r="J3476" s="2" t="s">
        <v>913</v>
      </c>
      <c r="K3476" s="1">
        <f>+VLOOKUP(B3476,[24]Sheet1!$A:$H,6,0)</f>
        <v>4401675</v>
      </c>
      <c r="L3476" s="1">
        <f t="shared" si="212"/>
        <v>-5</v>
      </c>
      <c r="M3476" s="6">
        <f>+VLOOKUP(B3476,[24]Sheet1!$A:$H,8,0)</f>
        <v>45327</v>
      </c>
      <c r="N3476" t="s">
        <v>5542</v>
      </c>
      <c r="R3476" s="4"/>
    </row>
    <row r="3477" spans="1:18" hidden="1" x14ac:dyDescent="0.2">
      <c r="A3477" s="6">
        <v>45310</v>
      </c>
      <c r="B3477" s="2">
        <v>4051</v>
      </c>
      <c r="C3477" s="2" t="s">
        <v>5404</v>
      </c>
      <c r="D3477" s="2" t="s">
        <v>5475</v>
      </c>
      <c r="E3477" s="1">
        <v>1110580</v>
      </c>
      <c r="F3477" s="8" t="s">
        <v>316</v>
      </c>
      <c r="G3477" s="1">
        <v>88846</v>
      </c>
      <c r="H3477" s="1">
        <f t="shared" si="211"/>
        <v>1199426</v>
      </c>
      <c r="I3477" s="2" t="s">
        <v>1796</v>
      </c>
      <c r="J3477" s="2" t="s">
        <v>913</v>
      </c>
      <c r="K3477" s="1">
        <f>+VLOOKUP(B3477,[24]Sheet1!$A:$H,6,0)</f>
        <v>1110575</v>
      </c>
      <c r="L3477" s="1">
        <f t="shared" si="212"/>
        <v>-5</v>
      </c>
      <c r="M3477" s="6">
        <f>+VLOOKUP(B3477,[24]Sheet1!$A:$H,8,0)</f>
        <v>45327</v>
      </c>
      <c r="N3477" t="s">
        <v>5542</v>
      </c>
      <c r="R3477" s="4"/>
    </row>
    <row r="3478" spans="1:18" hidden="1" x14ac:dyDescent="0.2">
      <c r="A3478" s="6">
        <v>45310</v>
      </c>
      <c r="B3478" s="2">
        <v>4052</v>
      </c>
      <c r="C3478" s="2" t="s">
        <v>5404</v>
      </c>
      <c r="D3478" s="2" t="s">
        <v>5476</v>
      </c>
      <c r="E3478" s="1">
        <v>1941090</v>
      </c>
      <c r="F3478" s="8" t="s">
        <v>316</v>
      </c>
      <c r="G3478" s="1">
        <v>155287</v>
      </c>
      <c r="H3478" s="1">
        <f t="shared" si="211"/>
        <v>2096377</v>
      </c>
      <c r="I3478" s="2" t="s">
        <v>2818</v>
      </c>
      <c r="J3478" s="2" t="s">
        <v>364</v>
      </c>
      <c r="K3478" s="1">
        <f>+VLOOKUP(B3478,[24]Sheet1!$A:$H,6,0)</f>
        <v>1941088</v>
      </c>
      <c r="L3478" s="1">
        <f t="shared" si="212"/>
        <v>-2</v>
      </c>
      <c r="M3478" s="6">
        <f>+VLOOKUP(B3478,[24]Sheet1!$A:$H,8,0)</f>
        <v>45327</v>
      </c>
      <c r="N3478" t="s">
        <v>5542</v>
      </c>
      <c r="R3478" s="4"/>
    </row>
    <row r="3479" spans="1:18" hidden="1" x14ac:dyDescent="0.2">
      <c r="A3479" s="6">
        <v>45310</v>
      </c>
      <c r="B3479" s="2">
        <v>4053</v>
      </c>
      <c r="C3479" s="2" t="s">
        <v>5404</v>
      </c>
      <c r="D3479" s="2" t="s">
        <v>5477</v>
      </c>
      <c r="E3479" s="1">
        <v>4048240</v>
      </c>
      <c r="F3479" s="8" t="s">
        <v>316</v>
      </c>
      <c r="G3479" s="1">
        <v>323859</v>
      </c>
      <c r="H3479" s="1">
        <f t="shared" si="211"/>
        <v>4372099</v>
      </c>
      <c r="I3479" s="2" t="s">
        <v>2818</v>
      </c>
      <c r="J3479" s="2" t="s">
        <v>364</v>
      </c>
      <c r="K3479" s="1">
        <f>+VLOOKUP(B3479,[24]Sheet1!$A:$H,6,0)</f>
        <v>4048238</v>
      </c>
      <c r="L3479" s="1">
        <f t="shared" si="212"/>
        <v>-2</v>
      </c>
      <c r="M3479" s="6">
        <f>+VLOOKUP(B3479,[24]Sheet1!$A:$H,8,0)</f>
        <v>45327</v>
      </c>
      <c r="N3479" t="s">
        <v>5542</v>
      </c>
      <c r="R3479" s="4"/>
    </row>
    <row r="3480" spans="1:18" hidden="1" x14ac:dyDescent="0.2">
      <c r="A3480" s="6">
        <v>45310</v>
      </c>
      <c r="B3480" s="2">
        <v>4054</v>
      </c>
      <c r="C3480" s="2" t="s">
        <v>5404</v>
      </c>
      <c r="D3480" s="2" t="s">
        <v>5478</v>
      </c>
      <c r="E3480" s="1">
        <v>1110580</v>
      </c>
      <c r="F3480" s="8" t="s">
        <v>316</v>
      </c>
      <c r="G3480" s="1">
        <v>88846</v>
      </c>
      <c r="H3480" s="1">
        <f t="shared" si="211"/>
        <v>1199426</v>
      </c>
      <c r="I3480" s="2" t="s">
        <v>24</v>
      </c>
      <c r="J3480" s="2" t="s">
        <v>349</v>
      </c>
      <c r="K3480" s="1">
        <f>+VLOOKUP(B3480,[24]Sheet1!$A:$H,6,0)</f>
        <v>1110575</v>
      </c>
      <c r="L3480" s="1">
        <f t="shared" si="212"/>
        <v>-5</v>
      </c>
      <c r="M3480" s="6">
        <f>+VLOOKUP(B3480,[24]Sheet1!$A:$H,8,0)</f>
        <v>45327</v>
      </c>
      <c r="N3480" t="s">
        <v>5542</v>
      </c>
      <c r="R3480" s="4"/>
    </row>
    <row r="3481" spans="1:18" hidden="1" x14ac:dyDescent="0.2">
      <c r="A3481" s="6">
        <v>45311</v>
      </c>
      <c r="B3481" s="2">
        <v>4198</v>
      </c>
      <c r="C3481" s="2" t="s">
        <v>5404</v>
      </c>
      <c r="D3481" s="2" t="s">
        <v>5479</v>
      </c>
      <c r="E3481" s="1">
        <v>501830</v>
      </c>
      <c r="F3481" s="8" t="s">
        <v>316</v>
      </c>
      <c r="G3481" s="1">
        <v>40146</v>
      </c>
      <c r="H3481" s="1">
        <f t="shared" si="211"/>
        <v>541976</v>
      </c>
      <c r="I3481" s="2" t="s">
        <v>1893</v>
      </c>
      <c r="J3481" s="2" t="s">
        <v>375</v>
      </c>
      <c r="K3481" s="1">
        <f>+VLOOKUP(B3481,[24]Sheet1!$A:$H,6,0)</f>
        <v>501825</v>
      </c>
      <c r="L3481" s="1">
        <f t="shared" si="212"/>
        <v>-5</v>
      </c>
      <c r="M3481" s="6">
        <f>+VLOOKUP(B3481,[24]Sheet1!$A:$H,8,0)</f>
        <v>45327</v>
      </c>
      <c r="N3481" t="s">
        <v>5542</v>
      </c>
      <c r="R3481" s="4"/>
    </row>
    <row r="3482" spans="1:18" hidden="1" x14ac:dyDescent="0.2">
      <c r="A3482" s="6">
        <v>45313</v>
      </c>
      <c r="B3482" s="2">
        <v>4243</v>
      </c>
      <c r="C3482" s="2" t="s">
        <v>5404</v>
      </c>
      <c r="D3482" s="2" t="s">
        <v>5480</v>
      </c>
      <c r="E3482" s="1">
        <v>3882180</v>
      </c>
      <c r="F3482" s="8" t="s">
        <v>316</v>
      </c>
      <c r="G3482" s="1">
        <v>310574</v>
      </c>
      <c r="H3482" s="1">
        <f t="shared" si="211"/>
        <v>4192754</v>
      </c>
      <c r="I3482" s="2" t="s">
        <v>2355</v>
      </c>
      <c r="J3482" s="2" t="s">
        <v>2013</v>
      </c>
      <c r="K3482" s="1">
        <f>+VLOOKUP(B3482,[24]Sheet1!$A:$H,6,0)</f>
        <v>3882175</v>
      </c>
      <c r="L3482" s="1">
        <f t="shared" si="212"/>
        <v>-5</v>
      </c>
      <c r="M3482" s="6">
        <f>+VLOOKUP(B3482,[24]Sheet1!$A:$H,8,0)</f>
        <v>45327</v>
      </c>
      <c r="N3482" t="s">
        <v>5542</v>
      </c>
      <c r="R3482" s="4"/>
    </row>
    <row r="3483" spans="1:18" hidden="1" x14ac:dyDescent="0.2">
      <c r="A3483" s="6">
        <v>45313</v>
      </c>
      <c r="B3483" s="2">
        <v>4244</v>
      </c>
      <c r="C3483" s="2" t="s">
        <v>5404</v>
      </c>
      <c r="D3483" s="2" t="s">
        <v>5481</v>
      </c>
      <c r="E3483" s="1">
        <v>1468620</v>
      </c>
      <c r="F3483" s="8" t="s">
        <v>316</v>
      </c>
      <c r="G3483" s="1">
        <v>117490</v>
      </c>
      <c r="H3483" s="1">
        <f t="shared" si="211"/>
        <v>1586110</v>
      </c>
      <c r="I3483" s="2" t="s">
        <v>2355</v>
      </c>
      <c r="J3483" s="2" t="s">
        <v>2013</v>
      </c>
      <c r="K3483" s="1">
        <f>+VLOOKUP(B3483,[24]Sheet1!$A:$H,6,0)</f>
        <v>1468625</v>
      </c>
      <c r="L3483" s="1">
        <f t="shared" si="212"/>
        <v>5</v>
      </c>
      <c r="M3483" s="6">
        <f>+VLOOKUP(B3483,[24]Sheet1!$A:$H,8,0)</f>
        <v>45327</v>
      </c>
      <c r="N3483" t="s">
        <v>5542</v>
      </c>
      <c r="R3483" s="4"/>
    </row>
    <row r="3484" spans="1:18" hidden="1" x14ac:dyDescent="0.2">
      <c r="A3484" s="6">
        <v>45313</v>
      </c>
      <c r="B3484" s="2">
        <v>4245</v>
      </c>
      <c r="C3484" s="2" t="s">
        <v>5404</v>
      </c>
      <c r="D3484" s="2" t="s">
        <v>5482</v>
      </c>
      <c r="E3484" s="1">
        <v>6515920</v>
      </c>
      <c r="F3484" s="8" t="s">
        <v>316</v>
      </c>
      <c r="G3484" s="1">
        <v>521274</v>
      </c>
      <c r="H3484" s="1">
        <f t="shared" si="211"/>
        <v>7037194</v>
      </c>
      <c r="I3484" s="2" t="s">
        <v>2355</v>
      </c>
      <c r="J3484" s="2" t="s">
        <v>2013</v>
      </c>
      <c r="K3484" s="1">
        <f>+VLOOKUP(B3484,[24]Sheet1!$A:$H,6,0)</f>
        <v>6515925</v>
      </c>
      <c r="L3484" s="1">
        <f t="shared" si="212"/>
        <v>5</v>
      </c>
      <c r="M3484" s="6">
        <f>+VLOOKUP(B3484,[24]Sheet1!$A:$H,8,0)</f>
        <v>45327</v>
      </c>
      <c r="N3484" t="s">
        <v>5542</v>
      </c>
      <c r="R3484" s="4"/>
    </row>
    <row r="3485" spans="1:18" hidden="1" x14ac:dyDescent="0.2">
      <c r="A3485" s="6">
        <v>45315</v>
      </c>
      <c r="B3485" s="2">
        <v>4450</v>
      </c>
      <c r="C3485" s="2" t="s">
        <v>5404</v>
      </c>
      <c r="D3485" s="2" t="s">
        <v>5483</v>
      </c>
      <c r="E3485" s="1">
        <v>28322344</v>
      </c>
      <c r="F3485" s="8" t="s">
        <v>316</v>
      </c>
      <c r="G3485" s="1">
        <v>2265788</v>
      </c>
      <c r="H3485" s="1">
        <f t="shared" si="211"/>
        <v>30588132</v>
      </c>
      <c r="I3485" s="2" t="s">
        <v>2355</v>
      </c>
      <c r="J3485" s="2" t="s">
        <v>2013</v>
      </c>
      <c r="K3485" s="1">
        <f>+VLOOKUP(B3485,[24]Sheet1!$A:$H,6,0)</f>
        <v>28322350</v>
      </c>
      <c r="L3485" s="1">
        <f t="shared" si="212"/>
        <v>6</v>
      </c>
      <c r="M3485" s="6">
        <f>+VLOOKUP(B3485,[24]Sheet1!$A:$H,8,0)</f>
        <v>45327</v>
      </c>
      <c r="N3485" t="s">
        <v>5542</v>
      </c>
      <c r="R3485" s="4"/>
    </row>
    <row r="3486" spans="1:18" hidden="1" x14ac:dyDescent="0.2">
      <c r="A3486" s="6">
        <v>45315</v>
      </c>
      <c r="B3486" s="2">
        <v>4451</v>
      </c>
      <c r="C3486" s="2" t="s">
        <v>5404</v>
      </c>
      <c r="D3486" s="2" t="s">
        <v>5484</v>
      </c>
      <c r="E3486" s="1">
        <v>3331740</v>
      </c>
      <c r="F3486" s="8" t="s">
        <v>316</v>
      </c>
      <c r="G3486" s="1">
        <v>266539</v>
      </c>
      <c r="H3486" s="1">
        <f t="shared" si="211"/>
        <v>3598279</v>
      </c>
      <c r="I3486" s="2" t="s">
        <v>2119</v>
      </c>
      <c r="J3486" s="2" t="s">
        <v>1150</v>
      </c>
      <c r="K3486" s="1">
        <f>+VLOOKUP(B3486,[24]Sheet1!$A:$H,6,0)</f>
        <v>3331738</v>
      </c>
      <c r="L3486" s="1">
        <f t="shared" si="212"/>
        <v>-2</v>
      </c>
      <c r="M3486" s="6">
        <f>+VLOOKUP(B3486,[24]Sheet1!$A:$H,8,0)</f>
        <v>45327</v>
      </c>
      <c r="N3486" t="s">
        <v>5542</v>
      </c>
      <c r="R3486" s="4"/>
    </row>
    <row r="3487" spans="1:18" hidden="1" x14ac:dyDescent="0.2">
      <c r="A3487" s="6">
        <v>45315</v>
      </c>
      <c r="B3487" s="2">
        <v>4452</v>
      </c>
      <c r="C3487" s="2" t="s">
        <v>5404</v>
      </c>
      <c r="D3487" s="2" t="s">
        <v>5485</v>
      </c>
      <c r="E3487" s="1">
        <v>1110580</v>
      </c>
      <c r="F3487" s="8" t="s">
        <v>316</v>
      </c>
      <c r="G3487" s="1">
        <v>88846</v>
      </c>
      <c r="H3487" s="1">
        <f t="shared" si="211"/>
        <v>1199426</v>
      </c>
      <c r="I3487" s="2" t="s">
        <v>1222</v>
      </c>
      <c r="J3487" s="2" t="s">
        <v>915</v>
      </c>
      <c r="K3487" s="1">
        <f>+VLOOKUP(B3487,[24]Sheet1!$A:$H,6,0)</f>
        <v>1110575</v>
      </c>
      <c r="L3487" s="1">
        <f t="shared" si="212"/>
        <v>-5</v>
      </c>
      <c r="M3487" s="6">
        <f>+VLOOKUP(B3487,[24]Sheet1!$A:$H,8,0)</f>
        <v>45327</v>
      </c>
      <c r="N3487" t="s">
        <v>5542</v>
      </c>
      <c r="R3487" s="4"/>
    </row>
    <row r="3488" spans="1:18" hidden="1" x14ac:dyDescent="0.2">
      <c r="A3488" s="6">
        <v>45315</v>
      </c>
      <c r="B3488" s="2">
        <v>4453</v>
      </c>
      <c r="C3488" s="2" t="s">
        <v>5404</v>
      </c>
      <c r="D3488" s="2" t="s">
        <v>5486</v>
      </c>
      <c r="E3488" s="1">
        <v>1822480</v>
      </c>
      <c r="F3488" s="8" t="s">
        <v>316</v>
      </c>
      <c r="G3488" s="1">
        <v>145798</v>
      </c>
      <c r="H3488" s="1">
        <f t="shared" si="211"/>
        <v>1968278</v>
      </c>
      <c r="I3488" s="2" t="s">
        <v>1222</v>
      </c>
      <c r="J3488" s="2" t="s">
        <v>915</v>
      </c>
      <c r="K3488" s="1">
        <f>+VLOOKUP(B3488,[24]Sheet1!$A:$H,6,0)</f>
        <v>1822475</v>
      </c>
      <c r="L3488" s="1">
        <f t="shared" si="212"/>
        <v>-5</v>
      </c>
      <c r="M3488" s="6">
        <f>+VLOOKUP(B3488,[24]Sheet1!$A:$H,8,0)</f>
        <v>45327</v>
      </c>
      <c r="N3488" t="s">
        <v>5542</v>
      </c>
      <c r="R3488" s="4"/>
    </row>
    <row r="3489" spans="1:18" hidden="1" x14ac:dyDescent="0.2">
      <c r="A3489" s="6">
        <v>45315</v>
      </c>
      <c r="B3489" s="2">
        <v>4454</v>
      </c>
      <c r="C3489" s="2" t="s">
        <v>5404</v>
      </c>
      <c r="D3489" s="2" t="s">
        <v>5487</v>
      </c>
      <c r="E3489" s="1">
        <v>1552872</v>
      </c>
      <c r="F3489" s="8" t="s">
        <v>316</v>
      </c>
      <c r="G3489" s="1">
        <v>124230</v>
      </c>
      <c r="H3489" s="1">
        <f t="shared" si="211"/>
        <v>1677102</v>
      </c>
      <c r="I3489" s="2" t="s">
        <v>1222</v>
      </c>
      <c r="J3489" s="2" t="s">
        <v>915</v>
      </c>
      <c r="K3489" s="1">
        <f>+VLOOKUP(B3489,[24]Sheet1!$A:$H,6,0)</f>
        <v>1552875</v>
      </c>
      <c r="L3489" s="1">
        <f t="shared" si="212"/>
        <v>3</v>
      </c>
      <c r="M3489" s="6">
        <f>+VLOOKUP(B3489,[24]Sheet1!$A:$H,8,0)</f>
        <v>45327</v>
      </c>
      <c r="N3489" t="s">
        <v>5542</v>
      </c>
      <c r="R3489" s="4"/>
    </row>
    <row r="3490" spans="1:18" hidden="1" x14ac:dyDescent="0.2">
      <c r="A3490" s="6">
        <v>45315</v>
      </c>
      <c r="B3490" s="2">
        <v>4455</v>
      </c>
      <c r="C3490" s="2" t="s">
        <v>5404</v>
      </c>
      <c r="D3490" s="2" t="s">
        <v>5488</v>
      </c>
      <c r="E3490" s="1">
        <v>1468620</v>
      </c>
      <c r="F3490" s="8" t="s">
        <v>316</v>
      </c>
      <c r="G3490" s="1">
        <v>117490</v>
      </c>
      <c r="H3490" s="1">
        <f t="shared" si="211"/>
        <v>1586110</v>
      </c>
      <c r="I3490" s="2" t="s">
        <v>1222</v>
      </c>
      <c r="J3490" s="2" t="s">
        <v>915</v>
      </c>
      <c r="K3490" s="1">
        <f>+VLOOKUP(B3490,[24]Sheet1!$A:$H,6,0)</f>
        <v>1468625</v>
      </c>
      <c r="L3490" s="1">
        <f t="shared" si="212"/>
        <v>5</v>
      </c>
      <c r="M3490" s="6">
        <f>+VLOOKUP(B3490,[24]Sheet1!$A:$H,8,0)</f>
        <v>45327</v>
      </c>
      <c r="N3490" t="s">
        <v>5542</v>
      </c>
      <c r="R3490" s="4"/>
    </row>
    <row r="3491" spans="1:18" hidden="1" x14ac:dyDescent="0.2">
      <c r="A3491" s="6">
        <v>45315</v>
      </c>
      <c r="B3491" s="2">
        <v>4457</v>
      </c>
      <c r="C3491" s="2" t="s">
        <v>5404</v>
      </c>
      <c r="D3491" s="2" t="s">
        <v>5489</v>
      </c>
      <c r="E3491" s="1">
        <v>13286945</v>
      </c>
      <c r="F3491" s="8" t="s">
        <v>316</v>
      </c>
      <c r="G3491" s="1">
        <v>1062956</v>
      </c>
      <c r="H3491" s="1">
        <f t="shared" si="211"/>
        <v>14349901</v>
      </c>
      <c r="I3491" s="2" t="s">
        <v>2339</v>
      </c>
      <c r="J3491" s="2" t="s">
        <v>1408</v>
      </c>
      <c r="K3491" s="1">
        <f>+VLOOKUP(B3491,[24]Sheet1!$A:$H,6,0)</f>
        <v>13286950</v>
      </c>
      <c r="L3491" s="1">
        <f t="shared" si="212"/>
        <v>5</v>
      </c>
      <c r="M3491" s="6">
        <f>+VLOOKUP(B3491,[24]Sheet1!$A:$H,8,0)</f>
        <v>45327</v>
      </c>
      <c r="N3491" t="s">
        <v>5542</v>
      </c>
      <c r="R3491" s="4"/>
    </row>
    <row r="3492" spans="1:18" hidden="1" x14ac:dyDescent="0.2">
      <c r="A3492" s="6">
        <v>45315</v>
      </c>
      <c r="B3492" s="2">
        <v>4459</v>
      </c>
      <c r="C3492" s="2" t="s">
        <v>5404</v>
      </c>
      <c r="D3492" s="2" t="s">
        <v>5490</v>
      </c>
      <c r="E3492" s="1">
        <v>3852690</v>
      </c>
      <c r="F3492" s="8" t="s">
        <v>316</v>
      </c>
      <c r="G3492" s="1">
        <v>308215</v>
      </c>
      <c r="H3492" s="1">
        <f t="shared" si="211"/>
        <v>4160905</v>
      </c>
      <c r="I3492" s="2" t="s">
        <v>2339</v>
      </c>
      <c r="J3492" s="2" t="s">
        <v>1408</v>
      </c>
      <c r="K3492" s="1">
        <f>+VLOOKUP(B3492,[24]Sheet1!$A:$H,6,0)</f>
        <v>3852688</v>
      </c>
      <c r="L3492" s="1">
        <f t="shared" si="212"/>
        <v>-2</v>
      </c>
      <c r="M3492" s="6">
        <f>+VLOOKUP(B3492,[24]Sheet1!$A:$H,8,0)</f>
        <v>45327</v>
      </c>
      <c r="N3492" t="s">
        <v>5542</v>
      </c>
      <c r="R3492" s="4"/>
    </row>
    <row r="3493" spans="1:18" hidden="1" x14ac:dyDescent="0.2">
      <c r="A3493" s="6">
        <v>45315</v>
      </c>
      <c r="B3493" s="2">
        <v>4473</v>
      </c>
      <c r="C3493" s="2" t="s">
        <v>5404</v>
      </c>
      <c r="D3493" s="2" t="s">
        <v>1889</v>
      </c>
      <c r="E3493" s="1">
        <v>-382320</v>
      </c>
      <c r="F3493" s="8" t="s">
        <v>316</v>
      </c>
      <c r="G3493" s="1">
        <v>-30586</v>
      </c>
      <c r="H3493" s="1">
        <f t="shared" si="211"/>
        <v>-412906</v>
      </c>
      <c r="I3493" s="2" t="s">
        <v>1900</v>
      </c>
      <c r="J3493" s="2" t="s">
        <v>441</v>
      </c>
      <c r="K3493" s="1">
        <f>+VLOOKUP(B3493,[29]Sheet1!$A:$H,6,0)</f>
        <v>-382325</v>
      </c>
      <c r="L3493" s="1">
        <f t="shared" si="212"/>
        <v>-5</v>
      </c>
      <c r="M3493" s="6">
        <f>+VLOOKUP(B3493,[29]Sheet1!$A:$H,8,0)</f>
        <v>45415</v>
      </c>
      <c r="N3493" t="s">
        <v>5748</v>
      </c>
      <c r="R3493" s="4"/>
    </row>
    <row r="3494" spans="1:18" hidden="1" x14ac:dyDescent="0.2">
      <c r="A3494" s="6">
        <v>45315</v>
      </c>
      <c r="B3494" s="2">
        <v>4474</v>
      </c>
      <c r="C3494" s="2" t="s">
        <v>5404</v>
      </c>
      <c r="D3494" s="2" t="s">
        <v>1889</v>
      </c>
      <c r="E3494" s="1">
        <v>-313240</v>
      </c>
      <c r="F3494" s="8" t="s">
        <v>316</v>
      </c>
      <c r="G3494" s="1">
        <v>-25059</v>
      </c>
      <c r="H3494" s="1">
        <f t="shared" si="211"/>
        <v>-338299</v>
      </c>
      <c r="I3494" s="2" t="s">
        <v>1900</v>
      </c>
      <c r="J3494" s="2" t="s">
        <v>441</v>
      </c>
      <c r="K3494" s="1">
        <f>+VLOOKUP(B3494,[29]Sheet1!$A:$H,6,0)</f>
        <v>-313235</v>
      </c>
      <c r="L3494" s="1">
        <f t="shared" si="212"/>
        <v>5</v>
      </c>
      <c r="M3494" s="6">
        <f>+VLOOKUP(B3494,[29]Sheet1!$A:$H,8,0)</f>
        <v>45415</v>
      </c>
      <c r="N3494" t="s">
        <v>5748</v>
      </c>
      <c r="R3494" s="4"/>
    </row>
    <row r="3495" spans="1:18" hidden="1" x14ac:dyDescent="0.2">
      <c r="A3495" s="6">
        <v>45316</v>
      </c>
      <c r="B3495" s="2">
        <v>5633</v>
      </c>
      <c r="C3495" s="2" t="s">
        <v>5404</v>
      </c>
      <c r="D3495" s="2" t="s">
        <v>5491</v>
      </c>
      <c r="E3495" s="1">
        <v>1110580</v>
      </c>
      <c r="F3495" s="8" t="s">
        <v>316</v>
      </c>
      <c r="G3495" s="1">
        <v>88846</v>
      </c>
      <c r="H3495" s="1">
        <f t="shared" si="211"/>
        <v>1199426</v>
      </c>
      <c r="I3495" s="2" t="s">
        <v>2355</v>
      </c>
      <c r="J3495" s="2" t="s">
        <v>2013</v>
      </c>
      <c r="K3495" s="1">
        <f>+VLOOKUP(B3495,[24]Sheet1!$A:$H,6,0)</f>
        <v>1110575</v>
      </c>
      <c r="L3495" s="1">
        <f t="shared" si="212"/>
        <v>-5</v>
      </c>
      <c r="M3495" s="6">
        <f>+VLOOKUP(B3495,[24]Sheet1!$A:$H,8,0)</f>
        <v>45327</v>
      </c>
      <c r="N3495" t="s">
        <v>5542</v>
      </c>
      <c r="R3495" s="4"/>
    </row>
    <row r="3496" spans="1:18" hidden="1" x14ac:dyDescent="0.2">
      <c r="A3496" s="6">
        <v>45316</v>
      </c>
      <c r="B3496" s="2">
        <v>5634</v>
      </c>
      <c r="C3496" s="2" t="s">
        <v>5404</v>
      </c>
      <c r="D3496" s="2" t="s">
        <v>5492</v>
      </c>
      <c r="E3496" s="1">
        <v>14750760</v>
      </c>
      <c r="F3496" s="8" t="s">
        <v>316</v>
      </c>
      <c r="G3496" s="1">
        <v>1180061</v>
      </c>
      <c r="H3496" s="1">
        <f t="shared" si="211"/>
        <v>15930821</v>
      </c>
      <c r="I3496" s="2" t="s">
        <v>2355</v>
      </c>
      <c r="J3496" s="2" t="s">
        <v>2013</v>
      </c>
      <c r="K3496" s="1">
        <f>+VLOOKUP(B3496,[24]Sheet1!$A:$H,6,0)</f>
        <v>14750763</v>
      </c>
      <c r="L3496" s="1">
        <f t="shared" si="212"/>
        <v>3</v>
      </c>
      <c r="M3496" s="6">
        <f>+VLOOKUP(B3496,[24]Sheet1!$A:$H,8,0)</f>
        <v>45327</v>
      </c>
      <c r="N3496" t="s">
        <v>5542</v>
      </c>
      <c r="R3496" s="4"/>
    </row>
    <row r="3497" spans="1:18" hidden="1" x14ac:dyDescent="0.2">
      <c r="A3497" s="6">
        <v>45316</v>
      </c>
      <c r="B3497" s="2">
        <v>5635</v>
      </c>
      <c r="C3497" s="2" t="s">
        <v>5404</v>
      </c>
      <c r="D3497" s="2" t="s">
        <v>5493</v>
      </c>
      <c r="E3497" s="1">
        <v>1970450</v>
      </c>
      <c r="F3497" s="8" t="s">
        <v>316</v>
      </c>
      <c r="G3497" s="1">
        <v>157636</v>
      </c>
      <c r="H3497" s="1">
        <f t="shared" si="211"/>
        <v>2128086</v>
      </c>
      <c r="I3497" s="2" t="s">
        <v>2119</v>
      </c>
      <c r="J3497" s="2" t="s">
        <v>1150</v>
      </c>
      <c r="K3497" s="1">
        <f>+VLOOKUP(B3497,[24]Sheet1!$A:$H,6,0)</f>
        <v>1970450</v>
      </c>
      <c r="L3497" s="1">
        <f t="shared" si="212"/>
        <v>0</v>
      </c>
      <c r="M3497" s="6">
        <f>+VLOOKUP(B3497,[24]Sheet1!$A:$H,8,0)</f>
        <v>45327</v>
      </c>
      <c r="N3497" t="s">
        <v>5542</v>
      </c>
      <c r="R3497" s="4"/>
    </row>
    <row r="3498" spans="1:18" hidden="1" x14ac:dyDescent="0.2">
      <c r="A3498" s="6">
        <v>45316</v>
      </c>
      <c r="B3498" s="2">
        <v>5637</v>
      </c>
      <c r="C3498" s="2" t="s">
        <v>5404</v>
      </c>
      <c r="D3498" s="2" t="s">
        <v>5494</v>
      </c>
      <c r="E3498" s="1">
        <v>4961360</v>
      </c>
      <c r="F3498" s="8" t="s">
        <v>316</v>
      </c>
      <c r="G3498" s="1">
        <v>396909</v>
      </c>
      <c r="H3498" s="1">
        <f t="shared" si="211"/>
        <v>5358269</v>
      </c>
      <c r="I3498" s="2" t="s">
        <v>2119</v>
      </c>
      <c r="J3498" s="2" t="s">
        <v>1150</v>
      </c>
      <c r="K3498" s="1">
        <f>+VLOOKUP(B3498,[24]Sheet1!$A:$H,6,0)</f>
        <v>4961363</v>
      </c>
      <c r="L3498" s="1">
        <f t="shared" si="212"/>
        <v>3</v>
      </c>
      <c r="M3498" s="6">
        <f>+VLOOKUP(B3498,[24]Sheet1!$A:$H,8,0)</f>
        <v>45327</v>
      </c>
      <c r="N3498" t="s">
        <v>5542</v>
      </c>
      <c r="R3498" s="4"/>
    </row>
    <row r="3499" spans="1:18" hidden="1" x14ac:dyDescent="0.2">
      <c r="A3499" s="6">
        <v>45316</v>
      </c>
      <c r="B3499" s="2">
        <v>5641</v>
      </c>
      <c r="C3499" s="2" t="s">
        <v>5404</v>
      </c>
      <c r="D3499" s="2" t="s">
        <v>5495</v>
      </c>
      <c r="E3499" s="1">
        <v>455620</v>
      </c>
      <c r="F3499" s="8" t="s">
        <v>316</v>
      </c>
      <c r="G3499" s="1">
        <v>36450</v>
      </c>
      <c r="H3499" s="1">
        <f t="shared" si="211"/>
        <v>492070</v>
      </c>
      <c r="I3499" s="2" t="s">
        <v>1893</v>
      </c>
      <c r="J3499" s="2" t="s">
        <v>375</v>
      </c>
      <c r="K3499" s="1">
        <f>+VLOOKUP(B3499,[24]Sheet1!$A:$H,6,0)</f>
        <v>455625</v>
      </c>
      <c r="L3499" s="1">
        <f t="shared" si="212"/>
        <v>5</v>
      </c>
      <c r="M3499" s="6">
        <f>+VLOOKUP(B3499,[24]Sheet1!$A:$H,8,0)</f>
        <v>45327</v>
      </c>
      <c r="N3499" t="s">
        <v>5542</v>
      </c>
      <c r="R3499" s="4"/>
    </row>
    <row r="3500" spans="1:18" hidden="1" x14ac:dyDescent="0.2">
      <c r="A3500" s="6">
        <v>45316</v>
      </c>
      <c r="B3500" s="2">
        <v>5642</v>
      </c>
      <c r="C3500" s="2" t="s">
        <v>5404</v>
      </c>
      <c r="D3500" s="2" t="s">
        <v>5496</v>
      </c>
      <c r="E3500" s="1">
        <v>50183</v>
      </c>
      <c r="F3500" s="8" t="s">
        <v>316</v>
      </c>
      <c r="G3500" s="1">
        <v>4015</v>
      </c>
      <c r="H3500" s="1">
        <f t="shared" si="211"/>
        <v>54198</v>
      </c>
      <c r="I3500" s="2" t="s">
        <v>1893</v>
      </c>
      <c r="J3500" s="2" t="s">
        <v>375</v>
      </c>
      <c r="K3500" s="1">
        <f>+VLOOKUP(B3500,[24]Sheet1!$A:$H,6,0)</f>
        <v>50188</v>
      </c>
      <c r="L3500" s="1">
        <f t="shared" si="212"/>
        <v>5</v>
      </c>
      <c r="M3500" s="6">
        <f>+VLOOKUP(B3500,[24]Sheet1!$A:$H,8,0)</f>
        <v>45327</v>
      </c>
      <c r="N3500" t="s">
        <v>5542</v>
      </c>
      <c r="R3500" s="4"/>
    </row>
    <row r="3501" spans="1:18" hidden="1" x14ac:dyDescent="0.2">
      <c r="A3501" s="6">
        <v>45316</v>
      </c>
      <c r="B3501" s="2">
        <v>5644</v>
      </c>
      <c r="C3501" s="2" t="s">
        <v>5404</v>
      </c>
      <c r="D3501" s="2" t="s">
        <v>5497</v>
      </c>
      <c r="E3501" s="1">
        <v>1941090</v>
      </c>
      <c r="F3501" s="8" t="s">
        <v>316</v>
      </c>
      <c r="G3501" s="1">
        <v>155287</v>
      </c>
      <c r="H3501" s="1">
        <f t="shared" si="211"/>
        <v>2096377</v>
      </c>
      <c r="I3501" s="2" t="s">
        <v>1893</v>
      </c>
      <c r="J3501" s="2" t="s">
        <v>375</v>
      </c>
      <c r="K3501" s="1">
        <f>+VLOOKUP(B3501,[24]Sheet1!$A:$H,6,0)</f>
        <v>1941088</v>
      </c>
      <c r="L3501" s="1">
        <f t="shared" si="212"/>
        <v>-2</v>
      </c>
      <c r="M3501" s="6">
        <f>+VLOOKUP(B3501,[24]Sheet1!$A:$H,8,0)</f>
        <v>45327</v>
      </c>
      <c r="N3501" t="s">
        <v>5542</v>
      </c>
      <c r="R3501" s="4"/>
    </row>
    <row r="3502" spans="1:18" hidden="1" x14ac:dyDescent="0.2">
      <c r="A3502" s="6">
        <v>45316</v>
      </c>
      <c r="B3502" s="2">
        <v>5647</v>
      </c>
      <c r="C3502" s="2" t="s">
        <v>5404</v>
      </c>
      <c r="D3502" s="2" t="s">
        <v>5498</v>
      </c>
      <c r="E3502" s="1">
        <v>2024120</v>
      </c>
      <c r="F3502" s="8" t="s">
        <v>316</v>
      </c>
      <c r="G3502" s="1">
        <v>161930</v>
      </c>
      <c r="H3502" s="1">
        <f t="shared" si="211"/>
        <v>2186050</v>
      </c>
      <c r="I3502" s="2" t="s">
        <v>1893</v>
      </c>
      <c r="J3502" s="2" t="s">
        <v>375</v>
      </c>
      <c r="K3502" s="1">
        <f>+VLOOKUP(B3502,[24]Sheet1!$A:$H,6,0)</f>
        <v>2024125</v>
      </c>
      <c r="L3502" s="1">
        <f t="shared" si="212"/>
        <v>5</v>
      </c>
      <c r="M3502" s="6">
        <f>+VLOOKUP(B3502,[24]Sheet1!$A:$H,8,0)</f>
        <v>45327</v>
      </c>
      <c r="N3502" t="s">
        <v>5542</v>
      </c>
      <c r="R3502" s="4"/>
    </row>
    <row r="3503" spans="1:18" hidden="1" x14ac:dyDescent="0.2">
      <c r="A3503" s="6">
        <v>45317</v>
      </c>
      <c r="B3503" s="2">
        <v>5708</v>
      </c>
      <c r="C3503" s="2" t="s">
        <v>5404</v>
      </c>
      <c r="D3503" s="2" t="s">
        <v>5500</v>
      </c>
      <c r="E3503" s="1">
        <v>3134700</v>
      </c>
      <c r="F3503" s="8" t="s">
        <v>316</v>
      </c>
      <c r="G3503" s="1">
        <v>250776</v>
      </c>
      <c r="H3503" s="1">
        <f t="shared" si="211"/>
        <v>3385476</v>
      </c>
      <c r="I3503" s="2" t="s">
        <v>24</v>
      </c>
      <c r="J3503" s="2" t="s">
        <v>349</v>
      </c>
      <c r="K3503" s="1">
        <f>+VLOOKUP(B3503,[24]Sheet1!$A:$H,6,0)</f>
        <v>3134700</v>
      </c>
      <c r="L3503" s="1">
        <f t="shared" si="212"/>
        <v>0</v>
      </c>
      <c r="M3503" s="6">
        <f>+VLOOKUP(B3503,[24]Sheet1!$A:$H,8,0)</f>
        <v>45327</v>
      </c>
      <c r="N3503" t="s">
        <v>5542</v>
      </c>
      <c r="R3503" s="4"/>
    </row>
    <row r="3504" spans="1:18" hidden="1" x14ac:dyDescent="0.2">
      <c r="A3504" s="6">
        <v>45317</v>
      </c>
      <c r="B3504" s="2">
        <v>5709</v>
      </c>
      <c r="C3504" s="2" t="s">
        <v>5404</v>
      </c>
      <c r="D3504" s="2" t="s">
        <v>5501</v>
      </c>
      <c r="E3504" s="1">
        <v>3250310</v>
      </c>
      <c r="F3504" s="8" t="s">
        <v>316</v>
      </c>
      <c r="G3504" s="1">
        <v>260025</v>
      </c>
      <c r="H3504" s="1">
        <f t="shared" si="211"/>
        <v>3510335</v>
      </c>
      <c r="I3504" s="2" t="s">
        <v>124</v>
      </c>
      <c r="J3504" s="2" t="s">
        <v>1197</v>
      </c>
      <c r="K3504" s="1">
        <f>+VLOOKUP(B3504,[24]Sheet1!$A:$H,6,0)</f>
        <v>3250313</v>
      </c>
      <c r="L3504" s="1">
        <f t="shared" si="212"/>
        <v>3</v>
      </c>
      <c r="M3504" s="6">
        <f>+VLOOKUP(B3504,[24]Sheet1!$A:$H,8,0)</f>
        <v>45327</v>
      </c>
      <c r="N3504" t="s">
        <v>5542</v>
      </c>
      <c r="R3504" s="4"/>
    </row>
    <row r="3505" spans="1:18" hidden="1" x14ac:dyDescent="0.2">
      <c r="A3505" s="6">
        <v>45317</v>
      </c>
      <c r="B3505" s="2">
        <v>5710</v>
      </c>
      <c r="C3505" s="2" t="s">
        <v>5404</v>
      </c>
      <c r="D3505" s="2" t="s">
        <v>5502</v>
      </c>
      <c r="E3505" s="1">
        <v>15421400</v>
      </c>
      <c r="F3505" s="8" t="s">
        <v>316</v>
      </c>
      <c r="G3505" s="1">
        <v>1233712</v>
      </c>
      <c r="H3505" s="1">
        <f t="shared" si="211"/>
        <v>16655112</v>
      </c>
      <c r="I3505" s="2" t="s">
        <v>124</v>
      </c>
      <c r="J3505" s="2" t="s">
        <v>1197</v>
      </c>
      <c r="K3505" s="1">
        <f>+VLOOKUP(B3505,[24]Sheet1!$A:$H,6,0)</f>
        <v>15421400</v>
      </c>
      <c r="L3505" s="1">
        <f t="shared" si="212"/>
        <v>0</v>
      </c>
      <c r="M3505" s="6">
        <f>+VLOOKUP(B3505,[24]Sheet1!$A:$H,8,0)</f>
        <v>45327</v>
      </c>
      <c r="N3505" t="s">
        <v>5542</v>
      </c>
      <c r="R3505" s="4"/>
    </row>
    <row r="3506" spans="1:18" hidden="1" x14ac:dyDescent="0.2">
      <c r="A3506" s="6">
        <v>45317</v>
      </c>
      <c r="B3506" s="2">
        <v>5711</v>
      </c>
      <c r="C3506" s="2" t="s">
        <v>5404</v>
      </c>
      <c r="D3506" s="2" t="s">
        <v>5503</v>
      </c>
      <c r="E3506" s="1">
        <v>5745170</v>
      </c>
      <c r="F3506" s="8" t="s">
        <v>316</v>
      </c>
      <c r="G3506" s="1">
        <v>459614</v>
      </c>
      <c r="H3506" s="1">
        <f t="shared" si="211"/>
        <v>6204784</v>
      </c>
      <c r="I3506" s="2" t="s">
        <v>2818</v>
      </c>
      <c r="J3506" s="2" t="s">
        <v>364</v>
      </c>
      <c r="K3506" s="1">
        <f>+VLOOKUP(B3506,[24]Sheet1!$A:$H,6,0)</f>
        <v>5745175</v>
      </c>
      <c r="L3506" s="1">
        <f t="shared" si="212"/>
        <v>5</v>
      </c>
      <c r="M3506" s="6">
        <f>+VLOOKUP(B3506,[24]Sheet1!$A:$H,8,0)</f>
        <v>45327</v>
      </c>
      <c r="N3506" t="s">
        <v>5542</v>
      </c>
      <c r="R3506" s="4"/>
    </row>
    <row r="3507" spans="1:18" hidden="1" x14ac:dyDescent="0.2">
      <c r="A3507" s="6">
        <v>45317</v>
      </c>
      <c r="B3507" s="2">
        <v>5712</v>
      </c>
      <c r="C3507" s="2" t="s">
        <v>5404</v>
      </c>
      <c r="D3507" s="2" t="s">
        <v>5504</v>
      </c>
      <c r="E3507" s="1">
        <v>2024120</v>
      </c>
      <c r="F3507" s="8" t="s">
        <v>316</v>
      </c>
      <c r="G3507" s="1">
        <v>161930</v>
      </c>
      <c r="H3507" s="1">
        <f t="shared" si="211"/>
        <v>2186050</v>
      </c>
      <c r="I3507" s="2" t="s">
        <v>2818</v>
      </c>
      <c r="J3507" s="2" t="s">
        <v>364</v>
      </c>
      <c r="K3507" s="1">
        <f>+VLOOKUP(B3507,[24]Sheet1!$A:$H,6,0)</f>
        <v>2024125</v>
      </c>
      <c r="L3507" s="1">
        <f t="shared" si="212"/>
        <v>5</v>
      </c>
      <c r="M3507" s="6">
        <f>+VLOOKUP(B3507,[24]Sheet1!$A:$H,8,0)</f>
        <v>45327</v>
      </c>
      <c r="N3507" t="s">
        <v>5542</v>
      </c>
      <c r="R3507" s="4"/>
    </row>
    <row r="3508" spans="1:18" hidden="1" x14ac:dyDescent="0.2">
      <c r="A3508" s="6">
        <v>45317</v>
      </c>
      <c r="B3508" s="2">
        <v>5713</v>
      </c>
      <c r="C3508" s="2" t="s">
        <v>5404</v>
      </c>
      <c r="D3508" s="2" t="s">
        <v>5505</v>
      </c>
      <c r="E3508" s="1">
        <v>1612410</v>
      </c>
      <c r="F3508" s="8" t="s">
        <v>316</v>
      </c>
      <c r="G3508" s="1">
        <v>128993</v>
      </c>
      <c r="H3508" s="1">
        <f t="shared" si="211"/>
        <v>1741403</v>
      </c>
      <c r="I3508" s="2" t="s">
        <v>2445</v>
      </c>
      <c r="J3508" s="2" t="s">
        <v>1098</v>
      </c>
      <c r="K3508" s="1">
        <f>+VLOOKUP(B3508,[24]Sheet1!$A:$H,6,0)</f>
        <v>1612413</v>
      </c>
      <c r="L3508" s="1">
        <f t="shared" si="212"/>
        <v>3</v>
      </c>
      <c r="M3508" s="6">
        <f>+VLOOKUP(B3508,[24]Sheet1!$A:$H,8,0)</f>
        <v>45327</v>
      </c>
      <c r="N3508" t="s">
        <v>5542</v>
      </c>
      <c r="R3508" s="4"/>
    </row>
    <row r="3509" spans="1:18" hidden="1" x14ac:dyDescent="0.2">
      <c r="A3509" s="6">
        <v>45317</v>
      </c>
      <c r="B3509" s="2">
        <v>5714</v>
      </c>
      <c r="C3509" s="2" t="s">
        <v>5404</v>
      </c>
      <c r="D3509" s="2" t="s">
        <v>5506</v>
      </c>
      <c r="E3509" s="1">
        <v>2024120</v>
      </c>
      <c r="F3509" s="8" t="s">
        <v>316</v>
      </c>
      <c r="G3509" s="1">
        <v>161930</v>
      </c>
      <c r="H3509" s="1">
        <f t="shared" si="211"/>
        <v>2186050</v>
      </c>
      <c r="I3509" s="2" t="s">
        <v>1554</v>
      </c>
      <c r="J3509" s="2" t="s">
        <v>2830</v>
      </c>
      <c r="K3509" s="1">
        <f>+VLOOKUP(B3509,[24]Sheet1!$A:$H,6,0)</f>
        <v>2024125</v>
      </c>
      <c r="L3509" s="1">
        <f t="shared" si="212"/>
        <v>5</v>
      </c>
      <c r="M3509" s="6">
        <f>+VLOOKUP(B3509,[24]Sheet1!$A:$H,8,0)</f>
        <v>45327</v>
      </c>
      <c r="N3509" t="s">
        <v>5542</v>
      </c>
      <c r="R3509" s="4"/>
    </row>
    <row r="3510" spans="1:18" hidden="1" x14ac:dyDescent="0.2">
      <c r="A3510" s="6">
        <v>45317</v>
      </c>
      <c r="B3510" s="2">
        <v>5715</v>
      </c>
      <c r="C3510" s="2" t="s">
        <v>5404</v>
      </c>
      <c r="D3510" s="2" t="s">
        <v>5507</v>
      </c>
      <c r="E3510" s="1">
        <v>2221365</v>
      </c>
      <c r="F3510" s="8" t="s">
        <v>316</v>
      </c>
      <c r="G3510" s="1">
        <v>177709</v>
      </c>
      <c r="H3510" s="1">
        <f t="shared" si="211"/>
        <v>2399074</v>
      </c>
      <c r="I3510" s="2" t="s">
        <v>1554</v>
      </c>
      <c r="J3510" s="2" t="s">
        <v>2830</v>
      </c>
      <c r="K3510" s="1">
        <f>+VLOOKUP(B3510,[24]Sheet1!$A:$H,6,0)</f>
        <v>2221363</v>
      </c>
      <c r="L3510" s="1">
        <f t="shared" si="212"/>
        <v>-2</v>
      </c>
      <c r="M3510" s="6">
        <f>+VLOOKUP(B3510,[24]Sheet1!$A:$H,8,0)</f>
        <v>45327</v>
      </c>
      <c r="N3510" t="s">
        <v>5542</v>
      </c>
      <c r="R3510" s="4"/>
    </row>
    <row r="3511" spans="1:18" hidden="1" x14ac:dyDescent="0.2">
      <c r="A3511" s="6">
        <v>45317</v>
      </c>
      <c r="B3511" s="2">
        <v>5716</v>
      </c>
      <c r="C3511" s="2" t="s">
        <v>5404</v>
      </c>
      <c r="D3511" s="2" t="s">
        <v>5508</v>
      </c>
      <c r="E3511" s="1">
        <v>7626680</v>
      </c>
      <c r="F3511" s="8" t="s">
        <v>316</v>
      </c>
      <c r="G3511" s="1">
        <v>610134</v>
      </c>
      <c r="H3511" s="1">
        <f t="shared" si="211"/>
        <v>8236814</v>
      </c>
      <c r="I3511" s="2" t="s">
        <v>2339</v>
      </c>
      <c r="J3511" s="2" t="s">
        <v>1408</v>
      </c>
      <c r="K3511" s="1">
        <f>+VLOOKUP(B3511,[24]Sheet1!$A:$H,6,0)</f>
        <v>7626675</v>
      </c>
      <c r="L3511" s="1">
        <f t="shared" si="212"/>
        <v>-5</v>
      </c>
      <c r="M3511" s="6">
        <f>+VLOOKUP(B3511,[24]Sheet1!$A:$H,8,0)</f>
        <v>45327</v>
      </c>
      <c r="N3511" t="s">
        <v>5542</v>
      </c>
      <c r="R3511" s="4"/>
    </row>
    <row r="3512" spans="1:18" hidden="1" x14ac:dyDescent="0.2">
      <c r="A3512" s="6">
        <v>45317</v>
      </c>
      <c r="B3512" s="2">
        <v>5717</v>
      </c>
      <c r="C3512" s="2" t="s">
        <v>5404</v>
      </c>
      <c r="D3512" s="2" t="s">
        <v>5509</v>
      </c>
      <c r="E3512" s="1">
        <v>1110580</v>
      </c>
      <c r="F3512" s="8" t="s">
        <v>316</v>
      </c>
      <c r="G3512" s="1">
        <v>88846</v>
      </c>
      <c r="H3512" s="1">
        <f t="shared" si="211"/>
        <v>1199426</v>
      </c>
      <c r="I3512" s="2" t="s">
        <v>944</v>
      </c>
      <c r="J3512" s="2" t="s">
        <v>319</v>
      </c>
      <c r="K3512" s="1">
        <f>+VLOOKUP(B3512,[24]Sheet1!$A:$H,6,0)</f>
        <v>1110575</v>
      </c>
      <c r="L3512" s="1">
        <f t="shared" si="212"/>
        <v>-5</v>
      </c>
      <c r="M3512" s="6">
        <f>+VLOOKUP(B3512,[24]Sheet1!$A:$H,8,0)</f>
        <v>45327</v>
      </c>
      <c r="N3512" t="s">
        <v>5542</v>
      </c>
      <c r="R3512" s="4"/>
    </row>
    <row r="3513" spans="1:18" hidden="1" x14ac:dyDescent="0.2">
      <c r="A3513" s="6">
        <v>45317</v>
      </c>
      <c r="B3513" s="2">
        <v>5718</v>
      </c>
      <c r="C3513" s="2" t="s">
        <v>5404</v>
      </c>
      <c r="D3513" s="2" t="s">
        <v>5510</v>
      </c>
      <c r="E3513" s="1">
        <v>501830</v>
      </c>
      <c r="F3513" s="8" t="s">
        <v>316</v>
      </c>
      <c r="G3513" s="1">
        <v>40146</v>
      </c>
      <c r="H3513" s="1">
        <f t="shared" si="211"/>
        <v>541976</v>
      </c>
      <c r="I3513" s="2" t="s">
        <v>1222</v>
      </c>
      <c r="J3513" s="2" t="s">
        <v>915</v>
      </c>
      <c r="K3513" s="1">
        <f>+VLOOKUP(B3513,[24]Sheet1!$A:$H,6,0)</f>
        <v>501825</v>
      </c>
      <c r="L3513" s="1">
        <f t="shared" si="212"/>
        <v>-5</v>
      </c>
      <c r="M3513" s="6">
        <f>+VLOOKUP(B3513,[24]Sheet1!$A:$H,8,0)</f>
        <v>45327</v>
      </c>
      <c r="N3513" t="s">
        <v>5542</v>
      </c>
      <c r="R3513" s="4"/>
    </row>
    <row r="3514" spans="1:18" hidden="1" x14ac:dyDescent="0.2">
      <c r="A3514" s="6">
        <v>45317</v>
      </c>
      <c r="B3514" s="2">
        <v>5719</v>
      </c>
      <c r="C3514" s="2" t="s">
        <v>5404</v>
      </c>
      <c r="D3514" s="2" t="s">
        <v>5511</v>
      </c>
      <c r="E3514" s="1">
        <v>1110580</v>
      </c>
      <c r="F3514" s="8" t="s">
        <v>316</v>
      </c>
      <c r="G3514" s="1">
        <v>88846</v>
      </c>
      <c r="H3514" s="1">
        <f t="shared" si="211"/>
        <v>1199426</v>
      </c>
      <c r="I3514" s="2" t="s">
        <v>1222</v>
      </c>
      <c r="J3514" s="2" t="s">
        <v>915</v>
      </c>
      <c r="K3514" s="1">
        <f>+VLOOKUP(B3514,[24]Sheet1!$A:$H,6,0)</f>
        <v>1110575</v>
      </c>
      <c r="L3514" s="1">
        <f t="shared" si="212"/>
        <v>-5</v>
      </c>
      <c r="M3514" s="6">
        <f>+VLOOKUP(B3514,[24]Sheet1!$A:$H,8,0)</f>
        <v>45327</v>
      </c>
      <c r="N3514" t="s">
        <v>5542</v>
      </c>
      <c r="R3514" s="4"/>
    </row>
    <row r="3515" spans="1:18" hidden="1" x14ac:dyDescent="0.2">
      <c r="A3515" s="6">
        <v>45320</v>
      </c>
      <c r="B3515" s="2">
        <v>6000</v>
      </c>
      <c r="C3515" s="2" t="s">
        <v>5404</v>
      </c>
      <c r="D3515" s="2" t="s">
        <v>5512</v>
      </c>
      <c r="E3515" s="1">
        <v>8443255</v>
      </c>
      <c r="F3515" s="8" t="s">
        <v>316</v>
      </c>
      <c r="G3515" s="1">
        <v>675460</v>
      </c>
      <c r="H3515" s="1">
        <f t="shared" si="211"/>
        <v>9118715</v>
      </c>
      <c r="I3515" s="2" t="s">
        <v>1893</v>
      </c>
      <c r="J3515" s="2" t="s">
        <v>375</v>
      </c>
      <c r="K3515" s="1">
        <f>+VLOOKUP(B3515,[24]Sheet1!$A:$H,6,0)</f>
        <v>8443250</v>
      </c>
      <c r="L3515" s="1">
        <f t="shared" si="212"/>
        <v>-5</v>
      </c>
      <c r="M3515" s="6">
        <f>+VLOOKUP(B3515,[24]Sheet1!$A:$H,8,0)</f>
        <v>45327</v>
      </c>
      <c r="N3515" t="s">
        <v>5542</v>
      </c>
      <c r="R3515" s="4"/>
    </row>
    <row r="3516" spans="1:18" hidden="1" x14ac:dyDescent="0.2">
      <c r="A3516" s="6">
        <v>45320</v>
      </c>
      <c r="B3516" s="2">
        <v>6001</v>
      </c>
      <c r="C3516" s="2" t="s">
        <v>5404</v>
      </c>
      <c r="D3516" s="2" t="s">
        <v>5499</v>
      </c>
      <c r="E3516" s="1">
        <v>506030</v>
      </c>
      <c r="F3516" s="8" t="s">
        <v>316</v>
      </c>
      <c r="G3516" s="1">
        <v>40482</v>
      </c>
      <c r="H3516" s="1">
        <f t="shared" si="211"/>
        <v>546512</v>
      </c>
      <c r="I3516" s="2" t="s">
        <v>1893</v>
      </c>
      <c r="J3516" s="2" t="s">
        <v>375</v>
      </c>
      <c r="K3516" s="1">
        <f>+VLOOKUP(B3516,[24]Sheet1!$A:$H,6,0)</f>
        <v>506025</v>
      </c>
      <c r="L3516" s="1">
        <f t="shared" si="212"/>
        <v>-5</v>
      </c>
      <c r="M3516" s="6">
        <f>+VLOOKUP(B3516,[24]Sheet1!$A:$H,8,0)</f>
        <v>45327</v>
      </c>
      <c r="N3516" t="s">
        <v>5542</v>
      </c>
      <c r="R3516" s="4"/>
    </row>
    <row r="3517" spans="1:18" hidden="1" x14ac:dyDescent="0.2">
      <c r="A3517" s="6">
        <v>45320</v>
      </c>
      <c r="B3517" s="2">
        <v>6002</v>
      </c>
      <c r="C3517" s="2" t="s">
        <v>5404</v>
      </c>
      <c r="D3517" s="2" t="s">
        <v>5513</v>
      </c>
      <c r="E3517" s="1">
        <v>1110580</v>
      </c>
      <c r="F3517" s="8" t="s">
        <v>316</v>
      </c>
      <c r="G3517" s="1">
        <v>88846</v>
      </c>
      <c r="H3517" s="1">
        <f t="shared" si="211"/>
        <v>1199426</v>
      </c>
      <c r="I3517" s="2" t="s">
        <v>1893</v>
      </c>
      <c r="J3517" s="2" t="s">
        <v>375</v>
      </c>
      <c r="K3517" s="1">
        <f>+VLOOKUP(B3517,[24]Sheet1!$A:$H,6,0)</f>
        <v>1110575</v>
      </c>
      <c r="L3517" s="1">
        <f t="shared" si="212"/>
        <v>-5</v>
      </c>
      <c r="M3517" s="6">
        <f>+VLOOKUP(B3517,[24]Sheet1!$A:$H,8,0)</f>
        <v>45327</v>
      </c>
      <c r="N3517" t="s">
        <v>5542</v>
      </c>
      <c r="R3517" s="4"/>
    </row>
    <row r="3518" spans="1:18" hidden="1" x14ac:dyDescent="0.2">
      <c r="A3518" s="6">
        <v>45320</v>
      </c>
      <c r="B3518" s="2">
        <v>6003</v>
      </c>
      <c r="C3518" s="2" t="s">
        <v>5404</v>
      </c>
      <c r="D3518" s="2" t="s">
        <v>5514</v>
      </c>
      <c r="E3518" s="1">
        <v>3530380</v>
      </c>
      <c r="F3518" s="8" t="s">
        <v>316</v>
      </c>
      <c r="G3518" s="1">
        <v>282430</v>
      </c>
      <c r="H3518" s="1">
        <f t="shared" si="211"/>
        <v>3812810</v>
      </c>
      <c r="I3518" s="2" t="s">
        <v>1893</v>
      </c>
      <c r="J3518" s="2" t="s">
        <v>375</v>
      </c>
      <c r="K3518" s="1">
        <f>+VLOOKUP(B3518,[24]Sheet1!$A:$H,6,0)</f>
        <v>3530375</v>
      </c>
      <c r="L3518" s="1">
        <f t="shared" si="212"/>
        <v>-5</v>
      </c>
      <c r="M3518" s="6">
        <f>+VLOOKUP(B3518,[24]Sheet1!$A:$H,8,0)</f>
        <v>45327</v>
      </c>
      <c r="N3518" t="s">
        <v>5542</v>
      </c>
      <c r="R3518" s="4"/>
    </row>
    <row r="3519" spans="1:18" hidden="1" x14ac:dyDescent="0.2">
      <c r="A3519" s="6">
        <v>45320</v>
      </c>
      <c r="B3519" s="2">
        <v>6004</v>
      </c>
      <c r="C3519" s="2" t="s">
        <v>5404</v>
      </c>
      <c r="D3519" s="2" t="s">
        <v>5515</v>
      </c>
      <c r="E3519" s="1">
        <v>1612410</v>
      </c>
      <c r="F3519" s="8" t="s">
        <v>316</v>
      </c>
      <c r="G3519" s="1">
        <v>128993</v>
      </c>
      <c r="H3519" s="1">
        <f t="shared" si="211"/>
        <v>1741403</v>
      </c>
      <c r="I3519" s="2" t="s">
        <v>1893</v>
      </c>
      <c r="J3519" s="2" t="s">
        <v>375</v>
      </c>
      <c r="K3519" s="1">
        <f>+VLOOKUP(B3519,[24]Sheet1!$A:$H,6,0)</f>
        <v>1612413</v>
      </c>
      <c r="L3519" s="1">
        <f t="shared" si="212"/>
        <v>3</v>
      </c>
      <c r="M3519" s="6">
        <f>+VLOOKUP(B3519,[24]Sheet1!$A:$H,8,0)</f>
        <v>45327</v>
      </c>
      <c r="N3519" t="s">
        <v>5542</v>
      </c>
      <c r="R3519" s="4"/>
    </row>
    <row r="3520" spans="1:18" hidden="1" x14ac:dyDescent="0.2">
      <c r="A3520" s="6">
        <v>45320</v>
      </c>
      <c r="B3520" s="2">
        <v>6005</v>
      </c>
      <c r="C3520" s="2" t="s">
        <v>5404</v>
      </c>
      <c r="D3520" s="2" t="s">
        <v>5516</v>
      </c>
      <c r="E3520" s="1">
        <v>5552900</v>
      </c>
      <c r="F3520" s="8" t="s">
        <v>316</v>
      </c>
      <c r="G3520" s="1">
        <v>444232</v>
      </c>
      <c r="H3520" s="1">
        <f t="shared" si="211"/>
        <v>5997132</v>
      </c>
      <c r="I3520" s="2" t="s">
        <v>1893</v>
      </c>
      <c r="J3520" s="2" t="s">
        <v>375</v>
      </c>
      <c r="K3520" s="1">
        <f>+VLOOKUP(B3520,[24]Sheet1!$A:$H,6,0)</f>
        <v>5552900</v>
      </c>
      <c r="L3520" s="1">
        <f t="shared" si="212"/>
        <v>0</v>
      </c>
      <c r="M3520" s="6">
        <f>+VLOOKUP(B3520,[24]Sheet1!$A:$H,8,0)</f>
        <v>45327</v>
      </c>
      <c r="N3520" t="s">
        <v>5542</v>
      </c>
      <c r="R3520" s="4"/>
    </row>
    <row r="3521" spans="1:18" hidden="1" x14ac:dyDescent="0.2">
      <c r="A3521" s="6">
        <v>45320</v>
      </c>
      <c r="B3521" s="2">
        <v>6006</v>
      </c>
      <c r="C3521" s="2" t="s">
        <v>5404</v>
      </c>
      <c r="D3521" s="2" t="s">
        <v>5517</v>
      </c>
      <c r="E3521" s="1">
        <v>5910940</v>
      </c>
      <c r="F3521" s="8" t="s">
        <v>316</v>
      </c>
      <c r="G3521" s="1">
        <v>472875</v>
      </c>
      <c r="H3521" s="1">
        <f t="shared" si="211"/>
        <v>6383815</v>
      </c>
      <c r="I3521" s="2" t="s">
        <v>1893</v>
      </c>
      <c r="J3521" s="2" t="s">
        <v>375</v>
      </c>
      <c r="K3521" s="1">
        <f>+VLOOKUP(B3521,[24]Sheet1!$A:$H,6,0)</f>
        <v>5910938</v>
      </c>
      <c r="L3521" s="1">
        <f t="shared" si="212"/>
        <v>-2</v>
      </c>
      <c r="M3521" s="6">
        <f>+VLOOKUP(B3521,[24]Sheet1!$A:$H,8,0)</f>
        <v>45327</v>
      </c>
      <c r="N3521" t="s">
        <v>5542</v>
      </c>
      <c r="R3521" s="4"/>
    </row>
    <row r="3522" spans="1:18" hidden="1" x14ac:dyDescent="0.2">
      <c r="A3522" s="6">
        <v>45320</v>
      </c>
      <c r="B3522" s="2">
        <v>6007</v>
      </c>
      <c r="C3522" s="2" t="s">
        <v>5404</v>
      </c>
      <c r="D3522" s="2" t="s">
        <v>5518</v>
      </c>
      <c r="E3522" s="1">
        <v>9940868</v>
      </c>
      <c r="F3522" s="8" t="s">
        <v>316</v>
      </c>
      <c r="G3522" s="1">
        <v>795269</v>
      </c>
      <c r="H3522" s="1">
        <f t="shared" si="211"/>
        <v>10736137</v>
      </c>
      <c r="I3522" s="2" t="s">
        <v>1893</v>
      </c>
      <c r="J3522" s="2" t="s">
        <v>375</v>
      </c>
      <c r="K3522" s="1">
        <f>+VLOOKUP(B3522,[24]Sheet1!$A:$H,6,0)</f>
        <v>9940863</v>
      </c>
      <c r="L3522" s="1">
        <f t="shared" si="212"/>
        <v>-5</v>
      </c>
      <c r="M3522" s="6">
        <f>+VLOOKUP(B3522,[24]Sheet1!$A:$H,8,0)</f>
        <v>45327</v>
      </c>
      <c r="N3522" t="s">
        <v>5542</v>
      </c>
      <c r="R3522" s="4"/>
    </row>
    <row r="3523" spans="1:18" hidden="1" x14ac:dyDescent="0.2">
      <c r="A3523" s="6">
        <v>45320</v>
      </c>
      <c r="B3523" s="2">
        <v>6008</v>
      </c>
      <c r="C3523" s="2" t="s">
        <v>5404</v>
      </c>
      <c r="D3523" s="2" t="s">
        <v>5519</v>
      </c>
      <c r="E3523" s="1">
        <v>250915</v>
      </c>
      <c r="F3523" s="8" t="s">
        <v>316</v>
      </c>
      <c r="G3523" s="1">
        <v>20073</v>
      </c>
      <c r="H3523" s="1">
        <f t="shared" si="211"/>
        <v>270988</v>
      </c>
      <c r="I3523" s="2" t="s">
        <v>1893</v>
      </c>
      <c r="J3523" s="2" t="s">
        <v>375</v>
      </c>
      <c r="K3523" s="1">
        <f>+VLOOKUP(B3523,[24]Sheet1!$A:$H,6,0)</f>
        <v>250913</v>
      </c>
      <c r="L3523" s="1">
        <f t="shared" si="212"/>
        <v>-2</v>
      </c>
      <c r="M3523" s="6">
        <f>+VLOOKUP(B3523,[24]Sheet1!$A:$H,8,0)</f>
        <v>45327</v>
      </c>
      <c r="N3523" t="s">
        <v>5542</v>
      </c>
      <c r="R3523" s="4"/>
    </row>
    <row r="3524" spans="1:18" hidden="1" x14ac:dyDescent="0.2">
      <c r="A3524" s="6">
        <v>45320</v>
      </c>
      <c r="B3524" s="2">
        <v>6009</v>
      </c>
      <c r="C3524" s="2" t="s">
        <v>5404</v>
      </c>
      <c r="D3524" s="2" t="s">
        <v>5520</v>
      </c>
      <c r="E3524" s="1">
        <v>2579200</v>
      </c>
      <c r="F3524" s="8" t="s">
        <v>316</v>
      </c>
      <c r="G3524" s="1">
        <v>206336</v>
      </c>
      <c r="H3524" s="1">
        <f t="shared" si="211"/>
        <v>2785536</v>
      </c>
      <c r="I3524" s="2" t="s">
        <v>1893</v>
      </c>
      <c r="J3524" s="2" t="s">
        <v>375</v>
      </c>
      <c r="K3524" s="1">
        <f>+VLOOKUP(B3524,[24]Sheet1!$A:$H,6,0)</f>
        <v>2579200</v>
      </c>
      <c r="L3524" s="1">
        <f t="shared" si="212"/>
        <v>0</v>
      </c>
      <c r="M3524" s="6">
        <f>+VLOOKUP(B3524,[24]Sheet1!$A:$H,8,0)</f>
        <v>45327</v>
      </c>
      <c r="N3524" t="s">
        <v>5542</v>
      </c>
      <c r="R3524" s="4"/>
    </row>
    <row r="3525" spans="1:18" hidden="1" x14ac:dyDescent="0.2">
      <c r="A3525" s="6">
        <v>45320</v>
      </c>
      <c r="B3525" s="2">
        <v>6010</v>
      </c>
      <c r="C3525" s="2" t="s">
        <v>5404</v>
      </c>
      <c r="D3525" s="2" t="s">
        <v>5521</v>
      </c>
      <c r="E3525" s="1">
        <v>911240</v>
      </c>
      <c r="F3525" s="8" t="s">
        <v>316</v>
      </c>
      <c r="G3525" s="1">
        <v>72899</v>
      </c>
      <c r="H3525" s="1">
        <f t="shared" si="211"/>
        <v>984139</v>
      </c>
      <c r="I3525" s="2" t="s">
        <v>1893</v>
      </c>
      <c r="J3525" s="2" t="s">
        <v>375</v>
      </c>
      <c r="K3525" s="1">
        <f>+VLOOKUP(B3525,[24]Sheet1!$A:$H,6,0)</f>
        <v>911238</v>
      </c>
      <c r="L3525" s="1">
        <f t="shared" si="212"/>
        <v>-2</v>
      </c>
      <c r="M3525" s="6">
        <f>+VLOOKUP(B3525,[24]Sheet1!$A:$H,8,0)</f>
        <v>45327</v>
      </c>
      <c r="N3525" t="s">
        <v>5542</v>
      </c>
      <c r="R3525" s="4"/>
    </row>
    <row r="3526" spans="1:18" hidden="1" x14ac:dyDescent="0.2">
      <c r="A3526" s="6">
        <v>45320</v>
      </c>
      <c r="B3526" s="2">
        <v>6011</v>
      </c>
      <c r="C3526" s="2" t="s">
        <v>5404</v>
      </c>
      <c r="D3526" s="2" t="s">
        <v>5522</v>
      </c>
      <c r="E3526" s="1">
        <v>1468620</v>
      </c>
      <c r="F3526" s="8" t="s">
        <v>316</v>
      </c>
      <c r="G3526" s="1">
        <v>117490</v>
      </c>
      <c r="H3526" s="1">
        <f t="shared" si="211"/>
        <v>1586110</v>
      </c>
      <c r="I3526" s="2" t="s">
        <v>2355</v>
      </c>
      <c r="J3526" s="2" t="s">
        <v>2013</v>
      </c>
      <c r="K3526" s="1">
        <f>+VLOOKUP(B3526,[24]Sheet1!$A:$H,6,0)</f>
        <v>1468625</v>
      </c>
      <c r="L3526" s="1">
        <f t="shared" si="212"/>
        <v>5</v>
      </c>
      <c r="M3526" s="6">
        <f>+VLOOKUP(B3526,[24]Sheet1!$A:$H,8,0)</f>
        <v>45327</v>
      </c>
      <c r="N3526" t="s">
        <v>5542</v>
      </c>
      <c r="R3526" s="4"/>
    </row>
    <row r="3527" spans="1:18" hidden="1" x14ac:dyDescent="0.2">
      <c r="A3527" s="6">
        <v>45320</v>
      </c>
      <c r="B3527" s="2">
        <v>6012</v>
      </c>
      <c r="C3527" s="2" t="s">
        <v>5404</v>
      </c>
      <c r="D3527" s="2" t="s">
        <v>5523</v>
      </c>
      <c r="E3527" s="1">
        <v>3622100</v>
      </c>
      <c r="F3527" s="8" t="s">
        <v>316</v>
      </c>
      <c r="G3527" s="1">
        <v>289768</v>
      </c>
      <c r="H3527" s="1">
        <f t="shared" si="211"/>
        <v>3911868</v>
      </c>
      <c r="I3527" s="2" t="s">
        <v>2355</v>
      </c>
      <c r="J3527" s="2" t="s">
        <v>2013</v>
      </c>
      <c r="K3527" s="1">
        <f>+VLOOKUP(B3527,[24]Sheet1!$A:$H,6,0)</f>
        <v>3622100</v>
      </c>
      <c r="L3527" s="1">
        <f t="shared" si="212"/>
        <v>0</v>
      </c>
      <c r="M3527" s="6">
        <f>+VLOOKUP(B3527,[24]Sheet1!$A:$H,8,0)</f>
        <v>45327</v>
      </c>
      <c r="N3527" t="s">
        <v>5542</v>
      </c>
      <c r="R3527" s="4"/>
    </row>
    <row r="3528" spans="1:18" hidden="1" x14ac:dyDescent="0.2">
      <c r="A3528" s="6">
        <v>45320</v>
      </c>
      <c r="B3528" s="2">
        <v>6013</v>
      </c>
      <c r="C3528" s="2" t="s">
        <v>5404</v>
      </c>
      <c r="D3528" s="2" t="s">
        <v>5524</v>
      </c>
      <c r="E3528" s="1">
        <v>7379560</v>
      </c>
      <c r="F3528" s="8" t="s">
        <v>316</v>
      </c>
      <c r="G3528" s="1">
        <v>590365</v>
      </c>
      <c r="H3528" s="1">
        <f t="shared" si="211"/>
        <v>7969925</v>
      </c>
      <c r="I3528" s="2" t="s">
        <v>2355</v>
      </c>
      <c r="J3528" s="2" t="s">
        <v>2013</v>
      </c>
      <c r="K3528" s="1">
        <f>+VLOOKUP(B3528,[24]Sheet1!$A:$H,6,0)</f>
        <v>7379563</v>
      </c>
      <c r="L3528" s="1">
        <f t="shared" si="212"/>
        <v>3</v>
      </c>
      <c r="M3528" s="6">
        <f>+VLOOKUP(B3528,[24]Sheet1!$A:$H,8,0)</f>
        <v>45327</v>
      </c>
      <c r="N3528" t="s">
        <v>5542</v>
      </c>
      <c r="R3528" s="4"/>
    </row>
    <row r="3529" spans="1:18" hidden="1" x14ac:dyDescent="0.2">
      <c r="A3529" s="6">
        <v>45320</v>
      </c>
      <c r="B3529" s="2">
        <v>6014</v>
      </c>
      <c r="C3529" s="2" t="s">
        <v>5404</v>
      </c>
      <c r="D3529" s="2" t="s">
        <v>5525</v>
      </c>
      <c r="E3529" s="1">
        <v>3492740</v>
      </c>
      <c r="F3529" s="8" t="s">
        <v>316</v>
      </c>
      <c r="G3529" s="1">
        <v>279419</v>
      </c>
      <c r="H3529" s="1">
        <f t="shared" si="211"/>
        <v>3772159</v>
      </c>
      <c r="I3529" s="2" t="s">
        <v>2355</v>
      </c>
      <c r="J3529" s="2" t="s">
        <v>2013</v>
      </c>
      <c r="K3529" s="1">
        <f>+VLOOKUP(B3529,[24]Sheet1!$A:$H,6,0)</f>
        <v>3492738</v>
      </c>
      <c r="L3529" s="1">
        <f t="shared" si="212"/>
        <v>-2</v>
      </c>
      <c r="M3529" s="6">
        <f>+VLOOKUP(B3529,[24]Sheet1!$A:$H,8,0)</f>
        <v>45327</v>
      </c>
      <c r="N3529" t="s">
        <v>5542</v>
      </c>
      <c r="R3529" s="4"/>
    </row>
    <row r="3530" spans="1:18" hidden="1" x14ac:dyDescent="0.2">
      <c r="A3530" s="6">
        <v>45320</v>
      </c>
      <c r="B3530" s="2">
        <v>6015</v>
      </c>
      <c r="C3530" s="2" t="s">
        <v>5404</v>
      </c>
      <c r="D3530" s="2" t="s">
        <v>5526</v>
      </c>
      <c r="E3530" s="1">
        <v>1518090</v>
      </c>
      <c r="F3530" s="8" t="s">
        <v>316</v>
      </c>
      <c r="G3530" s="1">
        <v>121447</v>
      </c>
      <c r="H3530" s="1">
        <f t="shared" si="211"/>
        <v>1639537</v>
      </c>
      <c r="I3530" s="2" t="s">
        <v>1222</v>
      </c>
      <c r="J3530" s="2" t="s">
        <v>915</v>
      </c>
      <c r="K3530" s="1">
        <f>+VLOOKUP(B3530,[24]Sheet1!$A:$H,6,0)</f>
        <v>1518088</v>
      </c>
      <c r="L3530" s="1">
        <f t="shared" si="212"/>
        <v>-2</v>
      </c>
      <c r="M3530" s="6">
        <f>+VLOOKUP(B3530,[24]Sheet1!$A:$H,8,0)</f>
        <v>45327</v>
      </c>
      <c r="N3530" t="s">
        <v>5542</v>
      </c>
      <c r="R3530" s="4"/>
    </row>
    <row r="3531" spans="1:18" hidden="1" x14ac:dyDescent="0.2">
      <c r="A3531" s="6">
        <v>45320</v>
      </c>
      <c r="B3531" s="2">
        <v>6016</v>
      </c>
      <c r="C3531" s="2" t="s">
        <v>5404</v>
      </c>
      <c r="D3531" s="2" t="s">
        <v>5527</v>
      </c>
      <c r="E3531" s="1">
        <v>1309220</v>
      </c>
      <c r="F3531" s="8" t="s">
        <v>316</v>
      </c>
      <c r="G3531" s="1">
        <v>104738</v>
      </c>
      <c r="H3531" s="1">
        <f t="shared" si="211"/>
        <v>1413958</v>
      </c>
      <c r="I3531" s="2" t="s">
        <v>1222</v>
      </c>
      <c r="J3531" s="2" t="s">
        <v>915</v>
      </c>
      <c r="K3531" s="1">
        <f>+VLOOKUP(B3531,[24]Sheet1!$A:$H,6,0)</f>
        <v>1309225</v>
      </c>
      <c r="L3531" s="1">
        <f t="shared" si="212"/>
        <v>5</v>
      </c>
      <c r="M3531" s="6">
        <f>+VLOOKUP(B3531,[24]Sheet1!$A:$H,8,0)</f>
        <v>45327</v>
      </c>
      <c r="N3531" t="s">
        <v>5542</v>
      </c>
      <c r="R3531" s="4"/>
    </row>
    <row r="3532" spans="1:18" hidden="1" x14ac:dyDescent="0.2">
      <c r="A3532" s="6">
        <v>45321</v>
      </c>
      <c r="B3532" s="2">
        <v>54</v>
      </c>
      <c r="C3532" s="2" t="s">
        <v>5468</v>
      </c>
      <c r="D3532" s="2" t="s">
        <v>5528</v>
      </c>
      <c r="E3532" s="1">
        <v>1468620</v>
      </c>
      <c r="F3532" s="8" t="s">
        <v>316</v>
      </c>
      <c r="G3532" s="1">
        <v>117490</v>
      </c>
      <c r="H3532" s="1">
        <f t="shared" ref="H3532:H3545" si="213">+E3532+G3532</f>
        <v>1586110</v>
      </c>
      <c r="I3532" s="2" t="s">
        <v>1796</v>
      </c>
      <c r="J3532" s="2" t="s">
        <v>913</v>
      </c>
      <c r="K3532" s="1">
        <f>+VLOOKUP(B3532,[24]Sheet1!$A:$H,6,0)</f>
        <v>1468625</v>
      </c>
      <c r="L3532" s="1">
        <f t="shared" ref="L3532:L3545" si="214">+K3532-E3532</f>
        <v>5</v>
      </c>
      <c r="M3532" s="6">
        <f>+VLOOKUP(B3532,[24]Sheet1!$A:$H,8,0)</f>
        <v>45327</v>
      </c>
      <c r="N3532" t="s">
        <v>5542</v>
      </c>
      <c r="R3532" s="4"/>
    </row>
    <row r="3533" spans="1:18" hidden="1" x14ac:dyDescent="0.2">
      <c r="A3533" s="6">
        <v>45321</v>
      </c>
      <c r="B3533" s="2">
        <v>55</v>
      </c>
      <c r="C3533" s="2" t="s">
        <v>5468</v>
      </c>
      <c r="D3533" s="2" t="s">
        <v>5529</v>
      </c>
      <c r="E3533" s="1">
        <v>15673500</v>
      </c>
      <c r="F3533" s="8" t="s">
        <v>316</v>
      </c>
      <c r="G3533" s="1">
        <v>1253880</v>
      </c>
      <c r="H3533" s="1">
        <f t="shared" si="213"/>
        <v>16927380</v>
      </c>
      <c r="I3533" s="2" t="s">
        <v>2339</v>
      </c>
      <c r="J3533" s="2" t="s">
        <v>1408</v>
      </c>
      <c r="K3533" s="1">
        <f>+VLOOKUP(B3533,[28]Sheet1!$A:$H,6,0)</f>
        <v>15673500</v>
      </c>
      <c r="L3533" s="1">
        <f t="shared" si="214"/>
        <v>0</v>
      </c>
      <c r="M3533" s="6">
        <f>+VLOOKUP(B3533,[28]Sheet1!$A:$H,8,0)</f>
        <v>45359</v>
      </c>
      <c r="N3533" t="s">
        <v>5677</v>
      </c>
      <c r="R3533" s="4"/>
    </row>
    <row r="3534" spans="1:18" hidden="1" x14ac:dyDescent="0.2">
      <c r="A3534" s="6">
        <v>45321</v>
      </c>
      <c r="B3534" s="2">
        <v>56</v>
      </c>
      <c r="C3534" s="2" t="s">
        <v>5468</v>
      </c>
      <c r="D3534" s="2" t="s">
        <v>5530</v>
      </c>
      <c r="E3534" s="1">
        <v>4388158</v>
      </c>
      <c r="F3534" s="8" t="s">
        <v>316</v>
      </c>
      <c r="G3534" s="1">
        <v>351053</v>
      </c>
      <c r="H3534" s="1">
        <f t="shared" si="213"/>
        <v>4739211</v>
      </c>
      <c r="I3534" s="2" t="s">
        <v>944</v>
      </c>
      <c r="J3534" s="2" t="s">
        <v>319</v>
      </c>
      <c r="K3534" s="1">
        <f>+VLOOKUP(B3534,[28]Sheet1!$A:$H,6,0)</f>
        <v>4388163</v>
      </c>
      <c r="L3534" s="1">
        <f t="shared" si="214"/>
        <v>5</v>
      </c>
      <c r="M3534" s="6">
        <f>+VLOOKUP(B3534,[28]Sheet1!$A:$H,8,0)</f>
        <v>45359</v>
      </c>
      <c r="N3534" t="s">
        <v>5677</v>
      </c>
      <c r="R3534" s="4"/>
    </row>
    <row r="3535" spans="1:18" hidden="1" x14ac:dyDescent="0.2">
      <c r="A3535" s="6">
        <v>45321</v>
      </c>
      <c r="B3535" s="2">
        <v>57</v>
      </c>
      <c r="C3535" s="2" t="s">
        <v>5468</v>
      </c>
      <c r="D3535" s="2" t="s">
        <v>5531</v>
      </c>
      <c r="E3535" s="1">
        <v>3882180</v>
      </c>
      <c r="F3535" s="8" t="s">
        <v>316</v>
      </c>
      <c r="G3535" s="1">
        <v>310574</v>
      </c>
      <c r="H3535" s="1">
        <f t="shared" si="213"/>
        <v>4192754</v>
      </c>
      <c r="I3535" s="2" t="s">
        <v>944</v>
      </c>
      <c r="J3535" s="2" t="s">
        <v>319</v>
      </c>
      <c r="K3535" s="1">
        <f>+VLOOKUP(B3535,[28]Sheet1!$A:$H,6,0)</f>
        <v>3882175</v>
      </c>
      <c r="L3535" s="1">
        <f t="shared" si="214"/>
        <v>-5</v>
      </c>
      <c r="M3535" s="6">
        <f>+VLOOKUP(B3535,[28]Sheet1!$A:$H,8,0)</f>
        <v>45359</v>
      </c>
      <c r="N3535" t="s">
        <v>5677</v>
      </c>
      <c r="R3535" s="4"/>
    </row>
    <row r="3536" spans="1:18" hidden="1" x14ac:dyDescent="0.2">
      <c r="A3536" s="6">
        <v>45321</v>
      </c>
      <c r="B3536" s="2">
        <v>58</v>
      </c>
      <c r="C3536" s="2" t="s">
        <v>5468</v>
      </c>
      <c r="D3536" s="2" t="s">
        <v>5532</v>
      </c>
      <c r="E3536" s="1">
        <v>2937240</v>
      </c>
      <c r="F3536" s="8" t="s">
        <v>316</v>
      </c>
      <c r="G3536" s="1">
        <v>234979</v>
      </c>
      <c r="H3536" s="1">
        <f t="shared" si="213"/>
        <v>3172219</v>
      </c>
      <c r="I3536" s="2" t="s">
        <v>431</v>
      </c>
      <c r="J3536" s="2" t="s">
        <v>2857</v>
      </c>
      <c r="K3536" s="1">
        <f>+VLOOKUP(B3536,[28]Sheet1!$A:$H,6,0)</f>
        <v>2937238</v>
      </c>
      <c r="L3536" s="1">
        <f t="shared" si="214"/>
        <v>-2</v>
      </c>
      <c r="M3536" s="6">
        <f>+VLOOKUP(B3536,[28]Sheet1!$A:$H,8,0)</f>
        <v>45359</v>
      </c>
      <c r="N3536" t="s">
        <v>5677</v>
      </c>
      <c r="R3536" s="4"/>
    </row>
    <row r="3537" spans="1:18" hidden="1" x14ac:dyDescent="0.2">
      <c r="A3537" s="6">
        <v>45321</v>
      </c>
      <c r="B3537" s="2">
        <v>59</v>
      </c>
      <c r="C3537" s="2" t="s">
        <v>5468</v>
      </c>
      <c r="D3537" s="2" t="s">
        <v>5533</v>
      </c>
      <c r="E3537" s="1">
        <v>1941090</v>
      </c>
      <c r="F3537" s="8" t="s">
        <v>316</v>
      </c>
      <c r="G3537" s="1">
        <v>155287</v>
      </c>
      <c r="H3537" s="1">
        <f t="shared" si="213"/>
        <v>2096377</v>
      </c>
      <c r="I3537" s="2" t="s">
        <v>431</v>
      </c>
      <c r="J3537" s="2" t="s">
        <v>2857</v>
      </c>
      <c r="K3537" s="1">
        <f>+VLOOKUP(B3537,[28]Sheet1!$A:$H,6,0)</f>
        <v>1941088</v>
      </c>
      <c r="L3537" s="1">
        <f t="shared" si="214"/>
        <v>-2</v>
      </c>
      <c r="M3537" s="6">
        <f>+VLOOKUP(B3537,[28]Sheet1!$A:$H,8,0)</f>
        <v>45359</v>
      </c>
      <c r="N3537" t="s">
        <v>5677</v>
      </c>
      <c r="R3537" s="4"/>
    </row>
    <row r="3538" spans="1:18" hidden="1" x14ac:dyDescent="0.2">
      <c r="A3538" s="6">
        <v>45321</v>
      </c>
      <c r="B3538" s="2">
        <v>60</v>
      </c>
      <c r="C3538" s="2" t="s">
        <v>5468</v>
      </c>
      <c r="D3538" s="2" t="s">
        <v>5534</v>
      </c>
      <c r="E3538" s="1">
        <v>3899340</v>
      </c>
      <c r="F3538" s="8" t="s">
        <v>316</v>
      </c>
      <c r="G3538" s="1">
        <v>311947</v>
      </c>
      <c r="H3538" s="1">
        <f t="shared" si="213"/>
        <v>4211287</v>
      </c>
      <c r="I3538" s="2" t="s">
        <v>1554</v>
      </c>
      <c r="J3538" s="2" t="s">
        <v>2830</v>
      </c>
      <c r="K3538" s="1">
        <f>+VLOOKUP(B3538,[28]Sheet1!$A:$H,6,0)</f>
        <v>3899338</v>
      </c>
      <c r="L3538" s="1">
        <f t="shared" si="214"/>
        <v>-2</v>
      </c>
      <c r="M3538" s="6">
        <f>+VLOOKUP(B3538,[28]Sheet1!$A:$H,8,0)</f>
        <v>45359</v>
      </c>
      <c r="N3538" t="s">
        <v>5677</v>
      </c>
      <c r="R3538" s="4"/>
    </row>
    <row r="3539" spans="1:18" hidden="1" x14ac:dyDescent="0.2">
      <c r="A3539" s="6">
        <v>45321</v>
      </c>
      <c r="B3539" s="2">
        <v>61</v>
      </c>
      <c r="C3539" s="2" t="s">
        <v>5468</v>
      </c>
      <c r="D3539" s="2" t="s">
        <v>5535</v>
      </c>
      <c r="E3539" s="1">
        <v>6627440</v>
      </c>
      <c r="F3539" s="8" t="s">
        <v>316</v>
      </c>
      <c r="G3539" s="1">
        <v>530195</v>
      </c>
      <c r="H3539" s="1">
        <f t="shared" si="213"/>
        <v>7157635</v>
      </c>
      <c r="I3539" s="2" t="s">
        <v>1554</v>
      </c>
      <c r="J3539" s="2" t="s">
        <v>2830</v>
      </c>
      <c r="K3539" s="1">
        <f>+VLOOKUP(B3539,[28]Sheet1!$A:$H,6,0)</f>
        <v>6627438</v>
      </c>
      <c r="L3539" s="1">
        <f t="shared" si="214"/>
        <v>-2</v>
      </c>
      <c r="M3539" s="6">
        <f>+VLOOKUP(B3539,[28]Sheet1!$A:$H,8,0)</f>
        <v>45359</v>
      </c>
      <c r="N3539" t="s">
        <v>5677</v>
      </c>
      <c r="R3539" s="4"/>
    </row>
    <row r="3540" spans="1:18" hidden="1" x14ac:dyDescent="0.2">
      <c r="A3540" s="6">
        <v>45321</v>
      </c>
      <c r="B3540" s="2">
        <v>6724</v>
      </c>
      <c r="C3540" s="2" t="s">
        <v>5404</v>
      </c>
      <c r="D3540" s="2" t="s">
        <v>5536</v>
      </c>
      <c r="E3540" s="1">
        <v>5555680</v>
      </c>
      <c r="F3540" s="8" t="s">
        <v>316</v>
      </c>
      <c r="G3540" s="1">
        <v>444454</v>
      </c>
      <c r="H3540" s="1">
        <f t="shared" si="213"/>
        <v>6000134</v>
      </c>
      <c r="I3540" s="2" t="s">
        <v>1893</v>
      </c>
      <c r="J3540" s="2" t="s">
        <v>375</v>
      </c>
      <c r="K3540" s="1">
        <f>+VLOOKUP(B3540,[24]Sheet1!$A:$H,6,0)</f>
        <v>5555675</v>
      </c>
      <c r="L3540" s="1">
        <f t="shared" si="214"/>
        <v>-5</v>
      </c>
      <c r="M3540" s="6">
        <f>+VLOOKUP(B3540,[24]Sheet1!$A:$H,8,0)</f>
        <v>45327</v>
      </c>
      <c r="N3540" t="s">
        <v>5542</v>
      </c>
      <c r="R3540" s="4"/>
    </row>
    <row r="3541" spans="1:18" hidden="1" x14ac:dyDescent="0.2">
      <c r="A3541" s="6">
        <v>45321</v>
      </c>
      <c r="B3541" s="2">
        <v>6725</v>
      </c>
      <c r="C3541" s="2" t="s">
        <v>5404</v>
      </c>
      <c r="D3541" s="2" t="s">
        <v>5537</v>
      </c>
      <c r="E3541" s="1">
        <v>911240</v>
      </c>
      <c r="F3541" s="8" t="s">
        <v>316</v>
      </c>
      <c r="G3541" s="1">
        <v>72899</v>
      </c>
      <c r="H3541" s="1">
        <f t="shared" si="213"/>
        <v>984139</v>
      </c>
      <c r="I3541" s="2" t="s">
        <v>1893</v>
      </c>
      <c r="J3541" s="2" t="s">
        <v>375</v>
      </c>
      <c r="K3541" s="1">
        <f>+VLOOKUP(B3541,[24]Sheet1!$A:$H,6,0)</f>
        <v>911238</v>
      </c>
      <c r="L3541" s="1">
        <f t="shared" si="214"/>
        <v>-2</v>
      </c>
      <c r="M3541" s="6">
        <f>+VLOOKUP(B3541,[24]Sheet1!$A:$H,8,0)</f>
        <v>45327</v>
      </c>
      <c r="N3541" t="s">
        <v>5542</v>
      </c>
      <c r="R3541" s="4"/>
    </row>
    <row r="3542" spans="1:18" hidden="1" x14ac:dyDescent="0.2">
      <c r="A3542" s="6">
        <v>45321</v>
      </c>
      <c r="B3542" s="2">
        <v>6726</v>
      </c>
      <c r="C3542" s="2" t="s">
        <v>5404</v>
      </c>
      <c r="D3542" s="2" t="s">
        <v>5538</v>
      </c>
      <c r="E3542" s="1">
        <v>911240</v>
      </c>
      <c r="F3542" s="8" t="s">
        <v>316</v>
      </c>
      <c r="G3542" s="1">
        <v>72899</v>
      </c>
      <c r="H3542" s="1">
        <f t="shared" si="213"/>
        <v>984139</v>
      </c>
      <c r="I3542" s="2" t="s">
        <v>1893</v>
      </c>
      <c r="J3542" s="2" t="s">
        <v>375</v>
      </c>
      <c r="K3542" s="1">
        <f>+VLOOKUP(B3542,[24]Sheet1!$A:$H,6,0)</f>
        <v>911238</v>
      </c>
      <c r="L3542" s="1">
        <f t="shared" si="214"/>
        <v>-2</v>
      </c>
      <c r="M3542" s="6">
        <f>+VLOOKUP(B3542,[24]Sheet1!$A:$H,8,0)</f>
        <v>45327</v>
      </c>
      <c r="N3542" t="s">
        <v>5542</v>
      </c>
      <c r="R3542" s="4"/>
    </row>
    <row r="3543" spans="1:18" hidden="1" x14ac:dyDescent="0.2">
      <c r="A3543" s="6">
        <v>45321</v>
      </c>
      <c r="B3543" s="2">
        <v>6727</v>
      </c>
      <c r="C3543" s="2" t="s">
        <v>5404</v>
      </c>
      <c r="D3543" s="2" t="s">
        <v>5539</v>
      </c>
      <c r="E3543" s="1">
        <v>5910940</v>
      </c>
      <c r="F3543" s="8" t="s">
        <v>316</v>
      </c>
      <c r="G3543" s="1">
        <v>472875</v>
      </c>
      <c r="H3543" s="1">
        <f t="shared" si="213"/>
        <v>6383815</v>
      </c>
      <c r="I3543" s="2" t="s">
        <v>1893</v>
      </c>
      <c r="J3543" s="2" t="s">
        <v>375</v>
      </c>
      <c r="K3543" s="1">
        <f>+VLOOKUP(B3543,[24]Sheet1!$A:$H,6,0)</f>
        <v>5910938</v>
      </c>
      <c r="L3543" s="1">
        <f t="shared" si="214"/>
        <v>-2</v>
      </c>
      <c r="M3543" s="6">
        <f>+VLOOKUP(B3543,[24]Sheet1!$A:$H,8,0)</f>
        <v>45327</v>
      </c>
      <c r="N3543" t="s">
        <v>5542</v>
      </c>
      <c r="R3543" s="4"/>
    </row>
    <row r="3544" spans="1:18" hidden="1" x14ac:dyDescent="0.2">
      <c r="A3544" s="6">
        <v>45321</v>
      </c>
      <c r="B3544" s="2">
        <v>6769</v>
      </c>
      <c r="C3544" s="2" t="s">
        <v>5404</v>
      </c>
      <c r="D3544" s="2" t="s">
        <v>5540</v>
      </c>
      <c r="E3544" s="1">
        <v>4245280</v>
      </c>
      <c r="F3544" s="8" t="s">
        <v>316</v>
      </c>
      <c r="G3544" s="1">
        <v>339622</v>
      </c>
      <c r="H3544" s="1">
        <f t="shared" si="213"/>
        <v>4584902</v>
      </c>
      <c r="I3544" s="2" t="s">
        <v>1893</v>
      </c>
      <c r="J3544" s="2" t="s">
        <v>375</v>
      </c>
      <c r="K3544" s="1">
        <f>+VLOOKUP(B3544,[28]Sheet1!$A:$H,6,0)</f>
        <v>4245275</v>
      </c>
      <c r="L3544" s="1">
        <f t="shared" si="214"/>
        <v>-5</v>
      </c>
      <c r="M3544" s="6">
        <f>+VLOOKUP(B3544,[28]Sheet1!$A:$H,8,0)</f>
        <v>45359</v>
      </c>
      <c r="N3544" t="s">
        <v>5677</v>
      </c>
      <c r="R3544" s="4"/>
    </row>
    <row r="3545" spans="1:18" hidden="1" x14ac:dyDescent="0.2">
      <c r="A3545" s="6">
        <v>45322</v>
      </c>
      <c r="B3545" s="2">
        <v>6975</v>
      </c>
      <c r="C3545" s="2" t="s">
        <v>5404</v>
      </c>
      <c r="D3545" s="2" t="s">
        <v>5541</v>
      </c>
      <c r="E3545" s="1">
        <v>2024120</v>
      </c>
      <c r="F3545" s="8" t="s">
        <v>316</v>
      </c>
      <c r="G3545" s="1">
        <v>161930</v>
      </c>
      <c r="H3545" s="1">
        <f t="shared" si="213"/>
        <v>2186050</v>
      </c>
      <c r="I3545" s="2" t="s">
        <v>2119</v>
      </c>
      <c r="J3545" s="2" t="s">
        <v>1150</v>
      </c>
      <c r="K3545" s="1">
        <f>+VLOOKUP(B3545,[28]Sheet1!$A:$H,6,0)</f>
        <v>2024125</v>
      </c>
      <c r="L3545" s="1">
        <f t="shared" si="214"/>
        <v>5</v>
      </c>
      <c r="M3545" s="6">
        <f>+VLOOKUP(B3545,[28]Sheet1!$A:$H,8,0)</f>
        <v>45359</v>
      </c>
      <c r="N3545" t="s">
        <v>5677</v>
      </c>
      <c r="R3545" s="4"/>
    </row>
    <row r="3546" spans="1:18" hidden="1" x14ac:dyDescent="0.2">
      <c r="A3546" s="6">
        <v>45325</v>
      </c>
      <c r="B3546" s="2">
        <v>65</v>
      </c>
      <c r="C3546" s="2" t="s">
        <v>5468</v>
      </c>
      <c r="D3546" s="2" t="s">
        <v>1889</v>
      </c>
      <c r="E3546" s="1">
        <v>-455620</v>
      </c>
      <c r="F3546" s="8" t="s">
        <v>316</v>
      </c>
      <c r="G3546" s="1">
        <v>-36450</v>
      </c>
      <c r="H3546" s="1">
        <f>+E3546+G3546</f>
        <v>-492070</v>
      </c>
      <c r="I3546" s="2" t="s">
        <v>1796</v>
      </c>
      <c r="J3546" s="2" t="s">
        <v>913</v>
      </c>
      <c r="K3546" s="1">
        <f>+VLOOKUP(B3546,[29]Sheet1!$A:$H,6,0)</f>
        <v>-455614</v>
      </c>
      <c r="L3546" s="1">
        <f t="shared" ref="L3546:L3607" si="215">+K3546-E3546</f>
        <v>6</v>
      </c>
      <c r="M3546" s="6">
        <f>+VLOOKUP(B3546,[29]Sheet1!$A:$H,8,0)</f>
        <v>45415</v>
      </c>
      <c r="N3546" t="s">
        <v>5748</v>
      </c>
      <c r="R3546" s="4"/>
    </row>
    <row r="3547" spans="1:18" hidden="1" x14ac:dyDescent="0.2">
      <c r="A3547" s="6">
        <v>45325</v>
      </c>
      <c r="B3547" s="2">
        <v>7307</v>
      </c>
      <c r="C3547" s="2" t="s">
        <v>5404</v>
      </c>
      <c r="D3547" s="2" t="s">
        <v>5543</v>
      </c>
      <c r="E3547" s="1">
        <v>4043640</v>
      </c>
      <c r="F3547" s="8" t="s">
        <v>316</v>
      </c>
      <c r="G3547" s="1">
        <v>323491</v>
      </c>
      <c r="H3547" s="1">
        <f t="shared" ref="H3547:H3607" si="216">+E3547+G3547</f>
        <v>4367131</v>
      </c>
      <c r="I3547" s="2" t="s">
        <v>2119</v>
      </c>
      <c r="J3547" s="2" t="s">
        <v>1150</v>
      </c>
      <c r="K3547" s="1">
        <f>+VLOOKUP(B3547,[28]Sheet1!$A:$H,6,0)</f>
        <v>4043638</v>
      </c>
      <c r="L3547" s="1">
        <f t="shared" si="215"/>
        <v>-2</v>
      </c>
      <c r="M3547" s="6">
        <f>+VLOOKUP(B3547,[28]Sheet1!$A:$H,8,0)</f>
        <v>45359</v>
      </c>
      <c r="N3547" t="s">
        <v>5677</v>
      </c>
      <c r="R3547" s="4"/>
    </row>
    <row r="3548" spans="1:18" hidden="1" x14ac:dyDescent="0.2">
      <c r="A3548" s="6">
        <v>45325</v>
      </c>
      <c r="B3548" s="2">
        <v>7308</v>
      </c>
      <c r="C3548" s="2" t="s">
        <v>5404</v>
      </c>
      <c r="D3548" s="2" t="s">
        <v>5544</v>
      </c>
      <c r="E3548" s="1">
        <v>1012060</v>
      </c>
      <c r="F3548" s="8" t="s">
        <v>316</v>
      </c>
      <c r="G3548" s="1">
        <v>80965</v>
      </c>
      <c r="H3548" s="1">
        <f t="shared" si="216"/>
        <v>1093025</v>
      </c>
      <c r="I3548" s="2" t="s">
        <v>944</v>
      </c>
      <c r="J3548" s="2" t="s">
        <v>319</v>
      </c>
      <c r="K3548" s="1">
        <f>+VLOOKUP(B3548,[28]Sheet1!$A:$H,6,0)</f>
        <v>1012063</v>
      </c>
      <c r="L3548" s="1">
        <f t="shared" si="215"/>
        <v>3</v>
      </c>
      <c r="M3548" s="6">
        <f>+VLOOKUP(B3548,[28]Sheet1!$A:$H,8,0)</f>
        <v>45359</v>
      </c>
      <c r="N3548" t="s">
        <v>5677</v>
      </c>
      <c r="R3548" s="4"/>
    </row>
    <row r="3549" spans="1:18" hidden="1" x14ac:dyDescent="0.2">
      <c r="A3549" s="6">
        <v>45325</v>
      </c>
      <c r="B3549" s="2">
        <v>7309</v>
      </c>
      <c r="C3549" s="2" t="s">
        <v>5404</v>
      </c>
      <c r="D3549" s="2" t="s">
        <v>5545</v>
      </c>
      <c r="E3549" s="1">
        <v>12896000</v>
      </c>
      <c r="F3549" s="8" t="s">
        <v>316</v>
      </c>
      <c r="G3549" s="1">
        <v>1031680</v>
      </c>
      <c r="H3549" s="1">
        <f t="shared" si="216"/>
        <v>13927680</v>
      </c>
      <c r="I3549" s="2" t="s">
        <v>944</v>
      </c>
      <c r="J3549" s="2" t="s">
        <v>319</v>
      </c>
      <c r="K3549" s="1">
        <f>+VLOOKUP(B3549,[28]Sheet1!$A:$H,6,0)</f>
        <v>12896000</v>
      </c>
      <c r="L3549" s="1">
        <f t="shared" si="215"/>
        <v>0</v>
      </c>
      <c r="M3549" s="6">
        <f>+VLOOKUP(B3549,[28]Sheet1!$A:$H,8,0)</f>
        <v>45359</v>
      </c>
      <c r="N3549" t="s">
        <v>5677</v>
      </c>
      <c r="R3549" s="4"/>
    </row>
    <row r="3550" spans="1:18" hidden="1" x14ac:dyDescent="0.2">
      <c r="A3550" s="6">
        <v>45325</v>
      </c>
      <c r="B3550" s="2">
        <v>7310</v>
      </c>
      <c r="C3550" s="2" t="s">
        <v>5404</v>
      </c>
      <c r="D3550" s="2" t="s">
        <v>5546</v>
      </c>
      <c r="E3550" s="1">
        <v>2221160</v>
      </c>
      <c r="F3550" s="8" t="s">
        <v>316</v>
      </c>
      <c r="G3550" s="1">
        <v>177693</v>
      </c>
      <c r="H3550" s="1">
        <f t="shared" si="216"/>
        <v>2398853</v>
      </c>
      <c r="I3550" s="2" t="s">
        <v>1796</v>
      </c>
      <c r="J3550" s="2" t="s">
        <v>913</v>
      </c>
      <c r="K3550" s="1">
        <f>+VLOOKUP(B3550,[28]Sheet1!$A:$H,6,0)</f>
        <v>2221163</v>
      </c>
      <c r="L3550" s="1">
        <f t="shared" si="215"/>
        <v>3</v>
      </c>
      <c r="M3550" s="6">
        <f>+VLOOKUP(B3550,[28]Sheet1!$A:$H,8,0)</f>
        <v>45359</v>
      </c>
      <c r="N3550" t="s">
        <v>5677</v>
      </c>
      <c r="R3550" s="4"/>
    </row>
    <row r="3551" spans="1:18" hidden="1" x14ac:dyDescent="0.2">
      <c r="A3551" s="6">
        <v>45325</v>
      </c>
      <c r="B3551" s="2">
        <v>7328</v>
      </c>
      <c r="C3551" s="2" t="s">
        <v>5404</v>
      </c>
      <c r="D3551" s="2" t="s">
        <v>5547</v>
      </c>
      <c r="E3551" s="1">
        <v>5869528</v>
      </c>
      <c r="F3551" s="8" t="s">
        <v>316</v>
      </c>
      <c r="G3551" s="1">
        <v>469562</v>
      </c>
      <c r="H3551" s="1">
        <f t="shared" si="216"/>
        <v>6339090</v>
      </c>
      <c r="I3551" s="2" t="s">
        <v>2445</v>
      </c>
      <c r="J3551" s="2" t="s">
        <v>1098</v>
      </c>
      <c r="K3551" s="1">
        <f>+VLOOKUP(B3551,[28]Sheet1!$A:$H,6,0)</f>
        <v>5869525</v>
      </c>
      <c r="L3551" s="1">
        <f t="shared" si="215"/>
        <v>-3</v>
      </c>
      <c r="M3551" s="6">
        <f>+VLOOKUP(B3551,[28]Sheet1!$A:$H,8,0)</f>
        <v>45359</v>
      </c>
      <c r="N3551" t="s">
        <v>5677</v>
      </c>
      <c r="R3551" s="4"/>
    </row>
    <row r="3552" spans="1:18" hidden="1" x14ac:dyDescent="0.2">
      <c r="A3552" s="6">
        <v>45325</v>
      </c>
      <c r="B3552" s="2">
        <v>7329</v>
      </c>
      <c r="C3552" s="2" t="s">
        <v>5404</v>
      </c>
      <c r="D3552" s="2" t="s">
        <v>5548</v>
      </c>
      <c r="E3552" s="1">
        <v>1468620</v>
      </c>
      <c r="F3552" s="8" t="s">
        <v>316</v>
      </c>
      <c r="G3552" s="1">
        <v>117490</v>
      </c>
      <c r="H3552" s="1">
        <f t="shared" si="216"/>
        <v>1586110</v>
      </c>
      <c r="I3552" s="2" t="s">
        <v>2818</v>
      </c>
      <c r="J3552" s="2" t="s">
        <v>364</v>
      </c>
      <c r="K3552" s="1">
        <f>+VLOOKUP(B3552,[28]Sheet1!$A:$H,6,0)</f>
        <v>1468625</v>
      </c>
      <c r="L3552" s="1">
        <f t="shared" si="215"/>
        <v>5</v>
      </c>
      <c r="M3552" s="6">
        <f>+VLOOKUP(B3552,[28]Sheet1!$A:$H,8,0)</f>
        <v>45359</v>
      </c>
      <c r="N3552" t="s">
        <v>5677</v>
      </c>
      <c r="R3552" s="4"/>
    </row>
    <row r="3553" spans="1:18" hidden="1" x14ac:dyDescent="0.2">
      <c r="A3553" s="6">
        <v>45325</v>
      </c>
      <c r="B3553" s="2">
        <v>7330</v>
      </c>
      <c r="C3553" s="2" t="s">
        <v>5404</v>
      </c>
      <c r="D3553" s="2" t="s">
        <v>5549</v>
      </c>
      <c r="E3553" s="1">
        <v>7371610</v>
      </c>
      <c r="F3553" s="8" t="s">
        <v>316</v>
      </c>
      <c r="G3553" s="1">
        <v>589729</v>
      </c>
      <c r="H3553" s="1">
        <f t="shared" si="216"/>
        <v>7961339</v>
      </c>
      <c r="I3553" s="2" t="s">
        <v>124</v>
      </c>
      <c r="J3553" s="2" t="s">
        <v>1197</v>
      </c>
      <c r="K3553" s="1">
        <f>+VLOOKUP(B3553,[28]Sheet1!$A:$H,6,0)</f>
        <v>7371613</v>
      </c>
      <c r="L3553" s="1">
        <f t="shared" si="215"/>
        <v>3</v>
      </c>
      <c r="M3553" s="6">
        <f>+VLOOKUP(B3553,[28]Sheet1!$A:$H,8,0)</f>
        <v>45359</v>
      </c>
      <c r="N3553" t="s">
        <v>5677</v>
      </c>
      <c r="R3553" s="4"/>
    </row>
    <row r="3554" spans="1:18" hidden="1" x14ac:dyDescent="0.2">
      <c r="A3554" s="6">
        <v>45325</v>
      </c>
      <c r="B3554" s="2">
        <v>7331</v>
      </c>
      <c r="C3554" s="2" t="s">
        <v>5404</v>
      </c>
      <c r="D3554" s="2" t="s">
        <v>5550</v>
      </c>
      <c r="E3554" s="1">
        <v>8920730</v>
      </c>
      <c r="F3554" s="8" t="s">
        <v>316</v>
      </c>
      <c r="G3554" s="1">
        <v>713658</v>
      </c>
      <c r="H3554" s="1">
        <f t="shared" si="216"/>
        <v>9634388</v>
      </c>
      <c r="I3554" s="2" t="s">
        <v>24</v>
      </c>
      <c r="J3554" s="2" t="s">
        <v>349</v>
      </c>
      <c r="K3554" s="1">
        <f>+VLOOKUP(B3554,[28]Sheet1!$A:$H,6,0)</f>
        <v>8920725</v>
      </c>
      <c r="L3554" s="1">
        <f t="shared" si="215"/>
        <v>-5</v>
      </c>
      <c r="M3554" s="6">
        <f>+VLOOKUP(B3554,[28]Sheet1!$A:$H,8,0)</f>
        <v>45359</v>
      </c>
      <c r="N3554" t="s">
        <v>5677</v>
      </c>
      <c r="R3554" s="4"/>
    </row>
    <row r="3555" spans="1:18" hidden="1" x14ac:dyDescent="0.2">
      <c r="A3555" s="6">
        <v>45325</v>
      </c>
      <c r="B3555" s="2">
        <v>63</v>
      </c>
      <c r="C3555" s="2" t="s">
        <v>5468</v>
      </c>
      <c r="D3555" s="2" t="s">
        <v>1889</v>
      </c>
      <c r="E3555" s="1">
        <v>-311790</v>
      </c>
      <c r="F3555" s="8" t="s">
        <v>316</v>
      </c>
      <c r="G3555" s="1">
        <v>-24944</v>
      </c>
      <c r="H3555" s="1">
        <f t="shared" si="216"/>
        <v>-336734</v>
      </c>
      <c r="I3555" s="2" t="s">
        <v>1796</v>
      </c>
      <c r="J3555" s="2" t="s">
        <v>913</v>
      </c>
      <c r="K3555" s="1">
        <f>+VLOOKUP(B3555,[29]Sheet1!$A:$H,6,0)</f>
        <v>-311800</v>
      </c>
      <c r="L3555" s="1">
        <f t="shared" si="215"/>
        <v>-10</v>
      </c>
      <c r="M3555" s="6">
        <f>+VLOOKUP(B3555,[29]Sheet1!$A:$H,8,0)</f>
        <v>45415</v>
      </c>
      <c r="N3555" t="s">
        <v>5748</v>
      </c>
      <c r="R3555" s="4"/>
    </row>
    <row r="3556" spans="1:18" hidden="1" x14ac:dyDescent="0.2">
      <c r="A3556" s="6">
        <v>45325</v>
      </c>
      <c r="B3556" s="2">
        <v>64</v>
      </c>
      <c r="C3556" s="2" t="s">
        <v>5468</v>
      </c>
      <c r="D3556" s="2" t="s">
        <v>1889</v>
      </c>
      <c r="E3556" s="1">
        <v>-916454</v>
      </c>
      <c r="F3556" s="8" t="s">
        <v>316</v>
      </c>
      <c r="G3556" s="1">
        <v>-73316</v>
      </c>
      <c r="H3556" s="1">
        <f t="shared" si="216"/>
        <v>-989770</v>
      </c>
      <c r="I3556" s="2" t="s">
        <v>1796</v>
      </c>
      <c r="J3556" s="2" t="s">
        <v>913</v>
      </c>
      <c r="K3556" s="1">
        <f>+VLOOKUP(B3556,[29]Sheet1!$A:$H,6,0)</f>
        <v>-916450</v>
      </c>
      <c r="L3556" s="1">
        <f t="shared" si="215"/>
        <v>4</v>
      </c>
      <c r="M3556" s="6">
        <f>+VLOOKUP(B3556,[29]Sheet1!$A:$H,8,0)</f>
        <v>45415</v>
      </c>
      <c r="N3556" t="s">
        <v>5748</v>
      </c>
      <c r="R3556" s="4"/>
    </row>
    <row r="3557" spans="1:18" hidden="1" x14ac:dyDescent="0.2">
      <c r="A3557" s="6">
        <v>45327</v>
      </c>
      <c r="B3557" s="2">
        <v>7406</v>
      </c>
      <c r="C3557" s="2" t="s">
        <v>5404</v>
      </c>
      <c r="D3557" s="2" t="s">
        <v>5551</v>
      </c>
      <c r="E3557" s="1">
        <v>16784080</v>
      </c>
      <c r="F3557" s="8" t="s">
        <v>316</v>
      </c>
      <c r="G3557" s="1">
        <v>1342726</v>
      </c>
      <c r="H3557" s="1">
        <f t="shared" si="216"/>
        <v>18126806</v>
      </c>
      <c r="I3557" s="2" t="s">
        <v>1893</v>
      </c>
      <c r="J3557" s="2" t="s">
        <v>375</v>
      </c>
      <c r="K3557" s="1">
        <f>+VLOOKUP(B3557,[28]Sheet1!$A:$H,6,0)</f>
        <v>16784075</v>
      </c>
      <c r="L3557" s="1">
        <f t="shared" si="215"/>
        <v>-5</v>
      </c>
      <c r="M3557" s="6">
        <f>+VLOOKUP(B3557,[28]Sheet1!$A:$H,8,0)</f>
        <v>45359</v>
      </c>
      <c r="N3557" t="s">
        <v>5677</v>
      </c>
      <c r="R3557" s="4"/>
    </row>
    <row r="3558" spans="1:18" hidden="1" x14ac:dyDescent="0.2">
      <c r="A3558" s="6">
        <v>45327</v>
      </c>
      <c r="B3558" s="2">
        <v>7407</v>
      </c>
      <c r="C3558" s="2" t="s">
        <v>5404</v>
      </c>
      <c r="D3558" s="2" t="s">
        <v>5552</v>
      </c>
      <c r="E3558" s="1">
        <v>1468620</v>
      </c>
      <c r="F3558" s="8" t="s">
        <v>316</v>
      </c>
      <c r="G3558" s="1">
        <v>117490</v>
      </c>
      <c r="H3558" s="1">
        <f t="shared" si="216"/>
        <v>1586110</v>
      </c>
      <c r="I3558" s="2" t="s">
        <v>1893</v>
      </c>
      <c r="J3558" s="2" t="s">
        <v>375</v>
      </c>
      <c r="K3558" s="1">
        <f>+VLOOKUP(B3558,[28]Sheet1!$A:$H,6,0)</f>
        <v>1468625</v>
      </c>
      <c r="L3558" s="1">
        <f t="shared" si="215"/>
        <v>5</v>
      </c>
      <c r="M3558" s="6">
        <f>+VLOOKUP(B3558,[28]Sheet1!$A:$H,8,0)</f>
        <v>45359</v>
      </c>
      <c r="N3558" t="s">
        <v>5677</v>
      </c>
      <c r="R3558" s="4"/>
    </row>
    <row r="3559" spans="1:18" hidden="1" x14ac:dyDescent="0.2">
      <c r="A3559" s="6">
        <v>45327</v>
      </c>
      <c r="B3559" s="2">
        <v>7408</v>
      </c>
      <c r="C3559" s="2" t="s">
        <v>5404</v>
      </c>
      <c r="D3559" s="2" t="s">
        <v>5553</v>
      </c>
      <c r="E3559" s="1">
        <v>2024120</v>
      </c>
      <c r="F3559" s="8" t="s">
        <v>316</v>
      </c>
      <c r="G3559" s="1">
        <v>161930</v>
      </c>
      <c r="H3559" s="1">
        <f t="shared" si="216"/>
        <v>2186050</v>
      </c>
      <c r="I3559" s="2" t="s">
        <v>1893</v>
      </c>
      <c r="J3559" s="2" t="s">
        <v>375</v>
      </c>
      <c r="K3559" s="1">
        <f>+VLOOKUP(B3559,[28]Sheet1!$A:$H,6,0)</f>
        <v>2024125</v>
      </c>
      <c r="L3559" s="1">
        <f t="shared" si="215"/>
        <v>5</v>
      </c>
      <c r="M3559" s="6">
        <f>+VLOOKUP(B3559,[28]Sheet1!$A:$H,8,0)</f>
        <v>45359</v>
      </c>
      <c r="N3559" t="s">
        <v>5677</v>
      </c>
      <c r="R3559" s="4"/>
    </row>
    <row r="3560" spans="1:18" hidden="1" x14ac:dyDescent="0.2">
      <c r="A3560" s="6">
        <v>45327</v>
      </c>
      <c r="B3560" s="2">
        <v>7409</v>
      </c>
      <c r="C3560" s="2" t="s">
        <v>5404</v>
      </c>
      <c r="D3560" s="2" t="s">
        <v>5554</v>
      </c>
      <c r="E3560" s="1">
        <v>2937240</v>
      </c>
      <c r="F3560" s="8" t="s">
        <v>316</v>
      </c>
      <c r="G3560" s="1">
        <v>234979</v>
      </c>
      <c r="H3560" s="1">
        <f t="shared" si="216"/>
        <v>3172219</v>
      </c>
      <c r="I3560" s="2" t="s">
        <v>1893</v>
      </c>
      <c r="J3560" s="2" t="s">
        <v>375</v>
      </c>
      <c r="K3560" s="1">
        <f>+VLOOKUP(B3560,[28]Sheet1!$A:$H,6,0)</f>
        <v>2937238</v>
      </c>
      <c r="L3560" s="1">
        <f t="shared" si="215"/>
        <v>-2</v>
      </c>
      <c r="M3560" s="6">
        <f>+VLOOKUP(B3560,[28]Sheet1!$A:$H,8,0)</f>
        <v>45359</v>
      </c>
      <c r="N3560" t="s">
        <v>5677</v>
      </c>
      <c r="R3560" s="4"/>
    </row>
    <row r="3561" spans="1:18" hidden="1" x14ac:dyDescent="0.2">
      <c r="A3561" s="6">
        <v>45327</v>
      </c>
      <c r="B3561" s="2">
        <v>7410</v>
      </c>
      <c r="C3561" s="2" t="s">
        <v>5404</v>
      </c>
      <c r="D3561" s="2" t="s">
        <v>5555</v>
      </c>
      <c r="E3561" s="1">
        <v>28902880</v>
      </c>
      <c r="F3561" s="8" t="s">
        <v>316</v>
      </c>
      <c r="G3561" s="1">
        <v>2312230</v>
      </c>
      <c r="H3561" s="1">
        <f t="shared" si="216"/>
        <v>31215110</v>
      </c>
      <c r="I3561" s="2" t="s">
        <v>1893</v>
      </c>
      <c r="J3561" s="2" t="s">
        <v>375</v>
      </c>
      <c r="K3561" s="1">
        <f>+VLOOKUP(B3561,[28]Sheet1!$A:$H,6,0)</f>
        <v>28902875</v>
      </c>
      <c r="L3561" s="1">
        <f t="shared" si="215"/>
        <v>-5</v>
      </c>
      <c r="M3561" s="6">
        <f>+VLOOKUP(B3561,[28]Sheet1!$A:$H,8,0)</f>
        <v>45359</v>
      </c>
      <c r="N3561" t="s">
        <v>5677</v>
      </c>
      <c r="R3561" s="4"/>
    </row>
    <row r="3562" spans="1:18" hidden="1" x14ac:dyDescent="0.2">
      <c r="A3562" s="6">
        <v>45327</v>
      </c>
      <c r="B3562" s="2">
        <v>7411</v>
      </c>
      <c r="C3562" s="2" t="s">
        <v>5404</v>
      </c>
      <c r="D3562" s="2" t="s">
        <v>5556</v>
      </c>
      <c r="E3562" s="1">
        <v>5734800</v>
      </c>
      <c r="F3562" s="8" t="s">
        <v>316</v>
      </c>
      <c r="G3562" s="1">
        <v>458784</v>
      </c>
      <c r="H3562" s="1">
        <f t="shared" si="216"/>
        <v>6193584</v>
      </c>
      <c r="I3562" s="2" t="s">
        <v>1893</v>
      </c>
      <c r="J3562" s="2" t="s">
        <v>375</v>
      </c>
      <c r="K3562" s="1">
        <f>+VLOOKUP(B3562,[28]Sheet1!$A:$H,6,0)</f>
        <v>5734800</v>
      </c>
      <c r="L3562" s="1">
        <f t="shared" si="215"/>
        <v>0</v>
      </c>
      <c r="M3562" s="6">
        <f>+VLOOKUP(B3562,[28]Sheet1!$A:$H,8,0)</f>
        <v>45359</v>
      </c>
      <c r="N3562" t="s">
        <v>5677</v>
      </c>
      <c r="R3562" s="4"/>
    </row>
    <row r="3563" spans="1:18" hidden="1" x14ac:dyDescent="0.2">
      <c r="A3563" s="6">
        <v>45327</v>
      </c>
      <c r="B3563" s="2">
        <v>7412</v>
      </c>
      <c r="C3563" s="2" t="s">
        <v>5404</v>
      </c>
      <c r="D3563" s="2" t="s">
        <v>5557</v>
      </c>
      <c r="E3563" s="1">
        <v>47247672</v>
      </c>
      <c r="F3563" s="8" t="s">
        <v>316</v>
      </c>
      <c r="G3563" s="1">
        <v>3779814</v>
      </c>
      <c r="H3563" s="1">
        <f t="shared" si="216"/>
        <v>51027486</v>
      </c>
      <c r="I3563" s="2" t="s">
        <v>1893</v>
      </c>
      <c r="J3563" s="2" t="s">
        <v>375</v>
      </c>
      <c r="K3563" s="1">
        <f>+VLOOKUP(B3563,[28]Sheet1!$A:$H,6,0)</f>
        <v>47247675</v>
      </c>
      <c r="L3563" s="1">
        <f t="shared" si="215"/>
        <v>3</v>
      </c>
      <c r="M3563" s="6">
        <f>+VLOOKUP(B3563,[28]Sheet1!$A:$H,8,0)</f>
        <v>45359</v>
      </c>
      <c r="N3563" t="s">
        <v>5677</v>
      </c>
      <c r="R3563" s="4"/>
    </row>
    <row r="3564" spans="1:18" hidden="1" x14ac:dyDescent="0.2">
      <c r="A3564" s="6">
        <v>45327</v>
      </c>
      <c r="B3564" s="2">
        <v>67</v>
      </c>
      <c r="C3564" s="2" t="s">
        <v>5468</v>
      </c>
      <c r="D3564" s="2" t="s">
        <v>1889</v>
      </c>
      <c r="E3564" s="1">
        <v>-100366</v>
      </c>
      <c r="F3564" s="8" t="s">
        <v>316</v>
      </c>
      <c r="G3564" s="1">
        <v>-8029</v>
      </c>
      <c r="H3564" s="1">
        <f t="shared" si="216"/>
        <v>-108395</v>
      </c>
      <c r="I3564" s="2" t="s">
        <v>124</v>
      </c>
      <c r="J3564" s="2" t="s">
        <v>1197</v>
      </c>
      <c r="K3564" s="1">
        <f>+VLOOKUP(B3564,[28]Sheet1!$A:$H,6,0)</f>
        <v>-100366</v>
      </c>
      <c r="L3564" s="1">
        <f t="shared" si="215"/>
        <v>0</v>
      </c>
      <c r="M3564" s="6">
        <f>+VLOOKUP(B3564,[28]Sheet1!$A:$H,8,0)</f>
        <v>45359</v>
      </c>
      <c r="N3564" t="s">
        <v>5677</v>
      </c>
      <c r="R3564" s="4"/>
    </row>
    <row r="3565" spans="1:18" hidden="1" x14ac:dyDescent="0.2">
      <c r="A3565" s="6">
        <v>45328</v>
      </c>
      <c r="B3565" s="2">
        <v>7507</v>
      </c>
      <c r="C3565" s="2" t="s">
        <v>5404</v>
      </c>
      <c r="D3565" s="2" t="s">
        <v>5558</v>
      </c>
      <c r="E3565" s="1">
        <v>6666680</v>
      </c>
      <c r="F3565" s="8" t="s">
        <v>316</v>
      </c>
      <c r="G3565" s="1">
        <v>533334</v>
      </c>
      <c r="H3565" s="1">
        <f t="shared" si="216"/>
        <v>7200014</v>
      </c>
      <c r="I3565" s="2" t="s">
        <v>1893</v>
      </c>
      <c r="J3565" s="2" t="s">
        <v>375</v>
      </c>
      <c r="K3565" s="1">
        <f>+VLOOKUP(B3565,[28]Sheet1!$A:$H,6,0)</f>
        <v>6666675</v>
      </c>
      <c r="L3565" s="1">
        <f t="shared" si="215"/>
        <v>-5</v>
      </c>
      <c r="M3565" s="6">
        <f>+VLOOKUP(B3565,[28]Sheet1!$A:$H,8,0)</f>
        <v>45359</v>
      </c>
      <c r="N3565" t="s">
        <v>5677</v>
      </c>
      <c r="R3565" s="4"/>
    </row>
    <row r="3566" spans="1:18" hidden="1" x14ac:dyDescent="0.2">
      <c r="A3566" s="6">
        <v>45328</v>
      </c>
      <c r="B3566" s="2">
        <v>8187</v>
      </c>
      <c r="C3566" s="2" t="s">
        <v>5404</v>
      </c>
      <c r="D3566" s="2" t="s">
        <v>5559</v>
      </c>
      <c r="E3566" s="1">
        <v>1110580</v>
      </c>
      <c r="F3566" s="8" t="s">
        <v>316</v>
      </c>
      <c r="G3566" s="1">
        <v>88846</v>
      </c>
      <c r="H3566" s="1">
        <f t="shared" si="216"/>
        <v>1199426</v>
      </c>
      <c r="I3566" s="2" t="s">
        <v>2355</v>
      </c>
      <c r="J3566" s="2" t="s">
        <v>2013</v>
      </c>
      <c r="K3566" s="1">
        <f>+VLOOKUP(B3566,[28]Sheet1!$A:$H,6,0)</f>
        <v>1110575</v>
      </c>
      <c r="L3566" s="1">
        <f t="shared" si="215"/>
        <v>-5</v>
      </c>
      <c r="M3566" s="6">
        <f>+VLOOKUP(B3566,[28]Sheet1!$A:$H,8,0)</f>
        <v>45359</v>
      </c>
      <c r="N3566" t="s">
        <v>5677</v>
      </c>
      <c r="R3566" s="4"/>
    </row>
    <row r="3567" spans="1:18" hidden="1" x14ac:dyDescent="0.2">
      <c r="A3567" s="6">
        <v>45328</v>
      </c>
      <c r="B3567" s="2">
        <v>8188</v>
      </c>
      <c r="C3567" s="2" t="s">
        <v>5404</v>
      </c>
      <c r="D3567" s="2" t="s">
        <v>5560</v>
      </c>
      <c r="E3567" s="1">
        <v>18065717</v>
      </c>
      <c r="F3567" s="8" t="s">
        <v>316</v>
      </c>
      <c r="G3567" s="1">
        <v>1445257</v>
      </c>
      <c r="H3567" s="1">
        <f t="shared" si="216"/>
        <v>19510974</v>
      </c>
      <c r="I3567" s="2" t="s">
        <v>2355</v>
      </c>
      <c r="J3567" s="2" t="s">
        <v>2013</v>
      </c>
      <c r="K3567" s="1">
        <f>+VLOOKUP(B3567,[28]Sheet1!$A:$H,6,0)</f>
        <v>18065713</v>
      </c>
      <c r="L3567" s="1">
        <f t="shared" si="215"/>
        <v>-4</v>
      </c>
      <c r="M3567" s="6">
        <f>+VLOOKUP(B3567,[28]Sheet1!$A:$H,8,0)</f>
        <v>45359</v>
      </c>
      <c r="N3567" t="s">
        <v>5677</v>
      </c>
      <c r="R3567" s="4"/>
    </row>
    <row r="3568" spans="1:18" hidden="1" x14ac:dyDescent="0.2">
      <c r="A3568" s="6">
        <v>45328</v>
      </c>
      <c r="B3568" s="2">
        <v>8189</v>
      </c>
      <c r="C3568" s="2" t="s">
        <v>5404</v>
      </c>
      <c r="D3568" s="2" t="s">
        <v>5561</v>
      </c>
      <c r="E3568" s="1">
        <v>3189340</v>
      </c>
      <c r="F3568" s="8" t="s">
        <v>316</v>
      </c>
      <c r="G3568" s="1">
        <v>255147</v>
      </c>
      <c r="H3568" s="1">
        <f t="shared" si="216"/>
        <v>3444487</v>
      </c>
      <c r="I3568" s="2" t="s">
        <v>2355</v>
      </c>
      <c r="J3568" s="2" t="s">
        <v>2013</v>
      </c>
      <c r="K3568" s="1">
        <f>+VLOOKUP(B3568,[28]Sheet1!$A:$H,6,0)</f>
        <v>3189338</v>
      </c>
      <c r="L3568" s="1">
        <f t="shared" si="215"/>
        <v>-2</v>
      </c>
      <c r="M3568" s="6">
        <f>+VLOOKUP(B3568,[28]Sheet1!$A:$H,8,0)</f>
        <v>45359</v>
      </c>
      <c r="N3568" t="s">
        <v>5677</v>
      </c>
      <c r="R3568" s="4"/>
    </row>
    <row r="3569" spans="1:18" hidden="1" x14ac:dyDescent="0.2">
      <c r="A3569" s="6">
        <v>45328</v>
      </c>
      <c r="B3569" s="2">
        <v>8190</v>
      </c>
      <c r="C3569" s="2" t="s">
        <v>5404</v>
      </c>
      <c r="D3569" s="2" t="s">
        <v>5562</v>
      </c>
      <c r="E3569" s="1">
        <v>2722990</v>
      </c>
      <c r="F3569" s="8" t="s">
        <v>316</v>
      </c>
      <c r="G3569" s="1">
        <v>217839</v>
      </c>
      <c r="H3569" s="1">
        <f t="shared" si="216"/>
        <v>2940829</v>
      </c>
      <c r="I3569" s="2" t="s">
        <v>2355</v>
      </c>
      <c r="J3569" s="2" t="s">
        <v>2013</v>
      </c>
      <c r="K3569" s="1">
        <f>+VLOOKUP(B3569,[28]Sheet1!$A:$H,6,0)</f>
        <v>2722988</v>
      </c>
      <c r="L3569" s="1">
        <f t="shared" si="215"/>
        <v>-2</v>
      </c>
      <c r="M3569" s="6">
        <f>+VLOOKUP(B3569,[28]Sheet1!$A:$H,8,0)</f>
        <v>45359</v>
      </c>
      <c r="N3569" t="s">
        <v>5677</v>
      </c>
      <c r="R3569" s="4"/>
    </row>
    <row r="3570" spans="1:18" hidden="1" x14ac:dyDescent="0.2">
      <c r="A3570" s="6">
        <v>45328</v>
      </c>
      <c r="B3570" s="2">
        <v>8191</v>
      </c>
      <c r="C3570" s="2" t="s">
        <v>5404</v>
      </c>
      <c r="D3570" s="2" t="s">
        <v>5563</v>
      </c>
      <c r="E3570" s="1">
        <v>1911600</v>
      </c>
      <c r="F3570" s="8" t="s">
        <v>316</v>
      </c>
      <c r="G3570" s="1">
        <v>152928</v>
      </c>
      <c r="H3570" s="1">
        <f t="shared" si="216"/>
        <v>2064528</v>
      </c>
      <c r="I3570" s="2" t="s">
        <v>2355</v>
      </c>
      <c r="J3570" s="2" t="s">
        <v>2013</v>
      </c>
      <c r="K3570" s="1">
        <f>+VLOOKUP(B3570,[28]Sheet1!$A:$H,6,0)</f>
        <v>1911600</v>
      </c>
      <c r="L3570" s="1">
        <f t="shared" si="215"/>
        <v>0</v>
      </c>
      <c r="M3570" s="6">
        <f>+VLOOKUP(B3570,[28]Sheet1!$A:$H,8,0)</f>
        <v>45359</v>
      </c>
      <c r="N3570" t="s">
        <v>5677</v>
      </c>
      <c r="R3570" s="4"/>
    </row>
    <row r="3571" spans="1:18" hidden="1" x14ac:dyDescent="0.2">
      <c r="A3571" s="6">
        <v>45328</v>
      </c>
      <c r="B3571" s="2">
        <v>8192</v>
      </c>
      <c r="C3571" s="2" t="s">
        <v>5404</v>
      </c>
      <c r="D3571" s="2" t="s">
        <v>5564</v>
      </c>
      <c r="E3571" s="1">
        <v>1468620</v>
      </c>
      <c r="F3571" s="8" t="s">
        <v>316</v>
      </c>
      <c r="G3571" s="1">
        <v>117490</v>
      </c>
      <c r="H3571" s="1">
        <f t="shared" si="216"/>
        <v>1586110</v>
      </c>
      <c r="I3571" s="2" t="s">
        <v>2355</v>
      </c>
      <c r="J3571" s="2" t="s">
        <v>2013</v>
      </c>
      <c r="K3571" s="1">
        <f>+VLOOKUP(B3571,[28]Sheet1!$A:$H,6,0)</f>
        <v>1468625</v>
      </c>
      <c r="L3571" s="1">
        <f t="shared" si="215"/>
        <v>5</v>
      </c>
      <c r="M3571" s="6">
        <f>+VLOOKUP(B3571,[28]Sheet1!$A:$H,8,0)</f>
        <v>45359</v>
      </c>
      <c r="N3571" t="s">
        <v>5677</v>
      </c>
      <c r="R3571" s="4"/>
    </row>
    <row r="3572" spans="1:18" hidden="1" x14ac:dyDescent="0.2">
      <c r="A3572" s="6">
        <v>45328</v>
      </c>
      <c r="B3572" s="2">
        <v>8193</v>
      </c>
      <c r="C3572" s="2" t="s">
        <v>5404</v>
      </c>
      <c r="D3572" s="2" t="s">
        <v>5565</v>
      </c>
      <c r="E3572" s="1">
        <v>1505490</v>
      </c>
      <c r="F3572" s="8" t="s">
        <v>316</v>
      </c>
      <c r="G3572" s="1">
        <v>120439</v>
      </c>
      <c r="H3572" s="1">
        <f t="shared" si="216"/>
        <v>1625929</v>
      </c>
      <c r="I3572" s="2" t="s">
        <v>2119</v>
      </c>
      <c r="J3572" s="2" t="s">
        <v>1150</v>
      </c>
      <c r="K3572" s="1">
        <f>+VLOOKUP(B3572,[28]Sheet1!$A:$H,6,0)</f>
        <v>1505488</v>
      </c>
      <c r="L3572" s="1">
        <f t="shared" si="215"/>
        <v>-2</v>
      </c>
      <c r="M3572" s="6">
        <f>+VLOOKUP(B3572,[28]Sheet1!$A:$H,8,0)</f>
        <v>45359</v>
      </c>
      <c r="N3572" t="s">
        <v>5677</v>
      </c>
      <c r="R3572" s="4"/>
    </row>
    <row r="3573" spans="1:18" hidden="1" x14ac:dyDescent="0.2">
      <c r="A3573" s="6">
        <v>45328</v>
      </c>
      <c r="B3573" s="2">
        <v>8194</v>
      </c>
      <c r="C3573" s="2" t="s">
        <v>5404</v>
      </c>
      <c r="D3573" s="2" t="s">
        <v>5566</v>
      </c>
      <c r="E3573" s="1">
        <v>1822480</v>
      </c>
      <c r="F3573" s="8" t="s">
        <v>316</v>
      </c>
      <c r="G3573" s="1">
        <v>145798</v>
      </c>
      <c r="H3573" s="1">
        <f t="shared" si="216"/>
        <v>1968278</v>
      </c>
      <c r="I3573" s="2" t="s">
        <v>2119</v>
      </c>
      <c r="J3573" s="2" t="s">
        <v>1150</v>
      </c>
      <c r="K3573" s="1">
        <f>+VLOOKUP(B3573,[28]Sheet1!$A:$H,6,0)</f>
        <v>1822475</v>
      </c>
      <c r="L3573" s="1">
        <f t="shared" si="215"/>
        <v>-5</v>
      </c>
      <c r="M3573" s="6">
        <f>+VLOOKUP(B3573,[28]Sheet1!$A:$H,8,0)</f>
        <v>45359</v>
      </c>
      <c r="N3573" t="s">
        <v>5677</v>
      </c>
      <c r="R3573" s="4"/>
    </row>
    <row r="3574" spans="1:18" hidden="1" x14ac:dyDescent="0.2">
      <c r="A3574" s="6">
        <v>45329</v>
      </c>
      <c r="B3574" s="2">
        <v>8210</v>
      </c>
      <c r="C3574" s="2" t="s">
        <v>5404</v>
      </c>
      <c r="D3574" s="2" t="s">
        <v>5567</v>
      </c>
      <c r="E3574" s="1">
        <v>4048240</v>
      </c>
      <c r="F3574" s="8" t="s">
        <v>316</v>
      </c>
      <c r="G3574" s="1">
        <v>323859</v>
      </c>
      <c r="H3574" s="1">
        <f t="shared" si="216"/>
        <v>4372099</v>
      </c>
      <c r="I3574" s="2" t="s">
        <v>1893</v>
      </c>
      <c r="J3574" s="2" t="s">
        <v>375</v>
      </c>
      <c r="K3574" s="1">
        <f>+VLOOKUP(B3574,[28]Sheet1!$A:$H,6,0)</f>
        <v>4048238</v>
      </c>
      <c r="L3574" s="1">
        <f t="shared" si="215"/>
        <v>-2</v>
      </c>
      <c r="M3574" s="6">
        <f>+VLOOKUP(B3574,[28]Sheet1!$A:$H,8,0)</f>
        <v>45359</v>
      </c>
      <c r="N3574" t="s">
        <v>5677</v>
      </c>
      <c r="R3574" s="4"/>
    </row>
    <row r="3575" spans="1:18" hidden="1" x14ac:dyDescent="0.2">
      <c r="A3575" s="6">
        <v>45329</v>
      </c>
      <c r="B3575" s="2">
        <v>8212</v>
      </c>
      <c r="C3575" s="2" t="s">
        <v>5404</v>
      </c>
      <c r="D3575" s="2" t="s">
        <v>5568</v>
      </c>
      <c r="E3575" s="1">
        <v>13326960</v>
      </c>
      <c r="F3575" s="8" t="s">
        <v>316</v>
      </c>
      <c r="G3575" s="1">
        <v>1066157</v>
      </c>
      <c r="H3575" s="1">
        <f t="shared" si="216"/>
        <v>14393117</v>
      </c>
      <c r="I3575" s="2" t="s">
        <v>1893</v>
      </c>
      <c r="J3575" s="2" t="s">
        <v>375</v>
      </c>
      <c r="K3575" s="1">
        <f>+VLOOKUP(B3575,[28]Sheet1!$A:$H,6,0)</f>
        <v>13326963</v>
      </c>
      <c r="L3575" s="1">
        <f t="shared" si="215"/>
        <v>3</v>
      </c>
      <c r="M3575" s="6">
        <f>+VLOOKUP(B3575,[28]Sheet1!$A:$H,8,0)</f>
        <v>45359</v>
      </c>
      <c r="N3575" t="s">
        <v>5677</v>
      </c>
      <c r="R3575" s="4"/>
    </row>
    <row r="3576" spans="1:18" hidden="1" x14ac:dyDescent="0.2">
      <c r="A3576" s="6">
        <v>45329</v>
      </c>
      <c r="B3576" s="2">
        <v>8213</v>
      </c>
      <c r="C3576" s="2" t="s">
        <v>5404</v>
      </c>
      <c r="D3576" s="2" t="s">
        <v>5569</v>
      </c>
      <c r="E3576" s="1">
        <v>7084420</v>
      </c>
      <c r="F3576" s="8" t="s">
        <v>316</v>
      </c>
      <c r="G3576" s="1">
        <v>566754</v>
      </c>
      <c r="H3576" s="1">
        <f t="shared" si="216"/>
        <v>7651174</v>
      </c>
      <c r="I3576" s="2" t="s">
        <v>1893</v>
      </c>
      <c r="J3576" s="2" t="s">
        <v>375</v>
      </c>
      <c r="K3576" s="1">
        <f>+VLOOKUP(B3576,[28]Sheet1!$A:$H,6,0)</f>
        <v>7084425</v>
      </c>
      <c r="L3576" s="1">
        <f t="shared" si="215"/>
        <v>5</v>
      </c>
      <c r="M3576" s="6">
        <f>+VLOOKUP(B3576,[28]Sheet1!$A:$H,8,0)</f>
        <v>45359</v>
      </c>
      <c r="N3576" t="s">
        <v>5677</v>
      </c>
      <c r="R3576" s="4"/>
    </row>
    <row r="3577" spans="1:18" hidden="1" x14ac:dyDescent="0.2">
      <c r="A3577" s="6">
        <v>45329</v>
      </c>
      <c r="B3577" s="2">
        <v>8216</v>
      </c>
      <c r="C3577" s="2" t="s">
        <v>5404</v>
      </c>
      <c r="D3577" s="2" t="s">
        <v>5570</v>
      </c>
      <c r="E3577" s="1">
        <v>5660230</v>
      </c>
      <c r="F3577" s="8" t="s">
        <v>316</v>
      </c>
      <c r="G3577" s="1">
        <v>452818</v>
      </c>
      <c r="H3577" s="1">
        <f t="shared" si="216"/>
        <v>6113048</v>
      </c>
      <c r="I3577" s="2" t="s">
        <v>1893</v>
      </c>
      <c r="J3577" s="2" t="s">
        <v>375</v>
      </c>
      <c r="K3577" s="1">
        <f>+VLOOKUP(B3577,[28]Sheet1!$A:$H,6,0)</f>
        <v>5660225</v>
      </c>
      <c r="L3577" s="1">
        <f t="shared" si="215"/>
        <v>-5</v>
      </c>
      <c r="M3577" s="6">
        <f>+VLOOKUP(B3577,[28]Sheet1!$A:$H,8,0)</f>
        <v>45359</v>
      </c>
      <c r="N3577" t="s">
        <v>5677</v>
      </c>
      <c r="R3577" s="4"/>
    </row>
    <row r="3578" spans="1:18" hidden="1" x14ac:dyDescent="0.2">
      <c r="A3578" s="6">
        <v>45329</v>
      </c>
      <c r="B3578" s="2">
        <v>8217</v>
      </c>
      <c r="C3578" s="2" t="s">
        <v>5404</v>
      </c>
      <c r="D3578" s="2" t="s">
        <v>5571</v>
      </c>
      <c r="E3578" s="1">
        <v>10120600</v>
      </c>
      <c r="F3578" s="8" t="s">
        <v>316</v>
      </c>
      <c r="G3578" s="1">
        <v>809648</v>
      </c>
      <c r="H3578" s="1">
        <f t="shared" si="216"/>
        <v>10930248</v>
      </c>
      <c r="I3578" s="2" t="s">
        <v>1893</v>
      </c>
      <c r="J3578" s="2" t="s">
        <v>375</v>
      </c>
      <c r="K3578" s="1">
        <f>+VLOOKUP(B3578,[28]Sheet1!$A:$H,6,0)</f>
        <v>10120600</v>
      </c>
      <c r="L3578" s="1">
        <f t="shared" si="215"/>
        <v>0</v>
      </c>
      <c r="M3578" s="6">
        <f>+VLOOKUP(B3578,[28]Sheet1!$A:$H,8,0)</f>
        <v>45359</v>
      </c>
      <c r="N3578" t="s">
        <v>5677</v>
      </c>
      <c r="R3578" s="4"/>
    </row>
    <row r="3579" spans="1:18" hidden="1" x14ac:dyDescent="0.2">
      <c r="A3579" s="6">
        <v>45329</v>
      </c>
      <c r="B3579" s="2">
        <v>8218</v>
      </c>
      <c r="C3579" s="2" t="s">
        <v>5404</v>
      </c>
      <c r="D3579" s="2" t="s">
        <v>5572</v>
      </c>
      <c r="E3579" s="1">
        <v>10120600</v>
      </c>
      <c r="F3579" s="8" t="s">
        <v>316</v>
      </c>
      <c r="G3579" s="1">
        <v>809648</v>
      </c>
      <c r="H3579" s="1">
        <f t="shared" si="216"/>
        <v>10930248</v>
      </c>
      <c r="I3579" s="2" t="s">
        <v>1893</v>
      </c>
      <c r="J3579" s="2" t="s">
        <v>375</v>
      </c>
      <c r="K3579" s="1">
        <f>+VLOOKUP(B3579,[28]Sheet1!$A:$H,6,0)</f>
        <v>10120600</v>
      </c>
      <c r="L3579" s="1">
        <f t="shared" si="215"/>
        <v>0</v>
      </c>
      <c r="M3579" s="6">
        <f>+VLOOKUP(B3579,[28]Sheet1!$A:$H,8,0)</f>
        <v>45359</v>
      </c>
      <c r="N3579" t="s">
        <v>5677</v>
      </c>
      <c r="R3579" s="4"/>
    </row>
    <row r="3580" spans="1:18" hidden="1" x14ac:dyDescent="0.2">
      <c r="A3580" s="6">
        <v>45329</v>
      </c>
      <c r="B3580" s="2">
        <v>8219</v>
      </c>
      <c r="C3580" s="2" t="s">
        <v>5404</v>
      </c>
      <c r="D3580" s="2" t="s">
        <v>5573</v>
      </c>
      <c r="E3580" s="1">
        <v>14562920</v>
      </c>
      <c r="F3580" s="8" t="s">
        <v>316</v>
      </c>
      <c r="G3580" s="1">
        <v>1165034</v>
      </c>
      <c r="H3580" s="1">
        <f t="shared" si="216"/>
        <v>15727954</v>
      </c>
      <c r="I3580" s="2" t="s">
        <v>1893</v>
      </c>
      <c r="J3580" s="2" t="s">
        <v>375</v>
      </c>
      <c r="K3580" s="1">
        <f>+VLOOKUP(B3580,[28]Sheet1!$A:$H,6,0)</f>
        <v>14562925</v>
      </c>
      <c r="L3580" s="1">
        <f t="shared" si="215"/>
        <v>5</v>
      </c>
      <c r="M3580" s="6">
        <f>+VLOOKUP(B3580,[28]Sheet1!$A:$H,8,0)</f>
        <v>45359</v>
      </c>
      <c r="N3580" t="s">
        <v>5677</v>
      </c>
      <c r="R3580" s="4"/>
    </row>
    <row r="3581" spans="1:18" hidden="1" x14ac:dyDescent="0.2">
      <c r="A3581" s="6">
        <v>45329</v>
      </c>
      <c r="B3581" s="2">
        <v>8220</v>
      </c>
      <c r="C3581" s="2" t="s">
        <v>5404</v>
      </c>
      <c r="D3581" s="2" t="s">
        <v>5574</v>
      </c>
      <c r="E3581" s="1">
        <v>5534670</v>
      </c>
      <c r="F3581" s="8" t="s">
        <v>316</v>
      </c>
      <c r="G3581" s="1">
        <v>442774</v>
      </c>
      <c r="H3581" s="1">
        <f t="shared" si="216"/>
        <v>5977444</v>
      </c>
      <c r="I3581" s="2" t="s">
        <v>1893</v>
      </c>
      <c r="J3581" s="2" t="s">
        <v>375</v>
      </c>
      <c r="K3581" s="1">
        <f>+VLOOKUP(B3581,[28]Sheet1!$A:$H,6,0)</f>
        <v>5534675</v>
      </c>
      <c r="L3581" s="1">
        <f t="shared" si="215"/>
        <v>5</v>
      </c>
      <c r="M3581" s="6">
        <f>+VLOOKUP(B3581,[28]Sheet1!$A:$H,8,0)</f>
        <v>45359</v>
      </c>
      <c r="N3581" t="s">
        <v>5677</v>
      </c>
      <c r="R3581" s="4"/>
    </row>
    <row r="3582" spans="1:18" hidden="1" x14ac:dyDescent="0.2">
      <c r="A3582" s="6">
        <v>45329</v>
      </c>
      <c r="B3582" s="2">
        <v>8233</v>
      </c>
      <c r="C3582" s="2" t="s">
        <v>5404</v>
      </c>
      <c r="D3582" s="2" t="s">
        <v>5575</v>
      </c>
      <c r="E3582" s="1">
        <v>4048240</v>
      </c>
      <c r="F3582" s="8" t="s">
        <v>316</v>
      </c>
      <c r="G3582" s="1">
        <v>323859</v>
      </c>
      <c r="H3582" s="1">
        <f t="shared" si="216"/>
        <v>4372099</v>
      </c>
      <c r="I3582" s="2" t="s">
        <v>2355</v>
      </c>
      <c r="J3582" s="2" t="s">
        <v>2013</v>
      </c>
      <c r="K3582" s="1">
        <f>+VLOOKUP(B3582,[28]Sheet1!$A:$H,6,0)</f>
        <v>4048238</v>
      </c>
      <c r="L3582" s="1">
        <f t="shared" si="215"/>
        <v>-2</v>
      </c>
      <c r="M3582" s="6">
        <f>+VLOOKUP(B3582,[28]Sheet1!$A:$H,8,0)</f>
        <v>45359</v>
      </c>
      <c r="N3582" t="s">
        <v>5677</v>
      </c>
      <c r="R3582" s="4"/>
    </row>
    <row r="3583" spans="1:18" hidden="1" x14ac:dyDescent="0.2">
      <c r="A3583" s="6">
        <v>45329</v>
      </c>
      <c r="B3583" s="2">
        <v>8234</v>
      </c>
      <c r="C3583" s="2" t="s">
        <v>5404</v>
      </c>
      <c r="D3583" s="2" t="s">
        <v>5576</v>
      </c>
      <c r="E3583" s="1">
        <v>25464780</v>
      </c>
      <c r="F3583" s="8" t="s">
        <v>316</v>
      </c>
      <c r="G3583" s="1">
        <v>2037182</v>
      </c>
      <c r="H3583" s="1">
        <f t="shared" si="216"/>
        <v>27501962</v>
      </c>
      <c r="I3583" s="2" t="s">
        <v>2355</v>
      </c>
      <c r="J3583" s="2" t="s">
        <v>2013</v>
      </c>
      <c r="K3583" s="1">
        <f>+VLOOKUP(B3583,[28]Sheet1!$A:$H,6,0)</f>
        <v>25464775</v>
      </c>
      <c r="L3583" s="1">
        <f t="shared" si="215"/>
        <v>-5</v>
      </c>
      <c r="M3583" s="6">
        <f>+VLOOKUP(B3583,[28]Sheet1!$A:$H,8,0)</f>
        <v>45359</v>
      </c>
      <c r="N3583" t="s">
        <v>5677</v>
      </c>
      <c r="R3583" s="4"/>
    </row>
    <row r="3584" spans="1:18" hidden="1" x14ac:dyDescent="0.2">
      <c r="A3584" s="6">
        <v>45329</v>
      </c>
      <c r="B3584" s="2">
        <v>8236</v>
      </c>
      <c r="C3584" s="2" t="s">
        <v>5404</v>
      </c>
      <c r="D3584" s="2" t="s">
        <v>5577</v>
      </c>
      <c r="E3584" s="1">
        <v>4944560</v>
      </c>
      <c r="F3584" s="8" t="s">
        <v>316</v>
      </c>
      <c r="G3584" s="1">
        <v>395565</v>
      </c>
      <c r="H3584" s="1">
        <f t="shared" si="216"/>
        <v>5340125</v>
      </c>
      <c r="I3584" s="2" t="s">
        <v>2355</v>
      </c>
      <c r="J3584" s="2" t="s">
        <v>2013</v>
      </c>
      <c r="K3584" s="1">
        <f>+VLOOKUP(B3584,[28]Sheet1!$A:$H,6,0)</f>
        <v>4944563</v>
      </c>
      <c r="L3584" s="1">
        <f t="shared" si="215"/>
        <v>3</v>
      </c>
      <c r="M3584" s="6">
        <f>+VLOOKUP(B3584,[28]Sheet1!$A:$H,8,0)</f>
        <v>45359</v>
      </c>
      <c r="N3584" t="s">
        <v>5677</v>
      </c>
      <c r="R3584" s="4"/>
    </row>
    <row r="3585" spans="1:18" hidden="1" x14ac:dyDescent="0.2">
      <c r="A3585" s="6">
        <v>45329</v>
      </c>
      <c r="B3585" s="2">
        <v>8238</v>
      </c>
      <c r="C3585" s="2" t="s">
        <v>5404</v>
      </c>
      <c r="D3585" s="2" t="s">
        <v>5578</v>
      </c>
      <c r="E3585" s="1">
        <v>3330280</v>
      </c>
      <c r="F3585" s="8" t="s">
        <v>316</v>
      </c>
      <c r="G3585" s="1">
        <v>266422</v>
      </c>
      <c r="H3585" s="1">
        <f t="shared" si="216"/>
        <v>3596702</v>
      </c>
      <c r="I3585" s="2" t="s">
        <v>1222</v>
      </c>
      <c r="J3585" s="2" t="s">
        <v>915</v>
      </c>
      <c r="K3585" s="1">
        <f>+VLOOKUP(B3585,[28]Sheet1!$A:$H,6,0)</f>
        <v>3330275</v>
      </c>
      <c r="L3585" s="1">
        <f t="shared" si="215"/>
        <v>-5</v>
      </c>
      <c r="M3585" s="6">
        <f>+VLOOKUP(B3585,[28]Sheet1!$A:$H,8,0)</f>
        <v>45359</v>
      </c>
      <c r="N3585" t="s">
        <v>5677</v>
      </c>
      <c r="R3585" s="4"/>
    </row>
    <row r="3586" spans="1:18" hidden="1" x14ac:dyDescent="0.2">
      <c r="A3586" s="6">
        <v>45338</v>
      </c>
      <c r="B3586" s="2">
        <v>8318</v>
      </c>
      <c r="C3586" s="2" t="s">
        <v>5404</v>
      </c>
      <c r="D3586" s="2" t="s">
        <v>5579</v>
      </c>
      <c r="E3586" s="1">
        <v>2024120</v>
      </c>
      <c r="F3586" s="8" t="s">
        <v>316</v>
      </c>
      <c r="G3586" s="1">
        <v>161930</v>
      </c>
      <c r="H3586" s="1">
        <f t="shared" si="216"/>
        <v>2186050</v>
      </c>
      <c r="I3586" s="2" t="s">
        <v>124</v>
      </c>
      <c r="J3586" s="2" t="s">
        <v>1197</v>
      </c>
      <c r="K3586" s="1">
        <f>+VLOOKUP(B3586,[28]Sheet1!$A:$H,6,0)</f>
        <v>2024125</v>
      </c>
      <c r="L3586" s="1">
        <f t="shared" si="215"/>
        <v>5</v>
      </c>
      <c r="M3586" s="6">
        <f>+VLOOKUP(B3586,[28]Sheet1!$A:$H,8,0)</f>
        <v>45359</v>
      </c>
      <c r="N3586" t="s">
        <v>5677</v>
      </c>
      <c r="R3586" s="4"/>
    </row>
    <row r="3587" spans="1:18" hidden="1" x14ac:dyDescent="0.2">
      <c r="A3587" s="6">
        <v>45338</v>
      </c>
      <c r="B3587" s="2">
        <v>8319</v>
      </c>
      <c r="C3587" s="2" t="s">
        <v>5404</v>
      </c>
      <c r="D3587" s="2" t="s">
        <v>5580</v>
      </c>
      <c r="E3587" s="1">
        <v>2024120</v>
      </c>
      <c r="F3587" s="8" t="s">
        <v>316</v>
      </c>
      <c r="G3587" s="1">
        <v>161930</v>
      </c>
      <c r="H3587" s="1">
        <f t="shared" si="216"/>
        <v>2186050</v>
      </c>
      <c r="I3587" s="2" t="s">
        <v>2818</v>
      </c>
      <c r="J3587" s="2" t="s">
        <v>364</v>
      </c>
      <c r="K3587" s="1">
        <f>+VLOOKUP(B3587,[28]Sheet1!$A:$H,6,0)</f>
        <v>2024125</v>
      </c>
      <c r="L3587" s="1">
        <f t="shared" si="215"/>
        <v>5</v>
      </c>
      <c r="M3587" s="6">
        <f>+VLOOKUP(B3587,[28]Sheet1!$A:$H,8,0)</f>
        <v>45359</v>
      </c>
      <c r="N3587" t="s">
        <v>5677</v>
      </c>
      <c r="R3587" s="4"/>
    </row>
    <row r="3588" spans="1:18" hidden="1" x14ac:dyDescent="0.2">
      <c r="A3588" s="6">
        <v>45338</v>
      </c>
      <c r="B3588" s="2">
        <v>8320</v>
      </c>
      <c r="C3588" s="2" t="s">
        <v>5404</v>
      </c>
      <c r="D3588" s="2" t="s">
        <v>5581</v>
      </c>
      <c r="E3588" s="1">
        <v>4747110</v>
      </c>
      <c r="F3588" s="8" t="s">
        <v>316</v>
      </c>
      <c r="G3588" s="1">
        <v>379769</v>
      </c>
      <c r="H3588" s="1">
        <f t="shared" si="216"/>
        <v>5126879</v>
      </c>
      <c r="I3588" s="2" t="s">
        <v>1554</v>
      </c>
      <c r="J3588" s="2" t="s">
        <v>2830</v>
      </c>
      <c r="K3588" s="1">
        <f>+VLOOKUP(B3588,[28]Sheet1!$A:$H,6,0)</f>
        <v>4747113</v>
      </c>
      <c r="L3588" s="1">
        <f t="shared" si="215"/>
        <v>3</v>
      </c>
      <c r="M3588" s="6">
        <f>+VLOOKUP(B3588,[28]Sheet1!$A:$H,8,0)</f>
        <v>45359</v>
      </c>
      <c r="N3588" t="s">
        <v>5677</v>
      </c>
      <c r="R3588" s="4"/>
    </row>
    <row r="3589" spans="1:18" hidden="1" x14ac:dyDescent="0.2">
      <c r="A3589" s="6">
        <v>45338</v>
      </c>
      <c r="B3589" s="2">
        <v>8321</v>
      </c>
      <c r="C3589" s="2" t="s">
        <v>5404</v>
      </c>
      <c r="D3589" s="2" t="s">
        <v>5582</v>
      </c>
      <c r="E3589" s="1">
        <v>15672660</v>
      </c>
      <c r="F3589" s="8" t="s">
        <v>316</v>
      </c>
      <c r="G3589" s="1">
        <v>1253813</v>
      </c>
      <c r="H3589" s="1">
        <f t="shared" si="216"/>
        <v>16926473</v>
      </c>
      <c r="I3589" s="2" t="s">
        <v>2339</v>
      </c>
      <c r="J3589" s="2" t="s">
        <v>1408</v>
      </c>
      <c r="K3589" s="1">
        <f>+VLOOKUP(B3589,[28]Sheet1!$A:$H,6,0)</f>
        <v>15672663</v>
      </c>
      <c r="L3589" s="1">
        <f t="shared" si="215"/>
        <v>3</v>
      </c>
      <c r="M3589" s="6">
        <f>+VLOOKUP(B3589,[28]Sheet1!$A:$H,8,0)</f>
        <v>45359</v>
      </c>
      <c r="N3589" t="s">
        <v>5677</v>
      </c>
      <c r="R3589" s="4"/>
    </row>
    <row r="3590" spans="1:18" hidden="1" x14ac:dyDescent="0.2">
      <c r="A3590" s="6">
        <v>45338</v>
      </c>
      <c r="B3590" s="2">
        <v>8322</v>
      </c>
      <c r="C3590" s="2" t="s">
        <v>5404</v>
      </c>
      <c r="D3590" s="2" t="s">
        <v>5583</v>
      </c>
      <c r="E3590" s="1">
        <v>6824480</v>
      </c>
      <c r="F3590" s="8" t="s">
        <v>316</v>
      </c>
      <c r="G3590" s="1">
        <v>545958</v>
      </c>
      <c r="H3590" s="1">
        <f t="shared" si="216"/>
        <v>7370438</v>
      </c>
      <c r="I3590" s="2" t="s">
        <v>2339</v>
      </c>
      <c r="J3590" s="2" t="s">
        <v>1408</v>
      </c>
      <c r="K3590" s="1">
        <f>+VLOOKUP(B3590,[28]Sheet1!$A:$H,6,0)</f>
        <v>6824475</v>
      </c>
      <c r="L3590" s="1">
        <f t="shared" si="215"/>
        <v>-5</v>
      </c>
      <c r="M3590" s="6">
        <f>+VLOOKUP(B3590,[28]Sheet1!$A:$H,8,0)</f>
        <v>45359</v>
      </c>
      <c r="N3590" t="s">
        <v>5677</v>
      </c>
      <c r="R3590" s="4"/>
    </row>
    <row r="3591" spans="1:18" hidden="1" x14ac:dyDescent="0.2">
      <c r="A3591" s="6">
        <v>45338</v>
      </c>
      <c r="B3591" s="2">
        <v>8323</v>
      </c>
      <c r="C3591" s="2" t="s">
        <v>5404</v>
      </c>
      <c r="D3591" s="2" t="s">
        <v>5584</v>
      </c>
      <c r="E3591" s="1">
        <v>1110580</v>
      </c>
      <c r="F3591" s="8" t="s">
        <v>316</v>
      </c>
      <c r="G3591" s="1">
        <v>88846</v>
      </c>
      <c r="H3591" s="1">
        <f t="shared" si="216"/>
        <v>1199426</v>
      </c>
      <c r="I3591" s="2" t="s">
        <v>1900</v>
      </c>
      <c r="J3591" s="2" t="s">
        <v>441</v>
      </c>
      <c r="K3591" s="1">
        <f>+VLOOKUP(B3591,[28]Sheet1!$A:$H,6,0)</f>
        <v>1110575</v>
      </c>
      <c r="L3591" s="1">
        <f t="shared" si="215"/>
        <v>-5</v>
      </c>
      <c r="M3591" s="6">
        <f>+VLOOKUP(B3591,[28]Sheet1!$A:$H,8,0)</f>
        <v>45359</v>
      </c>
      <c r="N3591" t="s">
        <v>5677</v>
      </c>
      <c r="R3591" s="4"/>
    </row>
    <row r="3592" spans="1:18" hidden="1" x14ac:dyDescent="0.2">
      <c r="A3592" s="6">
        <v>45339</v>
      </c>
      <c r="B3592" s="2">
        <v>8715</v>
      </c>
      <c r="C3592" s="2" t="s">
        <v>5404</v>
      </c>
      <c r="D3592" s="2" t="s">
        <v>5585</v>
      </c>
      <c r="E3592" s="1">
        <v>6268980</v>
      </c>
      <c r="F3592" s="8" t="s">
        <v>316</v>
      </c>
      <c r="G3592" s="1">
        <v>501518</v>
      </c>
      <c r="H3592" s="1">
        <f t="shared" si="216"/>
        <v>6770498</v>
      </c>
      <c r="I3592" s="2" t="s">
        <v>2355</v>
      </c>
      <c r="J3592" s="2" t="s">
        <v>2013</v>
      </c>
      <c r="K3592" s="1">
        <f>+VLOOKUP(B3592,[28]Sheet1!$A:$H,6,0)</f>
        <v>6268975</v>
      </c>
      <c r="L3592" s="1">
        <f t="shared" si="215"/>
        <v>-5</v>
      </c>
      <c r="M3592" s="6">
        <f>+VLOOKUP(B3592,[28]Sheet1!$A:$H,8,0)</f>
        <v>45359</v>
      </c>
      <c r="N3592" t="s">
        <v>5677</v>
      </c>
      <c r="R3592" s="4"/>
    </row>
    <row r="3593" spans="1:18" hidden="1" x14ac:dyDescent="0.2">
      <c r="A3593" s="6">
        <v>45339</v>
      </c>
      <c r="B3593" s="2">
        <v>8716</v>
      </c>
      <c r="C3593" s="2" t="s">
        <v>5404</v>
      </c>
      <c r="D3593" s="2" t="s">
        <v>5586</v>
      </c>
      <c r="E3593" s="1">
        <v>2024120</v>
      </c>
      <c r="F3593" s="8" t="s">
        <v>316</v>
      </c>
      <c r="G3593" s="1">
        <v>161930</v>
      </c>
      <c r="H3593" s="1">
        <f t="shared" si="216"/>
        <v>2186050</v>
      </c>
      <c r="I3593" s="2" t="s">
        <v>2355</v>
      </c>
      <c r="J3593" s="2" t="s">
        <v>2013</v>
      </c>
      <c r="K3593" s="1">
        <f>+VLOOKUP(B3593,[28]Sheet1!$A:$H,6,0)</f>
        <v>2024125</v>
      </c>
      <c r="L3593" s="1">
        <f t="shared" si="215"/>
        <v>5</v>
      </c>
      <c r="M3593" s="6">
        <f>+VLOOKUP(B3593,[28]Sheet1!$A:$H,8,0)</f>
        <v>45359</v>
      </c>
      <c r="N3593" t="s">
        <v>5677</v>
      </c>
      <c r="R3593" s="4"/>
    </row>
    <row r="3594" spans="1:18" hidden="1" x14ac:dyDescent="0.2">
      <c r="A3594" s="6">
        <v>45339</v>
      </c>
      <c r="B3594" s="2">
        <v>8717</v>
      </c>
      <c r="C3594" s="2" t="s">
        <v>5404</v>
      </c>
      <c r="D3594" s="2" t="s">
        <v>5587</v>
      </c>
      <c r="E3594" s="1">
        <v>12410068</v>
      </c>
      <c r="F3594" s="8" t="s">
        <v>316</v>
      </c>
      <c r="G3594" s="1">
        <v>992805</v>
      </c>
      <c r="H3594" s="1">
        <f t="shared" si="216"/>
        <v>13402873</v>
      </c>
      <c r="I3594" s="2" t="s">
        <v>2355</v>
      </c>
      <c r="J3594" s="2" t="s">
        <v>2013</v>
      </c>
      <c r="K3594" s="1">
        <f>+VLOOKUP(B3594,[28]Sheet1!$A:$H,6,0)</f>
        <v>12410063</v>
      </c>
      <c r="L3594" s="1">
        <f t="shared" si="215"/>
        <v>-5</v>
      </c>
      <c r="M3594" s="6">
        <f>+VLOOKUP(B3594,[28]Sheet1!$A:$H,8,0)</f>
        <v>45359</v>
      </c>
      <c r="N3594" t="s">
        <v>5677</v>
      </c>
      <c r="R3594" s="4"/>
    </row>
    <row r="3595" spans="1:18" hidden="1" x14ac:dyDescent="0.2">
      <c r="A3595" s="6">
        <v>45342</v>
      </c>
      <c r="B3595" s="2">
        <v>77</v>
      </c>
      <c r="C3595" s="2" t="s">
        <v>5468</v>
      </c>
      <c r="D3595" s="2" t="s">
        <v>1889</v>
      </c>
      <c r="E3595" s="1">
        <v>-111058</v>
      </c>
      <c r="F3595" s="8" t="s">
        <v>316</v>
      </c>
      <c r="G3595" s="1">
        <v>-8885</v>
      </c>
      <c r="H3595" s="1">
        <f t="shared" si="216"/>
        <v>-119943</v>
      </c>
      <c r="I3595" s="2" t="s">
        <v>24</v>
      </c>
      <c r="J3595" s="2" t="s">
        <v>349</v>
      </c>
      <c r="K3595" s="1">
        <f>+VLOOKUP(B3595,[29]Sheet1!$A:$H,6,0)</f>
        <v>-111062</v>
      </c>
      <c r="L3595" s="1">
        <f t="shared" si="215"/>
        <v>-4</v>
      </c>
      <c r="M3595" s="6">
        <f>+VLOOKUP(B3595,[29]Sheet1!$A:$H,8,0)</f>
        <v>45415</v>
      </c>
      <c r="N3595" t="s">
        <v>5748</v>
      </c>
      <c r="R3595" s="4"/>
    </row>
    <row r="3596" spans="1:18" hidden="1" x14ac:dyDescent="0.2">
      <c r="A3596" s="6">
        <v>45342</v>
      </c>
      <c r="B3596" s="2">
        <v>78</v>
      </c>
      <c r="C3596" s="2" t="s">
        <v>5468</v>
      </c>
      <c r="D3596" s="2" t="s">
        <v>1889</v>
      </c>
      <c r="E3596" s="1">
        <v>-194109</v>
      </c>
      <c r="F3596" s="8" t="s">
        <v>316</v>
      </c>
      <c r="G3596" s="1">
        <v>-15529</v>
      </c>
      <c r="H3596" s="1">
        <f t="shared" si="216"/>
        <v>-209638</v>
      </c>
      <c r="I3596" s="2" t="s">
        <v>24</v>
      </c>
      <c r="J3596" s="2" t="s">
        <v>349</v>
      </c>
      <c r="K3596" s="1">
        <f>+VLOOKUP(B3596,[29]Sheet1!$A:$H,6,0)</f>
        <v>-194105</v>
      </c>
      <c r="L3596" s="1">
        <f t="shared" si="215"/>
        <v>4</v>
      </c>
      <c r="M3596" s="6">
        <f>+VLOOKUP(B3596,[29]Sheet1!$A:$H,8,0)</f>
        <v>45415</v>
      </c>
      <c r="N3596" t="s">
        <v>5748</v>
      </c>
      <c r="R3596" s="4"/>
    </row>
    <row r="3597" spans="1:18" hidden="1" x14ac:dyDescent="0.2">
      <c r="A3597" s="6">
        <v>45343</v>
      </c>
      <c r="B3597" s="2">
        <v>79</v>
      </c>
      <c r="C3597" s="2" t="s">
        <v>5468</v>
      </c>
      <c r="D3597" s="2" t="s">
        <v>1889</v>
      </c>
      <c r="E3597" s="1">
        <v>-1214472</v>
      </c>
      <c r="F3597" s="8" t="s">
        <v>316</v>
      </c>
      <c r="G3597" s="1">
        <v>-97158</v>
      </c>
      <c r="H3597" s="1">
        <f t="shared" si="216"/>
        <v>-1311630</v>
      </c>
      <c r="I3597" s="2" t="s">
        <v>2818</v>
      </c>
      <c r="J3597" s="2" t="s">
        <v>364</v>
      </c>
      <c r="K3597" s="1">
        <f>+VLOOKUP(B3597,[28]Sheet1!$A:$H,6,0)</f>
        <v>-1214472</v>
      </c>
      <c r="L3597" s="1">
        <f t="shared" si="215"/>
        <v>0</v>
      </c>
      <c r="M3597" s="6">
        <f>+VLOOKUP(B3597,[28]Sheet1!$A:$H,8,0)</f>
        <v>45359</v>
      </c>
      <c r="N3597" t="s">
        <v>5677</v>
      </c>
      <c r="R3597" s="4"/>
    </row>
    <row r="3598" spans="1:18" hidden="1" x14ac:dyDescent="0.2">
      <c r="A3598" s="6">
        <v>45343</v>
      </c>
      <c r="B3598" s="2">
        <v>8796</v>
      </c>
      <c r="C3598" s="2" t="s">
        <v>5404</v>
      </c>
      <c r="D3598" s="2" t="s">
        <v>5588</v>
      </c>
      <c r="E3598" s="1">
        <v>8884640</v>
      </c>
      <c r="F3598" s="8" t="s">
        <v>316</v>
      </c>
      <c r="G3598" s="1">
        <v>710771</v>
      </c>
      <c r="H3598" s="1">
        <f t="shared" si="216"/>
        <v>9595411</v>
      </c>
      <c r="I3598" s="2" t="s">
        <v>1893</v>
      </c>
      <c r="J3598" s="2" t="s">
        <v>375</v>
      </c>
      <c r="K3598" s="1">
        <f>+VLOOKUP(B3598,[28]Sheet1!$A:$H,6,0)</f>
        <v>8884638</v>
      </c>
      <c r="L3598" s="1">
        <f t="shared" si="215"/>
        <v>-2</v>
      </c>
      <c r="M3598" s="6">
        <f>+VLOOKUP(B3598,[28]Sheet1!$A:$H,8,0)</f>
        <v>45359</v>
      </c>
      <c r="N3598" t="s">
        <v>5677</v>
      </c>
      <c r="R3598" s="4"/>
    </row>
    <row r="3599" spans="1:18" hidden="1" x14ac:dyDescent="0.2">
      <c r="A3599" s="6">
        <v>45343</v>
      </c>
      <c r="B3599" s="2">
        <v>8797</v>
      </c>
      <c r="C3599" s="2" t="s">
        <v>5404</v>
      </c>
      <c r="D3599" s="2" t="s">
        <v>5589</v>
      </c>
      <c r="E3599" s="1">
        <v>31347000</v>
      </c>
      <c r="F3599" s="8" t="s">
        <v>316</v>
      </c>
      <c r="G3599" s="1">
        <v>2507760</v>
      </c>
      <c r="H3599" s="1">
        <f t="shared" si="216"/>
        <v>33854760</v>
      </c>
      <c r="I3599" s="2" t="s">
        <v>1893</v>
      </c>
      <c r="J3599" s="2" t="s">
        <v>375</v>
      </c>
      <c r="K3599" s="1">
        <f>+VLOOKUP(B3599,[28]Sheet1!$A:$H,6,0)</f>
        <v>31347000</v>
      </c>
      <c r="L3599" s="1">
        <f t="shared" si="215"/>
        <v>0</v>
      </c>
      <c r="M3599" s="6">
        <f>+VLOOKUP(B3599,[28]Sheet1!$A:$H,8,0)</f>
        <v>45359</v>
      </c>
      <c r="N3599" t="s">
        <v>5677</v>
      </c>
      <c r="R3599" s="4"/>
    </row>
    <row r="3600" spans="1:18" hidden="1" x14ac:dyDescent="0.2">
      <c r="A3600" s="6">
        <v>45348</v>
      </c>
      <c r="B3600" s="2">
        <v>9990</v>
      </c>
      <c r="C3600" s="2" t="s">
        <v>5404</v>
      </c>
      <c r="D3600" s="2" t="s">
        <v>5590</v>
      </c>
      <c r="E3600" s="1">
        <v>2381320</v>
      </c>
      <c r="F3600" s="8" t="s">
        <v>316</v>
      </c>
      <c r="G3600" s="1">
        <v>190506</v>
      </c>
      <c r="H3600" s="1">
        <f t="shared" si="216"/>
        <v>2571826</v>
      </c>
      <c r="I3600" s="2" t="s">
        <v>1893</v>
      </c>
      <c r="J3600" s="2" t="s">
        <v>375</v>
      </c>
      <c r="K3600" s="1">
        <f>+VLOOKUP(B3600,[28]Sheet1!$A:$H,6,0)</f>
        <v>2381325</v>
      </c>
      <c r="L3600" s="1">
        <f t="shared" si="215"/>
        <v>5</v>
      </c>
      <c r="M3600" s="6">
        <f>+VLOOKUP(B3600,[28]Sheet1!$A:$H,8,0)</f>
        <v>45359</v>
      </c>
      <c r="N3600" t="s">
        <v>5677</v>
      </c>
      <c r="R3600" s="4"/>
    </row>
    <row r="3601" spans="1:18" hidden="1" x14ac:dyDescent="0.2">
      <c r="A3601" s="6">
        <v>45349</v>
      </c>
      <c r="B3601" s="2">
        <v>83</v>
      </c>
      <c r="C3601" s="2" t="s">
        <v>5468</v>
      </c>
      <c r="D3601" s="2" t="s">
        <v>1889</v>
      </c>
      <c r="E3601" s="1">
        <v>-714396</v>
      </c>
      <c r="F3601" s="8" t="s">
        <v>316</v>
      </c>
      <c r="G3601" s="1">
        <v>-57152</v>
      </c>
      <c r="H3601" s="1">
        <f t="shared" si="216"/>
        <v>-771548</v>
      </c>
      <c r="I3601" s="2" t="s">
        <v>1893</v>
      </c>
      <c r="J3601" s="2" t="s">
        <v>375</v>
      </c>
      <c r="K3601" s="1">
        <f>+VLOOKUP(B3601,[29]Sheet1!$A:$H,6,0)</f>
        <v>-714400</v>
      </c>
      <c r="L3601" s="1">
        <f t="shared" si="215"/>
        <v>-4</v>
      </c>
      <c r="M3601" s="6">
        <f>+VLOOKUP(B3601,[29]Sheet1!$A:$H,8,0)</f>
        <v>45415</v>
      </c>
      <c r="N3601" t="s">
        <v>5748</v>
      </c>
      <c r="R3601" s="4"/>
    </row>
    <row r="3602" spans="1:18" hidden="1" x14ac:dyDescent="0.2">
      <c r="A3602" s="6">
        <v>45349</v>
      </c>
      <c r="B3602" s="2">
        <v>81</v>
      </c>
      <c r="C3602" s="2" t="s">
        <v>5468</v>
      </c>
      <c r="D3602" s="2" t="s">
        <v>1889</v>
      </c>
      <c r="E3602" s="1">
        <v>-383357</v>
      </c>
      <c r="F3602" s="8" t="s">
        <v>316</v>
      </c>
      <c r="G3602" s="1">
        <v>-30669</v>
      </c>
      <c r="H3602" s="1">
        <f t="shared" si="216"/>
        <v>-414026</v>
      </c>
      <c r="I3602" s="2" t="s">
        <v>2339</v>
      </c>
      <c r="J3602" s="2" t="s">
        <v>1408</v>
      </c>
      <c r="K3602" s="1">
        <f>+VLOOKUP(B3602,[29]Sheet1!$A:$H,6,0)</f>
        <v>-383362</v>
      </c>
      <c r="L3602" s="1">
        <f t="shared" si="215"/>
        <v>-5</v>
      </c>
      <c r="M3602" s="6">
        <f>+VLOOKUP(B3602,[29]Sheet1!$A:$H,8,0)</f>
        <v>45415</v>
      </c>
      <c r="N3602" t="s">
        <v>5748</v>
      </c>
      <c r="R3602" s="4"/>
    </row>
    <row r="3603" spans="1:18" hidden="1" x14ac:dyDescent="0.2">
      <c r="A3603" s="6">
        <v>45349</v>
      </c>
      <c r="B3603" s="2">
        <v>82</v>
      </c>
      <c r="C3603" s="2" t="s">
        <v>5468</v>
      </c>
      <c r="D3603" s="2" t="s">
        <v>1889</v>
      </c>
      <c r="E3603" s="1">
        <v>-382320</v>
      </c>
      <c r="F3603" s="8" t="s">
        <v>316</v>
      </c>
      <c r="G3603" s="1">
        <v>-30586</v>
      </c>
      <c r="H3603" s="1">
        <f t="shared" si="216"/>
        <v>-412906</v>
      </c>
      <c r="I3603" s="2" t="s">
        <v>2339</v>
      </c>
      <c r="J3603" s="2" t="s">
        <v>1408</v>
      </c>
      <c r="K3603" s="1">
        <f>+VLOOKUP(B3603,[29]Sheet1!$A:$H,6,0)</f>
        <v>-382315</v>
      </c>
      <c r="L3603" s="1">
        <f t="shared" si="215"/>
        <v>5</v>
      </c>
      <c r="M3603" s="6">
        <f>+VLOOKUP(B3603,[29]Sheet1!$A:$H,8,0)</f>
        <v>45415</v>
      </c>
      <c r="N3603" t="s">
        <v>5748</v>
      </c>
      <c r="R3603" s="4"/>
    </row>
    <row r="3604" spans="1:18" hidden="1" x14ac:dyDescent="0.2">
      <c r="A3604" s="6">
        <v>45349</v>
      </c>
      <c r="B3604" s="2">
        <v>84</v>
      </c>
      <c r="C3604" s="2" t="s">
        <v>5468</v>
      </c>
      <c r="D3604" s="2" t="s">
        <v>1889</v>
      </c>
      <c r="E3604" s="1">
        <v>-764640</v>
      </c>
      <c r="F3604" s="8" t="s">
        <v>316</v>
      </c>
      <c r="G3604" s="1">
        <v>-61171</v>
      </c>
      <c r="H3604" s="1">
        <f t="shared" si="216"/>
        <v>-825811</v>
      </c>
      <c r="I3604" s="2" t="s">
        <v>1893</v>
      </c>
      <c r="J3604" s="2" t="s">
        <v>375</v>
      </c>
      <c r="K3604" s="1">
        <f>+VLOOKUP(B3604,[29]Sheet1!$A:$H,6,0)</f>
        <v>-764636</v>
      </c>
      <c r="L3604" s="1">
        <f t="shared" si="215"/>
        <v>4</v>
      </c>
      <c r="M3604" s="6">
        <f>+VLOOKUP(B3604,[29]Sheet1!$A:$H,8,0)</f>
        <v>45415</v>
      </c>
      <c r="N3604" t="s">
        <v>5748</v>
      </c>
      <c r="R3604" s="4"/>
    </row>
    <row r="3605" spans="1:18" hidden="1" x14ac:dyDescent="0.2">
      <c r="A3605" s="6">
        <v>45350</v>
      </c>
      <c r="B3605" s="2">
        <v>10013</v>
      </c>
      <c r="C3605" s="2" t="s">
        <v>5404</v>
      </c>
      <c r="D3605" s="2" t="s">
        <v>5591</v>
      </c>
      <c r="E3605" s="1">
        <v>3331740</v>
      </c>
      <c r="F3605" s="8" t="s">
        <v>316</v>
      </c>
      <c r="G3605" s="1">
        <v>266539</v>
      </c>
      <c r="H3605" s="1">
        <f t="shared" si="216"/>
        <v>3598279</v>
      </c>
      <c r="I3605" s="2" t="s">
        <v>2339</v>
      </c>
      <c r="J3605" s="2" t="s">
        <v>1408</v>
      </c>
      <c r="K3605" s="1">
        <f>+VLOOKUP(B3605,[28]Sheet1!$A:$H,6,0)</f>
        <v>3331738</v>
      </c>
      <c r="L3605" s="1">
        <f t="shared" si="215"/>
        <v>-2</v>
      </c>
      <c r="M3605" s="6">
        <f>+VLOOKUP(B3605,[28]Sheet1!$A:$H,8,0)</f>
        <v>45359</v>
      </c>
      <c r="N3605" t="s">
        <v>5677</v>
      </c>
      <c r="R3605" s="4"/>
    </row>
    <row r="3606" spans="1:18" hidden="1" x14ac:dyDescent="0.2">
      <c r="A3606" s="6">
        <v>45350</v>
      </c>
      <c r="B3606" s="2">
        <v>10015</v>
      </c>
      <c r="C3606" s="2" t="s">
        <v>5404</v>
      </c>
      <c r="D3606" s="2" t="s">
        <v>5592</v>
      </c>
      <c r="E3606" s="1">
        <v>6431992</v>
      </c>
      <c r="F3606" s="8" t="s">
        <v>316</v>
      </c>
      <c r="G3606" s="1">
        <v>514559</v>
      </c>
      <c r="H3606" s="1">
        <f t="shared" si="216"/>
        <v>6946551</v>
      </c>
      <c r="I3606" s="2" t="s">
        <v>2818</v>
      </c>
      <c r="J3606" s="2" t="s">
        <v>364</v>
      </c>
      <c r="K3606" s="1">
        <f>+VLOOKUP(B3606,[28]Sheet1!$A:$H,6,0)</f>
        <v>6431988</v>
      </c>
      <c r="L3606" s="1">
        <f t="shared" si="215"/>
        <v>-4</v>
      </c>
      <c r="M3606" s="6">
        <f>+VLOOKUP(B3606,[28]Sheet1!$A:$H,8,0)</f>
        <v>45359</v>
      </c>
      <c r="N3606" t="s">
        <v>5677</v>
      </c>
      <c r="R3606" s="4"/>
    </row>
    <row r="3607" spans="1:18" hidden="1" x14ac:dyDescent="0.2">
      <c r="A3607" s="6">
        <v>45350</v>
      </c>
      <c r="B3607" s="2">
        <v>10016</v>
      </c>
      <c r="C3607" s="2" t="s">
        <v>5404</v>
      </c>
      <c r="D3607" s="2" t="s">
        <v>5593</v>
      </c>
      <c r="E3607" s="1">
        <v>6322015</v>
      </c>
      <c r="F3607" s="8" t="s">
        <v>316</v>
      </c>
      <c r="G3607" s="1">
        <v>505761</v>
      </c>
      <c r="H3607" s="1">
        <f t="shared" si="216"/>
        <v>6827776</v>
      </c>
      <c r="I3607" s="2" t="s">
        <v>1900</v>
      </c>
      <c r="J3607" s="2" t="s">
        <v>441</v>
      </c>
      <c r="K3607" s="1">
        <f>+VLOOKUP(B3607,[28]Sheet1!$A:$H,6,0)</f>
        <v>6322013</v>
      </c>
      <c r="L3607" s="1">
        <f t="shared" si="215"/>
        <v>-2</v>
      </c>
      <c r="M3607" s="6">
        <f>+VLOOKUP(B3607,[28]Sheet1!$A:$H,8,0)</f>
        <v>45359</v>
      </c>
      <c r="N3607" t="s">
        <v>5677</v>
      </c>
      <c r="R3607" s="4"/>
    </row>
    <row r="3608" spans="1:18" hidden="1" x14ac:dyDescent="0.2">
      <c r="A3608" s="6">
        <v>45352</v>
      </c>
      <c r="B3608" s="2">
        <v>126</v>
      </c>
      <c r="C3608" s="2" t="s">
        <v>5468</v>
      </c>
      <c r="D3608" s="2" t="s">
        <v>1889</v>
      </c>
      <c r="E3608" s="1">
        <v>-194109</v>
      </c>
      <c r="F3608" s="8" t="s">
        <v>316</v>
      </c>
      <c r="G3608" s="1">
        <v>-15529</v>
      </c>
      <c r="H3608" s="1">
        <v>-209638</v>
      </c>
      <c r="I3608" s="2" t="s">
        <v>431</v>
      </c>
      <c r="J3608" s="2" t="s">
        <v>2857</v>
      </c>
      <c r="K3608" s="1">
        <f>+VLOOKUP(B3608,[29]Sheet1!$A:$H,6,0)</f>
        <v>-194112</v>
      </c>
      <c r="L3608" s="1">
        <f t="shared" ref="L3608:L3669" si="217">+K3608-E3608</f>
        <v>-3</v>
      </c>
      <c r="M3608" s="6">
        <f>+VLOOKUP(B3608,[29]Sheet1!$A:$H,8,0)</f>
        <v>45415</v>
      </c>
      <c r="N3608" t="s">
        <v>5748</v>
      </c>
      <c r="R3608" s="4"/>
    </row>
    <row r="3609" spans="1:18" hidden="1" x14ac:dyDescent="0.2">
      <c r="A3609" s="6">
        <v>45352</v>
      </c>
      <c r="B3609" s="2">
        <v>127</v>
      </c>
      <c r="C3609" s="2" t="s">
        <v>5468</v>
      </c>
      <c r="D3609" s="2" t="s">
        <v>1889</v>
      </c>
      <c r="E3609" s="1">
        <v>-964845</v>
      </c>
      <c r="F3609" s="8" t="s">
        <v>316</v>
      </c>
      <c r="G3609" s="1">
        <v>-77188</v>
      </c>
      <c r="H3609" s="1">
        <v>-1042033</v>
      </c>
      <c r="I3609" s="2" t="s">
        <v>431</v>
      </c>
      <c r="J3609" s="2" t="s">
        <v>2857</v>
      </c>
      <c r="K3609" s="1">
        <f>+VLOOKUP(B3609,[29]Sheet1!$A:$H,6,0)</f>
        <v>-964850</v>
      </c>
      <c r="L3609" s="1">
        <f t="shared" si="217"/>
        <v>-5</v>
      </c>
      <c r="M3609" s="6">
        <f>+VLOOKUP(B3609,[29]Sheet1!$A:$H,8,0)</f>
        <v>45415</v>
      </c>
      <c r="N3609" t="s">
        <v>5748</v>
      </c>
      <c r="R3609" s="4"/>
    </row>
    <row r="3610" spans="1:18" hidden="1" x14ac:dyDescent="0.2">
      <c r="A3610" s="6">
        <v>45353</v>
      </c>
      <c r="B3610" s="2">
        <v>128</v>
      </c>
      <c r="C3610" s="2" t="s">
        <v>5468</v>
      </c>
      <c r="D3610" s="2" t="s">
        <v>1889</v>
      </c>
      <c r="E3610" s="1">
        <v>-476264</v>
      </c>
      <c r="F3610" s="8" t="s">
        <v>316</v>
      </c>
      <c r="G3610" s="1">
        <v>-38101</v>
      </c>
      <c r="H3610" s="1">
        <v>-514365</v>
      </c>
      <c r="I3610" s="2" t="s">
        <v>1900</v>
      </c>
      <c r="J3610" s="2" t="s">
        <v>441</v>
      </c>
      <c r="K3610" s="1">
        <f>+VLOOKUP(B3610,[26]Sheet1!$A:$H,6,0)</f>
        <v>-476264</v>
      </c>
      <c r="L3610" s="1">
        <f t="shared" si="217"/>
        <v>0</v>
      </c>
      <c r="M3610" s="6">
        <f>+VLOOKUP(B3610,[26]Sheet1!$A:$H,8,0)</f>
        <v>45386</v>
      </c>
      <c r="N3610" t="s">
        <v>5678</v>
      </c>
      <c r="R3610" s="4"/>
    </row>
    <row r="3611" spans="1:18" hidden="1" x14ac:dyDescent="0.2">
      <c r="A3611" s="6">
        <v>45353</v>
      </c>
      <c r="B3611" s="2">
        <v>129</v>
      </c>
      <c r="C3611" s="2" t="s">
        <v>5468</v>
      </c>
      <c r="D3611" s="2" t="s">
        <v>1889</v>
      </c>
      <c r="E3611" s="1">
        <v>-222116</v>
      </c>
      <c r="F3611" s="8" t="s">
        <v>316</v>
      </c>
      <c r="G3611" s="1">
        <v>-17769</v>
      </c>
      <c r="H3611" s="1">
        <v>-239885</v>
      </c>
      <c r="I3611" s="2" t="s">
        <v>944</v>
      </c>
      <c r="J3611" s="2" t="s">
        <v>319</v>
      </c>
      <c r="K3611" s="1">
        <f>+VLOOKUP(B3611,[29]Sheet1!$A:$H,6,0)</f>
        <v>-222112</v>
      </c>
      <c r="L3611" s="1">
        <f t="shared" si="217"/>
        <v>4</v>
      </c>
      <c r="M3611" s="6">
        <f>+VLOOKUP(B3611,[29]Sheet1!$A:$H,8,0)</f>
        <v>45415</v>
      </c>
      <c r="N3611" t="s">
        <v>5748</v>
      </c>
      <c r="R3611" s="4"/>
    </row>
    <row r="3612" spans="1:18" hidden="1" x14ac:dyDescent="0.2">
      <c r="A3612" s="6">
        <v>45353</v>
      </c>
      <c r="B3612" s="2">
        <v>130</v>
      </c>
      <c r="C3612" s="2" t="s">
        <v>5468</v>
      </c>
      <c r="D3612" s="2" t="s">
        <v>1889</v>
      </c>
      <c r="E3612" s="1">
        <v>-424800</v>
      </c>
      <c r="F3612" s="8" t="s">
        <v>316</v>
      </c>
      <c r="G3612" s="1">
        <v>-33984</v>
      </c>
      <c r="H3612" s="1">
        <v>-458784</v>
      </c>
      <c r="I3612" s="2" t="s">
        <v>944</v>
      </c>
      <c r="J3612" s="2" t="s">
        <v>319</v>
      </c>
      <c r="K3612" s="1">
        <f>+VLOOKUP(B3612,[29]Sheet1!$A:$H,6,0)</f>
        <v>-424800</v>
      </c>
      <c r="L3612" s="1">
        <f t="shared" si="217"/>
        <v>0</v>
      </c>
      <c r="M3612" s="6">
        <f>+VLOOKUP(B3612,[29]Sheet1!$A:$H,8,0)</f>
        <v>45415</v>
      </c>
      <c r="N3612" t="s">
        <v>5748</v>
      </c>
      <c r="R3612" s="4"/>
    </row>
    <row r="3613" spans="1:18" hidden="1" x14ac:dyDescent="0.2">
      <c r="A3613" s="6">
        <v>45353</v>
      </c>
      <c r="B3613" s="2">
        <v>10579</v>
      </c>
      <c r="C3613" s="2" t="s">
        <v>5404</v>
      </c>
      <c r="D3613" s="2" t="s">
        <v>5594</v>
      </c>
      <c r="E3613" s="1">
        <v>1468620</v>
      </c>
      <c r="F3613" s="8" t="s">
        <v>316</v>
      </c>
      <c r="G3613" s="1">
        <v>117490</v>
      </c>
      <c r="H3613" s="1">
        <v>1586110</v>
      </c>
      <c r="I3613" s="2" t="s">
        <v>2818</v>
      </c>
      <c r="J3613" s="2" t="s">
        <v>364</v>
      </c>
      <c r="K3613" s="1">
        <f>+VLOOKUP(B3613,[26]Sheet1!$A:$H,6,0)</f>
        <v>1468625</v>
      </c>
      <c r="L3613" s="1">
        <f t="shared" si="217"/>
        <v>5</v>
      </c>
      <c r="M3613" s="6">
        <f>+VLOOKUP(B3613,[26]Sheet1!$A:$H,8,0)</f>
        <v>45386</v>
      </c>
      <c r="N3613" t="s">
        <v>5678</v>
      </c>
      <c r="R3613" s="4"/>
    </row>
    <row r="3614" spans="1:18" hidden="1" x14ac:dyDescent="0.2">
      <c r="A3614" s="6">
        <v>45353</v>
      </c>
      <c r="B3614" s="2">
        <v>10580</v>
      </c>
      <c r="C3614" s="2" t="s">
        <v>5404</v>
      </c>
      <c r="D3614" s="2" t="s">
        <v>5595</v>
      </c>
      <c r="E3614" s="1">
        <v>1110580</v>
      </c>
      <c r="F3614" s="8" t="s">
        <v>316</v>
      </c>
      <c r="G3614" s="1">
        <v>88846</v>
      </c>
      <c r="H3614" s="1">
        <v>1199426</v>
      </c>
      <c r="I3614" s="2" t="s">
        <v>124</v>
      </c>
      <c r="J3614" s="2" t="s">
        <v>1197</v>
      </c>
      <c r="K3614" s="1">
        <f>+VLOOKUP(B3614,[26]Sheet1!$A:$H,6,0)</f>
        <v>1110575</v>
      </c>
      <c r="L3614" s="1">
        <f t="shared" si="217"/>
        <v>-5</v>
      </c>
      <c r="M3614" s="6">
        <f>+VLOOKUP(B3614,[26]Sheet1!$A:$H,8,0)</f>
        <v>45386</v>
      </c>
      <c r="N3614" t="s">
        <v>5678</v>
      </c>
      <c r="R3614" s="4"/>
    </row>
    <row r="3615" spans="1:18" hidden="1" x14ac:dyDescent="0.2">
      <c r="A3615" s="6">
        <v>45353</v>
      </c>
      <c r="B3615" s="2">
        <v>10581</v>
      </c>
      <c r="C3615" s="2" t="s">
        <v>5404</v>
      </c>
      <c r="D3615" s="2" t="s">
        <v>5596</v>
      </c>
      <c r="E3615" s="1">
        <v>2144100</v>
      </c>
      <c r="F3615" s="8" t="s">
        <v>316</v>
      </c>
      <c r="G3615" s="1">
        <v>171528</v>
      </c>
      <c r="H3615" s="1">
        <v>2315628</v>
      </c>
      <c r="I3615" s="2" t="s">
        <v>431</v>
      </c>
      <c r="J3615" s="2" t="s">
        <v>2857</v>
      </c>
      <c r="K3615" s="1">
        <f>+VLOOKUP(B3615,[26]Sheet1!$A:$H,6,0)</f>
        <v>2144100</v>
      </c>
      <c r="L3615" s="1">
        <f t="shared" si="217"/>
        <v>0</v>
      </c>
      <c r="M3615" s="6">
        <f>+VLOOKUP(B3615,[26]Sheet1!$A:$H,8,0)</f>
        <v>45386</v>
      </c>
      <c r="N3615" t="s">
        <v>5678</v>
      </c>
      <c r="R3615" s="4"/>
    </row>
    <row r="3616" spans="1:18" hidden="1" x14ac:dyDescent="0.2">
      <c r="A3616" s="6">
        <v>45355</v>
      </c>
      <c r="B3616" s="2">
        <v>134</v>
      </c>
      <c r="C3616" s="2" t="s">
        <v>5468</v>
      </c>
      <c r="D3616" s="2" t="s">
        <v>1889</v>
      </c>
      <c r="E3616" s="1">
        <v>-1062000</v>
      </c>
      <c r="F3616" s="8" t="s">
        <v>316</v>
      </c>
      <c r="G3616" s="1">
        <v>-84960</v>
      </c>
      <c r="H3616" s="1">
        <v>-1146960</v>
      </c>
      <c r="I3616" s="2" t="s">
        <v>1796</v>
      </c>
      <c r="J3616" s="2" t="s">
        <v>913</v>
      </c>
      <c r="K3616" s="1">
        <f>+VLOOKUP(B3616,[29]Sheet1!$A:$H,6,0)</f>
        <v>-1061998</v>
      </c>
      <c r="L3616" s="1">
        <f t="shared" si="217"/>
        <v>2</v>
      </c>
      <c r="M3616" s="6">
        <f>+VLOOKUP(B3616,[29]Sheet1!$A:$H,8,0)</f>
        <v>45415</v>
      </c>
      <c r="N3616" t="s">
        <v>5748</v>
      </c>
      <c r="R3616" s="4"/>
    </row>
    <row r="3617" spans="1:18" hidden="1" x14ac:dyDescent="0.2">
      <c r="A3617" s="6">
        <v>45355</v>
      </c>
      <c r="B3617" s="2">
        <v>131</v>
      </c>
      <c r="C3617" s="2" t="s">
        <v>5468</v>
      </c>
      <c r="D3617" s="2" t="s">
        <v>1889</v>
      </c>
      <c r="E3617" s="1">
        <v>-313470</v>
      </c>
      <c r="F3617" s="8" t="s">
        <v>316</v>
      </c>
      <c r="G3617" s="1">
        <v>-25078</v>
      </c>
      <c r="H3617" s="1">
        <v>-338548</v>
      </c>
      <c r="I3617" s="2" t="s">
        <v>24</v>
      </c>
      <c r="J3617" s="2" t="s">
        <v>349</v>
      </c>
      <c r="K3617" s="1">
        <f>+VLOOKUP(B3617,[29]Sheet1!$A:$H,6,0)</f>
        <v>-313475</v>
      </c>
      <c r="L3617" s="1">
        <f t="shared" si="217"/>
        <v>-5</v>
      </c>
      <c r="M3617" s="6">
        <f>+VLOOKUP(B3617,[29]Sheet1!$A:$H,8,0)</f>
        <v>45415</v>
      </c>
      <c r="N3617" t="s">
        <v>5748</v>
      </c>
      <c r="R3617" s="4"/>
    </row>
    <row r="3618" spans="1:18" hidden="1" x14ac:dyDescent="0.2">
      <c r="A3618" s="6">
        <v>45355</v>
      </c>
      <c r="B3618" s="2">
        <v>132</v>
      </c>
      <c r="C3618" s="2" t="s">
        <v>5468</v>
      </c>
      <c r="D3618" s="2" t="s">
        <v>1889</v>
      </c>
      <c r="E3618" s="1">
        <v>-191160</v>
      </c>
      <c r="F3618" s="8" t="s">
        <v>316</v>
      </c>
      <c r="G3618" s="1">
        <v>-15293</v>
      </c>
      <c r="H3618" s="1">
        <v>-206453</v>
      </c>
      <c r="I3618" s="2" t="s">
        <v>24</v>
      </c>
      <c r="J3618" s="2" t="s">
        <v>349</v>
      </c>
      <c r="K3618" s="1">
        <f>+VLOOKUP(B3618,[29]Sheet1!$A:$H,6,0)</f>
        <v>-191155</v>
      </c>
      <c r="L3618" s="1">
        <f t="shared" si="217"/>
        <v>5</v>
      </c>
      <c r="M3618" s="6">
        <f>+VLOOKUP(B3618,[29]Sheet1!$A:$H,8,0)</f>
        <v>45415</v>
      </c>
      <c r="N3618" t="s">
        <v>5748</v>
      </c>
      <c r="R3618" s="4"/>
    </row>
    <row r="3619" spans="1:18" hidden="1" x14ac:dyDescent="0.2">
      <c r="A3619" s="6">
        <v>45355</v>
      </c>
      <c r="B3619" s="2">
        <v>133</v>
      </c>
      <c r="C3619" s="2" t="s">
        <v>5468</v>
      </c>
      <c r="D3619" s="2" t="s">
        <v>1889</v>
      </c>
      <c r="E3619" s="1">
        <v>-182248</v>
      </c>
      <c r="F3619" s="8" t="s">
        <v>316</v>
      </c>
      <c r="G3619" s="1">
        <v>-14580</v>
      </c>
      <c r="H3619" s="1">
        <v>-196828</v>
      </c>
      <c r="I3619" s="2" t="s">
        <v>1796</v>
      </c>
      <c r="J3619" s="2" t="s">
        <v>913</v>
      </c>
      <c r="K3619" s="1">
        <f>+VLOOKUP(B3619,[29]Sheet1!$A:$H,6,0)</f>
        <v>-182250</v>
      </c>
      <c r="L3619" s="1">
        <f t="shared" si="217"/>
        <v>-2</v>
      </c>
      <c r="M3619" s="6">
        <f>+VLOOKUP(B3619,[29]Sheet1!$A:$H,8,0)</f>
        <v>45415</v>
      </c>
      <c r="N3619" t="s">
        <v>5748</v>
      </c>
      <c r="R3619" s="4"/>
    </row>
    <row r="3620" spans="1:18" hidden="1" x14ac:dyDescent="0.2">
      <c r="A3620" s="6">
        <v>45355</v>
      </c>
      <c r="B3620" s="2">
        <v>135</v>
      </c>
      <c r="C3620" s="2" t="s">
        <v>5468</v>
      </c>
      <c r="D3620" s="2" t="s">
        <v>1889</v>
      </c>
      <c r="E3620" s="1">
        <v>-1552872</v>
      </c>
      <c r="F3620" s="8" t="s">
        <v>316</v>
      </c>
      <c r="G3620" s="1">
        <v>-124230</v>
      </c>
      <c r="H3620" s="1">
        <v>-1677102</v>
      </c>
      <c r="I3620" s="2" t="s">
        <v>1796</v>
      </c>
      <c r="J3620" s="2" t="s">
        <v>913</v>
      </c>
      <c r="K3620" s="1">
        <f>+VLOOKUP(B3620,[26]Sheet1!$A:$H,6,0)</f>
        <v>-1552872</v>
      </c>
      <c r="L3620" s="1">
        <f t="shared" si="217"/>
        <v>0</v>
      </c>
      <c r="M3620" s="6">
        <f>+VLOOKUP(B3620,[26]Sheet1!$A:$H,8,0)</f>
        <v>45386</v>
      </c>
      <c r="N3620" t="s">
        <v>5678</v>
      </c>
      <c r="R3620" s="4"/>
    </row>
    <row r="3621" spans="1:18" hidden="1" x14ac:dyDescent="0.2">
      <c r="A3621" s="6">
        <v>45355</v>
      </c>
      <c r="B3621" s="2">
        <v>10652</v>
      </c>
      <c r="C3621" s="2" t="s">
        <v>5404</v>
      </c>
      <c r="D3621" s="2" t="s">
        <v>5597</v>
      </c>
      <c r="E3621" s="1">
        <v>10155790</v>
      </c>
      <c r="F3621" s="8" t="s">
        <v>316</v>
      </c>
      <c r="G3621" s="1">
        <v>812463</v>
      </c>
      <c r="H3621" s="1">
        <v>10968253</v>
      </c>
      <c r="I3621" s="2" t="s">
        <v>2355</v>
      </c>
      <c r="J3621" s="2" t="s">
        <v>2013</v>
      </c>
      <c r="K3621" s="1">
        <f>+VLOOKUP(B3621,[26]Sheet1!$A:$H,6,0)</f>
        <v>10155788</v>
      </c>
      <c r="L3621" s="1">
        <f t="shared" si="217"/>
        <v>-2</v>
      </c>
      <c r="M3621" s="6">
        <f>+VLOOKUP(B3621,[26]Sheet1!$A:$H,8,0)</f>
        <v>45386</v>
      </c>
      <c r="N3621" t="s">
        <v>5678</v>
      </c>
      <c r="R3621" s="4"/>
    </row>
    <row r="3622" spans="1:18" hidden="1" x14ac:dyDescent="0.2">
      <c r="A3622" s="6">
        <v>45359</v>
      </c>
      <c r="B3622" s="2">
        <v>11252</v>
      </c>
      <c r="C3622" s="2" t="s">
        <v>5404</v>
      </c>
      <c r="D3622" s="2" t="s">
        <v>5598</v>
      </c>
      <c r="E3622" s="1">
        <v>2144100</v>
      </c>
      <c r="F3622" s="8" t="s">
        <v>316</v>
      </c>
      <c r="G3622" s="1">
        <v>171528</v>
      </c>
      <c r="H3622" s="1">
        <v>2315628</v>
      </c>
      <c r="I3622" s="2" t="s">
        <v>2355</v>
      </c>
      <c r="J3622" s="2" t="s">
        <v>2013</v>
      </c>
      <c r="K3622" s="1">
        <f>+VLOOKUP(B3622,[26]Sheet1!$A:$H,6,0)</f>
        <v>2144100</v>
      </c>
      <c r="L3622" s="1">
        <f t="shared" si="217"/>
        <v>0</v>
      </c>
      <c r="M3622" s="6">
        <f>+VLOOKUP(B3622,[26]Sheet1!$A:$H,8,0)</f>
        <v>45386</v>
      </c>
      <c r="N3622" t="s">
        <v>5678</v>
      </c>
      <c r="R3622" s="4"/>
    </row>
    <row r="3623" spans="1:18" hidden="1" x14ac:dyDescent="0.2">
      <c r="A3623" s="6">
        <v>45360</v>
      </c>
      <c r="B3623" s="2">
        <v>11466</v>
      </c>
      <c r="C3623" s="2" t="s">
        <v>5404</v>
      </c>
      <c r="D3623" s="2" t="s">
        <v>5599</v>
      </c>
      <c r="E3623" s="1">
        <v>2144100</v>
      </c>
      <c r="F3623" s="8" t="s">
        <v>316</v>
      </c>
      <c r="G3623" s="1">
        <v>171528</v>
      </c>
      <c r="H3623" s="1">
        <v>2315628</v>
      </c>
      <c r="I3623" s="2" t="s">
        <v>1900</v>
      </c>
      <c r="J3623" s="2" t="s">
        <v>441</v>
      </c>
      <c r="K3623" s="1">
        <f>+VLOOKUP(B3623,[26]Sheet1!$A:$H,6,0)</f>
        <v>2144100</v>
      </c>
      <c r="L3623" s="1">
        <f t="shared" si="217"/>
        <v>0</v>
      </c>
      <c r="M3623" s="6">
        <f>+VLOOKUP(B3623,[26]Sheet1!$A:$H,8,0)</f>
        <v>45386</v>
      </c>
      <c r="N3623" t="s">
        <v>5678</v>
      </c>
      <c r="R3623" s="4"/>
    </row>
    <row r="3624" spans="1:18" hidden="1" x14ac:dyDescent="0.2">
      <c r="A3624" s="6">
        <v>45360</v>
      </c>
      <c r="B3624" s="2">
        <v>11467</v>
      </c>
      <c r="C3624" s="2" t="s">
        <v>5404</v>
      </c>
      <c r="D3624" s="2" t="s">
        <v>5600</v>
      </c>
      <c r="E3624" s="1">
        <v>3849940</v>
      </c>
      <c r="F3624" s="8" t="s">
        <v>316</v>
      </c>
      <c r="G3624" s="1">
        <v>307995</v>
      </c>
      <c r="H3624" s="1">
        <v>4157935</v>
      </c>
      <c r="I3624" s="2" t="s">
        <v>944</v>
      </c>
      <c r="J3624" s="2" t="s">
        <v>319</v>
      </c>
      <c r="K3624" s="1">
        <f>+VLOOKUP(B3624,[26]Sheet1!$A:$H,6,0)</f>
        <v>3849938</v>
      </c>
      <c r="L3624" s="1">
        <f t="shared" si="217"/>
        <v>-2</v>
      </c>
      <c r="M3624" s="6">
        <f>+VLOOKUP(B3624,[26]Sheet1!$A:$H,8,0)</f>
        <v>45386</v>
      </c>
      <c r="N3624" t="s">
        <v>5678</v>
      </c>
      <c r="R3624" s="4"/>
    </row>
    <row r="3625" spans="1:18" hidden="1" x14ac:dyDescent="0.2">
      <c r="A3625" s="6">
        <v>45360</v>
      </c>
      <c r="B3625" s="2">
        <v>11468</v>
      </c>
      <c r="C3625" s="2" t="s">
        <v>5404</v>
      </c>
      <c r="D3625" s="2" t="s">
        <v>5601</v>
      </c>
      <c r="E3625" s="1">
        <v>5318560</v>
      </c>
      <c r="F3625" s="8" t="s">
        <v>316</v>
      </c>
      <c r="G3625" s="1">
        <v>425485</v>
      </c>
      <c r="H3625" s="1">
        <v>5744045</v>
      </c>
      <c r="I3625" s="2" t="s">
        <v>2339</v>
      </c>
      <c r="J3625" s="2" t="s">
        <v>1408</v>
      </c>
      <c r="K3625" s="1">
        <f>+VLOOKUP(B3625,[26]Sheet1!$A:$H,6,0)</f>
        <v>5318563</v>
      </c>
      <c r="L3625" s="1">
        <f t="shared" si="217"/>
        <v>3</v>
      </c>
      <c r="M3625" s="6">
        <f>+VLOOKUP(B3625,[26]Sheet1!$A:$H,8,0)</f>
        <v>45386</v>
      </c>
      <c r="N3625" t="s">
        <v>5678</v>
      </c>
      <c r="R3625" s="4"/>
    </row>
    <row r="3626" spans="1:18" hidden="1" x14ac:dyDescent="0.2">
      <c r="A3626" s="6">
        <v>45360</v>
      </c>
      <c r="B3626" s="2">
        <v>11469</v>
      </c>
      <c r="C3626" s="2" t="s">
        <v>5404</v>
      </c>
      <c r="D3626" s="2" t="s">
        <v>5602</v>
      </c>
      <c r="E3626" s="1">
        <v>2395015</v>
      </c>
      <c r="F3626" s="8" t="s">
        <v>316</v>
      </c>
      <c r="G3626" s="1">
        <v>191601</v>
      </c>
      <c r="H3626" s="1">
        <v>2586616</v>
      </c>
      <c r="I3626" s="2" t="s">
        <v>2339</v>
      </c>
      <c r="J3626" s="2" t="s">
        <v>1408</v>
      </c>
      <c r="K3626" s="1">
        <f>+VLOOKUP(B3626,[26]Sheet1!$A:$H,6,0)</f>
        <v>2395013</v>
      </c>
      <c r="L3626" s="1">
        <f t="shared" si="217"/>
        <v>-2</v>
      </c>
      <c r="M3626" s="6">
        <f>+VLOOKUP(B3626,[26]Sheet1!$A:$H,8,0)</f>
        <v>45386</v>
      </c>
      <c r="N3626" t="s">
        <v>5678</v>
      </c>
      <c r="R3626" s="4"/>
    </row>
    <row r="3627" spans="1:18" hidden="1" x14ac:dyDescent="0.2">
      <c r="A3627" s="6">
        <v>45360</v>
      </c>
      <c r="B3627" s="2">
        <v>11480</v>
      </c>
      <c r="C3627" s="2" t="s">
        <v>5404</v>
      </c>
      <c r="D3627" s="2" t="s">
        <v>5603</v>
      </c>
      <c r="E3627" s="1">
        <v>11296230</v>
      </c>
      <c r="F3627" s="8" t="s">
        <v>316</v>
      </c>
      <c r="G3627" s="1">
        <v>903698</v>
      </c>
      <c r="H3627" s="1">
        <v>12199928</v>
      </c>
      <c r="I3627" s="2" t="s">
        <v>1796</v>
      </c>
      <c r="J3627" s="2" t="s">
        <v>913</v>
      </c>
      <c r="K3627" s="1">
        <f>+VLOOKUP(B3627,[26]Sheet1!$A:$H,6,0)</f>
        <v>11296225</v>
      </c>
      <c r="L3627" s="1">
        <f t="shared" si="217"/>
        <v>-5</v>
      </c>
      <c r="M3627" s="6">
        <f>+VLOOKUP(B3627,[26]Sheet1!$A:$H,8,0)</f>
        <v>45386</v>
      </c>
      <c r="N3627" t="s">
        <v>5678</v>
      </c>
      <c r="R3627" s="4"/>
    </row>
    <row r="3628" spans="1:18" hidden="1" x14ac:dyDescent="0.2">
      <c r="A3628" s="6">
        <v>45360</v>
      </c>
      <c r="B3628" s="2">
        <v>11490</v>
      </c>
      <c r="C3628" s="2" t="s">
        <v>5404</v>
      </c>
      <c r="D3628" s="2" t="s">
        <v>5604</v>
      </c>
      <c r="E3628" s="1">
        <v>1468620</v>
      </c>
      <c r="F3628" s="8" t="s">
        <v>316</v>
      </c>
      <c r="G3628" s="1">
        <v>117490</v>
      </c>
      <c r="H3628" s="1">
        <v>1586110</v>
      </c>
      <c r="I3628" s="2" t="s">
        <v>431</v>
      </c>
      <c r="J3628" s="2" t="s">
        <v>2857</v>
      </c>
      <c r="K3628" s="1">
        <f>+VLOOKUP(B3628,[26]Sheet1!$A:$H,6,0)</f>
        <v>1468625</v>
      </c>
      <c r="L3628" s="1">
        <f t="shared" si="217"/>
        <v>5</v>
      </c>
      <c r="M3628" s="6">
        <f>+VLOOKUP(B3628,[26]Sheet1!$A:$H,8,0)</f>
        <v>45386</v>
      </c>
      <c r="N3628" t="s">
        <v>5678</v>
      </c>
      <c r="R3628" s="4"/>
    </row>
    <row r="3629" spans="1:18" hidden="1" x14ac:dyDescent="0.2">
      <c r="A3629" s="6">
        <v>45360</v>
      </c>
      <c r="B3629" s="2">
        <v>11493</v>
      </c>
      <c r="C3629" s="2" t="s">
        <v>5404</v>
      </c>
      <c r="D3629" s="2" t="s">
        <v>5605</v>
      </c>
      <c r="E3629" s="1">
        <v>4351770</v>
      </c>
      <c r="F3629" s="8" t="s">
        <v>316</v>
      </c>
      <c r="G3629" s="1">
        <v>348142</v>
      </c>
      <c r="H3629" s="1">
        <v>4699912</v>
      </c>
      <c r="I3629" s="2" t="s">
        <v>1554</v>
      </c>
      <c r="J3629" s="2" t="s">
        <v>2830</v>
      </c>
      <c r="K3629" s="1">
        <f>+VLOOKUP(B3629,[26]Sheet1!$A:$H,6,0)</f>
        <v>4351775</v>
      </c>
      <c r="L3629" s="1">
        <f t="shared" si="217"/>
        <v>5</v>
      </c>
      <c r="M3629" s="6">
        <f>+VLOOKUP(B3629,[26]Sheet1!$A:$H,8,0)</f>
        <v>45386</v>
      </c>
      <c r="N3629" t="s">
        <v>5678</v>
      </c>
      <c r="R3629" s="4"/>
    </row>
    <row r="3630" spans="1:18" hidden="1" x14ac:dyDescent="0.2">
      <c r="A3630" s="6">
        <v>45360</v>
      </c>
      <c r="B3630" s="2">
        <v>11494</v>
      </c>
      <c r="C3630" s="2" t="s">
        <v>5404</v>
      </c>
      <c r="D3630" s="2" t="s">
        <v>5606</v>
      </c>
      <c r="E3630" s="1">
        <v>2381320</v>
      </c>
      <c r="F3630" s="8" t="s">
        <v>316</v>
      </c>
      <c r="G3630" s="1">
        <v>190506</v>
      </c>
      <c r="H3630" s="1">
        <v>2571826</v>
      </c>
      <c r="I3630" s="2" t="s">
        <v>2445</v>
      </c>
      <c r="J3630" s="2" t="s">
        <v>1098</v>
      </c>
      <c r="K3630" s="1">
        <f>+VLOOKUP(B3630,[26]Sheet1!$A:$H,6,0)</f>
        <v>2381325</v>
      </c>
      <c r="L3630" s="1">
        <f t="shared" si="217"/>
        <v>5</v>
      </c>
      <c r="M3630" s="6">
        <f>+VLOOKUP(B3630,[26]Sheet1!$A:$H,8,0)</f>
        <v>45386</v>
      </c>
      <c r="N3630" t="s">
        <v>5678</v>
      </c>
      <c r="R3630" s="4"/>
    </row>
    <row r="3631" spans="1:18" hidden="1" x14ac:dyDescent="0.2">
      <c r="A3631" s="6">
        <v>45360</v>
      </c>
      <c r="B3631" s="2">
        <v>11495</v>
      </c>
      <c r="C3631" s="2" t="s">
        <v>5404</v>
      </c>
      <c r="D3631" s="2" t="s">
        <v>5607</v>
      </c>
      <c r="E3631" s="1">
        <v>4762640</v>
      </c>
      <c r="F3631" s="8" t="s">
        <v>316</v>
      </c>
      <c r="G3631" s="1">
        <v>381011</v>
      </c>
      <c r="H3631" s="1">
        <v>5143651</v>
      </c>
      <c r="I3631" s="2" t="s">
        <v>2818</v>
      </c>
      <c r="J3631" s="2" t="s">
        <v>364</v>
      </c>
      <c r="K3631" s="1">
        <f>+VLOOKUP(B3631,[26]Sheet1!$A:$H,6,0)</f>
        <v>4762638</v>
      </c>
      <c r="L3631" s="1">
        <f t="shared" si="217"/>
        <v>-2</v>
      </c>
      <c r="M3631" s="6">
        <f>+VLOOKUP(B3631,[26]Sheet1!$A:$H,8,0)</f>
        <v>45386</v>
      </c>
      <c r="N3631" t="s">
        <v>5678</v>
      </c>
      <c r="R3631" s="4"/>
    </row>
    <row r="3632" spans="1:18" hidden="1" x14ac:dyDescent="0.2">
      <c r="A3632" s="6">
        <v>45360</v>
      </c>
      <c r="B3632" s="2">
        <v>11498</v>
      </c>
      <c r="C3632" s="2" t="s">
        <v>5404</v>
      </c>
      <c r="D3632" s="2" t="s">
        <v>5608</v>
      </c>
      <c r="E3632" s="1">
        <v>5211435</v>
      </c>
      <c r="F3632" s="8" t="s">
        <v>316</v>
      </c>
      <c r="G3632" s="1">
        <v>416915</v>
      </c>
      <c r="H3632" s="1">
        <v>5628350</v>
      </c>
      <c r="I3632" s="2" t="s">
        <v>24</v>
      </c>
      <c r="J3632" s="2" t="s">
        <v>349</v>
      </c>
      <c r="K3632" s="1">
        <f>+VLOOKUP(B3632,[26]Sheet1!$A:$H,6,0)</f>
        <v>5211438</v>
      </c>
      <c r="L3632" s="1">
        <f t="shared" si="217"/>
        <v>3</v>
      </c>
      <c r="M3632" s="6">
        <f>+VLOOKUP(B3632,[26]Sheet1!$A:$H,8,0)</f>
        <v>45386</v>
      </c>
      <c r="N3632" t="s">
        <v>5678</v>
      </c>
      <c r="R3632" s="4"/>
    </row>
    <row r="3633" spans="1:18" hidden="1" x14ac:dyDescent="0.2">
      <c r="A3633" s="6">
        <v>45362</v>
      </c>
      <c r="B3633" s="2">
        <v>11585</v>
      </c>
      <c r="C3633" s="2" t="s">
        <v>5404</v>
      </c>
      <c r="D3633" s="2" t="s">
        <v>5609</v>
      </c>
      <c r="E3633" s="1">
        <v>5027250</v>
      </c>
      <c r="F3633" s="8" t="s">
        <v>316</v>
      </c>
      <c r="G3633" s="1">
        <v>402180</v>
      </c>
      <c r="H3633" s="1">
        <v>5429430</v>
      </c>
      <c r="I3633" s="2" t="s">
        <v>2119</v>
      </c>
      <c r="J3633" s="2" t="s">
        <v>1150</v>
      </c>
      <c r="K3633" s="1">
        <f>+VLOOKUP(B3633,[26]Sheet1!$A:$H,6,0)</f>
        <v>5027250</v>
      </c>
      <c r="L3633" s="1">
        <f t="shared" si="217"/>
        <v>0</v>
      </c>
      <c r="M3633" s="6">
        <f>+VLOOKUP(B3633,[26]Sheet1!$A:$H,8,0)</f>
        <v>45386</v>
      </c>
      <c r="N3633" t="s">
        <v>5678</v>
      </c>
      <c r="R3633" s="4"/>
    </row>
    <row r="3634" spans="1:18" hidden="1" x14ac:dyDescent="0.2">
      <c r="A3634" s="6">
        <v>45362</v>
      </c>
      <c r="B3634" s="2">
        <v>11586</v>
      </c>
      <c r="C3634" s="2" t="s">
        <v>5404</v>
      </c>
      <c r="D3634" s="2" t="s">
        <v>5610</v>
      </c>
      <c r="E3634" s="1">
        <v>5833880</v>
      </c>
      <c r="F3634" s="8" t="s">
        <v>316</v>
      </c>
      <c r="G3634" s="1">
        <v>466710</v>
      </c>
      <c r="H3634" s="1">
        <v>6300590</v>
      </c>
      <c r="I3634" s="2" t="s">
        <v>2355</v>
      </c>
      <c r="J3634" s="2" t="s">
        <v>2013</v>
      </c>
      <c r="K3634" s="1">
        <f>+VLOOKUP(B3634,[26]Sheet1!$A:$H,6,0)</f>
        <v>5833875</v>
      </c>
      <c r="L3634" s="1">
        <f t="shared" si="217"/>
        <v>-5</v>
      </c>
      <c r="M3634" s="6">
        <f>+VLOOKUP(B3634,[26]Sheet1!$A:$H,8,0)</f>
        <v>45386</v>
      </c>
      <c r="N3634" t="s">
        <v>5678</v>
      </c>
      <c r="R3634" s="4"/>
    </row>
    <row r="3635" spans="1:18" hidden="1" x14ac:dyDescent="0.2">
      <c r="A3635" s="6">
        <v>45362</v>
      </c>
      <c r="B3635" s="2">
        <v>11587</v>
      </c>
      <c r="C3635" s="2" t="s">
        <v>5404</v>
      </c>
      <c r="D3635" s="2" t="s">
        <v>5611</v>
      </c>
      <c r="E3635" s="1">
        <v>6997700</v>
      </c>
      <c r="F3635" s="8" t="s">
        <v>316</v>
      </c>
      <c r="G3635" s="1">
        <v>559816</v>
      </c>
      <c r="H3635" s="1">
        <v>7557516</v>
      </c>
      <c r="I3635" s="2" t="s">
        <v>2355</v>
      </c>
      <c r="J3635" s="2" t="s">
        <v>2013</v>
      </c>
      <c r="K3635" s="1">
        <f>+VLOOKUP(B3635,[26]Sheet1!$A:$H,6,0)</f>
        <v>6997700</v>
      </c>
      <c r="L3635" s="1">
        <f t="shared" si="217"/>
        <v>0</v>
      </c>
      <c r="M3635" s="6">
        <f>+VLOOKUP(B3635,[26]Sheet1!$A:$H,8,0)</f>
        <v>45386</v>
      </c>
      <c r="N3635" t="s">
        <v>5678</v>
      </c>
      <c r="R3635" s="4"/>
    </row>
    <row r="3636" spans="1:18" hidden="1" x14ac:dyDescent="0.2">
      <c r="A3636" s="6">
        <v>45363</v>
      </c>
      <c r="B3636" s="2">
        <v>142</v>
      </c>
      <c r="C3636" s="2" t="s">
        <v>5468</v>
      </c>
      <c r="D3636" s="2" t="s">
        <v>1889</v>
      </c>
      <c r="E3636" s="1">
        <v>-515422</v>
      </c>
      <c r="F3636" s="8" t="s">
        <v>316</v>
      </c>
      <c r="G3636" s="1">
        <v>-41234</v>
      </c>
      <c r="H3636" s="1">
        <v>-556656</v>
      </c>
      <c r="I3636" s="2" t="s">
        <v>124</v>
      </c>
      <c r="J3636" s="2" t="s">
        <v>1197</v>
      </c>
      <c r="K3636" s="1">
        <f>+VLOOKUP(B3636,[29]Sheet1!$A:$H,6,0)</f>
        <v>-515425</v>
      </c>
      <c r="L3636" s="1">
        <f t="shared" si="217"/>
        <v>-3</v>
      </c>
      <c r="M3636" s="6">
        <f>+VLOOKUP(B3636,[29]Sheet1!$A:$H,8,0)</f>
        <v>45415</v>
      </c>
      <c r="N3636" t="s">
        <v>5748</v>
      </c>
      <c r="R3636" s="4"/>
    </row>
    <row r="3637" spans="1:18" hidden="1" x14ac:dyDescent="0.2">
      <c r="A3637" s="6">
        <v>45363</v>
      </c>
      <c r="B3637" s="2">
        <v>143</v>
      </c>
      <c r="C3637" s="2" t="s">
        <v>5468</v>
      </c>
      <c r="D3637" s="2" t="s">
        <v>1889</v>
      </c>
      <c r="E3637" s="1">
        <v>-261844</v>
      </c>
      <c r="F3637" s="8" t="s">
        <v>316</v>
      </c>
      <c r="G3637" s="1">
        <v>-20948</v>
      </c>
      <c r="H3637" s="1">
        <v>-282792</v>
      </c>
      <c r="I3637" s="2" t="s">
        <v>124</v>
      </c>
      <c r="J3637" s="2" t="s">
        <v>1197</v>
      </c>
      <c r="K3637" s="1">
        <f>+VLOOKUP(B3637,[29]Sheet1!$A:$H,6,0)</f>
        <v>-261850</v>
      </c>
      <c r="L3637" s="1">
        <f t="shared" si="217"/>
        <v>-6</v>
      </c>
      <c r="M3637" s="6">
        <f>+VLOOKUP(B3637,[29]Sheet1!$A:$H,8,0)</f>
        <v>45415</v>
      </c>
      <c r="N3637" t="s">
        <v>5748</v>
      </c>
      <c r="R3637" s="4"/>
    </row>
    <row r="3638" spans="1:18" hidden="1" x14ac:dyDescent="0.2">
      <c r="A3638" s="6">
        <v>45363</v>
      </c>
      <c r="B3638" s="2">
        <v>11654</v>
      </c>
      <c r="C3638" s="2" t="s">
        <v>5404</v>
      </c>
      <c r="D3638" s="2" t="s">
        <v>5612</v>
      </c>
      <c r="E3638" s="1">
        <v>2531869</v>
      </c>
      <c r="F3638" s="8" t="s">
        <v>316</v>
      </c>
      <c r="G3638" s="1">
        <v>202550</v>
      </c>
      <c r="H3638" s="1">
        <v>2734419</v>
      </c>
      <c r="I3638" s="2" t="s">
        <v>24</v>
      </c>
      <c r="J3638" s="2" t="s">
        <v>349</v>
      </c>
      <c r="K3638" s="1">
        <f>+VLOOKUP(B3638,[26]Sheet1!$A:$H,6,0)</f>
        <v>2531875</v>
      </c>
      <c r="L3638" s="1">
        <f t="shared" si="217"/>
        <v>6</v>
      </c>
      <c r="M3638" s="6">
        <f>+VLOOKUP(B3638,[26]Sheet1!$A:$H,8,0)</f>
        <v>45386</v>
      </c>
      <c r="N3638" t="s">
        <v>5678</v>
      </c>
      <c r="R3638" s="4"/>
    </row>
    <row r="3639" spans="1:18" hidden="1" x14ac:dyDescent="0.2">
      <c r="A3639" s="6">
        <v>45363</v>
      </c>
      <c r="B3639" s="2">
        <v>11655</v>
      </c>
      <c r="C3639" s="2" t="s">
        <v>5404</v>
      </c>
      <c r="D3639" s="2" t="s">
        <v>5613</v>
      </c>
      <c r="E3639" s="1">
        <v>4960520</v>
      </c>
      <c r="F3639" s="8" t="s">
        <v>316</v>
      </c>
      <c r="G3639" s="1">
        <v>396842</v>
      </c>
      <c r="H3639" s="1">
        <v>5357362</v>
      </c>
      <c r="I3639" s="2" t="s">
        <v>24</v>
      </c>
      <c r="J3639" s="2" t="s">
        <v>349</v>
      </c>
      <c r="K3639" s="1">
        <f>+VLOOKUP(B3639,[26]Sheet1!$A:$H,6,0)</f>
        <v>4960525</v>
      </c>
      <c r="L3639" s="1">
        <f t="shared" si="217"/>
        <v>5</v>
      </c>
      <c r="M3639" s="6">
        <f>+VLOOKUP(B3639,[26]Sheet1!$A:$H,8,0)</f>
        <v>45386</v>
      </c>
      <c r="N3639" t="s">
        <v>5678</v>
      </c>
      <c r="R3639" s="4"/>
    </row>
    <row r="3640" spans="1:18" hidden="1" x14ac:dyDescent="0.2">
      <c r="A3640" s="6">
        <v>45363</v>
      </c>
      <c r="B3640" s="2">
        <v>11656</v>
      </c>
      <c r="C3640" s="2" t="s">
        <v>5404</v>
      </c>
      <c r="D3640" s="2" t="s">
        <v>5614</v>
      </c>
      <c r="E3640" s="1">
        <v>2632235</v>
      </c>
      <c r="F3640" s="8" t="s">
        <v>316</v>
      </c>
      <c r="G3640" s="1">
        <v>210579</v>
      </c>
      <c r="H3640" s="1">
        <v>2842814</v>
      </c>
      <c r="I3640" s="2" t="s">
        <v>124</v>
      </c>
      <c r="J3640" s="2" t="s">
        <v>1197</v>
      </c>
      <c r="K3640" s="1">
        <f>+VLOOKUP(B3640,[26]Sheet1!$A:$H,6,0)</f>
        <v>2632238</v>
      </c>
      <c r="L3640" s="1">
        <f t="shared" si="217"/>
        <v>3</v>
      </c>
      <c r="M3640" s="6">
        <f>+VLOOKUP(B3640,[26]Sheet1!$A:$H,8,0)</f>
        <v>45386</v>
      </c>
      <c r="N3640" t="s">
        <v>5678</v>
      </c>
      <c r="R3640" s="4"/>
    </row>
    <row r="3641" spans="1:18" hidden="1" x14ac:dyDescent="0.2">
      <c r="A3641" s="6">
        <v>45363</v>
      </c>
      <c r="B3641" s="2">
        <v>11657</v>
      </c>
      <c r="C3641" s="2" t="s">
        <v>5404</v>
      </c>
      <c r="D3641" s="2" t="s">
        <v>5615</v>
      </c>
      <c r="E3641" s="1">
        <v>3849940</v>
      </c>
      <c r="F3641" s="8" t="s">
        <v>316</v>
      </c>
      <c r="G3641" s="1">
        <v>307995</v>
      </c>
      <c r="H3641" s="1">
        <v>4157935</v>
      </c>
      <c r="I3641" s="2" t="s">
        <v>124</v>
      </c>
      <c r="J3641" s="2" t="s">
        <v>1197</v>
      </c>
      <c r="K3641" s="1">
        <f>+VLOOKUP(B3641,[26]Sheet1!$A:$H,6,0)</f>
        <v>3849938</v>
      </c>
      <c r="L3641" s="1">
        <f t="shared" si="217"/>
        <v>-2</v>
      </c>
      <c r="M3641" s="6">
        <f>+VLOOKUP(B3641,[26]Sheet1!$A:$H,8,0)</f>
        <v>45386</v>
      </c>
      <c r="N3641" t="s">
        <v>5678</v>
      </c>
      <c r="R3641" s="4"/>
    </row>
    <row r="3642" spans="1:18" hidden="1" x14ac:dyDescent="0.2">
      <c r="A3642" s="6">
        <v>45363</v>
      </c>
      <c r="B3642" s="2">
        <v>11658</v>
      </c>
      <c r="C3642" s="2" t="s">
        <v>5404</v>
      </c>
      <c r="D3642" s="2" t="s">
        <v>5616</v>
      </c>
      <c r="E3642" s="1">
        <v>2880298</v>
      </c>
      <c r="F3642" s="8" t="s">
        <v>316</v>
      </c>
      <c r="G3642" s="1">
        <v>230424</v>
      </c>
      <c r="H3642" s="1">
        <v>3110722</v>
      </c>
      <c r="I3642" s="2" t="s">
        <v>2818</v>
      </c>
      <c r="J3642" s="2" t="s">
        <v>364</v>
      </c>
      <c r="K3642" s="1">
        <f>+VLOOKUP(B3642,[26]Sheet1!$A:$H,6,0)</f>
        <v>2880300</v>
      </c>
      <c r="L3642" s="1">
        <f t="shared" si="217"/>
        <v>2</v>
      </c>
      <c r="M3642" s="6">
        <f>+VLOOKUP(B3642,[26]Sheet1!$A:$H,8,0)</f>
        <v>45386</v>
      </c>
      <c r="N3642" t="s">
        <v>5678</v>
      </c>
      <c r="R3642" s="4"/>
    </row>
    <row r="3643" spans="1:18" hidden="1" x14ac:dyDescent="0.2">
      <c r="A3643" s="6">
        <v>45363</v>
      </c>
      <c r="B3643" s="2">
        <v>11659</v>
      </c>
      <c r="C3643" s="2" t="s">
        <v>5404</v>
      </c>
      <c r="D3643" s="2" t="s">
        <v>5617</v>
      </c>
      <c r="E3643" s="1">
        <v>2481686</v>
      </c>
      <c r="F3643" s="8" t="s">
        <v>316</v>
      </c>
      <c r="G3643" s="1">
        <v>198535</v>
      </c>
      <c r="H3643" s="1">
        <v>2680221</v>
      </c>
      <c r="I3643" s="2" t="s">
        <v>1796</v>
      </c>
      <c r="J3643" s="2" t="s">
        <v>913</v>
      </c>
      <c r="K3643" s="1">
        <f>+VLOOKUP(B3643,[26]Sheet1!$A:$H,6,0)</f>
        <v>2481688</v>
      </c>
      <c r="L3643" s="1">
        <f t="shared" si="217"/>
        <v>2</v>
      </c>
      <c r="M3643" s="6">
        <f>+VLOOKUP(B3643,[26]Sheet1!$A:$H,8,0)</f>
        <v>45386</v>
      </c>
      <c r="N3643" t="s">
        <v>5678</v>
      </c>
      <c r="R3643" s="4"/>
    </row>
    <row r="3644" spans="1:18" hidden="1" x14ac:dyDescent="0.2">
      <c r="A3644" s="6">
        <v>45363</v>
      </c>
      <c r="B3644" s="2">
        <v>11660</v>
      </c>
      <c r="C3644" s="2" t="s">
        <v>5404</v>
      </c>
      <c r="D3644" s="2" t="s">
        <v>5618</v>
      </c>
      <c r="E3644" s="1">
        <v>1110580</v>
      </c>
      <c r="F3644" s="8" t="s">
        <v>316</v>
      </c>
      <c r="G3644" s="1">
        <v>88846</v>
      </c>
      <c r="H3644" s="1">
        <v>1199426</v>
      </c>
      <c r="I3644" s="2" t="s">
        <v>2445</v>
      </c>
      <c r="J3644" s="2" t="s">
        <v>1098</v>
      </c>
      <c r="K3644" s="1">
        <f>+VLOOKUP(B3644,[26]Sheet1!$A:$H,6,0)</f>
        <v>1110575</v>
      </c>
      <c r="L3644" s="1">
        <f t="shared" si="217"/>
        <v>-5</v>
      </c>
      <c r="M3644" s="6">
        <f>+VLOOKUP(B3644,[26]Sheet1!$A:$H,8,0)</f>
        <v>45386</v>
      </c>
      <c r="N3644" t="s">
        <v>5678</v>
      </c>
      <c r="R3644" s="4"/>
    </row>
    <row r="3645" spans="1:18" hidden="1" x14ac:dyDescent="0.2">
      <c r="A3645" s="6">
        <v>45363</v>
      </c>
      <c r="B3645" s="2">
        <v>11661</v>
      </c>
      <c r="C3645" s="2" t="s">
        <v>5404</v>
      </c>
      <c r="D3645" s="2" t="s">
        <v>5619</v>
      </c>
      <c r="E3645" s="1">
        <v>1110580</v>
      </c>
      <c r="F3645" s="8" t="s">
        <v>316</v>
      </c>
      <c r="G3645" s="1">
        <v>88846</v>
      </c>
      <c r="H3645" s="1">
        <v>1199426</v>
      </c>
      <c r="I3645" s="2" t="s">
        <v>2445</v>
      </c>
      <c r="J3645" s="2" t="s">
        <v>1098</v>
      </c>
      <c r="K3645" s="1">
        <f>+VLOOKUP(B3645,[26]Sheet1!$A:$H,6,0)</f>
        <v>1110575</v>
      </c>
      <c r="L3645" s="1">
        <f t="shared" si="217"/>
        <v>-5</v>
      </c>
      <c r="M3645" s="6">
        <f>+VLOOKUP(B3645,[26]Sheet1!$A:$H,8,0)</f>
        <v>45386</v>
      </c>
      <c r="N3645" t="s">
        <v>5678</v>
      </c>
      <c r="R3645" s="4"/>
    </row>
    <row r="3646" spans="1:18" hidden="1" x14ac:dyDescent="0.2">
      <c r="A3646" s="6">
        <v>45363</v>
      </c>
      <c r="B3646" s="2">
        <v>11662</v>
      </c>
      <c r="C3646" s="2" t="s">
        <v>5404</v>
      </c>
      <c r="D3646" s="2" t="s">
        <v>5620</v>
      </c>
      <c r="E3646" s="1">
        <v>1568986</v>
      </c>
      <c r="F3646" s="8" t="s">
        <v>316</v>
      </c>
      <c r="G3646" s="1">
        <v>125519</v>
      </c>
      <c r="H3646" s="1">
        <v>1694505</v>
      </c>
      <c r="I3646" s="2" t="s">
        <v>2445</v>
      </c>
      <c r="J3646" s="2" t="s">
        <v>1098</v>
      </c>
      <c r="K3646" s="1">
        <f>+VLOOKUP(B3646,[26]Sheet1!$A:$H,6,0)</f>
        <v>1568988</v>
      </c>
      <c r="L3646" s="1">
        <f t="shared" si="217"/>
        <v>2</v>
      </c>
      <c r="M3646" s="6">
        <f>+VLOOKUP(B3646,[26]Sheet1!$A:$H,8,0)</f>
        <v>45386</v>
      </c>
      <c r="N3646" t="s">
        <v>5678</v>
      </c>
      <c r="R3646" s="4"/>
    </row>
    <row r="3647" spans="1:18" hidden="1" x14ac:dyDescent="0.2">
      <c r="A3647" s="6">
        <v>45363</v>
      </c>
      <c r="B3647" s="2">
        <v>11663</v>
      </c>
      <c r="C3647" s="2" t="s">
        <v>5404</v>
      </c>
      <c r="D3647" s="2" t="s">
        <v>5621</v>
      </c>
      <c r="E3647" s="1">
        <v>2244466</v>
      </c>
      <c r="F3647" s="8" t="s">
        <v>316</v>
      </c>
      <c r="G3647" s="1">
        <v>179557</v>
      </c>
      <c r="H3647" s="1">
        <v>2424023</v>
      </c>
      <c r="I3647" s="2" t="s">
        <v>944</v>
      </c>
      <c r="J3647" s="2" t="s">
        <v>319</v>
      </c>
      <c r="K3647" s="1">
        <f>+VLOOKUP(B3647,[26]Sheet1!$A:$H,6,0)</f>
        <v>2244463</v>
      </c>
      <c r="L3647" s="1">
        <f t="shared" si="217"/>
        <v>-3</v>
      </c>
      <c r="M3647" s="6">
        <f>+VLOOKUP(B3647,[26]Sheet1!$A:$H,8,0)</f>
        <v>45386</v>
      </c>
      <c r="N3647" t="s">
        <v>5678</v>
      </c>
      <c r="R3647" s="4"/>
    </row>
    <row r="3648" spans="1:18" hidden="1" x14ac:dyDescent="0.2">
      <c r="A3648" s="6">
        <v>45364</v>
      </c>
      <c r="B3648" s="2">
        <v>11734</v>
      </c>
      <c r="C3648" s="2" t="s">
        <v>5404</v>
      </c>
      <c r="D3648" s="2" t="s">
        <v>5622</v>
      </c>
      <c r="E3648" s="1">
        <v>2531869</v>
      </c>
      <c r="F3648" s="8" t="s">
        <v>316</v>
      </c>
      <c r="G3648" s="1">
        <v>202550</v>
      </c>
      <c r="H3648" s="1">
        <v>2734419</v>
      </c>
      <c r="I3648" s="2" t="s">
        <v>1222</v>
      </c>
      <c r="J3648" s="2" t="s">
        <v>915</v>
      </c>
      <c r="K3648" s="1">
        <f>+VLOOKUP(B3648,[26]Sheet1!$A:$H,6,0)</f>
        <v>2531875</v>
      </c>
      <c r="L3648" s="1">
        <f t="shared" si="217"/>
        <v>6</v>
      </c>
      <c r="M3648" s="6">
        <f>+VLOOKUP(B3648,[26]Sheet1!$A:$H,8,0)</f>
        <v>45386</v>
      </c>
      <c r="N3648" t="s">
        <v>5678</v>
      </c>
      <c r="R3648" s="4"/>
    </row>
    <row r="3649" spans="1:18" hidden="1" x14ac:dyDescent="0.2">
      <c r="A3649" s="6">
        <v>45365</v>
      </c>
      <c r="B3649" s="2">
        <v>12194</v>
      </c>
      <c r="C3649" s="2" t="s">
        <v>5404</v>
      </c>
      <c r="D3649" s="2" t="s">
        <v>5623</v>
      </c>
      <c r="E3649" s="1">
        <v>4146130</v>
      </c>
      <c r="F3649" s="8" t="s">
        <v>316</v>
      </c>
      <c r="G3649" s="1">
        <v>331690</v>
      </c>
      <c r="H3649" s="1">
        <v>4477820</v>
      </c>
      <c r="I3649" s="2" t="s">
        <v>1893</v>
      </c>
      <c r="J3649" s="2" t="s">
        <v>375</v>
      </c>
      <c r="K3649" s="1">
        <f>+VLOOKUP(B3649,[26]Sheet1!$A:$H,6,0)</f>
        <v>4146125</v>
      </c>
      <c r="L3649" s="1">
        <f t="shared" si="217"/>
        <v>-5</v>
      </c>
      <c r="M3649" s="6">
        <f>+VLOOKUP(B3649,[26]Sheet1!$A:$H,8,0)</f>
        <v>45386</v>
      </c>
      <c r="N3649" t="s">
        <v>5678</v>
      </c>
      <c r="R3649" s="4"/>
    </row>
    <row r="3650" spans="1:18" hidden="1" x14ac:dyDescent="0.2">
      <c r="A3650" s="6">
        <v>45365</v>
      </c>
      <c r="B3650" s="2">
        <v>12195</v>
      </c>
      <c r="C3650" s="2" t="s">
        <v>5404</v>
      </c>
      <c r="D3650" s="2" t="s">
        <v>5624</v>
      </c>
      <c r="E3650" s="1">
        <v>2481686</v>
      </c>
      <c r="F3650" s="8" t="s">
        <v>316</v>
      </c>
      <c r="G3650" s="1">
        <v>198535</v>
      </c>
      <c r="H3650" s="1">
        <v>2680221</v>
      </c>
      <c r="I3650" s="2" t="s">
        <v>1893</v>
      </c>
      <c r="J3650" s="2" t="s">
        <v>375</v>
      </c>
      <c r="K3650" s="1">
        <f>+VLOOKUP(B3650,[26]Sheet1!$A:$H,6,0)</f>
        <v>2481688</v>
      </c>
      <c r="L3650" s="1">
        <f t="shared" si="217"/>
        <v>2</v>
      </c>
      <c r="M3650" s="6">
        <f>+VLOOKUP(B3650,[26]Sheet1!$A:$H,8,0)</f>
        <v>45386</v>
      </c>
      <c r="N3650" t="s">
        <v>5678</v>
      </c>
      <c r="R3650" s="4"/>
    </row>
    <row r="3651" spans="1:18" hidden="1" x14ac:dyDescent="0.2">
      <c r="A3651" s="6">
        <v>45365</v>
      </c>
      <c r="B3651" s="2">
        <v>12196</v>
      </c>
      <c r="C3651" s="2" t="s">
        <v>5404</v>
      </c>
      <c r="D3651" s="2" t="s">
        <v>5625</v>
      </c>
      <c r="E3651" s="1">
        <v>6774538</v>
      </c>
      <c r="F3651" s="8" t="s">
        <v>316</v>
      </c>
      <c r="G3651" s="1">
        <v>541963</v>
      </c>
      <c r="H3651" s="1">
        <v>7316501</v>
      </c>
      <c r="I3651" s="2" t="s">
        <v>1893</v>
      </c>
      <c r="J3651" s="2" t="s">
        <v>375</v>
      </c>
      <c r="K3651" s="1">
        <f>+VLOOKUP(B3651,[26]Sheet1!$A:$H,6,0)</f>
        <v>6774538</v>
      </c>
      <c r="L3651" s="1">
        <f t="shared" si="217"/>
        <v>0</v>
      </c>
      <c r="M3651" s="6">
        <f>+VLOOKUP(B3651,[26]Sheet1!$A:$H,8,0)</f>
        <v>45386</v>
      </c>
      <c r="N3651" t="s">
        <v>5678</v>
      </c>
      <c r="R3651" s="4"/>
    </row>
    <row r="3652" spans="1:18" hidden="1" x14ac:dyDescent="0.2">
      <c r="A3652" s="6">
        <v>45365</v>
      </c>
      <c r="B3652" s="2">
        <v>12197</v>
      </c>
      <c r="C3652" s="2" t="s">
        <v>5404</v>
      </c>
      <c r="D3652" s="2" t="s">
        <v>5626</v>
      </c>
      <c r="E3652" s="1">
        <v>367155</v>
      </c>
      <c r="F3652" s="8" t="s">
        <v>316</v>
      </c>
      <c r="G3652" s="1">
        <v>29372</v>
      </c>
      <c r="H3652" s="1">
        <v>396527</v>
      </c>
      <c r="I3652" s="2" t="s">
        <v>1893</v>
      </c>
      <c r="J3652" s="2" t="s">
        <v>375</v>
      </c>
      <c r="K3652" s="1">
        <f>+VLOOKUP(B3652,[26]Sheet1!$A:$H,6,0)</f>
        <v>367150</v>
      </c>
      <c r="L3652" s="1">
        <f t="shared" si="217"/>
        <v>-5</v>
      </c>
      <c r="M3652" s="6">
        <f>+VLOOKUP(B3652,[26]Sheet1!$A:$H,8,0)</f>
        <v>45386</v>
      </c>
      <c r="N3652" t="s">
        <v>5678</v>
      </c>
      <c r="R3652" s="4"/>
    </row>
    <row r="3653" spans="1:18" hidden="1" x14ac:dyDescent="0.2">
      <c r="A3653" s="6">
        <v>45365</v>
      </c>
      <c r="B3653" s="2">
        <v>12198</v>
      </c>
      <c r="C3653" s="2" t="s">
        <v>5404</v>
      </c>
      <c r="D3653" s="2" t="s">
        <v>5627</v>
      </c>
      <c r="E3653" s="1">
        <v>3688203</v>
      </c>
      <c r="F3653" s="8" t="s">
        <v>316</v>
      </c>
      <c r="G3653" s="1">
        <v>295056</v>
      </c>
      <c r="H3653" s="1">
        <v>3983259</v>
      </c>
      <c r="I3653" s="2" t="s">
        <v>1893</v>
      </c>
      <c r="J3653" s="2" t="s">
        <v>375</v>
      </c>
      <c r="K3653" s="1">
        <f>+VLOOKUP(B3653,[26]Sheet1!$A:$H,6,0)</f>
        <v>3688200</v>
      </c>
      <c r="L3653" s="1">
        <f t="shared" si="217"/>
        <v>-3</v>
      </c>
      <c r="M3653" s="6">
        <f>+VLOOKUP(B3653,[26]Sheet1!$A:$H,8,0)</f>
        <v>45386</v>
      </c>
      <c r="N3653" t="s">
        <v>5678</v>
      </c>
      <c r="R3653" s="4"/>
    </row>
    <row r="3654" spans="1:18" hidden="1" x14ac:dyDescent="0.2">
      <c r="A3654" s="6">
        <v>45365</v>
      </c>
      <c r="B3654" s="2">
        <v>12199</v>
      </c>
      <c r="C3654" s="2" t="s">
        <v>5404</v>
      </c>
      <c r="D3654" s="2" t="s">
        <v>5628</v>
      </c>
      <c r="E3654" s="1">
        <v>5211435</v>
      </c>
      <c r="F3654" s="8" t="s">
        <v>316</v>
      </c>
      <c r="G3654" s="1">
        <v>416915</v>
      </c>
      <c r="H3654" s="1">
        <v>5628350</v>
      </c>
      <c r="I3654" s="2" t="s">
        <v>1893</v>
      </c>
      <c r="J3654" s="2" t="s">
        <v>375</v>
      </c>
      <c r="K3654" s="1">
        <f>+VLOOKUP(B3654,[26]Sheet1!$A:$H,6,0)</f>
        <v>5211438</v>
      </c>
      <c r="L3654" s="1">
        <f t="shared" si="217"/>
        <v>3</v>
      </c>
      <c r="M3654" s="6">
        <f>+VLOOKUP(B3654,[26]Sheet1!$A:$H,8,0)</f>
        <v>45386</v>
      </c>
      <c r="N3654" t="s">
        <v>5678</v>
      </c>
      <c r="R3654" s="4"/>
    </row>
    <row r="3655" spans="1:18" hidden="1" x14ac:dyDescent="0.2">
      <c r="A3655" s="6">
        <v>45365</v>
      </c>
      <c r="B3655" s="2">
        <v>12200</v>
      </c>
      <c r="C3655" s="2" t="s">
        <v>5404</v>
      </c>
      <c r="D3655" s="2" t="s">
        <v>5629</v>
      </c>
      <c r="E3655" s="1">
        <v>100366</v>
      </c>
      <c r="F3655" s="8" t="s">
        <v>316</v>
      </c>
      <c r="G3655" s="1">
        <v>8029</v>
      </c>
      <c r="H3655" s="1">
        <v>108395</v>
      </c>
      <c r="I3655" s="2" t="s">
        <v>1893</v>
      </c>
      <c r="J3655" s="2" t="s">
        <v>375</v>
      </c>
      <c r="K3655" s="1">
        <f>+VLOOKUP(B3655,[26]Sheet1!$A:$H,6,0)</f>
        <v>100363</v>
      </c>
      <c r="L3655" s="1">
        <f t="shared" si="217"/>
        <v>-3</v>
      </c>
      <c r="M3655" s="6">
        <f>+VLOOKUP(B3655,[26]Sheet1!$A:$H,8,0)</f>
        <v>45386</v>
      </c>
      <c r="N3655" t="s">
        <v>5678</v>
      </c>
      <c r="R3655" s="4"/>
    </row>
    <row r="3656" spans="1:18" hidden="1" x14ac:dyDescent="0.2">
      <c r="A3656" s="6">
        <v>45365</v>
      </c>
      <c r="B3656" s="2">
        <v>12201</v>
      </c>
      <c r="C3656" s="2" t="s">
        <v>5404</v>
      </c>
      <c r="D3656" s="2" t="s">
        <v>5630</v>
      </c>
      <c r="E3656" s="1">
        <v>3220682</v>
      </c>
      <c r="F3656" s="8" t="s">
        <v>316</v>
      </c>
      <c r="G3656" s="1">
        <v>257655</v>
      </c>
      <c r="H3656" s="1">
        <v>3478337</v>
      </c>
      <c r="I3656" s="2" t="s">
        <v>1893</v>
      </c>
      <c r="J3656" s="2" t="s">
        <v>375</v>
      </c>
      <c r="K3656" s="1">
        <f>+VLOOKUP(B3656,[26]Sheet1!$A:$H,6,0)</f>
        <v>3220688</v>
      </c>
      <c r="L3656" s="1">
        <f t="shared" si="217"/>
        <v>6</v>
      </c>
      <c r="M3656" s="6">
        <f>+VLOOKUP(B3656,[26]Sheet1!$A:$H,8,0)</f>
        <v>45386</v>
      </c>
      <c r="N3656" t="s">
        <v>5678</v>
      </c>
      <c r="R3656" s="4"/>
    </row>
    <row r="3657" spans="1:18" hidden="1" x14ac:dyDescent="0.2">
      <c r="A3657" s="6">
        <v>45365</v>
      </c>
      <c r="B3657" s="2">
        <v>12202</v>
      </c>
      <c r="C3657" s="2" t="s">
        <v>5404</v>
      </c>
      <c r="D3657" s="2" t="s">
        <v>5631</v>
      </c>
      <c r="E3657" s="1">
        <v>5070172</v>
      </c>
      <c r="F3657" s="8" t="s">
        <v>316</v>
      </c>
      <c r="G3657" s="1">
        <v>405614</v>
      </c>
      <c r="H3657" s="1">
        <v>5475786</v>
      </c>
      <c r="I3657" s="2" t="s">
        <v>1893</v>
      </c>
      <c r="J3657" s="2" t="s">
        <v>375</v>
      </c>
      <c r="K3657" s="1">
        <f>+VLOOKUP(B3657,[30]Sheet1!$A:$H,6,0)</f>
        <v>5070175</v>
      </c>
      <c r="L3657" s="1">
        <f t="shared" si="217"/>
        <v>3</v>
      </c>
      <c r="M3657" s="6">
        <f>+VLOOKUP(B3657,[30]Sheet1!$A:$H,8,0)</f>
        <v>45447</v>
      </c>
      <c r="N3657" t="s">
        <v>5827</v>
      </c>
      <c r="R3657" s="4"/>
    </row>
    <row r="3658" spans="1:18" hidden="1" x14ac:dyDescent="0.2">
      <c r="A3658" s="6">
        <v>45366</v>
      </c>
      <c r="B3658" s="2">
        <v>12340</v>
      </c>
      <c r="C3658" s="2" t="s">
        <v>5404</v>
      </c>
      <c r="D3658" s="2" t="s">
        <v>5632</v>
      </c>
      <c r="E3658" s="1">
        <v>2381320</v>
      </c>
      <c r="F3658" s="8" t="s">
        <v>316</v>
      </c>
      <c r="G3658" s="1">
        <v>190506</v>
      </c>
      <c r="H3658" s="1">
        <v>2571826</v>
      </c>
      <c r="I3658" s="2" t="s">
        <v>1893</v>
      </c>
      <c r="J3658" s="2" t="s">
        <v>375</v>
      </c>
      <c r="K3658" s="1">
        <f>+VLOOKUP(B3658,[26]Sheet1!$A:$H,6,0)</f>
        <v>2381325</v>
      </c>
      <c r="L3658" s="1">
        <f t="shared" si="217"/>
        <v>5</v>
      </c>
      <c r="M3658" s="6">
        <f>+VLOOKUP(B3658,[26]Sheet1!$A:$H,8,0)</f>
        <v>45386</v>
      </c>
      <c r="N3658" t="s">
        <v>5678</v>
      </c>
      <c r="R3658" s="4"/>
    </row>
    <row r="3659" spans="1:18" hidden="1" x14ac:dyDescent="0.2">
      <c r="A3659" s="6">
        <v>45366</v>
      </c>
      <c r="B3659" s="2">
        <v>12615</v>
      </c>
      <c r="C3659" s="2" t="s">
        <v>5404</v>
      </c>
      <c r="D3659" s="2" t="s">
        <v>5633</v>
      </c>
      <c r="E3659" s="1">
        <v>3849940</v>
      </c>
      <c r="F3659" s="8" t="s">
        <v>316</v>
      </c>
      <c r="G3659" s="1">
        <v>307995</v>
      </c>
      <c r="H3659" s="1">
        <v>4157935</v>
      </c>
      <c r="I3659" s="2" t="s">
        <v>2818</v>
      </c>
      <c r="J3659" s="2" t="s">
        <v>364</v>
      </c>
      <c r="K3659" s="1">
        <f>+VLOOKUP(B3659,[26]Sheet1!$A:$H,6,0)</f>
        <v>3849938</v>
      </c>
      <c r="L3659" s="1">
        <f t="shared" si="217"/>
        <v>-2</v>
      </c>
      <c r="M3659" s="6">
        <f>+VLOOKUP(B3659,[26]Sheet1!$A:$H,8,0)</f>
        <v>45386</v>
      </c>
      <c r="N3659" t="s">
        <v>5678</v>
      </c>
      <c r="R3659" s="4"/>
    </row>
    <row r="3660" spans="1:18" hidden="1" x14ac:dyDescent="0.2">
      <c r="A3660" s="6">
        <v>45366</v>
      </c>
      <c r="B3660" s="2">
        <v>12616</v>
      </c>
      <c r="C3660" s="2" t="s">
        <v>5404</v>
      </c>
      <c r="D3660" s="2" t="s">
        <v>5634</v>
      </c>
      <c r="E3660" s="1">
        <v>1776920</v>
      </c>
      <c r="F3660" s="8" t="s">
        <v>316</v>
      </c>
      <c r="G3660" s="1">
        <v>142154</v>
      </c>
      <c r="H3660" s="1">
        <v>1919074</v>
      </c>
      <c r="I3660" s="2" t="s">
        <v>1900</v>
      </c>
      <c r="J3660" s="2" t="s">
        <v>441</v>
      </c>
      <c r="K3660" s="1">
        <f>+VLOOKUP(B3660,[26]Sheet1!$A:$H,6,0)</f>
        <v>1776925</v>
      </c>
      <c r="L3660" s="1">
        <f t="shared" si="217"/>
        <v>5</v>
      </c>
      <c r="M3660" s="6">
        <f>+VLOOKUP(B3660,[26]Sheet1!$A:$H,8,0)</f>
        <v>45386</v>
      </c>
      <c r="N3660" t="s">
        <v>5678</v>
      </c>
      <c r="R3660" s="4"/>
    </row>
    <row r="3661" spans="1:18" hidden="1" x14ac:dyDescent="0.2">
      <c r="A3661" s="6">
        <v>45367</v>
      </c>
      <c r="B3661" s="2">
        <v>152</v>
      </c>
      <c r="C3661" s="2" t="s">
        <v>5468</v>
      </c>
      <c r="D3661" s="2" t="s">
        <v>1889</v>
      </c>
      <c r="E3661" s="1">
        <v>-1509739</v>
      </c>
      <c r="F3661" s="8" t="s">
        <v>316</v>
      </c>
      <c r="G3661" s="1">
        <v>-120779</v>
      </c>
      <c r="H3661" s="1">
        <v>-1630518</v>
      </c>
      <c r="I3661" s="2" t="s">
        <v>1900</v>
      </c>
      <c r="J3661" s="2" t="s">
        <v>441</v>
      </c>
      <c r="K3661" s="1">
        <f>+VLOOKUP(B3661,[26]Sheet1!$A:$H,6,0)</f>
        <v>-1509739</v>
      </c>
      <c r="L3661" s="1">
        <f t="shared" si="217"/>
        <v>0</v>
      </c>
      <c r="M3661" s="6">
        <f>+VLOOKUP(B3661,[26]Sheet1!$A:$H,8,0)</f>
        <v>45386</v>
      </c>
      <c r="N3661" t="s">
        <v>5678</v>
      </c>
      <c r="R3661" s="4"/>
    </row>
    <row r="3662" spans="1:18" hidden="1" x14ac:dyDescent="0.2">
      <c r="A3662" s="6">
        <v>45367</v>
      </c>
      <c r="B3662" s="2">
        <v>153</v>
      </c>
      <c r="C3662" s="2" t="s">
        <v>5468</v>
      </c>
      <c r="D3662" s="2" t="s">
        <v>1889</v>
      </c>
      <c r="E3662" s="1">
        <v>-222116</v>
      </c>
      <c r="F3662" s="8" t="s">
        <v>316</v>
      </c>
      <c r="G3662" s="1">
        <v>-17769</v>
      </c>
      <c r="H3662" s="1">
        <v>-239885</v>
      </c>
      <c r="I3662" s="2" t="s">
        <v>1900</v>
      </c>
      <c r="J3662" s="2" t="s">
        <v>441</v>
      </c>
      <c r="K3662" s="1">
        <f>+VLOOKUP(B3662,[26]Sheet1!$A:$H,6,0)</f>
        <v>-222116</v>
      </c>
      <c r="L3662" s="1">
        <f t="shared" si="217"/>
        <v>0</v>
      </c>
      <c r="M3662" s="6">
        <f>+VLOOKUP(B3662,[26]Sheet1!$A:$H,8,0)</f>
        <v>45386</v>
      </c>
      <c r="N3662" t="s">
        <v>5678</v>
      </c>
      <c r="R3662" s="4"/>
    </row>
    <row r="3663" spans="1:18" hidden="1" x14ac:dyDescent="0.2">
      <c r="A3663" s="6">
        <v>45367</v>
      </c>
      <c r="B3663" s="2">
        <v>154</v>
      </c>
      <c r="C3663" s="2" t="s">
        <v>5468</v>
      </c>
      <c r="D3663" s="2" t="s">
        <v>1889</v>
      </c>
      <c r="E3663" s="1">
        <v>-238132</v>
      </c>
      <c r="F3663" s="8" t="s">
        <v>316</v>
      </c>
      <c r="G3663" s="1">
        <v>-19051</v>
      </c>
      <c r="H3663" s="1">
        <v>-257183</v>
      </c>
      <c r="I3663" s="2" t="s">
        <v>1900</v>
      </c>
      <c r="J3663" s="2" t="s">
        <v>441</v>
      </c>
      <c r="K3663" s="1">
        <f>+VLOOKUP(B3663,[26]Sheet1!$A:$H,6,0)</f>
        <v>-238132</v>
      </c>
      <c r="L3663" s="1">
        <f t="shared" si="217"/>
        <v>0</v>
      </c>
      <c r="M3663" s="6">
        <f>+VLOOKUP(B3663,[26]Sheet1!$A:$H,8,0)</f>
        <v>45386</v>
      </c>
      <c r="N3663" t="s">
        <v>5678</v>
      </c>
      <c r="R3663" s="4"/>
    </row>
    <row r="3664" spans="1:18" hidden="1" x14ac:dyDescent="0.2">
      <c r="A3664" s="6">
        <v>45367</v>
      </c>
      <c r="B3664" s="2">
        <v>155</v>
      </c>
      <c r="C3664" s="2" t="s">
        <v>5468</v>
      </c>
      <c r="D3664" s="2" t="s">
        <v>1889</v>
      </c>
      <c r="E3664" s="1">
        <v>-892742</v>
      </c>
      <c r="F3664" s="8" t="s">
        <v>316</v>
      </c>
      <c r="G3664" s="1">
        <v>-71420</v>
      </c>
      <c r="H3664" s="1">
        <v>-964162</v>
      </c>
      <c r="I3664" s="2" t="s">
        <v>2818</v>
      </c>
      <c r="J3664" s="2" t="s">
        <v>364</v>
      </c>
      <c r="K3664" s="1">
        <f>+VLOOKUP(B3664,[26]Sheet1!$A:$H,6,0)</f>
        <v>-892742</v>
      </c>
      <c r="L3664" s="1">
        <f t="shared" si="217"/>
        <v>0</v>
      </c>
      <c r="M3664" s="6">
        <f>+VLOOKUP(B3664,[26]Sheet1!$A:$H,8,0)</f>
        <v>45386</v>
      </c>
      <c r="N3664" t="s">
        <v>5678</v>
      </c>
      <c r="R3664" s="4"/>
    </row>
    <row r="3665" spans="1:18" hidden="1" x14ac:dyDescent="0.2">
      <c r="A3665" s="6">
        <v>45370</v>
      </c>
      <c r="B3665" s="2">
        <v>12733</v>
      </c>
      <c r="C3665" s="2" t="s">
        <v>5404</v>
      </c>
      <c r="D3665" s="2" t="s">
        <v>5635</v>
      </c>
      <c r="E3665" s="1">
        <v>2381320</v>
      </c>
      <c r="F3665" s="8" t="s">
        <v>316</v>
      </c>
      <c r="G3665" s="1">
        <v>190506</v>
      </c>
      <c r="H3665" s="1">
        <v>2571826</v>
      </c>
      <c r="I3665" s="2" t="s">
        <v>2339</v>
      </c>
      <c r="J3665" s="2" t="s">
        <v>1408</v>
      </c>
      <c r="K3665" s="1">
        <f>+VLOOKUP(B3665,[26]Sheet1!$A:$H,6,0)</f>
        <v>2381325</v>
      </c>
      <c r="L3665" s="1">
        <f t="shared" si="217"/>
        <v>5</v>
      </c>
      <c r="M3665" s="6">
        <f>+VLOOKUP(B3665,[26]Sheet1!$A:$H,8,0)</f>
        <v>45386</v>
      </c>
      <c r="N3665" t="s">
        <v>5678</v>
      </c>
      <c r="R3665" s="4"/>
    </row>
    <row r="3666" spans="1:18" hidden="1" x14ac:dyDescent="0.2">
      <c r="A3666" s="6">
        <v>45370</v>
      </c>
      <c r="B3666" s="2">
        <v>12734</v>
      </c>
      <c r="C3666" s="2" t="s">
        <v>5404</v>
      </c>
      <c r="D3666" s="2" t="s">
        <v>5636</v>
      </c>
      <c r="E3666" s="1">
        <v>1468620</v>
      </c>
      <c r="F3666" s="8" t="s">
        <v>316</v>
      </c>
      <c r="G3666" s="1">
        <v>117490</v>
      </c>
      <c r="H3666" s="1">
        <v>1586110</v>
      </c>
      <c r="I3666" s="2" t="s">
        <v>2339</v>
      </c>
      <c r="J3666" s="2" t="s">
        <v>1408</v>
      </c>
      <c r="K3666" s="1">
        <f>+VLOOKUP(B3666,[26]Sheet1!$A:$H,6,0)</f>
        <v>1468625</v>
      </c>
      <c r="L3666" s="1">
        <f t="shared" si="217"/>
        <v>5</v>
      </c>
      <c r="M3666" s="6">
        <f>+VLOOKUP(B3666,[26]Sheet1!$A:$H,8,0)</f>
        <v>45386</v>
      </c>
      <c r="N3666" t="s">
        <v>5678</v>
      </c>
      <c r="R3666" s="4"/>
    </row>
    <row r="3667" spans="1:18" hidden="1" x14ac:dyDescent="0.2">
      <c r="A3667" s="6">
        <v>45370</v>
      </c>
      <c r="B3667" s="2">
        <v>12746</v>
      </c>
      <c r="C3667" s="2" t="s">
        <v>5404</v>
      </c>
      <c r="D3667" s="2" t="s">
        <v>5637</v>
      </c>
      <c r="E3667" s="1">
        <v>1468620</v>
      </c>
      <c r="F3667" s="8" t="s">
        <v>316</v>
      </c>
      <c r="G3667" s="1">
        <v>117490</v>
      </c>
      <c r="H3667" s="1">
        <v>1586110</v>
      </c>
      <c r="I3667" s="2" t="s">
        <v>2355</v>
      </c>
      <c r="J3667" s="2" t="s">
        <v>2013</v>
      </c>
      <c r="K3667" s="1">
        <f>+VLOOKUP(B3667,[26]Sheet1!$A:$H,6,0)</f>
        <v>1468625</v>
      </c>
      <c r="L3667" s="1">
        <f t="shared" si="217"/>
        <v>5</v>
      </c>
      <c r="M3667" s="6">
        <f>+VLOOKUP(B3667,[26]Sheet1!$A:$H,8,0)</f>
        <v>45386</v>
      </c>
      <c r="N3667" t="s">
        <v>5678</v>
      </c>
      <c r="R3667" s="4"/>
    </row>
    <row r="3668" spans="1:18" hidden="1" x14ac:dyDescent="0.2">
      <c r="A3668" s="6">
        <v>45370</v>
      </c>
      <c r="B3668" s="2">
        <v>12747</v>
      </c>
      <c r="C3668" s="2" t="s">
        <v>5404</v>
      </c>
      <c r="D3668" s="2" t="s">
        <v>5638</v>
      </c>
      <c r="E3668" s="1">
        <v>2381320</v>
      </c>
      <c r="F3668" s="8" t="s">
        <v>316</v>
      </c>
      <c r="G3668" s="1">
        <v>190506</v>
      </c>
      <c r="H3668" s="1">
        <v>2571826</v>
      </c>
      <c r="I3668" s="2" t="s">
        <v>2355</v>
      </c>
      <c r="J3668" s="2" t="s">
        <v>2013</v>
      </c>
      <c r="K3668" s="1">
        <f>+VLOOKUP(B3668,[26]Sheet1!$A:$H,6,0)</f>
        <v>2381325</v>
      </c>
      <c r="L3668" s="1">
        <f t="shared" si="217"/>
        <v>5</v>
      </c>
      <c r="M3668" s="6">
        <f>+VLOOKUP(B3668,[26]Sheet1!$A:$H,8,0)</f>
        <v>45386</v>
      </c>
      <c r="N3668" t="s">
        <v>5678</v>
      </c>
      <c r="R3668" s="4"/>
    </row>
    <row r="3669" spans="1:18" hidden="1" x14ac:dyDescent="0.2">
      <c r="A3669" s="6">
        <v>45370</v>
      </c>
      <c r="B3669" s="2">
        <v>12751</v>
      </c>
      <c r="C3669" s="2" t="s">
        <v>5404</v>
      </c>
      <c r="D3669" s="2" t="s">
        <v>5639</v>
      </c>
      <c r="E3669" s="1">
        <v>3116975</v>
      </c>
      <c r="F3669" s="8" t="s">
        <v>316</v>
      </c>
      <c r="G3669" s="1">
        <v>249358</v>
      </c>
      <c r="H3669" s="1">
        <v>3366333</v>
      </c>
      <c r="I3669" s="2" t="s">
        <v>2355</v>
      </c>
      <c r="J3669" s="2" t="s">
        <v>2013</v>
      </c>
      <c r="K3669" s="1">
        <f>+VLOOKUP(B3669,[26]Sheet1!$A:$H,6,0)</f>
        <v>3116975</v>
      </c>
      <c r="L3669" s="1">
        <f t="shared" si="217"/>
        <v>0</v>
      </c>
      <c r="M3669" s="6">
        <f>+VLOOKUP(B3669,[26]Sheet1!$A:$H,8,0)</f>
        <v>45386</v>
      </c>
      <c r="N3669" t="s">
        <v>5678</v>
      </c>
      <c r="R3669" s="4"/>
    </row>
    <row r="3670" spans="1:18" hidden="1" x14ac:dyDescent="0.2">
      <c r="A3670" s="6">
        <v>45370</v>
      </c>
      <c r="B3670" s="2">
        <v>12757</v>
      </c>
      <c r="C3670" s="2" t="s">
        <v>5404</v>
      </c>
      <c r="D3670" s="2" t="s">
        <v>5640</v>
      </c>
      <c r="E3670" s="1">
        <v>7770960</v>
      </c>
      <c r="F3670" s="8" t="s">
        <v>316</v>
      </c>
      <c r="G3670" s="1">
        <v>621677</v>
      </c>
      <c r="H3670" s="1">
        <v>8392637</v>
      </c>
      <c r="I3670" s="2" t="s">
        <v>2119</v>
      </c>
      <c r="J3670" s="2" t="s">
        <v>1150</v>
      </c>
      <c r="K3670" s="1">
        <f>+VLOOKUP(B3670,[26]Sheet1!$A:$H,6,0)</f>
        <v>7770963</v>
      </c>
      <c r="L3670" s="1">
        <f t="shared" ref="L3670:L3709" si="218">+K3670-E3670</f>
        <v>3</v>
      </c>
      <c r="M3670" s="6">
        <f>+VLOOKUP(B3670,[26]Sheet1!$A:$H,8,0)</f>
        <v>45386</v>
      </c>
      <c r="N3670" t="s">
        <v>5678</v>
      </c>
      <c r="R3670" s="4"/>
    </row>
    <row r="3671" spans="1:18" hidden="1" x14ac:dyDescent="0.2">
      <c r="A3671" s="6">
        <v>45370</v>
      </c>
      <c r="B3671" s="2">
        <v>12760</v>
      </c>
      <c r="C3671" s="2" t="s">
        <v>5404</v>
      </c>
      <c r="D3671" s="2" t="s">
        <v>5641</v>
      </c>
      <c r="E3671" s="1">
        <v>2144100</v>
      </c>
      <c r="F3671" s="8" t="s">
        <v>316</v>
      </c>
      <c r="G3671" s="1">
        <v>171528</v>
      </c>
      <c r="H3671" s="1">
        <v>2315628</v>
      </c>
      <c r="I3671" s="2" t="s">
        <v>24</v>
      </c>
      <c r="J3671" s="2" t="s">
        <v>349</v>
      </c>
      <c r="K3671" s="1">
        <f>+VLOOKUP(B3671,[26]Sheet1!$A:$H,6,0)</f>
        <v>2144100</v>
      </c>
      <c r="L3671" s="1">
        <f t="shared" si="218"/>
        <v>0</v>
      </c>
      <c r="M3671" s="6">
        <f>+VLOOKUP(B3671,[26]Sheet1!$A:$H,8,0)</f>
        <v>45386</v>
      </c>
      <c r="N3671" t="s">
        <v>5678</v>
      </c>
      <c r="R3671" s="4"/>
    </row>
    <row r="3672" spans="1:18" hidden="1" x14ac:dyDescent="0.2">
      <c r="A3672" s="6">
        <v>45370</v>
      </c>
      <c r="B3672" s="2">
        <v>12761</v>
      </c>
      <c r="C3672" s="2" t="s">
        <v>5404</v>
      </c>
      <c r="D3672" s="2" t="s">
        <v>5642</v>
      </c>
      <c r="E3672" s="1">
        <v>2381320</v>
      </c>
      <c r="F3672" s="8" t="s">
        <v>316</v>
      </c>
      <c r="G3672" s="1">
        <v>190506</v>
      </c>
      <c r="H3672" s="1">
        <v>2571826</v>
      </c>
      <c r="I3672" s="2" t="s">
        <v>1900</v>
      </c>
      <c r="J3672" s="2" t="s">
        <v>441</v>
      </c>
      <c r="K3672" s="1">
        <f>+VLOOKUP(B3672,[26]Sheet1!$A:$H,6,0)</f>
        <v>2381325</v>
      </c>
      <c r="L3672" s="1">
        <f t="shared" si="218"/>
        <v>5</v>
      </c>
      <c r="M3672" s="6">
        <f>+VLOOKUP(B3672,[26]Sheet1!$A:$H,8,0)</f>
        <v>45386</v>
      </c>
      <c r="N3672" t="s">
        <v>5678</v>
      </c>
      <c r="R3672" s="4"/>
    </row>
    <row r="3673" spans="1:18" hidden="1" x14ac:dyDescent="0.2">
      <c r="A3673" s="6">
        <v>45370</v>
      </c>
      <c r="B3673" s="2">
        <v>12770</v>
      </c>
      <c r="C3673" s="2" t="s">
        <v>5404</v>
      </c>
      <c r="D3673" s="2" t="s">
        <v>5643</v>
      </c>
      <c r="E3673" s="1">
        <v>888460</v>
      </c>
      <c r="F3673" s="8" t="s">
        <v>316</v>
      </c>
      <c r="G3673" s="1">
        <v>71077</v>
      </c>
      <c r="H3673" s="1">
        <v>959537</v>
      </c>
      <c r="I3673" s="2" t="s">
        <v>124</v>
      </c>
      <c r="J3673" s="2" t="s">
        <v>1197</v>
      </c>
      <c r="K3673" s="1">
        <f>+VLOOKUP(B3673,[26]Sheet1!$A:$H,6,0)</f>
        <v>888463</v>
      </c>
      <c r="L3673" s="1">
        <f t="shared" si="218"/>
        <v>3</v>
      </c>
      <c r="M3673" s="6">
        <f>+VLOOKUP(B3673,[26]Sheet1!$A:$H,8,0)</f>
        <v>45386</v>
      </c>
      <c r="N3673" t="s">
        <v>5678</v>
      </c>
      <c r="R3673" s="4"/>
    </row>
    <row r="3674" spans="1:18" hidden="1" x14ac:dyDescent="0.2">
      <c r="A3674" s="6">
        <v>45370</v>
      </c>
      <c r="B3674" s="2">
        <v>12771</v>
      </c>
      <c r="C3674" s="2" t="s">
        <v>5404</v>
      </c>
      <c r="D3674" s="2" t="s">
        <v>5644</v>
      </c>
      <c r="E3674" s="1">
        <v>1776920</v>
      </c>
      <c r="F3674" s="8" t="s">
        <v>316</v>
      </c>
      <c r="G3674" s="1">
        <v>142154</v>
      </c>
      <c r="H3674" s="1">
        <v>1919074</v>
      </c>
      <c r="I3674" s="2" t="s">
        <v>2339</v>
      </c>
      <c r="J3674" s="2" t="s">
        <v>1408</v>
      </c>
      <c r="K3674" s="1">
        <f>+VLOOKUP(B3674,[26]Sheet1!$A:$H,6,0)</f>
        <v>1776925</v>
      </c>
      <c r="L3674" s="1">
        <f t="shared" si="218"/>
        <v>5</v>
      </c>
      <c r="M3674" s="6">
        <f>+VLOOKUP(B3674,[26]Sheet1!$A:$H,8,0)</f>
        <v>45386</v>
      </c>
      <c r="N3674" t="s">
        <v>5678</v>
      </c>
      <c r="R3674" s="4"/>
    </row>
    <row r="3675" spans="1:18" hidden="1" x14ac:dyDescent="0.2">
      <c r="A3675" s="6">
        <v>45370</v>
      </c>
      <c r="B3675" s="2">
        <v>12772</v>
      </c>
      <c r="C3675" s="2" t="s">
        <v>5404</v>
      </c>
      <c r="D3675" s="2" t="s">
        <v>5645</v>
      </c>
      <c r="E3675" s="1">
        <v>888460</v>
      </c>
      <c r="F3675" s="8" t="s">
        <v>316</v>
      </c>
      <c r="G3675" s="1">
        <v>71077</v>
      </c>
      <c r="H3675" s="1">
        <v>959537</v>
      </c>
      <c r="I3675" s="2" t="s">
        <v>944</v>
      </c>
      <c r="J3675" s="2" t="s">
        <v>319</v>
      </c>
      <c r="K3675" s="1">
        <f>+VLOOKUP(B3675,[26]Sheet1!$A:$H,6,0)</f>
        <v>888463</v>
      </c>
      <c r="L3675" s="1">
        <f t="shared" si="218"/>
        <v>3</v>
      </c>
      <c r="M3675" s="6">
        <f>+VLOOKUP(B3675,[26]Sheet1!$A:$H,8,0)</f>
        <v>45386</v>
      </c>
      <c r="N3675" t="s">
        <v>5678</v>
      </c>
      <c r="R3675" s="4"/>
    </row>
    <row r="3676" spans="1:18" hidden="1" x14ac:dyDescent="0.2">
      <c r="A3676" s="6">
        <v>45371</v>
      </c>
      <c r="B3676" s="2">
        <v>12818</v>
      </c>
      <c r="C3676" s="2" t="s">
        <v>5404</v>
      </c>
      <c r="D3676" s="2" t="s">
        <v>5646</v>
      </c>
      <c r="E3676" s="1">
        <v>1776920</v>
      </c>
      <c r="F3676" s="8" t="s">
        <v>316</v>
      </c>
      <c r="G3676" s="1">
        <v>142154</v>
      </c>
      <c r="H3676" s="1">
        <v>1919074</v>
      </c>
      <c r="I3676" s="2" t="s">
        <v>2355</v>
      </c>
      <c r="J3676" s="2" t="s">
        <v>2013</v>
      </c>
      <c r="K3676" s="1">
        <f>+VLOOKUP(B3676,[26]Sheet1!$A:$H,6,0)</f>
        <v>1776925</v>
      </c>
      <c r="L3676" s="1">
        <f t="shared" si="218"/>
        <v>5</v>
      </c>
      <c r="M3676" s="6">
        <f>+VLOOKUP(B3676,[26]Sheet1!$A:$H,8,0)</f>
        <v>45386</v>
      </c>
      <c r="N3676" t="s">
        <v>5678</v>
      </c>
      <c r="R3676" s="4"/>
    </row>
    <row r="3677" spans="1:18" hidden="1" x14ac:dyDescent="0.2">
      <c r="A3677" s="6">
        <v>45371</v>
      </c>
      <c r="B3677" s="2">
        <v>12819</v>
      </c>
      <c r="C3677" s="2" t="s">
        <v>5404</v>
      </c>
      <c r="D3677" s="2" t="s">
        <v>5647</v>
      </c>
      <c r="E3677" s="1">
        <v>888460</v>
      </c>
      <c r="F3677" s="8" t="s">
        <v>316</v>
      </c>
      <c r="G3677" s="1">
        <v>71077</v>
      </c>
      <c r="H3677" s="1">
        <v>959537</v>
      </c>
      <c r="I3677" s="2" t="s">
        <v>1222</v>
      </c>
      <c r="J3677" s="2" t="s">
        <v>915</v>
      </c>
      <c r="K3677" s="1">
        <f>+VLOOKUP(B3677,[26]Sheet1!$A:$H,6,0)</f>
        <v>888463</v>
      </c>
      <c r="L3677" s="1">
        <f t="shared" si="218"/>
        <v>3</v>
      </c>
      <c r="M3677" s="6">
        <f>+VLOOKUP(B3677,[26]Sheet1!$A:$H,8,0)</f>
        <v>45386</v>
      </c>
      <c r="N3677" t="s">
        <v>5678</v>
      </c>
      <c r="R3677" s="4"/>
    </row>
    <row r="3678" spans="1:18" hidden="1" x14ac:dyDescent="0.2">
      <c r="A3678" s="6">
        <v>45371</v>
      </c>
      <c r="B3678" s="2">
        <v>12820</v>
      </c>
      <c r="C3678" s="2" t="s">
        <v>5404</v>
      </c>
      <c r="D3678" s="2" t="s">
        <v>5648</v>
      </c>
      <c r="E3678" s="1">
        <v>1468620</v>
      </c>
      <c r="F3678" s="8" t="s">
        <v>316</v>
      </c>
      <c r="G3678" s="1">
        <v>117490</v>
      </c>
      <c r="H3678" s="1">
        <v>1586110</v>
      </c>
      <c r="I3678" s="2" t="s">
        <v>1222</v>
      </c>
      <c r="J3678" s="2" t="s">
        <v>915</v>
      </c>
      <c r="K3678" s="1">
        <f>+VLOOKUP(B3678,[26]Sheet1!$A:$H,6,0)</f>
        <v>1468625</v>
      </c>
      <c r="L3678" s="1">
        <f t="shared" si="218"/>
        <v>5</v>
      </c>
      <c r="M3678" s="6">
        <f>+VLOOKUP(B3678,[26]Sheet1!$A:$H,8,0)</f>
        <v>45386</v>
      </c>
      <c r="N3678" t="s">
        <v>5678</v>
      </c>
      <c r="R3678" s="4"/>
    </row>
    <row r="3679" spans="1:18" hidden="1" x14ac:dyDescent="0.2">
      <c r="A3679" s="6">
        <v>45373</v>
      </c>
      <c r="B3679" s="2">
        <v>173</v>
      </c>
      <c r="C3679" s="2" t="s">
        <v>5468</v>
      </c>
      <c r="D3679" s="2" t="s">
        <v>1889</v>
      </c>
      <c r="E3679" s="1">
        <v>-785532</v>
      </c>
      <c r="F3679" s="8" t="s">
        <v>316</v>
      </c>
      <c r="G3679" s="1">
        <v>-62843</v>
      </c>
      <c r="H3679" s="1">
        <v>-848375</v>
      </c>
      <c r="I3679" s="2" t="s">
        <v>2445</v>
      </c>
      <c r="J3679" s="2" t="s">
        <v>1098</v>
      </c>
      <c r="K3679" s="1">
        <f>+VLOOKUP(B3679,[26]Sheet1!$A:$H,6,0)</f>
        <v>-785532</v>
      </c>
      <c r="L3679" s="1">
        <f t="shared" si="218"/>
        <v>0</v>
      </c>
      <c r="M3679" s="6">
        <f>+VLOOKUP(B3679,[26]Sheet1!$A:$H,8,0)</f>
        <v>45386</v>
      </c>
      <c r="N3679" t="s">
        <v>5678</v>
      </c>
      <c r="R3679" s="4"/>
    </row>
    <row r="3680" spans="1:18" hidden="1" x14ac:dyDescent="0.2">
      <c r="A3680" s="6">
        <v>45376</v>
      </c>
      <c r="B3680" s="2">
        <v>13603</v>
      </c>
      <c r="C3680" s="2" t="s">
        <v>5404</v>
      </c>
      <c r="D3680" s="2" t="s">
        <v>5649</v>
      </c>
      <c r="E3680" s="1">
        <v>2381320</v>
      </c>
      <c r="F3680" s="8" t="s">
        <v>316</v>
      </c>
      <c r="G3680" s="1">
        <v>190506</v>
      </c>
      <c r="H3680" s="1">
        <v>2571826</v>
      </c>
      <c r="I3680" s="2" t="s">
        <v>2818</v>
      </c>
      <c r="J3680" s="2" t="s">
        <v>364</v>
      </c>
      <c r="K3680" s="1">
        <f>+VLOOKUP(B3680,[26]Sheet1!$A:$H,6,0)</f>
        <v>2381325</v>
      </c>
      <c r="L3680" s="1">
        <f t="shared" si="218"/>
        <v>5</v>
      </c>
      <c r="M3680" s="6">
        <f>+VLOOKUP(B3680,[26]Sheet1!$A:$H,8,0)</f>
        <v>45386</v>
      </c>
      <c r="N3680" t="s">
        <v>5678</v>
      </c>
      <c r="R3680" s="4"/>
    </row>
    <row r="3681" spans="1:18" hidden="1" x14ac:dyDescent="0.2">
      <c r="A3681" s="6">
        <v>45376</v>
      </c>
      <c r="B3681" s="2">
        <v>13604</v>
      </c>
      <c r="C3681" s="2" t="s">
        <v>5404</v>
      </c>
      <c r="D3681" s="2" t="s">
        <v>5650</v>
      </c>
      <c r="E3681" s="1">
        <v>6231260</v>
      </c>
      <c r="F3681" s="8" t="s">
        <v>316</v>
      </c>
      <c r="G3681" s="1">
        <v>498501</v>
      </c>
      <c r="H3681" s="1">
        <v>6729761</v>
      </c>
      <c r="I3681" s="2" t="s">
        <v>1554</v>
      </c>
      <c r="J3681" s="2" t="s">
        <v>2830</v>
      </c>
      <c r="K3681" s="1">
        <f>+VLOOKUP(B3681,[26]Sheet1!$A:$H,6,0)</f>
        <v>6231263</v>
      </c>
      <c r="L3681" s="1">
        <f t="shared" si="218"/>
        <v>3</v>
      </c>
      <c r="M3681" s="6">
        <f>+VLOOKUP(B3681,[26]Sheet1!$A:$H,8,0)</f>
        <v>45386</v>
      </c>
      <c r="N3681" t="s">
        <v>5678</v>
      </c>
      <c r="R3681" s="4"/>
    </row>
    <row r="3682" spans="1:18" hidden="1" x14ac:dyDescent="0.2">
      <c r="A3682" s="6">
        <v>45376</v>
      </c>
      <c r="B3682" s="2">
        <v>13607</v>
      </c>
      <c r="C3682" s="2" t="s">
        <v>5404</v>
      </c>
      <c r="D3682" s="2" t="s">
        <v>5651</v>
      </c>
      <c r="E3682" s="1">
        <v>4251404</v>
      </c>
      <c r="F3682" s="8" t="s">
        <v>316</v>
      </c>
      <c r="G3682" s="1">
        <v>340112</v>
      </c>
      <c r="H3682" s="1">
        <v>4591516</v>
      </c>
      <c r="I3682" s="2" t="s">
        <v>1900</v>
      </c>
      <c r="J3682" s="2" t="s">
        <v>441</v>
      </c>
      <c r="K3682" s="1">
        <f>+VLOOKUP(B3682,[26]Sheet1!$A:$H,6,0)</f>
        <v>4251400</v>
      </c>
      <c r="L3682" s="1">
        <f t="shared" si="218"/>
        <v>-4</v>
      </c>
      <c r="M3682" s="6">
        <f>+VLOOKUP(B3682,[26]Sheet1!$A:$H,8,0)</f>
        <v>45386</v>
      </c>
      <c r="N3682" t="s">
        <v>5678</v>
      </c>
      <c r="R3682" s="4"/>
    </row>
    <row r="3683" spans="1:18" hidden="1" x14ac:dyDescent="0.2">
      <c r="A3683" s="6">
        <v>45376</v>
      </c>
      <c r="B3683" s="2">
        <v>13608</v>
      </c>
      <c r="C3683" s="2" t="s">
        <v>5404</v>
      </c>
      <c r="D3683" s="2" t="s">
        <v>5652</v>
      </c>
      <c r="E3683" s="1">
        <v>888460</v>
      </c>
      <c r="F3683" s="8" t="s">
        <v>316</v>
      </c>
      <c r="G3683" s="1">
        <v>71077</v>
      </c>
      <c r="H3683" s="1">
        <v>959537</v>
      </c>
      <c r="I3683" s="2" t="s">
        <v>1900</v>
      </c>
      <c r="J3683" s="2" t="s">
        <v>441</v>
      </c>
      <c r="K3683" s="1">
        <f>+VLOOKUP(B3683,[26]Sheet1!$A:$H,6,0)</f>
        <v>888463</v>
      </c>
      <c r="L3683" s="1">
        <f t="shared" si="218"/>
        <v>3</v>
      </c>
      <c r="M3683" s="6">
        <f>+VLOOKUP(B3683,[26]Sheet1!$A:$H,8,0)</f>
        <v>45386</v>
      </c>
      <c r="N3683" t="s">
        <v>5678</v>
      </c>
      <c r="R3683" s="4"/>
    </row>
    <row r="3684" spans="1:18" hidden="1" x14ac:dyDescent="0.2">
      <c r="A3684" s="6">
        <v>45376</v>
      </c>
      <c r="B3684" s="2">
        <v>13631</v>
      </c>
      <c r="C3684" s="2" t="s">
        <v>5404</v>
      </c>
      <c r="D3684" s="2" t="s">
        <v>5653</v>
      </c>
      <c r="E3684" s="1">
        <v>5994040</v>
      </c>
      <c r="F3684" s="8" t="s">
        <v>316</v>
      </c>
      <c r="G3684" s="1">
        <v>479523</v>
      </c>
      <c r="H3684" s="1">
        <v>6473563</v>
      </c>
      <c r="I3684" s="2" t="s">
        <v>2355</v>
      </c>
      <c r="J3684" s="2" t="s">
        <v>2013</v>
      </c>
      <c r="K3684" s="1">
        <f>+VLOOKUP(B3684,[26]Sheet1!$A:$H,6,0)</f>
        <v>5994038</v>
      </c>
      <c r="L3684" s="1">
        <f t="shared" si="218"/>
        <v>-2</v>
      </c>
      <c r="M3684" s="6">
        <f>+VLOOKUP(B3684,[26]Sheet1!$A:$H,8,0)</f>
        <v>45386</v>
      </c>
      <c r="N3684" t="s">
        <v>5678</v>
      </c>
      <c r="R3684" s="4"/>
    </row>
    <row r="3685" spans="1:18" hidden="1" x14ac:dyDescent="0.2">
      <c r="A3685" s="6">
        <v>45376</v>
      </c>
      <c r="B3685" s="2">
        <v>13632</v>
      </c>
      <c r="C3685" s="2" t="s">
        <v>5404</v>
      </c>
      <c r="D3685" s="2" t="s">
        <v>5654</v>
      </c>
      <c r="E3685" s="1">
        <v>1776920</v>
      </c>
      <c r="F3685" s="8" t="s">
        <v>316</v>
      </c>
      <c r="G3685" s="1">
        <v>142154</v>
      </c>
      <c r="H3685" s="1">
        <v>1919074</v>
      </c>
      <c r="I3685" s="2" t="s">
        <v>2355</v>
      </c>
      <c r="J3685" s="2" t="s">
        <v>2013</v>
      </c>
      <c r="K3685" s="1">
        <f>+VLOOKUP(B3685,[26]Sheet1!$A:$H,6,0)</f>
        <v>1776925</v>
      </c>
      <c r="L3685" s="1">
        <f t="shared" si="218"/>
        <v>5</v>
      </c>
      <c r="M3685" s="6">
        <f>+VLOOKUP(B3685,[26]Sheet1!$A:$H,8,0)</f>
        <v>45386</v>
      </c>
      <c r="N3685" t="s">
        <v>5678</v>
      </c>
      <c r="R3685" s="4"/>
    </row>
    <row r="3686" spans="1:18" hidden="1" x14ac:dyDescent="0.2">
      <c r="A3686" s="6">
        <v>45376</v>
      </c>
      <c r="B3686" s="2">
        <v>13633</v>
      </c>
      <c r="C3686" s="2" t="s">
        <v>5404</v>
      </c>
      <c r="D3686" s="2" t="s">
        <v>5655</v>
      </c>
      <c r="E3686" s="1">
        <v>2381320</v>
      </c>
      <c r="F3686" s="8" t="s">
        <v>316</v>
      </c>
      <c r="G3686" s="1">
        <v>190506</v>
      </c>
      <c r="H3686" s="1">
        <v>2571826</v>
      </c>
      <c r="I3686" s="2" t="s">
        <v>2355</v>
      </c>
      <c r="J3686" s="2" t="s">
        <v>2013</v>
      </c>
      <c r="K3686" s="1">
        <f>+VLOOKUP(B3686,[26]Sheet1!$A:$H,6,0)</f>
        <v>2381325</v>
      </c>
      <c r="L3686" s="1">
        <f t="shared" si="218"/>
        <v>5</v>
      </c>
      <c r="M3686" s="6">
        <f>+VLOOKUP(B3686,[26]Sheet1!$A:$H,8,0)</f>
        <v>45386</v>
      </c>
      <c r="N3686" t="s">
        <v>5678</v>
      </c>
      <c r="R3686" s="4"/>
    </row>
    <row r="3687" spans="1:18" hidden="1" x14ac:dyDescent="0.2">
      <c r="A3687" s="6">
        <v>45377</v>
      </c>
      <c r="B3687" s="2">
        <v>13709</v>
      </c>
      <c r="C3687" s="2" t="s">
        <v>5404</v>
      </c>
      <c r="D3687" s="2" t="s">
        <v>5656</v>
      </c>
      <c r="E3687" s="1">
        <v>1719535</v>
      </c>
      <c r="F3687" s="8" t="s">
        <v>316</v>
      </c>
      <c r="G3687" s="1">
        <v>137563</v>
      </c>
      <c r="H3687" s="1">
        <v>1857098</v>
      </c>
      <c r="I3687" s="2" t="s">
        <v>1893</v>
      </c>
      <c r="J3687" s="2" t="s">
        <v>375</v>
      </c>
      <c r="K3687" s="1">
        <f>+VLOOKUP(B3687,[26]Sheet1!$A:$H,6,0)</f>
        <v>1719538</v>
      </c>
      <c r="L3687" s="1">
        <f t="shared" si="218"/>
        <v>3</v>
      </c>
      <c r="M3687" s="6">
        <f>+VLOOKUP(B3687,[26]Sheet1!$A:$H,8,0)</f>
        <v>45386</v>
      </c>
      <c r="N3687" t="s">
        <v>5678</v>
      </c>
      <c r="R3687" s="4"/>
    </row>
    <row r="3688" spans="1:18" hidden="1" x14ac:dyDescent="0.2">
      <c r="A3688" s="6">
        <v>45377</v>
      </c>
      <c r="B3688" s="2">
        <v>13710</v>
      </c>
      <c r="C3688" s="2" t="s">
        <v>5404</v>
      </c>
      <c r="D3688" s="2" t="s">
        <v>5657</v>
      </c>
      <c r="E3688" s="1">
        <v>888460</v>
      </c>
      <c r="F3688" s="8" t="s">
        <v>316</v>
      </c>
      <c r="G3688" s="1">
        <v>71077</v>
      </c>
      <c r="H3688" s="1">
        <v>959537</v>
      </c>
      <c r="I3688" s="2" t="s">
        <v>1893</v>
      </c>
      <c r="J3688" s="2" t="s">
        <v>375</v>
      </c>
      <c r="K3688" s="1">
        <f>+VLOOKUP(B3688,[26]Sheet1!$A:$H,6,0)</f>
        <v>888463</v>
      </c>
      <c r="L3688" s="1">
        <f t="shared" si="218"/>
        <v>3</v>
      </c>
      <c r="M3688" s="6">
        <f>+VLOOKUP(B3688,[26]Sheet1!$A:$H,8,0)</f>
        <v>45386</v>
      </c>
      <c r="N3688" t="s">
        <v>5678</v>
      </c>
      <c r="R3688" s="4"/>
    </row>
    <row r="3689" spans="1:18" hidden="1" x14ac:dyDescent="0.2">
      <c r="A3689" s="6">
        <v>45377</v>
      </c>
      <c r="B3689" s="2">
        <v>13711</v>
      </c>
      <c r="C3689" s="2" t="s">
        <v>5404</v>
      </c>
      <c r="D3689" s="2" t="s">
        <v>5658</v>
      </c>
      <c r="E3689" s="1">
        <v>643230</v>
      </c>
      <c r="F3689" s="8" t="s">
        <v>316</v>
      </c>
      <c r="G3689" s="1">
        <v>51458</v>
      </c>
      <c r="H3689" s="1">
        <v>694688</v>
      </c>
      <c r="I3689" s="2" t="s">
        <v>1893</v>
      </c>
      <c r="J3689" s="2" t="s">
        <v>375</v>
      </c>
      <c r="K3689" s="1">
        <f>+VLOOKUP(B3689,[26]Sheet1!$A:$H,6,0)</f>
        <v>643225</v>
      </c>
      <c r="L3689" s="1">
        <f t="shared" si="218"/>
        <v>-5</v>
      </c>
      <c r="M3689" s="6">
        <f>+VLOOKUP(B3689,[26]Sheet1!$A:$H,8,0)</f>
        <v>45386</v>
      </c>
      <c r="N3689" t="s">
        <v>5678</v>
      </c>
      <c r="R3689" s="4"/>
    </row>
    <row r="3690" spans="1:18" hidden="1" x14ac:dyDescent="0.2">
      <c r="A3690" s="6">
        <v>45377</v>
      </c>
      <c r="B3690" s="2">
        <v>13712</v>
      </c>
      <c r="C3690" s="2" t="s">
        <v>5404</v>
      </c>
      <c r="D3690" s="2" t="s">
        <v>5659</v>
      </c>
      <c r="E3690" s="1">
        <v>4442300</v>
      </c>
      <c r="F3690" s="8" t="s">
        <v>316</v>
      </c>
      <c r="G3690" s="1">
        <v>355384</v>
      </c>
      <c r="H3690" s="1">
        <v>4797684</v>
      </c>
      <c r="I3690" s="2" t="s">
        <v>1893</v>
      </c>
      <c r="J3690" s="2" t="s">
        <v>375</v>
      </c>
      <c r="K3690" s="1">
        <f>+VLOOKUP(B3690,[26]Sheet1!$A:$H,6,0)</f>
        <v>4442300</v>
      </c>
      <c r="L3690" s="1">
        <f t="shared" si="218"/>
        <v>0</v>
      </c>
      <c r="M3690" s="6">
        <f>+VLOOKUP(B3690,[26]Sheet1!$A:$H,8,0)</f>
        <v>45386</v>
      </c>
      <c r="N3690" t="s">
        <v>5678</v>
      </c>
      <c r="R3690" s="4"/>
    </row>
    <row r="3691" spans="1:18" hidden="1" x14ac:dyDescent="0.2">
      <c r="A3691" s="6">
        <v>45377</v>
      </c>
      <c r="B3691" s="2">
        <v>13713</v>
      </c>
      <c r="C3691" s="2" t="s">
        <v>5404</v>
      </c>
      <c r="D3691" s="2" t="s">
        <v>5660</v>
      </c>
      <c r="E3691" s="1">
        <v>367155</v>
      </c>
      <c r="F3691" s="8" t="s">
        <v>316</v>
      </c>
      <c r="G3691" s="1">
        <v>29372</v>
      </c>
      <c r="H3691" s="1">
        <v>396527</v>
      </c>
      <c r="I3691" s="2" t="s">
        <v>1893</v>
      </c>
      <c r="J3691" s="2" t="s">
        <v>375</v>
      </c>
      <c r="K3691" s="1">
        <f>+VLOOKUP(B3691,[26]Sheet1!$A:$H,6,0)</f>
        <v>367150</v>
      </c>
      <c r="L3691" s="1">
        <f t="shared" si="218"/>
        <v>-5</v>
      </c>
      <c r="M3691" s="6">
        <f>+VLOOKUP(B3691,[26]Sheet1!$A:$H,8,0)</f>
        <v>45386</v>
      </c>
      <c r="N3691" t="s">
        <v>5678</v>
      </c>
      <c r="R3691" s="4"/>
    </row>
    <row r="3692" spans="1:18" hidden="1" x14ac:dyDescent="0.2">
      <c r="A3692" s="6">
        <v>45377</v>
      </c>
      <c r="B3692" s="2">
        <v>13714</v>
      </c>
      <c r="C3692" s="2" t="s">
        <v>5404</v>
      </c>
      <c r="D3692" s="2" t="s">
        <v>5661</v>
      </c>
      <c r="E3692" s="1">
        <v>4442300</v>
      </c>
      <c r="F3692" s="8" t="s">
        <v>316</v>
      </c>
      <c r="G3692" s="1">
        <v>355384</v>
      </c>
      <c r="H3692" s="1">
        <v>4797684</v>
      </c>
      <c r="I3692" s="2" t="s">
        <v>1893</v>
      </c>
      <c r="J3692" s="2" t="s">
        <v>375</v>
      </c>
      <c r="K3692" s="1">
        <f>+VLOOKUP(B3692,[26]Sheet1!$A:$H,6,0)</f>
        <v>4442300</v>
      </c>
      <c r="L3692" s="1">
        <f t="shared" si="218"/>
        <v>0</v>
      </c>
      <c r="M3692" s="6">
        <f>+VLOOKUP(B3692,[26]Sheet1!$A:$H,8,0)</f>
        <v>45386</v>
      </c>
      <c r="N3692" t="s">
        <v>5678</v>
      </c>
      <c r="R3692" s="4"/>
    </row>
    <row r="3693" spans="1:18" hidden="1" x14ac:dyDescent="0.2">
      <c r="A3693" s="6">
        <v>45377</v>
      </c>
      <c r="B3693" s="2">
        <v>13715</v>
      </c>
      <c r="C3693" s="2" t="s">
        <v>5404</v>
      </c>
      <c r="D3693" s="2" t="s">
        <v>5662</v>
      </c>
      <c r="E3693" s="1">
        <v>595330</v>
      </c>
      <c r="F3693" s="8" t="s">
        <v>316</v>
      </c>
      <c r="G3693" s="1">
        <v>47626</v>
      </c>
      <c r="H3693" s="1">
        <v>642956</v>
      </c>
      <c r="I3693" s="2" t="s">
        <v>1893</v>
      </c>
      <c r="J3693" s="2" t="s">
        <v>375</v>
      </c>
      <c r="K3693" s="1">
        <f>+VLOOKUP(B3693,[26]Sheet1!$A:$H,6,0)</f>
        <v>595325</v>
      </c>
      <c r="L3693" s="1">
        <f t="shared" si="218"/>
        <v>-5</v>
      </c>
      <c r="M3693" s="6">
        <f>+VLOOKUP(B3693,[26]Sheet1!$A:$H,8,0)</f>
        <v>45386</v>
      </c>
      <c r="N3693" t="s">
        <v>5678</v>
      </c>
      <c r="R3693" s="4"/>
    </row>
    <row r="3694" spans="1:18" hidden="1" x14ac:dyDescent="0.2">
      <c r="A3694" s="6">
        <v>45377</v>
      </c>
      <c r="B3694" s="2">
        <v>13716</v>
      </c>
      <c r="C3694" s="2" t="s">
        <v>5404</v>
      </c>
      <c r="D3694" s="2" t="s">
        <v>5663</v>
      </c>
      <c r="E3694" s="1">
        <v>2665380</v>
      </c>
      <c r="F3694" s="8" t="s">
        <v>316</v>
      </c>
      <c r="G3694" s="1">
        <v>213230</v>
      </c>
      <c r="H3694" s="1">
        <v>2878610</v>
      </c>
      <c r="I3694" s="2" t="s">
        <v>1893</v>
      </c>
      <c r="J3694" s="2" t="s">
        <v>375</v>
      </c>
      <c r="K3694" s="1">
        <f>+VLOOKUP(B3694,[26]Sheet1!$A:$H,6,0)</f>
        <v>2665375</v>
      </c>
      <c r="L3694" s="1">
        <f t="shared" si="218"/>
        <v>-5</v>
      </c>
      <c r="M3694" s="6">
        <f>+VLOOKUP(B3694,[26]Sheet1!$A:$H,8,0)</f>
        <v>45386</v>
      </c>
      <c r="N3694" t="s">
        <v>5678</v>
      </c>
      <c r="R3694" s="4"/>
    </row>
    <row r="3695" spans="1:18" hidden="1" x14ac:dyDescent="0.2">
      <c r="A3695" s="6">
        <v>45377</v>
      </c>
      <c r="B3695" s="2">
        <v>13717</v>
      </c>
      <c r="C3695" s="2" t="s">
        <v>5404</v>
      </c>
      <c r="D3695" s="2" t="s">
        <v>5664</v>
      </c>
      <c r="E3695" s="1">
        <v>536025</v>
      </c>
      <c r="F3695" s="8" t="s">
        <v>316</v>
      </c>
      <c r="G3695" s="1">
        <v>42882</v>
      </c>
      <c r="H3695" s="1">
        <v>578907</v>
      </c>
      <c r="I3695" s="2" t="s">
        <v>1893</v>
      </c>
      <c r="J3695" s="2" t="s">
        <v>375</v>
      </c>
      <c r="K3695" s="1">
        <f>+VLOOKUP(B3695,[26]Sheet1!$A:$H,6,0)</f>
        <v>536025</v>
      </c>
      <c r="L3695" s="1">
        <f t="shared" si="218"/>
        <v>0</v>
      </c>
      <c r="M3695" s="6">
        <f>+VLOOKUP(B3695,[26]Sheet1!$A:$H,8,0)</f>
        <v>45386</v>
      </c>
      <c r="N3695" t="s">
        <v>5678</v>
      </c>
      <c r="R3695" s="4"/>
    </row>
    <row r="3696" spans="1:18" hidden="1" x14ac:dyDescent="0.2">
      <c r="A3696" s="6">
        <v>45377</v>
      </c>
      <c r="B3696" s="2">
        <v>13718</v>
      </c>
      <c r="C3696" s="2" t="s">
        <v>5404</v>
      </c>
      <c r="D3696" s="2" t="s">
        <v>5665</v>
      </c>
      <c r="E3696" s="1">
        <v>1819901</v>
      </c>
      <c r="F3696" s="8" t="s">
        <v>316</v>
      </c>
      <c r="G3696" s="1">
        <v>145592</v>
      </c>
      <c r="H3696" s="1">
        <v>1965493</v>
      </c>
      <c r="I3696" s="2" t="s">
        <v>944</v>
      </c>
      <c r="J3696" s="2" t="s">
        <v>319</v>
      </c>
      <c r="K3696" s="1">
        <f>+VLOOKUP(B3696,[26]Sheet1!$A:$H,6,0)</f>
        <v>1819900</v>
      </c>
      <c r="L3696" s="1">
        <f t="shared" si="218"/>
        <v>-1</v>
      </c>
      <c r="M3696" s="6">
        <f>+VLOOKUP(B3696,[26]Sheet1!$A:$H,8,0)</f>
        <v>45386</v>
      </c>
      <c r="N3696" t="s">
        <v>5678</v>
      </c>
      <c r="R3696" s="4"/>
    </row>
    <row r="3697" spans="1:18" hidden="1" x14ac:dyDescent="0.2">
      <c r="A3697" s="6">
        <v>45377</v>
      </c>
      <c r="B3697" s="2">
        <v>13719</v>
      </c>
      <c r="C3697" s="2" t="s">
        <v>5404</v>
      </c>
      <c r="D3697" s="2" t="s">
        <v>5666</v>
      </c>
      <c r="E3697" s="1">
        <v>1468620</v>
      </c>
      <c r="F3697" s="8" t="s">
        <v>316</v>
      </c>
      <c r="G3697" s="1">
        <v>117490</v>
      </c>
      <c r="H3697" s="1">
        <v>1586110</v>
      </c>
      <c r="I3697" s="2" t="s">
        <v>431</v>
      </c>
      <c r="J3697" s="2" t="s">
        <v>2857</v>
      </c>
      <c r="K3697" s="1">
        <f>+VLOOKUP(B3697,[26]Sheet1!$A:$H,6,0)</f>
        <v>1468625</v>
      </c>
      <c r="L3697" s="1">
        <f t="shared" si="218"/>
        <v>5</v>
      </c>
      <c r="M3697" s="6">
        <f>+VLOOKUP(B3697,[26]Sheet1!$A:$H,8,0)</f>
        <v>45386</v>
      </c>
      <c r="N3697" t="s">
        <v>5678</v>
      </c>
      <c r="R3697" s="4"/>
    </row>
    <row r="3698" spans="1:18" hidden="1" x14ac:dyDescent="0.2">
      <c r="A3698" s="6">
        <v>45378</v>
      </c>
      <c r="B3698" s="2">
        <v>13780</v>
      </c>
      <c r="C3698" s="2" t="s">
        <v>5404</v>
      </c>
      <c r="D3698" s="2" t="s">
        <v>5667</v>
      </c>
      <c r="E3698" s="1">
        <v>501830</v>
      </c>
      <c r="F3698" s="8" t="s">
        <v>316</v>
      </c>
      <c r="G3698" s="1">
        <v>40146</v>
      </c>
      <c r="H3698" s="1">
        <v>541976</v>
      </c>
      <c r="I3698" s="2" t="s">
        <v>2355</v>
      </c>
      <c r="J3698" s="2" t="s">
        <v>2013</v>
      </c>
      <c r="K3698" s="1">
        <f>+VLOOKUP(B3698,[29]Sheet1!$A:$H,6,0)</f>
        <v>501825</v>
      </c>
      <c r="L3698" s="1">
        <f t="shared" si="218"/>
        <v>-5</v>
      </c>
      <c r="M3698" s="6">
        <f>+VLOOKUP(B3698,[29]Sheet1!$A:$H,8,0)</f>
        <v>45415</v>
      </c>
      <c r="N3698" t="s">
        <v>5748</v>
      </c>
      <c r="R3698" s="4"/>
    </row>
    <row r="3699" spans="1:18" hidden="1" x14ac:dyDescent="0.2">
      <c r="A3699" s="6">
        <v>45378</v>
      </c>
      <c r="B3699" s="2">
        <v>13782</v>
      </c>
      <c r="C3699" s="2" t="s">
        <v>5404</v>
      </c>
      <c r="D3699" s="2" t="s">
        <v>5668</v>
      </c>
      <c r="E3699" s="1">
        <v>2381320</v>
      </c>
      <c r="F3699" s="8" t="s">
        <v>316</v>
      </c>
      <c r="G3699" s="1">
        <v>190506</v>
      </c>
      <c r="H3699" s="1">
        <v>2571826</v>
      </c>
      <c r="I3699" s="2" t="s">
        <v>2355</v>
      </c>
      <c r="J3699" s="2" t="s">
        <v>2013</v>
      </c>
      <c r="K3699" s="1">
        <f>+VLOOKUP(B3699,[26]Sheet1!$A:$H,6,0)</f>
        <v>2381325</v>
      </c>
      <c r="L3699" s="1">
        <f t="shared" si="218"/>
        <v>5</v>
      </c>
      <c r="M3699" s="6">
        <f>+VLOOKUP(B3699,[26]Sheet1!$A:$H,8,0)</f>
        <v>45386</v>
      </c>
      <c r="N3699" t="s">
        <v>5678</v>
      </c>
      <c r="R3699" s="4"/>
    </row>
    <row r="3700" spans="1:18" hidden="1" x14ac:dyDescent="0.2">
      <c r="A3700" s="6">
        <v>45378</v>
      </c>
      <c r="B3700" s="2">
        <v>13783</v>
      </c>
      <c r="C3700" s="2" t="s">
        <v>5404</v>
      </c>
      <c r="D3700" s="2" t="s">
        <v>5669</v>
      </c>
      <c r="E3700" s="1">
        <v>1003660</v>
      </c>
      <c r="F3700" s="8" t="s">
        <v>316</v>
      </c>
      <c r="G3700" s="1">
        <v>80293</v>
      </c>
      <c r="H3700" s="1">
        <v>1083953</v>
      </c>
      <c r="I3700" s="2" t="s">
        <v>2355</v>
      </c>
      <c r="J3700" s="2" t="s">
        <v>2013</v>
      </c>
      <c r="K3700" s="1">
        <f>+VLOOKUP(B3700,[26]Sheet1!$A:$H,6,0)</f>
        <v>1003663</v>
      </c>
      <c r="L3700" s="1">
        <f t="shared" si="218"/>
        <v>3</v>
      </c>
      <c r="M3700" s="6">
        <f>+VLOOKUP(B3700,[26]Sheet1!$A:$H,8,0)</f>
        <v>45386</v>
      </c>
      <c r="N3700" t="s">
        <v>5678</v>
      </c>
      <c r="R3700" s="4"/>
    </row>
    <row r="3701" spans="1:18" hidden="1" x14ac:dyDescent="0.2">
      <c r="A3701" s="6">
        <v>45380</v>
      </c>
      <c r="B3701" s="2">
        <v>212</v>
      </c>
      <c r="C3701" s="2" t="s">
        <v>5468</v>
      </c>
      <c r="D3701" s="2" t="s">
        <v>1889</v>
      </c>
      <c r="E3701" s="1">
        <v>-73431</v>
      </c>
      <c r="F3701" s="8" t="s">
        <v>316</v>
      </c>
      <c r="G3701" s="1">
        <v>-5874</v>
      </c>
      <c r="H3701" s="1">
        <v>-79305</v>
      </c>
      <c r="I3701" s="2" t="s">
        <v>1554</v>
      </c>
      <c r="J3701" s="2" t="s">
        <v>2830</v>
      </c>
      <c r="K3701" s="1">
        <f>+VLOOKUP(B3701,[29]Sheet1!$A:$H,6,0)</f>
        <v>-73425</v>
      </c>
      <c r="L3701" s="1">
        <f t="shared" si="218"/>
        <v>6</v>
      </c>
      <c r="M3701" s="6">
        <f>+VLOOKUP(B3701,[29]Sheet1!$A:$H,8,0)</f>
        <v>45415</v>
      </c>
      <c r="N3701" t="s">
        <v>5748</v>
      </c>
      <c r="R3701" s="4"/>
    </row>
    <row r="3702" spans="1:18" hidden="1" x14ac:dyDescent="0.2">
      <c r="A3702" s="6">
        <v>45380</v>
      </c>
      <c r="B3702" s="2">
        <v>213</v>
      </c>
      <c r="C3702" s="2" t="s">
        <v>5468</v>
      </c>
      <c r="D3702" s="2" t="s">
        <v>1889</v>
      </c>
      <c r="E3702" s="1">
        <v>-230124</v>
      </c>
      <c r="F3702" s="8" t="s">
        <v>316</v>
      </c>
      <c r="G3702" s="1">
        <v>-18410</v>
      </c>
      <c r="H3702" s="1">
        <v>-248534</v>
      </c>
      <c r="I3702" s="2" t="s">
        <v>1554</v>
      </c>
      <c r="J3702" s="2" t="s">
        <v>2830</v>
      </c>
      <c r="K3702" s="1">
        <f>+VLOOKUP(B3702,[29]Sheet1!$A:$H,6,0)</f>
        <v>-230125</v>
      </c>
      <c r="L3702" s="1">
        <f t="shared" si="218"/>
        <v>-1</v>
      </c>
      <c r="M3702" s="6">
        <f>+VLOOKUP(B3702,[29]Sheet1!$A:$H,8,0)</f>
        <v>45415</v>
      </c>
      <c r="N3702" t="s">
        <v>5748</v>
      </c>
      <c r="R3702" s="4"/>
    </row>
    <row r="3703" spans="1:18" hidden="1" x14ac:dyDescent="0.2">
      <c r="A3703" s="6">
        <v>45380</v>
      </c>
      <c r="B3703" s="2">
        <v>14695</v>
      </c>
      <c r="C3703" s="2" t="s">
        <v>5404</v>
      </c>
      <c r="D3703" s="2" t="s">
        <v>5670</v>
      </c>
      <c r="E3703" s="1">
        <v>1468620</v>
      </c>
      <c r="F3703" s="8" t="s">
        <v>316</v>
      </c>
      <c r="G3703" s="1">
        <v>117490</v>
      </c>
      <c r="H3703" s="1">
        <v>1586110</v>
      </c>
      <c r="I3703" s="2" t="s">
        <v>2355</v>
      </c>
      <c r="J3703" s="2" t="s">
        <v>2013</v>
      </c>
      <c r="K3703" s="1">
        <f>+VLOOKUP(B3703,[26]Sheet1!$A:$H,6,0)</f>
        <v>1468625</v>
      </c>
      <c r="L3703" s="1">
        <f t="shared" si="218"/>
        <v>5</v>
      </c>
      <c r="M3703" s="6">
        <f>+VLOOKUP(B3703,[26]Sheet1!$A:$H,8,0)</f>
        <v>45386</v>
      </c>
      <c r="N3703" t="s">
        <v>5678</v>
      </c>
      <c r="R3703" s="4"/>
    </row>
    <row r="3704" spans="1:18" hidden="1" x14ac:dyDescent="0.2">
      <c r="A3704" s="6">
        <v>45380</v>
      </c>
      <c r="B3704" s="2">
        <v>14696</v>
      </c>
      <c r="C3704" s="2" t="s">
        <v>5404</v>
      </c>
      <c r="D3704" s="2" t="s">
        <v>5671</v>
      </c>
      <c r="E3704" s="1">
        <v>888460</v>
      </c>
      <c r="F3704" s="8" t="s">
        <v>316</v>
      </c>
      <c r="G3704" s="1">
        <v>71077</v>
      </c>
      <c r="H3704" s="1">
        <v>959537</v>
      </c>
      <c r="I3704" s="2" t="s">
        <v>2818</v>
      </c>
      <c r="J3704" s="2" t="s">
        <v>364</v>
      </c>
      <c r="K3704" s="1">
        <f>+VLOOKUP(B3704,[26]Sheet1!$A:$H,6,0)</f>
        <v>888463</v>
      </c>
      <c r="L3704" s="1">
        <f t="shared" si="218"/>
        <v>3</v>
      </c>
      <c r="M3704" s="6">
        <f>+VLOOKUP(B3704,[26]Sheet1!$A:$H,8,0)</f>
        <v>45386</v>
      </c>
      <c r="N3704" t="s">
        <v>5678</v>
      </c>
      <c r="R3704" s="4"/>
    </row>
    <row r="3705" spans="1:18" hidden="1" x14ac:dyDescent="0.2">
      <c r="A3705" s="6">
        <v>45380</v>
      </c>
      <c r="B3705" s="2">
        <v>14697</v>
      </c>
      <c r="C3705" s="2" t="s">
        <v>5404</v>
      </c>
      <c r="D3705" s="2" t="s">
        <v>5672</v>
      </c>
      <c r="E3705" s="1">
        <v>1468620</v>
      </c>
      <c r="F3705" s="8" t="s">
        <v>316</v>
      </c>
      <c r="G3705" s="1">
        <v>117490</v>
      </c>
      <c r="H3705" s="1">
        <v>1586110</v>
      </c>
      <c r="I3705" s="2" t="s">
        <v>2445</v>
      </c>
      <c r="J3705" s="2" t="s">
        <v>1098</v>
      </c>
      <c r="K3705" s="1">
        <f>+VLOOKUP(B3705,[29]Sheet1!$A:$H,6,0)</f>
        <v>1468625</v>
      </c>
      <c r="L3705" s="1">
        <f t="shared" si="218"/>
        <v>5</v>
      </c>
      <c r="M3705" s="6">
        <f>+VLOOKUP(B3705,[29]Sheet1!$A:$H,8,0)</f>
        <v>45415</v>
      </c>
      <c r="N3705" t="s">
        <v>5748</v>
      </c>
      <c r="R3705" s="4"/>
    </row>
    <row r="3706" spans="1:18" hidden="1" x14ac:dyDescent="0.2">
      <c r="A3706" s="6">
        <v>45380</v>
      </c>
      <c r="B3706" s="2">
        <v>14698</v>
      </c>
      <c r="C3706" s="2" t="s">
        <v>5404</v>
      </c>
      <c r="D3706" s="2" t="s">
        <v>5673</v>
      </c>
      <c r="E3706" s="1">
        <v>1468620</v>
      </c>
      <c r="F3706" s="8" t="s">
        <v>316</v>
      </c>
      <c r="G3706" s="1">
        <v>117490</v>
      </c>
      <c r="H3706" s="1">
        <v>1586110</v>
      </c>
      <c r="I3706" s="2" t="s">
        <v>2354</v>
      </c>
      <c r="J3706" s="2" t="s">
        <v>442</v>
      </c>
      <c r="K3706" s="1">
        <f>+VLOOKUP(B3706,[29]Sheet1!$A:$H,6,0)</f>
        <v>1468625</v>
      </c>
      <c r="L3706" s="1">
        <f t="shared" si="218"/>
        <v>5</v>
      </c>
      <c r="M3706" s="6">
        <f>+VLOOKUP(B3706,[29]Sheet1!$A:$H,8,0)</f>
        <v>45415</v>
      </c>
      <c r="N3706" t="s">
        <v>5748</v>
      </c>
      <c r="R3706" s="4"/>
    </row>
    <row r="3707" spans="1:18" hidden="1" x14ac:dyDescent="0.2">
      <c r="A3707" s="6">
        <v>45381</v>
      </c>
      <c r="B3707" s="2">
        <v>14825</v>
      </c>
      <c r="C3707" s="2" t="s">
        <v>5404</v>
      </c>
      <c r="D3707" s="2" t="s">
        <v>5674</v>
      </c>
      <c r="E3707" s="1">
        <v>2262710</v>
      </c>
      <c r="F3707" s="8" t="s">
        <v>316</v>
      </c>
      <c r="G3707" s="1">
        <v>181017</v>
      </c>
      <c r="H3707" s="1">
        <v>2443727</v>
      </c>
      <c r="I3707" s="2" t="s">
        <v>2355</v>
      </c>
      <c r="J3707" s="2" t="s">
        <v>2013</v>
      </c>
      <c r="K3707" s="1">
        <f>+VLOOKUP(B3707,[26]Sheet1!$A:$H,6,0)</f>
        <v>2262713</v>
      </c>
      <c r="L3707" s="1">
        <f t="shared" si="218"/>
        <v>3</v>
      </c>
      <c r="M3707" s="6">
        <f>+VLOOKUP(B3707,[26]Sheet1!$A:$H,8,0)</f>
        <v>45386</v>
      </c>
      <c r="N3707" t="s">
        <v>5678</v>
      </c>
      <c r="R3707" s="4"/>
    </row>
    <row r="3708" spans="1:18" hidden="1" x14ac:dyDescent="0.2">
      <c r="A3708" s="6">
        <v>45381</v>
      </c>
      <c r="B3708" s="2">
        <v>14826</v>
      </c>
      <c r="C3708" s="2" t="s">
        <v>5404</v>
      </c>
      <c r="D3708" s="2" t="s">
        <v>5675</v>
      </c>
      <c r="E3708" s="1">
        <v>3553840</v>
      </c>
      <c r="F3708" s="8" t="s">
        <v>316</v>
      </c>
      <c r="G3708" s="1">
        <v>284307</v>
      </c>
      <c r="H3708" s="1">
        <v>3838147</v>
      </c>
      <c r="I3708" s="2" t="s">
        <v>2355</v>
      </c>
      <c r="J3708" s="2" t="s">
        <v>2013</v>
      </c>
      <c r="K3708" s="1">
        <f>+VLOOKUP(B3708,[26]Sheet1!$A:$H,6,0)</f>
        <v>3553838</v>
      </c>
      <c r="L3708" s="1">
        <f t="shared" si="218"/>
        <v>-2</v>
      </c>
      <c r="M3708" s="6">
        <f>+VLOOKUP(B3708,[26]Sheet1!$A:$H,8,0)</f>
        <v>45386</v>
      </c>
      <c r="N3708" t="s">
        <v>5678</v>
      </c>
      <c r="R3708" s="4"/>
    </row>
    <row r="3709" spans="1:18" hidden="1" x14ac:dyDescent="0.2">
      <c r="A3709" s="6">
        <v>45381</v>
      </c>
      <c r="B3709" s="2">
        <v>14828</v>
      </c>
      <c r="C3709" s="2" t="s">
        <v>5404</v>
      </c>
      <c r="D3709" s="2" t="s">
        <v>5676</v>
      </c>
      <c r="E3709" s="1">
        <v>3612720</v>
      </c>
      <c r="F3709" s="8" t="s">
        <v>316</v>
      </c>
      <c r="G3709" s="1">
        <v>289018</v>
      </c>
      <c r="H3709" s="1">
        <v>3901738</v>
      </c>
      <c r="I3709" s="2" t="s">
        <v>2355</v>
      </c>
      <c r="J3709" s="2" t="s">
        <v>2013</v>
      </c>
      <c r="K3709" s="1">
        <f>+VLOOKUP(B3709,[26]Sheet1!$A:$H,6,0)</f>
        <v>3612725</v>
      </c>
      <c r="L3709" s="1">
        <f t="shared" si="218"/>
        <v>5</v>
      </c>
      <c r="M3709" s="6">
        <f>+VLOOKUP(B3709,[26]Sheet1!$A:$H,8,0)</f>
        <v>45386</v>
      </c>
      <c r="N3709" t="s">
        <v>5678</v>
      </c>
      <c r="R3709" s="4"/>
    </row>
    <row r="3710" spans="1:18" hidden="1" x14ac:dyDescent="0.2">
      <c r="A3710" s="6">
        <v>45384</v>
      </c>
      <c r="B3710" s="2">
        <v>14986</v>
      </c>
      <c r="C3710" s="2" t="s">
        <v>5404</v>
      </c>
      <c r="D3710" s="2" t="s">
        <v>5680</v>
      </c>
      <c r="E3710" s="1">
        <v>888460</v>
      </c>
      <c r="F3710" s="8" t="s">
        <v>316</v>
      </c>
      <c r="G3710" s="1">
        <v>71077</v>
      </c>
      <c r="H3710" s="1">
        <f>+E3710+G3710</f>
        <v>959537</v>
      </c>
      <c r="I3710" s="2" t="s">
        <v>1893</v>
      </c>
      <c r="J3710" s="2" t="s">
        <v>375</v>
      </c>
      <c r="K3710" s="1">
        <f>+VLOOKUP(B3710,[29]Sheet1!$A:$H,6,0)</f>
        <v>888463</v>
      </c>
      <c r="L3710" s="1">
        <f t="shared" ref="L3710:L3770" si="219">+K3710-E3710</f>
        <v>3</v>
      </c>
      <c r="M3710" s="6">
        <f>+VLOOKUP(B3710,[29]Sheet1!$A:$H,8,0)</f>
        <v>45415</v>
      </c>
      <c r="N3710" t="s">
        <v>5748</v>
      </c>
      <c r="R3710" s="4"/>
    </row>
    <row r="3711" spans="1:18" hidden="1" x14ac:dyDescent="0.2">
      <c r="A3711" s="6">
        <v>45384</v>
      </c>
      <c r="B3711" s="2">
        <v>14987</v>
      </c>
      <c r="C3711" s="2" t="s">
        <v>5404</v>
      </c>
      <c r="D3711" s="2" t="s">
        <v>5681</v>
      </c>
      <c r="E3711" s="1">
        <v>4442300</v>
      </c>
      <c r="F3711" s="8" t="s">
        <v>316</v>
      </c>
      <c r="G3711" s="1">
        <v>355384</v>
      </c>
      <c r="H3711" s="1">
        <f t="shared" ref="H3711:H3771" si="220">+E3711+G3711</f>
        <v>4797684</v>
      </c>
      <c r="I3711" s="2" t="s">
        <v>1893</v>
      </c>
      <c r="J3711" s="2" t="s">
        <v>375</v>
      </c>
      <c r="K3711" s="1">
        <f>+VLOOKUP(B3711,[29]Sheet1!$A:$H,6,0)</f>
        <v>4442300</v>
      </c>
      <c r="L3711" s="1">
        <f t="shared" si="219"/>
        <v>0</v>
      </c>
      <c r="M3711" s="6">
        <f>+VLOOKUP(B3711,[29]Sheet1!$A:$H,8,0)</f>
        <v>45415</v>
      </c>
      <c r="N3711" t="s">
        <v>5748</v>
      </c>
      <c r="R3711" s="4"/>
    </row>
    <row r="3712" spans="1:18" hidden="1" x14ac:dyDescent="0.2">
      <c r="A3712" s="6">
        <v>45384</v>
      </c>
      <c r="B3712" s="2">
        <v>14988</v>
      </c>
      <c r="C3712" s="2" t="s">
        <v>5404</v>
      </c>
      <c r="D3712" s="2" t="s">
        <v>5682</v>
      </c>
      <c r="E3712" s="1">
        <v>4442300</v>
      </c>
      <c r="F3712" s="8" t="s">
        <v>316</v>
      </c>
      <c r="G3712" s="1">
        <v>355384</v>
      </c>
      <c r="H3712" s="1">
        <f t="shared" si="220"/>
        <v>4797684</v>
      </c>
      <c r="I3712" s="2" t="s">
        <v>1893</v>
      </c>
      <c r="J3712" s="2" t="s">
        <v>375</v>
      </c>
      <c r="K3712" s="1">
        <f>+VLOOKUP(B3712,[29]Sheet1!$A:$H,6,0)</f>
        <v>4442300</v>
      </c>
      <c r="L3712" s="1">
        <f t="shared" si="219"/>
        <v>0</v>
      </c>
      <c r="M3712" s="6">
        <f>+VLOOKUP(B3712,[29]Sheet1!$A:$H,8,0)</f>
        <v>45415</v>
      </c>
      <c r="N3712" t="s">
        <v>5748</v>
      </c>
      <c r="R3712" s="4"/>
    </row>
    <row r="3713" spans="1:18" hidden="1" x14ac:dyDescent="0.2">
      <c r="A3713" s="6">
        <v>45384</v>
      </c>
      <c r="B3713" s="2">
        <v>14989</v>
      </c>
      <c r="C3713" s="2" t="s">
        <v>5404</v>
      </c>
      <c r="D3713" s="2" t="s">
        <v>5683</v>
      </c>
      <c r="E3713" s="1">
        <v>962485</v>
      </c>
      <c r="F3713" s="8" t="s">
        <v>316</v>
      </c>
      <c r="G3713" s="1">
        <v>76999</v>
      </c>
      <c r="H3713" s="1">
        <f t="shared" si="220"/>
        <v>1039484</v>
      </c>
      <c r="I3713" s="2" t="s">
        <v>1893</v>
      </c>
      <c r="J3713" s="2" t="s">
        <v>375</v>
      </c>
      <c r="K3713" s="1">
        <f>+VLOOKUP(B3713,[29]Sheet1!$A:$H,6,0)</f>
        <v>962488</v>
      </c>
      <c r="L3713" s="1">
        <f t="shared" si="219"/>
        <v>3</v>
      </c>
      <c r="M3713" s="6">
        <f>+VLOOKUP(B3713,[29]Sheet1!$A:$H,8,0)</f>
        <v>45415</v>
      </c>
      <c r="N3713" t="s">
        <v>5748</v>
      </c>
      <c r="R3713" s="4"/>
    </row>
    <row r="3714" spans="1:18" hidden="1" x14ac:dyDescent="0.2">
      <c r="A3714" s="6">
        <v>45384</v>
      </c>
      <c r="B3714" s="2">
        <v>14990</v>
      </c>
      <c r="C3714" s="2" t="s">
        <v>5404</v>
      </c>
      <c r="D3714" s="2" t="s">
        <v>5684</v>
      </c>
      <c r="E3714" s="1">
        <v>6219220</v>
      </c>
      <c r="F3714" s="8" t="s">
        <v>316</v>
      </c>
      <c r="G3714" s="1">
        <v>497538</v>
      </c>
      <c r="H3714" s="1">
        <f t="shared" si="220"/>
        <v>6716758</v>
      </c>
      <c r="I3714" s="2" t="s">
        <v>1893</v>
      </c>
      <c r="J3714" s="2" t="s">
        <v>375</v>
      </c>
      <c r="K3714" s="1">
        <f>+VLOOKUP(B3714,[29]Sheet1!$A:$H,6,0)</f>
        <v>6219225</v>
      </c>
      <c r="L3714" s="1">
        <f t="shared" si="219"/>
        <v>5</v>
      </c>
      <c r="M3714" s="6">
        <f>+VLOOKUP(B3714,[29]Sheet1!$A:$H,8,0)</f>
        <v>45415</v>
      </c>
      <c r="N3714" t="s">
        <v>5748</v>
      </c>
      <c r="R3714" s="4"/>
    </row>
    <row r="3715" spans="1:18" hidden="1" x14ac:dyDescent="0.2">
      <c r="A3715" s="6">
        <v>45384</v>
      </c>
      <c r="B3715" s="2">
        <v>14993</v>
      </c>
      <c r="C3715" s="2" t="s">
        <v>5404</v>
      </c>
      <c r="D3715" s="2" t="s">
        <v>5685</v>
      </c>
      <c r="E3715" s="1">
        <v>888460</v>
      </c>
      <c r="F3715" s="8" t="s">
        <v>316</v>
      </c>
      <c r="G3715" s="1">
        <v>71077</v>
      </c>
      <c r="H3715" s="1">
        <f t="shared" si="220"/>
        <v>959537</v>
      </c>
      <c r="I3715" s="2" t="s">
        <v>2445</v>
      </c>
      <c r="J3715" s="2" t="s">
        <v>1098</v>
      </c>
      <c r="K3715" s="1">
        <f>+VLOOKUP(B3715,[29]Sheet1!$A:$H,6,0)</f>
        <v>888463</v>
      </c>
      <c r="L3715" s="1">
        <f t="shared" si="219"/>
        <v>3</v>
      </c>
      <c r="M3715" s="6">
        <f>+VLOOKUP(B3715,[29]Sheet1!$A:$H,8,0)</f>
        <v>45415</v>
      </c>
      <c r="N3715" t="s">
        <v>5748</v>
      </c>
      <c r="R3715" s="4"/>
    </row>
    <row r="3716" spans="1:18" hidden="1" x14ac:dyDescent="0.2">
      <c r="A3716" s="6">
        <v>45384</v>
      </c>
      <c r="B3716" s="2">
        <v>14994</v>
      </c>
      <c r="C3716" s="2" t="s">
        <v>5404</v>
      </c>
      <c r="D3716" s="2" t="s">
        <v>5686</v>
      </c>
      <c r="E3716" s="1">
        <v>2531869</v>
      </c>
      <c r="F3716" s="8" t="s">
        <v>316</v>
      </c>
      <c r="G3716" s="1">
        <v>202550</v>
      </c>
      <c r="H3716" s="1">
        <f t="shared" si="220"/>
        <v>2734419</v>
      </c>
      <c r="I3716" s="2" t="s">
        <v>2818</v>
      </c>
      <c r="J3716" s="2" t="s">
        <v>364</v>
      </c>
      <c r="K3716" s="1">
        <f>+VLOOKUP(B3716,[29]Sheet1!$A:$H,6,0)</f>
        <v>2531875</v>
      </c>
      <c r="L3716" s="1">
        <f t="shared" si="219"/>
        <v>6</v>
      </c>
      <c r="M3716" s="6">
        <f>+VLOOKUP(B3716,[29]Sheet1!$A:$H,8,0)</f>
        <v>45415</v>
      </c>
      <c r="N3716" t="s">
        <v>5748</v>
      </c>
      <c r="R3716" s="4"/>
    </row>
    <row r="3717" spans="1:18" hidden="1" x14ac:dyDescent="0.2">
      <c r="A3717" s="6">
        <v>45385</v>
      </c>
      <c r="B3717" s="2">
        <v>15051</v>
      </c>
      <c r="C3717" s="2" t="s">
        <v>5404</v>
      </c>
      <c r="D3717" s="2" t="s">
        <v>5687</v>
      </c>
      <c r="E3717" s="1">
        <v>888460</v>
      </c>
      <c r="F3717" s="8" t="s">
        <v>316</v>
      </c>
      <c r="G3717" s="1">
        <v>71077</v>
      </c>
      <c r="H3717" s="1">
        <f t="shared" si="220"/>
        <v>959537</v>
      </c>
      <c r="I3717" s="2" t="s">
        <v>2355</v>
      </c>
      <c r="J3717" s="2" t="s">
        <v>2013</v>
      </c>
      <c r="K3717" s="1">
        <f>+VLOOKUP(B3717,[29]Sheet1!$A:$H,6,0)</f>
        <v>888463</v>
      </c>
      <c r="L3717" s="1">
        <f t="shared" si="219"/>
        <v>3</v>
      </c>
      <c r="M3717" s="6">
        <f>+VLOOKUP(B3717,[29]Sheet1!$A:$H,8,0)</f>
        <v>45415</v>
      </c>
      <c r="N3717" t="s">
        <v>5748</v>
      </c>
      <c r="R3717" s="4"/>
    </row>
    <row r="3718" spans="1:18" hidden="1" x14ac:dyDescent="0.2">
      <c r="A3718" s="6">
        <v>45386</v>
      </c>
      <c r="B3718" s="2">
        <v>15913</v>
      </c>
      <c r="C3718" s="2" t="s">
        <v>5404</v>
      </c>
      <c r="D3718" s="2" t="s">
        <v>5688</v>
      </c>
      <c r="E3718" s="1">
        <v>4351770</v>
      </c>
      <c r="F3718" s="8" t="s">
        <v>316</v>
      </c>
      <c r="G3718" s="1">
        <v>348142</v>
      </c>
      <c r="H3718" s="1">
        <f t="shared" si="220"/>
        <v>4699912</v>
      </c>
      <c r="I3718" s="2" t="s">
        <v>2355</v>
      </c>
      <c r="J3718" s="2" t="s">
        <v>2013</v>
      </c>
      <c r="K3718" s="1">
        <f>+VLOOKUP(B3718,[29]Sheet1!$A:$H,6,0)</f>
        <v>4351775</v>
      </c>
      <c r="L3718" s="1">
        <f t="shared" si="219"/>
        <v>5</v>
      </c>
      <c r="M3718" s="6">
        <f>+VLOOKUP(B3718,[29]Sheet1!$A:$H,8,0)</f>
        <v>45415</v>
      </c>
      <c r="N3718" t="s">
        <v>5748</v>
      </c>
      <c r="R3718" s="4"/>
    </row>
    <row r="3719" spans="1:18" hidden="1" x14ac:dyDescent="0.2">
      <c r="A3719" s="6">
        <v>45387</v>
      </c>
      <c r="B3719" s="2">
        <v>15935</v>
      </c>
      <c r="C3719" s="2" t="s">
        <v>5404</v>
      </c>
      <c r="D3719" s="2" t="s">
        <v>5689</v>
      </c>
      <c r="E3719" s="1">
        <v>1920267</v>
      </c>
      <c r="F3719" s="8" t="s">
        <v>316</v>
      </c>
      <c r="G3719" s="1">
        <v>153621</v>
      </c>
      <c r="H3719" s="1">
        <f t="shared" si="220"/>
        <v>2073888</v>
      </c>
      <c r="I3719" s="2" t="s">
        <v>2818</v>
      </c>
      <c r="J3719" s="2" t="s">
        <v>364</v>
      </c>
      <c r="K3719" s="1">
        <f>+VLOOKUP(B3719,[29]Sheet1!$A:$H,6,0)</f>
        <v>1920263</v>
      </c>
      <c r="L3719" s="1">
        <f t="shared" si="219"/>
        <v>-4</v>
      </c>
      <c r="M3719" s="6">
        <f>+VLOOKUP(B3719,[29]Sheet1!$A:$H,8,0)</f>
        <v>45415</v>
      </c>
      <c r="N3719" t="s">
        <v>5748</v>
      </c>
      <c r="R3719" s="4"/>
    </row>
    <row r="3720" spans="1:18" hidden="1" x14ac:dyDescent="0.2">
      <c r="A3720" s="6">
        <v>45387</v>
      </c>
      <c r="B3720" s="2">
        <v>15936</v>
      </c>
      <c r="C3720" s="2" t="s">
        <v>5404</v>
      </c>
      <c r="D3720" s="2" t="s">
        <v>5690</v>
      </c>
      <c r="E3720" s="1">
        <v>888460</v>
      </c>
      <c r="F3720" s="8" t="s">
        <v>316</v>
      </c>
      <c r="G3720" s="1">
        <v>71077</v>
      </c>
      <c r="H3720" s="1">
        <f t="shared" si="220"/>
        <v>959537</v>
      </c>
      <c r="I3720" s="2" t="s">
        <v>2818</v>
      </c>
      <c r="J3720" s="2" t="s">
        <v>364</v>
      </c>
      <c r="K3720" s="1">
        <f>+VLOOKUP(B3720,[29]Sheet1!$A:$H,6,0)</f>
        <v>888463</v>
      </c>
      <c r="L3720" s="1">
        <f t="shared" si="219"/>
        <v>3</v>
      </c>
      <c r="M3720" s="6">
        <f>+VLOOKUP(B3720,[29]Sheet1!$A:$H,8,0)</f>
        <v>45415</v>
      </c>
      <c r="N3720" t="s">
        <v>5748</v>
      </c>
      <c r="R3720" s="4"/>
    </row>
    <row r="3721" spans="1:18" hidden="1" x14ac:dyDescent="0.2">
      <c r="A3721" s="6">
        <v>45387</v>
      </c>
      <c r="B3721" s="2">
        <v>15937</v>
      </c>
      <c r="C3721" s="2" t="s">
        <v>5404</v>
      </c>
      <c r="D3721" s="2" t="s">
        <v>5691</v>
      </c>
      <c r="E3721" s="1">
        <v>2381320</v>
      </c>
      <c r="F3721" s="8" t="s">
        <v>316</v>
      </c>
      <c r="G3721" s="1">
        <v>190506</v>
      </c>
      <c r="H3721" s="1">
        <f t="shared" si="220"/>
        <v>2571826</v>
      </c>
      <c r="I3721" s="2" t="s">
        <v>2445</v>
      </c>
      <c r="J3721" s="2" t="s">
        <v>1098</v>
      </c>
      <c r="K3721" s="1">
        <f>+VLOOKUP(B3721,[29]Sheet1!$A:$H,6,0)</f>
        <v>2381325</v>
      </c>
      <c r="L3721" s="1">
        <f t="shared" si="219"/>
        <v>5</v>
      </c>
      <c r="M3721" s="6">
        <f>+VLOOKUP(B3721,[29]Sheet1!$A:$H,8,0)</f>
        <v>45415</v>
      </c>
      <c r="N3721" t="s">
        <v>5748</v>
      </c>
      <c r="R3721" s="4"/>
    </row>
    <row r="3722" spans="1:18" hidden="1" x14ac:dyDescent="0.2">
      <c r="A3722" s="6">
        <v>45387</v>
      </c>
      <c r="B3722" s="2">
        <v>15938</v>
      </c>
      <c r="C3722" s="2" t="s">
        <v>5404</v>
      </c>
      <c r="D3722" s="2" t="s">
        <v>5692</v>
      </c>
      <c r="E3722" s="1">
        <v>1468620</v>
      </c>
      <c r="F3722" s="8" t="s">
        <v>316</v>
      </c>
      <c r="G3722" s="1">
        <v>117490</v>
      </c>
      <c r="H3722" s="1">
        <f t="shared" si="220"/>
        <v>1586110</v>
      </c>
      <c r="I3722" s="2" t="s">
        <v>431</v>
      </c>
      <c r="J3722" s="2" t="s">
        <v>2857</v>
      </c>
      <c r="K3722" s="1">
        <f>+VLOOKUP(B3722,[29]Sheet1!$A:$H,6,0)</f>
        <v>1468625</v>
      </c>
      <c r="L3722" s="1">
        <f t="shared" si="219"/>
        <v>5</v>
      </c>
      <c r="M3722" s="6">
        <f>+VLOOKUP(B3722,[29]Sheet1!$A:$H,8,0)</f>
        <v>45415</v>
      </c>
      <c r="N3722" t="s">
        <v>5748</v>
      </c>
      <c r="R3722" s="4"/>
    </row>
    <row r="3723" spans="1:18" hidden="1" x14ac:dyDescent="0.2">
      <c r="A3723" s="6">
        <v>45387</v>
      </c>
      <c r="B3723" s="2">
        <v>15939</v>
      </c>
      <c r="C3723" s="2" t="s">
        <v>5404</v>
      </c>
      <c r="D3723" s="2" t="s">
        <v>5693</v>
      </c>
      <c r="E3723" s="1">
        <v>1776920</v>
      </c>
      <c r="F3723" s="8" t="s">
        <v>316</v>
      </c>
      <c r="G3723" s="1">
        <v>142154</v>
      </c>
      <c r="H3723" s="1">
        <f t="shared" si="220"/>
        <v>1919074</v>
      </c>
      <c r="I3723" s="2" t="s">
        <v>2339</v>
      </c>
      <c r="J3723" s="2" t="s">
        <v>1408</v>
      </c>
      <c r="K3723" s="1">
        <f>+VLOOKUP(B3723,[29]Sheet1!$A:$H,6,0)</f>
        <v>1776925</v>
      </c>
      <c r="L3723" s="1">
        <f t="shared" si="219"/>
        <v>5</v>
      </c>
      <c r="M3723" s="6">
        <f>+VLOOKUP(B3723,[29]Sheet1!$A:$H,8,0)</f>
        <v>45415</v>
      </c>
      <c r="N3723" t="s">
        <v>5748</v>
      </c>
      <c r="R3723" s="4"/>
    </row>
    <row r="3724" spans="1:18" hidden="1" x14ac:dyDescent="0.2">
      <c r="A3724" s="6">
        <v>45387</v>
      </c>
      <c r="B3724" s="2">
        <v>15940</v>
      </c>
      <c r="C3724" s="2" t="s">
        <v>5404</v>
      </c>
      <c r="D3724" s="2" t="s">
        <v>5694</v>
      </c>
      <c r="E3724" s="1">
        <v>1468620</v>
      </c>
      <c r="F3724" s="8" t="s">
        <v>316</v>
      </c>
      <c r="G3724" s="1">
        <v>117490</v>
      </c>
      <c r="H3724" s="1">
        <f t="shared" si="220"/>
        <v>1586110</v>
      </c>
      <c r="I3724" s="2" t="s">
        <v>944</v>
      </c>
      <c r="J3724" s="2" t="s">
        <v>319</v>
      </c>
      <c r="K3724" s="1">
        <f>+VLOOKUP(B3724,[29]Sheet1!$A:$H,6,0)</f>
        <v>1468625</v>
      </c>
      <c r="L3724" s="1">
        <f t="shared" si="219"/>
        <v>5</v>
      </c>
      <c r="M3724" s="6">
        <f>+VLOOKUP(B3724,[29]Sheet1!$A:$H,8,0)</f>
        <v>45415</v>
      </c>
      <c r="N3724" t="s">
        <v>5748</v>
      </c>
      <c r="R3724" s="4"/>
    </row>
    <row r="3725" spans="1:18" hidden="1" x14ac:dyDescent="0.2">
      <c r="A3725" s="6">
        <v>45387</v>
      </c>
      <c r="B3725" s="2">
        <v>15941</v>
      </c>
      <c r="C3725" s="2" t="s">
        <v>5404</v>
      </c>
      <c r="D3725" s="2" t="s">
        <v>5695</v>
      </c>
      <c r="E3725" s="1">
        <v>888460</v>
      </c>
      <c r="F3725" s="8" t="s">
        <v>316</v>
      </c>
      <c r="G3725" s="1">
        <v>71077</v>
      </c>
      <c r="H3725" s="1">
        <f t="shared" si="220"/>
        <v>959537</v>
      </c>
      <c r="I3725" s="2" t="s">
        <v>944</v>
      </c>
      <c r="J3725" s="2" t="s">
        <v>319</v>
      </c>
      <c r="K3725" s="1">
        <f>+VLOOKUP(B3725,[29]Sheet1!$A:$H,6,0)</f>
        <v>888463</v>
      </c>
      <c r="L3725" s="1">
        <f t="shared" si="219"/>
        <v>3</v>
      </c>
      <c r="M3725" s="6">
        <f>+VLOOKUP(B3725,[29]Sheet1!$A:$H,8,0)</f>
        <v>45415</v>
      </c>
      <c r="N3725" t="s">
        <v>5748</v>
      </c>
      <c r="R3725" s="4"/>
    </row>
    <row r="3726" spans="1:18" hidden="1" x14ac:dyDescent="0.2">
      <c r="A3726" s="6">
        <v>45390</v>
      </c>
      <c r="B3726" s="2">
        <v>306</v>
      </c>
      <c r="C3726" s="2" t="s">
        <v>5468</v>
      </c>
      <c r="D3726" s="2" t="s">
        <v>1889</v>
      </c>
      <c r="E3726" s="1">
        <v>-4414964</v>
      </c>
      <c r="F3726" s="8" t="s">
        <v>316</v>
      </c>
      <c r="G3726" s="1">
        <v>-353198</v>
      </c>
      <c r="H3726" s="1">
        <f t="shared" si="220"/>
        <v>-4768162</v>
      </c>
      <c r="I3726" s="2" t="s">
        <v>2355</v>
      </c>
      <c r="J3726" s="2" t="s">
        <v>2013</v>
      </c>
      <c r="K3726" s="1">
        <f>+VLOOKUP(B3726,[29]Sheet1!$A:$H,6,0)</f>
        <v>-4414975</v>
      </c>
      <c r="L3726" s="1">
        <f t="shared" si="219"/>
        <v>-11</v>
      </c>
      <c r="M3726" s="6">
        <f>+VLOOKUP(B3726,[29]Sheet1!$A:$H,8,0)</f>
        <v>45415</v>
      </c>
      <c r="N3726" t="s">
        <v>5748</v>
      </c>
      <c r="R3726" s="4"/>
    </row>
    <row r="3727" spans="1:18" hidden="1" x14ac:dyDescent="0.2">
      <c r="A3727" s="6">
        <v>45390</v>
      </c>
      <c r="B3727" s="2">
        <v>307</v>
      </c>
      <c r="C3727" s="2" t="s">
        <v>5468</v>
      </c>
      <c r="D3727" s="2" t="s">
        <v>1889</v>
      </c>
      <c r="E3727" s="1">
        <v>-191160</v>
      </c>
      <c r="F3727" s="8" t="s">
        <v>316</v>
      </c>
      <c r="G3727" s="1">
        <v>-15293</v>
      </c>
      <c r="H3727" s="1">
        <f t="shared" si="220"/>
        <v>-206453</v>
      </c>
      <c r="I3727" s="2" t="s">
        <v>2355</v>
      </c>
      <c r="J3727" s="2" t="s">
        <v>2013</v>
      </c>
      <c r="K3727" s="1">
        <f>+VLOOKUP(B3727,[29]Sheet1!$A:$H,6,0)</f>
        <v>-191145</v>
      </c>
      <c r="L3727" s="1">
        <f t="shared" si="219"/>
        <v>15</v>
      </c>
      <c r="M3727" s="6">
        <f>+VLOOKUP(B3727,[29]Sheet1!$A:$H,8,0)</f>
        <v>45415</v>
      </c>
      <c r="N3727" t="s">
        <v>5748</v>
      </c>
      <c r="R3727" s="4"/>
    </row>
    <row r="3728" spans="1:18" hidden="1" x14ac:dyDescent="0.2">
      <c r="A3728" s="6">
        <v>45390</v>
      </c>
      <c r="B3728" s="2">
        <v>16093</v>
      </c>
      <c r="C3728" s="2" t="s">
        <v>5404</v>
      </c>
      <c r="D3728" s="2" t="s">
        <v>5696</v>
      </c>
      <c r="E3728" s="1">
        <v>1468620</v>
      </c>
      <c r="F3728" s="8" t="s">
        <v>316</v>
      </c>
      <c r="G3728" s="1">
        <v>117490</v>
      </c>
      <c r="H3728" s="1">
        <f t="shared" si="220"/>
        <v>1586110</v>
      </c>
      <c r="I3728" s="2" t="s">
        <v>2355</v>
      </c>
      <c r="J3728" s="2" t="s">
        <v>2013</v>
      </c>
      <c r="K3728" s="1">
        <f>+VLOOKUP(B3728,[29]Sheet1!$A:$H,6,0)</f>
        <v>1468625</v>
      </c>
      <c r="L3728" s="1">
        <f t="shared" si="219"/>
        <v>5</v>
      </c>
      <c r="M3728" s="6">
        <f>+VLOOKUP(B3728,[29]Sheet1!$A:$H,8,0)</f>
        <v>45415</v>
      </c>
      <c r="N3728" t="s">
        <v>5748</v>
      </c>
      <c r="R3728" s="4"/>
    </row>
    <row r="3729" spans="1:18" hidden="1" x14ac:dyDescent="0.2">
      <c r="A3729" s="6">
        <v>45390</v>
      </c>
      <c r="B3729" s="2">
        <v>305</v>
      </c>
      <c r="C3729" s="2" t="s">
        <v>5468</v>
      </c>
      <c r="D3729" s="2" t="s">
        <v>1889</v>
      </c>
      <c r="E3729" s="1">
        <v>-1248221</v>
      </c>
      <c r="F3729" s="8" t="s">
        <v>316</v>
      </c>
      <c r="G3729" s="1">
        <v>-99858</v>
      </c>
      <c r="H3729" s="1">
        <f t="shared" si="220"/>
        <v>-1348079</v>
      </c>
      <c r="I3729" s="2" t="s">
        <v>2355</v>
      </c>
      <c r="J3729" s="2" t="s">
        <v>2013</v>
      </c>
      <c r="K3729" s="1">
        <f>+VLOOKUP(B3729,[29]Sheet1!$A:$H,6,0)</f>
        <v>-1248225</v>
      </c>
      <c r="L3729" s="1">
        <f t="shared" si="219"/>
        <v>-4</v>
      </c>
      <c r="M3729" s="6">
        <f>+VLOOKUP(B3729,[29]Sheet1!$A:$H,8,0)</f>
        <v>45415</v>
      </c>
      <c r="N3729" t="s">
        <v>5748</v>
      </c>
      <c r="R3729" s="4"/>
    </row>
    <row r="3730" spans="1:18" hidden="1" x14ac:dyDescent="0.2">
      <c r="A3730" s="6">
        <v>45391</v>
      </c>
      <c r="B3730" s="2">
        <v>16136</v>
      </c>
      <c r="C3730" s="2" t="s">
        <v>5404</v>
      </c>
      <c r="D3730" s="2" t="s">
        <v>5697</v>
      </c>
      <c r="E3730" s="1">
        <v>1776920</v>
      </c>
      <c r="F3730" s="8" t="s">
        <v>316</v>
      </c>
      <c r="G3730" s="1">
        <v>142154</v>
      </c>
      <c r="H3730" s="1">
        <f t="shared" si="220"/>
        <v>1919074</v>
      </c>
      <c r="I3730" s="2" t="s">
        <v>1893</v>
      </c>
      <c r="J3730" s="2" t="s">
        <v>375</v>
      </c>
      <c r="K3730" s="1">
        <f>+VLOOKUP(B3730,[29]Sheet1!$A:$H,6,0)</f>
        <v>1776925</v>
      </c>
      <c r="L3730" s="1">
        <f t="shared" si="219"/>
        <v>5</v>
      </c>
      <c r="M3730" s="6">
        <f>+VLOOKUP(B3730,[29]Sheet1!$A:$H,8,0)</f>
        <v>45415</v>
      </c>
      <c r="N3730" t="s">
        <v>5748</v>
      </c>
      <c r="R3730" s="4"/>
    </row>
    <row r="3731" spans="1:18" hidden="1" x14ac:dyDescent="0.2">
      <c r="A3731" s="6">
        <v>45391</v>
      </c>
      <c r="B3731" s="2">
        <v>16137</v>
      </c>
      <c r="C3731" s="2" t="s">
        <v>5404</v>
      </c>
      <c r="D3731" s="2" t="s">
        <v>5698</v>
      </c>
      <c r="E3731" s="1">
        <v>2381320</v>
      </c>
      <c r="F3731" s="8" t="s">
        <v>316</v>
      </c>
      <c r="G3731" s="1">
        <v>190506</v>
      </c>
      <c r="H3731" s="1">
        <f t="shared" si="220"/>
        <v>2571826</v>
      </c>
      <c r="I3731" s="2" t="s">
        <v>1893</v>
      </c>
      <c r="J3731" s="2" t="s">
        <v>375</v>
      </c>
      <c r="K3731" s="1">
        <f>+VLOOKUP(B3731,[29]Sheet1!$A:$H,6,0)</f>
        <v>2381325</v>
      </c>
      <c r="L3731" s="1">
        <f t="shared" si="219"/>
        <v>5</v>
      </c>
      <c r="M3731" s="6">
        <f>+VLOOKUP(B3731,[29]Sheet1!$A:$H,8,0)</f>
        <v>45415</v>
      </c>
      <c r="N3731" t="s">
        <v>5748</v>
      </c>
      <c r="R3731" s="4"/>
    </row>
    <row r="3732" spans="1:18" hidden="1" x14ac:dyDescent="0.2">
      <c r="A3732" s="6">
        <v>45391</v>
      </c>
      <c r="B3732" s="2">
        <v>16138</v>
      </c>
      <c r="C3732" s="2" t="s">
        <v>5404</v>
      </c>
      <c r="D3732" s="2" t="s">
        <v>5699</v>
      </c>
      <c r="E3732" s="1">
        <v>1468620</v>
      </c>
      <c r="F3732" s="8" t="s">
        <v>316</v>
      </c>
      <c r="G3732" s="1">
        <v>117490</v>
      </c>
      <c r="H3732" s="1">
        <f t="shared" si="220"/>
        <v>1586110</v>
      </c>
      <c r="I3732" s="2" t="s">
        <v>1554</v>
      </c>
      <c r="J3732" s="2" t="s">
        <v>2830</v>
      </c>
      <c r="K3732" s="1">
        <f>+VLOOKUP(B3732,[29]Sheet1!$A:$H,6,0)</f>
        <v>1468625</v>
      </c>
      <c r="L3732" s="1">
        <f t="shared" si="219"/>
        <v>5</v>
      </c>
      <c r="M3732" s="6">
        <f>+VLOOKUP(B3732,[29]Sheet1!$A:$H,8,0)</f>
        <v>45415</v>
      </c>
      <c r="N3732" t="s">
        <v>5748</v>
      </c>
      <c r="R3732" s="4"/>
    </row>
    <row r="3733" spans="1:18" hidden="1" x14ac:dyDescent="0.2">
      <c r="A3733" s="6">
        <v>45391</v>
      </c>
      <c r="B3733" s="2">
        <v>16141</v>
      </c>
      <c r="C3733" s="2" t="s">
        <v>5404</v>
      </c>
      <c r="D3733" s="2" t="s">
        <v>5700</v>
      </c>
      <c r="E3733" s="1">
        <v>2381320</v>
      </c>
      <c r="F3733" s="8" t="s">
        <v>316</v>
      </c>
      <c r="G3733" s="1">
        <v>190506</v>
      </c>
      <c r="H3733" s="1">
        <f t="shared" si="220"/>
        <v>2571826</v>
      </c>
      <c r="I3733" s="2" t="s">
        <v>944</v>
      </c>
      <c r="J3733" s="2" t="s">
        <v>319</v>
      </c>
      <c r="K3733" s="1">
        <f>+VLOOKUP(B3733,[29]Sheet1!$A:$H,6,0)</f>
        <v>2381325</v>
      </c>
      <c r="L3733" s="1">
        <f t="shared" si="219"/>
        <v>5</v>
      </c>
      <c r="M3733" s="6">
        <f>+VLOOKUP(B3733,[29]Sheet1!$A:$H,8,0)</f>
        <v>45415</v>
      </c>
      <c r="N3733" t="s">
        <v>5748</v>
      </c>
      <c r="R3733" s="4"/>
    </row>
    <row r="3734" spans="1:18" hidden="1" x14ac:dyDescent="0.2">
      <c r="A3734" s="6">
        <v>45391</v>
      </c>
      <c r="B3734" s="2">
        <v>16142</v>
      </c>
      <c r="C3734" s="2" t="s">
        <v>5404</v>
      </c>
      <c r="D3734" s="2" t="s">
        <v>5701</v>
      </c>
      <c r="E3734" s="1">
        <v>1769718</v>
      </c>
      <c r="F3734" s="8" t="s">
        <v>316</v>
      </c>
      <c r="G3734" s="1">
        <v>141577</v>
      </c>
      <c r="H3734" s="1">
        <f t="shared" si="220"/>
        <v>1911295</v>
      </c>
      <c r="I3734" s="2" t="s">
        <v>2445</v>
      </c>
      <c r="J3734" s="2" t="s">
        <v>1098</v>
      </c>
      <c r="K3734" s="1">
        <f>+VLOOKUP(B3734,[29]Sheet1!$A:$H,6,0)</f>
        <v>1769713</v>
      </c>
      <c r="L3734" s="1">
        <f t="shared" si="219"/>
        <v>-5</v>
      </c>
      <c r="M3734" s="6">
        <f>+VLOOKUP(B3734,[29]Sheet1!$A:$H,8,0)</f>
        <v>45415</v>
      </c>
      <c r="N3734" t="s">
        <v>5748</v>
      </c>
      <c r="R3734" s="4"/>
    </row>
    <row r="3735" spans="1:18" hidden="1" x14ac:dyDescent="0.2">
      <c r="A3735" s="6">
        <v>45392</v>
      </c>
      <c r="B3735" s="2">
        <v>321</v>
      </c>
      <c r="C3735" s="2" t="s">
        <v>5468</v>
      </c>
      <c r="D3735" s="2" t="s">
        <v>1889</v>
      </c>
      <c r="E3735" s="1">
        <v>-582327</v>
      </c>
      <c r="F3735" s="8" t="s">
        <v>316</v>
      </c>
      <c r="G3735" s="1">
        <v>-46586</v>
      </c>
      <c r="H3735" s="1">
        <f t="shared" si="220"/>
        <v>-628913</v>
      </c>
      <c r="I3735" s="2" t="s">
        <v>124</v>
      </c>
      <c r="J3735" s="2" t="s">
        <v>1197</v>
      </c>
      <c r="K3735" s="1">
        <f>+VLOOKUP(B3735,[29]Sheet1!$A:$H,6,0)</f>
        <v>-582325</v>
      </c>
      <c r="L3735" s="1">
        <f t="shared" si="219"/>
        <v>2</v>
      </c>
      <c r="M3735" s="6">
        <f>+VLOOKUP(B3735,[29]Sheet1!$A:$H,8,0)</f>
        <v>45415</v>
      </c>
      <c r="N3735" t="s">
        <v>5748</v>
      </c>
      <c r="R3735" s="4"/>
    </row>
    <row r="3736" spans="1:18" hidden="1" x14ac:dyDescent="0.2">
      <c r="A3736" s="6">
        <v>45392</v>
      </c>
      <c r="B3736" s="2">
        <v>322</v>
      </c>
      <c r="C3736" s="2" t="s">
        <v>5468</v>
      </c>
      <c r="D3736" s="2" t="s">
        <v>1889</v>
      </c>
      <c r="E3736" s="1">
        <v>-191160</v>
      </c>
      <c r="F3736" s="8" t="s">
        <v>316</v>
      </c>
      <c r="G3736" s="1">
        <v>-15293</v>
      </c>
      <c r="H3736" s="1">
        <f t="shared" si="220"/>
        <v>-206453</v>
      </c>
      <c r="I3736" s="2" t="s">
        <v>124</v>
      </c>
      <c r="J3736" s="2" t="s">
        <v>1197</v>
      </c>
      <c r="K3736" s="1">
        <f>+VLOOKUP(B3736,[29]Sheet1!$A:$H,6,0)</f>
        <v>-191162</v>
      </c>
      <c r="L3736" s="1">
        <f t="shared" si="219"/>
        <v>-2</v>
      </c>
      <c r="M3736" s="6">
        <f>+VLOOKUP(B3736,[29]Sheet1!$A:$H,8,0)</f>
        <v>45415</v>
      </c>
      <c r="N3736" t="s">
        <v>5748</v>
      </c>
      <c r="R3736" s="4"/>
    </row>
    <row r="3737" spans="1:18" hidden="1" x14ac:dyDescent="0.2">
      <c r="A3737" s="6">
        <v>45392</v>
      </c>
      <c r="B3737" s="2">
        <v>16246</v>
      </c>
      <c r="C3737" s="2" t="s">
        <v>5404</v>
      </c>
      <c r="D3737" s="2" t="s">
        <v>5702</v>
      </c>
      <c r="E3737" s="1">
        <v>5994040</v>
      </c>
      <c r="F3737" s="8" t="s">
        <v>316</v>
      </c>
      <c r="G3737" s="1">
        <v>479523</v>
      </c>
      <c r="H3737" s="1">
        <f t="shared" si="220"/>
        <v>6473563</v>
      </c>
      <c r="I3737" s="2" t="s">
        <v>1222</v>
      </c>
      <c r="J3737" s="2" t="s">
        <v>915</v>
      </c>
      <c r="K3737" s="1">
        <f>+VLOOKUP(B3737,[29]Sheet1!$A:$H,6,0)</f>
        <v>5994038</v>
      </c>
      <c r="L3737" s="1">
        <f t="shared" si="219"/>
        <v>-2</v>
      </c>
      <c r="M3737" s="6">
        <f>+VLOOKUP(B3737,[29]Sheet1!$A:$H,8,0)</f>
        <v>45415</v>
      </c>
      <c r="N3737" t="s">
        <v>5748</v>
      </c>
      <c r="R3737" s="4"/>
    </row>
    <row r="3738" spans="1:18" hidden="1" x14ac:dyDescent="0.2">
      <c r="A3738" s="6">
        <v>45393</v>
      </c>
      <c r="B3738" s="2">
        <v>17080</v>
      </c>
      <c r="C3738" s="2" t="s">
        <v>5404</v>
      </c>
      <c r="D3738" s="2" t="s">
        <v>5703</v>
      </c>
      <c r="E3738" s="1">
        <v>2381320</v>
      </c>
      <c r="F3738" s="8" t="s">
        <v>316</v>
      </c>
      <c r="G3738" s="1">
        <v>190506</v>
      </c>
      <c r="H3738" s="1">
        <f t="shared" si="220"/>
        <v>2571826</v>
      </c>
      <c r="I3738" s="2" t="s">
        <v>2355</v>
      </c>
      <c r="J3738" s="2" t="s">
        <v>2013</v>
      </c>
      <c r="K3738" s="1">
        <f>+VLOOKUP(B3738,[29]Sheet1!$A:$H,6,0)</f>
        <v>2381325</v>
      </c>
      <c r="L3738" s="1">
        <f t="shared" si="219"/>
        <v>5</v>
      </c>
      <c r="M3738" s="6">
        <f>+VLOOKUP(B3738,[29]Sheet1!$A:$H,8,0)</f>
        <v>45415</v>
      </c>
      <c r="N3738" t="s">
        <v>5748</v>
      </c>
      <c r="R3738" s="4"/>
    </row>
    <row r="3739" spans="1:18" hidden="1" x14ac:dyDescent="0.2">
      <c r="A3739" s="6">
        <v>45393</v>
      </c>
      <c r="B3739" s="2">
        <v>17081</v>
      </c>
      <c r="C3739" s="2" t="s">
        <v>5404</v>
      </c>
      <c r="D3739" s="2" t="s">
        <v>5704</v>
      </c>
      <c r="E3739" s="1">
        <v>2746296</v>
      </c>
      <c r="F3739" s="8" t="s">
        <v>316</v>
      </c>
      <c r="G3739" s="1">
        <v>219704</v>
      </c>
      <c r="H3739" s="1">
        <f t="shared" si="220"/>
        <v>2966000</v>
      </c>
      <c r="I3739" s="2" t="s">
        <v>2355</v>
      </c>
      <c r="J3739" s="2" t="s">
        <v>2013</v>
      </c>
      <c r="K3739" s="1">
        <f>+VLOOKUP(B3739,[29]Sheet1!$A:$H,6,0)</f>
        <v>2746300</v>
      </c>
      <c r="L3739" s="1">
        <f t="shared" si="219"/>
        <v>4</v>
      </c>
      <c r="M3739" s="6">
        <f>+VLOOKUP(B3739,[29]Sheet1!$A:$H,8,0)</f>
        <v>45415</v>
      </c>
      <c r="N3739" t="s">
        <v>5748</v>
      </c>
      <c r="R3739" s="4"/>
    </row>
    <row r="3740" spans="1:18" hidden="1" x14ac:dyDescent="0.2">
      <c r="A3740" s="6">
        <v>45393</v>
      </c>
      <c r="B3740" s="2">
        <v>17082</v>
      </c>
      <c r="C3740" s="2" t="s">
        <v>5404</v>
      </c>
      <c r="D3740" s="2" t="s">
        <v>5705</v>
      </c>
      <c r="E3740" s="1">
        <v>2024120</v>
      </c>
      <c r="F3740" s="8" t="s">
        <v>316</v>
      </c>
      <c r="G3740" s="1">
        <v>161930</v>
      </c>
      <c r="H3740" s="1">
        <f t="shared" si="220"/>
        <v>2186050</v>
      </c>
      <c r="I3740" s="2" t="s">
        <v>2355</v>
      </c>
      <c r="J3740" s="2" t="s">
        <v>2013</v>
      </c>
      <c r="K3740" s="1">
        <f>+VLOOKUP(B3740,[29]Sheet1!$A:$H,6,0)</f>
        <v>2024125</v>
      </c>
      <c r="L3740" s="1">
        <f t="shared" si="219"/>
        <v>5</v>
      </c>
      <c r="M3740" s="6">
        <f>+VLOOKUP(B3740,[29]Sheet1!$A:$H,8,0)</f>
        <v>45415</v>
      </c>
      <c r="N3740" t="s">
        <v>5748</v>
      </c>
      <c r="R3740" s="4"/>
    </row>
    <row r="3741" spans="1:18" hidden="1" x14ac:dyDescent="0.2">
      <c r="A3741" s="6">
        <v>45395</v>
      </c>
      <c r="B3741" s="2">
        <v>17235</v>
      </c>
      <c r="C3741" s="2" t="s">
        <v>5404</v>
      </c>
      <c r="D3741" s="2" t="s">
        <v>5706</v>
      </c>
      <c r="E3741" s="1">
        <v>1669352</v>
      </c>
      <c r="F3741" s="8" t="s">
        <v>316</v>
      </c>
      <c r="G3741" s="1">
        <v>133548</v>
      </c>
      <c r="H3741" s="1">
        <f t="shared" si="220"/>
        <v>1802900</v>
      </c>
      <c r="I3741" s="2" t="s">
        <v>2339</v>
      </c>
      <c r="J3741" s="2" t="s">
        <v>1408</v>
      </c>
      <c r="K3741" s="1">
        <f>+VLOOKUP(B3741,[29]Sheet1!$A:$H,6,0)</f>
        <v>1669350</v>
      </c>
      <c r="L3741" s="1">
        <f t="shared" si="219"/>
        <v>-2</v>
      </c>
      <c r="M3741" s="6">
        <f>+VLOOKUP(B3741,[29]Sheet1!$A:$H,8,0)</f>
        <v>45415</v>
      </c>
      <c r="N3741" t="s">
        <v>5748</v>
      </c>
      <c r="R3741" s="4"/>
    </row>
    <row r="3742" spans="1:18" hidden="1" x14ac:dyDescent="0.2">
      <c r="A3742" s="6">
        <v>45395</v>
      </c>
      <c r="B3742" s="2">
        <v>17236</v>
      </c>
      <c r="C3742" s="2" t="s">
        <v>5404</v>
      </c>
      <c r="D3742" s="2" t="s">
        <v>5707</v>
      </c>
      <c r="E3742" s="1">
        <v>1110580</v>
      </c>
      <c r="F3742" s="8" t="s">
        <v>316</v>
      </c>
      <c r="G3742" s="1">
        <v>88846</v>
      </c>
      <c r="H3742" s="1">
        <f t="shared" si="220"/>
        <v>1199426</v>
      </c>
      <c r="I3742" s="2" t="s">
        <v>1554</v>
      </c>
      <c r="J3742" s="2" t="s">
        <v>2830</v>
      </c>
      <c r="K3742" s="1">
        <f>+VLOOKUP(B3742,[29]Sheet1!$A:$H,6,0)</f>
        <v>1110575</v>
      </c>
      <c r="L3742" s="1">
        <f t="shared" si="219"/>
        <v>-5</v>
      </c>
      <c r="M3742" s="6">
        <f>+VLOOKUP(B3742,[29]Sheet1!$A:$H,8,0)</f>
        <v>45415</v>
      </c>
      <c r="N3742" t="s">
        <v>5748</v>
      </c>
      <c r="R3742" s="4"/>
    </row>
    <row r="3743" spans="1:18" hidden="1" x14ac:dyDescent="0.2">
      <c r="A3743" s="6">
        <v>45395</v>
      </c>
      <c r="B3743" s="2">
        <v>17237</v>
      </c>
      <c r="C3743" s="2" t="s">
        <v>5404</v>
      </c>
      <c r="D3743" s="2" t="s">
        <v>5708</v>
      </c>
      <c r="E3743" s="1">
        <v>1905060</v>
      </c>
      <c r="F3743" s="8" t="s">
        <v>316</v>
      </c>
      <c r="G3743" s="1">
        <v>152405</v>
      </c>
      <c r="H3743" s="1">
        <f t="shared" si="220"/>
        <v>2057465</v>
      </c>
      <c r="I3743" s="2" t="s">
        <v>1554</v>
      </c>
      <c r="J3743" s="2" t="s">
        <v>2830</v>
      </c>
      <c r="K3743" s="1">
        <f>+VLOOKUP(B3743,[29]Sheet1!$A:$H,6,0)</f>
        <v>1905063</v>
      </c>
      <c r="L3743" s="1">
        <f t="shared" si="219"/>
        <v>3</v>
      </c>
      <c r="M3743" s="6">
        <f>+VLOOKUP(B3743,[29]Sheet1!$A:$H,8,0)</f>
        <v>45415</v>
      </c>
      <c r="N3743" t="s">
        <v>5748</v>
      </c>
      <c r="R3743" s="4"/>
    </row>
    <row r="3744" spans="1:18" hidden="1" x14ac:dyDescent="0.2">
      <c r="A3744" s="6">
        <v>45397</v>
      </c>
      <c r="B3744" s="2">
        <v>17287</v>
      </c>
      <c r="C3744" s="2" t="s">
        <v>5404</v>
      </c>
      <c r="D3744" s="2" t="s">
        <v>5711</v>
      </c>
      <c r="E3744" s="1">
        <v>3875510</v>
      </c>
      <c r="F3744" s="8" t="s">
        <v>316</v>
      </c>
      <c r="G3744" s="1">
        <v>310041</v>
      </c>
      <c r="H3744" s="1">
        <f t="shared" si="220"/>
        <v>4185551</v>
      </c>
      <c r="I3744" s="2" t="s">
        <v>2355</v>
      </c>
      <c r="J3744" s="2" t="s">
        <v>2013</v>
      </c>
      <c r="K3744" s="1">
        <f>+VLOOKUP(B3744,[29]Sheet1!$A:$H,6,0)</f>
        <v>3875513</v>
      </c>
      <c r="L3744" s="1">
        <f t="shared" si="219"/>
        <v>3</v>
      </c>
      <c r="M3744" s="6">
        <f>+VLOOKUP(B3744,[29]Sheet1!$A:$H,8,0)</f>
        <v>45415</v>
      </c>
      <c r="N3744" t="s">
        <v>5748</v>
      </c>
      <c r="R3744" s="4"/>
    </row>
    <row r="3745" spans="1:18" hidden="1" x14ac:dyDescent="0.2">
      <c r="A3745" s="6">
        <v>45397</v>
      </c>
      <c r="B3745" s="2">
        <v>17288</v>
      </c>
      <c r="C3745" s="2" t="s">
        <v>5404</v>
      </c>
      <c r="D3745" s="2" t="s">
        <v>5712</v>
      </c>
      <c r="E3745" s="1">
        <v>1624597</v>
      </c>
      <c r="F3745" s="8" t="s">
        <v>316</v>
      </c>
      <c r="G3745" s="1">
        <v>129968</v>
      </c>
      <c r="H3745" s="1">
        <f t="shared" si="220"/>
        <v>1754565</v>
      </c>
      <c r="I3745" s="2" t="s">
        <v>2355</v>
      </c>
      <c r="J3745" s="2" t="s">
        <v>2013</v>
      </c>
      <c r="K3745" s="1">
        <f>+VLOOKUP(B3745,[29]Sheet1!$A:$H,6,0)</f>
        <v>1624600</v>
      </c>
      <c r="L3745" s="1">
        <f t="shared" si="219"/>
        <v>3</v>
      </c>
      <c r="M3745" s="6">
        <f>+VLOOKUP(B3745,[29]Sheet1!$A:$H,8,0)</f>
        <v>45415</v>
      </c>
      <c r="N3745" t="s">
        <v>5748</v>
      </c>
      <c r="R3745" s="4"/>
    </row>
    <row r="3746" spans="1:18" hidden="1" x14ac:dyDescent="0.2">
      <c r="A3746" s="6">
        <v>45398</v>
      </c>
      <c r="B3746" s="2">
        <v>17345</v>
      </c>
      <c r="C3746" s="2" t="s">
        <v>5404</v>
      </c>
      <c r="D3746" s="2" t="s">
        <v>5709</v>
      </c>
      <c r="E3746" s="1">
        <v>888460</v>
      </c>
      <c r="F3746" s="8" t="s">
        <v>316</v>
      </c>
      <c r="G3746" s="1">
        <v>71077</v>
      </c>
      <c r="H3746" s="1">
        <f t="shared" si="220"/>
        <v>959537</v>
      </c>
      <c r="I3746" s="2" t="s">
        <v>124</v>
      </c>
      <c r="J3746" s="2" t="s">
        <v>1197</v>
      </c>
      <c r="K3746" s="1">
        <f>+VLOOKUP(B3746,[29]Sheet1!$A:$H,6,0)</f>
        <v>888463</v>
      </c>
      <c r="L3746" s="1">
        <f t="shared" si="219"/>
        <v>3</v>
      </c>
      <c r="M3746" s="6">
        <f>+VLOOKUP(B3746,[29]Sheet1!$A:$H,8,0)</f>
        <v>45415</v>
      </c>
      <c r="N3746" t="s">
        <v>5748</v>
      </c>
      <c r="R3746" s="4"/>
    </row>
    <row r="3747" spans="1:18" hidden="1" x14ac:dyDescent="0.2">
      <c r="A3747" s="6">
        <v>45398</v>
      </c>
      <c r="B3747" s="2">
        <v>17346</v>
      </c>
      <c r="C3747" s="2" t="s">
        <v>5404</v>
      </c>
      <c r="D3747" s="2" t="s">
        <v>5710</v>
      </c>
      <c r="E3747" s="1">
        <v>1039009</v>
      </c>
      <c r="F3747" s="8" t="s">
        <v>316</v>
      </c>
      <c r="G3747" s="1">
        <v>83121</v>
      </c>
      <c r="H3747" s="1">
        <f t="shared" si="220"/>
        <v>1122130</v>
      </c>
      <c r="I3747" s="2" t="s">
        <v>24</v>
      </c>
      <c r="J3747" s="2" t="s">
        <v>349</v>
      </c>
      <c r="K3747" s="1">
        <f>+VLOOKUP(B3747,[29]Sheet1!$A:$H,6,0)</f>
        <v>1039013</v>
      </c>
      <c r="L3747" s="1">
        <f t="shared" si="219"/>
        <v>4</v>
      </c>
      <c r="M3747" s="6">
        <f>+VLOOKUP(B3747,[29]Sheet1!$A:$H,8,0)</f>
        <v>45415</v>
      </c>
      <c r="N3747" t="s">
        <v>5748</v>
      </c>
      <c r="R3747" s="4"/>
    </row>
    <row r="3748" spans="1:18" hidden="1" x14ac:dyDescent="0.2">
      <c r="A3748" s="6">
        <v>45398</v>
      </c>
      <c r="B3748" s="2">
        <v>17347</v>
      </c>
      <c r="C3748" s="2" t="s">
        <v>5404</v>
      </c>
      <c r="D3748" s="2" t="s">
        <v>5713</v>
      </c>
      <c r="E3748" s="1">
        <v>1468620</v>
      </c>
      <c r="F3748" s="8" t="s">
        <v>316</v>
      </c>
      <c r="G3748" s="1">
        <v>117490</v>
      </c>
      <c r="H3748" s="1">
        <f t="shared" si="220"/>
        <v>1586110</v>
      </c>
      <c r="I3748" s="2" t="s">
        <v>2818</v>
      </c>
      <c r="J3748" s="2" t="s">
        <v>364</v>
      </c>
      <c r="K3748" s="1">
        <f>+VLOOKUP(B3748,[29]Sheet1!$A:$H,6,0)</f>
        <v>1468625</v>
      </c>
      <c r="L3748" s="1">
        <f t="shared" si="219"/>
        <v>5</v>
      </c>
      <c r="M3748" s="6">
        <f>+VLOOKUP(B3748,[29]Sheet1!$A:$H,8,0)</f>
        <v>45415</v>
      </c>
      <c r="N3748" t="s">
        <v>5748</v>
      </c>
      <c r="R3748" s="4"/>
    </row>
    <row r="3749" spans="1:18" hidden="1" x14ac:dyDescent="0.2">
      <c r="A3749" s="6">
        <v>45398</v>
      </c>
      <c r="B3749" s="2">
        <v>17348</v>
      </c>
      <c r="C3749" s="2" t="s">
        <v>5404</v>
      </c>
      <c r="D3749" s="2" t="s">
        <v>5714</v>
      </c>
      <c r="E3749" s="1">
        <v>1110580</v>
      </c>
      <c r="F3749" s="8" t="s">
        <v>316</v>
      </c>
      <c r="G3749" s="1">
        <v>88846</v>
      </c>
      <c r="H3749" s="1">
        <f t="shared" si="220"/>
        <v>1199426</v>
      </c>
      <c r="I3749" s="2" t="s">
        <v>1554</v>
      </c>
      <c r="J3749" s="2" t="s">
        <v>2830</v>
      </c>
      <c r="K3749" s="1">
        <f>+VLOOKUP(B3749,[29]Sheet1!$A:$H,6,0)</f>
        <v>1110575</v>
      </c>
      <c r="L3749" s="1">
        <f t="shared" si="219"/>
        <v>-5</v>
      </c>
      <c r="M3749" s="6">
        <f>+VLOOKUP(B3749,[29]Sheet1!$A:$H,8,0)</f>
        <v>45415</v>
      </c>
      <c r="N3749" t="s">
        <v>5748</v>
      </c>
      <c r="R3749" s="4"/>
    </row>
    <row r="3750" spans="1:18" hidden="1" x14ac:dyDescent="0.2">
      <c r="A3750" s="6">
        <v>45398</v>
      </c>
      <c r="B3750" s="2">
        <v>17349</v>
      </c>
      <c r="C3750" s="2" t="s">
        <v>5404</v>
      </c>
      <c r="D3750" s="2" t="s">
        <v>5715</v>
      </c>
      <c r="E3750" s="1">
        <v>1905060</v>
      </c>
      <c r="F3750" s="8" t="s">
        <v>316</v>
      </c>
      <c r="G3750" s="1">
        <v>152405</v>
      </c>
      <c r="H3750" s="1">
        <f t="shared" si="220"/>
        <v>2057465</v>
      </c>
      <c r="I3750" s="2" t="s">
        <v>2339</v>
      </c>
      <c r="J3750" s="2" t="s">
        <v>1408</v>
      </c>
      <c r="K3750" s="1">
        <f>+VLOOKUP(B3750,[29]Sheet1!$A:$H,6,0)</f>
        <v>1905063</v>
      </c>
      <c r="L3750" s="1">
        <f t="shared" si="219"/>
        <v>3</v>
      </c>
      <c r="M3750" s="6">
        <f>+VLOOKUP(B3750,[29]Sheet1!$A:$H,8,0)</f>
        <v>45415</v>
      </c>
      <c r="N3750" t="s">
        <v>5748</v>
      </c>
      <c r="R3750" s="4"/>
    </row>
    <row r="3751" spans="1:18" hidden="1" x14ac:dyDescent="0.2">
      <c r="A3751" s="6">
        <v>45398</v>
      </c>
      <c r="B3751" s="2">
        <v>17350</v>
      </c>
      <c r="C3751" s="2" t="s">
        <v>5404</v>
      </c>
      <c r="D3751" s="2" t="s">
        <v>5716</v>
      </c>
      <c r="E3751" s="1">
        <v>2221160</v>
      </c>
      <c r="F3751" s="8" t="s">
        <v>316</v>
      </c>
      <c r="G3751" s="1">
        <v>177693</v>
      </c>
      <c r="H3751" s="1">
        <f t="shared" si="220"/>
        <v>2398853</v>
      </c>
      <c r="I3751" s="2" t="s">
        <v>1900</v>
      </c>
      <c r="J3751" s="2" t="s">
        <v>441</v>
      </c>
      <c r="K3751" s="1">
        <f>+VLOOKUP(B3751,[29]Sheet1!$A:$H,6,0)</f>
        <v>2221163</v>
      </c>
      <c r="L3751" s="1">
        <f t="shared" si="219"/>
        <v>3</v>
      </c>
      <c r="M3751" s="6">
        <f>+VLOOKUP(B3751,[29]Sheet1!$A:$H,8,0)</f>
        <v>45415</v>
      </c>
      <c r="N3751" t="s">
        <v>5748</v>
      </c>
      <c r="R3751" s="4"/>
    </row>
    <row r="3752" spans="1:18" hidden="1" x14ac:dyDescent="0.2">
      <c r="A3752" s="6">
        <v>45398</v>
      </c>
      <c r="B3752" s="2">
        <v>17353</v>
      </c>
      <c r="C3752" s="2" t="s">
        <v>5404</v>
      </c>
      <c r="D3752" s="2" t="s">
        <v>5717</v>
      </c>
      <c r="E3752" s="1">
        <v>8884600</v>
      </c>
      <c r="F3752" s="8" t="s">
        <v>316</v>
      </c>
      <c r="G3752" s="1">
        <v>710768</v>
      </c>
      <c r="H3752" s="1">
        <f t="shared" si="220"/>
        <v>9595368</v>
      </c>
      <c r="I3752" s="2" t="s">
        <v>1893</v>
      </c>
      <c r="J3752" s="2" t="s">
        <v>375</v>
      </c>
      <c r="K3752" s="1">
        <f>+VLOOKUP(B3752,[30]Sheet1!$A:$H,6,0)</f>
        <v>8884600</v>
      </c>
      <c r="L3752" s="1">
        <f t="shared" si="219"/>
        <v>0</v>
      </c>
      <c r="M3752" s="6">
        <f>+VLOOKUP(B3752,[30]Sheet1!$A:$H,8,0)</f>
        <v>45447</v>
      </c>
      <c r="N3752" t="s">
        <v>5827</v>
      </c>
      <c r="R3752" s="4"/>
    </row>
    <row r="3753" spans="1:18" hidden="1" x14ac:dyDescent="0.2">
      <c r="A3753" s="6">
        <v>45398</v>
      </c>
      <c r="B3753" s="2">
        <v>17354</v>
      </c>
      <c r="C3753" s="2" t="s">
        <v>5404</v>
      </c>
      <c r="D3753" s="2" t="s">
        <v>5718</v>
      </c>
      <c r="E3753" s="1">
        <v>888460</v>
      </c>
      <c r="F3753" s="8" t="s">
        <v>316</v>
      </c>
      <c r="G3753" s="1">
        <v>71077</v>
      </c>
      <c r="H3753" s="1">
        <f t="shared" si="220"/>
        <v>959537</v>
      </c>
      <c r="I3753" s="2" t="s">
        <v>1893</v>
      </c>
      <c r="J3753" s="2" t="s">
        <v>375</v>
      </c>
      <c r="K3753" s="1">
        <f>+VLOOKUP(B3753,[30]Sheet1!$A:$H,6,0)</f>
        <v>888463</v>
      </c>
      <c r="L3753" s="1">
        <f t="shared" si="219"/>
        <v>3</v>
      </c>
      <c r="M3753" s="6">
        <f>+VLOOKUP(B3753,[30]Sheet1!$A:$H,8,0)</f>
        <v>45447</v>
      </c>
      <c r="N3753" t="s">
        <v>5827</v>
      </c>
      <c r="R3753" s="4"/>
    </row>
    <row r="3754" spans="1:18" hidden="1" x14ac:dyDescent="0.2">
      <c r="A3754" s="6">
        <v>45398</v>
      </c>
      <c r="B3754" s="2">
        <v>17355</v>
      </c>
      <c r="C3754" s="2" t="s">
        <v>5404</v>
      </c>
      <c r="D3754" s="2" t="s">
        <v>5719</v>
      </c>
      <c r="E3754" s="1">
        <v>1468620</v>
      </c>
      <c r="F3754" s="8" t="s">
        <v>316</v>
      </c>
      <c r="G3754" s="1">
        <v>117490</v>
      </c>
      <c r="H3754" s="1">
        <f t="shared" si="220"/>
        <v>1586110</v>
      </c>
      <c r="I3754" s="2" t="s">
        <v>1893</v>
      </c>
      <c r="J3754" s="2" t="s">
        <v>375</v>
      </c>
      <c r="K3754" s="1">
        <f>+VLOOKUP(B3754,[30]Sheet1!$A:$H,6,0)</f>
        <v>1468625</v>
      </c>
      <c r="L3754" s="1">
        <f t="shared" si="219"/>
        <v>5</v>
      </c>
      <c r="M3754" s="6">
        <f>+VLOOKUP(B3754,[30]Sheet1!$A:$H,8,0)</f>
        <v>45447</v>
      </c>
      <c r="N3754" t="s">
        <v>5827</v>
      </c>
      <c r="R3754" s="4"/>
    </row>
    <row r="3755" spans="1:18" hidden="1" x14ac:dyDescent="0.2">
      <c r="A3755" s="6">
        <v>45398</v>
      </c>
      <c r="B3755" s="2">
        <v>17356</v>
      </c>
      <c r="C3755" s="2" t="s">
        <v>5404</v>
      </c>
      <c r="D3755" s="2" t="s">
        <v>5720</v>
      </c>
      <c r="E3755" s="1">
        <v>2148355</v>
      </c>
      <c r="F3755" s="8" t="s">
        <v>316</v>
      </c>
      <c r="G3755" s="1">
        <v>171868</v>
      </c>
      <c r="H3755" s="1">
        <f t="shared" si="220"/>
        <v>2320223</v>
      </c>
      <c r="I3755" s="2" t="s">
        <v>1893</v>
      </c>
      <c r="J3755" s="2" t="s">
        <v>375</v>
      </c>
      <c r="K3755" s="1">
        <f>+VLOOKUP(B3755,[29]Sheet1!$A:$H,6,0)</f>
        <v>2148350</v>
      </c>
      <c r="L3755" s="1">
        <f t="shared" si="219"/>
        <v>-5</v>
      </c>
      <c r="M3755" s="6">
        <f>+VLOOKUP(B3755,[29]Sheet1!$A:$H,8,0)</f>
        <v>45415</v>
      </c>
      <c r="N3755" t="s">
        <v>5748</v>
      </c>
      <c r="R3755" s="4"/>
    </row>
    <row r="3756" spans="1:18" hidden="1" x14ac:dyDescent="0.2">
      <c r="A3756" s="6">
        <v>45398</v>
      </c>
      <c r="B3756" s="2">
        <v>17357</v>
      </c>
      <c r="C3756" s="2" t="s">
        <v>5404</v>
      </c>
      <c r="D3756" s="2" t="s">
        <v>5721</v>
      </c>
      <c r="E3756" s="1">
        <v>367155</v>
      </c>
      <c r="F3756" s="8" t="s">
        <v>316</v>
      </c>
      <c r="G3756" s="1">
        <v>29372</v>
      </c>
      <c r="H3756" s="1">
        <f t="shared" si="220"/>
        <v>396527</v>
      </c>
      <c r="I3756" s="2" t="s">
        <v>1893</v>
      </c>
      <c r="J3756" s="2" t="s">
        <v>375</v>
      </c>
      <c r="K3756" s="1">
        <f>+VLOOKUP(B3756,[29]Sheet1!$A:$H,6,0)</f>
        <v>367150</v>
      </c>
      <c r="L3756" s="1">
        <f t="shared" si="219"/>
        <v>-5</v>
      </c>
      <c r="M3756" s="6">
        <f>+VLOOKUP(B3756,[29]Sheet1!$A:$H,8,0)</f>
        <v>45415</v>
      </c>
      <c r="N3756" t="s">
        <v>5748</v>
      </c>
      <c r="R3756" s="4"/>
    </row>
    <row r="3757" spans="1:18" hidden="1" x14ac:dyDescent="0.2">
      <c r="A3757" s="6">
        <v>45398</v>
      </c>
      <c r="B3757" s="2">
        <v>17358</v>
      </c>
      <c r="C3757" s="2" t="s">
        <v>5404</v>
      </c>
      <c r="D3757" s="2" t="s">
        <v>5722</v>
      </c>
      <c r="E3757" s="1">
        <v>1003546</v>
      </c>
      <c r="F3757" s="8" t="s">
        <v>316</v>
      </c>
      <c r="G3757" s="1">
        <v>80284</v>
      </c>
      <c r="H3757" s="1">
        <f t="shared" si="220"/>
        <v>1083830</v>
      </c>
      <c r="I3757" s="2" t="s">
        <v>1893</v>
      </c>
      <c r="J3757" s="2" t="s">
        <v>375</v>
      </c>
      <c r="K3757" s="1">
        <f>+VLOOKUP(B3757,[29]Sheet1!$A:$H,6,0)</f>
        <v>1003550</v>
      </c>
      <c r="L3757" s="1">
        <f t="shared" si="219"/>
        <v>4</v>
      </c>
      <c r="M3757" s="6">
        <f>+VLOOKUP(B3757,[29]Sheet1!$A:$H,8,0)</f>
        <v>45415</v>
      </c>
      <c r="N3757" t="s">
        <v>5748</v>
      </c>
      <c r="R3757" s="4"/>
    </row>
    <row r="3758" spans="1:18" hidden="1" x14ac:dyDescent="0.2">
      <c r="A3758" s="6">
        <v>45401</v>
      </c>
      <c r="B3758" s="2">
        <v>18500</v>
      </c>
      <c r="C3758" s="2" t="s">
        <v>5404</v>
      </c>
      <c r="D3758" s="2" t="s">
        <v>5723</v>
      </c>
      <c r="E3758" s="1">
        <v>1361495</v>
      </c>
      <c r="F3758" s="8" t="s">
        <v>316</v>
      </c>
      <c r="G3758" s="1">
        <v>108920</v>
      </c>
      <c r="H3758" s="1">
        <f t="shared" si="220"/>
        <v>1470415</v>
      </c>
      <c r="I3758" s="2" t="s">
        <v>1222</v>
      </c>
      <c r="J3758" s="2" t="s">
        <v>915</v>
      </c>
      <c r="K3758" s="1">
        <f>+VLOOKUP(B3758,[29]Sheet1!$A:$H,6,0)</f>
        <v>1361500</v>
      </c>
      <c r="L3758" s="1">
        <f t="shared" si="219"/>
        <v>5</v>
      </c>
      <c r="M3758" s="6">
        <f>+VLOOKUP(B3758,[29]Sheet1!$A:$H,8,0)</f>
        <v>45415</v>
      </c>
      <c r="N3758" t="s">
        <v>5748</v>
      </c>
      <c r="R3758" s="4"/>
    </row>
    <row r="3759" spans="1:18" hidden="1" x14ac:dyDescent="0.2">
      <c r="A3759" s="6">
        <v>45405</v>
      </c>
      <c r="B3759" s="2">
        <v>18671</v>
      </c>
      <c r="C3759" s="2" t="s">
        <v>5404</v>
      </c>
      <c r="D3759" s="2" t="s">
        <v>5724</v>
      </c>
      <c r="E3759" s="1">
        <v>11472955</v>
      </c>
      <c r="F3759" s="8" t="s">
        <v>316</v>
      </c>
      <c r="G3759" s="1">
        <v>917836</v>
      </c>
      <c r="H3759" s="1">
        <f t="shared" si="220"/>
        <v>12390791</v>
      </c>
      <c r="I3759" s="2" t="s">
        <v>1893</v>
      </c>
      <c r="J3759" s="2" t="s">
        <v>375</v>
      </c>
      <c r="K3759" s="1">
        <f>+VLOOKUP(B3759,[29]Sheet1!$A:$H,6,0)</f>
        <v>11472950</v>
      </c>
      <c r="L3759" s="1">
        <f t="shared" si="219"/>
        <v>-5</v>
      </c>
      <c r="M3759" s="6">
        <f>+VLOOKUP(B3759,[29]Sheet1!$A:$H,8,0)</f>
        <v>45415</v>
      </c>
      <c r="N3759" t="s">
        <v>5748</v>
      </c>
      <c r="R3759" s="4"/>
    </row>
    <row r="3760" spans="1:18" hidden="1" x14ac:dyDescent="0.2">
      <c r="A3760" s="6">
        <v>45405</v>
      </c>
      <c r="B3760" s="2">
        <v>18672</v>
      </c>
      <c r="C3760" s="2" t="s">
        <v>5404</v>
      </c>
      <c r="D3760" s="2" t="s">
        <v>5725</v>
      </c>
      <c r="E3760" s="1">
        <v>5552900</v>
      </c>
      <c r="F3760" s="8" t="s">
        <v>316</v>
      </c>
      <c r="G3760" s="1">
        <v>444232</v>
      </c>
      <c r="H3760" s="1">
        <f t="shared" si="220"/>
        <v>5997132</v>
      </c>
      <c r="I3760" s="2" t="s">
        <v>1893</v>
      </c>
      <c r="J3760" s="2" t="s">
        <v>375</v>
      </c>
      <c r="K3760" s="1">
        <f>+VLOOKUP(B3760,[29]Sheet1!$A:$H,6,0)</f>
        <v>5552900</v>
      </c>
      <c r="L3760" s="1">
        <f t="shared" si="219"/>
        <v>0</v>
      </c>
      <c r="M3760" s="6">
        <f>+VLOOKUP(B3760,[29]Sheet1!$A:$H,8,0)</f>
        <v>45415</v>
      </c>
      <c r="N3760" t="s">
        <v>5748</v>
      </c>
      <c r="R3760" s="4"/>
    </row>
    <row r="3761" spans="1:18" hidden="1" x14ac:dyDescent="0.2">
      <c r="A3761" s="6">
        <v>45405</v>
      </c>
      <c r="B3761" s="2">
        <v>18673</v>
      </c>
      <c r="C3761" s="2" t="s">
        <v>5404</v>
      </c>
      <c r="D3761" s="2" t="s">
        <v>5726</v>
      </c>
      <c r="E3761" s="1">
        <v>50183</v>
      </c>
      <c r="F3761" s="8" t="s">
        <v>316</v>
      </c>
      <c r="G3761" s="1">
        <v>4015</v>
      </c>
      <c r="H3761" s="1">
        <f t="shared" si="220"/>
        <v>54198</v>
      </c>
      <c r="I3761" s="2" t="s">
        <v>1893</v>
      </c>
      <c r="J3761" s="2" t="s">
        <v>375</v>
      </c>
      <c r="K3761" s="1">
        <f>+VLOOKUP(B3761,[29]Sheet1!$A:$H,6,0)</f>
        <v>50188</v>
      </c>
      <c r="L3761" s="1">
        <f t="shared" si="219"/>
        <v>5</v>
      </c>
      <c r="M3761" s="6">
        <f>+VLOOKUP(B3761,[29]Sheet1!$A:$H,8,0)</f>
        <v>45415</v>
      </c>
      <c r="N3761" t="s">
        <v>5748</v>
      </c>
      <c r="R3761" s="4"/>
    </row>
    <row r="3762" spans="1:18" hidden="1" x14ac:dyDescent="0.2">
      <c r="A3762" s="6">
        <v>45405</v>
      </c>
      <c r="B3762" s="2">
        <v>18674</v>
      </c>
      <c r="C3762" s="2" t="s">
        <v>5404</v>
      </c>
      <c r="D3762" s="2" t="s">
        <v>5727</v>
      </c>
      <c r="E3762" s="1">
        <v>595330</v>
      </c>
      <c r="F3762" s="8" t="s">
        <v>316</v>
      </c>
      <c r="G3762" s="1">
        <v>47626</v>
      </c>
      <c r="H3762" s="1">
        <f t="shared" si="220"/>
        <v>642956</v>
      </c>
      <c r="I3762" s="2" t="s">
        <v>1893</v>
      </c>
      <c r="J3762" s="2" t="s">
        <v>375</v>
      </c>
      <c r="K3762" s="1">
        <f>+VLOOKUP(B3762,[29]Sheet1!$A:$H,6,0)</f>
        <v>595325</v>
      </c>
      <c r="L3762" s="1">
        <f t="shared" si="219"/>
        <v>-5</v>
      </c>
      <c r="M3762" s="6">
        <f>+VLOOKUP(B3762,[29]Sheet1!$A:$H,8,0)</f>
        <v>45415</v>
      </c>
      <c r="N3762" t="s">
        <v>5748</v>
      </c>
      <c r="R3762" s="4"/>
    </row>
    <row r="3763" spans="1:18" hidden="1" x14ac:dyDescent="0.2">
      <c r="A3763" s="6">
        <v>45405</v>
      </c>
      <c r="B3763" s="2">
        <v>18675</v>
      </c>
      <c r="C3763" s="2" t="s">
        <v>5404</v>
      </c>
      <c r="D3763" s="2" t="s">
        <v>5728</v>
      </c>
      <c r="E3763" s="1">
        <v>5330760</v>
      </c>
      <c r="F3763" s="8" t="s">
        <v>316</v>
      </c>
      <c r="G3763" s="1">
        <v>426461</v>
      </c>
      <c r="H3763" s="1">
        <f t="shared" si="220"/>
        <v>5757221</v>
      </c>
      <c r="I3763" s="2" t="s">
        <v>1893</v>
      </c>
      <c r="J3763" s="2" t="s">
        <v>375</v>
      </c>
      <c r="K3763" s="1">
        <f>+VLOOKUP(B3763,[29]Sheet1!$A:$H,6,0)</f>
        <v>5330763</v>
      </c>
      <c r="L3763" s="1">
        <f t="shared" si="219"/>
        <v>3</v>
      </c>
      <c r="M3763" s="6">
        <f>+VLOOKUP(B3763,[29]Sheet1!$A:$H,8,0)</f>
        <v>45415</v>
      </c>
      <c r="N3763" t="s">
        <v>5748</v>
      </c>
      <c r="R3763" s="4"/>
    </row>
    <row r="3764" spans="1:18" hidden="1" x14ac:dyDescent="0.2">
      <c r="A3764" s="6">
        <v>45405</v>
      </c>
      <c r="B3764" s="2">
        <v>18676</v>
      </c>
      <c r="C3764" s="2" t="s">
        <v>5404</v>
      </c>
      <c r="D3764" s="2" t="s">
        <v>5729</v>
      </c>
      <c r="E3764" s="1">
        <v>476265</v>
      </c>
      <c r="F3764" s="8" t="s">
        <v>316</v>
      </c>
      <c r="G3764" s="1">
        <v>38101</v>
      </c>
      <c r="H3764" s="1">
        <f t="shared" si="220"/>
        <v>514366</v>
      </c>
      <c r="I3764" s="2" t="s">
        <v>1893</v>
      </c>
      <c r="J3764" s="2" t="s">
        <v>375</v>
      </c>
      <c r="K3764" s="1">
        <f>+VLOOKUP(B3764,[29]Sheet1!$A:$H,6,0)</f>
        <v>476263</v>
      </c>
      <c r="L3764" s="1">
        <f t="shared" si="219"/>
        <v>-2</v>
      </c>
      <c r="M3764" s="6">
        <f>+VLOOKUP(B3764,[29]Sheet1!$A:$H,8,0)</f>
        <v>45415</v>
      </c>
      <c r="N3764" t="s">
        <v>5748</v>
      </c>
      <c r="R3764" s="4"/>
    </row>
    <row r="3765" spans="1:18" hidden="1" x14ac:dyDescent="0.2">
      <c r="A3765" s="6">
        <v>45405</v>
      </c>
      <c r="B3765" s="2">
        <v>18677</v>
      </c>
      <c r="C3765" s="2" t="s">
        <v>5404</v>
      </c>
      <c r="D3765" s="2" t="s">
        <v>5730</v>
      </c>
      <c r="E3765" s="1">
        <v>3081030</v>
      </c>
      <c r="F3765" s="8" t="s">
        <v>316</v>
      </c>
      <c r="G3765" s="1">
        <v>246482</v>
      </c>
      <c r="H3765" s="1">
        <f t="shared" si="220"/>
        <v>3327512</v>
      </c>
      <c r="I3765" s="2" t="s">
        <v>2355</v>
      </c>
      <c r="J3765" s="2" t="s">
        <v>2013</v>
      </c>
      <c r="K3765" s="1">
        <f>+VLOOKUP(B3765,[29]Sheet1!$A:$H,6,0)</f>
        <v>3081025</v>
      </c>
      <c r="L3765" s="1">
        <f t="shared" si="219"/>
        <v>-5</v>
      </c>
      <c r="M3765" s="6">
        <f>+VLOOKUP(B3765,[29]Sheet1!$A:$H,8,0)</f>
        <v>45415</v>
      </c>
      <c r="N3765" t="s">
        <v>5748</v>
      </c>
      <c r="R3765" s="4"/>
    </row>
    <row r="3766" spans="1:18" hidden="1" x14ac:dyDescent="0.2">
      <c r="A3766" s="6">
        <v>45405</v>
      </c>
      <c r="B3766" s="2">
        <v>18678</v>
      </c>
      <c r="C3766" s="2" t="s">
        <v>5404</v>
      </c>
      <c r="D3766" s="2" t="s">
        <v>5731</v>
      </c>
      <c r="E3766" s="1">
        <v>1905060</v>
      </c>
      <c r="F3766" s="8" t="s">
        <v>316</v>
      </c>
      <c r="G3766" s="1">
        <v>152405</v>
      </c>
      <c r="H3766" s="1">
        <f t="shared" si="220"/>
        <v>2057465</v>
      </c>
      <c r="I3766" s="2" t="s">
        <v>2355</v>
      </c>
      <c r="J3766" s="2" t="s">
        <v>2013</v>
      </c>
      <c r="K3766" s="1">
        <f>+VLOOKUP(B3766,[29]Sheet1!$A:$H,6,0)</f>
        <v>1905063</v>
      </c>
      <c r="L3766" s="1">
        <f t="shared" si="219"/>
        <v>3</v>
      </c>
      <c r="M3766" s="6">
        <f>+VLOOKUP(B3766,[29]Sheet1!$A:$H,8,0)</f>
        <v>45415</v>
      </c>
      <c r="N3766" t="s">
        <v>5748</v>
      </c>
      <c r="R3766" s="4"/>
    </row>
    <row r="3767" spans="1:18" hidden="1" x14ac:dyDescent="0.2">
      <c r="A3767" s="6">
        <v>45405</v>
      </c>
      <c r="B3767" s="2">
        <v>18726</v>
      </c>
      <c r="C3767" s="2" t="s">
        <v>5404</v>
      </c>
      <c r="D3767" s="2" t="s">
        <v>5732</v>
      </c>
      <c r="E3767" s="1">
        <v>2880298</v>
      </c>
      <c r="F3767" s="8" t="s">
        <v>316</v>
      </c>
      <c r="G3767" s="1">
        <v>230424</v>
      </c>
      <c r="H3767" s="1">
        <f t="shared" si="220"/>
        <v>3110722</v>
      </c>
      <c r="I3767" s="2" t="s">
        <v>24</v>
      </c>
      <c r="J3767" s="2" t="s">
        <v>349</v>
      </c>
      <c r="K3767" s="1">
        <f>+VLOOKUP(B3767,[29]Sheet1!$A:$H,6,0)</f>
        <v>2880300</v>
      </c>
      <c r="L3767" s="1">
        <f t="shared" si="219"/>
        <v>2</v>
      </c>
      <c r="M3767" s="6">
        <f>+VLOOKUP(B3767,[29]Sheet1!$A:$H,8,0)</f>
        <v>45415</v>
      </c>
      <c r="N3767" t="s">
        <v>5748</v>
      </c>
      <c r="R3767" s="4"/>
    </row>
    <row r="3768" spans="1:18" hidden="1" x14ac:dyDescent="0.2">
      <c r="A3768" s="6">
        <v>45405</v>
      </c>
      <c r="B3768" s="2">
        <v>18727</v>
      </c>
      <c r="C3768" s="2" t="s">
        <v>5404</v>
      </c>
      <c r="D3768" s="2" t="s">
        <v>5733</v>
      </c>
      <c r="E3768" s="1">
        <v>1905060</v>
      </c>
      <c r="F3768" s="8" t="s">
        <v>316</v>
      </c>
      <c r="G3768" s="1">
        <v>152405</v>
      </c>
      <c r="H3768" s="1">
        <f t="shared" si="220"/>
        <v>2057465</v>
      </c>
      <c r="I3768" s="2" t="s">
        <v>2818</v>
      </c>
      <c r="J3768" s="2" t="s">
        <v>364</v>
      </c>
      <c r="K3768" s="1">
        <f>+VLOOKUP(B3768,[29]Sheet1!$A:$H,6,0)</f>
        <v>1905063</v>
      </c>
      <c r="L3768" s="1">
        <f t="shared" si="219"/>
        <v>3</v>
      </c>
      <c r="M3768" s="6">
        <f>+VLOOKUP(B3768,[29]Sheet1!$A:$H,8,0)</f>
        <v>45415</v>
      </c>
      <c r="N3768" t="s">
        <v>5748</v>
      </c>
      <c r="R3768" s="4"/>
    </row>
    <row r="3769" spans="1:18" hidden="1" x14ac:dyDescent="0.2">
      <c r="A3769" s="6">
        <v>45405</v>
      </c>
      <c r="B3769" s="2">
        <v>18728</v>
      </c>
      <c r="C3769" s="2" t="s">
        <v>5404</v>
      </c>
      <c r="D3769" s="2" t="s">
        <v>5734</v>
      </c>
      <c r="E3769" s="1">
        <v>1468620</v>
      </c>
      <c r="F3769" s="8" t="s">
        <v>316</v>
      </c>
      <c r="G3769" s="1">
        <v>117490</v>
      </c>
      <c r="H3769" s="1">
        <f t="shared" si="220"/>
        <v>1586110</v>
      </c>
      <c r="I3769" s="2" t="s">
        <v>1554</v>
      </c>
      <c r="J3769" s="2" t="s">
        <v>2830</v>
      </c>
      <c r="K3769" s="1">
        <f>+VLOOKUP(B3769,[29]Sheet1!$A:$H,6,0)</f>
        <v>1468625</v>
      </c>
      <c r="L3769" s="1">
        <f t="shared" si="219"/>
        <v>5</v>
      </c>
      <c r="M3769" s="6">
        <f>+VLOOKUP(B3769,[29]Sheet1!$A:$H,8,0)</f>
        <v>45415</v>
      </c>
      <c r="N3769" t="s">
        <v>5748</v>
      </c>
      <c r="R3769" s="4"/>
    </row>
    <row r="3770" spans="1:18" hidden="1" x14ac:dyDescent="0.2">
      <c r="A3770" s="6">
        <v>45405</v>
      </c>
      <c r="B3770" s="2">
        <v>18730</v>
      </c>
      <c r="C3770" s="2" t="s">
        <v>5404</v>
      </c>
      <c r="D3770" s="2" t="s">
        <v>5735</v>
      </c>
      <c r="E3770" s="1">
        <v>4365260</v>
      </c>
      <c r="F3770" s="8" t="s">
        <v>316</v>
      </c>
      <c r="G3770" s="1">
        <v>349221</v>
      </c>
      <c r="H3770" s="1">
        <f t="shared" si="220"/>
        <v>4714481</v>
      </c>
      <c r="I3770" s="2" t="s">
        <v>2339</v>
      </c>
      <c r="J3770" s="2" t="s">
        <v>1408</v>
      </c>
      <c r="K3770" s="1">
        <f>+VLOOKUP(B3770,[29]Sheet1!$A:$H,6,0)</f>
        <v>4365263</v>
      </c>
      <c r="L3770" s="1">
        <f t="shared" si="219"/>
        <v>3</v>
      </c>
      <c r="M3770" s="6">
        <f>+VLOOKUP(B3770,[29]Sheet1!$A:$H,8,0)</f>
        <v>45415</v>
      </c>
      <c r="N3770" t="s">
        <v>5748</v>
      </c>
      <c r="R3770" s="4"/>
    </row>
    <row r="3771" spans="1:18" hidden="1" x14ac:dyDescent="0.2">
      <c r="A3771" s="6">
        <v>45405</v>
      </c>
      <c r="B3771" s="2">
        <v>18731</v>
      </c>
      <c r="C3771" s="2" t="s">
        <v>5404</v>
      </c>
      <c r="D3771" s="2" t="s">
        <v>5736</v>
      </c>
      <c r="E3771" s="1">
        <v>1361495</v>
      </c>
      <c r="F3771" s="8" t="s">
        <v>316</v>
      </c>
      <c r="G3771" s="1">
        <v>108920</v>
      </c>
      <c r="H3771" s="1">
        <f t="shared" si="220"/>
        <v>1470415</v>
      </c>
      <c r="I3771" s="2" t="s">
        <v>2339</v>
      </c>
      <c r="J3771" s="2" t="s">
        <v>1408</v>
      </c>
      <c r="K3771" s="1">
        <f>+VLOOKUP(B3771,[29]Sheet1!$A:$H,6,0)</f>
        <v>1361500</v>
      </c>
      <c r="L3771" s="1">
        <f t="shared" ref="L3771:L3788" si="221">+K3771-E3771</f>
        <v>5</v>
      </c>
      <c r="M3771" s="6">
        <f>+VLOOKUP(B3771,[29]Sheet1!$A:$H,8,0)</f>
        <v>45415</v>
      </c>
      <c r="N3771" t="s">
        <v>5748</v>
      </c>
      <c r="R3771" s="4"/>
    </row>
    <row r="3772" spans="1:18" hidden="1" x14ac:dyDescent="0.2">
      <c r="A3772" s="6">
        <v>45407</v>
      </c>
      <c r="B3772" s="2">
        <v>19597</v>
      </c>
      <c r="C3772" s="2" t="s">
        <v>5404</v>
      </c>
      <c r="D3772" s="2" t="s">
        <v>5737</v>
      </c>
      <c r="E3772" s="1">
        <v>16951760</v>
      </c>
      <c r="F3772" s="8" t="s">
        <v>316</v>
      </c>
      <c r="G3772" s="1">
        <v>1356141</v>
      </c>
      <c r="H3772" s="1">
        <f t="shared" ref="H3772:H3788" si="222">+E3772+G3772</f>
        <v>18307901</v>
      </c>
      <c r="I3772" s="2" t="s">
        <v>2355</v>
      </c>
      <c r="J3772" s="2" t="s">
        <v>2013</v>
      </c>
      <c r="K3772" s="1">
        <f>+VLOOKUP(B3772,[29]Sheet1!$A:$H,6,0)</f>
        <v>16951763</v>
      </c>
      <c r="L3772" s="1">
        <f t="shared" si="221"/>
        <v>3</v>
      </c>
      <c r="M3772" s="6">
        <f>+VLOOKUP(B3772,[29]Sheet1!$A:$H,8,0)</f>
        <v>45415</v>
      </c>
      <c r="N3772" t="s">
        <v>5748</v>
      </c>
      <c r="R3772" s="4"/>
    </row>
    <row r="3773" spans="1:18" hidden="1" x14ac:dyDescent="0.2">
      <c r="A3773" s="6">
        <v>45408</v>
      </c>
      <c r="B3773" s="2">
        <v>379</v>
      </c>
      <c r="C3773" s="2" t="s">
        <v>5468</v>
      </c>
      <c r="D3773" s="2" t="s">
        <v>1889</v>
      </c>
      <c r="E3773" s="1">
        <v>-888464</v>
      </c>
      <c r="F3773" s="8" t="s">
        <v>316</v>
      </c>
      <c r="G3773" s="1">
        <v>-71077</v>
      </c>
      <c r="H3773" s="1">
        <f t="shared" si="222"/>
        <v>-959541</v>
      </c>
      <c r="I3773" s="2" t="s">
        <v>1900</v>
      </c>
      <c r="J3773" s="2" t="s">
        <v>441</v>
      </c>
      <c r="K3773" s="1">
        <f>+VLOOKUP(B3773,[29]Sheet1!$A:$H,6,0)</f>
        <v>-888462</v>
      </c>
      <c r="L3773" s="1">
        <f t="shared" si="221"/>
        <v>2</v>
      </c>
      <c r="M3773" s="6">
        <f>+VLOOKUP(B3773,[29]Sheet1!$A:$H,8,0)</f>
        <v>45415</v>
      </c>
      <c r="N3773" t="s">
        <v>5748</v>
      </c>
      <c r="R3773" s="4"/>
    </row>
    <row r="3774" spans="1:18" hidden="1" x14ac:dyDescent="0.2">
      <c r="A3774" s="6">
        <v>45408</v>
      </c>
      <c r="B3774" s="2">
        <v>19797</v>
      </c>
      <c r="C3774" s="2" t="s">
        <v>5404</v>
      </c>
      <c r="D3774" s="2" t="s">
        <v>5738</v>
      </c>
      <c r="E3774" s="1">
        <v>1468620</v>
      </c>
      <c r="F3774" s="8" t="s">
        <v>316</v>
      </c>
      <c r="G3774" s="1">
        <v>117490</v>
      </c>
      <c r="H3774" s="1">
        <f t="shared" si="222"/>
        <v>1586110</v>
      </c>
      <c r="I3774" s="2" t="s">
        <v>1796</v>
      </c>
      <c r="J3774" s="2" t="s">
        <v>913</v>
      </c>
      <c r="K3774" s="1">
        <f>+VLOOKUP(B3774,[29]Sheet1!$A:$H,6,0)</f>
        <v>1468625</v>
      </c>
      <c r="L3774" s="1">
        <f t="shared" si="221"/>
        <v>5</v>
      </c>
      <c r="M3774" s="6">
        <f>+VLOOKUP(B3774,[29]Sheet1!$A:$H,8,0)</f>
        <v>45415</v>
      </c>
      <c r="N3774" t="s">
        <v>5748</v>
      </c>
      <c r="R3774" s="4"/>
    </row>
    <row r="3775" spans="1:18" hidden="1" x14ac:dyDescent="0.2">
      <c r="A3775" s="6">
        <v>45408</v>
      </c>
      <c r="B3775" s="2">
        <v>19798</v>
      </c>
      <c r="C3775" s="2" t="s">
        <v>5404</v>
      </c>
      <c r="D3775" s="2" t="s">
        <v>5739</v>
      </c>
      <c r="E3775" s="1">
        <v>1905060</v>
      </c>
      <c r="F3775" s="8" t="s">
        <v>316</v>
      </c>
      <c r="G3775" s="1">
        <v>152405</v>
      </c>
      <c r="H3775" s="1">
        <f t="shared" si="222"/>
        <v>2057465</v>
      </c>
      <c r="I3775" s="2" t="s">
        <v>2818</v>
      </c>
      <c r="J3775" s="2" t="s">
        <v>364</v>
      </c>
      <c r="K3775" s="1">
        <f>+VLOOKUP(B3775,[29]Sheet1!$A:$H,6,0)</f>
        <v>1905063</v>
      </c>
      <c r="L3775" s="1">
        <f t="shared" si="221"/>
        <v>3</v>
      </c>
      <c r="M3775" s="6">
        <f>+VLOOKUP(B3775,[29]Sheet1!$A:$H,8,0)</f>
        <v>45415</v>
      </c>
      <c r="N3775" t="s">
        <v>5748</v>
      </c>
      <c r="R3775" s="4"/>
    </row>
    <row r="3776" spans="1:18" hidden="1" x14ac:dyDescent="0.2">
      <c r="A3776" s="6">
        <v>45408</v>
      </c>
      <c r="B3776" s="2">
        <v>19799</v>
      </c>
      <c r="C3776" s="2" t="s">
        <v>5404</v>
      </c>
      <c r="D3776" s="2" t="s">
        <v>5740</v>
      </c>
      <c r="E3776" s="1">
        <v>1261129</v>
      </c>
      <c r="F3776" s="8" t="s">
        <v>316</v>
      </c>
      <c r="G3776" s="1">
        <v>100890</v>
      </c>
      <c r="H3776" s="1">
        <f t="shared" si="222"/>
        <v>1362019</v>
      </c>
      <c r="I3776" s="2" t="s">
        <v>2818</v>
      </c>
      <c r="J3776" s="2" t="s">
        <v>364</v>
      </c>
      <c r="K3776" s="1">
        <f>+VLOOKUP(B3776,[29]Sheet1!$A:$H,6,0)</f>
        <v>1261125</v>
      </c>
      <c r="L3776" s="1">
        <f t="shared" si="221"/>
        <v>-4</v>
      </c>
      <c r="M3776" s="6">
        <f>+VLOOKUP(B3776,[29]Sheet1!$A:$H,8,0)</f>
        <v>45415</v>
      </c>
      <c r="N3776" t="s">
        <v>5748</v>
      </c>
      <c r="R3776" s="4"/>
    </row>
    <row r="3777" spans="1:18" hidden="1" x14ac:dyDescent="0.2">
      <c r="A3777" s="6">
        <v>45408</v>
      </c>
      <c r="B3777" s="2">
        <v>19800</v>
      </c>
      <c r="C3777" s="2" t="s">
        <v>5404</v>
      </c>
      <c r="D3777" s="2" t="s">
        <v>5741</v>
      </c>
      <c r="E3777" s="1">
        <v>1905060</v>
      </c>
      <c r="F3777" s="8" t="s">
        <v>316</v>
      </c>
      <c r="G3777" s="1">
        <v>152405</v>
      </c>
      <c r="H3777" s="1">
        <f t="shared" si="222"/>
        <v>2057465</v>
      </c>
      <c r="I3777" s="2" t="s">
        <v>124</v>
      </c>
      <c r="J3777" s="2" t="s">
        <v>1197</v>
      </c>
      <c r="K3777" s="1">
        <f>+VLOOKUP(B3777,[29]Sheet1!$A:$H,6,0)</f>
        <v>1905063</v>
      </c>
      <c r="L3777" s="1">
        <f t="shared" si="221"/>
        <v>3</v>
      </c>
      <c r="M3777" s="6">
        <f>+VLOOKUP(B3777,[29]Sheet1!$A:$H,8,0)</f>
        <v>45415</v>
      </c>
      <c r="N3777" t="s">
        <v>5748</v>
      </c>
      <c r="R3777" s="4"/>
    </row>
    <row r="3778" spans="1:18" hidden="1" x14ac:dyDescent="0.2">
      <c r="A3778" s="6">
        <v>45408</v>
      </c>
      <c r="B3778" s="2">
        <v>19801</v>
      </c>
      <c r="C3778" s="2" t="s">
        <v>5404</v>
      </c>
      <c r="D3778" s="2" t="s">
        <v>5742</v>
      </c>
      <c r="E3778" s="1">
        <v>1110580</v>
      </c>
      <c r="F3778" s="8" t="s">
        <v>316</v>
      </c>
      <c r="G3778" s="1">
        <v>88846</v>
      </c>
      <c r="H3778" s="1">
        <f t="shared" si="222"/>
        <v>1199426</v>
      </c>
      <c r="I3778" s="2" t="s">
        <v>124</v>
      </c>
      <c r="J3778" s="2" t="s">
        <v>1197</v>
      </c>
      <c r="K3778" s="1">
        <f>+VLOOKUP(B3778,[29]Sheet1!$A:$H,6,0)</f>
        <v>1110575</v>
      </c>
      <c r="L3778" s="1">
        <f t="shared" si="221"/>
        <v>-5</v>
      </c>
      <c r="M3778" s="6">
        <f>+VLOOKUP(B3778,[29]Sheet1!$A:$H,8,0)</f>
        <v>45415</v>
      </c>
      <c r="N3778" t="s">
        <v>5748</v>
      </c>
      <c r="R3778" s="4"/>
    </row>
    <row r="3779" spans="1:18" hidden="1" x14ac:dyDescent="0.2">
      <c r="A3779" s="6">
        <v>45408</v>
      </c>
      <c r="B3779" s="2">
        <v>19802</v>
      </c>
      <c r="C3779" s="2" t="s">
        <v>5404</v>
      </c>
      <c r="D3779" s="2" t="s">
        <v>5743</v>
      </c>
      <c r="E3779" s="1">
        <v>2830115</v>
      </c>
      <c r="F3779" s="8" t="s">
        <v>316</v>
      </c>
      <c r="G3779" s="1">
        <v>226409</v>
      </c>
      <c r="H3779" s="1">
        <f t="shared" si="222"/>
        <v>3056524</v>
      </c>
      <c r="I3779" s="2" t="s">
        <v>1900</v>
      </c>
      <c r="J3779" s="2" t="s">
        <v>441</v>
      </c>
      <c r="K3779" s="1">
        <f>+VLOOKUP(B3779,[29]Sheet1!$A:$H,6,0)</f>
        <v>2830113</v>
      </c>
      <c r="L3779" s="1">
        <f t="shared" si="221"/>
        <v>-2</v>
      </c>
      <c r="M3779" s="6">
        <f>+VLOOKUP(B3779,[29]Sheet1!$A:$H,8,0)</f>
        <v>45415</v>
      </c>
      <c r="N3779" t="s">
        <v>5748</v>
      </c>
      <c r="R3779" s="4"/>
    </row>
    <row r="3780" spans="1:18" hidden="1" x14ac:dyDescent="0.2">
      <c r="A3780" s="6">
        <v>45408</v>
      </c>
      <c r="B3780" s="2">
        <v>19803</v>
      </c>
      <c r="C3780" s="2" t="s">
        <v>5404</v>
      </c>
      <c r="D3780" s="2" t="s">
        <v>5744</v>
      </c>
      <c r="E3780" s="1">
        <v>1905060</v>
      </c>
      <c r="F3780" s="8" t="s">
        <v>316</v>
      </c>
      <c r="G3780" s="1">
        <v>152405</v>
      </c>
      <c r="H3780" s="1">
        <f t="shared" si="222"/>
        <v>2057465</v>
      </c>
      <c r="I3780" s="2" t="s">
        <v>1900</v>
      </c>
      <c r="J3780" s="2" t="s">
        <v>441</v>
      </c>
      <c r="K3780" s="1">
        <f>+VLOOKUP(B3780,[29]Sheet1!$A:$H,6,0)</f>
        <v>1905063</v>
      </c>
      <c r="L3780" s="1">
        <f t="shared" si="221"/>
        <v>3</v>
      </c>
      <c r="M3780" s="6">
        <f>+VLOOKUP(B3780,[29]Sheet1!$A:$H,8,0)</f>
        <v>45415</v>
      </c>
      <c r="N3780" t="s">
        <v>5748</v>
      </c>
      <c r="R3780" s="4"/>
    </row>
    <row r="3781" spans="1:18" hidden="1" x14ac:dyDescent="0.2">
      <c r="A3781" s="6">
        <v>45409</v>
      </c>
      <c r="B3781" s="2">
        <v>410</v>
      </c>
      <c r="C3781" s="2" t="s">
        <v>5468</v>
      </c>
      <c r="D3781" s="2" t="s">
        <v>1889</v>
      </c>
      <c r="E3781" s="1">
        <v>-222116</v>
      </c>
      <c r="F3781" s="8" t="s">
        <v>316</v>
      </c>
      <c r="G3781" s="1">
        <v>-17769</v>
      </c>
      <c r="H3781" s="1">
        <f t="shared" si="222"/>
        <v>-239885</v>
      </c>
      <c r="I3781" s="2" t="s">
        <v>2818</v>
      </c>
      <c r="J3781" s="2" t="s">
        <v>364</v>
      </c>
      <c r="K3781" s="1">
        <f>+VLOOKUP(B3781,[27]Sheet1!$A:$H,6,0)</f>
        <v>-222112</v>
      </c>
      <c r="L3781" s="1">
        <f t="shared" si="221"/>
        <v>4</v>
      </c>
      <c r="M3781" s="6">
        <f>+VLOOKUP(B3781,[27]Sheet1!$A:$H,8,0)</f>
        <v>45567</v>
      </c>
      <c r="N3781" t="s">
        <v>6214</v>
      </c>
      <c r="R3781" s="4"/>
    </row>
    <row r="3782" spans="1:18" hidden="1" x14ac:dyDescent="0.2">
      <c r="A3782" s="6">
        <v>45409</v>
      </c>
      <c r="B3782" s="2">
        <v>411</v>
      </c>
      <c r="C3782" s="2" t="s">
        <v>5468</v>
      </c>
      <c r="D3782" s="2" t="s">
        <v>1889</v>
      </c>
      <c r="E3782" s="1">
        <v>-1164654</v>
      </c>
      <c r="F3782" s="8" t="s">
        <v>316</v>
      </c>
      <c r="G3782" s="1">
        <v>-93172</v>
      </c>
      <c r="H3782" s="1">
        <f t="shared" si="222"/>
        <v>-1257826</v>
      </c>
      <c r="I3782" s="2" t="s">
        <v>2818</v>
      </c>
      <c r="J3782" s="2" t="s">
        <v>364</v>
      </c>
      <c r="K3782" s="1">
        <f>+VLOOKUP(B3782,[27]Sheet1!$A:$H,6,0)</f>
        <v>-1164650</v>
      </c>
      <c r="L3782" s="1">
        <f t="shared" si="221"/>
        <v>4</v>
      </c>
      <c r="M3782" s="6">
        <f>+VLOOKUP(B3782,[27]Sheet1!$A:$H,8,0)</f>
        <v>45567</v>
      </c>
      <c r="N3782" t="s">
        <v>6214</v>
      </c>
      <c r="R3782" s="4"/>
    </row>
    <row r="3783" spans="1:18" hidden="1" x14ac:dyDescent="0.2">
      <c r="A3783" s="6">
        <v>45409</v>
      </c>
      <c r="B3783" s="2">
        <v>412</v>
      </c>
      <c r="C3783" s="2" t="s">
        <v>5468</v>
      </c>
      <c r="D3783" s="2" t="s">
        <v>1889</v>
      </c>
      <c r="E3783" s="1">
        <v>-955800</v>
      </c>
      <c r="F3783" s="8" t="s">
        <v>316</v>
      </c>
      <c r="G3783" s="1">
        <v>-76464</v>
      </c>
      <c r="H3783" s="1">
        <f t="shared" si="222"/>
        <v>-1032264</v>
      </c>
      <c r="I3783" s="2" t="s">
        <v>2818</v>
      </c>
      <c r="J3783" s="2" t="s">
        <v>364</v>
      </c>
      <c r="K3783" s="1">
        <f>+VLOOKUP(B3783,[29]Sheet1!$A:$H,6,0)</f>
        <v>-955800</v>
      </c>
      <c r="L3783" s="1">
        <f t="shared" si="221"/>
        <v>0</v>
      </c>
      <c r="M3783" s="6">
        <f>+VLOOKUP(B3783,[29]Sheet1!$A:$H,8,0)</f>
        <v>45415</v>
      </c>
      <c r="N3783" t="s">
        <v>5748</v>
      </c>
      <c r="R3783" s="4"/>
    </row>
    <row r="3784" spans="1:18" hidden="1" x14ac:dyDescent="0.2">
      <c r="A3784" s="6">
        <v>45409</v>
      </c>
      <c r="B3784" s="2">
        <v>413</v>
      </c>
      <c r="C3784" s="2" t="s">
        <v>5468</v>
      </c>
      <c r="D3784" s="2" t="s">
        <v>1889</v>
      </c>
      <c r="E3784" s="1">
        <v>-1053645</v>
      </c>
      <c r="F3784" s="8" t="s">
        <v>316</v>
      </c>
      <c r="G3784" s="1">
        <v>-84291</v>
      </c>
      <c r="H3784" s="1">
        <f t="shared" si="222"/>
        <v>-1137936</v>
      </c>
      <c r="I3784" s="2" t="s">
        <v>1900</v>
      </c>
      <c r="J3784" s="2" t="s">
        <v>441</v>
      </c>
      <c r="K3784" s="1">
        <f>+VLOOKUP(B3784,[29]Sheet1!$A:$H,6,0)</f>
        <v>-1053637</v>
      </c>
      <c r="L3784" s="1">
        <f t="shared" si="221"/>
        <v>8</v>
      </c>
      <c r="M3784" s="6">
        <f>+VLOOKUP(B3784,[29]Sheet1!$A:$H,8,0)</f>
        <v>45415</v>
      </c>
      <c r="N3784" t="s">
        <v>5748</v>
      </c>
      <c r="R3784" s="4"/>
    </row>
    <row r="3785" spans="1:18" hidden="1" x14ac:dyDescent="0.2">
      <c r="A3785" s="6">
        <v>45409</v>
      </c>
      <c r="B3785" s="2">
        <v>414</v>
      </c>
      <c r="C3785" s="2" t="s">
        <v>5468</v>
      </c>
      <c r="D3785" s="2" t="s">
        <v>1889</v>
      </c>
      <c r="E3785" s="1">
        <v>-190506</v>
      </c>
      <c r="F3785" s="8" t="s">
        <v>316</v>
      </c>
      <c r="G3785" s="1">
        <v>-15240</v>
      </c>
      <c r="H3785" s="1">
        <f t="shared" si="222"/>
        <v>-205746</v>
      </c>
      <c r="I3785" s="2" t="s">
        <v>1900</v>
      </c>
      <c r="J3785" s="2" t="s">
        <v>441</v>
      </c>
      <c r="K3785" s="1">
        <f>+VLOOKUP(B3785,[29]Sheet1!$A:$H,6,0)</f>
        <v>-190500</v>
      </c>
      <c r="L3785" s="1">
        <f t="shared" si="221"/>
        <v>6</v>
      </c>
      <c r="M3785" s="6">
        <f>+VLOOKUP(B3785,[29]Sheet1!$A:$H,8,0)</f>
        <v>45415</v>
      </c>
      <c r="N3785" t="s">
        <v>5748</v>
      </c>
      <c r="R3785" s="4"/>
    </row>
    <row r="3786" spans="1:18" hidden="1" x14ac:dyDescent="0.2">
      <c r="A3786" s="6">
        <v>45409</v>
      </c>
      <c r="B3786" s="2">
        <v>20027</v>
      </c>
      <c r="C3786" s="2" t="s">
        <v>5404</v>
      </c>
      <c r="D3786" s="2" t="s">
        <v>5745</v>
      </c>
      <c r="E3786" s="1">
        <v>1468620</v>
      </c>
      <c r="F3786" s="8" t="s">
        <v>316</v>
      </c>
      <c r="G3786" s="1">
        <v>117490</v>
      </c>
      <c r="H3786" s="1">
        <f t="shared" si="222"/>
        <v>1586110</v>
      </c>
      <c r="I3786" s="2" t="s">
        <v>2355</v>
      </c>
      <c r="J3786" s="2" t="s">
        <v>2013</v>
      </c>
      <c r="K3786" s="1">
        <f>+VLOOKUP(B3786,[29]Sheet1!$A:$H,6,0)</f>
        <v>1468625</v>
      </c>
      <c r="L3786" s="1">
        <f t="shared" si="221"/>
        <v>5</v>
      </c>
      <c r="M3786" s="6">
        <f>+VLOOKUP(B3786,[29]Sheet1!$A:$H,8,0)</f>
        <v>45415</v>
      </c>
      <c r="N3786" t="s">
        <v>5748</v>
      </c>
      <c r="R3786" s="4"/>
    </row>
    <row r="3787" spans="1:18" hidden="1" x14ac:dyDescent="0.2">
      <c r="A3787" s="6">
        <v>45409</v>
      </c>
      <c r="B3787" s="2">
        <v>20029</v>
      </c>
      <c r="C3787" s="2" t="s">
        <v>5404</v>
      </c>
      <c r="D3787" s="2" t="s">
        <v>5746</v>
      </c>
      <c r="E3787" s="1">
        <v>7804330</v>
      </c>
      <c r="F3787" s="8" t="s">
        <v>316</v>
      </c>
      <c r="G3787" s="1">
        <v>624346</v>
      </c>
      <c r="H3787" s="1">
        <f t="shared" si="222"/>
        <v>8428676</v>
      </c>
      <c r="I3787" s="2" t="s">
        <v>2355</v>
      </c>
      <c r="J3787" s="2" t="s">
        <v>2013</v>
      </c>
      <c r="K3787" s="1">
        <f>+VLOOKUP(B3787,[29]Sheet1!$A:$H,6,0)</f>
        <v>7804325</v>
      </c>
      <c r="L3787" s="1">
        <f t="shared" si="221"/>
        <v>-5</v>
      </c>
      <c r="M3787" s="6">
        <f>+VLOOKUP(B3787,[29]Sheet1!$A:$H,8,0)</f>
        <v>45415</v>
      </c>
      <c r="N3787" t="s">
        <v>5748</v>
      </c>
      <c r="R3787" s="4"/>
    </row>
    <row r="3788" spans="1:18" hidden="1" x14ac:dyDescent="0.2">
      <c r="A3788" s="6">
        <v>45409</v>
      </c>
      <c r="B3788" s="2">
        <v>20030</v>
      </c>
      <c r="C3788" s="2" t="s">
        <v>5404</v>
      </c>
      <c r="D3788" s="2" t="s">
        <v>5747</v>
      </c>
      <c r="E3788" s="1">
        <v>1905060</v>
      </c>
      <c r="F3788" s="8" t="s">
        <v>316</v>
      </c>
      <c r="G3788" s="1">
        <v>152405</v>
      </c>
      <c r="H3788" s="1">
        <f t="shared" si="222"/>
        <v>2057465</v>
      </c>
      <c r="I3788" s="2" t="s">
        <v>2355</v>
      </c>
      <c r="J3788" s="2" t="s">
        <v>2013</v>
      </c>
      <c r="K3788" s="1">
        <f>+VLOOKUP(B3788,[29]Sheet1!$A:$H,6,0)</f>
        <v>1905063</v>
      </c>
      <c r="L3788" s="1">
        <f t="shared" si="221"/>
        <v>3</v>
      </c>
      <c r="M3788" s="6">
        <f>+VLOOKUP(B3788,[29]Sheet1!$A:$H,8,0)</f>
        <v>45415</v>
      </c>
      <c r="N3788" t="s">
        <v>5748</v>
      </c>
      <c r="R3788" s="4"/>
    </row>
    <row r="3789" spans="1:18" hidden="1" x14ac:dyDescent="0.2">
      <c r="A3789" s="6">
        <v>45414</v>
      </c>
      <c r="B3789" s="2">
        <v>20063</v>
      </c>
      <c r="C3789" s="2" t="s">
        <v>5404</v>
      </c>
      <c r="D3789" s="2" t="s">
        <v>5749</v>
      </c>
      <c r="E3789" s="1">
        <v>734310</v>
      </c>
      <c r="F3789" s="8" t="s">
        <v>316</v>
      </c>
      <c r="G3789" s="1">
        <v>58745</v>
      </c>
      <c r="H3789" s="1">
        <v>793055</v>
      </c>
      <c r="I3789" s="2" t="s">
        <v>1222</v>
      </c>
      <c r="J3789" s="2" t="s">
        <v>915</v>
      </c>
      <c r="K3789" s="1">
        <f>+VLOOKUP(B3789,[30]Sheet1!$A:$H,6,0)</f>
        <v>734313</v>
      </c>
      <c r="L3789" s="1">
        <f t="shared" ref="L3789:L3852" si="223">+K3789-E3789</f>
        <v>3</v>
      </c>
      <c r="M3789" s="6">
        <f>+VLOOKUP(B3789,[30]Sheet1!$A:$H,8,0)</f>
        <v>45447</v>
      </c>
      <c r="N3789" t="s">
        <v>5827</v>
      </c>
      <c r="R3789" s="4"/>
    </row>
    <row r="3790" spans="1:18" hidden="1" x14ac:dyDescent="0.2">
      <c r="A3790" s="6">
        <v>45414</v>
      </c>
      <c r="B3790" s="2">
        <v>20064</v>
      </c>
      <c r="C3790" s="2" t="s">
        <v>5404</v>
      </c>
      <c r="D3790" s="2" t="s">
        <v>5750</v>
      </c>
      <c r="E3790" s="1">
        <v>1905060</v>
      </c>
      <c r="F3790" s="8" t="s">
        <v>316</v>
      </c>
      <c r="G3790" s="1">
        <v>152405</v>
      </c>
      <c r="H3790" s="1">
        <v>2057465</v>
      </c>
      <c r="I3790" s="2" t="s">
        <v>1222</v>
      </c>
      <c r="J3790" s="2" t="s">
        <v>915</v>
      </c>
      <c r="K3790" s="1">
        <f>+VLOOKUP(B3790,[30]Sheet1!$A:$H,6,0)</f>
        <v>1905063</v>
      </c>
      <c r="L3790" s="1">
        <f t="shared" si="223"/>
        <v>3</v>
      </c>
      <c r="M3790" s="6">
        <f>+VLOOKUP(B3790,[30]Sheet1!$A:$H,8,0)</f>
        <v>45447</v>
      </c>
      <c r="N3790" t="s">
        <v>5827</v>
      </c>
      <c r="R3790" s="4"/>
    </row>
    <row r="3791" spans="1:18" hidden="1" x14ac:dyDescent="0.2">
      <c r="A3791" s="6">
        <v>45414</v>
      </c>
      <c r="B3791" s="2">
        <v>20065</v>
      </c>
      <c r="C3791" s="2" t="s">
        <v>5404</v>
      </c>
      <c r="D3791" s="2" t="s">
        <v>5751</v>
      </c>
      <c r="E3791" s="1">
        <v>1468620</v>
      </c>
      <c r="F3791" s="8" t="s">
        <v>316</v>
      </c>
      <c r="G3791" s="1">
        <v>117490</v>
      </c>
      <c r="H3791" s="1">
        <v>1586110</v>
      </c>
      <c r="I3791" s="2" t="s">
        <v>2119</v>
      </c>
      <c r="J3791" s="2" t="s">
        <v>1150</v>
      </c>
      <c r="K3791" s="1">
        <f>+VLOOKUP(B3791,[30]Sheet1!$A:$H,6,0)</f>
        <v>1468625</v>
      </c>
      <c r="L3791" s="1">
        <f t="shared" si="223"/>
        <v>5</v>
      </c>
      <c r="M3791" s="6">
        <f>+VLOOKUP(B3791,[30]Sheet1!$A:$H,8,0)</f>
        <v>45447</v>
      </c>
      <c r="N3791" t="s">
        <v>5827</v>
      </c>
      <c r="R3791" s="4"/>
    </row>
    <row r="3792" spans="1:18" hidden="1" x14ac:dyDescent="0.2">
      <c r="A3792" s="6">
        <v>45415</v>
      </c>
      <c r="B3792" s="2">
        <v>20184</v>
      </c>
      <c r="C3792" s="2" t="s">
        <v>5404</v>
      </c>
      <c r="D3792" s="2" t="s">
        <v>5752</v>
      </c>
      <c r="E3792" s="1">
        <v>2395015</v>
      </c>
      <c r="F3792" s="8" t="s">
        <v>316</v>
      </c>
      <c r="G3792" s="1">
        <v>191601</v>
      </c>
      <c r="H3792" s="1">
        <v>2586616</v>
      </c>
      <c r="I3792" s="2" t="s">
        <v>124</v>
      </c>
      <c r="J3792" s="2" t="s">
        <v>1197</v>
      </c>
      <c r="K3792" s="1">
        <f>+VLOOKUP(B3792,[30]Sheet1!$A:$H,6,0)</f>
        <v>2395013</v>
      </c>
      <c r="L3792" s="1">
        <f t="shared" si="223"/>
        <v>-2</v>
      </c>
      <c r="M3792" s="6">
        <f>+VLOOKUP(B3792,[30]Sheet1!$A:$H,8,0)</f>
        <v>45447</v>
      </c>
      <c r="N3792" t="s">
        <v>5827</v>
      </c>
      <c r="R3792" s="4"/>
    </row>
    <row r="3793" spans="1:18" hidden="1" x14ac:dyDescent="0.2">
      <c r="A3793" s="6">
        <v>45415</v>
      </c>
      <c r="B3793" s="2">
        <v>20185</v>
      </c>
      <c r="C3793" s="2" t="s">
        <v>5404</v>
      </c>
      <c r="D3793" s="2" t="s">
        <v>5753</v>
      </c>
      <c r="E3793" s="1">
        <v>1468620</v>
      </c>
      <c r="F3793" s="8" t="s">
        <v>316</v>
      </c>
      <c r="G3793" s="1">
        <v>117490</v>
      </c>
      <c r="H3793" s="1">
        <v>1586110</v>
      </c>
      <c r="I3793" s="2" t="s">
        <v>2818</v>
      </c>
      <c r="J3793" s="2" t="s">
        <v>364</v>
      </c>
      <c r="K3793" s="1">
        <f>+VLOOKUP(B3793,[30]Sheet1!$A:$H,6,0)</f>
        <v>1468625</v>
      </c>
      <c r="L3793" s="1">
        <f t="shared" si="223"/>
        <v>5</v>
      </c>
      <c r="M3793" s="6">
        <f>+VLOOKUP(B3793,[30]Sheet1!$A:$H,8,0)</f>
        <v>45447</v>
      </c>
      <c r="N3793" t="s">
        <v>5827</v>
      </c>
      <c r="R3793" s="4"/>
    </row>
    <row r="3794" spans="1:18" hidden="1" x14ac:dyDescent="0.2">
      <c r="A3794" s="6">
        <v>45415</v>
      </c>
      <c r="B3794" s="2">
        <v>20186</v>
      </c>
      <c r="C3794" s="2" t="s">
        <v>5404</v>
      </c>
      <c r="D3794" s="2" t="s">
        <v>5754</v>
      </c>
      <c r="E3794" s="1">
        <v>1905060</v>
      </c>
      <c r="F3794" s="8" t="s">
        <v>316</v>
      </c>
      <c r="G3794" s="1">
        <v>152405</v>
      </c>
      <c r="H3794" s="1">
        <v>2057465</v>
      </c>
      <c r="I3794" s="2" t="s">
        <v>2818</v>
      </c>
      <c r="J3794" s="2" t="s">
        <v>364</v>
      </c>
      <c r="K3794" s="1">
        <f>+VLOOKUP(B3794,[30]Sheet1!$A:$H,6,0)</f>
        <v>1905063</v>
      </c>
      <c r="L3794" s="1">
        <f t="shared" si="223"/>
        <v>3</v>
      </c>
      <c r="M3794" s="6">
        <f>+VLOOKUP(B3794,[30]Sheet1!$A:$H,8,0)</f>
        <v>45447</v>
      </c>
      <c r="N3794" t="s">
        <v>5827</v>
      </c>
      <c r="R3794" s="4"/>
    </row>
    <row r="3795" spans="1:18" hidden="1" x14ac:dyDescent="0.2">
      <c r="A3795" s="6">
        <v>45415</v>
      </c>
      <c r="B3795" s="2">
        <v>20187</v>
      </c>
      <c r="C3795" s="2" t="s">
        <v>5404</v>
      </c>
      <c r="D3795" s="2" t="s">
        <v>5755</v>
      </c>
      <c r="E3795" s="1">
        <v>1905060</v>
      </c>
      <c r="F3795" s="8" t="s">
        <v>316</v>
      </c>
      <c r="G3795" s="1">
        <v>152405</v>
      </c>
      <c r="H3795" s="1">
        <v>2057465</v>
      </c>
      <c r="I3795" s="2" t="s">
        <v>1554</v>
      </c>
      <c r="J3795" s="2" t="s">
        <v>2830</v>
      </c>
      <c r="K3795" s="1">
        <f>+VLOOKUP(B3795,[30]Sheet1!$A:$H,6,0)</f>
        <v>1905063</v>
      </c>
      <c r="L3795" s="1">
        <f t="shared" si="223"/>
        <v>3</v>
      </c>
      <c r="M3795" s="6">
        <f>+VLOOKUP(B3795,[30]Sheet1!$A:$H,8,0)</f>
        <v>45447</v>
      </c>
      <c r="N3795" t="s">
        <v>5827</v>
      </c>
      <c r="R3795" s="4"/>
    </row>
    <row r="3796" spans="1:18" hidden="1" x14ac:dyDescent="0.2">
      <c r="A3796" s="6">
        <v>45415</v>
      </c>
      <c r="B3796" s="2">
        <v>20188</v>
      </c>
      <c r="C3796" s="2" t="s">
        <v>5404</v>
      </c>
      <c r="D3796" s="2" t="s">
        <v>5756</v>
      </c>
      <c r="E3796" s="1">
        <v>3373680</v>
      </c>
      <c r="F3796" s="8" t="s">
        <v>316</v>
      </c>
      <c r="G3796" s="1">
        <v>269894</v>
      </c>
      <c r="H3796" s="1">
        <v>3643574</v>
      </c>
      <c r="I3796" s="2" t="s">
        <v>2339</v>
      </c>
      <c r="J3796" s="2" t="s">
        <v>1408</v>
      </c>
      <c r="K3796" s="1">
        <f>+VLOOKUP(B3796,[30]Sheet1!$A:$H,6,0)</f>
        <v>3373675</v>
      </c>
      <c r="L3796" s="1">
        <f t="shared" si="223"/>
        <v>-5</v>
      </c>
      <c r="M3796" s="6">
        <f>+VLOOKUP(B3796,[30]Sheet1!$A:$H,8,0)</f>
        <v>45447</v>
      </c>
      <c r="N3796" t="s">
        <v>5827</v>
      </c>
      <c r="R3796" s="4"/>
    </row>
    <row r="3797" spans="1:18" hidden="1" x14ac:dyDescent="0.2">
      <c r="A3797" s="6">
        <v>45415</v>
      </c>
      <c r="B3797" s="2">
        <v>20189</v>
      </c>
      <c r="C3797" s="2" t="s">
        <v>5404</v>
      </c>
      <c r="D3797" s="2" t="s">
        <v>5757</v>
      </c>
      <c r="E3797" s="1">
        <v>2937240</v>
      </c>
      <c r="F3797" s="8" t="s">
        <v>316</v>
      </c>
      <c r="G3797" s="1">
        <v>234979</v>
      </c>
      <c r="H3797" s="1">
        <v>3172219</v>
      </c>
      <c r="I3797" s="2" t="s">
        <v>2355</v>
      </c>
      <c r="J3797" s="2" t="s">
        <v>2013</v>
      </c>
      <c r="K3797" s="1">
        <f>+VLOOKUP(B3797,[30]Sheet1!$A:$H,6,0)</f>
        <v>2937238</v>
      </c>
      <c r="L3797" s="1">
        <f t="shared" si="223"/>
        <v>-2</v>
      </c>
      <c r="M3797" s="6">
        <f>+VLOOKUP(B3797,[30]Sheet1!$A:$H,8,0)</f>
        <v>45447</v>
      </c>
      <c r="N3797" t="s">
        <v>5827</v>
      </c>
      <c r="R3797" s="4"/>
    </row>
    <row r="3798" spans="1:18" hidden="1" x14ac:dyDescent="0.2">
      <c r="A3798" s="6">
        <v>45415</v>
      </c>
      <c r="B3798" s="2">
        <v>20190</v>
      </c>
      <c r="C3798" s="2" t="s">
        <v>5404</v>
      </c>
      <c r="D3798" s="2" t="s">
        <v>5758</v>
      </c>
      <c r="E3798" s="1">
        <v>1905060</v>
      </c>
      <c r="F3798" s="8" t="s">
        <v>316</v>
      </c>
      <c r="G3798" s="1">
        <v>152405</v>
      </c>
      <c r="H3798" s="1">
        <v>2057465</v>
      </c>
      <c r="I3798" s="2" t="s">
        <v>2355</v>
      </c>
      <c r="J3798" s="2" t="s">
        <v>2013</v>
      </c>
      <c r="K3798" s="1">
        <f>+VLOOKUP(B3798,[30]Sheet1!$A:$H,6,0)</f>
        <v>1905063</v>
      </c>
      <c r="L3798" s="1">
        <f t="shared" si="223"/>
        <v>3</v>
      </c>
      <c r="M3798" s="6">
        <f>+VLOOKUP(B3798,[30]Sheet1!$A:$H,8,0)</f>
        <v>45447</v>
      </c>
      <c r="N3798" t="s">
        <v>5827</v>
      </c>
      <c r="R3798" s="4"/>
    </row>
    <row r="3799" spans="1:18" hidden="1" x14ac:dyDescent="0.2">
      <c r="A3799" s="6">
        <v>45415</v>
      </c>
      <c r="B3799" s="2">
        <v>20191</v>
      </c>
      <c r="C3799" s="2" t="s">
        <v>5404</v>
      </c>
      <c r="D3799" s="2" t="s">
        <v>5759</v>
      </c>
      <c r="E3799" s="1">
        <v>1361495</v>
      </c>
      <c r="F3799" s="8" t="s">
        <v>316</v>
      </c>
      <c r="G3799" s="1">
        <v>108920</v>
      </c>
      <c r="H3799" s="1">
        <v>1470415</v>
      </c>
      <c r="I3799" s="2" t="s">
        <v>2355</v>
      </c>
      <c r="J3799" s="2" t="s">
        <v>2013</v>
      </c>
      <c r="K3799" s="1">
        <f>+VLOOKUP(B3799,[30]Sheet1!$A:$H,6,0)</f>
        <v>1361500</v>
      </c>
      <c r="L3799" s="1">
        <f t="shared" si="223"/>
        <v>5</v>
      </c>
      <c r="M3799" s="6">
        <f>+VLOOKUP(B3799,[30]Sheet1!$A:$H,8,0)</f>
        <v>45447</v>
      </c>
      <c r="N3799" t="s">
        <v>5827</v>
      </c>
      <c r="R3799" s="4"/>
    </row>
    <row r="3800" spans="1:18" hidden="1" x14ac:dyDescent="0.2">
      <c r="A3800" s="6">
        <v>45415</v>
      </c>
      <c r="B3800" s="2">
        <v>20199</v>
      </c>
      <c r="C3800" s="2" t="s">
        <v>5404</v>
      </c>
      <c r="D3800" s="2" t="s">
        <v>5760</v>
      </c>
      <c r="E3800" s="1">
        <v>1905060</v>
      </c>
      <c r="F3800" s="8" t="s">
        <v>316</v>
      </c>
      <c r="G3800" s="1">
        <v>152405</v>
      </c>
      <c r="H3800" s="1">
        <v>2057465</v>
      </c>
      <c r="I3800" s="2" t="s">
        <v>1893</v>
      </c>
      <c r="J3800" s="2" t="s">
        <v>375</v>
      </c>
      <c r="K3800" s="1">
        <f>+VLOOKUP(B3800,[30]Sheet1!$A:$H,6,0)</f>
        <v>1905063</v>
      </c>
      <c r="L3800" s="1">
        <f t="shared" si="223"/>
        <v>3</v>
      </c>
      <c r="M3800" s="6">
        <f>+VLOOKUP(B3800,[30]Sheet1!$A:$H,8,0)</f>
        <v>45447</v>
      </c>
      <c r="N3800" t="s">
        <v>5827</v>
      </c>
      <c r="R3800" s="4"/>
    </row>
    <row r="3801" spans="1:18" hidden="1" x14ac:dyDescent="0.2">
      <c r="A3801" s="6">
        <v>45415</v>
      </c>
      <c r="B3801" s="2">
        <v>20200</v>
      </c>
      <c r="C3801" s="2" t="s">
        <v>5404</v>
      </c>
      <c r="D3801" s="2" t="s">
        <v>5761</v>
      </c>
      <c r="E3801" s="1">
        <v>4426537</v>
      </c>
      <c r="F3801" s="8" t="s">
        <v>316</v>
      </c>
      <c r="G3801" s="1">
        <v>354123</v>
      </c>
      <c r="H3801" s="1">
        <v>4780660</v>
      </c>
      <c r="I3801" s="2" t="s">
        <v>1893</v>
      </c>
      <c r="J3801" s="2" t="s">
        <v>375</v>
      </c>
      <c r="K3801" s="1">
        <f>+VLOOKUP(B3801,[30]Sheet1!$A:$H,6,0)</f>
        <v>4426538</v>
      </c>
      <c r="L3801" s="1">
        <f t="shared" si="223"/>
        <v>1</v>
      </c>
      <c r="M3801" s="6">
        <f>+VLOOKUP(B3801,[30]Sheet1!$A:$H,8,0)</f>
        <v>45447</v>
      </c>
      <c r="N3801" t="s">
        <v>5827</v>
      </c>
      <c r="R3801" s="4"/>
    </row>
    <row r="3802" spans="1:18" hidden="1" x14ac:dyDescent="0.2">
      <c r="A3802" s="6">
        <v>45415</v>
      </c>
      <c r="B3802" s="2">
        <v>20201</v>
      </c>
      <c r="C3802" s="2" t="s">
        <v>5404</v>
      </c>
      <c r="D3802" s="2" t="s">
        <v>5762</v>
      </c>
      <c r="E3802" s="1">
        <v>150549</v>
      </c>
      <c r="F3802" s="8" t="s">
        <v>316</v>
      </c>
      <c r="G3802" s="1">
        <v>12044</v>
      </c>
      <c r="H3802" s="1">
        <v>162593</v>
      </c>
      <c r="I3802" s="2" t="s">
        <v>1893</v>
      </c>
      <c r="J3802" s="2" t="s">
        <v>375</v>
      </c>
      <c r="K3802" s="1">
        <f>+VLOOKUP(B3802,[30]Sheet1!$A:$H,6,0)</f>
        <v>150550</v>
      </c>
      <c r="L3802" s="1">
        <f t="shared" si="223"/>
        <v>1</v>
      </c>
      <c r="M3802" s="6">
        <f>+VLOOKUP(B3802,[30]Sheet1!$A:$H,8,0)</f>
        <v>45447</v>
      </c>
      <c r="N3802" t="s">
        <v>5827</v>
      </c>
      <c r="R3802" s="4"/>
    </row>
    <row r="3803" spans="1:18" hidden="1" x14ac:dyDescent="0.2">
      <c r="A3803" s="6">
        <v>45415</v>
      </c>
      <c r="B3803" s="2">
        <v>20202</v>
      </c>
      <c r="C3803" s="2" t="s">
        <v>5404</v>
      </c>
      <c r="D3803" s="2" t="s">
        <v>5763</v>
      </c>
      <c r="E3803" s="1">
        <v>4800360</v>
      </c>
      <c r="F3803" s="8" t="s">
        <v>316</v>
      </c>
      <c r="G3803" s="1">
        <v>384029</v>
      </c>
      <c r="H3803" s="1">
        <v>5184389</v>
      </c>
      <c r="I3803" s="2" t="s">
        <v>1893</v>
      </c>
      <c r="J3803" s="2" t="s">
        <v>375</v>
      </c>
      <c r="K3803" s="1">
        <f>+VLOOKUP(B3803,[30]Sheet1!$A:$H,6,0)</f>
        <v>4800363</v>
      </c>
      <c r="L3803" s="1">
        <f t="shared" si="223"/>
        <v>3</v>
      </c>
      <c r="M3803" s="6">
        <f>+VLOOKUP(B3803,[30]Sheet1!$A:$H,8,0)</f>
        <v>45447</v>
      </c>
      <c r="N3803" t="s">
        <v>5827</v>
      </c>
      <c r="R3803" s="4"/>
    </row>
    <row r="3804" spans="1:18" hidden="1" x14ac:dyDescent="0.2">
      <c r="A3804" s="6">
        <v>45415</v>
      </c>
      <c r="B3804" s="2">
        <v>20203</v>
      </c>
      <c r="C3804" s="2" t="s">
        <v>5404</v>
      </c>
      <c r="D3804" s="2" t="s">
        <v>5764</v>
      </c>
      <c r="E3804" s="1">
        <v>11105800</v>
      </c>
      <c r="F3804" s="8" t="s">
        <v>316</v>
      </c>
      <c r="G3804" s="1">
        <v>888464</v>
      </c>
      <c r="H3804" s="1">
        <v>11994264</v>
      </c>
      <c r="I3804" s="2" t="s">
        <v>1893</v>
      </c>
      <c r="J3804" s="2" t="s">
        <v>375</v>
      </c>
      <c r="K3804" s="1">
        <f>+VLOOKUP(B3804,[30]Sheet1!$A:$H,6,0)</f>
        <v>11105800</v>
      </c>
      <c r="L3804" s="1">
        <f t="shared" si="223"/>
        <v>0</v>
      </c>
      <c r="M3804" s="6">
        <f>+VLOOKUP(B3804,[30]Sheet1!$A:$H,8,0)</f>
        <v>45447</v>
      </c>
      <c r="N3804" t="s">
        <v>5827</v>
      </c>
      <c r="R3804" s="4"/>
    </row>
    <row r="3805" spans="1:18" hidden="1" x14ac:dyDescent="0.2">
      <c r="A3805" s="6">
        <v>45415</v>
      </c>
      <c r="B3805" s="2">
        <v>20204</v>
      </c>
      <c r="C3805" s="2" t="s">
        <v>5404</v>
      </c>
      <c r="D3805" s="2" t="s">
        <v>5765</v>
      </c>
      <c r="E3805" s="1">
        <v>476265</v>
      </c>
      <c r="F3805" s="8" t="s">
        <v>316</v>
      </c>
      <c r="G3805" s="1">
        <v>38101</v>
      </c>
      <c r="H3805" s="1">
        <v>514366</v>
      </c>
      <c r="I3805" s="2" t="s">
        <v>1893</v>
      </c>
      <c r="J3805" s="2" t="s">
        <v>375</v>
      </c>
      <c r="K3805" s="1">
        <f>+VLOOKUP(B3805,[30]Sheet1!$A:$H,6,0)</f>
        <v>476263</v>
      </c>
      <c r="L3805" s="1">
        <f t="shared" si="223"/>
        <v>-2</v>
      </c>
      <c r="M3805" s="6">
        <f>+VLOOKUP(B3805,[30]Sheet1!$A:$H,8,0)</f>
        <v>45447</v>
      </c>
      <c r="N3805" t="s">
        <v>5827</v>
      </c>
      <c r="R3805" s="4"/>
    </row>
    <row r="3806" spans="1:18" hidden="1" x14ac:dyDescent="0.2">
      <c r="A3806" s="6">
        <v>45415</v>
      </c>
      <c r="B3806" s="2">
        <v>20205</v>
      </c>
      <c r="C3806" s="2" t="s">
        <v>5404</v>
      </c>
      <c r="D3806" s="2" t="s">
        <v>5766</v>
      </c>
      <c r="E3806" s="1">
        <v>734310</v>
      </c>
      <c r="F3806" s="8" t="s">
        <v>316</v>
      </c>
      <c r="G3806" s="1">
        <v>58745</v>
      </c>
      <c r="H3806" s="1">
        <v>793055</v>
      </c>
      <c r="I3806" s="2" t="s">
        <v>1893</v>
      </c>
      <c r="J3806" s="2" t="s">
        <v>375</v>
      </c>
      <c r="K3806" s="1">
        <f>+VLOOKUP(B3806,[30]Sheet1!$A:$H,6,0)</f>
        <v>734313</v>
      </c>
      <c r="L3806" s="1">
        <f t="shared" si="223"/>
        <v>3</v>
      </c>
      <c r="M3806" s="6">
        <f>+VLOOKUP(B3806,[30]Sheet1!$A:$H,8,0)</f>
        <v>45447</v>
      </c>
      <c r="N3806" t="s">
        <v>5827</v>
      </c>
      <c r="R3806" s="4"/>
    </row>
    <row r="3807" spans="1:18" hidden="1" x14ac:dyDescent="0.2">
      <c r="A3807" s="6">
        <v>45416</v>
      </c>
      <c r="B3807" s="2">
        <v>20254</v>
      </c>
      <c r="C3807" s="2" t="s">
        <v>5404</v>
      </c>
      <c r="D3807" s="2" t="s">
        <v>5767</v>
      </c>
      <c r="E3807" s="1">
        <v>2221160</v>
      </c>
      <c r="F3807" s="8" t="s">
        <v>316</v>
      </c>
      <c r="G3807" s="1">
        <v>177693</v>
      </c>
      <c r="H3807" s="1">
        <v>2398853</v>
      </c>
      <c r="I3807" s="2" t="s">
        <v>2355</v>
      </c>
      <c r="J3807" s="2" t="s">
        <v>2013</v>
      </c>
      <c r="K3807" s="1">
        <f>+VLOOKUP(B3807,[30]Sheet1!$A:$H,6,0)</f>
        <v>2221163</v>
      </c>
      <c r="L3807" s="1">
        <f t="shared" si="223"/>
        <v>3</v>
      </c>
      <c r="M3807" s="6">
        <f>+VLOOKUP(B3807,[30]Sheet1!$A:$H,8,0)</f>
        <v>45447</v>
      </c>
      <c r="N3807" t="s">
        <v>5827</v>
      </c>
      <c r="R3807" s="4"/>
    </row>
    <row r="3808" spans="1:18" hidden="1" x14ac:dyDescent="0.2">
      <c r="A3808" s="6">
        <v>45416</v>
      </c>
      <c r="B3808" s="2">
        <v>20255</v>
      </c>
      <c r="C3808" s="2" t="s">
        <v>5404</v>
      </c>
      <c r="D3808" s="2" t="s">
        <v>5768</v>
      </c>
      <c r="E3808" s="1">
        <v>1468620</v>
      </c>
      <c r="F3808" s="8" t="s">
        <v>316</v>
      </c>
      <c r="G3808" s="1">
        <v>117490</v>
      </c>
      <c r="H3808" s="1">
        <v>1586110</v>
      </c>
      <c r="I3808" s="2" t="s">
        <v>2355</v>
      </c>
      <c r="J3808" s="2" t="s">
        <v>2013</v>
      </c>
      <c r="K3808" s="1">
        <f>+VLOOKUP(B3808,[30]Sheet1!$A:$H,6,0)</f>
        <v>1468625</v>
      </c>
      <c r="L3808" s="1">
        <f t="shared" si="223"/>
        <v>5</v>
      </c>
      <c r="M3808" s="6">
        <f>+VLOOKUP(B3808,[30]Sheet1!$A:$H,8,0)</f>
        <v>45447</v>
      </c>
      <c r="N3808" t="s">
        <v>5827</v>
      </c>
      <c r="R3808" s="4"/>
    </row>
    <row r="3809" spans="1:18" hidden="1" x14ac:dyDescent="0.2">
      <c r="A3809" s="6">
        <v>45416</v>
      </c>
      <c r="B3809" s="2">
        <v>20256</v>
      </c>
      <c r="C3809" s="2" t="s">
        <v>5404</v>
      </c>
      <c r="D3809" s="2" t="s">
        <v>5769</v>
      </c>
      <c r="E3809" s="1">
        <v>3810120</v>
      </c>
      <c r="F3809" s="8" t="s">
        <v>316</v>
      </c>
      <c r="G3809" s="1">
        <v>304810</v>
      </c>
      <c r="H3809" s="1">
        <v>4114930</v>
      </c>
      <c r="I3809" s="2" t="s">
        <v>2355</v>
      </c>
      <c r="J3809" s="2" t="s">
        <v>2013</v>
      </c>
      <c r="K3809" s="1">
        <f>+VLOOKUP(B3809,[30]Sheet1!$A:$H,6,0)</f>
        <v>3810125</v>
      </c>
      <c r="L3809" s="1">
        <f t="shared" si="223"/>
        <v>5</v>
      </c>
      <c r="M3809" s="6">
        <f>+VLOOKUP(B3809,[30]Sheet1!$A:$H,8,0)</f>
        <v>45447</v>
      </c>
      <c r="N3809" t="s">
        <v>5827</v>
      </c>
      <c r="R3809" s="4"/>
    </row>
    <row r="3810" spans="1:18" hidden="1" x14ac:dyDescent="0.2">
      <c r="A3810" s="6">
        <v>45416</v>
      </c>
      <c r="B3810" s="2">
        <v>20265</v>
      </c>
      <c r="C3810" s="2" t="s">
        <v>5404</v>
      </c>
      <c r="D3810" s="2" t="s">
        <v>5770</v>
      </c>
      <c r="E3810" s="1">
        <v>11105800</v>
      </c>
      <c r="F3810" s="8" t="s">
        <v>316</v>
      </c>
      <c r="G3810" s="1">
        <v>888464</v>
      </c>
      <c r="H3810" s="1">
        <v>11994264</v>
      </c>
      <c r="I3810" s="2" t="s">
        <v>1893</v>
      </c>
      <c r="J3810" s="2" t="s">
        <v>375</v>
      </c>
      <c r="K3810" s="1">
        <f>+VLOOKUP(B3810,[30]Sheet1!$A:$H,6,0)</f>
        <v>11105800</v>
      </c>
      <c r="L3810" s="1">
        <f t="shared" si="223"/>
        <v>0</v>
      </c>
      <c r="M3810" s="6">
        <f>+VLOOKUP(B3810,[30]Sheet1!$A:$H,8,0)</f>
        <v>45447</v>
      </c>
      <c r="N3810" t="s">
        <v>5827</v>
      </c>
      <c r="R3810" s="4"/>
    </row>
    <row r="3811" spans="1:18" hidden="1" x14ac:dyDescent="0.2">
      <c r="A3811" s="6">
        <v>45416</v>
      </c>
      <c r="B3811" s="2">
        <v>20266</v>
      </c>
      <c r="C3811" s="2" t="s">
        <v>5404</v>
      </c>
      <c r="D3811" s="2" t="s">
        <v>5771</v>
      </c>
      <c r="E3811" s="1">
        <v>1468620</v>
      </c>
      <c r="F3811" s="8" t="s">
        <v>316</v>
      </c>
      <c r="G3811" s="1">
        <v>117490</v>
      </c>
      <c r="H3811" s="1">
        <v>1586110</v>
      </c>
      <c r="I3811" s="2" t="s">
        <v>1893</v>
      </c>
      <c r="J3811" s="2" t="s">
        <v>375</v>
      </c>
      <c r="K3811" s="1">
        <f>+VLOOKUP(B3811,[30]Sheet1!$A:$H,6,0)</f>
        <v>1468625</v>
      </c>
      <c r="L3811" s="1">
        <f t="shared" si="223"/>
        <v>5</v>
      </c>
      <c r="M3811" s="6">
        <f>+VLOOKUP(B3811,[30]Sheet1!$A:$H,8,0)</f>
        <v>45447</v>
      </c>
      <c r="N3811" t="s">
        <v>5827</v>
      </c>
      <c r="R3811" s="4"/>
    </row>
    <row r="3812" spans="1:18" hidden="1" x14ac:dyDescent="0.2">
      <c r="A3812" s="6">
        <v>45416</v>
      </c>
      <c r="B3812" s="2">
        <v>460</v>
      </c>
      <c r="C3812" s="2" t="s">
        <v>5468</v>
      </c>
      <c r="D3812" s="2" t="s">
        <v>1889</v>
      </c>
      <c r="E3812" s="1">
        <v>-523688</v>
      </c>
      <c r="F3812" s="8" t="s">
        <v>316</v>
      </c>
      <c r="G3812" s="1">
        <v>-41895</v>
      </c>
      <c r="H3812" s="1">
        <v>-565583</v>
      </c>
      <c r="I3812" s="2" t="s">
        <v>124</v>
      </c>
      <c r="J3812" s="2" t="s">
        <v>1197</v>
      </c>
      <c r="K3812" s="1">
        <f>+VLOOKUP(B3812,[30]Sheet1!$A:$H,6,0)</f>
        <v>-523687</v>
      </c>
      <c r="L3812" s="1">
        <f t="shared" si="223"/>
        <v>1</v>
      </c>
      <c r="M3812" s="6">
        <f>+VLOOKUP(B3812,[30]Sheet1!$A:$H,8,0)</f>
        <v>45447</v>
      </c>
      <c r="N3812" t="s">
        <v>5827</v>
      </c>
      <c r="R3812" s="4"/>
    </row>
    <row r="3813" spans="1:18" hidden="1" x14ac:dyDescent="0.2">
      <c r="A3813" s="6">
        <v>45416</v>
      </c>
      <c r="B3813" s="2">
        <v>461</v>
      </c>
      <c r="C3813" s="2" t="s">
        <v>5468</v>
      </c>
      <c r="D3813" s="2" t="s">
        <v>1889</v>
      </c>
      <c r="E3813" s="1">
        <v>-200732</v>
      </c>
      <c r="F3813" s="8" t="s">
        <v>316</v>
      </c>
      <c r="G3813" s="1">
        <v>-16059</v>
      </c>
      <c r="H3813" s="1">
        <v>-216791</v>
      </c>
      <c r="I3813" s="2" t="s">
        <v>124</v>
      </c>
      <c r="J3813" s="2" t="s">
        <v>1197</v>
      </c>
      <c r="K3813" s="1">
        <f>+VLOOKUP(B3813,[30]Sheet1!$A:$H,6,0)</f>
        <v>-200733</v>
      </c>
      <c r="L3813" s="1">
        <f t="shared" si="223"/>
        <v>-1</v>
      </c>
      <c r="M3813" s="6">
        <f>+VLOOKUP(B3813,[30]Sheet1!$A:$H,8,0)</f>
        <v>45447</v>
      </c>
      <c r="N3813" t="s">
        <v>5827</v>
      </c>
      <c r="R3813" s="4"/>
    </row>
    <row r="3814" spans="1:18" hidden="1" x14ac:dyDescent="0.2">
      <c r="A3814" s="6">
        <v>45416</v>
      </c>
      <c r="B3814" s="2">
        <v>464</v>
      </c>
      <c r="C3814" s="2" t="s">
        <v>5468</v>
      </c>
      <c r="D3814" s="2" t="s">
        <v>1889</v>
      </c>
      <c r="E3814" s="1">
        <v>-406605</v>
      </c>
      <c r="F3814" s="8" t="s">
        <v>316</v>
      </c>
      <c r="G3814" s="1">
        <v>-32528</v>
      </c>
      <c r="H3814" s="1">
        <v>-439133</v>
      </c>
      <c r="I3814" s="2" t="s">
        <v>2355</v>
      </c>
      <c r="J3814" s="2" t="s">
        <v>2013</v>
      </c>
      <c r="K3814" s="1">
        <f>+VLOOKUP(B3814,[30]Sheet1!$A:$H,6,0)</f>
        <v>-406600</v>
      </c>
      <c r="L3814" s="1">
        <f t="shared" si="223"/>
        <v>5</v>
      </c>
      <c r="M3814" s="6">
        <f>+VLOOKUP(B3814,[30]Sheet1!$A:$H,8,0)</f>
        <v>45447</v>
      </c>
      <c r="N3814" t="s">
        <v>5827</v>
      </c>
      <c r="R3814" s="4"/>
    </row>
    <row r="3815" spans="1:18" hidden="1" x14ac:dyDescent="0.2">
      <c r="A3815" s="6">
        <v>45416</v>
      </c>
      <c r="B3815" s="2">
        <v>465</v>
      </c>
      <c r="C3815" s="2" t="s">
        <v>5468</v>
      </c>
      <c r="D3815" s="2" t="s">
        <v>1889</v>
      </c>
      <c r="E3815" s="1">
        <v>-238127</v>
      </c>
      <c r="F3815" s="8" t="s">
        <v>316</v>
      </c>
      <c r="G3815" s="1">
        <v>-19050</v>
      </c>
      <c r="H3815" s="1">
        <v>-257177</v>
      </c>
      <c r="I3815" s="2" t="s">
        <v>2355</v>
      </c>
      <c r="J3815" s="2" t="s">
        <v>2013</v>
      </c>
      <c r="K3815" s="1">
        <f>+VLOOKUP(B3815,[30]Sheet1!$A:$H,6,0)</f>
        <v>-238125</v>
      </c>
      <c r="L3815" s="1">
        <f t="shared" si="223"/>
        <v>2</v>
      </c>
      <c r="M3815" s="6">
        <f>+VLOOKUP(B3815,[30]Sheet1!$A:$H,8,0)</f>
        <v>45447</v>
      </c>
      <c r="N3815" t="s">
        <v>5827</v>
      </c>
      <c r="R3815" s="4"/>
    </row>
    <row r="3816" spans="1:18" hidden="1" x14ac:dyDescent="0.2">
      <c r="A3816" s="6">
        <v>45416</v>
      </c>
      <c r="B3816" s="2">
        <v>466</v>
      </c>
      <c r="C3816" s="2" t="s">
        <v>5468</v>
      </c>
      <c r="D3816" s="2" t="s">
        <v>1889</v>
      </c>
      <c r="E3816" s="1">
        <v>-2523417</v>
      </c>
      <c r="F3816" s="8" t="s">
        <v>316</v>
      </c>
      <c r="G3816" s="1">
        <v>-201873</v>
      </c>
      <c r="H3816" s="1">
        <v>-2725290</v>
      </c>
      <c r="I3816" s="2" t="s">
        <v>2355</v>
      </c>
      <c r="J3816" s="2" t="s">
        <v>2013</v>
      </c>
      <c r="K3816" s="1">
        <f>+VLOOKUP(B3816,[30]Sheet1!$A:$H,6,0)</f>
        <v>-2523412</v>
      </c>
      <c r="L3816" s="1">
        <f t="shared" si="223"/>
        <v>5</v>
      </c>
      <c r="M3816" s="6">
        <f>+VLOOKUP(B3816,[30]Sheet1!$A:$H,8,0)</f>
        <v>45447</v>
      </c>
      <c r="N3816" t="s">
        <v>5827</v>
      </c>
      <c r="R3816" s="4"/>
    </row>
    <row r="3817" spans="1:18" hidden="1" x14ac:dyDescent="0.2">
      <c r="A3817" s="6">
        <v>45416</v>
      </c>
      <c r="B3817" s="2">
        <v>467</v>
      </c>
      <c r="C3817" s="2" t="s">
        <v>5468</v>
      </c>
      <c r="D3817" s="2" t="s">
        <v>1889</v>
      </c>
      <c r="E3817" s="1">
        <v>-424800</v>
      </c>
      <c r="F3817" s="8" t="s">
        <v>316</v>
      </c>
      <c r="G3817" s="1">
        <v>-33984</v>
      </c>
      <c r="H3817" s="1">
        <v>-458784</v>
      </c>
      <c r="I3817" s="2" t="s">
        <v>2355</v>
      </c>
      <c r="J3817" s="2" t="s">
        <v>2013</v>
      </c>
      <c r="K3817" s="1">
        <f>+VLOOKUP(B3817,[30]Sheet1!$A:$H,6,0)</f>
        <v>-424812</v>
      </c>
      <c r="L3817" s="1">
        <f t="shared" si="223"/>
        <v>-12</v>
      </c>
      <c r="M3817" s="6">
        <f>+VLOOKUP(B3817,[30]Sheet1!$A:$H,8,0)</f>
        <v>45447</v>
      </c>
      <c r="N3817" t="s">
        <v>5827</v>
      </c>
      <c r="R3817" s="4"/>
    </row>
    <row r="3818" spans="1:18" hidden="1" x14ac:dyDescent="0.2">
      <c r="A3818" s="6">
        <v>45418</v>
      </c>
      <c r="B3818" s="2">
        <v>20296</v>
      </c>
      <c r="C3818" s="2" t="s">
        <v>5404</v>
      </c>
      <c r="D3818" s="2" t="s">
        <v>5772</v>
      </c>
      <c r="E3818" s="1">
        <v>2468142</v>
      </c>
      <c r="F3818" s="8" t="s">
        <v>316</v>
      </c>
      <c r="G3818" s="1">
        <v>197451</v>
      </c>
      <c r="H3818" s="1">
        <v>2665593</v>
      </c>
      <c r="I3818" s="2" t="s">
        <v>944</v>
      </c>
      <c r="J3818" s="2" t="s">
        <v>319</v>
      </c>
      <c r="K3818" s="1">
        <f>+VLOOKUP(B3818,[30]Sheet1!$A:$H,6,0)</f>
        <v>2468138</v>
      </c>
      <c r="L3818" s="1">
        <f t="shared" si="223"/>
        <v>-4</v>
      </c>
      <c r="M3818" s="6">
        <f>+VLOOKUP(B3818,[30]Sheet1!$A:$H,8,0)</f>
        <v>45447</v>
      </c>
      <c r="N3818" t="s">
        <v>5827</v>
      </c>
      <c r="R3818" s="4"/>
    </row>
    <row r="3819" spans="1:18" hidden="1" x14ac:dyDescent="0.2">
      <c r="A3819" s="6">
        <v>45418</v>
      </c>
      <c r="B3819" s="2">
        <v>478</v>
      </c>
      <c r="C3819" s="2" t="s">
        <v>5468</v>
      </c>
      <c r="D3819" s="2" t="s">
        <v>1889</v>
      </c>
      <c r="E3819" s="1">
        <v>-444232</v>
      </c>
      <c r="F3819" s="8" t="s">
        <v>316</v>
      </c>
      <c r="G3819" s="1">
        <v>-35539</v>
      </c>
      <c r="H3819" s="1">
        <v>-479771</v>
      </c>
      <c r="I3819" s="2" t="s">
        <v>1900</v>
      </c>
      <c r="J3819" s="2" t="s">
        <v>441</v>
      </c>
      <c r="K3819" s="1">
        <f>+VLOOKUP(B3819,[30]Sheet1!$A:$H,6,0)</f>
        <v>-444232</v>
      </c>
      <c r="L3819" s="1">
        <f t="shared" si="223"/>
        <v>0</v>
      </c>
      <c r="M3819" s="6">
        <f>+VLOOKUP(B3819,[30]Sheet1!$A:$H,8,0)</f>
        <v>45447</v>
      </c>
      <c r="N3819" t="s">
        <v>5827</v>
      </c>
      <c r="R3819" s="4"/>
    </row>
    <row r="3820" spans="1:18" hidden="1" x14ac:dyDescent="0.2">
      <c r="A3820" s="6">
        <v>45419</v>
      </c>
      <c r="B3820" s="2">
        <v>20402</v>
      </c>
      <c r="C3820" s="2" t="s">
        <v>5404</v>
      </c>
      <c r="D3820" s="2" t="s">
        <v>5773</v>
      </c>
      <c r="E3820" s="1">
        <v>1468620</v>
      </c>
      <c r="F3820" s="8" t="s">
        <v>316</v>
      </c>
      <c r="G3820" s="1">
        <v>117490</v>
      </c>
      <c r="H3820" s="1">
        <v>1586110</v>
      </c>
      <c r="I3820" s="2" t="s">
        <v>944</v>
      </c>
      <c r="J3820" s="2" t="s">
        <v>319</v>
      </c>
      <c r="K3820" s="1">
        <f>+VLOOKUP(B3820,[30]Sheet1!$A:$H,6,0)</f>
        <v>1468625</v>
      </c>
      <c r="L3820" s="1">
        <f t="shared" si="223"/>
        <v>5</v>
      </c>
      <c r="M3820" s="6">
        <f>+VLOOKUP(B3820,[30]Sheet1!$A:$H,8,0)</f>
        <v>45447</v>
      </c>
      <c r="N3820" t="s">
        <v>5827</v>
      </c>
      <c r="R3820" s="4"/>
    </row>
    <row r="3821" spans="1:18" hidden="1" x14ac:dyDescent="0.2">
      <c r="A3821" s="6">
        <v>45419</v>
      </c>
      <c r="B3821" s="2">
        <v>20403</v>
      </c>
      <c r="C3821" s="2" t="s">
        <v>5404</v>
      </c>
      <c r="D3821" s="2" t="s">
        <v>5774</v>
      </c>
      <c r="E3821" s="1">
        <v>1905060</v>
      </c>
      <c r="F3821" s="8" t="s">
        <v>316</v>
      </c>
      <c r="G3821" s="1">
        <v>152405</v>
      </c>
      <c r="H3821" s="1">
        <v>2057465</v>
      </c>
      <c r="I3821" s="2" t="s">
        <v>944</v>
      </c>
      <c r="J3821" s="2" t="s">
        <v>319</v>
      </c>
      <c r="K3821" s="1">
        <f>+VLOOKUP(B3821,[30]Sheet1!$A:$H,6,0)</f>
        <v>1905063</v>
      </c>
      <c r="L3821" s="1">
        <f t="shared" si="223"/>
        <v>3</v>
      </c>
      <c r="M3821" s="6">
        <f>+VLOOKUP(B3821,[30]Sheet1!$A:$H,8,0)</f>
        <v>45447</v>
      </c>
      <c r="N3821" t="s">
        <v>5827</v>
      </c>
      <c r="R3821" s="4"/>
    </row>
    <row r="3822" spans="1:18" hidden="1" x14ac:dyDescent="0.2">
      <c r="A3822" s="6">
        <v>45419</v>
      </c>
      <c r="B3822" s="2">
        <v>20404</v>
      </c>
      <c r="C3822" s="2" t="s">
        <v>5404</v>
      </c>
      <c r="D3822" s="2" t="s">
        <v>5775</v>
      </c>
      <c r="E3822" s="1">
        <v>1905060</v>
      </c>
      <c r="F3822" s="8" t="s">
        <v>316</v>
      </c>
      <c r="G3822" s="1">
        <v>152405</v>
      </c>
      <c r="H3822" s="1">
        <v>2057465</v>
      </c>
      <c r="I3822" s="2" t="s">
        <v>1554</v>
      </c>
      <c r="J3822" s="2" t="s">
        <v>2830</v>
      </c>
      <c r="K3822" s="1">
        <f>+VLOOKUP(B3822,[30]Sheet1!$A:$H,6,0)</f>
        <v>1905063</v>
      </c>
      <c r="L3822" s="1">
        <f t="shared" si="223"/>
        <v>3</v>
      </c>
      <c r="M3822" s="6">
        <f>+VLOOKUP(B3822,[30]Sheet1!$A:$H,8,0)</f>
        <v>45447</v>
      </c>
      <c r="N3822" t="s">
        <v>5827</v>
      </c>
      <c r="R3822" s="4"/>
    </row>
    <row r="3823" spans="1:18" hidden="1" x14ac:dyDescent="0.2">
      <c r="A3823" s="6">
        <v>45419</v>
      </c>
      <c r="B3823" s="2">
        <v>20405</v>
      </c>
      <c r="C3823" s="2" t="s">
        <v>5404</v>
      </c>
      <c r="D3823" s="2" t="s">
        <v>5776</v>
      </c>
      <c r="E3823" s="1">
        <v>1905060</v>
      </c>
      <c r="F3823" s="8" t="s">
        <v>316</v>
      </c>
      <c r="G3823" s="1">
        <v>152405</v>
      </c>
      <c r="H3823" s="1">
        <v>2057465</v>
      </c>
      <c r="I3823" s="2" t="s">
        <v>2445</v>
      </c>
      <c r="J3823" s="2" t="s">
        <v>1098</v>
      </c>
      <c r="K3823" s="1">
        <f>+VLOOKUP(B3823,[30]Sheet1!$A:$H,6,0)</f>
        <v>1905063</v>
      </c>
      <c r="L3823" s="1">
        <f t="shared" si="223"/>
        <v>3</v>
      </c>
      <c r="M3823" s="6">
        <f>+VLOOKUP(B3823,[30]Sheet1!$A:$H,8,0)</f>
        <v>45447</v>
      </c>
      <c r="N3823" t="s">
        <v>5827</v>
      </c>
      <c r="R3823" s="4"/>
    </row>
    <row r="3824" spans="1:18" hidden="1" x14ac:dyDescent="0.2">
      <c r="A3824" s="6">
        <v>45419</v>
      </c>
      <c r="B3824" s="2">
        <v>20406</v>
      </c>
      <c r="C3824" s="2" t="s">
        <v>5404</v>
      </c>
      <c r="D3824" s="2" t="s">
        <v>5777</v>
      </c>
      <c r="E3824" s="1">
        <v>1110580</v>
      </c>
      <c r="F3824" s="8" t="s">
        <v>316</v>
      </c>
      <c r="G3824" s="1">
        <v>88846</v>
      </c>
      <c r="H3824" s="1">
        <v>1199426</v>
      </c>
      <c r="I3824" s="2" t="s">
        <v>24</v>
      </c>
      <c r="J3824" s="2" t="s">
        <v>349</v>
      </c>
      <c r="K3824" s="1">
        <f>+VLOOKUP(B3824,[30]Sheet1!$A:$H,6,0)</f>
        <v>1110575</v>
      </c>
      <c r="L3824" s="1">
        <f t="shared" si="223"/>
        <v>-5</v>
      </c>
      <c r="M3824" s="6">
        <f>+VLOOKUP(B3824,[30]Sheet1!$A:$H,8,0)</f>
        <v>45447</v>
      </c>
      <c r="N3824" t="s">
        <v>5827</v>
      </c>
      <c r="R3824" s="4"/>
    </row>
    <row r="3825" spans="1:18" hidden="1" x14ac:dyDescent="0.2">
      <c r="A3825" s="6">
        <v>45420</v>
      </c>
      <c r="B3825" s="2">
        <v>487</v>
      </c>
      <c r="C3825" s="2" t="s">
        <v>5468</v>
      </c>
      <c r="D3825" s="2" t="s">
        <v>1889</v>
      </c>
      <c r="E3825" s="1">
        <v>-573480</v>
      </c>
      <c r="F3825" s="8" t="s">
        <v>316</v>
      </c>
      <c r="G3825" s="1">
        <v>-45878</v>
      </c>
      <c r="H3825" s="1">
        <v>-619358</v>
      </c>
      <c r="I3825" s="2" t="s">
        <v>2119</v>
      </c>
      <c r="J3825" s="2" t="s">
        <v>1150</v>
      </c>
      <c r="K3825" s="1">
        <f>+VLOOKUP(B3825,[30]Sheet1!$A:$H,6,0)</f>
        <v>-573475</v>
      </c>
      <c r="L3825" s="1">
        <f t="shared" si="223"/>
        <v>5</v>
      </c>
      <c r="M3825" s="6">
        <f>+VLOOKUP(B3825,[30]Sheet1!$A:$H,8,0)</f>
        <v>45447</v>
      </c>
      <c r="N3825" t="s">
        <v>5827</v>
      </c>
      <c r="R3825" s="4"/>
    </row>
    <row r="3826" spans="1:18" hidden="1" x14ac:dyDescent="0.2">
      <c r="A3826" s="6">
        <v>45420</v>
      </c>
      <c r="B3826" s="2">
        <v>488</v>
      </c>
      <c r="C3826" s="2" t="s">
        <v>5468</v>
      </c>
      <c r="D3826" s="2" t="s">
        <v>1889</v>
      </c>
      <c r="E3826" s="1">
        <v>-162277</v>
      </c>
      <c r="F3826" s="8" t="s">
        <v>316</v>
      </c>
      <c r="G3826" s="1">
        <v>-12982</v>
      </c>
      <c r="H3826" s="1">
        <v>-175259</v>
      </c>
      <c r="I3826" s="2" t="s">
        <v>2119</v>
      </c>
      <c r="J3826" s="2" t="s">
        <v>1150</v>
      </c>
      <c r="K3826" s="1">
        <f>+VLOOKUP(B3826,[30]Sheet1!$A:$H,6,0)</f>
        <v>-162275</v>
      </c>
      <c r="L3826" s="1">
        <f t="shared" si="223"/>
        <v>2</v>
      </c>
      <c r="M3826" s="6">
        <f>+VLOOKUP(B3826,[30]Sheet1!$A:$H,8,0)</f>
        <v>45447</v>
      </c>
      <c r="N3826" t="s">
        <v>5827</v>
      </c>
      <c r="R3826" s="4"/>
    </row>
    <row r="3827" spans="1:18" hidden="1" x14ac:dyDescent="0.2">
      <c r="A3827" s="6">
        <v>45420</v>
      </c>
      <c r="B3827" s="2">
        <v>486</v>
      </c>
      <c r="C3827" s="2" t="s">
        <v>5468</v>
      </c>
      <c r="D3827" s="2" t="s">
        <v>1889</v>
      </c>
      <c r="E3827" s="1">
        <v>-1701986</v>
      </c>
      <c r="F3827" s="8" t="s">
        <v>316</v>
      </c>
      <c r="G3827" s="1">
        <v>-136159</v>
      </c>
      <c r="H3827" s="1">
        <v>-1838145</v>
      </c>
      <c r="I3827" s="2" t="s">
        <v>2119</v>
      </c>
      <c r="J3827" s="2" t="s">
        <v>1150</v>
      </c>
      <c r="K3827" s="1">
        <f>+VLOOKUP(B3827,[30]Sheet1!$A:$H,6,0)</f>
        <v>-1701987</v>
      </c>
      <c r="L3827" s="1">
        <f t="shared" si="223"/>
        <v>-1</v>
      </c>
      <c r="M3827" s="6">
        <f>+VLOOKUP(B3827,[30]Sheet1!$A:$H,8,0)</f>
        <v>45447</v>
      </c>
      <c r="N3827" t="s">
        <v>5827</v>
      </c>
      <c r="R3827" s="4"/>
    </row>
    <row r="3828" spans="1:18" hidden="1" x14ac:dyDescent="0.2">
      <c r="A3828" s="6">
        <v>45421</v>
      </c>
      <c r="B3828" s="2">
        <v>21679</v>
      </c>
      <c r="C3828" s="2" t="s">
        <v>5404</v>
      </c>
      <c r="D3828" s="2" t="s">
        <v>5778</v>
      </c>
      <c r="E3828" s="1">
        <v>2722990</v>
      </c>
      <c r="F3828" s="8" t="s">
        <v>316</v>
      </c>
      <c r="G3828" s="1">
        <v>217839</v>
      </c>
      <c r="H3828" s="1">
        <v>2940829</v>
      </c>
      <c r="I3828" s="2" t="s">
        <v>2355</v>
      </c>
      <c r="J3828" s="2" t="s">
        <v>2013</v>
      </c>
      <c r="K3828" s="1">
        <f>+VLOOKUP(B3828,[30]Sheet1!$A:$H,6,0)</f>
        <v>2722988</v>
      </c>
      <c r="L3828" s="1">
        <f t="shared" si="223"/>
        <v>-2</v>
      </c>
      <c r="M3828" s="6">
        <f>+VLOOKUP(B3828,[30]Sheet1!$A:$H,8,0)</f>
        <v>45447</v>
      </c>
      <c r="N3828" t="s">
        <v>5827</v>
      </c>
      <c r="R3828" s="4"/>
    </row>
    <row r="3829" spans="1:18" hidden="1" x14ac:dyDescent="0.2">
      <c r="A3829" s="6">
        <v>45421</v>
      </c>
      <c r="B3829" s="2">
        <v>21700</v>
      </c>
      <c r="C3829" s="2" t="s">
        <v>5404</v>
      </c>
      <c r="D3829" s="2" t="s">
        <v>5779</v>
      </c>
      <c r="E3829" s="1">
        <v>501830</v>
      </c>
      <c r="F3829" s="8" t="s">
        <v>316</v>
      </c>
      <c r="G3829" s="1">
        <v>40146</v>
      </c>
      <c r="H3829" s="1">
        <v>541976</v>
      </c>
      <c r="I3829" s="2" t="s">
        <v>2119</v>
      </c>
      <c r="J3829" s="2" t="s">
        <v>1150</v>
      </c>
      <c r="K3829" s="1">
        <f>+VLOOKUP(B3829,[30]Sheet1!$A:$H,6,0)</f>
        <v>501825</v>
      </c>
      <c r="L3829" s="1">
        <f t="shared" si="223"/>
        <v>-5</v>
      </c>
      <c r="M3829" s="6">
        <f>+VLOOKUP(B3829,[30]Sheet1!$A:$H,8,0)</f>
        <v>45447</v>
      </c>
      <c r="N3829" t="s">
        <v>5827</v>
      </c>
      <c r="R3829" s="4"/>
    </row>
    <row r="3830" spans="1:18" hidden="1" x14ac:dyDescent="0.2">
      <c r="A3830" s="6">
        <v>45421</v>
      </c>
      <c r="B3830" s="2">
        <v>21702</v>
      </c>
      <c r="C3830" s="2" t="s">
        <v>5404</v>
      </c>
      <c r="D3830" s="2" t="s">
        <v>5780</v>
      </c>
      <c r="E3830" s="1">
        <v>3689780</v>
      </c>
      <c r="F3830" s="8" t="s">
        <v>316</v>
      </c>
      <c r="G3830" s="1">
        <v>295182</v>
      </c>
      <c r="H3830" s="1">
        <v>3984962</v>
      </c>
      <c r="I3830" s="2" t="s">
        <v>2119</v>
      </c>
      <c r="J3830" s="2" t="s">
        <v>1150</v>
      </c>
      <c r="K3830" s="1">
        <f>+VLOOKUP(B3830,[30]Sheet1!$A:$H,6,0)</f>
        <v>3689775</v>
      </c>
      <c r="L3830" s="1">
        <f t="shared" si="223"/>
        <v>-5</v>
      </c>
      <c r="M3830" s="6">
        <f>+VLOOKUP(B3830,[30]Sheet1!$A:$H,8,0)</f>
        <v>45447</v>
      </c>
      <c r="N3830" t="s">
        <v>5827</v>
      </c>
      <c r="R3830" s="4"/>
    </row>
    <row r="3831" spans="1:18" hidden="1" x14ac:dyDescent="0.2">
      <c r="A3831" s="6">
        <v>45421</v>
      </c>
      <c r="B3831" s="2">
        <v>21704</v>
      </c>
      <c r="C3831" s="2" t="s">
        <v>5404</v>
      </c>
      <c r="D3831" s="2" t="s">
        <v>5781</v>
      </c>
      <c r="E3831" s="1">
        <v>1905060</v>
      </c>
      <c r="F3831" s="8" t="s">
        <v>316</v>
      </c>
      <c r="G3831" s="1">
        <v>152405</v>
      </c>
      <c r="H3831" s="1">
        <v>2057465</v>
      </c>
      <c r="I3831" s="2" t="s">
        <v>2119</v>
      </c>
      <c r="J3831" s="2" t="s">
        <v>1150</v>
      </c>
      <c r="K3831" s="1">
        <f>+VLOOKUP(B3831,[30]Sheet1!$A:$H,6,0)</f>
        <v>1905063</v>
      </c>
      <c r="L3831" s="1">
        <f t="shared" si="223"/>
        <v>3</v>
      </c>
      <c r="M3831" s="6">
        <f>+VLOOKUP(B3831,[30]Sheet1!$A:$H,8,0)</f>
        <v>45447</v>
      </c>
      <c r="N3831" t="s">
        <v>5827</v>
      </c>
      <c r="R3831" s="4"/>
    </row>
    <row r="3832" spans="1:18" hidden="1" x14ac:dyDescent="0.2">
      <c r="A3832" s="6">
        <v>45421</v>
      </c>
      <c r="B3832" s="2">
        <v>489</v>
      </c>
      <c r="C3832" s="2" t="s">
        <v>5468</v>
      </c>
      <c r="D3832" s="2" t="s">
        <v>1889</v>
      </c>
      <c r="E3832" s="1">
        <v>-50183</v>
      </c>
      <c r="F3832" s="8" t="s">
        <v>316</v>
      </c>
      <c r="G3832" s="1">
        <v>-4015</v>
      </c>
      <c r="H3832" s="1">
        <v>-54198</v>
      </c>
      <c r="I3832" s="2" t="s">
        <v>944</v>
      </c>
      <c r="J3832" s="2" t="s">
        <v>319</v>
      </c>
      <c r="K3832" s="1">
        <f>+VLOOKUP(B3832,[30]Sheet1!$A:$H,6,0)</f>
        <v>-50183</v>
      </c>
      <c r="L3832" s="1">
        <f t="shared" si="223"/>
        <v>0</v>
      </c>
      <c r="M3832" s="6">
        <f>+VLOOKUP(B3832,[30]Sheet1!$A:$H,8,0)</f>
        <v>45447</v>
      </c>
      <c r="N3832" t="s">
        <v>5827</v>
      </c>
      <c r="R3832" s="4"/>
    </row>
    <row r="3833" spans="1:18" hidden="1" x14ac:dyDescent="0.2">
      <c r="A3833" s="6">
        <v>45421</v>
      </c>
      <c r="B3833" s="2">
        <v>490</v>
      </c>
      <c r="C3833" s="2" t="s">
        <v>5468</v>
      </c>
      <c r="D3833" s="2" t="s">
        <v>1889</v>
      </c>
      <c r="E3833" s="1">
        <v>-119066</v>
      </c>
      <c r="F3833" s="8" t="s">
        <v>316</v>
      </c>
      <c r="G3833" s="1">
        <v>-9525</v>
      </c>
      <c r="H3833" s="1">
        <v>-128591</v>
      </c>
      <c r="I3833" s="2" t="s">
        <v>944</v>
      </c>
      <c r="J3833" s="2" t="s">
        <v>319</v>
      </c>
      <c r="K3833" s="1">
        <f>+VLOOKUP(B3833,[30]Sheet1!$A:$H,6,0)</f>
        <v>-119066</v>
      </c>
      <c r="L3833" s="1">
        <f t="shared" si="223"/>
        <v>0</v>
      </c>
      <c r="M3833" s="6">
        <f>+VLOOKUP(B3833,[30]Sheet1!$A:$H,8,0)</f>
        <v>45447</v>
      </c>
      <c r="N3833" t="s">
        <v>5827</v>
      </c>
      <c r="R3833" s="4"/>
    </row>
    <row r="3834" spans="1:18" hidden="1" x14ac:dyDescent="0.2">
      <c r="A3834" s="6">
        <v>45422</v>
      </c>
      <c r="B3834" s="2">
        <v>21865</v>
      </c>
      <c r="C3834" s="2" t="s">
        <v>5404</v>
      </c>
      <c r="D3834" s="2" t="s">
        <v>5782</v>
      </c>
      <c r="E3834" s="1">
        <v>1905060</v>
      </c>
      <c r="F3834" s="8" t="s">
        <v>316</v>
      </c>
      <c r="G3834" s="1">
        <v>152405</v>
      </c>
      <c r="H3834" s="1">
        <v>2057465</v>
      </c>
      <c r="I3834" s="2" t="s">
        <v>1900</v>
      </c>
      <c r="J3834" s="2" t="s">
        <v>441</v>
      </c>
      <c r="K3834" s="1">
        <f>+VLOOKUP(B3834,[30]Sheet1!$A:$H,6,0)</f>
        <v>1905063</v>
      </c>
      <c r="L3834" s="1">
        <f t="shared" si="223"/>
        <v>3</v>
      </c>
      <c r="M3834" s="6">
        <f>+VLOOKUP(B3834,[30]Sheet1!$A:$H,8,0)</f>
        <v>45447</v>
      </c>
      <c r="N3834" t="s">
        <v>5827</v>
      </c>
      <c r="R3834" s="4"/>
    </row>
    <row r="3835" spans="1:18" hidden="1" x14ac:dyDescent="0.2">
      <c r="A3835" s="6">
        <v>45422</v>
      </c>
      <c r="B3835" s="2">
        <v>21866</v>
      </c>
      <c r="C3835" s="2" t="s">
        <v>5404</v>
      </c>
      <c r="D3835" s="2" t="s">
        <v>5783</v>
      </c>
      <c r="E3835" s="1">
        <v>3254680</v>
      </c>
      <c r="F3835" s="8" t="s">
        <v>316</v>
      </c>
      <c r="G3835" s="1">
        <v>260374</v>
      </c>
      <c r="H3835" s="1">
        <v>3515054</v>
      </c>
      <c r="I3835" s="2" t="s">
        <v>944</v>
      </c>
      <c r="J3835" s="2" t="s">
        <v>319</v>
      </c>
      <c r="K3835" s="1">
        <f>+VLOOKUP(B3835,[30]Sheet1!$A:$H,6,0)</f>
        <v>3254675</v>
      </c>
      <c r="L3835" s="1">
        <f t="shared" si="223"/>
        <v>-5</v>
      </c>
      <c r="M3835" s="6">
        <f>+VLOOKUP(B3835,[30]Sheet1!$A:$H,8,0)</f>
        <v>45447</v>
      </c>
      <c r="N3835" t="s">
        <v>5827</v>
      </c>
      <c r="R3835" s="4"/>
    </row>
    <row r="3836" spans="1:18" hidden="1" x14ac:dyDescent="0.2">
      <c r="A3836" s="6">
        <v>45422</v>
      </c>
      <c r="B3836" s="2">
        <v>21867</v>
      </c>
      <c r="C3836" s="2" t="s">
        <v>5404</v>
      </c>
      <c r="D3836" s="2" t="s">
        <v>5784</v>
      </c>
      <c r="E3836" s="1">
        <v>1905060</v>
      </c>
      <c r="F3836" s="8" t="s">
        <v>316</v>
      </c>
      <c r="G3836" s="1">
        <v>152405</v>
      </c>
      <c r="H3836" s="1">
        <v>2057465</v>
      </c>
      <c r="I3836" s="2" t="s">
        <v>1222</v>
      </c>
      <c r="J3836" s="2" t="s">
        <v>915</v>
      </c>
      <c r="K3836" s="1">
        <f>+VLOOKUP(B3836,[30]Sheet1!$A:$H,6,0)</f>
        <v>1905063</v>
      </c>
      <c r="L3836" s="1">
        <f t="shared" si="223"/>
        <v>3</v>
      </c>
      <c r="M3836" s="6">
        <f>+VLOOKUP(B3836,[30]Sheet1!$A:$H,8,0)</f>
        <v>45447</v>
      </c>
      <c r="N3836" t="s">
        <v>5827</v>
      </c>
      <c r="R3836" s="4"/>
    </row>
    <row r="3837" spans="1:18" hidden="1" x14ac:dyDescent="0.2">
      <c r="A3837" s="6">
        <v>45425</v>
      </c>
      <c r="B3837" s="2">
        <v>22217</v>
      </c>
      <c r="C3837" s="2" t="s">
        <v>5404</v>
      </c>
      <c r="D3837" s="2" t="s">
        <v>5785</v>
      </c>
      <c r="E3837" s="1">
        <v>4693440</v>
      </c>
      <c r="F3837" s="8" t="s">
        <v>316</v>
      </c>
      <c r="G3837" s="1">
        <v>375475</v>
      </c>
      <c r="H3837" s="1">
        <v>5068915</v>
      </c>
      <c r="I3837" s="2" t="s">
        <v>2355</v>
      </c>
      <c r="J3837" s="2" t="s">
        <v>2013</v>
      </c>
      <c r="K3837" s="1">
        <f>+VLOOKUP(B3837,[30]Sheet1!$A:$H,6,0)</f>
        <v>4693438</v>
      </c>
      <c r="L3837" s="1">
        <f t="shared" si="223"/>
        <v>-2</v>
      </c>
      <c r="M3837" s="6">
        <f>+VLOOKUP(B3837,[30]Sheet1!$A:$H,8,0)</f>
        <v>45447</v>
      </c>
      <c r="N3837" t="s">
        <v>5827</v>
      </c>
      <c r="R3837" s="4"/>
    </row>
    <row r="3838" spans="1:18" hidden="1" x14ac:dyDescent="0.2">
      <c r="A3838" s="6">
        <v>45425</v>
      </c>
      <c r="B3838" s="2">
        <v>22218</v>
      </c>
      <c r="C3838" s="2" t="s">
        <v>5404</v>
      </c>
      <c r="D3838" s="2" t="s">
        <v>5786</v>
      </c>
      <c r="E3838" s="1">
        <v>1905060</v>
      </c>
      <c r="F3838" s="8" t="s">
        <v>316</v>
      </c>
      <c r="G3838" s="1">
        <v>152405</v>
      </c>
      <c r="H3838" s="1">
        <v>2057465</v>
      </c>
      <c r="I3838" s="2" t="s">
        <v>2355</v>
      </c>
      <c r="J3838" s="2" t="s">
        <v>2013</v>
      </c>
      <c r="K3838" s="1">
        <f>+VLOOKUP(B3838,[30]Sheet1!$A:$H,6,0)</f>
        <v>1905063</v>
      </c>
      <c r="L3838" s="1">
        <f t="shared" si="223"/>
        <v>3</v>
      </c>
      <c r="M3838" s="6">
        <f>+VLOOKUP(B3838,[30]Sheet1!$A:$H,8,0)</f>
        <v>45447</v>
      </c>
      <c r="N3838" t="s">
        <v>5827</v>
      </c>
      <c r="R3838" s="4"/>
    </row>
    <row r="3839" spans="1:18" hidden="1" x14ac:dyDescent="0.2">
      <c r="A3839" s="6">
        <v>45425</v>
      </c>
      <c r="B3839" s="2">
        <v>22219</v>
      </c>
      <c r="C3839" s="2" t="s">
        <v>5404</v>
      </c>
      <c r="D3839" s="2" t="s">
        <v>5787</v>
      </c>
      <c r="E3839" s="1">
        <v>2971595</v>
      </c>
      <c r="F3839" s="8" t="s">
        <v>316</v>
      </c>
      <c r="G3839" s="1">
        <v>237728</v>
      </c>
      <c r="H3839" s="1">
        <v>3209323</v>
      </c>
      <c r="I3839" s="2" t="s">
        <v>1893</v>
      </c>
      <c r="J3839" s="2" t="s">
        <v>375</v>
      </c>
      <c r="K3839" s="1">
        <f>+VLOOKUP(B3839,[30]Sheet1!$A:$H,6,0)</f>
        <v>2971600</v>
      </c>
      <c r="L3839" s="1">
        <f t="shared" si="223"/>
        <v>5</v>
      </c>
      <c r="M3839" s="6">
        <f>+VLOOKUP(B3839,[30]Sheet1!$A:$H,8,0)</f>
        <v>45447</v>
      </c>
      <c r="N3839" t="s">
        <v>5827</v>
      </c>
      <c r="R3839" s="4"/>
    </row>
    <row r="3840" spans="1:18" hidden="1" x14ac:dyDescent="0.2">
      <c r="A3840" s="6">
        <v>45425</v>
      </c>
      <c r="B3840" s="2">
        <v>22220</v>
      </c>
      <c r="C3840" s="2" t="s">
        <v>5404</v>
      </c>
      <c r="D3840" s="2" t="s">
        <v>5788</v>
      </c>
      <c r="E3840" s="1">
        <v>501830</v>
      </c>
      <c r="F3840" s="8" t="s">
        <v>316</v>
      </c>
      <c r="G3840" s="1">
        <v>40146</v>
      </c>
      <c r="H3840" s="1">
        <v>541976</v>
      </c>
      <c r="I3840" s="2" t="s">
        <v>1893</v>
      </c>
      <c r="J3840" s="2" t="s">
        <v>375</v>
      </c>
      <c r="K3840" s="1">
        <f>+VLOOKUP(B3840,[30]Sheet1!$A:$H,6,0)</f>
        <v>501825</v>
      </c>
      <c r="L3840" s="1">
        <f t="shared" si="223"/>
        <v>-5</v>
      </c>
      <c r="M3840" s="6">
        <f>+VLOOKUP(B3840,[30]Sheet1!$A:$H,8,0)</f>
        <v>45447</v>
      </c>
      <c r="N3840" t="s">
        <v>5827</v>
      </c>
      <c r="R3840" s="4"/>
    </row>
    <row r="3841" spans="1:18" hidden="1" x14ac:dyDescent="0.2">
      <c r="A3841" s="6">
        <v>45425</v>
      </c>
      <c r="B3841" s="2">
        <v>22280</v>
      </c>
      <c r="C3841" s="2" t="s">
        <v>5404</v>
      </c>
      <c r="D3841" s="2" t="s">
        <v>5789</v>
      </c>
      <c r="E3841" s="1">
        <v>10994742</v>
      </c>
      <c r="F3841" s="8" t="s">
        <v>316</v>
      </c>
      <c r="G3841" s="1">
        <v>879579</v>
      </c>
      <c r="H3841" s="1">
        <v>11874321</v>
      </c>
      <c r="I3841" s="2" t="s">
        <v>1893</v>
      </c>
      <c r="J3841" s="2" t="s">
        <v>375</v>
      </c>
      <c r="K3841" s="1">
        <f>+VLOOKUP(B3841,[30]Sheet1!$A:$H,6,0)</f>
        <v>10994738</v>
      </c>
      <c r="L3841" s="1">
        <f t="shared" si="223"/>
        <v>-4</v>
      </c>
      <c r="M3841" s="6">
        <f>+VLOOKUP(B3841,[30]Sheet1!$A:$H,8,0)</f>
        <v>45447</v>
      </c>
      <c r="N3841" t="s">
        <v>5827</v>
      </c>
      <c r="R3841" s="4"/>
    </row>
    <row r="3842" spans="1:18" hidden="1" x14ac:dyDescent="0.2">
      <c r="A3842" s="6">
        <v>45426</v>
      </c>
      <c r="B3842" s="2">
        <v>22312</v>
      </c>
      <c r="C3842" s="2" t="s">
        <v>5404</v>
      </c>
      <c r="D3842" s="2" t="s">
        <v>5790</v>
      </c>
      <c r="E3842" s="1">
        <v>2472075</v>
      </c>
      <c r="F3842" s="8" t="s">
        <v>316</v>
      </c>
      <c r="G3842" s="1">
        <v>197766</v>
      </c>
      <c r="H3842" s="1">
        <v>2669841</v>
      </c>
      <c r="I3842" s="2" t="s">
        <v>944</v>
      </c>
      <c r="J3842" s="2" t="s">
        <v>319</v>
      </c>
      <c r="K3842" s="1">
        <f>+VLOOKUP(B3842,[30]Sheet1!$A:$H,6,0)</f>
        <v>2472075</v>
      </c>
      <c r="L3842" s="1">
        <f t="shared" si="223"/>
        <v>0</v>
      </c>
      <c r="M3842" s="6">
        <f>+VLOOKUP(B3842,[30]Sheet1!$A:$H,8,0)</f>
        <v>45447</v>
      </c>
      <c r="N3842" t="s">
        <v>5827</v>
      </c>
      <c r="R3842" s="4"/>
    </row>
    <row r="3843" spans="1:18" hidden="1" x14ac:dyDescent="0.2">
      <c r="A3843" s="6">
        <v>45426</v>
      </c>
      <c r="B3843" s="2">
        <v>22313</v>
      </c>
      <c r="C3843" s="2" t="s">
        <v>5404</v>
      </c>
      <c r="D3843" s="2" t="s">
        <v>5791</v>
      </c>
      <c r="E3843" s="1">
        <v>1619169</v>
      </c>
      <c r="F3843" s="8" t="s">
        <v>316</v>
      </c>
      <c r="G3843" s="1">
        <v>129534</v>
      </c>
      <c r="H3843" s="1">
        <v>1748703</v>
      </c>
      <c r="I3843" s="2" t="s">
        <v>2339</v>
      </c>
      <c r="J3843" s="2" t="s">
        <v>1408</v>
      </c>
      <c r="K3843" s="1">
        <f>+VLOOKUP(B3843,[30]Sheet1!$A:$H,6,0)</f>
        <v>1619175</v>
      </c>
      <c r="L3843" s="1">
        <f t="shared" si="223"/>
        <v>6</v>
      </c>
      <c r="M3843" s="6">
        <f>+VLOOKUP(B3843,[30]Sheet1!$A:$H,8,0)</f>
        <v>45447</v>
      </c>
      <c r="N3843" t="s">
        <v>5827</v>
      </c>
      <c r="R3843" s="4"/>
    </row>
    <row r="3844" spans="1:18" hidden="1" x14ac:dyDescent="0.2">
      <c r="A3844" s="6">
        <v>45426</v>
      </c>
      <c r="B3844" s="2">
        <v>22314</v>
      </c>
      <c r="C3844" s="2" t="s">
        <v>5404</v>
      </c>
      <c r="D3844" s="2" t="s">
        <v>5792</v>
      </c>
      <c r="E3844" s="1">
        <v>2830115</v>
      </c>
      <c r="F3844" s="8" t="s">
        <v>316</v>
      </c>
      <c r="G3844" s="1">
        <v>226409</v>
      </c>
      <c r="H3844" s="1">
        <v>3056524</v>
      </c>
      <c r="I3844" s="2" t="s">
        <v>2445</v>
      </c>
      <c r="J3844" s="2" t="s">
        <v>1098</v>
      </c>
      <c r="K3844" s="1">
        <f>+VLOOKUP(B3844,[30]Sheet1!$A:$H,6,0)</f>
        <v>2830113</v>
      </c>
      <c r="L3844" s="1">
        <f t="shared" si="223"/>
        <v>-2</v>
      </c>
      <c r="M3844" s="6">
        <f>+VLOOKUP(B3844,[30]Sheet1!$A:$H,8,0)</f>
        <v>45447</v>
      </c>
      <c r="N3844" t="s">
        <v>5827</v>
      </c>
      <c r="R3844" s="4"/>
    </row>
    <row r="3845" spans="1:18" hidden="1" x14ac:dyDescent="0.2">
      <c r="A3845" s="6">
        <v>45426</v>
      </c>
      <c r="B3845" s="2">
        <v>22315</v>
      </c>
      <c r="C3845" s="2" t="s">
        <v>5404</v>
      </c>
      <c r="D3845" s="2" t="s">
        <v>5793</v>
      </c>
      <c r="E3845" s="1">
        <v>2221160</v>
      </c>
      <c r="F3845" s="8" t="s">
        <v>316</v>
      </c>
      <c r="G3845" s="1">
        <v>177693</v>
      </c>
      <c r="H3845" s="1">
        <v>2398853</v>
      </c>
      <c r="I3845" s="2" t="s">
        <v>24</v>
      </c>
      <c r="J3845" s="2" t="s">
        <v>349</v>
      </c>
      <c r="K3845" s="1">
        <f>+VLOOKUP(B3845,[30]Sheet1!$A:$H,6,0)</f>
        <v>2221163</v>
      </c>
      <c r="L3845" s="1">
        <f t="shared" si="223"/>
        <v>3</v>
      </c>
      <c r="M3845" s="6">
        <f>+VLOOKUP(B3845,[30]Sheet1!$A:$H,8,0)</f>
        <v>45447</v>
      </c>
      <c r="N3845" t="s">
        <v>5827</v>
      </c>
      <c r="R3845" s="4"/>
    </row>
    <row r="3846" spans="1:18" hidden="1" x14ac:dyDescent="0.2">
      <c r="A3846" s="6">
        <v>45427</v>
      </c>
      <c r="B3846" s="2">
        <v>552</v>
      </c>
      <c r="C3846" s="2" t="s">
        <v>5468</v>
      </c>
      <c r="D3846" s="2" t="s">
        <v>1889</v>
      </c>
      <c r="E3846" s="1">
        <v>-455953</v>
      </c>
      <c r="F3846" s="8" t="s">
        <v>316</v>
      </c>
      <c r="G3846" s="1">
        <v>-36477</v>
      </c>
      <c r="H3846" s="1">
        <v>-492430</v>
      </c>
      <c r="I3846" s="2" t="s">
        <v>124</v>
      </c>
      <c r="J3846" s="2" t="s">
        <v>1197</v>
      </c>
      <c r="K3846" s="1">
        <f>+VLOOKUP(B3846,[30]Sheet1!$A:$H,6,0)</f>
        <v>-455962</v>
      </c>
      <c r="L3846" s="1">
        <f t="shared" si="223"/>
        <v>-9</v>
      </c>
      <c r="M3846" s="6">
        <f>+VLOOKUP(B3846,[30]Sheet1!$A:$H,8,0)</f>
        <v>45447</v>
      </c>
      <c r="N3846" t="s">
        <v>5827</v>
      </c>
      <c r="R3846" s="4"/>
    </row>
    <row r="3847" spans="1:18" hidden="1" x14ac:dyDescent="0.2">
      <c r="A3847" s="6">
        <v>45427</v>
      </c>
      <c r="B3847" s="2">
        <v>22392</v>
      </c>
      <c r="C3847" s="2" t="s">
        <v>5404</v>
      </c>
      <c r="D3847" s="2" t="s">
        <v>5794</v>
      </c>
      <c r="E3847" s="1">
        <v>3875510</v>
      </c>
      <c r="F3847" s="8" t="s">
        <v>316</v>
      </c>
      <c r="G3847" s="1">
        <v>310041</v>
      </c>
      <c r="H3847" s="1">
        <v>4185551</v>
      </c>
      <c r="I3847" s="2" t="s">
        <v>2355</v>
      </c>
      <c r="J3847" s="2" t="s">
        <v>2013</v>
      </c>
      <c r="K3847" s="1">
        <f>+VLOOKUP(B3847,[30]Sheet1!$A:$H,6,0)</f>
        <v>3875513</v>
      </c>
      <c r="L3847" s="1">
        <f t="shared" si="223"/>
        <v>3</v>
      </c>
      <c r="M3847" s="6">
        <f>+VLOOKUP(B3847,[30]Sheet1!$A:$H,8,0)</f>
        <v>45447</v>
      </c>
      <c r="N3847" t="s">
        <v>5827</v>
      </c>
      <c r="R3847" s="4"/>
    </row>
    <row r="3848" spans="1:18" hidden="1" x14ac:dyDescent="0.2">
      <c r="A3848" s="6">
        <v>45427</v>
      </c>
      <c r="B3848" s="2">
        <v>551</v>
      </c>
      <c r="C3848" s="2" t="s">
        <v>5468</v>
      </c>
      <c r="D3848" s="2" t="s">
        <v>1889</v>
      </c>
      <c r="E3848" s="1">
        <v>-111058</v>
      </c>
      <c r="F3848" s="8" t="s">
        <v>316</v>
      </c>
      <c r="G3848" s="1">
        <v>-8885</v>
      </c>
      <c r="H3848" s="1">
        <v>-119943</v>
      </c>
      <c r="I3848" s="2" t="s">
        <v>124</v>
      </c>
      <c r="J3848" s="2" t="s">
        <v>1197</v>
      </c>
      <c r="K3848" s="1">
        <f>+VLOOKUP(B3848,[30]Sheet1!$A:$H,6,0)</f>
        <v>-111062</v>
      </c>
      <c r="L3848" s="1">
        <f t="shared" si="223"/>
        <v>-4</v>
      </c>
      <c r="M3848" s="6">
        <f>+VLOOKUP(B3848,[30]Sheet1!$A:$H,8,0)</f>
        <v>45447</v>
      </c>
      <c r="N3848" t="s">
        <v>5827</v>
      </c>
      <c r="R3848" s="4"/>
    </row>
    <row r="3849" spans="1:18" hidden="1" x14ac:dyDescent="0.2">
      <c r="A3849" s="6">
        <v>45427</v>
      </c>
      <c r="B3849" s="2">
        <v>553</v>
      </c>
      <c r="C3849" s="2" t="s">
        <v>5468</v>
      </c>
      <c r="D3849" s="2" t="s">
        <v>1889</v>
      </c>
      <c r="E3849" s="1">
        <v>-428820</v>
      </c>
      <c r="F3849" s="8" t="s">
        <v>316</v>
      </c>
      <c r="G3849" s="1">
        <v>-34306</v>
      </c>
      <c r="H3849" s="1">
        <v>-463126</v>
      </c>
      <c r="I3849" s="2" t="s">
        <v>124</v>
      </c>
      <c r="J3849" s="2" t="s">
        <v>1197</v>
      </c>
      <c r="K3849" s="1">
        <f>+VLOOKUP(B3849,[30]Sheet1!$A:$H,6,0)</f>
        <v>-428807</v>
      </c>
      <c r="L3849" s="1">
        <f t="shared" si="223"/>
        <v>13</v>
      </c>
      <c r="M3849" s="6">
        <f>+VLOOKUP(B3849,[30]Sheet1!$A:$H,8,0)</f>
        <v>45447</v>
      </c>
      <c r="N3849" t="s">
        <v>5827</v>
      </c>
      <c r="R3849" s="4"/>
    </row>
    <row r="3850" spans="1:18" hidden="1" x14ac:dyDescent="0.2">
      <c r="A3850" s="6">
        <v>45428</v>
      </c>
      <c r="B3850" s="2">
        <v>23226</v>
      </c>
      <c r="C3850" s="2" t="s">
        <v>5404</v>
      </c>
      <c r="D3850" s="2" t="s">
        <v>5795</v>
      </c>
      <c r="E3850" s="1">
        <v>1468620</v>
      </c>
      <c r="F3850" s="8" t="s">
        <v>316</v>
      </c>
      <c r="G3850" s="1">
        <v>117490</v>
      </c>
      <c r="H3850" s="1">
        <v>1586110</v>
      </c>
      <c r="I3850" s="2" t="s">
        <v>2355</v>
      </c>
      <c r="J3850" s="2" t="s">
        <v>2013</v>
      </c>
      <c r="K3850" s="1">
        <f>+VLOOKUP(B3850,[31]Sheet1!A$2:H$104,6,0)</f>
        <v>1468625</v>
      </c>
      <c r="L3850" s="1">
        <f t="shared" si="223"/>
        <v>5</v>
      </c>
      <c r="M3850" s="6">
        <f>+VLOOKUP(B3850,[31]Sheet1!A$2:H$104,8,0)</f>
        <v>45475</v>
      </c>
      <c r="N3850" t="s">
        <v>5919</v>
      </c>
      <c r="R3850" s="4"/>
    </row>
    <row r="3851" spans="1:18" hidden="1" x14ac:dyDescent="0.2">
      <c r="A3851" s="6">
        <v>45428</v>
      </c>
      <c r="B3851" s="2">
        <v>23227</v>
      </c>
      <c r="C3851" s="2" t="s">
        <v>5404</v>
      </c>
      <c r="D3851" s="2" t="s">
        <v>5796</v>
      </c>
      <c r="E3851" s="1">
        <v>1905060</v>
      </c>
      <c r="F3851" s="8" t="s">
        <v>316</v>
      </c>
      <c r="G3851" s="1">
        <v>152405</v>
      </c>
      <c r="H3851" s="1">
        <v>2057465</v>
      </c>
      <c r="I3851" s="2" t="s">
        <v>2355</v>
      </c>
      <c r="J3851" s="2" t="s">
        <v>2013</v>
      </c>
      <c r="K3851" s="1">
        <f>+VLOOKUP(B3851,[31]Sheet1!A$2:H$104,6,0)</f>
        <v>1905063</v>
      </c>
      <c r="L3851" s="1">
        <f t="shared" si="223"/>
        <v>3</v>
      </c>
      <c r="M3851" s="6">
        <f>+VLOOKUP(B3851,[31]Sheet1!A$2:H$104,8,0)</f>
        <v>45475</v>
      </c>
      <c r="N3851" t="s">
        <v>5919</v>
      </c>
      <c r="R3851" s="4"/>
    </row>
    <row r="3852" spans="1:18" hidden="1" x14ac:dyDescent="0.2">
      <c r="A3852" s="6">
        <v>45428</v>
      </c>
      <c r="B3852" s="2">
        <v>23228</v>
      </c>
      <c r="C3852" s="2" t="s">
        <v>5404</v>
      </c>
      <c r="D3852" s="2" t="s">
        <v>5797</v>
      </c>
      <c r="E3852" s="1">
        <v>2579200</v>
      </c>
      <c r="F3852" s="8" t="s">
        <v>316</v>
      </c>
      <c r="G3852" s="1">
        <v>206336</v>
      </c>
      <c r="H3852" s="1">
        <v>2785536</v>
      </c>
      <c r="I3852" s="2" t="s">
        <v>2355</v>
      </c>
      <c r="J3852" s="2" t="s">
        <v>2013</v>
      </c>
      <c r="K3852" s="1">
        <f>+VLOOKUP(B3852,[30]Sheet1!$A:$H,6,0)</f>
        <v>2579200</v>
      </c>
      <c r="L3852" s="1">
        <f t="shared" si="223"/>
        <v>0</v>
      </c>
      <c r="M3852" s="6">
        <f>+VLOOKUP(B3852,[30]Sheet1!$A:$H,8,0)</f>
        <v>45447</v>
      </c>
      <c r="N3852" t="s">
        <v>5827</v>
      </c>
      <c r="R3852" s="4"/>
    </row>
    <row r="3853" spans="1:18" hidden="1" x14ac:dyDescent="0.2">
      <c r="A3853" s="6">
        <v>45429</v>
      </c>
      <c r="B3853" s="2">
        <v>23479</v>
      </c>
      <c r="C3853" s="2" t="s">
        <v>5404</v>
      </c>
      <c r="D3853" s="2" t="s">
        <v>5798</v>
      </c>
      <c r="E3853" s="1">
        <v>1468620</v>
      </c>
      <c r="F3853" s="8" t="s">
        <v>316</v>
      </c>
      <c r="G3853" s="1">
        <v>117490</v>
      </c>
      <c r="H3853" s="1">
        <v>1586110</v>
      </c>
      <c r="I3853" s="2" t="s">
        <v>1900</v>
      </c>
      <c r="J3853" s="2" t="s">
        <v>441</v>
      </c>
      <c r="K3853" s="1">
        <f>+VLOOKUP(B3853,[30]Sheet1!$A:$H,6,0)</f>
        <v>1468625</v>
      </c>
      <c r="L3853" s="1">
        <f t="shared" ref="L3853:L3897" si="224">+K3853-E3853</f>
        <v>5</v>
      </c>
      <c r="M3853" s="6">
        <f>+VLOOKUP(B3853,[30]Sheet1!$A:$H,8,0)</f>
        <v>45447</v>
      </c>
      <c r="N3853" t="s">
        <v>5827</v>
      </c>
      <c r="R3853" s="4"/>
    </row>
    <row r="3854" spans="1:18" hidden="1" x14ac:dyDescent="0.2">
      <c r="A3854" s="6">
        <v>45429</v>
      </c>
      <c r="B3854" s="2">
        <v>23481</v>
      </c>
      <c r="C3854" s="2" t="s">
        <v>5404</v>
      </c>
      <c r="D3854" s="2" t="s">
        <v>5799</v>
      </c>
      <c r="E3854" s="1">
        <v>2381320</v>
      </c>
      <c r="F3854" s="8" t="s">
        <v>316</v>
      </c>
      <c r="G3854" s="1">
        <v>190506</v>
      </c>
      <c r="H3854" s="1">
        <v>2571826</v>
      </c>
      <c r="I3854" s="2" t="s">
        <v>2339</v>
      </c>
      <c r="J3854" s="2" t="s">
        <v>1408</v>
      </c>
      <c r="K3854" s="1">
        <f>+VLOOKUP(B3854,[30]Sheet1!$A:$H,6,0)</f>
        <v>2381325</v>
      </c>
      <c r="L3854" s="1">
        <f t="shared" si="224"/>
        <v>5</v>
      </c>
      <c r="M3854" s="6">
        <f>+VLOOKUP(B3854,[30]Sheet1!$A:$H,8,0)</f>
        <v>45447</v>
      </c>
      <c r="N3854" t="s">
        <v>5827</v>
      </c>
      <c r="R3854" s="4"/>
    </row>
    <row r="3855" spans="1:18" hidden="1" x14ac:dyDescent="0.2">
      <c r="A3855" s="6">
        <v>45429</v>
      </c>
      <c r="B3855" s="2">
        <v>23483</v>
      </c>
      <c r="C3855" s="2" t="s">
        <v>5404</v>
      </c>
      <c r="D3855" s="2" t="s">
        <v>5800</v>
      </c>
      <c r="E3855" s="1">
        <v>1110580</v>
      </c>
      <c r="F3855" s="8" t="s">
        <v>316</v>
      </c>
      <c r="G3855" s="1">
        <v>88846</v>
      </c>
      <c r="H3855" s="1">
        <v>1199426</v>
      </c>
      <c r="I3855" s="2" t="s">
        <v>1796</v>
      </c>
      <c r="J3855" s="2" t="s">
        <v>913</v>
      </c>
      <c r="K3855" s="1">
        <f>+VLOOKUP(B3855,[30]Sheet1!$A:$H,6,0)</f>
        <v>1110575</v>
      </c>
      <c r="L3855" s="1">
        <f t="shared" si="224"/>
        <v>-5</v>
      </c>
      <c r="M3855" s="6">
        <f>+VLOOKUP(B3855,[30]Sheet1!$A:$H,8,0)</f>
        <v>45447</v>
      </c>
      <c r="N3855" t="s">
        <v>5827</v>
      </c>
      <c r="R3855" s="4"/>
    </row>
    <row r="3856" spans="1:18" hidden="1" x14ac:dyDescent="0.2">
      <c r="A3856" s="6">
        <v>45429</v>
      </c>
      <c r="B3856" s="2">
        <v>23485</v>
      </c>
      <c r="C3856" s="2" t="s">
        <v>5404</v>
      </c>
      <c r="D3856" s="2" t="s">
        <v>5801</v>
      </c>
      <c r="E3856" s="1">
        <v>1468620</v>
      </c>
      <c r="F3856" s="8" t="s">
        <v>316</v>
      </c>
      <c r="G3856" s="1">
        <v>117490</v>
      </c>
      <c r="H3856" s="1">
        <v>1586110</v>
      </c>
      <c r="I3856" s="2" t="s">
        <v>1554</v>
      </c>
      <c r="J3856" s="2" t="s">
        <v>2830</v>
      </c>
      <c r="K3856" s="1">
        <f>+VLOOKUP(B3856,[30]Sheet1!$A:$H,6,0)</f>
        <v>1468625</v>
      </c>
      <c r="L3856" s="1">
        <f t="shared" si="224"/>
        <v>5</v>
      </c>
      <c r="M3856" s="6">
        <f>+VLOOKUP(B3856,[30]Sheet1!$A:$H,8,0)</f>
        <v>45447</v>
      </c>
      <c r="N3856" t="s">
        <v>5827</v>
      </c>
      <c r="R3856" s="4"/>
    </row>
    <row r="3857" spans="1:18" hidden="1" x14ac:dyDescent="0.2">
      <c r="A3857" s="6">
        <v>45429</v>
      </c>
      <c r="B3857" s="2">
        <v>23486</v>
      </c>
      <c r="C3857" s="2" t="s">
        <v>5404</v>
      </c>
      <c r="D3857" s="2" t="s">
        <v>5802</v>
      </c>
      <c r="E3857" s="1">
        <v>1468620</v>
      </c>
      <c r="F3857" s="8" t="s">
        <v>316</v>
      </c>
      <c r="G3857" s="1">
        <v>117490</v>
      </c>
      <c r="H3857" s="1">
        <v>1586110</v>
      </c>
      <c r="I3857" s="2" t="s">
        <v>124</v>
      </c>
      <c r="J3857" s="2" t="s">
        <v>1197</v>
      </c>
      <c r="K3857" s="1">
        <f>+VLOOKUP(B3857,[30]Sheet1!$A:$H,6,0)</f>
        <v>1468625</v>
      </c>
      <c r="L3857" s="1">
        <f t="shared" si="224"/>
        <v>5</v>
      </c>
      <c r="M3857" s="6">
        <f>+VLOOKUP(B3857,[30]Sheet1!$A:$H,8,0)</f>
        <v>45447</v>
      </c>
      <c r="N3857" t="s">
        <v>5827</v>
      </c>
      <c r="R3857" s="4"/>
    </row>
    <row r="3858" spans="1:18" hidden="1" x14ac:dyDescent="0.2">
      <c r="A3858" s="6">
        <v>45430</v>
      </c>
      <c r="B3858" s="2">
        <v>23646</v>
      </c>
      <c r="C3858" s="2" t="s">
        <v>5404</v>
      </c>
      <c r="D3858" s="2" t="s">
        <v>5803</v>
      </c>
      <c r="E3858" s="1">
        <v>501830</v>
      </c>
      <c r="F3858" s="8" t="s">
        <v>316</v>
      </c>
      <c r="G3858" s="1">
        <v>40146</v>
      </c>
      <c r="H3858" s="1">
        <v>541976</v>
      </c>
      <c r="I3858" s="2" t="s">
        <v>2119</v>
      </c>
      <c r="J3858" s="2" t="s">
        <v>1150</v>
      </c>
      <c r="K3858" s="1">
        <f>+VLOOKUP(B3858,[30]Sheet1!$A:$H,6,0)</f>
        <v>501825</v>
      </c>
      <c r="L3858" s="1">
        <f t="shared" si="224"/>
        <v>-5</v>
      </c>
      <c r="M3858" s="6">
        <f>+VLOOKUP(B3858,[30]Sheet1!$A:$H,8,0)</f>
        <v>45447</v>
      </c>
      <c r="N3858" t="s">
        <v>5827</v>
      </c>
      <c r="R3858" s="4"/>
    </row>
    <row r="3859" spans="1:18" hidden="1" x14ac:dyDescent="0.2">
      <c r="A3859" s="6">
        <v>45430</v>
      </c>
      <c r="B3859" s="2">
        <v>23647</v>
      </c>
      <c r="C3859" s="2" t="s">
        <v>5404</v>
      </c>
      <c r="D3859" s="2" t="s">
        <v>5804</v>
      </c>
      <c r="E3859" s="1">
        <v>1468620</v>
      </c>
      <c r="F3859" s="8" t="s">
        <v>316</v>
      </c>
      <c r="G3859" s="1">
        <v>117490</v>
      </c>
      <c r="H3859" s="1">
        <v>1586110</v>
      </c>
      <c r="I3859" s="2" t="s">
        <v>2355</v>
      </c>
      <c r="J3859" s="2" t="s">
        <v>2013</v>
      </c>
      <c r="K3859" s="1">
        <f>+VLOOKUP(B3859,[30]Sheet1!$A:$H,6,0)</f>
        <v>1468625</v>
      </c>
      <c r="L3859" s="1">
        <f t="shared" si="224"/>
        <v>5</v>
      </c>
      <c r="M3859" s="6">
        <f>+VLOOKUP(B3859,[30]Sheet1!$A:$H,8,0)</f>
        <v>45447</v>
      </c>
      <c r="N3859" t="s">
        <v>5827</v>
      </c>
      <c r="R3859" s="4"/>
    </row>
    <row r="3860" spans="1:18" hidden="1" x14ac:dyDescent="0.2">
      <c r="A3860" s="6">
        <v>45430</v>
      </c>
      <c r="B3860" s="2">
        <v>23648</v>
      </c>
      <c r="C3860" s="2" t="s">
        <v>5404</v>
      </c>
      <c r="D3860" s="2" t="s">
        <v>5805</v>
      </c>
      <c r="E3860" s="1">
        <v>6837540</v>
      </c>
      <c r="F3860" s="8" t="s">
        <v>316</v>
      </c>
      <c r="G3860" s="1">
        <v>547003</v>
      </c>
      <c r="H3860" s="1">
        <v>7384543</v>
      </c>
      <c r="I3860" s="2" t="s">
        <v>2355</v>
      </c>
      <c r="J3860" s="2" t="s">
        <v>2013</v>
      </c>
      <c r="K3860" s="1">
        <f>+VLOOKUP(B3860,[30]Sheet1!$A:$H,6,0)</f>
        <v>6837538</v>
      </c>
      <c r="L3860" s="1">
        <f t="shared" si="224"/>
        <v>-2</v>
      </c>
      <c r="M3860" s="6">
        <f>+VLOOKUP(B3860,[30]Sheet1!$A:$H,8,0)</f>
        <v>45447</v>
      </c>
      <c r="N3860" t="s">
        <v>5827</v>
      </c>
      <c r="R3860" s="4"/>
    </row>
    <row r="3861" spans="1:18" hidden="1" x14ac:dyDescent="0.2">
      <c r="A3861" s="6">
        <v>45430</v>
      </c>
      <c r="B3861" s="2">
        <v>23649</v>
      </c>
      <c r="C3861" s="2" t="s">
        <v>5404</v>
      </c>
      <c r="D3861" s="2" t="s">
        <v>5806</v>
      </c>
      <c r="E3861" s="1">
        <v>1905060</v>
      </c>
      <c r="F3861" s="8" t="s">
        <v>316</v>
      </c>
      <c r="G3861" s="1">
        <v>152405</v>
      </c>
      <c r="H3861" s="1">
        <v>2057465</v>
      </c>
      <c r="I3861" s="2" t="s">
        <v>2355</v>
      </c>
      <c r="J3861" s="2" t="s">
        <v>2013</v>
      </c>
      <c r="K3861" s="1">
        <f>+VLOOKUP(B3861,[30]Sheet1!$A:$H,6,0)</f>
        <v>1905063</v>
      </c>
      <c r="L3861" s="1">
        <f t="shared" si="224"/>
        <v>3</v>
      </c>
      <c r="M3861" s="6">
        <f>+VLOOKUP(B3861,[30]Sheet1!$A:$H,8,0)</f>
        <v>45447</v>
      </c>
      <c r="N3861" t="s">
        <v>5827</v>
      </c>
      <c r="R3861" s="4"/>
    </row>
    <row r="3862" spans="1:18" hidden="1" x14ac:dyDescent="0.2">
      <c r="A3862" s="6">
        <v>45430</v>
      </c>
      <c r="B3862" s="2">
        <v>555</v>
      </c>
      <c r="C3862" s="2" t="s">
        <v>5468</v>
      </c>
      <c r="D3862" s="2" t="s">
        <v>1889</v>
      </c>
      <c r="E3862" s="1">
        <v>-3661061</v>
      </c>
      <c r="F3862" s="8" t="s">
        <v>316</v>
      </c>
      <c r="G3862" s="1">
        <v>-292884</v>
      </c>
      <c r="H3862" s="1">
        <v>-3953945</v>
      </c>
      <c r="I3862" s="2" t="s">
        <v>2355</v>
      </c>
      <c r="J3862" s="2" t="s">
        <v>2013</v>
      </c>
      <c r="K3862" s="1">
        <f>+VLOOKUP(B3862,[30]Sheet1!$A:$H,6,0)</f>
        <v>-3661061</v>
      </c>
      <c r="L3862" s="1">
        <f t="shared" si="224"/>
        <v>0</v>
      </c>
      <c r="M3862" s="6">
        <f>+VLOOKUP(B3862,[30]Sheet1!$A:$H,8,0)</f>
        <v>45447</v>
      </c>
      <c r="N3862" t="s">
        <v>5827</v>
      </c>
      <c r="R3862" s="4"/>
    </row>
    <row r="3863" spans="1:18" hidden="1" x14ac:dyDescent="0.2">
      <c r="A3863" s="6">
        <v>45430</v>
      </c>
      <c r="B3863" s="2">
        <v>556</v>
      </c>
      <c r="C3863" s="2" t="s">
        <v>5468</v>
      </c>
      <c r="D3863" s="2" t="s">
        <v>1889</v>
      </c>
      <c r="E3863" s="1">
        <v>-2711722</v>
      </c>
      <c r="F3863" s="8" t="s">
        <v>316</v>
      </c>
      <c r="G3863" s="1">
        <v>-216938</v>
      </c>
      <c r="H3863" s="1">
        <v>-2928660</v>
      </c>
      <c r="I3863" s="2" t="s">
        <v>2355</v>
      </c>
      <c r="J3863" s="2" t="s">
        <v>2013</v>
      </c>
      <c r="K3863" s="1">
        <f>+VLOOKUP(B3863,[30]Sheet1!$A:$H,6,0)</f>
        <v>-2711722</v>
      </c>
      <c r="L3863" s="1">
        <f t="shared" si="224"/>
        <v>0</v>
      </c>
      <c r="M3863" s="6">
        <f>+VLOOKUP(B3863,[30]Sheet1!$A:$H,8,0)</f>
        <v>45447</v>
      </c>
      <c r="N3863" t="s">
        <v>5827</v>
      </c>
      <c r="R3863" s="4"/>
    </row>
    <row r="3864" spans="1:18" hidden="1" x14ac:dyDescent="0.2">
      <c r="A3864" s="6">
        <v>45432</v>
      </c>
      <c r="B3864" s="2">
        <v>588</v>
      </c>
      <c r="C3864" s="2" t="s">
        <v>5468</v>
      </c>
      <c r="D3864" s="2" t="s">
        <v>1889</v>
      </c>
      <c r="E3864" s="1">
        <v>-301098</v>
      </c>
      <c r="F3864" s="8" t="s">
        <v>316</v>
      </c>
      <c r="G3864" s="1">
        <v>-24088</v>
      </c>
      <c r="H3864" s="1">
        <v>-325186</v>
      </c>
      <c r="I3864" s="2" t="s">
        <v>1900</v>
      </c>
      <c r="J3864" s="2" t="s">
        <v>441</v>
      </c>
      <c r="K3864" s="1">
        <f>+VLOOKUP(B3864,[30]Sheet1!$A:$H,6,0)</f>
        <v>-301098</v>
      </c>
      <c r="L3864" s="1">
        <f t="shared" si="224"/>
        <v>0</v>
      </c>
      <c r="M3864" s="6">
        <f>+VLOOKUP(B3864,[30]Sheet1!$A:$H,8,0)</f>
        <v>45447</v>
      </c>
      <c r="N3864" t="s">
        <v>5827</v>
      </c>
      <c r="R3864" s="4"/>
    </row>
    <row r="3865" spans="1:18" hidden="1" x14ac:dyDescent="0.2">
      <c r="A3865" s="6">
        <v>45432</v>
      </c>
      <c r="B3865" s="2">
        <v>23717</v>
      </c>
      <c r="C3865" s="2" t="s">
        <v>5404</v>
      </c>
      <c r="D3865" s="2" t="s">
        <v>5807</v>
      </c>
      <c r="E3865" s="1">
        <v>2883150</v>
      </c>
      <c r="F3865" s="8" t="s">
        <v>316</v>
      </c>
      <c r="G3865" s="1">
        <v>230652</v>
      </c>
      <c r="H3865" s="1">
        <v>3113802</v>
      </c>
      <c r="I3865" s="2" t="s">
        <v>1893</v>
      </c>
      <c r="J3865" s="2" t="s">
        <v>375</v>
      </c>
      <c r="K3865" s="1">
        <f>+VLOOKUP(B3865,[30]Sheet1!$A:$H,6,0)</f>
        <v>2883150</v>
      </c>
      <c r="L3865" s="1">
        <f t="shared" si="224"/>
        <v>0</v>
      </c>
      <c r="M3865" s="6">
        <f>+VLOOKUP(B3865,[30]Sheet1!$A:$H,8,0)</f>
        <v>45447</v>
      </c>
      <c r="N3865" t="s">
        <v>5827</v>
      </c>
      <c r="R3865" s="4"/>
    </row>
    <row r="3866" spans="1:18" hidden="1" x14ac:dyDescent="0.2">
      <c r="A3866" s="6">
        <v>45432</v>
      </c>
      <c r="B3866" s="2">
        <v>23718</v>
      </c>
      <c r="C3866" s="2" t="s">
        <v>5404</v>
      </c>
      <c r="D3866" s="2" t="s">
        <v>5808</v>
      </c>
      <c r="E3866" s="1">
        <v>367155</v>
      </c>
      <c r="F3866" s="8" t="s">
        <v>316</v>
      </c>
      <c r="G3866" s="1">
        <v>29372</v>
      </c>
      <c r="H3866" s="1">
        <v>396527</v>
      </c>
      <c r="I3866" s="2" t="s">
        <v>1893</v>
      </c>
      <c r="J3866" s="2" t="s">
        <v>375</v>
      </c>
      <c r="K3866" s="1">
        <f>+VLOOKUP(B3866,[30]Sheet1!$A:$H,6,0)</f>
        <v>367150</v>
      </c>
      <c r="L3866" s="1">
        <f t="shared" si="224"/>
        <v>-5</v>
      </c>
      <c r="M3866" s="6">
        <f>+VLOOKUP(B3866,[30]Sheet1!$A:$H,8,0)</f>
        <v>45447</v>
      </c>
      <c r="N3866" t="s">
        <v>5827</v>
      </c>
      <c r="R3866" s="4"/>
    </row>
    <row r="3867" spans="1:18" hidden="1" x14ac:dyDescent="0.2">
      <c r="A3867" s="6">
        <v>45432</v>
      </c>
      <c r="B3867" s="2">
        <v>23719</v>
      </c>
      <c r="C3867" s="2" t="s">
        <v>5404</v>
      </c>
      <c r="D3867" s="2" t="s">
        <v>5809</v>
      </c>
      <c r="E3867" s="1">
        <v>11105800</v>
      </c>
      <c r="F3867" s="8" t="s">
        <v>316</v>
      </c>
      <c r="G3867" s="1">
        <v>888464</v>
      </c>
      <c r="H3867" s="1">
        <v>11994264</v>
      </c>
      <c r="I3867" s="2" t="s">
        <v>1893</v>
      </c>
      <c r="J3867" s="2" t="s">
        <v>375</v>
      </c>
      <c r="K3867" s="1">
        <f>+VLOOKUP(B3867,[30]Sheet1!$A:$H,6,0)</f>
        <v>11105800</v>
      </c>
      <c r="L3867" s="1">
        <f t="shared" si="224"/>
        <v>0</v>
      </c>
      <c r="M3867" s="6">
        <f>+VLOOKUP(B3867,[30]Sheet1!$A:$H,8,0)</f>
        <v>45447</v>
      </c>
      <c r="N3867" t="s">
        <v>5827</v>
      </c>
      <c r="R3867" s="4"/>
    </row>
    <row r="3868" spans="1:18" hidden="1" x14ac:dyDescent="0.2">
      <c r="A3868" s="6">
        <v>45432</v>
      </c>
      <c r="B3868" s="2">
        <v>23720</v>
      </c>
      <c r="C3868" s="2" t="s">
        <v>5404</v>
      </c>
      <c r="D3868" s="2" t="s">
        <v>5810</v>
      </c>
      <c r="E3868" s="1">
        <v>5552900</v>
      </c>
      <c r="F3868" s="8" t="s">
        <v>316</v>
      </c>
      <c r="G3868" s="1">
        <v>444232</v>
      </c>
      <c r="H3868" s="1">
        <v>5997132</v>
      </c>
      <c r="I3868" s="2" t="s">
        <v>1893</v>
      </c>
      <c r="J3868" s="2" t="s">
        <v>375</v>
      </c>
      <c r="K3868" s="1">
        <f>+VLOOKUP(B3868,[30]Sheet1!$A:$H,6,0)</f>
        <v>5552900</v>
      </c>
      <c r="L3868" s="1">
        <f t="shared" si="224"/>
        <v>0</v>
      </c>
      <c r="M3868" s="6">
        <f>+VLOOKUP(B3868,[30]Sheet1!$A:$H,8,0)</f>
        <v>45447</v>
      </c>
      <c r="N3868" t="s">
        <v>5827</v>
      </c>
      <c r="R3868" s="4"/>
    </row>
    <row r="3869" spans="1:18" hidden="1" x14ac:dyDescent="0.2">
      <c r="A3869" s="6">
        <v>45432</v>
      </c>
      <c r="B3869" s="2">
        <v>23721</v>
      </c>
      <c r="C3869" s="2" t="s">
        <v>5404</v>
      </c>
      <c r="D3869" s="2" t="s">
        <v>5811</v>
      </c>
      <c r="E3869" s="1">
        <v>476265</v>
      </c>
      <c r="F3869" s="8" t="s">
        <v>316</v>
      </c>
      <c r="G3869" s="1">
        <v>38101</v>
      </c>
      <c r="H3869" s="1">
        <v>514366</v>
      </c>
      <c r="I3869" s="2" t="s">
        <v>1893</v>
      </c>
      <c r="J3869" s="2" t="s">
        <v>375</v>
      </c>
      <c r="K3869" s="1">
        <f>+VLOOKUP(B3869,[30]Sheet1!$A:$H,6,0)</f>
        <v>476263</v>
      </c>
      <c r="L3869" s="1">
        <f t="shared" si="224"/>
        <v>-2</v>
      </c>
      <c r="M3869" s="6">
        <f>+VLOOKUP(B3869,[30]Sheet1!$A:$H,8,0)</f>
        <v>45447</v>
      </c>
      <c r="N3869" t="s">
        <v>5827</v>
      </c>
      <c r="R3869" s="4"/>
    </row>
    <row r="3870" spans="1:18" hidden="1" x14ac:dyDescent="0.2">
      <c r="A3870" s="6">
        <v>45433</v>
      </c>
      <c r="B3870" s="2">
        <v>589</v>
      </c>
      <c r="C3870" s="2" t="s">
        <v>5468</v>
      </c>
      <c r="D3870" s="2" t="s">
        <v>1889</v>
      </c>
      <c r="E3870" s="1">
        <v>-100366</v>
      </c>
      <c r="F3870" s="8" t="s">
        <v>316</v>
      </c>
      <c r="G3870" s="1">
        <v>-8029</v>
      </c>
      <c r="H3870" s="1">
        <v>-108395</v>
      </c>
      <c r="I3870" s="2" t="s">
        <v>124</v>
      </c>
      <c r="J3870" s="2" t="s">
        <v>1197</v>
      </c>
      <c r="K3870" s="1">
        <f>+VLOOKUP(B3870,[30]Sheet1!$A:$H,6,0)</f>
        <v>-100366</v>
      </c>
      <c r="L3870" s="1">
        <f t="shared" si="224"/>
        <v>0</v>
      </c>
      <c r="M3870" s="6">
        <f>+VLOOKUP(B3870,[30]Sheet1!$A:$H,8,0)</f>
        <v>45447</v>
      </c>
      <c r="N3870" t="s">
        <v>5827</v>
      </c>
      <c r="R3870" s="4"/>
    </row>
    <row r="3871" spans="1:18" hidden="1" x14ac:dyDescent="0.2">
      <c r="A3871" s="6">
        <v>45433</v>
      </c>
      <c r="B3871" s="2">
        <v>23780</v>
      </c>
      <c r="C3871" s="2" t="s">
        <v>5404</v>
      </c>
      <c r="D3871" s="2" t="s">
        <v>5812</v>
      </c>
      <c r="E3871" s="1">
        <v>5311801</v>
      </c>
      <c r="F3871" s="8" t="s">
        <v>316</v>
      </c>
      <c r="G3871" s="1">
        <v>424944</v>
      </c>
      <c r="H3871" s="1">
        <v>5736745</v>
      </c>
      <c r="I3871" s="2" t="s">
        <v>944</v>
      </c>
      <c r="J3871" s="2" t="s">
        <v>319</v>
      </c>
      <c r="K3871" s="1">
        <f>+VLOOKUP(B3871,[30]Sheet1!$A:$H,6,0)</f>
        <v>5311800</v>
      </c>
      <c r="L3871" s="1">
        <f t="shared" si="224"/>
        <v>-1</v>
      </c>
      <c r="M3871" s="6">
        <f>+VLOOKUP(B3871,[30]Sheet1!$A:$H,8,0)</f>
        <v>45447</v>
      </c>
      <c r="N3871" t="s">
        <v>5827</v>
      </c>
      <c r="R3871" s="4"/>
    </row>
    <row r="3872" spans="1:18" hidden="1" x14ac:dyDescent="0.2">
      <c r="A3872" s="6">
        <v>45433</v>
      </c>
      <c r="B3872" s="2">
        <v>23781</v>
      </c>
      <c r="C3872" s="2" t="s">
        <v>5404</v>
      </c>
      <c r="D3872" s="2" t="s">
        <v>5813</v>
      </c>
      <c r="E3872" s="1">
        <v>4000489</v>
      </c>
      <c r="F3872" s="8" t="s">
        <v>316</v>
      </c>
      <c r="G3872" s="1">
        <v>320039</v>
      </c>
      <c r="H3872" s="1">
        <v>4320528</v>
      </c>
      <c r="I3872" s="2" t="s">
        <v>24</v>
      </c>
      <c r="J3872" s="2" t="s">
        <v>349</v>
      </c>
      <c r="K3872" s="1">
        <f>+VLOOKUP(B3872,[30]Sheet1!$A:$H,6,0)</f>
        <v>4000488</v>
      </c>
      <c r="L3872" s="1">
        <f t="shared" si="224"/>
        <v>-1</v>
      </c>
      <c r="M3872" s="6">
        <f>+VLOOKUP(B3872,[30]Sheet1!$A:$H,8,0)</f>
        <v>45447</v>
      </c>
      <c r="N3872" t="s">
        <v>5827</v>
      </c>
      <c r="R3872" s="4"/>
    </row>
    <row r="3873" spans="1:18" hidden="1" x14ac:dyDescent="0.2">
      <c r="A3873" s="6">
        <v>45434</v>
      </c>
      <c r="B3873" s="2">
        <v>597</v>
      </c>
      <c r="C3873" s="2" t="s">
        <v>5468</v>
      </c>
      <c r="D3873" s="2" t="s">
        <v>1889</v>
      </c>
      <c r="E3873" s="1">
        <v>-907358</v>
      </c>
      <c r="F3873" s="8" t="s">
        <v>316</v>
      </c>
      <c r="G3873" s="1">
        <v>-72589</v>
      </c>
      <c r="H3873" s="1">
        <v>-979947</v>
      </c>
      <c r="I3873" s="2" t="s">
        <v>24</v>
      </c>
      <c r="J3873" s="2" t="s">
        <v>349</v>
      </c>
      <c r="K3873" s="1">
        <f>+VLOOKUP(B3873,[30]Sheet1!$A:$H,6,0)</f>
        <v>-907362</v>
      </c>
      <c r="L3873" s="1">
        <f t="shared" si="224"/>
        <v>-4</v>
      </c>
      <c r="M3873" s="6">
        <f>+VLOOKUP(B3873,[30]Sheet1!$A:$H,8,0)</f>
        <v>45447</v>
      </c>
      <c r="N3873" t="s">
        <v>5827</v>
      </c>
      <c r="R3873" s="4"/>
    </row>
    <row r="3874" spans="1:18" hidden="1" x14ac:dyDescent="0.2">
      <c r="A3874" s="6">
        <v>45434</v>
      </c>
      <c r="B3874" s="2">
        <v>599</v>
      </c>
      <c r="C3874" s="2" t="s">
        <v>5468</v>
      </c>
      <c r="D3874" s="2" t="s">
        <v>1889</v>
      </c>
      <c r="E3874" s="1">
        <v>-1431046</v>
      </c>
      <c r="F3874" s="8" t="s">
        <v>316</v>
      </c>
      <c r="G3874" s="1">
        <v>-114484</v>
      </c>
      <c r="H3874" s="1">
        <v>-1545530</v>
      </c>
      <c r="I3874" s="2" t="s">
        <v>24</v>
      </c>
      <c r="J3874" s="2" t="s">
        <v>349</v>
      </c>
      <c r="K3874" s="1">
        <f>+VLOOKUP(B3874,[30]Sheet1!$A:$H,6,0)</f>
        <v>-1431050</v>
      </c>
      <c r="L3874" s="1">
        <f t="shared" si="224"/>
        <v>-4</v>
      </c>
      <c r="M3874" s="6">
        <f>+VLOOKUP(B3874,[30]Sheet1!$A:$H,8,0)</f>
        <v>45447</v>
      </c>
      <c r="N3874" t="s">
        <v>5827</v>
      </c>
      <c r="R3874" s="4"/>
    </row>
    <row r="3875" spans="1:18" hidden="1" x14ac:dyDescent="0.2">
      <c r="A3875" s="6">
        <v>45434</v>
      </c>
      <c r="B3875" s="2">
        <v>598</v>
      </c>
      <c r="C3875" s="2" t="s">
        <v>5468</v>
      </c>
      <c r="D3875" s="2" t="s">
        <v>1889</v>
      </c>
      <c r="E3875" s="1">
        <v>-107205</v>
      </c>
      <c r="F3875" s="8" t="s">
        <v>316</v>
      </c>
      <c r="G3875" s="1">
        <v>-8576</v>
      </c>
      <c r="H3875" s="1">
        <v>-115781</v>
      </c>
      <c r="I3875" s="2" t="s">
        <v>24</v>
      </c>
      <c r="J3875" s="2" t="s">
        <v>349</v>
      </c>
      <c r="K3875" s="1">
        <f>+VLOOKUP(B3875,[30]Sheet1!$A:$H,6,0)</f>
        <v>-107201</v>
      </c>
      <c r="L3875" s="1">
        <f t="shared" si="224"/>
        <v>4</v>
      </c>
      <c r="M3875" s="6">
        <f>+VLOOKUP(B3875,[30]Sheet1!$A:$H,8,0)</f>
        <v>45447</v>
      </c>
      <c r="N3875" t="s">
        <v>5827</v>
      </c>
      <c r="R3875" s="4"/>
    </row>
    <row r="3876" spans="1:18" hidden="1" x14ac:dyDescent="0.2">
      <c r="A3876" s="6">
        <v>45434</v>
      </c>
      <c r="B3876" s="2">
        <v>600</v>
      </c>
      <c r="C3876" s="2" t="s">
        <v>5468</v>
      </c>
      <c r="D3876" s="2" t="s">
        <v>1889</v>
      </c>
      <c r="E3876" s="1">
        <v>-107205</v>
      </c>
      <c r="F3876" s="8" t="s">
        <v>316</v>
      </c>
      <c r="G3876" s="1">
        <v>-8576</v>
      </c>
      <c r="H3876" s="1">
        <v>-115781</v>
      </c>
      <c r="I3876" s="2" t="s">
        <v>24</v>
      </c>
      <c r="J3876" s="2" t="s">
        <v>349</v>
      </c>
      <c r="K3876" s="1">
        <f>+VLOOKUP(B3876,[30]Sheet1!$A:$H,6,0)</f>
        <v>-107201</v>
      </c>
      <c r="L3876" s="1">
        <f t="shared" si="224"/>
        <v>4</v>
      </c>
      <c r="M3876" s="6">
        <f>+VLOOKUP(B3876,[30]Sheet1!$A:$H,8,0)</f>
        <v>45447</v>
      </c>
      <c r="N3876" t="s">
        <v>5827</v>
      </c>
      <c r="R3876" s="4"/>
    </row>
    <row r="3877" spans="1:18" hidden="1" x14ac:dyDescent="0.2">
      <c r="A3877" s="6">
        <v>45435</v>
      </c>
      <c r="B3877" s="2">
        <v>613</v>
      </c>
      <c r="C3877" s="2" t="s">
        <v>5468</v>
      </c>
      <c r="D3877" s="2" t="s">
        <v>1889</v>
      </c>
      <c r="E3877" s="1">
        <v>-194109</v>
      </c>
      <c r="F3877" s="8" t="s">
        <v>316</v>
      </c>
      <c r="G3877" s="1">
        <v>-15529</v>
      </c>
      <c r="H3877" s="1">
        <v>-209638</v>
      </c>
      <c r="I3877" s="2" t="s">
        <v>1796</v>
      </c>
      <c r="J3877" s="2" t="s">
        <v>913</v>
      </c>
      <c r="K3877" s="1">
        <f>+VLOOKUP(B3877,[30]Sheet1!$A:$H,6,0)</f>
        <v>-194112</v>
      </c>
      <c r="L3877" s="1">
        <f t="shared" si="224"/>
        <v>-3</v>
      </c>
      <c r="M3877" s="6">
        <f>+VLOOKUP(B3877,[30]Sheet1!$A:$H,8,0)</f>
        <v>45447</v>
      </c>
      <c r="N3877" t="s">
        <v>5827</v>
      </c>
      <c r="R3877" s="4"/>
    </row>
    <row r="3878" spans="1:18" hidden="1" x14ac:dyDescent="0.2">
      <c r="A3878" s="6">
        <v>45435</v>
      </c>
      <c r="B3878" s="2">
        <v>614</v>
      </c>
      <c r="C3878" s="2" t="s">
        <v>5468</v>
      </c>
      <c r="D3878" s="2" t="s">
        <v>1889</v>
      </c>
      <c r="E3878" s="1">
        <v>-1700350</v>
      </c>
      <c r="F3878" s="8" t="s">
        <v>316</v>
      </c>
      <c r="G3878" s="1">
        <v>-136027</v>
      </c>
      <c r="H3878" s="1">
        <v>-1836377</v>
      </c>
      <c r="I3878" s="2" t="s">
        <v>1796</v>
      </c>
      <c r="J3878" s="2" t="s">
        <v>913</v>
      </c>
      <c r="K3878" s="1">
        <f>+VLOOKUP(B3878,[30]Sheet1!$A:$H,6,0)</f>
        <v>-1700337</v>
      </c>
      <c r="L3878" s="1">
        <f t="shared" si="224"/>
        <v>13</v>
      </c>
      <c r="M3878" s="6">
        <f>+VLOOKUP(B3878,[30]Sheet1!$A:$H,8,0)</f>
        <v>45447</v>
      </c>
      <c r="N3878" t="s">
        <v>5827</v>
      </c>
      <c r="R3878" s="4"/>
    </row>
    <row r="3879" spans="1:18" hidden="1" x14ac:dyDescent="0.2">
      <c r="A3879" s="6">
        <v>45435</v>
      </c>
      <c r="B3879" s="2">
        <v>615</v>
      </c>
      <c r="C3879" s="2" t="s">
        <v>5468</v>
      </c>
      <c r="D3879" s="2" t="s">
        <v>1889</v>
      </c>
      <c r="E3879" s="1">
        <v>-50183</v>
      </c>
      <c r="F3879" s="8" t="s">
        <v>316</v>
      </c>
      <c r="G3879" s="1">
        <v>-4015</v>
      </c>
      <c r="H3879" s="1">
        <v>-54198</v>
      </c>
      <c r="I3879" s="2" t="s">
        <v>1796</v>
      </c>
      <c r="J3879" s="2" t="s">
        <v>913</v>
      </c>
      <c r="K3879" s="1">
        <f>+VLOOKUP(B3879,[30]Sheet1!$A:$H,6,0)</f>
        <v>-50193</v>
      </c>
      <c r="L3879" s="1">
        <f t="shared" si="224"/>
        <v>-10</v>
      </c>
      <c r="M3879" s="6">
        <f>+VLOOKUP(B3879,[30]Sheet1!$A:$H,8,0)</f>
        <v>45447</v>
      </c>
      <c r="N3879" t="s">
        <v>5827</v>
      </c>
      <c r="R3879" s="4"/>
    </row>
    <row r="3880" spans="1:18" hidden="1" x14ac:dyDescent="0.2">
      <c r="A3880" s="6">
        <v>45435</v>
      </c>
      <c r="B3880" s="2">
        <v>24629</v>
      </c>
      <c r="C3880" s="2" t="s">
        <v>5404</v>
      </c>
      <c r="D3880" s="2" t="s">
        <v>5814</v>
      </c>
      <c r="E3880" s="1">
        <v>1110580</v>
      </c>
      <c r="F3880" s="8" t="s">
        <v>316</v>
      </c>
      <c r="G3880" s="1">
        <v>88846</v>
      </c>
      <c r="H3880" s="1">
        <v>1199426</v>
      </c>
      <c r="I3880" s="2" t="s">
        <v>2355</v>
      </c>
      <c r="J3880" s="2" t="s">
        <v>2013</v>
      </c>
      <c r="K3880" s="1">
        <f>+VLOOKUP(B3880,[30]Sheet1!$A:$H,6,0)</f>
        <v>1110575</v>
      </c>
      <c r="L3880" s="1">
        <f t="shared" si="224"/>
        <v>-5</v>
      </c>
      <c r="M3880" s="6">
        <f>+VLOOKUP(B3880,[30]Sheet1!$A:$H,8,0)</f>
        <v>45447</v>
      </c>
      <c r="N3880" t="s">
        <v>5827</v>
      </c>
      <c r="R3880" s="4"/>
    </row>
    <row r="3881" spans="1:18" hidden="1" x14ac:dyDescent="0.2">
      <c r="A3881" s="6">
        <v>45436</v>
      </c>
      <c r="B3881" s="2">
        <v>616</v>
      </c>
      <c r="C3881" s="2" t="s">
        <v>5468</v>
      </c>
      <c r="D3881" s="2" t="s">
        <v>1889</v>
      </c>
      <c r="E3881" s="1">
        <v>-1110580</v>
      </c>
      <c r="F3881" s="8" t="s">
        <v>316</v>
      </c>
      <c r="G3881" s="1">
        <v>-88846</v>
      </c>
      <c r="H3881" s="1">
        <v>-1199426</v>
      </c>
      <c r="I3881" s="2" t="s">
        <v>2818</v>
      </c>
      <c r="J3881" s="2" t="s">
        <v>364</v>
      </c>
      <c r="K3881" s="1">
        <f>+VLOOKUP(B3881,[30]Sheet1!$A:$H,6,0)</f>
        <v>-1110580</v>
      </c>
      <c r="L3881" s="1">
        <f t="shared" si="224"/>
        <v>0</v>
      </c>
      <c r="M3881" s="6">
        <f>+VLOOKUP(B3881,[30]Sheet1!$A:$H,8,0)</f>
        <v>45447</v>
      </c>
      <c r="N3881" t="s">
        <v>5827</v>
      </c>
      <c r="R3881" s="4"/>
    </row>
    <row r="3882" spans="1:18" hidden="1" x14ac:dyDescent="0.2">
      <c r="A3882" s="6">
        <v>45436</v>
      </c>
      <c r="B3882" s="2">
        <v>617</v>
      </c>
      <c r="C3882" s="2" t="s">
        <v>5468</v>
      </c>
      <c r="D3882" s="2" t="s">
        <v>1889</v>
      </c>
      <c r="E3882" s="1">
        <v>-1929690</v>
      </c>
      <c r="F3882" s="8" t="s">
        <v>316</v>
      </c>
      <c r="G3882" s="1">
        <v>-154375</v>
      </c>
      <c r="H3882" s="1">
        <v>-2084065</v>
      </c>
      <c r="I3882" s="2" t="s">
        <v>431</v>
      </c>
      <c r="J3882" s="2" t="s">
        <v>2857</v>
      </c>
      <c r="K3882" s="1">
        <f>+VLOOKUP(B3882,[30]Sheet1!$A:$H,6,0)</f>
        <v>-1929690</v>
      </c>
      <c r="L3882" s="1">
        <f t="shared" si="224"/>
        <v>0</v>
      </c>
      <c r="M3882" s="6">
        <f>+VLOOKUP(B3882,[30]Sheet1!$A:$H,8,0)</f>
        <v>45447</v>
      </c>
      <c r="N3882" t="s">
        <v>5827</v>
      </c>
      <c r="R3882" s="4"/>
    </row>
    <row r="3883" spans="1:18" hidden="1" x14ac:dyDescent="0.2">
      <c r="A3883" s="6">
        <v>45436</v>
      </c>
      <c r="B3883" s="2">
        <v>24746</v>
      </c>
      <c r="C3883" s="2" t="s">
        <v>5404</v>
      </c>
      <c r="D3883" s="2" t="s">
        <v>5815</v>
      </c>
      <c r="E3883" s="1">
        <v>2381320</v>
      </c>
      <c r="F3883" s="8" t="s">
        <v>316</v>
      </c>
      <c r="G3883" s="1">
        <v>190506</v>
      </c>
      <c r="H3883" s="1">
        <v>2571826</v>
      </c>
      <c r="I3883" s="2" t="s">
        <v>1554</v>
      </c>
      <c r="J3883" s="2" t="s">
        <v>2830</v>
      </c>
      <c r="K3883" s="1">
        <f>+VLOOKUP(B3883,[30]Sheet1!$A:$H,6,0)</f>
        <v>2381325</v>
      </c>
      <c r="L3883" s="1">
        <f t="shared" si="224"/>
        <v>5</v>
      </c>
      <c r="M3883" s="6">
        <f>+VLOOKUP(B3883,[30]Sheet1!$A:$H,8,0)</f>
        <v>45447</v>
      </c>
      <c r="N3883" t="s">
        <v>5827</v>
      </c>
      <c r="R3883" s="4"/>
    </row>
    <row r="3884" spans="1:18" hidden="1" x14ac:dyDescent="0.2">
      <c r="A3884" s="6">
        <v>45436</v>
      </c>
      <c r="B3884" s="2">
        <v>24747</v>
      </c>
      <c r="C3884" s="2" t="s">
        <v>5404</v>
      </c>
      <c r="D3884" s="2" t="s">
        <v>5816</v>
      </c>
      <c r="E3884" s="1">
        <v>1468620</v>
      </c>
      <c r="F3884" s="8" t="s">
        <v>316</v>
      </c>
      <c r="G3884" s="1">
        <v>117490</v>
      </c>
      <c r="H3884" s="1">
        <v>1586110</v>
      </c>
      <c r="I3884" s="2" t="s">
        <v>2354</v>
      </c>
      <c r="J3884" s="2" t="s">
        <v>442</v>
      </c>
      <c r="K3884" s="1">
        <f>+VLOOKUP(B3884,[30]Sheet1!$A:$H,6,0)</f>
        <v>1468625</v>
      </c>
      <c r="L3884" s="1">
        <f t="shared" si="224"/>
        <v>5</v>
      </c>
      <c r="M3884" s="6">
        <f>+VLOOKUP(B3884,[30]Sheet1!$A:$H,8,0)</f>
        <v>45447</v>
      </c>
      <c r="N3884" t="s">
        <v>5827</v>
      </c>
      <c r="R3884" s="4"/>
    </row>
    <row r="3885" spans="1:18" hidden="1" x14ac:dyDescent="0.2">
      <c r="A3885" s="6">
        <v>45436</v>
      </c>
      <c r="B3885" s="2">
        <v>24748</v>
      </c>
      <c r="C3885" s="2" t="s">
        <v>5404</v>
      </c>
      <c r="D3885" s="2" t="s">
        <v>5817</v>
      </c>
      <c r="E3885" s="1">
        <v>2632235</v>
      </c>
      <c r="F3885" s="8" t="s">
        <v>316</v>
      </c>
      <c r="G3885" s="1">
        <v>210579</v>
      </c>
      <c r="H3885" s="1">
        <v>2842814</v>
      </c>
      <c r="I3885" s="2" t="s">
        <v>2445</v>
      </c>
      <c r="J3885" s="2" t="s">
        <v>1098</v>
      </c>
      <c r="K3885" s="1">
        <f>+VLOOKUP(B3885,[30]Sheet1!$A:$H,6,0)</f>
        <v>2632238</v>
      </c>
      <c r="L3885" s="1">
        <f t="shared" si="224"/>
        <v>3</v>
      </c>
      <c r="M3885" s="6">
        <f>+VLOOKUP(B3885,[30]Sheet1!$A:$H,8,0)</f>
        <v>45447</v>
      </c>
      <c r="N3885" t="s">
        <v>5827</v>
      </c>
      <c r="R3885" s="4"/>
    </row>
    <row r="3886" spans="1:18" hidden="1" x14ac:dyDescent="0.2">
      <c r="A3886" s="6">
        <v>45436</v>
      </c>
      <c r="B3886" s="2">
        <v>24749</v>
      </c>
      <c r="C3886" s="2" t="s">
        <v>5404</v>
      </c>
      <c r="D3886" s="2" t="s">
        <v>5818</v>
      </c>
      <c r="E3886" s="1">
        <v>3849940</v>
      </c>
      <c r="F3886" s="8" t="s">
        <v>316</v>
      </c>
      <c r="G3886" s="1">
        <v>307995</v>
      </c>
      <c r="H3886" s="1">
        <v>4157935</v>
      </c>
      <c r="I3886" s="2" t="s">
        <v>2818</v>
      </c>
      <c r="J3886" s="2" t="s">
        <v>364</v>
      </c>
      <c r="K3886" s="1">
        <f>+VLOOKUP(B3886,[30]Sheet1!$A:$H,6,0)</f>
        <v>3849938</v>
      </c>
      <c r="L3886" s="1">
        <f t="shared" si="224"/>
        <v>-2</v>
      </c>
      <c r="M3886" s="6">
        <f>+VLOOKUP(B3886,[30]Sheet1!$A:$H,8,0)</f>
        <v>45447</v>
      </c>
      <c r="N3886" t="s">
        <v>5827</v>
      </c>
      <c r="R3886" s="4"/>
    </row>
    <row r="3887" spans="1:18" hidden="1" x14ac:dyDescent="0.2">
      <c r="A3887" s="6">
        <v>45436</v>
      </c>
      <c r="B3887" s="2">
        <v>24750</v>
      </c>
      <c r="C3887" s="2" t="s">
        <v>5404</v>
      </c>
      <c r="D3887" s="2" t="s">
        <v>5819</v>
      </c>
      <c r="E3887" s="1">
        <v>1110580</v>
      </c>
      <c r="F3887" s="8" t="s">
        <v>316</v>
      </c>
      <c r="G3887" s="1">
        <v>88846</v>
      </c>
      <c r="H3887" s="1">
        <v>1199426</v>
      </c>
      <c r="I3887" s="2" t="s">
        <v>124</v>
      </c>
      <c r="J3887" s="2" t="s">
        <v>1197</v>
      </c>
      <c r="K3887" s="1">
        <f>+VLOOKUP(B3887,[30]Sheet1!$A:$H,6,0)</f>
        <v>1110575</v>
      </c>
      <c r="L3887" s="1">
        <f t="shared" si="224"/>
        <v>-5</v>
      </c>
      <c r="M3887" s="6">
        <f>+VLOOKUP(B3887,[30]Sheet1!$A:$H,8,0)</f>
        <v>45447</v>
      </c>
      <c r="N3887" t="s">
        <v>5827</v>
      </c>
      <c r="R3887" s="4"/>
    </row>
    <row r="3888" spans="1:18" hidden="1" x14ac:dyDescent="0.2">
      <c r="A3888" s="6">
        <v>45437</v>
      </c>
      <c r="B3888" s="2">
        <v>24931</v>
      </c>
      <c r="C3888" s="2" t="s">
        <v>5404</v>
      </c>
      <c r="D3888" s="2" t="s">
        <v>5820</v>
      </c>
      <c r="E3888" s="1">
        <v>4853600</v>
      </c>
      <c r="F3888" s="8" t="s">
        <v>316</v>
      </c>
      <c r="G3888" s="1">
        <v>388288</v>
      </c>
      <c r="H3888" s="1">
        <v>5241888</v>
      </c>
      <c r="I3888" s="2" t="s">
        <v>2355</v>
      </c>
      <c r="J3888" s="2" t="s">
        <v>2013</v>
      </c>
      <c r="K3888" s="1">
        <f>+VLOOKUP(B3888,[30]Sheet1!$A:$H,6,0)</f>
        <v>4853600</v>
      </c>
      <c r="L3888" s="1">
        <f t="shared" si="224"/>
        <v>0</v>
      </c>
      <c r="M3888" s="6">
        <f>+VLOOKUP(B3888,[30]Sheet1!$A:$H,8,0)</f>
        <v>45447</v>
      </c>
      <c r="N3888" t="s">
        <v>5827</v>
      </c>
      <c r="R3888" s="4"/>
    </row>
    <row r="3889" spans="1:18" hidden="1" x14ac:dyDescent="0.2">
      <c r="A3889" s="6">
        <v>45439</v>
      </c>
      <c r="B3889" s="2">
        <v>25039</v>
      </c>
      <c r="C3889" s="2" t="s">
        <v>5404</v>
      </c>
      <c r="D3889" s="2" t="s">
        <v>5821</v>
      </c>
      <c r="E3889" s="1">
        <v>3115225</v>
      </c>
      <c r="F3889" s="8" t="s">
        <v>316</v>
      </c>
      <c r="G3889" s="1">
        <v>249218</v>
      </c>
      <c r="H3889" s="1">
        <v>3364443</v>
      </c>
      <c r="I3889" s="2" t="s">
        <v>1893</v>
      </c>
      <c r="J3889" s="2" t="s">
        <v>375</v>
      </c>
      <c r="K3889" s="1">
        <f>+VLOOKUP(B3889,[30]Sheet1!$A:$H,6,0)</f>
        <v>3115225</v>
      </c>
      <c r="L3889" s="1">
        <f t="shared" si="224"/>
        <v>0</v>
      </c>
      <c r="M3889" s="6">
        <f>+VLOOKUP(B3889,[30]Sheet1!$A:$H,8,0)</f>
        <v>45447</v>
      </c>
      <c r="N3889" t="s">
        <v>5827</v>
      </c>
      <c r="R3889" s="4"/>
    </row>
    <row r="3890" spans="1:18" hidden="1" x14ac:dyDescent="0.2">
      <c r="A3890" s="6">
        <v>45439</v>
      </c>
      <c r="B3890" s="2">
        <v>25040</v>
      </c>
      <c r="C3890" s="2" t="s">
        <v>5404</v>
      </c>
      <c r="D3890" s="2" t="s">
        <v>5822</v>
      </c>
      <c r="E3890" s="1">
        <v>1468620</v>
      </c>
      <c r="F3890" s="8" t="s">
        <v>316</v>
      </c>
      <c r="G3890" s="1">
        <v>117490</v>
      </c>
      <c r="H3890" s="1">
        <v>1586110</v>
      </c>
      <c r="I3890" s="2" t="s">
        <v>1893</v>
      </c>
      <c r="J3890" s="2" t="s">
        <v>375</v>
      </c>
      <c r="K3890" s="1">
        <f>+VLOOKUP(B3890,[30]Sheet1!$A:$H,6,0)</f>
        <v>1468625</v>
      </c>
      <c r="L3890" s="1">
        <f t="shared" si="224"/>
        <v>5</v>
      </c>
      <c r="M3890" s="6">
        <f>+VLOOKUP(B3890,[30]Sheet1!$A:$H,8,0)</f>
        <v>45447</v>
      </c>
      <c r="N3890" t="s">
        <v>5827</v>
      </c>
      <c r="R3890" s="4"/>
    </row>
    <row r="3891" spans="1:18" hidden="1" x14ac:dyDescent="0.2">
      <c r="A3891" s="6">
        <v>45440</v>
      </c>
      <c r="B3891" s="2">
        <v>25097</v>
      </c>
      <c r="C3891" s="2" t="s">
        <v>5404</v>
      </c>
      <c r="D3891" s="2" t="s">
        <v>5823</v>
      </c>
      <c r="E3891" s="1">
        <v>2883150</v>
      </c>
      <c r="F3891" s="8" t="s">
        <v>316</v>
      </c>
      <c r="G3891" s="1">
        <v>230652</v>
      </c>
      <c r="H3891" s="1">
        <v>3113802</v>
      </c>
      <c r="I3891" s="2" t="s">
        <v>1796</v>
      </c>
      <c r="J3891" s="2" t="s">
        <v>913</v>
      </c>
      <c r="K3891" s="1">
        <f>+VLOOKUP(B3891,[30]Sheet1!$A:$H,6,0)</f>
        <v>2883150</v>
      </c>
      <c r="L3891" s="1">
        <f t="shared" si="224"/>
        <v>0</v>
      </c>
      <c r="M3891" s="6">
        <f>+VLOOKUP(B3891,[30]Sheet1!$A:$H,8,0)</f>
        <v>45447</v>
      </c>
      <c r="N3891" t="s">
        <v>5827</v>
      </c>
      <c r="R3891" s="4"/>
    </row>
    <row r="3892" spans="1:18" hidden="1" x14ac:dyDescent="0.2">
      <c r="A3892" s="6">
        <v>45440</v>
      </c>
      <c r="B3892" s="2">
        <v>25098</v>
      </c>
      <c r="C3892" s="2" t="s">
        <v>5404</v>
      </c>
      <c r="D3892" s="2" t="s">
        <v>5824</v>
      </c>
      <c r="E3892" s="1">
        <v>3612720</v>
      </c>
      <c r="F3892" s="8" t="s">
        <v>316</v>
      </c>
      <c r="G3892" s="1">
        <v>289018</v>
      </c>
      <c r="H3892" s="1">
        <v>3901738</v>
      </c>
      <c r="I3892" s="2" t="s">
        <v>431</v>
      </c>
      <c r="J3892" s="2" t="s">
        <v>2857</v>
      </c>
      <c r="K3892" s="1">
        <f>+VLOOKUP(B3892,[30]Sheet1!$A:$H,6,0)</f>
        <v>3612725</v>
      </c>
      <c r="L3892" s="1">
        <f t="shared" si="224"/>
        <v>5</v>
      </c>
      <c r="M3892" s="6">
        <f>+VLOOKUP(B3892,[30]Sheet1!$A:$H,8,0)</f>
        <v>45447</v>
      </c>
      <c r="N3892" t="s">
        <v>5827</v>
      </c>
      <c r="R3892" s="4"/>
    </row>
    <row r="3893" spans="1:18" hidden="1" x14ac:dyDescent="0.2">
      <c r="A3893" s="6">
        <v>45440</v>
      </c>
      <c r="B3893" s="2">
        <v>25099</v>
      </c>
      <c r="C3893" s="2" t="s">
        <v>5404</v>
      </c>
      <c r="D3893" s="2" t="s">
        <v>5825</v>
      </c>
      <c r="E3893" s="1">
        <v>4351770</v>
      </c>
      <c r="F3893" s="8" t="s">
        <v>316</v>
      </c>
      <c r="G3893" s="1">
        <v>348142</v>
      </c>
      <c r="H3893" s="1">
        <v>4699912</v>
      </c>
      <c r="I3893" s="2" t="s">
        <v>2445</v>
      </c>
      <c r="J3893" s="2" t="s">
        <v>1098</v>
      </c>
      <c r="K3893" s="1">
        <f>+VLOOKUP(B3893,[31]Sheet1!A$2:H$104,6,0)</f>
        <v>4351775</v>
      </c>
      <c r="L3893" s="1">
        <f t="shared" si="224"/>
        <v>5</v>
      </c>
      <c r="M3893" s="6">
        <f>+VLOOKUP(B3893,[31]Sheet1!A$2:H$104,8,0)</f>
        <v>45475</v>
      </c>
      <c r="N3893" t="s">
        <v>5919</v>
      </c>
      <c r="R3893" s="4"/>
    </row>
    <row r="3894" spans="1:18" hidden="1" x14ac:dyDescent="0.2">
      <c r="A3894" s="6">
        <v>45440</v>
      </c>
      <c r="B3894" s="2">
        <v>25100</v>
      </c>
      <c r="C3894" s="2" t="s">
        <v>5404</v>
      </c>
      <c r="D3894" s="2" t="s">
        <v>5826</v>
      </c>
      <c r="E3894" s="1">
        <v>3491900</v>
      </c>
      <c r="F3894" s="8" t="s">
        <v>316</v>
      </c>
      <c r="G3894" s="1">
        <v>279352</v>
      </c>
      <c r="H3894" s="1">
        <v>3771252</v>
      </c>
      <c r="I3894" s="2" t="s">
        <v>2818</v>
      </c>
      <c r="J3894" s="2" t="s">
        <v>364</v>
      </c>
      <c r="K3894" s="1">
        <f>+VLOOKUP(B3894,[30]Sheet1!$A:$H,6,0)</f>
        <v>3491900</v>
      </c>
      <c r="L3894" s="1">
        <f t="shared" si="224"/>
        <v>0</v>
      </c>
      <c r="M3894" s="6">
        <f>+VLOOKUP(B3894,[30]Sheet1!$A:$H,8,0)</f>
        <v>45447</v>
      </c>
      <c r="N3894" t="s">
        <v>5827</v>
      </c>
      <c r="R3894" s="4"/>
    </row>
    <row r="3895" spans="1:18" hidden="1" x14ac:dyDescent="0.2">
      <c r="A3895" s="6">
        <v>45441</v>
      </c>
      <c r="B3895" s="2">
        <v>640</v>
      </c>
      <c r="C3895" s="2" t="s">
        <v>5468</v>
      </c>
      <c r="D3895" s="2" t="s">
        <v>1889</v>
      </c>
      <c r="E3895" s="1">
        <v>-150549</v>
      </c>
      <c r="F3895" s="8" t="s">
        <v>316</v>
      </c>
      <c r="G3895" s="1">
        <v>-12044</v>
      </c>
      <c r="H3895" s="1">
        <v>-162593</v>
      </c>
      <c r="I3895" s="2" t="s">
        <v>944</v>
      </c>
      <c r="J3895" s="2" t="s">
        <v>319</v>
      </c>
      <c r="K3895" s="1">
        <f>+VLOOKUP(B3895,[30]Sheet1!$A:$H,6,0)</f>
        <v>-150549</v>
      </c>
      <c r="L3895" s="1">
        <f t="shared" si="224"/>
        <v>0</v>
      </c>
      <c r="M3895" s="6">
        <f>+VLOOKUP(B3895,[30]Sheet1!$A:$H,8,0)</f>
        <v>45447</v>
      </c>
      <c r="N3895" t="s">
        <v>5827</v>
      </c>
      <c r="R3895" s="4"/>
    </row>
    <row r="3896" spans="1:18" hidden="1" x14ac:dyDescent="0.2">
      <c r="A3896" s="6">
        <v>45441</v>
      </c>
      <c r="B3896" s="2">
        <v>641</v>
      </c>
      <c r="C3896" s="2" t="s">
        <v>5468</v>
      </c>
      <c r="D3896" s="2" t="s">
        <v>1889</v>
      </c>
      <c r="E3896" s="1">
        <v>-111058</v>
      </c>
      <c r="F3896" s="8" t="s">
        <v>316</v>
      </c>
      <c r="G3896" s="1">
        <v>-8885</v>
      </c>
      <c r="H3896" s="1">
        <v>-119943</v>
      </c>
      <c r="I3896" s="2" t="s">
        <v>944</v>
      </c>
      <c r="J3896" s="2" t="s">
        <v>319</v>
      </c>
      <c r="K3896" s="1">
        <f>+VLOOKUP(B3896,[30]Sheet1!$A:$H,6,0)</f>
        <v>-111058</v>
      </c>
      <c r="L3896" s="1">
        <f t="shared" si="224"/>
        <v>0</v>
      </c>
      <c r="M3896" s="6">
        <f>+VLOOKUP(B3896,[30]Sheet1!$A:$H,8,0)</f>
        <v>45447</v>
      </c>
      <c r="N3896" t="s">
        <v>5827</v>
      </c>
      <c r="R3896" s="4"/>
    </row>
    <row r="3897" spans="1:18" hidden="1" x14ac:dyDescent="0.2">
      <c r="A3897" s="6">
        <v>45441</v>
      </c>
      <c r="B3897" s="2">
        <v>642</v>
      </c>
      <c r="C3897" s="2" t="s">
        <v>5468</v>
      </c>
      <c r="D3897" s="2" t="s">
        <v>1889</v>
      </c>
      <c r="E3897" s="1">
        <v>-1221638</v>
      </c>
      <c r="F3897" s="8" t="s">
        <v>316</v>
      </c>
      <c r="G3897" s="1">
        <v>-97731</v>
      </c>
      <c r="H3897" s="1">
        <v>-1319369</v>
      </c>
      <c r="I3897" s="2" t="s">
        <v>2445</v>
      </c>
      <c r="J3897" s="2" t="s">
        <v>1098</v>
      </c>
      <c r="K3897" s="1">
        <f>+VLOOKUP(B3897,[27]Sheet1!$A:$H,6,0)</f>
        <v>-1221638</v>
      </c>
      <c r="L3897" s="1">
        <f t="shared" si="224"/>
        <v>0</v>
      </c>
      <c r="M3897" s="6">
        <f>+VLOOKUP(B3897,[27]Sheet1!$A:$H,8,0)</f>
        <v>45567</v>
      </c>
      <c r="N3897" t="s">
        <v>6214</v>
      </c>
      <c r="R3897" s="4"/>
    </row>
    <row r="3898" spans="1:18" hidden="1" x14ac:dyDescent="0.2">
      <c r="A3898" s="6">
        <v>45444</v>
      </c>
      <c r="B3898" s="2">
        <v>26424</v>
      </c>
      <c r="C3898" s="2" t="s">
        <v>5404</v>
      </c>
      <c r="D3898" s="2" t="s">
        <v>5828</v>
      </c>
      <c r="E3898" s="1">
        <v>1468620</v>
      </c>
      <c r="F3898" s="8" t="s">
        <v>316</v>
      </c>
      <c r="G3898" s="1">
        <v>117490</v>
      </c>
      <c r="H3898" s="1">
        <v>1586110</v>
      </c>
      <c r="I3898" s="2" t="s">
        <v>2445</v>
      </c>
      <c r="J3898" s="2" t="s">
        <v>1098</v>
      </c>
      <c r="K3898" s="1">
        <f>+VLOOKUP(B3898,[31]Sheet1!A$2:H$104,6,0)</f>
        <v>1468625</v>
      </c>
      <c r="L3898" s="1">
        <f t="shared" ref="L3898:L3961" si="225">+K3898-E3898</f>
        <v>5</v>
      </c>
      <c r="M3898" s="6">
        <f>+VLOOKUP(B3898,[31]Sheet1!A$2:H$104,8,0)</f>
        <v>45475</v>
      </c>
      <c r="N3898" t="s">
        <v>5919</v>
      </c>
      <c r="R3898" s="4"/>
    </row>
    <row r="3899" spans="1:18" hidden="1" x14ac:dyDescent="0.2">
      <c r="A3899" s="6">
        <v>45444</v>
      </c>
      <c r="B3899" s="2">
        <v>26425</v>
      </c>
      <c r="C3899" s="2" t="s">
        <v>5404</v>
      </c>
      <c r="D3899" s="2" t="s">
        <v>5829</v>
      </c>
      <c r="E3899" s="1">
        <v>3491900</v>
      </c>
      <c r="F3899" s="8" t="s">
        <v>316</v>
      </c>
      <c r="G3899" s="1">
        <v>279352</v>
      </c>
      <c r="H3899" s="1">
        <v>3771252</v>
      </c>
      <c r="I3899" s="2" t="s">
        <v>1222</v>
      </c>
      <c r="J3899" s="2" t="s">
        <v>915</v>
      </c>
      <c r="K3899" s="1">
        <f>+VLOOKUP(B3899,[31]Sheet1!A$2:H$104,6,0)</f>
        <v>3491900</v>
      </c>
      <c r="L3899" s="1">
        <f t="shared" si="225"/>
        <v>0</v>
      </c>
      <c r="M3899" s="6">
        <f>+VLOOKUP(B3899,[31]Sheet1!A$2:H$104,8,0)</f>
        <v>45475</v>
      </c>
      <c r="N3899" t="s">
        <v>5919</v>
      </c>
      <c r="R3899" s="4"/>
    </row>
    <row r="3900" spans="1:18" hidden="1" x14ac:dyDescent="0.2">
      <c r="A3900" s="6">
        <v>45444</v>
      </c>
      <c r="B3900" s="2">
        <v>26423</v>
      </c>
      <c r="C3900" s="2" t="s">
        <v>5404</v>
      </c>
      <c r="D3900" s="2" t="s">
        <v>5830</v>
      </c>
      <c r="E3900" s="1">
        <v>2579200</v>
      </c>
      <c r="F3900" s="8" t="s">
        <v>316</v>
      </c>
      <c r="G3900" s="1">
        <v>206336</v>
      </c>
      <c r="H3900" s="1">
        <v>2785536</v>
      </c>
      <c r="I3900" s="2" t="s">
        <v>1900</v>
      </c>
      <c r="J3900" s="2" t="s">
        <v>441</v>
      </c>
      <c r="K3900" s="1">
        <f>+VLOOKUP(B3900,[31]Sheet1!A$2:H$104,6,0)</f>
        <v>2579200</v>
      </c>
      <c r="L3900" s="1">
        <f t="shared" si="225"/>
        <v>0</v>
      </c>
      <c r="M3900" s="6">
        <f>+VLOOKUP(B3900,[31]Sheet1!A$2:H$104,8,0)</f>
        <v>45475</v>
      </c>
      <c r="N3900" t="s">
        <v>5919</v>
      </c>
      <c r="R3900" s="4"/>
    </row>
    <row r="3901" spans="1:18" hidden="1" x14ac:dyDescent="0.2">
      <c r="A3901" s="6">
        <v>45446</v>
      </c>
      <c r="B3901" s="2">
        <v>725</v>
      </c>
      <c r="C3901" s="2" t="s">
        <v>5468</v>
      </c>
      <c r="D3901" s="2" t="s">
        <v>1889</v>
      </c>
      <c r="E3901" s="1">
        <v>-1393665</v>
      </c>
      <c r="F3901" s="8" t="s">
        <v>316</v>
      </c>
      <c r="G3901" s="1">
        <v>-111493</v>
      </c>
      <c r="H3901" s="1">
        <v>-1505158</v>
      </c>
      <c r="I3901" s="2" t="s">
        <v>1900</v>
      </c>
      <c r="J3901" s="2" t="s">
        <v>441</v>
      </c>
      <c r="K3901" s="1">
        <f>+VLOOKUP(B3901,[31]Sheet1!A$2:H$104,6,0)</f>
        <v>-1393665</v>
      </c>
      <c r="L3901" s="1">
        <f t="shared" si="225"/>
        <v>0</v>
      </c>
      <c r="M3901" s="6">
        <f>+VLOOKUP(B3901,[31]Sheet1!A$2:H$104,8,0)</f>
        <v>45475</v>
      </c>
      <c r="N3901" t="s">
        <v>5919</v>
      </c>
      <c r="R3901" s="4"/>
    </row>
    <row r="3902" spans="1:18" hidden="1" x14ac:dyDescent="0.2">
      <c r="A3902" s="6">
        <v>45446</v>
      </c>
      <c r="B3902" s="2">
        <v>26440</v>
      </c>
      <c r="C3902" s="2" t="s">
        <v>5404</v>
      </c>
      <c r="D3902" s="2" t="s">
        <v>5831</v>
      </c>
      <c r="E3902" s="1">
        <v>5211435</v>
      </c>
      <c r="F3902" s="8" t="s">
        <v>316</v>
      </c>
      <c r="G3902" s="1">
        <v>416915</v>
      </c>
      <c r="H3902" s="1">
        <v>5628350</v>
      </c>
      <c r="I3902" s="2" t="s">
        <v>2119</v>
      </c>
      <c r="J3902" s="2" t="s">
        <v>1150</v>
      </c>
      <c r="K3902" s="1">
        <f>+VLOOKUP(B3902,[31]Sheet1!A$2:H$104,6,0)</f>
        <v>5211438</v>
      </c>
      <c r="L3902" s="1">
        <f t="shared" si="225"/>
        <v>3</v>
      </c>
      <c r="M3902" s="6">
        <f>+VLOOKUP(B3902,[31]Sheet1!A$2:H$104,8,0)</f>
        <v>45475</v>
      </c>
      <c r="N3902" t="s">
        <v>5919</v>
      </c>
      <c r="R3902" s="4"/>
    </row>
    <row r="3903" spans="1:18" hidden="1" x14ac:dyDescent="0.2">
      <c r="A3903" s="6">
        <v>45446</v>
      </c>
      <c r="B3903" s="2">
        <v>724</v>
      </c>
      <c r="C3903" s="2" t="s">
        <v>5468</v>
      </c>
      <c r="D3903" s="2" t="s">
        <v>1889</v>
      </c>
      <c r="E3903" s="1">
        <v>-95253</v>
      </c>
      <c r="F3903" s="8" t="s">
        <v>316</v>
      </c>
      <c r="G3903" s="1">
        <v>-7620</v>
      </c>
      <c r="H3903" s="1">
        <v>-102873</v>
      </c>
      <c r="I3903" s="2" t="s">
        <v>1900</v>
      </c>
      <c r="J3903" s="2" t="s">
        <v>441</v>
      </c>
      <c r="K3903" s="1">
        <f>+VLOOKUP(B3903,[31]Sheet1!A$2:H$104,6,0)</f>
        <v>-95253</v>
      </c>
      <c r="L3903" s="1">
        <f t="shared" si="225"/>
        <v>0</v>
      </c>
      <c r="M3903" s="6">
        <f>+VLOOKUP(B3903,[31]Sheet1!A$2:H$104,8,0)</f>
        <v>45475</v>
      </c>
      <c r="N3903" t="s">
        <v>5919</v>
      </c>
      <c r="R3903" s="4"/>
    </row>
    <row r="3904" spans="1:18" hidden="1" x14ac:dyDescent="0.2">
      <c r="A3904" s="6">
        <v>45446</v>
      </c>
      <c r="B3904" s="2">
        <v>26486</v>
      </c>
      <c r="C3904" s="2" t="s">
        <v>5404</v>
      </c>
      <c r="D3904" s="2" t="s">
        <v>5832</v>
      </c>
      <c r="E3904" s="1">
        <v>1110580</v>
      </c>
      <c r="F3904" s="8" t="s">
        <v>316</v>
      </c>
      <c r="G3904" s="1">
        <v>88846</v>
      </c>
      <c r="H3904" s="1">
        <v>1199426</v>
      </c>
      <c r="I3904" s="2" t="s">
        <v>1893</v>
      </c>
      <c r="J3904" s="2" t="s">
        <v>375</v>
      </c>
      <c r="K3904" s="1">
        <f>+VLOOKUP(B3904,[31]Sheet1!A$2:H$104,6,0)</f>
        <v>1110575</v>
      </c>
      <c r="L3904" s="1">
        <f t="shared" si="225"/>
        <v>-5</v>
      </c>
      <c r="M3904" s="6">
        <f>+VLOOKUP(B3904,[31]Sheet1!A$2:H$104,8,0)</f>
        <v>45475</v>
      </c>
      <c r="N3904" t="s">
        <v>5919</v>
      </c>
      <c r="R3904" s="4"/>
    </row>
    <row r="3905" spans="1:18" hidden="1" x14ac:dyDescent="0.2">
      <c r="A3905" s="6">
        <v>45446</v>
      </c>
      <c r="B3905" s="2">
        <v>26487</v>
      </c>
      <c r="C3905" s="2" t="s">
        <v>5404</v>
      </c>
      <c r="D3905" s="2" t="s">
        <v>5833</v>
      </c>
      <c r="E3905" s="1">
        <v>7181680</v>
      </c>
      <c r="F3905" s="8" t="s">
        <v>316</v>
      </c>
      <c r="G3905" s="1">
        <v>574534</v>
      </c>
      <c r="H3905" s="1">
        <v>7756214</v>
      </c>
      <c r="I3905" s="2" t="s">
        <v>1893</v>
      </c>
      <c r="J3905" s="2" t="s">
        <v>375</v>
      </c>
      <c r="K3905" s="1">
        <f>+VLOOKUP(B3905,[31]Sheet1!A$2:H$104,6,0)</f>
        <v>7181675</v>
      </c>
      <c r="L3905" s="1">
        <f t="shared" si="225"/>
        <v>-5</v>
      </c>
      <c r="M3905" s="6">
        <f>+VLOOKUP(B3905,[31]Sheet1!A$2:H$104,8,0)</f>
        <v>45475</v>
      </c>
      <c r="N3905" t="s">
        <v>5919</v>
      </c>
      <c r="R3905" s="4"/>
    </row>
    <row r="3906" spans="1:18" hidden="1" x14ac:dyDescent="0.2">
      <c r="A3906" s="6">
        <v>45446</v>
      </c>
      <c r="B3906" s="2">
        <v>26488</v>
      </c>
      <c r="C3906" s="2" t="s">
        <v>5404</v>
      </c>
      <c r="D3906" s="2" t="s">
        <v>5834</v>
      </c>
      <c r="E3906" s="1">
        <v>5552900</v>
      </c>
      <c r="F3906" s="8" t="s">
        <v>316</v>
      </c>
      <c r="G3906" s="1">
        <v>444232</v>
      </c>
      <c r="H3906" s="1">
        <v>5997132</v>
      </c>
      <c r="I3906" s="2" t="s">
        <v>1893</v>
      </c>
      <c r="J3906" s="2" t="s">
        <v>375</v>
      </c>
      <c r="K3906" s="1">
        <f>+VLOOKUP(B3906,[31]Sheet1!A$2:H$104,6,0)</f>
        <v>5552900</v>
      </c>
      <c r="L3906" s="1">
        <f t="shared" si="225"/>
        <v>0</v>
      </c>
      <c r="M3906" s="6">
        <f>+VLOOKUP(B3906,[31]Sheet1!A$2:H$104,8,0)</f>
        <v>45475</v>
      </c>
      <c r="N3906" t="s">
        <v>5919</v>
      </c>
      <c r="R3906" s="4"/>
    </row>
    <row r="3907" spans="1:18" hidden="1" x14ac:dyDescent="0.2">
      <c r="A3907" s="6">
        <v>45446</v>
      </c>
      <c r="B3907" s="2">
        <v>26489</v>
      </c>
      <c r="C3907" s="2" t="s">
        <v>5404</v>
      </c>
      <c r="D3907" s="2" t="s">
        <v>5835</v>
      </c>
      <c r="E3907" s="1">
        <v>9402840</v>
      </c>
      <c r="F3907" s="8" t="s">
        <v>316</v>
      </c>
      <c r="G3907" s="1">
        <v>752227</v>
      </c>
      <c r="H3907" s="1">
        <v>10155067</v>
      </c>
      <c r="I3907" s="2" t="s">
        <v>1893</v>
      </c>
      <c r="J3907" s="2" t="s">
        <v>375</v>
      </c>
      <c r="K3907" s="1">
        <f>+VLOOKUP(B3907,[31]Sheet1!A$2:H$104,6,0)</f>
        <v>9402838</v>
      </c>
      <c r="L3907" s="1">
        <f t="shared" si="225"/>
        <v>-2</v>
      </c>
      <c r="M3907" s="6">
        <f>+VLOOKUP(B3907,[31]Sheet1!A$2:H$104,8,0)</f>
        <v>45475</v>
      </c>
      <c r="N3907" t="s">
        <v>5919</v>
      </c>
      <c r="R3907" s="4"/>
    </row>
    <row r="3908" spans="1:18" hidden="1" x14ac:dyDescent="0.2">
      <c r="A3908" s="6">
        <v>45446</v>
      </c>
      <c r="B3908" s="2">
        <v>26490</v>
      </c>
      <c r="C3908" s="2" t="s">
        <v>5404</v>
      </c>
      <c r="D3908" s="2" t="s">
        <v>5836</v>
      </c>
      <c r="E3908" s="1">
        <v>2381320</v>
      </c>
      <c r="F3908" s="8" t="s">
        <v>316</v>
      </c>
      <c r="G3908" s="1">
        <v>190506</v>
      </c>
      <c r="H3908" s="1">
        <v>2571826</v>
      </c>
      <c r="I3908" s="2" t="s">
        <v>1893</v>
      </c>
      <c r="J3908" s="2" t="s">
        <v>375</v>
      </c>
      <c r="K3908" s="1">
        <f>+VLOOKUP(B3908,[31]Sheet1!A$2:H$104,6,0)</f>
        <v>2381325</v>
      </c>
      <c r="L3908" s="1">
        <f t="shared" si="225"/>
        <v>5</v>
      </c>
      <c r="M3908" s="6">
        <f>+VLOOKUP(B3908,[31]Sheet1!A$2:H$104,8,0)</f>
        <v>45475</v>
      </c>
      <c r="N3908" t="s">
        <v>5919</v>
      </c>
      <c r="R3908" s="4"/>
    </row>
    <row r="3909" spans="1:18" hidden="1" x14ac:dyDescent="0.2">
      <c r="A3909" s="6">
        <v>45446</v>
      </c>
      <c r="B3909" s="2">
        <v>26491</v>
      </c>
      <c r="C3909" s="2" t="s">
        <v>5404</v>
      </c>
      <c r="D3909" s="2" t="s">
        <v>5837</v>
      </c>
      <c r="E3909" s="1">
        <v>501830</v>
      </c>
      <c r="F3909" s="8" t="s">
        <v>316</v>
      </c>
      <c r="G3909" s="1">
        <v>40146</v>
      </c>
      <c r="H3909" s="1">
        <v>541976</v>
      </c>
      <c r="I3909" s="2" t="s">
        <v>1893</v>
      </c>
      <c r="J3909" s="2" t="s">
        <v>375</v>
      </c>
      <c r="K3909" s="1">
        <f>+VLOOKUP(B3909,[31]Sheet1!A$2:H$104,6,0)</f>
        <v>501825</v>
      </c>
      <c r="L3909" s="1">
        <f t="shared" si="225"/>
        <v>-5</v>
      </c>
      <c r="M3909" s="6">
        <f>+VLOOKUP(B3909,[31]Sheet1!A$2:H$104,8,0)</f>
        <v>45475</v>
      </c>
      <c r="N3909" t="s">
        <v>5919</v>
      </c>
      <c r="R3909" s="4"/>
    </row>
    <row r="3910" spans="1:18" hidden="1" x14ac:dyDescent="0.2">
      <c r="A3910" s="6">
        <v>45447</v>
      </c>
      <c r="B3910" s="2">
        <v>26517</v>
      </c>
      <c r="C3910" s="2" t="s">
        <v>5404</v>
      </c>
      <c r="D3910" s="2" t="s">
        <v>5838</v>
      </c>
      <c r="E3910" s="1">
        <v>8573240</v>
      </c>
      <c r="F3910" s="8" t="s">
        <v>316</v>
      </c>
      <c r="G3910" s="1">
        <v>685859</v>
      </c>
      <c r="H3910" s="1">
        <v>9259099</v>
      </c>
      <c r="I3910" s="2" t="s">
        <v>2355</v>
      </c>
      <c r="J3910" s="2" t="s">
        <v>2013</v>
      </c>
      <c r="K3910" s="1">
        <f>+VLOOKUP(B3910,[31]Sheet1!A$2:H$104,6,0)</f>
        <v>8573238</v>
      </c>
      <c r="L3910" s="1">
        <f t="shared" si="225"/>
        <v>-2</v>
      </c>
      <c r="M3910" s="6">
        <f>+VLOOKUP(B3910,[31]Sheet1!A$2:H$104,8,0)</f>
        <v>45475</v>
      </c>
      <c r="N3910" t="s">
        <v>5919</v>
      </c>
      <c r="R3910" s="4"/>
    </row>
    <row r="3911" spans="1:18" hidden="1" x14ac:dyDescent="0.2">
      <c r="A3911" s="6">
        <v>45447</v>
      </c>
      <c r="B3911" s="2">
        <v>26530</v>
      </c>
      <c r="C3911" s="2" t="s">
        <v>5404</v>
      </c>
      <c r="D3911" s="2" t="s">
        <v>5839</v>
      </c>
      <c r="E3911" s="1">
        <v>1970450</v>
      </c>
      <c r="F3911" s="8" t="s">
        <v>316</v>
      </c>
      <c r="G3911" s="1">
        <v>157636</v>
      </c>
      <c r="H3911" s="1">
        <v>2128086</v>
      </c>
      <c r="I3911" s="2" t="s">
        <v>944</v>
      </c>
      <c r="J3911" s="2" t="s">
        <v>319</v>
      </c>
      <c r="K3911" s="1">
        <f>+VLOOKUP(B3911,[31]Sheet1!A$2:H$104,6,0)</f>
        <v>1970450</v>
      </c>
      <c r="L3911" s="1">
        <f t="shared" si="225"/>
        <v>0</v>
      </c>
      <c r="M3911" s="6">
        <f>+VLOOKUP(B3911,[31]Sheet1!A$2:H$104,8,0)</f>
        <v>45475</v>
      </c>
      <c r="N3911" t="s">
        <v>5919</v>
      </c>
      <c r="R3911" s="4"/>
    </row>
    <row r="3912" spans="1:18" hidden="1" x14ac:dyDescent="0.2">
      <c r="A3912" s="6">
        <v>45447</v>
      </c>
      <c r="B3912" s="2">
        <v>26533</v>
      </c>
      <c r="C3912" s="2" t="s">
        <v>5404</v>
      </c>
      <c r="D3912" s="2" t="s">
        <v>5840</v>
      </c>
      <c r="E3912" s="1">
        <v>1110580</v>
      </c>
      <c r="F3912" s="8" t="s">
        <v>316</v>
      </c>
      <c r="G3912" s="1">
        <v>88846</v>
      </c>
      <c r="H3912" s="1">
        <v>1199426</v>
      </c>
      <c r="I3912" s="2" t="s">
        <v>2445</v>
      </c>
      <c r="J3912" s="2" t="s">
        <v>1098</v>
      </c>
      <c r="K3912" s="1">
        <f>+VLOOKUP(B3912,[31]Sheet1!A$2:H$104,6,0)</f>
        <v>1110575</v>
      </c>
      <c r="L3912" s="1">
        <f t="shared" si="225"/>
        <v>-5</v>
      </c>
      <c r="M3912" s="6">
        <f>+VLOOKUP(B3912,[31]Sheet1!A$2:H$104,8,0)</f>
        <v>45475</v>
      </c>
      <c r="N3912" t="s">
        <v>5919</v>
      </c>
      <c r="R3912" s="4"/>
    </row>
    <row r="3913" spans="1:18" hidden="1" x14ac:dyDescent="0.2">
      <c r="A3913" s="6">
        <v>45447</v>
      </c>
      <c r="B3913" s="2">
        <v>26544</v>
      </c>
      <c r="C3913" s="2" t="s">
        <v>5404</v>
      </c>
      <c r="D3913" s="2" t="s">
        <v>5841</v>
      </c>
      <c r="E3913" s="1">
        <v>1468620</v>
      </c>
      <c r="F3913" s="8" t="s">
        <v>316</v>
      </c>
      <c r="G3913" s="1">
        <v>117490</v>
      </c>
      <c r="H3913" s="1">
        <v>1586110</v>
      </c>
      <c r="I3913" s="2" t="s">
        <v>1554</v>
      </c>
      <c r="J3913" s="2" t="s">
        <v>2830</v>
      </c>
      <c r="K3913" s="1">
        <f>+VLOOKUP(B3913,[31]Sheet1!A$2:H$104,6,0)</f>
        <v>1468625</v>
      </c>
      <c r="L3913" s="1">
        <f t="shared" si="225"/>
        <v>5</v>
      </c>
      <c r="M3913" s="6">
        <f>+VLOOKUP(B3913,[31]Sheet1!A$2:H$104,8,0)</f>
        <v>45475</v>
      </c>
      <c r="N3913" t="s">
        <v>5919</v>
      </c>
      <c r="R3913" s="4"/>
    </row>
    <row r="3914" spans="1:18" hidden="1" x14ac:dyDescent="0.2">
      <c r="A3914" s="6">
        <v>45447</v>
      </c>
      <c r="B3914" s="2">
        <v>26529</v>
      </c>
      <c r="C3914" s="2" t="s">
        <v>5404</v>
      </c>
      <c r="D3914" s="2" t="s">
        <v>5842</v>
      </c>
      <c r="E3914" s="1">
        <v>2144100</v>
      </c>
      <c r="F3914" s="8" t="s">
        <v>316</v>
      </c>
      <c r="G3914" s="1">
        <v>171528</v>
      </c>
      <c r="H3914" s="1">
        <v>2315628</v>
      </c>
      <c r="I3914" s="2" t="s">
        <v>1900</v>
      </c>
      <c r="J3914" s="2" t="s">
        <v>441</v>
      </c>
      <c r="K3914" s="1">
        <f>+VLOOKUP(B3914,[31]Sheet1!A$2:H$104,6,0)</f>
        <v>2144100</v>
      </c>
      <c r="L3914" s="1">
        <f t="shared" si="225"/>
        <v>0</v>
      </c>
      <c r="M3914" s="6">
        <f>+VLOOKUP(B3914,[31]Sheet1!A$2:H$104,8,0)</f>
        <v>45475</v>
      </c>
      <c r="N3914" t="s">
        <v>5919</v>
      </c>
      <c r="R3914" s="4"/>
    </row>
    <row r="3915" spans="1:18" hidden="1" x14ac:dyDescent="0.2">
      <c r="A3915" s="6">
        <v>45447</v>
      </c>
      <c r="B3915" s="2">
        <v>26545</v>
      </c>
      <c r="C3915" s="2" t="s">
        <v>5404</v>
      </c>
      <c r="D3915" s="2" t="s">
        <v>5843</v>
      </c>
      <c r="E3915" s="1">
        <v>3491900</v>
      </c>
      <c r="F3915" s="8" t="s">
        <v>316</v>
      </c>
      <c r="G3915" s="1">
        <v>279352</v>
      </c>
      <c r="H3915" s="1">
        <v>3771252</v>
      </c>
      <c r="I3915" s="2" t="s">
        <v>2339</v>
      </c>
      <c r="J3915" s="2" t="s">
        <v>1408</v>
      </c>
      <c r="K3915" s="1">
        <f>+VLOOKUP(B3915,[31]Sheet1!A$2:H$104,6,0)</f>
        <v>3491900</v>
      </c>
      <c r="L3915" s="1">
        <f t="shared" si="225"/>
        <v>0</v>
      </c>
      <c r="M3915" s="6">
        <f>+VLOOKUP(B3915,[31]Sheet1!A$2:H$104,8,0)</f>
        <v>45475</v>
      </c>
      <c r="N3915" t="s">
        <v>5919</v>
      </c>
      <c r="R3915" s="4"/>
    </row>
    <row r="3916" spans="1:18" hidden="1" x14ac:dyDescent="0.2">
      <c r="A3916" s="6">
        <v>45447</v>
      </c>
      <c r="B3916" s="2">
        <v>26543</v>
      </c>
      <c r="C3916" s="2" t="s">
        <v>5404</v>
      </c>
      <c r="D3916" s="2" t="s">
        <v>5844</v>
      </c>
      <c r="E3916" s="1">
        <v>5013555</v>
      </c>
      <c r="F3916" s="8" t="s">
        <v>316</v>
      </c>
      <c r="G3916" s="1">
        <v>401084</v>
      </c>
      <c r="H3916" s="1">
        <v>5414639</v>
      </c>
      <c r="I3916" s="2" t="s">
        <v>2818</v>
      </c>
      <c r="J3916" s="2" t="s">
        <v>364</v>
      </c>
      <c r="K3916" s="1">
        <f>+VLOOKUP(B3916,[31]Sheet1!A$2:H$104,6,0)</f>
        <v>5013550</v>
      </c>
      <c r="L3916" s="1">
        <f t="shared" si="225"/>
        <v>-5</v>
      </c>
      <c r="M3916" s="6">
        <f>+VLOOKUP(B3916,[31]Sheet1!A$2:H$104,8,0)</f>
        <v>45475</v>
      </c>
      <c r="N3916" t="s">
        <v>5919</v>
      </c>
      <c r="R3916" s="4"/>
    </row>
    <row r="3917" spans="1:18" hidden="1" x14ac:dyDescent="0.2">
      <c r="A3917" s="6">
        <v>45448</v>
      </c>
      <c r="B3917" s="2">
        <v>729</v>
      </c>
      <c r="C3917" s="2" t="s">
        <v>5468</v>
      </c>
      <c r="D3917" s="2" t="s">
        <v>1889</v>
      </c>
      <c r="E3917" s="1">
        <v>-1001350</v>
      </c>
      <c r="F3917" s="8" t="s">
        <v>316</v>
      </c>
      <c r="G3917" s="1">
        <v>-80108</v>
      </c>
      <c r="H3917" s="1">
        <v>-1081458</v>
      </c>
      <c r="I3917" s="2" t="s">
        <v>1222</v>
      </c>
      <c r="J3917" s="2" t="s">
        <v>915</v>
      </c>
      <c r="K3917" s="1">
        <f>+VLOOKUP(B3917,[31]Sheet1!A$2:H$104,6,0)</f>
        <v>-1001350</v>
      </c>
      <c r="L3917" s="1">
        <f t="shared" si="225"/>
        <v>0</v>
      </c>
      <c r="M3917" s="6">
        <f>+VLOOKUP(B3917,[31]Sheet1!A$2:H$104,8,0)</f>
        <v>45475</v>
      </c>
      <c r="N3917" t="s">
        <v>5919</v>
      </c>
      <c r="R3917" s="4"/>
    </row>
    <row r="3918" spans="1:18" hidden="1" x14ac:dyDescent="0.2">
      <c r="A3918" s="6">
        <v>45448</v>
      </c>
      <c r="B3918" s="2">
        <v>26644</v>
      </c>
      <c r="C3918" s="2" t="s">
        <v>5404</v>
      </c>
      <c r="D3918" s="2" t="s">
        <v>5845</v>
      </c>
      <c r="E3918" s="1">
        <v>1468620</v>
      </c>
      <c r="F3918" s="8" t="s">
        <v>316</v>
      </c>
      <c r="G3918" s="1">
        <v>117490</v>
      </c>
      <c r="H3918" s="1">
        <v>1586110</v>
      </c>
      <c r="I3918" s="2" t="s">
        <v>1222</v>
      </c>
      <c r="J3918" s="2" t="s">
        <v>915</v>
      </c>
      <c r="K3918" s="1">
        <f>+VLOOKUP(B3918,[31]Sheet1!A$2:H$104,6,0)</f>
        <v>1468625</v>
      </c>
      <c r="L3918" s="1">
        <f t="shared" si="225"/>
        <v>5</v>
      </c>
      <c r="M3918" s="6">
        <f>+VLOOKUP(B3918,[31]Sheet1!A$2:H$104,8,0)</f>
        <v>45475</v>
      </c>
      <c r="N3918" t="s">
        <v>5919</v>
      </c>
      <c r="R3918" s="4"/>
    </row>
    <row r="3919" spans="1:18" hidden="1" x14ac:dyDescent="0.2">
      <c r="A3919" s="6">
        <v>45449</v>
      </c>
      <c r="B3919" s="2">
        <v>27340</v>
      </c>
      <c r="C3919" s="2" t="s">
        <v>5404</v>
      </c>
      <c r="D3919" s="2" t="s">
        <v>5846</v>
      </c>
      <c r="E3919" s="1">
        <v>3689780</v>
      </c>
      <c r="F3919" s="8" t="s">
        <v>316</v>
      </c>
      <c r="G3919" s="1">
        <v>295182</v>
      </c>
      <c r="H3919" s="1">
        <v>3984962</v>
      </c>
      <c r="I3919" s="2" t="s">
        <v>2355</v>
      </c>
      <c r="J3919" s="2" t="s">
        <v>2013</v>
      </c>
      <c r="K3919" s="1">
        <f>+VLOOKUP(B3919,[31]Sheet1!A$2:H$104,6,0)</f>
        <v>3689775</v>
      </c>
      <c r="L3919" s="1">
        <f t="shared" si="225"/>
        <v>-5</v>
      </c>
      <c r="M3919" s="6">
        <f>+VLOOKUP(B3919,[31]Sheet1!A$2:H$104,8,0)</f>
        <v>45475</v>
      </c>
      <c r="N3919" t="s">
        <v>5919</v>
      </c>
      <c r="R3919" s="4"/>
    </row>
    <row r="3920" spans="1:18" hidden="1" x14ac:dyDescent="0.2">
      <c r="A3920" s="6">
        <v>45450</v>
      </c>
      <c r="B3920" s="2">
        <v>27625</v>
      </c>
      <c r="C3920" s="2" t="s">
        <v>5404</v>
      </c>
      <c r="D3920" s="2" t="s">
        <v>5847</v>
      </c>
      <c r="E3920" s="1">
        <v>1468620</v>
      </c>
      <c r="F3920" s="8" t="s">
        <v>316</v>
      </c>
      <c r="G3920" s="1">
        <v>117490</v>
      </c>
      <c r="H3920" s="1">
        <v>1586110</v>
      </c>
      <c r="I3920" s="2" t="s">
        <v>2355</v>
      </c>
      <c r="J3920" s="2" t="s">
        <v>2013</v>
      </c>
      <c r="K3920" s="1">
        <f>+VLOOKUP(B3920,[31]Sheet1!A$2:H$104,6,0)</f>
        <v>1468625</v>
      </c>
      <c r="L3920" s="1">
        <f t="shared" si="225"/>
        <v>5</v>
      </c>
      <c r="M3920" s="6">
        <f>+VLOOKUP(B3920,[31]Sheet1!A$2:H$104,8,0)</f>
        <v>45475</v>
      </c>
      <c r="N3920" t="s">
        <v>5919</v>
      </c>
      <c r="R3920" s="4"/>
    </row>
    <row r="3921" spans="1:18" hidden="1" x14ac:dyDescent="0.2">
      <c r="A3921" s="6">
        <v>45450</v>
      </c>
      <c r="B3921" s="2">
        <v>27620</v>
      </c>
      <c r="C3921" s="2" t="s">
        <v>5404</v>
      </c>
      <c r="D3921" s="2" t="s">
        <v>5848</v>
      </c>
      <c r="E3921" s="1">
        <v>1110580</v>
      </c>
      <c r="F3921" s="8" t="s">
        <v>316</v>
      </c>
      <c r="G3921" s="1">
        <v>88846</v>
      </c>
      <c r="H3921" s="1">
        <v>1199426</v>
      </c>
      <c r="I3921" s="2" t="s">
        <v>944</v>
      </c>
      <c r="J3921" s="2" t="s">
        <v>319</v>
      </c>
      <c r="K3921" s="1">
        <f>+VLOOKUP(B3921,[31]Sheet1!A$2:H$104,6,0)</f>
        <v>1110575</v>
      </c>
      <c r="L3921" s="1">
        <f t="shared" si="225"/>
        <v>-5</v>
      </c>
      <c r="M3921" s="6">
        <f>+VLOOKUP(B3921,[31]Sheet1!A$2:H$104,8,0)</f>
        <v>45475</v>
      </c>
      <c r="N3921" t="s">
        <v>5919</v>
      </c>
      <c r="R3921" s="4"/>
    </row>
    <row r="3922" spans="1:18" hidden="1" x14ac:dyDescent="0.2">
      <c r="A3922" s="6">
        <v>45450</v>
      </c>
      <c r="B3922" s="2">
        <v>27622</v>
      </c>
      <c r="C3922" s="2" t="s">
        <v>5404</v>
      </c>
      <c r="D3922" s="2" t="s">
        <v>5849</v>
      </c>
      <c r="E3922" s="1">
        <v>1110580</v>
      </c>
      <c r="F3922" s="8" t="s">
        <v>316</v>
      </c>
      <c r="G3922" s="1">
        <v>88846</v>
      </c>
      <c r="H3922" s="1">
        <v>1199426</v>
      </c>
      <c r="I3922" s="2" t="s">
        <v>1796</v>
      </c>
      <c r="J3922" s="2" t="s">
        <v>913</v>
      </c>
      <c r="K3922" s="1">
        <f>+VLOOKUP(B3922,[31]Sheet1!A$2:H$104,6,0)</f>
        <v>1110575</v>
      </c>
      <c r="L3922" s="1">
        <f t="shared" si="225"/>
        <v>-5</v>
      </c>
      <c r="M3922" s="6">
        <f>+VLOOKUP(B3922,[31]Sheet1!A$2:H$104,8,0)</f>
        <v>45475</v>
      </c>
      <c r="N3922" t="s">
        <v>5919</v>
      </c>
      <c r="R3922" s="4"/>
    </row>
    <row r="3923" spans="1:18" hidden="1" x14ac:dyDescent="0.2">
      <c r="A3923" s="6">
        <v>45450</v>
      </c>
      <c r="B3923" s="2">
        <v>27624</v>
      </c>
      <c r="C3923" s="2" t="s">
        <v>5404</v>
      </c>
      <c r="D3923" s="2" t="s">
        <v>5850</v>
      </c>
      <c r="E3923" s="1">
        <v>2381320</v>
      </c>
      <c r="F3923" s="8" t="s">
        <v>316</v>
      </c>
      <c r="G3923" s="1">
        <v>190506</v>
      </c>
      <c r="H3923" s="1">
        <v>2571826</v>
      </c>
      <c r="I3923" s="2" t="s">
        <v>124</v>
      </c>
      <c r="J3923" s="2" t="s">
        <v>1197</v>
      </c>
      <c r="K3923" s="1">
        <f>+VLOOKUP(B3923,[31]Sheet1!A$2:H$104,6,0)</f>
        <v>2381325</v>
      </c>
      <c r="L3923" s="1">
        <f t="shared" si="225"/>
        <v>5</v>
      </c>
      <c r="M3923" s="6">
        <f>+VLOOKUP(B3923,[31]Sheet1!A$2:H$104,8,0)</f>
        <v>45475</v>
      </c>
      <c r="N3923" t="s">
        <v>5919</v>
      </c>
      <c r="R3923" s="4"/>
    </row>
    <row r="3924" spans="1:18" hidden="1" x14ac:dyDescent="0.2">
      <c r="A3924" s="6">
        <v>45450</v>
      </c>
      <c r="B3924" s="2">
        <v>27621</v>
      </c>
      <c r="C3924" s="2" t="s">
        <v>5404</v>
      </c>
      <c r="D3924" s="2" t="s">
        <v>5851</v>
      </c>
      <c r="E3924" s="1">
        <v>1468620</v>
      </c>
      <c r="F3924" s="8" t="s">
        <v>316</v>
      </c>
      <c r="G3924" s="1">
        <v>117490</v>
      </c>
      <c r="H3924" s="1">
        <v>1586110</v>
      </c>
      <c r="I3924" s="2" t="s">
        <v>2339</v>
      </c>
      <c r="J3924" s="2" t="s">
        <v>1408</v>
      </c>
      <c r="K3924" s="1">
        <f>+VLOOKUP(B3924,[31]Sheet1!A$2:H$104,6,0)</f>
        <v>1468625</v>
      </c>
      <c r="L3924" s="1">
        <f t="shared" si="225"/>
        <v>5</v>
      </c>
      <c r="M3924" s="6">
        <f>+VLOOKUP(B3924,[31]Sheet1!A$2:H$104,8,0)</f>
        <v>45475</v>
      </c>
      <c r="N3924" t="s">
        <v>5919</v>
      </c>
      <c r="R3924" s="4"/>
    </row>
    <row r="3925" spans="1:18" hidden="1" x14ac:dyDescent="0.2">
      <c r="A3925" s="6">
        <v>45450</v>
      </c>
      <c r="B3925" s="2">
        <v>27623</v>
      </c>
      <c r="C3925" s="2" t="s">
        <v>5404</v>
      </c>
      <c r="D3925" s="2" t="s">
        <v>5852</v>
      </c>
      <c r="E3925" s="1">
        <v>4100855</v>
      </c>
      <c r="F3925" s="8" t="s">
        <v>316</v>
      </c>
      <c r="G3925" s="1">
        <v>328068</v>
      </c>
      <c r="H3925" s="1">
        <v>4428923</v>
      </c>
      <c r="I3925" s="2" t="s">
        <v>2818</v>
      </c>
      <c r="J3925" s="2" t="s">
        <v>364</v>
      </c>
      <c r="K3925" s="1">
        <f>+VLOOKUP(B3925,[31]Sheet1!A$2:H$104,6,0)</f>
        <v>4100850</v>
      </c>
      <c r="L3925" s="1">
        <f t="shared" si="225"/>
        <v>-5</v>
      </c>
      <c r="M3925" s="6">
        <f>+VLOOKUP(B3925,[31]Sheet1!A$2:H$104,8,0)</f>
        <v>45475</v>
      </c>
      <c r="N3925" t="s">
        <v>5919</v>
      </c>
      <c r="R3925" s="4"/>
    </row>
    <row r="3926" spans="1:18" hidden="1" x14ac:dyDescent="0.2">
      <c r="A3926" s="6">
        <v>45451</v>
      </c>
      <c r="B3926" s="2">
        <v>27919</v>
      </c>
      <c r="C3926" s="2" t="s">
        <v>5404</v>
      </c>
      <c r="D3926" s="2" t="s">
        <v>5853</v>
      </c>
      <c r="E3926" s="1">
        <v>4960520</v>
      </c>
      <c r="F3926" s="8" t="s">
        <v>316</v>
      </c>
      <c r="G3926" s="1">
        <v>396842</v>
      </c>
      <c r="H3926" s="1">
        <v>5357362</v>
      </c>
      <c r="I3926" s="2" t="s">
        <v>2355</v>
      </c>
      <c r="J3926" s="2" t="s">
        <v>2013</v>
      </c>
      <c r="K3926" s="1">
        <f>+VLOOKUP(B3926,[31]Sheet1!A$2:H$104,6,0)</f>
        <v>4960525</v>
      </c>
      <c r="L3926" s="1">
        <f t="shared" si="225"/>
        <v>5</v>
      </c>
      <c r="M3926" s="6">
        <f>+VLOOKUP(B3926,[31]Sheet1!A$2:H$104,8,0)</f>
        <v>45475</v>
      </c>
      <c r="N3926" t="s">
        <v>5919</v>
      </c>
      <c r="R3926" s="4"/>
    </row>
    <row r="3927" spans="1:18" hidden="1" x14ac:dyDescent="0.2">
      <c r="A3927" s="6">
        <v>45455</v>
      </c>
      <c r="B3927" s="2">
        <v>28180</v>
      </c>
      <c r="C3927" s="2" t="s">
        <v>5404</v>
      </c>
      <c r="D3927" s="2" t="s">
        <v>5854</v>
      </c>
      <c r="E3927" s="1">
        <v>2221160</v>
      </c>
      <c r="F3927" s="8" t="s">
        <v>316</v>
      </c>
      <c r="G3927" s="1">
        <v>177693</v>
      </c>
      <c r="H3927" s="1">
        <v>2398853</v>
      </c>
      <c r="I3927" s="2" t="s">
        <v>24</v>
      </c>
      <c r="J3927" s="2" t="s">
        <v>349</v>
      </c>
      <c r="K3927" s="1">
        <f>+VLOOKUP(B3927,[31]Sheet1!A$2:H$104,6,0)</f>
        <v>2221163</v>
      </c>
      <c r="L3927" s="1">
        <f t="shared" si="225"/>
        <v>3</v>
      </c>
      <c r="M3927" s="6">
        <f>+VLOOKUP(B3927,[31]Sheet1!A$2:H$104,8,0)</f>
        <v>45475</v>
      </c>
      <c r="N3927" t="s">
        <v>5919</v>
      </c>
      <c r="R3927" s="4"/>
    </row>
    <row r="3928" spans="1:18" hidden="1" x14ac:dyDescent="0.2">
      <c r="A3928" s="6">
        <v>45455</v>
      </c>
      <c r="B3928" s="2">
        <v>28173</v>
      </c>
      <c r="C3928" s="2" t="s">
        <v>5404</v>
      </c>
      <c r="D3928" s="2" t="s">
        <v>5855</v>
      </c>
      <c r="E3928" s="1">
        <v>2937240</v>
      </c>
      <c r="F3928" s="8" t="s">
        <v>316</v>
      </c>
      <c r="G3928" s="1">
        <v>234979</v>
      </c>
      <c r="H3928" s="1">
        <v>3172219</v>
      </c>
      <c r="I3928" s="2" t="s">
        <v>1893</v>
      </c>
      <c r="J3928" s="2" t="s">
        <v>375</v>
      </c>
      <c r="K3928" s="1">
        <f>+VLOOKUP(B3928,[31]Sheet1!A$2:H$104,6,0)</f>
        <v>2937238</v>
      </c>
      <c r="L3928" s="1">
        <f t="shared" si="225"/>
        <v>-2</v>
      </c>
      <c r="M3928" s="6">
        <f>+VLOOKUP(B3928,[31]Sheet1!A$2:H$104,8,0)</f>
        <v>45475</v>
      </c>
      <c r="N3928" t="s">
        <v>5919</v>
      </c>
      <c r="R3928" s="4"/>
    </row>
    <row r="3929" spans="1:18" hidden="1" x14ac:dyDescent="0.2">
      <c r="A3929" s="6">
        <v>45455</v>
      </c>
      <c r="B3929" s="2">
        <v>28175</v>
      </c>
      <c r="C3929" s="2" t="s">
        <v>5404</v>
      </c>
      <c r="D3929" s="2" t="s">
        <v>5856</v>
      </c>
      <c r="E3929" s="1">
        <v>1468620</v>
      </c>
      <c r="F3929" s="8" t="s">
        <v>316</v>
      </c>
      <c r="G3929" s="1">
        <v>117490</v>
      </c>
      <c r="H3929" s="1">
        <v>1586110</v>
      </c>
      <c r="I3929" s="2" t="s">
        <v>1893</v>
      </c>
      <c r="J3929" s="2" t="s">
        <v>375</v>
      </c>
      <c r="K3929" s="1">
        <f>+VLOOKUP(B3929,[31]Sheet1!A$2:H$104,6,0)</f>
        <v>1468625</v>
      </c>
      <c r="L3929" s="1">
        <f t="shared" si="225"/>
        <v>5</v>
      </c>
      <c r="M3929" s="6">
        <f>+VLOOKUP(B3929,[31]Sheet1!A$2:H$104,8,0)</f>
        <v>45475</v>
      </c>
      <c r="N3929" t="s">
        <v>5919</v>
      </c>
      <c r="R3929" s="4"/>
    </row>
    <row r="3930" spans="1:18" hidden="1" x14ac:dyDescent="0.2">
      <c r="A3930" s="6">
        <v>45455</v>
      </c>
      <c r="B3930" s="2">
        <v>28176</v>
      </c>
      <c r="C3930" s="2" t="s">
        <v>5404</v>
      </c>
      <c r="D3930" s="2" t="s">
        <v>5857</v>
      </c>
      <c r="E3930" s="1">
        <v>6052870</v>
      </c>
      <c r="F3930" s="8" t="s">
        <v>316</v>
      </c>
      <c r="G3930" s="1">
        <v>484230</v>
      </c>
      <c r="H3930" s="1">
        <v>6537100</v>
      </c>
      <c r="I3930" s="2" t="s">
        <v>1893</v>
      </c>
      <c r="J3930" s="2" t="s">
        <v>375</v>
      </c>
      <c r="K3930" s="1">
        <f>+VLOOKUP(B3930,[31]Sheet1!A$2:H$104,6,0)</f>
        <v>6052875</v>
      </c>
      <c r="L3930" s="1">
        <f t="shared" si="225"/>
        <v>5</v>
      </c>
      <c r="M3930" s="6">
        <f>+VLOOKUP(B3930,[31]Sheet1!A$2:H$104,8,0)</f>
        <v>45475</v>
      </c>
      <c r="N3930" t="s">
        <v>5919</v>
      </c>
      <c r="R3930" s="4"/>
    </row>
    <row r="3931" spans="1:18" hidden="1" x14ac:dyDescent="0.2">
      <c r="A3931" s="6">
        <v>45455</v>
      </c>
      <c r="B3931" s="2">
        <v>28177</v>
      </c>
      <c r="C3931" s="2" t="s">
        <v>5404</v>
      </c>
      <c r="D3931" s="2" t="s">
        <v>5858</v>
      </c>
      <c r="E3931" s="1">
        <v>5418926</v>
      </c>
      <c r="F3931" s="8" t="s">
        <v>316</v>
      </c>
      <c r="G3931" s="1">
        <v>433514</v>
      </c>
      <c r="H3931" s="1">
        <v>5852440</v>
      </c>
      <c r="I3931" s="2" t="s">
        <v>1893</v>
      </c>
      <c r="J3931" s="2" t="s">
        <v>375</v>
      </c>
      <c r="K3931" s="1">
        <f>+VLOOKUP(B3931,[31]Sheet1!A$2:H$104,6,0)</f>
        <v>5418925</v>
      </c>
      <c r="L3931" s="1">
        <f t="shared" si="225"/>
        <v>-1</v>
      </c>
      <c r="M3931" s="6">
        <f>+VLOOKUP(B3931,[31]Sheet1!A$2:H$104,8,0)</f>
        <v>45475</v>
      </c>
      <c r="N3931" t="s">
        <v>5919</v>
      </c>
      <c r="R3931" s="4"/>
    </row>
    <row r="3932" spans="1:18" hidden="1" x14ac:dyDescent="0.2">
      <c r="A3932" s="6">
        <v>45455</v>
      </c>
      <c r="B3932" s="2">
        <v>28178</v>
      </c>
      <c r="C3932" s="2" t="s">
        <v>5404</v>
      </c>
      <c r="D3932" s="2" t="s">
        <v>5859</v>
      </c>
      <c r="E3932" s="1">
        <v>14043040</v>
      </c>
      <c r="F3932" s="8" t="s">
        <v>316</v>
      </c>
      <c r="G3932" s="1">
        <v>1123443</v>
      </c>
      <c r="H3932" s="1">
        <v>15166483</v>
      </c>
      <c r="I3932" s="2" t="s">
        <v>1893</v>
      </c>
      <c r="J3932" s="2" t="s">
        <v>375</v>
      </c>
      <c r="K3932" s="1">
        <f>+VLOOKUP(B3932,[31]Sheet1!A$2:H$104,6,0)</f>
        <v>14043038</v>
      </c>
      <c r="L3932" s="1">
        <f t="shared" si="225"/>
        <v>-2</v>
      </c>
      <c r="M3932" s="6">
        <f>+VLOOKUP(B3932,[31]Sheet1!A$2:H$104,8,0)</f>
        <v>45475</v>
      </c>
      <c r="N3932" t="s">
        <v>5919</v>
      </c>
      <c r="R3932" s="4"/>
    </row>
    <row r="3933" spans="1:18" hidden="1" x14ac:dyDescent="0.2">
      <c r="A3933" s="6">
        <v>45455</v>
      </c>
      <c r="B3933" s="2">
        <v>28179</v>
      </c>
      <c r="C3933" s="2" t="s">
        <v>5404</v>
      </c>
      <c r="D3933" s="2" t="s">
        <v>5860</v>
      </c>
      <c r="E3933" s="1">
        <v>2221160</v>
      </c>
      <c r="F3933" s="8" t="s">
        <v>316</v>
      </c>
      <c r="G3933" s="1">
        <v>177693</v>
      </c>
      <c r="H3933" s="1">
        <v>2398853</v>
      </c>
      <c r="I3933" s="2" t="s">
        <v>1893</v>
      </c>
      <c r="J3933" s="2" t="s">
        <v>375</v>
      </c>
      <c r="K3933" s="1">
        <f>+VLOOKUP(B3933,[31]Sheet1!A$2:H$104,6,0)</f>
        <v>2221163</v>
      </c>
      <c r="L3933" s="1">
        <f t="shared" si="225"/>
        <v>3</v>
      </c>
      <c r="M3933" s="6">
        <f>+VLOOKUP(B3933,[31]Sheet1!A$2:H$104,8,0)</f>
        <v>45475</v>
      </c>
      <c r="N3933" t="s">
        <v>5919</v>
      </c>
      <c r="R3933" s="4"/>
    </row>
    <row r="3934" spans="1:18" hidden="1" x14ac:dyDescent="0.2">
      <c r="A3934" s="6">
        <v>45456</v>
      </c>
      <c r="B3934" s="2">
        <v>758</v>
      </c>
      <c r="C3934" s="2" t="s">
        <v>5468</v>
      </c>
      <c r="D3934" s="2" t="s">
        <v>1889</v>
      </c>
      <c r="E3934" s="1">
        <v>-1761502</v>
      </c>
      <c r="F3934" s="8" t="s">
        <v>316</v>
      </c>
      <c r="G3934" s="1">
        <v>-140920</v>
      </c>
      <c r="H3934" s="1">
        <v>-1902422</v>
      </c>
      <c r="I3934" s="2" t="s">
        <v>2339</v>
      </c>
      <c r="J3934" s="2" t="s">
        <v>1408</v>
      </c>
      <c r="K3934" s="1">
        <f>+VLOOKUP(B3934,[31]Sheet1!A$2:H$104,6,0)</f>
        <v>-1761500</v>
      </c>
      <c r="L3934" s="1">
        <f t="shared" si="225"/>
        <v>2</v>
      </c>
      <c r="M3934" s="6">
        <f>+VLOOKUP(B3934,[31]Sheet1!A$2:H$104,8,0)</f>
        <v>45475</v>
      </c>
      <c r="N3934" t="s">
        <v>5919</v>
      </c>
      <c r="R3934" s="4"/>
    </row>
    <row r="3935" spans="1:18" hidden="1" x14ac:dyDescent="0.2">
      <c r="A3935" s="6">
        <v>45456</v>
      </c>
      <c r="B3935" s="2">
        <v>759</v>
      </c>
      <c r="C3935" s="2" t="s">
        <v>5468</v>
      </c>
      <c r="D3935" s="2" t="s">
        <v>1889</v>
      </c>
      <c r="E3935" s="1">
        <v>-573871</v>
      </c>
      <c r="F3935" s="8" t="s">
        <v>316</v>
      </c>
      <c r="G3935" s="1">
        <v>-45910</v>
      </c>
      <c r="H3935" s="1">
        <v>-619781</v>
      </c>
      <c r="I3935" s="2" t="s">
        <v>2339</v>
      </c>
      <c r="J3935" s="2" t="s">
        <v>1408</v>
      </c>
      <c r="K3935" s="1">
        <f>+VLOOKUP(B3935,[31]Sheet1!A$2:H$104,6,0)</f>
        <v>-573875</v>
      </c>
      <c r="L3935" s="1">
        <f t="shared" si="225"/>
        <v>-4</v>
      </c>
      <c r="M3935" s="6">
        <f>+VLOOKUP(B3935,[31]Sheet1!A$2:H$104,8,0)</f>
        <v>45475</v>
      </c>
      <c r="N3935" t="s">
        <v>5919</v>
      </c>
      <c r="R3935" s="4"/>
    </row>
    <row r="3936" spans="1:18" hidden="1" x14ac:dyDescent="0.2">
      <c r="A3936" s="6">
        <v>45456</v>
      </c>
      <c r="B3936" s="2">
        <v>760</v>
      </c>
      <c r="C3936" s="2" t="s">
        <v>5468</v>
      </c>
      <c r="D3936" s="2" t="s">
        <v>1889</v>
      </c>
      <c r="E3936" s="1">
        <v>-2111607</v>
      </c>
      <c r="F3936" s="8" t="s">
        <v>316</v>
      </c>
      <c r="G3936" s="1">
        <v>-168928</v>
      </c>
      <c r="H3936" s="1">
        <v>-2280535</v>
      </c>
      <c r="I3936" s="2" t="s">
        <v>2339</v>
      </c>
      <c r="J3936" s="2" t="s">
        <v>1408</v>
      </c>
      <c r="K3936" s="1">
        <f>+VLOOKUP(B3936,[31]Sheet1!A$2:H$104,6,0)</f>
        <v>-2111600</v>
      </c>
      <c r="L3936" s="1">
        <f t="shared" si="225"/>
        <v>7</v>
      </c>
      <c r="M3936" s="6">
        <f>+VLOOKUP(B3936,[31]Sheet1!A$2:H$104,8,0)</f>
        <v>45475</v>
      </c>
      <c r="N3936" t="s">
        <v>5919</v>
      </c>
      <c r="R3936" s="4"/>
    </row>
    <row r="3937" spans="1:18" hidden="1" x14ac:dyDescent="0.2">
      <c r="A3937" s="6">
        <v>45457</v>
      </c>
      <c r="B3937" s="2">
        <v>29028</v>
      </c>
      <c r="C3937" s="2" t="s">
        <v>5404</v>
      </c>
      <c r="D3937" s="2" t="s">
        <v>5861</v>
      </c>
      <c r="E3937" s="1">
        <v>2144100</v>
      </c>
      <c r="F3937" s="8" t="s">
        <v>316</v>
      </c>
      <c r="G3937" s="1">
        <v>171528</v>
      </c>
      <c r="H3937" s="1">
        <v>2315628</v>
      </c>
      <c r="I3937" s="2" t="s">
        <v>24</v>
      </c>
      <c r="J3937" s="2" t="s">
        <v>349</v>
      </c>
      <c r="K3937" s="1">
        <f>+VLOOKUP(B3937,[31]Sheet1!A$2:H$104,6,0)</f>
        <v>2144100</v>
      </c>
      <c r="L3937" s="1">
        <f t="shared" si="225"/>
        <v>0</v>
      </c>
      <c r="M3937" s="6">
        <f>+VLOOKUP(B3937,[31]Sheet1!A$2:H$104,8,0)</f>
        <v>45475</v>
      </c>
      <c r="N3937" t="s">
        <v>5919</v>
      </c>
      <c r="R3937" s="4"/>
    </row>
    <row r="3938" spans="1:18" hidden="1" x14ac:dyDescent="0.2">
      <c r="A3938" s="6">
        <v>45457</v>
      </c>
      <c r="B3938" s="2">
        <v>29238</v>
      </c>
      <c r="C3938" s="2" t="s">
        <v>5404</v>
      </c>
      <c r="D3938" s="2" t="s">
        <v>5862</v>
      </c>
      <c r="E3938" s="1">
        <v>3491900</v>
      </c>
      <c r="F3938" s="8" t="s">
        <v>316</v>
      </c>
      <c r="G3938" s="1">
        <v>279352</v>
      </c>
      <c r="H3938" s="1">
        <v>3771252</v>
      </c>
      <c r="I3938" s="2" t="s">
        <v>2445</v>
      </c>
      <c r="J3938" s="2" t="s">
        <v>1098</v>
      </c>
      <c r="K3938" s="1">
        <f>+VLOOKUP(B3938,[31]Sheet1!A$2:H$104,6,0)</f>
        <v>3491900</v>
      </c>
      <c r="L3938" s="1">
        <f t="shared" si="225"/>
        <v>0</v>
      </c>
      <c r="M3938" s="6">
        <f>+VLOOKUP(B3938,[31]Sheet1!A$2:H$104,8,0)</f>
        <v>45475</v>
      </c>
      <c r="N3938" t="s">
        <v>5919</v>
      </c>
      <c r="R3938" s="4"/>
    </row>
    <row r="3939" spans="1:18" hidden="1" x14ac:dyDescent="0.2">
      <c r="A3939" s="6">
        <v>45457</v>
      </c>
      <c r="B3939" s="2">
        <v>29239</v>
      </c>
      <c r="C3939" s="2" t="s">
        <v>5404</v>
      </c>
      <c r="D3939" s="2" t="s">
        <v>5863</v>
      </c>
      <c r="E3939" s="1">
        <v>4602480</v>
      </c>
      <c r="F3939" s="8" t="s">
        <v>316</v>
      </c>
      <c r="G3939" s="1">
        <v>368198</v>
      </c>
      <c r="H3939" s="1">
        <v>4970678</v>
      </c>
      <c r="I3939" s="2" t="s">
        <v>2339</v>
      </c>
      <c r="J3939" s="2" t="s">
        <v>1408</v>
      </c>
      <c r="K3939" s="1">
        <f>+VLOOKUP(B3939,[31]Sheet1!A$2:H$104,6,0)</f>
        <v>4602475</v>
      </c>
      <c r="L3939" s="1">
        <f t="shared" si="225"/>
        <v>-5</v>
      </c>
      <c r="M3939" s="6">
        <f>+VLOOKUP(B3939,[31]Sheet1!A$2:H$104,8,0)</f>
        <v>45475</v>
      </c>
      <c r="N3939" t="s">
        <v>5919</v>
      </c>
      <c r="R3939" s="4"/>
    </row>
    <row r="3940" spans="1:18" hidden="1" x14ac:dyDescent="0.2">
      <c r="A3940" s="6">
        <v>45458</v>
      </c>
      <c r="B3940" s="2">
        <v>29266</v>
      </c>
      <c r="C3940" s="2" t="s">
        <v>5404</v>
      </c>
      <c r="D3940" s="2" t="s">
        <v>5864</v>
      </c>
      <c r="E3940" s="1">
        <v>8351120</v>
      </c>
      <c r="F3940" s="8" t="s">
        <v>316</v>
      </c>
      <c r="G3940" s="1">
        <v>668090</v>
      </c>
      <c r="H3940" s="1">
        <v>9019210</v>
      </c>
      <c r="I3940" s="2" t="s">
        <v>2355</v>
      </c>
      <c r="J3940" s="2" t="s">
        <v>2013</v>
      </c>
      <c r="K3940" s="1">
        <f>+VLOOKUP(B3940,[31]Sheet1!A$2:H$104,6,0)</f>
        <v>8351125</v>
      </c>
      <c r="L3940" s="1">
        <f t="shared" si="225"/>
        <v>5</v>
      </c>
      <c r="M3940" s="6">
        <f>+VLOOKUP(B3940,[31]Sheet1!A$2:H$104,8,0)</f>
        <v>45475</v>
      </c>
      <c r="N3940" t="s">
        <v>5919</v>
      </c>
      <c r="R3940" s="4"/>
    </row>
    <row r="3941" spans="1:18" hidden="1" x14ac:dyDescent="0.2">
      <c r="A3941" s="6">
        <v>45460</v>
      </c>
      <c r="B3941" s="2">
        <v>29289</v>
      </c>
      <c r="C3941" s="2" t="s">
        <v>5404</v>
      </c>
      <c r="D3941" s="2" t="s">
        <v>5865</v>
      </c>
      <c r="E3941" s="1">
        <v>1776920</v>
      </c>
      <c r="F3941" s="8" t="s">
        <v>316</v>
      </c>
      <c r="G3941" s="1">
        <v>142154</v>
      </c>
      <c r="H3941" s="1">
        <v>1919074</v>
      </c>
      <c r="I3941" s="2" t="s">
        <v>2355</v>
      </c>
      <c r="J3941" s="2" t="s">
        <v>2013</v>
      </c>
      <c r="K3941" s="1">
        <f>+VLOOKUP(B3941,[31]Sheet1!A$2:H$104,6,0)</f>
        <v>1776925</v>
      </c>
      <c r="L3941" s="1">
        <f t="shared" si="225"/>
        <v>5</v>
      </c>
      <c r="M3941" s="6">
        <f>+VLOOKUP(B3941,[31]Sheet1!A$2:H$104,8,0)</f>
        <v>45475</v>
      </c>
      <c r="N3941" t="s">
        <v>5919</v>
      </c>
      <c r="R3941" s="4"/>
    </row>
    <row r="3942" spans="1:18" hidden="1" x14ac:dyDescent="0.2">
      <c r="A3942" s="6">
        <v>45460</v>
      </c>
      <c r="B3942" s="2">
        <v>764</v>
      </c>
      <c r="C3942" s="2" t="s">
        <v>5468</v>
      </c>
      <c r="D3942" s="2" t="s">
        <v>1889</v>
      </c>
      <c r="E3942" s="1">
        <v>-1064125</v>
      </c>
      <c r="F3942" s="8" t="s">
        <v>316</v>
      </c>
      <c r="G3942" s="1">
        <v>-85130</v>
      </c>
      <c r="H3942" s="1">
        <v>-1149255</v>
      </c>
      <c r="I3942" s="2" t="s">
        <v>1900</v>
      </c>
      <c r="J3942" s="2" t="s">
        <v>441</v>
      </c>
      <c r="K3942" s="1">
        <f>+VLOOKUP(B3942,[31]Sheet1!A$2:H$104,6,0)</f>
        <v>-1064125</v>
      </c>
      <c r="L3942" s="1">
        <f t="shared" si="225"/>
        <v>0</v>
      </c>
      <c r="M3942" s="6">
        <f>+VLOOKUP(B3942,[31]Sheet1!A$2:H$104,8,0)</f>
        <v>45475</v>
      </c>
      <c r="N3942" t="s">
        <v>5919</v>
      </c>
      <c r="R3942" s="4"/>
    </row>
    <row r="3943" spans="1:18" hidden="1" x14ac:dyDescent="0.2">
      <c r="A3943" s="6">
        <v>45460</v>
      </c>
      <c r="B3943" s="2">
        <v>765</v>
      </c>
      <c r="C3943" s="2" t="s">
        <v>5468</v>
      </c>
      <c r="D3943" s="2" t="s">
        <v>1889</v>
      </c>
      <c r="E3943" s="1">
        <v>-190506</v>
      </c>
      <c r="F3943" s="8" t="s">
        <v>316</v>
      </c>
      <c r="G3943" s="1">
        <v>-15240</v>
      </c>
      <c r="H3943" s="1">
        <v>-205746</v>
      </c>
      <c r="I3943" s="2" t="s">
        <v>1900</v>
      </c>
      <c r="J3943" s="2" t="s">
        <v>441</v>
      </c>
      <c r="K3943" s="1">
        <f>+VLOOKUP(B3943,[31]Sheet1!A$2:H$104,6,0)</f>
        <v>-190506</v>
      </c>
      <c r="L3943" s="1">
        <f t="shared" si="225"/>
        <v>0</v>
      </c>
      <c r="M3943" s="6">
        <f>+VLOOKUP(B3943,[31]Sheet1!A$2:H$104,8,0)</f>
        <v>45475</v>
      </c>
      <c r="N3943" t="s">
        <v>5919</v>
      </c>
      <c r="R3943" s="4"/>
    </row>
    <row r="3944" spans="1:18" hidden="1" x14ac:dyDescent="0.2">
      <c r="A3944" s="6">
        <v>45461</v>
      </c>
      <c r="B3944" s="2">
        <v>771</v>
      </c>
      <c r="C3944" s="2" t="s">
        <v>5468</v>
      </c>
      <c r="D3944" s="2" t="s">
        <v>1889</v>
      </c>
      <c r="E3944" s="1">
        <v>-287841</v>
      </c>
      <c r="F3944" s="8" t="s">
        <v>316</v>
      </c>
      <c r="G3944" s="1">
        <v>-23027</v>
      </c>
      <c r="H3944" s="1">
        <v>-310868</v>
      </c>
      <c r="I3944" s="2" t="s">
        <v>944</v>
      </c>
      <c r="J3944" s="2" t="s">
        <v>319</v>
      </c>
      <c r="K3944" s="1">
        <f>+VLOOKUP(B3944,[31]Sheet1!A$2:H$104,6,0)</f>
        <v>-287841</v>
      </c>
      <c r="L3944" s="1">
        <f t="shared" si="225"/>
        <v>0</v>
      </c>
      <c r="M3944" s="6">
        <f>+VLOOKUP(B3944,[31]Sheet1!A$2:H$104,8,0)</f>
        <v>45475</v>
      </c>
      <c r="N3944" t="s">
        <v>5919</v>
      </c>
      <c r="R3944" s="4"/>
    </row>
    <row r="3945" spans="1:18" hidden="1" x14ac:dyDescent="0.2">
      <c r="A3945" s="6">
        <v>45461</v>
      </c>
      <c r="B3945" s="2">
        <v>29389</v>
      </c>
      <c r="C3945" s="2" t="s">
        <v>5404</v>
      </c>
      <c r="D3945" s="2" t="s">
        <v>5866</v>
      </c>
      <c r="E3945" s="1">
        <v>888460</v>
      </c>
      <c r="F3945" s="8" t="s">
        <v>316</v>
      </c>
      <c r="G3945" s="1">
        <v>71077</v>
      </c>
      <c r="H3945" s="1">
        <v>959537</v>
      </c>
      <c r="I3945" s="2" t="s">
        <v>944</v>
      </c>
      <c r="J3945" s="2" t="s">
        <v>319</v>
      </c>
      <c r="K3945" s="1">
        <f>+VLOOKUP(B3945,[31]Sheet1!A$2:H$104,6,0)</f>
        <v>888463</v>
      </c>
      <c r="L3945" s="1">
        <f t="shared" si="225"/>
        <v>3</v>
      </c>
      <c r="M3945" s="6">
        <f>+VLOOKUP(B3945,[31]Sheet1!A$2:H$104,8,0)</f>
        <v>45475</v>
      </c>
      <c r="N3945" t="s">
        <v>5919</v>
      </c>
      <c r="R3945" s="4"/>
    </row>
    <row r="3946" spans="1:18" hidden="1" x14ac:dyDescent="0.2">
      <c r="A3946" s="6">
        <v>45461</v>
      </c>
      <c r="B3946" s="2">
        <v>29390</v>
      </c>
      <c r="C3946" s="2" t="s">
        <v>5404</v>
      </c>
      <c r="D3946" s="2" t="s">
        <v>5867</v>
      </c>
      <c r="E3946" s="1">
        <v>2381320</v>
      </c>
      <c r="F3946" s="8" t="s">
        <v>316</v>
      </c>
      <c r="G3946" s="1">
        <v>190506</v>
      </c>
      <c r="H3946" s="1">
        <v>2571826</v>
      </c>
      <c r="I3946" s="2" t="s">
        <v>944</v>
      </c>
      <c r="J3946" s="2" t="s">
        <v>319</v>
      </c>
      <c r="K3946" s="1">
        <f>+VLOOKUP(B3946,[31]Sheet1!A$2:H$104,6,0)</f>
        <v>2381325</v>
      </c>
      <c r="L3946" s="1">
        <f t="shared" si="225"/>
        <v>5</v>
      </c>
      <c r="M3946" s="6">
        <f>+VLOOKUP(B3946,[31]Sheet1!A$2:H$104,8,0)</f>
        <v>45475</v>
      </c>
      <c r="N3946" t="s">
        <v>5919</v>
      </c>
      <c r="R3946" s="4"/>
    </row>
    <row r="3947" spans="1:18" hidden="1" x14ac:dyDescent="0.2">
      <c r="A3947" s="6">
        <v>45461</v>
      </c>
      <c r="B3947" s="2">
        <v>29359</v>
      </c>
      <c r="C3947" s="2" t="s">
        <v>5404</v>
      </c>
      <c r="D3947" s="2" t="s">
        <v>5868</v>
      </c>
      <c r="E3947" s="1">
        <v>888460</v>
      </c>
      <c r="F3947" s="8" t="s">
        <v>316</v>
      </c>
      <c r="G3947" s="1">
        <v>71077</v>
      </c>
      <c r="H3947" s="1">
        <v>959537</v>
      </c>
      <c r="I3947" s="2" t="s">
        <v>24</v>
      </c>
      <c r="J3947" s="2" t="s">
        <v>349</v>
      </c>
      <c r="K3947" s="1">
        <f>+VLOOKUP(B3947,[31]Sheet1!A$2:H$104,6,0)</f>
        <v>888463</v>
      </c>
      <c r="L3947" s="1">
        <f t="shared" si="225"/>
        <v>3</v>
      </c>
      <c r="M3947" s="6">
        <f>+VLOOKUP(B3947,[31]Sheet1!A$2:H$104,8,0)</f>
        <v>45475</v>
      </c>
      <c r="N3947" t="s">
        <v>5919</v>
      </c>
      <c r="R3947" s="4"/>
    </row>
    <row r="3948" spans="1:18" hidden="1" x14ac:dyDescent="0.2">
      <c r="A3948" s="6">
        <v>45461</v>
      </c>
      <c r="B3948" s="2">
        <v>29364</v>
      </c>
      <c r="C3948" s="2" t="s">
        <v>5404</v>
      </c>
      <c r="D3948" s="2" t="s">
        <v>5869</v>
      </c>
      <c r="E3948" s="1">
        <v>888460</v>
      </c>
      <c r="F3948" s="8" t="s">
        <v>316</v>
      </c>
      <c r="G3948" s="1">
        <v>71077</v>
      </c>
      <c r="H3948" s="1">
        <v>959537</v>
      </c>
      <c r="I3948" s="2" t="s">
        <v>1796</v>
      </c>
      <c r="J3948" s="2" t="s">
        <v>913</v>
      </c>
      <c r="K3948" s="1">
        <f>+VLOOKUP(B3948,[31]Sheet1!A$2:H$104,6,0)</f>
        <v>888463</v>
      </c>
      <c r="L3948" s="1">
        <f t="shared" si="225"/>
        <v>3</v>
      </c>
      <c r="M3948" s="6">
        <f>+VLOOKUP(B3948,[31]Sheet1!A$2:H$104,8,0)</f>
        <v>45475</v>
      </c>
      <c r="N3948" t="s">
        <v>5919</v>
      </c>
      <c r="R3948" s="4"/>
    </row>
    <row r="3949" spans="1:18" hidden="1" x14ac:dyDescent="0.2">
      <c r="A3949" s="6">
        <v>45461</v>
      </c>
      <c r="B3949" s="2">
        <v>29365</v>
      </c>
      <c r="C3949" s="2" t="s">
        <v>5404</v>
      </c>
      <c r="D3949" s="2" t="s">
        <v>5870</v>
      </c>
      <c r="E3949" s="1">
        <v>888460</v>
      </c>
      <c r="F3949" s="8" t="s">
        <v>316</v>
      </c>
      <c r="G3949" s="1">
        <v>71077</v>
      </c>
      <c r="H3949" s="1">
        <v>959537</v>
      </c>
      <c r="I3949" s="2" t="s">
        <v>1796</v>
      </c>
      <c r="J3949" s="2" t="s">
        <v>913</v>
      </c>
      <c r="K3949" s="1">
        <f>+VLOOKUP(B3949,[31]Sheet1!A$2:H$104,6,0)</f>
        <v>888463</v>
      </c>
      <c r="L3949" s="1">
        <f t="shared" si="225"/>
        <v>3</v>
      </c>
      <c r="M3949" s="6">
        <f>+VLOOKUP(B3949,[31]Sheet1!A$2:H$104,8,0)</f>
        <v>45475</v>
      </c>
      <c r="N3949" t="s">
        <v>5919</v>
      </c>
      <c r="R3949" s="4"/>
    </row>
    <row r="3950" spans="1:18" hidden="1" x14ac:dyDescent="0.2">
      <c r="A3950" s="6">
        <v>45461</v>
      </c>
      <c r="B3950" s="2">
        <v>29362</v>
      </c>
      <c r="C3950" s="2" t="s">
        <v>5404</v>
      </c>
      <c r="D3950" s="2" t="s">
        <v>5871</v>
      </c>
      <c r="E3950" s="1">
        <v>888460</v>
      </c>
      <c r="F3950" s="8" t="s">
        <v>316</v>
      </c>
      <c r="G3950" s="1">
        <v>71077</v>
      </c>
      <c r="H3950" s="1">
        <v>959537</v>
      </c>
      <c r="I3950" s="2" t="s">
        <v>1554</v>
      </c>
      <c r="J3950" s="2" t="s">
        <v>2830</v>
      </c>
      <c r="K3950" s="1">
        <f>+VLOOKUP(B3950,[31]Sheet1!A$2:H$104,6,0)</f>
        <v>888463</v>
      </c>
      <c r="L3950" s="1">
        <f t="shared" si="225"/>
        <v>3</v>
      </c>
      <c r="M3950" s="6">
        <f>+VLOOKUP(B3950,[31]Sheet1!A$2:H$104,8,0)</f>
        <v>45475</v>
      </c>
      <c r="N3950" t="s">
        <v>5919</v>
      </c>
      <c r="R3950" s="4"/>
    </row>
    <row r="3951" spans="1:18" hidden="1" x14ac:dyDescent="0.2">
      <c r="A3951" s="6">
        <v>45461</v>
      </c>
      <c r="B3951" s="2">
        <v>29363</v>
      </c>
      <c r="C3951" s="2" t="s">
        <v>5404</v>
      </c>
      <c r="D3951" s="2" t="s">
        <v>5872</v>
      </c>
      <c r="E3951" s="1">
        <v>2381320</v>
      </c>
      <c r="F3951" s="8" t="s">
        <v>316</v>
      </c>
      <c r="G3951" s="1">
        <v>190506</v>
      </c>
      <c r="H3951" s="1">
        <v>2571826</v>
      </c>
      <c r="I3951" s="2" t="s">
        <v>1554</v>
      </c>
      <c r="J3951" s="2" t="s">
        <v>2830</v>
      </c>
      <c r="K3951" s="1">
        <f>+VLOOKUP(B3951,[31]Sheet1!A$2:H$104,6,0)</f>
        <v>2381325</v>
      </c>
      <c r="L3951" s="1">
        <f t="shared" si="225"/>
        <v>5</v>
      </c>
      <c r="M3951" s="6">
        <f>+VLOOKUP(B3951,[31]Sheet1!A$2:H$104,8,0)</f>
        <v>45475</v>
      </c>
      <c r="N3951" t="s">
        <v>5919</v>
      </c>
      <c r="R3951" s="4"/>
    </row>
    <row r="3952" spans="1:18" hidden="1" x14ac:dyDescent="0.2">
      <c r="A3952" s="6">
        <v>45461</v>
      </c>
      <c r="B3952" s="2">
        <v>29360</v>
      </c>
      <c r="C3952" s="2" t="s">
        <v>5404</v>
      </c>
      <c r="D3952" s="2" t="s">
        <v>5873</v>
      </c>
      <c r="E3952" s="1">
        <v>888460</v>
      </c>
      <c r="F3952" s="8" t="s">
        <v>316</v>
      </c>
      <c r="G3952" s="1">
        <v>71077</v>
      </c>
      <c r="H3952" s="1">
        <v>959537</v>
      </c>
      <c r="I3952" s="2" t="s">
        <v>124</v>
      </c>
      <c r="J3952" s="2" t="s">
        <v>1197</v>
      </c>
      <c r="K3952" s="1">
        <f>+VLOOKUP(B3952,[31]Sheet1!A$2:H$104,6,0)</f>
        <v>888463</v>
      </c>
      <c r="L3952" s="1">
        <f t="shared" si="225"/>
        <v>3</v>
      </c>
      <c r="M3952" s="6">
        <f>+VLOOKUP(B3952,[31]Sheet1!A$2:H$104,8,0)</f>
        <v>45475</v>
      </c>
      <c r="N3952" t="s">
        <v>5919</v>
      </c>
      <c r="R3952" s="4"/>
    </row>
    <row r="3953" spans="1:18" hidden="1" x14ac:dyDescent="0.2">
      <c r="A3953" s="6">
        <v>45461</v>
      </c>
      <c r="B3953" s="2">
        <v>29391</v>
      </c>
      <c r="C3953" s="2" t="s">
        <v>5404</v>
      </c>
      <c r="D3953" s="2" t="s">
        <v>5874</v>
      </c>
      <c r="E3953" s="1">
        <v>3483060</v>
      </c>
      <c r="F3953" s="8" t="s">
        <v>316</v>
      </c>
      <c r="G3953" s="1">
        <v>278645</v>
      </c>
      <c r="H3953" s="1">
        <v>3761705</v>
      </c>
      <c r="I3953" s="2" t="s">
        <v>1900</v>
      </c>
      <c r="J3953" s="2" t="s">
        <v>441</v>
      </c>
      <c r="K3953" s="1">
        <f>+VLOOKUP(B3953,[31]Sheet1!A$2:H$104,6,0)</f>
        <v>3483063</v>
      </c>
      <c r="L3953" s="1">
        <f t="shared" si="225"/>
        <v>3</v>
      </c>
      <c r="M3953" s="6">
        <f>+VLOOKUP(B3953,[31]Sheet1!A$2:H$104,8,0)</f>
        <v>45475</v>
      </c>
      <c r="N3953" t="s">
        <v>5919</v>
      </c>
      <c r="R3953" s="4"/>
    </row>
    <row r="3954" spans="1:18" hidden="1" x14ac:dyDescent="0.2">
      <c r="A3954" s="6">
        <v>45461</v>
      </c>
      <c r="B3954" s="2">
        <v>29361</v>
      </c>
      <c r="C3954" s="2" t="s">
        <v>5404</v>
      </c>
      <c r="D3954" s="2" t="s">
        <v>5875</v>
      </c>
      <c r="E3954" s="1">
        <v>1468620</v>
      </c>
      <c r="F3954" s="8" t="s">
        <v>316</v>
      </c>
      <c r="G3954" s="1">
        <v>117490</v>
      </c>
      <c r="H3954" s="1">
        <v>1586110</v>
      </c>
      <c r="I3954" s="2" t="s">
        <v>2818</v>
      </c>
      <c r="J3954" s="2" t="s">
        <v>364</v>
      </c>
      <c r="K3954" s="1">
        <f>+VLOOKUP(B3954,[31]Sheet1!A$2:H$104,6,0)</f>
        <v>1468625</v>
      </c>
      <c r="L3954" s="1">
        <f t="shared" si="225"/>
        <v>5</v>
      </c>
      <c r="M3954" s="6">
        <f>+VLOOKUP(B3954,[31]Sheet1!A$2:H$104,8,0)</f>
        <v>45475</v>
      </c>
      <c r="N3954" t="s">
        <v>5919</v>
      </c>
      <c r="R3954" s="4"/>
    </row>
    <row r="3955" spans="1:18" hidden="1" x14ac:dyDescent="0.2">
      <c r="A3955" s="6">
        <v>45462</v>
      </c>
      <c r="B3955" s="2">
        <v>29457</v>
      </c>
      <c r="C3955" s="2" t="s">
        <v>5404</v>
      </c>
      <c r="D3955" s="2" t="s">
        <v>5876</v>
      </c>
      <c r="E3955" s="1">
        <v>3849940</v>
      </c>
      <c r="F3955" s="8" t="s">
        <v>316</v>
      </c>
      <c r="G3955" s="1">
        <v>307995</v>
      </c>
      <c r="H3955" s="1">
        <v>4157935</v>
      </c>
      <c r="I3955" s="2" t="s">
        <v>2355</v>
      </c>
      <c r="J3955" s="2" t="s">
        <v>2013</v>
      </c>
      <c r="K3955" s="1">
        <f>+VLOOKUP(B3955,[31]Sheet1!A$2:H$104,6,0)</f>
        <v>3849938</v>
      </c>
      <c r="L3955" s="1">
        <f t="shared" si="225"/>
        <v>-2</v>
      </c>
      <c r="M3955" s="6">
        <f>+VLOOKUP(B3955,[31]Sheet1!A$2:H$104,8,0)</f>
        <v>45475</v>
      </c>
      <c r="N3955" t="s">
        <v>5919</v>
      </c>
      <c r="R3955" s="4"/>
    </row>
    <row r="3956" spans="1:18" hidden="1" x14ac:dyDescent="0.2">
      <c r="A3956" s="6">
        <v>45462</v>
      </c>
      <c r="B3956" s="2">
        <v>29458</v>
      </c>
      <c r="C3956" s="2" t="s">
        <v>5404</v>
      </c>
      <c r="D3956" s="2" t="s">
        <v>5877</v>
      </c>
      <c r="E3956" s="1">
        <v>1776920</v>
      </c>
      <c r="F3956" s="8" t="s">
        <v>316</v>
      </c>
      <c r="G3956" s="1">
        <v>142154</v>
      </c>
      <c r="H3956" s="1">
        <v>1919074</v>
      </c>
      <c r="I3956" s="2" t="s">
        <v>2355</v>
      </c>
      <c r="J3956" s="2" t="s">
        <v>2013</v>
      </c>
      <c r="K3956" s="1">
        <f>+VLOOKUP(B3956,[31]Sheet1!A$2:H$104,6,0)</f>
        <v>1776925</v>
      </c>
      <c r="L3956" s="1">
        <f t="shared" si="225"/>
        <v>5</v>
      </c>
      <c r="M3956" s="6">
        <f>+VLOOKUP(B3956,[31]Sheet1!A$2:H$104,8,0)</f>
        <v>45475</v>
      </c>
      <c r="N3956" t="s">
        <v>5919</v>
      </c>
      <c r="R3956" s="4"/>
    </row>
    <row r="3957" spans="1:18" hidden="1" x14ac:dyDescent="0.2">
      <c r="A3957" s="6">
        <v>45462</v>
      </c>
      <c r="B3957" s="2">
        <v>29523</v>
      </c>
      <c r="C3957" s="2" t="s">
        <v>5404</v>
      </c>
      <c r="D3957" s="2" t="s">
        <v>5878</v>
      </c>
      <c r="E3957" s="1">
        <v>1809868</v>
      </c>
      <c r="F3957" s="8" t="s">
        <v>316</v>
      </c>
      <c r="G3957" s="1">
        <v>144789</v>
      </c>
      <c r="H3957" s="1">
        <v>1954657</v>
      </c>
      <c r="I3957" s="2" t="s">
        <v>2119</v>
      </c>
      <c r="J3957" s="2" t="s">
        <v>1150</v>
      </c>
      <c r="K3957" s="1">
        <f>+VLOOKUP(B3957,[31]Sheet1!A$2:H$104,6,0)</f>
        <v>1809863</v>
      </c>
      <c r="L3957" s="1">
        <f t="shared" si="225"/>
        <v>-5</v>
      </c>
      <c r="M3957" s="6">
        <f>+VLOOKUP(B3957,[31]Sheet1!A$2:H$104,8,0)</f>
        <v>45475</v>
      </c>
      <c r="N3957" t="s">
        <v>5919</v>
      </c>
      <c r="R3957" s="4"/>
    </row>
    <row r="3958" spans="1:18" hidden="1" x14ac:dyDescent="0.2">
      <c r="A3958" s="6">
        <v>45462</v>
      </c>
      <c r="B3958" s="2">
        <v>29448</v>
      </c>
      <c r="C3958" s="2" t="s">
        <v>5404</v>
      </c>
      <c r="D3958" s="2" t="s">
        <v>5879</v>
      </c>
      <c r="E3958" s="1">
        <v>536025</v>
      </c>
      <c r="F3958" s="8" t="s">
        <v>316</v>
      </c>
      <c r="G3958" s="1">
        <v>42882</v>
      </c>
      <c r="H3958" s="1">
        <v>578907</v>
      </c>
      <c r="I3958" s="2" t="s">
        <v>1893</v>
      </c>
      <c r="J3958" s="2" t="s">
        <v>375</v>
      </c>
      <c r="K3958" s="1">
        <f>+VLOOKUP(B3958,[31]Sheet1!A$2:H$104,6,0)</f>
        <v>536025</v>
      </c>
      <c r="L3958" s="1">
        <f t="shared" si="225"/>
        <v>0</v>
      </c>
      <c r="M3958" s="6">
        <f>+VLOOKUP(B3958,[31]Sheet1!A$2:H$104,8,0)</f>
        <v>45475</v>
      </c>
      <c r="N3958" t="s">
        <v>5919</v>
      </c>
      <c r="R3958" s="4"/>
    </row>
    <row r="3959" spans="1:18" hidden="1" x14ac:dyDescent="0.2">
      <c r="A3959" s="6">
        <v>45462</v>
      </c>
      <c r="B3959" s="2">
        <v>29450</v>
      </c>
      <c r="C3959" s="2" t="s">
        <v>5404</v>
      </c>
      <c r="D3959" s="2" t="s">
        <v>5880</v>
      </c>
      <c r="E3959" s="1">
        <v>2381320</v>
      </c>
      <c r="F3959" s="8" t="s">
        <v>316</v>
      </c>
      <c r="G3959" s="1">
        <v>190506</v>
      </c>
      <c r="H3959" s="1">
        <v>2571826</v>
      </c>
      <c r="I3959" s="2" t="s">
        <v>1893</v>
      </c>
      <c r="J3959" s="2" t="s">
        <v>375</v>
      </c>
      <c r="K3959" s="1">
        <f>+VLOOKUP(B3959,[31]Sheet1!A$2:H$104,6,0)</f>
        <v>2381325</v>
      </c>
      <c r="L3959" s="1">
        <f t="shared" si="225"/>
        <v>5</v>
      </c>
      <c r="M3959" s="6">
        <f>+VLOOKUP(B3959,[31]Sheet1!A$2:H$104,8,0)</f>
        <v>45475</v>
      </c>
      <c r="N3959" t="s">
        <v>5919</v>
      </c>
      <c r="R3959" s="4"/>
    </row>
    <row r="3960" spans="1:18" hidden="1" x14ac:dyDescent="0.2">
      <c r="A3960" s="6">
        <v>45462</v>
      </c>
      <c r="B3960" s="2">
        <v>29454</v>
      </c>
      <c r="C3960" s="2" t="s">
        <v>5404</v>
      </c>
      <c r="D3960" s="2" t="s">
        <v>5881</v>
      </c>
      <c r="E3960" s="1">
        <v>5409315</v>
      </c>
      <c r="F3960" s="8" t="s">
        <v>316</v>
      </c>
      <c r="G3960" s="1">
        <v>432745</v>
      </c>
      <c r="H3960" s="1">
        <v>5842060</v>
      </c>
      <c r="I3960" s="2" t="s">
        <v>1893</v>
      </c>
      <c r="J3960" s="2" t="s">
        <v>375</v>
      </c>
      <c r="K3960" s="1">
        <f>+VLOOKUP(B3960,[31]Sheet1!A$2:H$104,6,0)</f>
        <v>5409313</v>
      </c>
      <c r="L3960" s="1">
        <f t="shared" si="225"/>
        <v>-2</v>
      </c>
      <c r="M3960" s="6">
        <f>+VLOOKUP(B3960,[31]Sheet1!A$2:H$104,8,0)</f>
        <v>45475</v>
      </c>
      <c r="N3960" t="s">
        <v>5919</v>
      </c>
      <c r="R3960" s="4"/>
    </row>
    <row r="3961" spans="1:18" hidden="1" x14ac:dyDescent="0.2">
      <c r="A3961" s="6">
        <v>45463</v>
      </c>
      <c r="B3961" s="2">
        <v>774</v>
      </c>
      <c r="C3961" s="2" t="s">
        <v>5468</v>
      </c>
      <c r="D3961" s="2" t="s">
        <v>1889</v>
      </c>
      <c r="E3961" s="1">
        <v>-146862</v>
      </c>
      <c r="F3961" s="8" t="s">
        <v>316</v>
      </c>
      <c r="G3961" s="1">
        <v>-11749</v>
      </c>
      <c r="H3961" s="1">
        <v>-158611</v>
      </c>
      <c r="I3961" s="2" t="s">
        <v>431</v>
      </c>
      <c r="J3961" s="2" t="s">
        <v>2857</v>
      </c>
      <c r="K3961" s="1">
        <f>+VLOOKUP(B3961,[32]Sheet1!$A:$H,6,0)</f>
        <v>-146862</v>
      </c>
      <c r="L3961" s="1">
        <f t="shared" si="225"/>
        <v>0</v>
      </c>
      <c r="M3961" s="6">
        <f>+VLOOKUP(B3961,[32]Sheet1!$A:$H,8,0)</f>
        <v>45506</v>
      </c>
      <c r="N3961" t="s">
        <v>6030</v>
      </c>
      <c r="R3961" s="4"/>
    </row>
    <row r="3962" spans="1:18" hidden="1" x14ac:dyDescent="0.2">
      <c r="A3962" s="6">
        <v>45463</v>
      </c>
      <c r="B3962" s="2">
        <v>30292</v>
      </c>
      <c r="C3962" s="2" t="s">
        <v>5404</v>
      </c>
      <c r="D3962" s="2" t="s">
        <v>5882</v>
      </c>
      <c r="E3962" s="1">
        <v>2381320</v>
      </c>
      <c r="F3962" s="8" t="s">
        <v>316</v>
      </c>
      <c r="G3962" s="1">
        <v>190506</v>
      </c>
      <c r="H3962" s="1">
        <v>2571826</v>
      </c>
      <c r="I3962" s="2" t="s">
        <v>2355</v>
      </c>
      <c r="J3962" s="2" t="s">
        <v>2013</v>
      </c>
      <c r="K3962" s="1">
        <f>+VLOOKUP(B3962,[31]Sheet1!A$2:H$104,6,0)</f>
        <v>2381325</v>
      </c>
      <c r="L3962" s="1">
        <f t="shared" ref="L3962:L4004" si="226">+K3962-E3962</f>
        <v>5</v>
      </c>
      <c r="M3962" s="6">
        <f>+VLOOKUP(B3962,[31]Sheet1!A$2:H$104,8,0)</f>
        <v>45475</v>
      </c>
      <c r="N3962" t="s">
        <v>5919</v>
      </c>
      <c r="R3962" s="4"/>
    </row>
    <row r="3963" spans="1:18" hidden="1" x14ac:dyDescent="0.2">
      <c r="A3963" s="6">
        <v>45463</v>
      </c>
      <c r="B3963" s="2">
        <v>30294</v>
      </c>
      <c r="C3963" s="2" t="s">
        <v>5404</v>
      </c>
      <c r="D3963" s="2" t="s">
        <v>5883</v>
      </c>
      <c r="E3963" s="1">
        <v>9760860</v>
      </c>
      <c r="F3963" s="8" t="s">
        <v>316</v>
      </c>
      <c r="G3963" s="1">
        <v>780869</v>
      </c>
      <c r="H3963" s="1">
        <v>10541729</v>
      </c>
      <c r="I3963" s="2" t="s">
        <v>2355</v>
      </c>
      <c r="J3963" s="2" t="s">
        <v>2013</v>
      </c>
      <c r="K3963" s="1">
        <f>+VLOOKUP(B3963,[31]Sheet1!A$2:H$104,6,0)</f>
        <v>9760863</v>
      </c>
      <c r="L3963" s="1">
        <f t="shared" si="226"/>
        <v>3</v>
      </c>
      <c r="M3963" s="6">
        <f>+VLOOKUP(B3963,[31]Sheet1!A$2:H$104,8,0)</f>
        <v>45475</v>
      </c>
      <c r="N3963" t="s">
        <v>5919</v>
      </c>
      <c r="R3963" s="4"/>
    </row>
    <row r="3964" spans="1:18" hidden="1" x14ac:dyDescent="0.2">
      <c r="A3964" s="6">
        <v>45463</v>
      </c>
      <c r="B3964" s="2">
        <v>30293</v>
      </c>
      <c r="C3964" s="2" t="s">
        <v>5404</v>
      </c>
      <c r="D3964" s="2" t="s">
        <v>5884</v>
      </c>
      <c r="E3964" s="1">
        <v>2381320</v>
      </c>
      <c r="F3964" s="8" t="s">
        <v>316</v>
      </c>
      <c r="G3964" s="1">
        <v>190506</v>
      </c>
      <c r="H3964" s="1">
        <v>2571826</v>
      </c>
      <c r="I3964" s="2" t="s">
        <v>1222</v>
      </c>
      <c r="J3964" s="2" t="s">
        <v>915</v>
      </c>
      <c r="K3964" s="1">
        <f>+VLOOKUP(B3964,[31]Sheet1!A$2:H$104,6,0)</f>
        <v>2381325</v>
      </c>
      <c r="L3964" s="1">
        <f t="shared" si="226"/>
        <v>5</v>
      </c>
      <c r="M3964" s="6">
        <f>+VLOOKUP(B3964,[31]Sheet1!A$2:H$104,8,0)</f>
        <v>45475</v>
      </c>
      <c r="N3964" t="s">
        <v>5919</v>
      </c>
      <c r="R3964" s="4"/>
    </row>
    <row r="3965" spans="1:18" hidden="1" x14ac:dyDescent="0.2">
      <c r="A3965" s="6">
        <v>45463</v>
      </c>
      <c r="B3965" s="2">
        <v>775</v>
      </c>
      <c r="C3965" s="2" t="s">
        <v>5468</v>
      </c>
      <c r="D3965" s="2" t="s">
        <v>1889</v>
      </c>
      <c r="E3965" s="1">
        <v>-776436</v>
      </c>
      <c r="F3965" s="8" t="s">
        <v>316</v>
      </c>
      <c r="G3965" s="1">
        <v>-62115</v>
      </c>
      <c r="H3965" s="1">
        <v>-838551</v>
      </c>
      <c r="I3965" s="2" t="s">
        <v>431</v>
      </c>
      <c r="J3965" s="2" t="s">
        <v>2857</v>
      </c>
      <c r="K3965" s="1">
        <f>+VLOOKUP(B3965,[32]Sheet1!$A:$H,6,0)</f>
        <v>-776436</v>
      </c>
      <c r="L3965" s="1">
        <f t="shared" si="226"/>
        <v>0</v>
      </c>
      <c r="M3965" s="6">
        <f>+VLOOKUP(B3965,[32]Sheet1!$A:$H,8,0)</f>
        <v>45506</v>
      </c>
      <c r="N3965" t="s">
        <v>6030</v>
      </c>
      <c r="R3965" s="4"/>
    </row>
    <row r="3966" spans="1:18" hidden="1" x14ac:dyDescent="0.2">
      <c r="A3966" s="6">
        <v>45464</v>
      </c>
      <c r="B3966" s="2">
        <v>30499</v>
      </c>
      <c r="C3966" s="2" t="s">
        <v>5404</v>
      </c>
      <c r="D3966" s="2" t="s">
        <v>5885</v>
      </c>
      <c r="E3966" s="1">
        <v>1468620</v>
      </c>
      <c r="F3966" s="8" t="s">
        <v>316</v>
      </c>
      <c r="G3966" s="1">
        <v>117490</v>
      </c>
      <c r="H3966" s="1">
        <v>1586110</v>
      </c>
      <c r="I3966" s="2" t="s">
        <v>944</v>
      </c>
      <c r="J3966" s="2" t="s">
        <v>319</v>
      </c>
      <c r="K3966" s="1">
        <f>+VLOOKUP(B3966,[31]Sheet1!A$2:H$104,6,0)</f>
        <v>1468625</v>
      </c>
      <c r="L3966" s="1">
        <f t="shared" si="226"/>
        <v>5</v>
      </c>
      <c r="M3966" s="6">
        <f>+VLOOKUP(B3966,[31]Sheet1!A$2:H$104,8,0)</f>
        <v>45475</v>
      </c>
      <c r="N3966" t="s">
        <v>5919</v>
      </c>
      <c r="R3966" s="4"/>
    </row>
    <row r="3967" spans="1:18" hidden="1" x14ac:dyDescent="0.2">
      <c r="A3967" s="6">
        <v>45464</v>
      </c>
      <c r="B3967" s="2">
        <v>30503</v>
      </c>
      <c r="C3967" s="2" t="s">
        <v>5404</v>
      </c>
      <c r="D3967" s="2" t="s">
        <v>5887</v>
      </c>
      <c r="E3967" s="1">
        <v>4063220</v>
      </c>
      <c r="F3967" s="8" t="s">
        <v>316</v>
      </c>
      <c r="G3967" s="1">
        <v>325058</v>
      </c>
      <c r="H3967" s="1">
        <v>4388278</v>
      </c>
      <c r="I3967" s="2" t="s">
        <v>24</v>
      </c>
      <c r="J3967" s="2" t="s">
        <v>349</v>
      </c>
      <c r="K3967" s="1">
        <f>+VLOOKUP(B3967,[31]Sheet1!A$2:H$104,6,0)</f>
        <v>4063225</v>
      </c>
      <c r="L3967" s="1">
        <f t="shared" si="226"/>
        <v>5</v>
      </c>
      <c r="M3967" s="6">
        <f>+VLOOKUP(B3967,[31]Sheet1!A$2:H$104,8,0)</f>
        <v>45475</v>
      </c>
      <c r="N3967" t="s">
        <v>5919</v>
      </c>
      <c r="R3967" s="4"/>
    </row>
    <row r="3968" spans="1:18" hidden="1" x14ac:dyDescent="0.2">
      <c r="A3968" s="6">
        <v>45464</v>
      </c>
      <c r="B3968" s="2">
        <v>30501</v>
      </c>
      <c r="C3968" s="2" t="s">
        <v>5404</v>
      </c>
      <c r="D3968" s="2" t="s">
        <v>5888</v>
      </c>
      <c r="E3968" s="1">
        <v>1468620</v>
      </c>
      <c r="F3968" s="8" t="s">
        <v>316</v>
      </c>
      <c r="G3968" s="1">
        <v>117490</v>
      </c>
      <c r="H3968" s="1">
        <v>1586110</v>
      </c>
      <c r="I3968" s="2" t="s">
        <v>431</v>
      </c>
      <c r="J3968" s="2" t="s">
        <v>2857</v>
      </c>
      <c r="K3968" s="1">
        <f>+VLOOKUP(B3968,[31]Sheet1!A$2:H$104,6,0)</f>
        <v>1468625</v>
      </c>
      <c r="L3968" s="1">
        <f t="shared" si="226"/>
        <v>5</v>
      </c>
      <c r="M3968" s="6">
        <f>+VLOOKUP(B3968,[31]Sheet1!A$2:H$104,8,0)</f>
        <v>45475</v>
      </c>
      <c r="N3968" t="s">
        <v>5919</v>
      </c>
      <c r="R3968" s="4"/>
    </row>
    <row r="3969" spans="1:18" hidden="1" x14ac:dyDescent="0.2">
      <c r="A3969" s="6">
        <v>45464</v>
      </c>
      <c r="B3969" s="2">
        <v>30502</v>
      </c>
      <c r="C3969" s="2" t="s">
        <v>5404</v>
      </c>
      <c r="D3969" s="2" t="s">
        <v>5889</v>
      </c>
      <c r="E3969" s="1">
        <v>1468620</v>
      </c>
      <c r="F3969" s="8" t="s">
        <v>316</v>
      </c>
      <c r="G3969" s="1">
        <v>117490</v>
      </c>
      <c r="H3969" s="1">
        <v>1586110</v>
      </c>
      <c r="I3969" s="2" t="s">
        <v>2818</v>
      </c>
      <c r="J3969" s="2" t="s">
        <v>364</v>
      </c>
      <c r="K3969" s="1">
        <f>+VLOOKUP(B3969,[31]Sheet1!A$2:H$104,6,0)</f>
        <v>1468625</v>
      </c>
      <c r="L3969" s="1">
        <f t="shared" si="226"/>
        <v>5</v>
      </c>
      <c r="M3969" s="6">
        <f>+VLOOKUP(B3969,[31]Sheet1!A$2:H$104,8,0)</f>
        <v>45475</v>
      </c>
      <c r="N3969" t="s">
        <v>5919</v>
      </c>
      <c r="R3969" s="4"/>
    </row>
    <row r="3970" spans="1:18" hidden="1" x14ac:dyDescent="0.2">
      <c r="A3970" s="6">
        <v>45465</v>
      </c>
      <c r="B3970" s="2">
        <v>30706</v>
      </c>
      <c r="C3970" s="2" t="s">
        <v>5404</v>
      </c>
      <c r="D3970" s="2" t="s">
        <v>5890</v>
      </c>
      <c r="E3970" s="1">
        <v>2381320</v>
      </c>
      <c r="F3970" s="8" t="s">
        <v>316</v>
      </c>
      <c r="G3970" s="1">
        <v>190506</v>
      </c>
      <c r="H3970" s="1">
        <v>2571826</v>
      </c>
      <c r="I3970" s="2" t="s">
        <v>2355</v>
      </c>
      <c r="J3970" s="2" t="s">
        <v>2013</v>
      </c>
      <c r="K3970" s="1">
        <f>+VLOOKUP(B3970,[31]Sheet1!A$2:H$104,6,0)</f>
        <v>2381325</v>
      </c>
      <c r="L3970" s="1">
        <f t="shared" si="226"/>
        <v>5</v>
      </c>
      <c r="M3970" s="6">
        <f>+VLOOKUP(B3970,[31]Sheet1!A$2:H$104,8,0)</f>
        <v>45475</v>
      </c>
      <c r="N3970" t="s">
        <v>5919</v>
      </c>
      <c r="R3970" s="4"/>
    </row>
    <row r="3971" spans="1:18" hidden="1" x14ac:dyDescent="0.2">
      <c r="A3971" s="6">
        <v>45465</v>
      </c>
      <c r="B3971" s="2">
        <v>30707</v>
      </c>
      <c r="C3971" s="2" t="s">
        <v>5404</v>
      </c>
      <c r="D3971" s="2" t="s">
        <v>5891</v>
      </c>
      <c r="E3971" s="1">
        <v>9843980</v>
      </c>
      <c r="F3971" s="8" t="s">
        <v>316</v>
      </c>
      <c r="G3971" s="1">
        <v>787518</v>
      </c>
      <c r="H3971" s="1">
        <v>10631498</v>
      </c>
      <c r="I3971" s="2" t="s">
        <v>2355</v>
      </c>
      <c r="J3971" s="2" t="s">
        <v>2013</v>
      </c>
      <c r="K3971" s="1">
        <f>+VLOOKUP(B3971,[31]Sheet1!A$2:H$104,6,0)</f>
        <v>9843975</v>
      </c>
      <c r="L3971" s="1">
        <f t="shared" si="226"/>
        <v>-5</v>
      </c>
      <c r="M3971" s="6">
        <f>+VLOOKUP(B3971,[31]Sheet1!A$2:H$104,8,0)</f>
        <v>45475</v>
      </c>
      <c r="N3971" t="s">
        <v>5919</v>
      </c>
      <c r="R3971" s="4"/>
    </row>
    <row r="3972" spans="1:18" hidden="1" x14ac:dyDescent="0.2">
      <c r="A3972" s="6">
        <v>45465</v>
      </c>
      <c r="B3972" s="2">
        <v>30708</v>
      </c>
      <c r="C3972" s="2" t="s">
        <v>5404</v>
      </c>
      <c r="D3972" s="2" t="s">
        <v>5892</v>
      </c>
      <c r="E3972" s="1">
        <v>2630040</v>
      </c>
      <c r="F3972" s="8" t="s">
        <v>316</v>
      </c>
      <c r="G3972" s="1">
        <v>210403</v>
      </c>
      <c r="H3972" s="1">
        <v>2840443</v>
      </c>
      <c r="I3972" s="2" t="s">
        <v>2355</v>
      </c>
      <c r="J3972" s="2" t="s">
        <v>2013</v>
      </c>
      <c r="K3972" s="1">
        <f>+VLOOKUP(B3972,[31]Sheet1!A$2:H$104,6,0)</f>
        <v>2630038</v>
      </c>
      <c r="L3972" s="1">
        <f t="shared" si="226"/>
        <v>-2</v>
      </c>
      <c r="M3972" s="6">
        <f>+VLOOKUP(B3972,[31]Sheet1!A$2:H$104,8,0)</f>
        <v>45475</v>
      </c>
      <c r="N3972" t="s">
        <v>5919</v>
      </c>
      <c r="R3972" s="4"/>
    </row>
    <row r="3973" spans="1:18" hidden="1" x14ac:dyDescent="0.2">
      <c r="A3973" s="6">
        <v>45465</v>
      </c>
      <c r="B3973" s="2">
        <v>30709</v>
      </c>
      <c r="C3973" s="2" t="s">
        <v>5404</v>
      </c>
      <c r="D3973" s="2" t="s">
        <v>5893</v>
      </c>
      <c r="E3973" s="1">
        <v>1776920</v>
      </c>
      <c r="F3973" s="8" t="s">
        <v>316</v>
      </c>
      <c r="G3973" s="1">
        <v>142154</v>
      </c>
      <c r="H3973" s="1">
        <v>1919074</v>
      </c>
      <c r="I3973" s="2" t="s">
        <v>2355</v>
      </c>
      <c r="J3973" s="2" t="s">
        <v>2013</v>
      </c>
      <c r="K3973" s="1">
        <f>+VLOOKUP(B3973,[31]Sheet1!A$2:H$104,6,0)</f>
        <v>1776925</v>
      </c>
      <c r="L3973" s="1">
        <f t="shared" si="226"/>
        <v>5</v>
      </c>
      <c r="M3973" s="6">
        <f>+VLOOKUP(B3973,[31]Sheet1!A$2:H$104,8,0)</f>
        <v>45475</v>
      </c>
      <c r="N3973" t="s">
        <v>5919</v>
      </c>
      <c r="R3973" s="4"/>
    </row>
    <row r="3974" spans="1:18" hidden="1" x14ac:dyDescent="0.2">
      <c r="A3974" s="6">
        <v>45467</v>
      </c>
      <c r="B3974" s="2">
        <v>817</v>
      </c>
      <c r="C3974" s="2" t="s">
        <v>5468</v>
      </c>
      <c r="D3974" s="2" t="s">
        <v>1889</v>
      </c>
      <c r="E3974" s="1">
        <v>-2280971</v>
      </c>
      <c r="F3974" s="8" t="s">
        <v>316</v>
      </c>
      <c r="G3974" s="1">
        <v>-182477</v>
      </c>
      <c r="H3974" s="1">
        <v>-2463448</v>
      </c>
      <c r="I3974" s="2" t="s">
        <v>2355</v>
      </c>
      <c r="J3974" s="2" t="s">
        <v>2013</v>
      </c>
      <c r="K3974" s="1">
        <f>+VLOOKUP(B3974,[31]Sheet1!A$2:H$104,6,0)</f>
        <v>-2280962</v>
      </c>
      <c r="L3974" s="1">
        <f t="shared" si="226"/>
        <v>9</v>
      </c>
      <c r="M3974" s="6">
        <f>+VLOOKUP(B3974,[31]Sheet1!A$2:H$104,8,0)</f>
        <v>45475</v>
      </c>
      <c r="N3974" t="s">
        <v>5919</v>
      </c>
      <c r="R3974" s="4"/>
    </row>
    <row r="3975" spans="1:18" hidden="1" x14ac:dyDescent="0.2">
      <c r="A3975" s="6">
        <v>45467</v>
      </c>
      <c r="B3975" s="2">
        <v>819</v>
      </c>
      <c r="C3975" s="2" t="s">
        <v>5468</v>
      </c>
      <c r="D3975" s="2" t="s">
        <v>1889</v>
      </c>
      <c r="E3975" s="1">
        <v>-73431</v>
      </c>
      <c r="F3975" s="8" t="s">
        <v>316</v>
      </c>
      <c r="G3975" s="1">
        <v>-5874</v>
      </c>
      <c r="H3975" s="1">
        <v>-79305</v>
      </c>
      <c r="I3975" s="2" t="s">
        <v>1900</v>
      </c>
      <c r="J3975" s="2" t="s">
        <v>441</v>
      </c>
      <c r="K3975" s="1">
        <f>+VLOOKUP(B3975,[31]Sheet1!A$2:H$104,6,0)</f>
        <v>-73425</v>
      </c>
      <c r="L3975" s="1">
        <f t="shared" si="226"/>
        <v>6</v>
      </c>
      <c r="M3975" s="6">
        <f>+VLOOKUP(B3975,[31]Sheet1!A$2:H$104,8,0)</f>
        <v>45475</v>
      </c>
      <c r="N3975" t="s">
        <v>5919</v>
      </c>
      <c r="R3975" s="4"/>
    </row>
    <row r="3976" spans="1:18" hidden="1" x14ac:dyDescent="0.2">
      <c r="A3976" s="6">
        <v>45467</v>
      </c>
      <c r="B3976" s="2">
        <v>818</v>
      </c>
      <c r="C3976" s="2" t="s">
        <v>5468</v>
      </c>
      <c r="D3976" s="2" t="s">
        <v>1889</v>
      </c>
      <c r="E3976" s="1">
        <v>-266538</v>
      </c>
      <c r="F3976" s="8" t="s">
        <v>316</v>
      </c>
      <c r="G3976" s="1">
        <v>-21323</v>
      </c>
      <c r="H3976" s="1">
        <v>-287861</v>
      </c>
      <c r="I3976" s="2" t="s">
        <v>2355</v>
      </c>
      <c r="J3976" s="2" t="s">
        <v>2013</v>
      </c>
      <c r="K3976" s="1">
        <f>+VLOOKUP(B3976,[31]Sheet1!A$2:H$104,6,0)</f>
        <v>-266547</v>
      </c>
      <c r="L3976" s="1">
        <f t="shared" si="226"/>
        <v>-9</v>
      </c>
      <c r="M3976" s="6">
        <f>+VLOOKUP(B3976,[31]Sheet1!A$2:H$104,8,0)</f>
        <v>45475</v>
      </c>
      <c r="N3976" t="s">
        <v>5919</v>
      </c>
      <c r="R3976" s="4"/>
    </row>
    <row r="3977" spans="1:18" hidden="1" x14ac:dyDescent="0.2">
      <c r="A3977" s="6">
        <v>45467</v>
      </c>
      <c r="B3977" s="2">
        <v>822</v>
      </c>
      <c r="C3977" s="2" t="s">
        <v>5468</v>
      </c>
      <c r="D3977" s="2" t="s">
        <v>1889</v>
      </c>
      <c r="E3977" s="1">
        <v>-555290</v>
      </c>
      <c r="F3977" s="8" t="s">
        <v>316</v>
      </c>
      <c r="G3977" s="1">
        <v>-44423</v>
      </c>
      <c r="H3977" s="1">
        <v>-599713</v>
      </c>
      <c r="I3977" s="2" t="s">
        <v>2445</v>
      </c>
      <c r="J3977" s="2" t="s">
        <v>1098</v>
      </c>
      <c r="K3977" s="1">
        <f>+VLOOKUP(B3977,[27]Sheet1!$A:$H,6,0)</f>
        <v>-555287</v>
      </c>
      <c r="L3977" s="1">
        <f t="shared" si="226"/>
        <v>3</v>
      </c>
      <c r="M3977" s="6">
        <f>+VLOOKUP(B3977,[27]Sheet1!$A:$H,8,0)</f>
        <v>45567</v>
      </c>
      <c r="N3977" t="s">
        <v>6214</v>
      </c>
      <c r="R3977" s="4"/>
    </row>
    <row r="3978" spans="1:18" hidden="1" x14ac:dyDescent="0.2">
      <c r="A3978" s="6">
        <v>45467</v>
      </c>
      <c r="B3978" s="2">
        <v>820</v>
      </c>
      <c r="C3978" s="2" t="s">
        <v>5468</v>
      </c>
      <c r="D3978" s="2" t="s">
        <v>1889</v>
      </c>
      <c r="E3978" s="1">
        <v>-88846</v>
      </c>
      <c r="F3978" s="8" t="s">
        <v>316</v>
      </c>
      <c r="G3978" s="1">
        <v>-7108</v>
      </c>
      <c r="H3978" s="1">
        <v>-95954</v>
      </c>
      <c r="I3978" s="2" t="s">
        <v>1900</v>
      </c>
      <c r="J3978" s="2" t="s">
        <v>441</v>
      </c>
      <c r="K3978" s="1">
        <f>+VLOOKUP(B3978,[31]Sheet1!A$2:H$104,6,0)</f>
        <v>-88852</v>
      </c>
      <c r="L3978" s="1">
        <f t="shared" si="226"/>
        <v>-6</v>
      </c>
      <c r="M3978" s="6">
        <f>+VLOOKUP(B3978,[31]Sheet1!A$2:H$104,8,0)</f>
        <v>45475</v>
      </c>
      <c r="N3978" t="s">
        <v>5919</v>
      </c>
      <c r="R3978" s="4"/>
    </row>
    <row r="3979" spans="1:18" hidden="1" x14ac:dyDescent="0.2">
      <c r="A3979" s="6">
        <v>45468</v>
      </c>
      <c r="B3979" s="2">
        <v>30796</v>
      </c>
      <c r="C3979" s="2" t="s">
        <v>5404</v>
      </c>
      <c r="D3979" s="2" t="s">
        <v>5894</v>
      </c>
      <c r="E3979" s="1">
        <v>1468620</v>
      </c>
      <c r="F3979" s="8" t="s">
        <v>316</v>
      </c>
      <c r="G3979" s="1">
        <v>117490</v>
      </c>
      <c r="H3979" s="1">
        <v>1586110</v>
      </c>
      <c r="I3979" s="2" t="s">
        <v>1796</v>
      </c>
      <c r="J3979" s="2" t="s">
        <v>913</v>
      </c>
      <c r="K3979" s="1">
        <f>+VLOOKUP(B3979,[31]Sheet1!A$2:H$104,6,0)</f>
        <v>1468625</v>
      </c>
      <c r="L3979" s="1">
        <f t="shared" si="226"/>
        <v>5</v>
      </c>
      <c r="M3979" s="6">
        <f>+VLOOKUP(B3979,[31]Sheet1!A$2:H$104,8,0)</f>
        <v>45475</v>
      </c>
      <c r="N3979" t="s">
        <v>5919</v>
      </c>
      <c r="R3979" s="4"/>
    </row>
    <row r="3980" spans="1:18" hidden="1" x14ac:dyDescent="0.2">
      <c r="A3980" s="6">
        <v>45468</v>
      </c>
      <c r="B3980" s="2">
        <v>30798</v>
      </c>
      <c r="C3980" s="2" t="s">
        <v>5404</v>
      </c>
      <c r="D3980" s="2" t="s">
        <v>5895</v>
      </c>
      <c r="E3980" s="1">
        <v>533076</v>
      </c>
      <c r="F3980" s="8" t="s">
        <v>316</v>
      </c>
      <c r="G3980" s="1">
        <v>42646</v>
      </c>
      <c r="H3980" s="1">
        <v>575722</v>
      </c>
      <c r="I3980" s="2" t="s">
        <v>1900</v>
      </c>
      <c r="J3980" s="2" t="s">
        <v>441</v>
      </c>
      <c r="K3980" s="1">
        <f>+VLOOKUP(B3980,[31]Sheet1!A$2:H$104,6,0)</f>
        <v>533075</v>
      </c>
      <c r="L3980" s="1">
        <f t="shared" si="226"/>
        <v>-1</v>
      </c>
      <c r="M3980" s="6">
        <f>+VLOOKUP(B3980,[31]Sheet1!A$2:H$104,8,0)</f>
        <v>45475</v>
      </c>
      <c r="N3980" t="s">
        <v>5919</v>
      </c>
      <c r="R3980" s="4"/>
    </row>
    <row r="3981" spans="1:18" hidden="1" x14ac:dyDescent="0.2">
      <c r="A3981" s="6">
        <v>45468</v>
      </c>
      <c r="B3981" s="2">
        <v>30797</v>
      </c>
      <c r="C3981" s="2" t="s">
        <v>5404</v>
      </c>
      <c r="D3981" s="2" t="s">
        <v>5896</v>
      </c>
      <c r="E3981" s="1">
        <v>2485048</v>
      </c>
      <c r="F3981" s="8" t="s">
        <v>316</v>
      </c>
      <c r="G3981" s="1">
        <v>198804</v>
      </c>
      <c r="H3981" s="1">
        <v>2683852</v>
      </c>
      <c r="I3981" s="2" t="s">
        <v>2339</v>
      </c>
      <c r="J3981" s="2" t="s">
        <v>1408</v>
      </c>
      <c r="K3981" s="1">
        <f>+VLOOKUP(B3981,[31]Sheet1!A$2:H$104,6,0)</f>
        <v>2485050</v>
      </c>
      <c r="L3981" s="1">
        <f t="shared" si="226"/>
        <v>2</v>
      </c>
      <c r="M3981" s="6">
        <f>+VLOOKUP(B3981,[31]Sheet1!A$2:H$104,8,0)</f>
        <v>45475</v>
      </c>
      <c r="N3981" t="s">
        <v>5919</v>
      </c>
      <c r="R3981" s="4"/>
    </row>
    <row r="3982" spans="1:18" hidden="1" x14ac:dyDescent="0.2">
      <c r="A3982" s="6">
        <v>45468</v>
      </c>
      <c r="B3982" s="2">
        <v>30795</v>
      </c>
      <c r="C3982" s="2" t="s">
        <v>5404</v>
      </c>
      <c r="D3982" s="2" t="s">
        <v>5897</v>
      </c>
      <c r="E3982" s="1">
        <v>6231260</v>
      </c>
      <c r="F3982" s="8" t="s">
        <v>316</v>
      </c>
      <c r="G3982" s="1">
        <v>498501</v>
      </c>
      <c r="H3982" s="1">
        <v>6729761</v>
      </c>
      <c r="I3982" s="2" t="s">
        <v>2818</v>
      </c>
      <c r="J3982" s="2" t="s">
        <v>364</v>
      </c>
      <c r="K3982" s="1">
        <f>+VLOOKUP(B3982,[31]Sheet1!A$2:H$104,6,0)</f>
        <v>6231263</v>
      </c>
      <c r="L3982" s="1">
        <f t="shared" si="226"/>
        <v>3</v>
      </c>
      <c r="M3982" s="6">
        <f>+VLOOKUP(B3982,[31]Sheet1!A$2:H$104,8,0)</f>
        <v>45475</v>
      </c>
      <c r="N3982" t="s">
        <v>5919</v>
      </c>
      <c r="R3982" s="4"/>
    </row>
    <row r="3983" spans="1:18" hidden="1" x14ac:dyDescent="0.2">
      <c r="A3983" s="6">
        <v>45469</v>
      </c>
      <c r="B3983" s="2">
        <v>30863</v>
      </c>
      <c r="C3983" s="2" t="s">
        <v>5404</v>
      </c>
      <c r="D3983" s="2" t="s">
        <v>5886</v>
      </c>
      <c r="E3983" s="1">
        <v>1688074</v>
      </c>
      <c r="F3983" s="8" t="s">
        <v>316</v>
      </c>
      <c r="G3983" s="1">
        <v>135046</v>
      </c>
      <c r="H3983" s="1">
        <v>1823120</v>
      </c>
      <c r="I3983" s="2" t="s">
        <v>944</v>
      </c>
      <c r="J3983" s="2" t="s">
        <v>319</v>
      </c>
      <c r="K3983" s="1">
        <f>+VLOOKUP(B3983,[31]Sheet1!A$2:H$104,6,0)</f>
        <v>1688075</v>
      </c>
      <c r="L3983" s="1">
        <f t="shared" si="226"/>
        <v>1</v>
      </c>
      <c r="M3983" s="6">
        <f>+VLOOKUP(B3983,[31]Sheet1!A$2:H$104,8,0)</f>
        <v>45475</v>
      </c>
      <c r="N3983" t="s">
        <v>5919</v>
      </c>
      <c r="R3983" s="4"/>
    </row>
    <row r="3984" spans="1:18" hidden="1" x14ac:dyDescent="0.2">
      <c r="A3984" s="6">
        <v>45469</v>
      </c>
      <c r="B3984" s="2">
        <v>30905</v>
      </c>
      <c r="C3984" s="2" t="s">
        <v>5404</v>
      </c>
      <c r="D3984" s="2" t="s">
        <v>5898</v>
      </c>
      <c r="E3984" s="1">
        <v>8795754</v>
      </c>
      <c r="F3984" s="8" t="s">
        <v>316</v>
      </c>
      <c r="G3984" s="1">
        <v>703660</v>
      </c>
      <c r="H3984" s="1">
        <v>9499414</v>
      </c>
      <c r="I3984" s="2" t="s">
        <v>1893</v>
      </c>
      <c r="J3984" s="2" t="s">
        <v>375</v>
      </c>
      <c r="K3984" s="1">
        <f>+VLOOKUP(B3984,[31]Sheet1!A$2:H$104,6,0)</f>
        <v>8795750</v>
      </c>
      <c r="L3984" s="1">
        <f t="shared" si="226"/>
        <v>-4</v>
      </c>
      <c r="M3984" s="6">
        <f>+VLOOKUP(B3984,[31]Sheet1!A$2:H$104,8,0)</f>
        <v>45475</v>
      </c>
      <c r="N3984" t="s">
        <v>5919</v>
      </c>
      <c r="R3984" s="4"/>
    </row>
    <row r="3985" spans="1:18" hidden="1" x14ac:dyDescent="0.2">
      <c r="A3985" s="6">
        <v>45469</v>
      </c>
      <c r="B3985" s="2">
        <v>30906</v>
      </c>
      <c r="C3985" s="2" t="s">
        <v>5404</v>
      </c>
      <c r="D3985" s="2" t="s">
        <v>5899</v>
      </c>
      <c r="E3985" s="1">
        <v>2937240</v>
      </c>
      <c r="F3985" s="8" t="s">
        <v>316</v>
      </c>
      <c r="G3985" s="1">
        <v>234979</v>
      </c>
      <c r="H3985" s="1">
        <v>3172219</v>
      </c>
      <c r="I3985" s="2" t="s">
        <v>1893</v>
      </c>
      <c r="J3985" s="2" t="s">
        <v>375</v>
      </c>
      <c r="K3985" s="1">
        <f>+VLOOKUP(B3985,[31]Sheet1!A$2:H$104,6,0)</f>
        <v>2937238</v>
      </c>
      <c r="L3985" s="1">
        <f t="shared" si="226"/>
        <v>-2</v>
      </c>
      <c r="M3985" s="6">
        <f>+VLOOKUP(B3985,[31]Sheet1!A$2:H$104,8,0)</f>
        <v>45475</v>
      </c>
      <c r="N3985" t="s">
        <v>5919</v>
      </c>
      <c r="R3985" s="4"/>
    </row>
    <row r="3986" spans="1:18" hidden="1" x14ac:dyDescent="0.2">
      <c r="A3986" s="6">
        <v>45469</v>
      </c>
      <c r="B3986" s="2">
        <v>30907</v>
      </c>
      <c r="C3986" s="2" t="s">
        <v>5404</v>
      </c>
      <c r="D3986" s="2" t="s">
        <v>5900</v>
      </c>
      <c r="E3986" s="1">
        <v>888460</v>
      </c>
      <c r="F3986" s="8" t="s">
        <v>316</v>
      </c>
      <c r="G3986" s="1">
        <v>71077</v>
      </c>
      <c r="H3986" s="1">
        <v>959537</v>
      </c>
      <c r="I3986" s="2" t="s">
        <v>1893</v>
      </c>
      <c r="J3986" s="2" t="s">
        <v>375</v>
      </c>
      <c r="K3986" s="1">
        <f>+VLOOKUP(B3986,[31]Sheet1!A$2:H$104,6,0)</f>
        <v>888463</v>
      </c>
      <c r="L3986" s="1">
        <f t="shared" si="226"/>
        <v>3</v>
      </c>
      <c r="M3986" s="6">
        <f>+VLOOKUP(B3986,[31]Sheet1!A$2:H$104,8,0)</f>
        <v>45475</v>
      </c>
      <c r="N3986" t="s">
        <v>5919</v>
      </c>
      <c r="R3986" s="4"/>
    </row>
    <row r="3987" spans="1:18" hidden="1" x14ac:dyDescent="0.2">
      <c r="A3987" s="6">
        <v>45469</v>
      </c>
      <c r="B3987" s="2">
        <v>30908</v>
      </c>
      <c r="C3987" s="2" t="s">
        <v>5404</v>
      </c>
      <c r="D3987" s="2" t="s">
        <v>5901</v>
      </c>
      <c r="E3987" s="1">
        <v>4527612</v>
      </c>
      <c r="F3987" s="8" t="s">
        <v>316</v>
      </c>
      <c r="G3987" s="1">
        <v>362209</v>
      </c>
      <c r="H3987" s="1">
        <v>4889821</v>
      </c>
      <c r="I3987" s="2" t="s">
        <v>1893</v>
      </c>
      <c r="J3987" s="2" t="s">
        <v>375</v>
      </c>
      <c r="K3987" s="1">
        <f>+VLOOKUP(B3987,[31]Sheet1!A$2:H$104,6,0)</f>
        <v>4527613</v>
      </c>
      <c r="L3987" s="1">
        <f t="shared" si="226"/>
        <v>1</v>
      </c>
      <c r="M3987" s="6">
        <f>+VLOOKUP(B3987,[31]Sheet1!A$2:H$104,8,0)</f>
        <v>45475</v>
      </c>
      <c r="N3987" t="s">
        <v>5919</v>
      </c>
      <c r="R3987" s="4"/>
    </row>
    <row r="3988" spans="1:18" hidden="1" x14ac:dyDescent="0.2">
      <c r="A3988" s="6">
        <v>45469</v>
      </c>
      <c r="B3988" s="2">
        <v>30909</v>
      </c>
      <c r="C3988" s="2" t="s">
        <v>5404</v>
      </c>
      <c r="D3988" s="2" t="s">
        <v>5902</v>
      </c>
      <c r="E3988" s="1">
        <v>4951680</v>
      </c>
      <c r="F3988" s="8" t="s">
        <v>316</v>
      </c>
      <c r="G3988" s="1">
        <v>396134</v>
      </c>
      <c r="H3988" s="1">
        <v>5347814</v>
      </c>
      <c r="I3988" s="2" t="s">
        <v>1893</v>
      </c>
      <c r="J3988" s="2" t="s">
        <v>375</v>
      </c>
      <c r="K3988" s="1">
        <f>+VLOOKUP(B3988,[31]Sheet1!A$2:H$104,6,0)</f>
        <v>4951675</v>
      </c>
      <c r="L3988" s="1">
        <f t="shared" si="226"/>
        <v>-5</v>
      </c>
      <c r="M3988" s="6">
        <f>+VLOOKUP(B3988,[31]Sheet1!A$2:H$104,8,0)</f>
        <v>45475</v>
      </c>
      <c r="N3988" t="s">
        <v>5919</v>
      </c>
      <c r="R3988" s="4"/>
    </row>
    <row r="3989" spans="1:18" hidden="1" x14ac:dyDescent="0.2">
      <c r="A3989" s="6">
        <v>45470</v>
      </c>
      <c r="B3989" s="2">
        <v>31736</v>
      </c>
      <c r="C3989" s="2" t="s">
        <v>5404</v>
      </c>
      <c r="D3989" s="2" t="s">
        <v>5903</v>
      </c>
      <c r="E3989" s="1">
        <v>426560</v>
      </c>
      <c r="F3989" s="8" t="s">
        <v>316</v>
      </c>
      <c r="G3989" s="1">
        <v>34125</v>
      </c>
      <c r="H3989" s="1">
        <v>460685</v>
      </c>
      <c r="I3989" s="2" t="s">
        <v>2355</v>
      </c>
      <c r="J3989" s="2" t="s">
        <v>2013</v>
      </c>
      <c r="K3989" s="1">
        <f>+VLOOKUP(B3989,[31]Sheet1!A$2:H$104,6,0)</f>
        <v>426563</v>
      </c>
      <c r="L3989" s="1">
        <f t="shared" si="226"/>
        <v>3</v>
      </c>
      <c r="M3989" s="6">
        <f>+VLOOKUP(B3989,[31]Sheet1!A$2:H$104,8,0)</f>
        <v>45475</v>
      </c>
      <c r="N3989" t="s">
        <v>5919</v>
      </c>
      <c r="R3989" s="4"/>
    </row>
    <row r="3990" spans="1:18" hidden="1" x14ac:dyDescent="0.2">
      <c r="A3990" s="6">
        <v>45470</v>
      </c>
      <c r="B3990" s="2">
        <v>31737</v>
      </c>
      <c r="C3990" s="2" t="s">
        <v>5404</v>
      </c>
      <c r="D3990" s="2" t="s">
        <v>5904</v>
      </c>
      <c r="E3990" s="1">
        <v>1072050</v>
      </c>
      <c r="F3990" s="8" t="s">
        <v>316</v>
      </c>
      <c r="G3990" s="1">
        <v>85764</v>
      </c>
      <c r="H3990" s="1">
        <v>1157814</v>
      </c>
      <c r="I3990" s="2" t="s">
        <v>2355</v>
      </c>
      <c r="J3990" s="2" t="s">
        <v>2013</v>
      </c>
      <c r="K3990" s="1">
        <f>+VLOOKUP(B3990,[31]Sheet1!A$2:H$104,6,0)</f>
        <v>1072050</v>
      </c>
      <c r="L3990" s="1">
        <f t="shared" si="226"/>
        <v>0</v>
      </c>
      <c r="M3990" s="6">
        <f>+VLOOKUP(B3990,[31]Sheet1!A$2:H$104,8,0)</f>
        <v>45475</v>
      </c>
      <c r="N3990" t="s">
        <v>5919</v>
      </c>
      <c r="R3990" s="4"/>
    </row>
    <row r="3991" spans="1:18" hidden="1" x14ac:dyDescent="0.2">
      <c r="A3991" s="6">
        <v>45470</v>
      </c>
      <c r="B3991" s="2">
        <v>31738</v>
      </c>
      <c r="C3991" s="2" t="s">
        <v>5404</v>
      </c>
      <c r="D3991" s="2" t="s">
        <v>5905</v>
      </c>
      <c r="E3991" s="1">
        <v>853120</v>
      </c>
      <c r="F3991" s="8" t="s">
        <v>316</v>
      </c>
      <c r="G3991" s="1">
        <v>68250</v>
      </c>
      <c r="H3991" s="1">
        <v>921370</v>
      </c>
      <c r="I3991" s="2" t="s">
        <v>2355</v>
      </c>
      <c r="J3991" s="2" t="s">
        <v>2013</v>
      </c>
      <c r="K3991" s="1">
        <f>+VLOOKUP(B3991,[31]Sheet1!A$2:H$104,6,0)</f>
        <v>853125</v>
      </c>
      <c r="L3991" s="1">
        <f t="shared" si="226"/>
        <v>5</v>
      </c>
      <c r="M3991" s="6">
        <f>+VLOOKUP(B3991,[31]Sheet1!A$2:H$104,8,0)</f>
        <v>45475</v>
      </c>
      <c r="N3991" t="s">
        <v>5919</v>
      </c>
      <c r="R3991" s="4"/>
    </row>
    <row r="3992" spans="1:18" hidden="1" x14ac:dyDescent="0.2">
      <c r="A3992" s="6">
        <v>45470</v>
      </c>
      <c r="B3992" s="2">
        <v>31739</v>
      </c>
      <c r="C3992" s="2" t="s">
        <v>5404</v>
      </c>
      <c r="D3992" s="2" t="s">
        <v>5906</v>
      </c>
      <c r="E3992" s="1">
        <v>213280</v>
      </c>
      <c r="F3992" s="8" t="s">
        <v>316</v>
      </c>
      <c r="G3992" s="1">
        <v>17062</v>
      </c>
      <c r="H3992" s="1">
        <v>230342</v>
      </c>
      <c r="I3992" s="2" t="s">
        <v>2355</v>
      </c>
      <c r="J3992" s="2" t="s">
        <v>2013</v>
      </c>
      <c r="K3992" s="1">
        <f>+VLOOKUP(B3992,[31]Sheet1!A$2:H$104,6,0)</f>
        <v>213275</v>
      </c>
      <c r="L3992" s="1">
        <f t="shared" si="226"/>
        <v>-5</v>
      </c>
      <c r="M3992" s="6">
        <f>+VLOOKUP(B3992,[31]Sheet1!A$2:H$104,8,0)</f>
        <v>45475</v>
      </c>
      <c r="N3992" t="s">
        <v>5919</v>
      </c>
      <c r="R3992" s="4"/>
    </row>
    <row r="3993" spans="1:18" hidden="1" x14ac:dyDescent="0.2">
      <c r="A3993" s="6">
        <v>45470</v>
      </c>
      <c r="B3993" s="2">
        <v>31740</v>
      </c>
      <c r="C3993" s="2" t="s">
        <v>5404</v>
      </c>
      <c r="D3993" s="2" t="s">
        <v>5907</v>
      </c>
      <c r="E3993" s="1">
        <v>1468620</v>
      </c>
      <c r="F3993" s="8" t="s">
        <v>316</v>
      </c>
      <c r="G3993" s="1">
        <v>117490</v>
      </c>
      <c r="H3993" s="1">
        <v>1586110</v>
      </c>
      <c r="I3993" s="2" t="s">
        <v>2355</v>
      </c>
      <c r="J3993" s="2" t="s">
        <v>2013</v>
      </c>
      <c r="K3993" s="1">
        <f>+VLOOKUP(B3993,[31]Sheet1!A$2:H$104,6,0)</f>
        <v>1468625</v>
      </c>
      <c r="L3993" s="1">
        <f t="shared" si="226"/>
        <v>5</v>
      </c>
      <c r="M3993" s="6">
        <f>+VLOOKUP(B3993,[31]Sheet1!A$2:H$104,8,0)</f>
        <v>45475</v>
      </c>
      <c r="N3993" t="s">
        <v>5919</v>
      </c>
      <c r="R3993" s="4"/>
    </row>
    <row r="3994" spans="1:18" hidden="1" x14ac:dyDescent="0.2">
      <c r="A3994" s="6">
        <v>45471</v>
      </c>
      <c r="B3994" s="2">
        <v>31803</v>
      </c>
      <c r="C3994" s="2" t="s">
        <v>5404</v>
      </c>
      <c r="D3994" s="2" t="s">
        <v>5908</v>
      </c>
      <c r="E3994" s="1">
        <v>1776920</v>
      </c>
      <c r="F3994" s="8" t="s">
        <v>316</v>
      </c>
      <c r="G3994" s="1">
        <v>142154</v>
      </c>
      <c r="H3994" s="1">
        <v>1919074</v>
      </c>
      <c r="I3994" s="2" t="s">
        <v>2355</v>
      </c>
      <c r="J3994" s="2" t="s">
        <v>2013</v>
      </c>
      <c r="K3994" s="1">
        <f>+VLOOKUP(B3994,[31]Sheet1!A$2:H$104,6,0)</f>
        <v>1776925</v>
      </c>
      <c r="L3994" s="1">
        <f t="shared" si="226"/>
        <v>5</v>
      </c>
      <c r="M3994" s="6">
        <f>+VLOOKUP(B3994,[31]Sheet1!A$2:H$104,8,0)</f>
        <v>45475</v>
      </c>
      <c r="N3994" t="s">
        <v>5919</v>
      </c>
      <c r="R3994" s="4"/>
    </row>
    <row r="3995" spans="1:18" hidden="1" x14ac:dyDescent="0.2">
      <c r="A3995" s="6">
        <v>45471</v>
      </c>
      <c r="B3995" s="2">
        <v>31807</v>
      </c>
      <c r="C3995" s="2" t="s">
        <v>5404</v>
      </c>
      <c r="D3995" s="2" t="s">
        <v>5909</v>
      </c>
      <c r="E3995" s="1">
        <v>888460</v>
      </c>
      <c r="F3995" s="8" t="s">
        <v>316</v>
      </c>
      <c r="G3995" s="1">
        <v>71077</v>
      </c>
      <c r="H3995" s="1">
        <v>959537</v>
      </c>
      <c r="I3995" s="2" t="s">
        <v>2445</v>
      </c>
      <c r="J3995" s="2" t="s">
        <v>1098</v>
      </c>
      <c r="K3995" s="1">
        <f>+VLOOKUP(B3995,[32]Sheet1!$A:$H,6,0)</f>
        <v>888463</v>
      </c>
      <c r="L3995" s="1">
        <f t="shared" si="226"/>
        <v>3</v>
      </c>
      <c r="M3995" s="6">
        <f>+VLOOKUP(B3995,[32]Sheet1!$A:$H,8,0)</f>
        <v>45506</v>
      </c>
      <c r="N3995" t="s">
        <v>6030</v>
      </c>
      <c r="R3995" s="4"/>
    </row>
    <row r="3996" spans="1:18" hidden="1" x14ac:dyDescent="0.2">
      <c r="A3996" s="6">
        <v>45471</v>
      </c>
      <c r="B3996" s="2">
        <v>31808</v>
      </c>
      <c r="C3996" s="2" t="s">
        <v>5404</v>
      </c>
      <c r="D3996" s="2" t="s">
        <v>5910</v>
      </c>
      <c r="E3996" s="1">
        <v>1248320</v>
      </c>
      <c r="F3996" s="8" t="s">
        <v>316</v>
      </c>
      <c r="G3996" s="1">
        <v>99866</v>
      </c>
      <c r="H3996" s="1">
        <v>1348186</v>
      </c>
      <c r="I3996" s="2" t="s">
        <v>2445</v>
      </c>
      <c r="J3996" s="2" t="s">
        <v>1098</v>
      </c>
      <c r="K3996" s="1">
        <f>+VLOOKUP(B3996,[32]Sheet1!$A:$H,6,0)</f>
        <v>1248325</v>
      </c>
      <c r="L3996" s="1">
        <f t="shared" si="226"/>
        <v>5</v>
      </c>
      <c r="M3996" s="6">
        <f>+VLOOKUP(B3996,[32]Sheet1!$A:$H,8,0)</f>
        <v>45506</v>
      </c>
      <c r="N3996" t="s">
        <v>6030</v>
      </c>
      <c r="R3996" s="4"/>
    </row>
    <row r="3997" spans="1:18" hidden="1" x14ac:dyDescent="0.2">
      <c r="A3997" s="6">
        <v>45471</v>
      </c>
      <c r="B3997" s="2">
        <v>31804</v>
      </c>
      <c r="C3997" s="2" t="s">
        <v>5404</v>
      </c>
      <c r="D3997" s="2" t="s">
        <v>5911</v>
      </c>
      <c r="E3997" s="1">
        <v>2381320</v>
      </c>
      <c r="F3997" s="8" t="s">
        <v>316</v>
      </c>
      <c r="G3997" s="1">
        <v>190506</v>
      </c>
      <c r="H3997" s="1">
        <v>2571826</v>
      </c>
      <c r="I3997" s="2" t="s">
        <v>1554</v>
      </c>
      <c r="J3997" s="2" t="s">
        <v>2830</v>
      </c>
      <c r="K3997" s="1">
        <f>+VLOOKUP(B3997,[31]Sheet1!A$2:H$104,6,0)</f>
        <v>2381325</v>
      </c>
      <c r="L3997" s="1">
        <f t="shared" si="226"/>
        <v>5</v>
      </c>
      <c r="M3997" s="6">
        <f>+VLOOKUP(B3997,[31]Sheet1!A$2:H$104,8,0)</f>
        <v>45475</v>
      </c>
      <c r="N3997" t="s">
        <v>5919</v>
      </c>
      <c r="R3997" s="4"/>
    </row>
    <row r="3998" spans="1:18" hidden="1" x14ac:dyDescent="0.2">
      <c r="A3998" s="6">
        <v>45471</v>
      </c>
      <c r="B3998" s="2">
        <v>31805</v>
      </c>
      <c r="C3998" s="2" t="s">
        <v>5404</v>
      </c>
      <c r="D3998" s="2" t="s">
        <v>5912</v>
      </c>
      <c r="E3998" s="1">
        <v>2381320</v>
      </c>
      <c r="F3998" s="8" t="s">
        <v>316</v>
      </c>
      <c r="G3998" s="1">
        <v>190506</v>
      </c>
      <c r="H3998" s="1">
        <v>2571826</v>
      </c>
      <c r="I3998" s="2" t="s">
        <v>1900</v>
      </c>
      <c r="J3998" s="2" t="s">
        <v>441</v>
      </c>
      <c r="K3998" s="1">
        <f>+VLOOKUP(B3998,[31]Sheet1!A$2:H$104,6,0)</f>
        <v>2381325</v>
      </c>
      <c r="L3998" s="1">
        <f t="shared" si="226"/>
        <v>5</v>
      </c>
      <c r="M3998" s="6">
        <f>+VLOOKUP(B3998,[31]Sheet1!A$2:H$104,8,0)</f>
        <v>45475</v>
      </c>
      <c r="N3998" t="s">
        <v>5919</v>
      </c>
      <c r="R3998" s="4"/>
    </row>
    <row r="3999" spans="1:18" hidden="1" x14ac:dyDescent="0.2">
      <c r="A3999" s="6">
        <v>45471</v>
      </c>
      <c r="B3999" s="2">
        <v>31806</v>
      </c>
      <c r="C3999" s="2" t="s">
        <v>5404</v>
      </c>
      <c r="D3999" s="2" t="s">
        <v>5913</v>
      </c>
      <c r="E3999" s="1">
        <v>7143960</v>
      </c>
      <c r="F3999" s="8" t="s">
        <v>316</v>
      </c>
      <c r="G3999" s="1">
        <v>571517</v>
      </c>
      <c r="H3999" s="1">
        <v>7715477</v>
      </c>
      <c r="I3999" s="2" t="s">
        <v>2818</v>
      </c>
      <c r="J3999" s="2" t="s">
        <v>364</v>
      </c>
      <c r="K3999" s="1">
        <f>+VLOOKUP(B3999,[31]Sheet1!A$2:H$104,6,0)</f>
        <v>7143963</v>
      </c>
      <c r="L3999" s="1">
        <f t="shared" si="226"/>
        <v>3</v>
      </c>
      <c r="M3999" s="6">
        <f>+VLOOKUP(B3999,[31]Sheet1!A$2:H$104,8,0)</f>
        <v>45475</v>
      </c>
      <c r="N3999" t="s">
        <v>5919</v>
      </c>
      <c r="R3999" s="4"/>
    </row>
    <row r="4000" spans="1:18" hidden="1" x14ac:dyDescent="0.2">
      <c r="A4000" s="6">
        <v>45472</v>
      </c>
      <c r="B4000" s="2">
        <v>32043</v>
      </c>
      <c r="C4000" s="2" t="s">
        <v>5404</v>
      </c>
      <c r="D4000" s="2" t="s">
        <v>5914</v>
      </c>
      <c r="E4000" s="1">
        <v>1248320</v>
      </c>
      <c r="F4000" s="8" t="s">
        <v>316</v>
      </c>
      <c r="G4000" s="1">
        <v>99866</v>
      </c>
      <c r="H4000" s="1">
        <v>1348186</v>
      </c>
      <c r="I4000" s="2" t="s">
        <v>2355</v>
      </c>
      <c r="J4000" s="2" t="s">
        <v>2013</v>
      </c>
      <c r="K4000" s="1">
        <f>+VLOOKUP(B4000,[32]Sheet1!$A:$H,6,0)</f>
        <v>1248325</v>
      </c>
      <c r="L4000" s="1">
        <f t="shared" si="226"/>
        <v>5</v>
      </c>
      <c r="M4000" s="6">
        <f>+VLOOKUP(B4000,[32]Sheet1!$A:$H,8,0)</f>
        <v>45506</v>
      </c>
      <c r="N4000" t="s">
        <v>6030</v>
      </c>
      <c r="R4000" s="4"/>
    </row>
    <row r="4001" spans="1:18" hidden="1" x14ac:dyDescent="0.2">
      <c r="A4001" s="6">
        <v>45472</v>
      </c>
      <c r="B4001" s="2">
        <v>32044</v>
      </c>
      <c r="C4001" s="2" t="s">
        <v>5404</v>
      </c>
      <c r="D4001" s="2" t="s">
        <v>5915</v>
      </c>
      <c r="E4001" s="1">
        <v>1279680</v>
      </c>
      <c r="F4001" s="8" t="s">
        <v>316</v>
      </c>
      <c r="G4001" s="1">
        <v>102374</v>
      </c>
      <c r="H4001" s="1">
        <v>1382054</v>
      </c>
      <c r="I4001" s="2" t="s">
        <v>2355</v>
      </c>
      <c r="J4001" s="2" t="s">
        <v>2013</v>
      </c>
      <c r="K4001" s="1">
        <f>+VLOOKUP(B4001,[31]Sheet1!A$2:H$104,6,0)</f>
        <v>1279675</v>
      </c>
      <c r="L4001" s="1">
        <f t="shared" si="226"/>
        <v>-5</v>
      </c>
      <c r="M4001" s="6">
        <f>+VLOOKUP(B4001,[31]Sheet1!A$2:H$104,8,0)</f>
        <v>45475</v>
      </c>
      <c r="N4001" t="s">
        <v>5919</v>
      </c>
      <c r="R4001" s="4"/>
    </row>
    <row r="4002" spans="1:18" hidden="1" x14ac:dyDescent="0.2">
      <c r="A4002" s="6">
        <v>45472</v>
      </c>
      <c r="B4002" s="2">
        <v>32045</v>
      </c>
      <c r="C4002" s="2" t="s">
        <v>5404</v>
      </c>
      <c r="D4002" s="2" t="s">
        <v>5916</v>
      </c>
      <c r="E4002" s="1">
        <v>426560</v>
      </c>
      <c r="F4002" s="8" t="s">
        <v>316</v>
      </c>
      <c r="G4002" s="1">
        <v>34125</v>
      </c>
      <c r="H4002" s="1">
        <v>460685</v>
      </c>
      <c r="I4002" s="2" t="s">
        <v>2119</v>
      </c>
      <c r="J4002" s="2" t="s">
        <v>1150</v>
      </c>
      <c r="K4002" s="1">
        <f>+VLOOKUP(B4002,[31]Sheet1!A$2:H$104,6,0)</f>
        <v>426563</v>
      </c>
      <c r="L4002" s="1">
        <f t="shared" si="226"/>
        <v>3</v>
      </c>
      <c r="M4002" s="6">
        <f>+VLOOKUP(B4002,[31]Sheet1!A$2:H$104,8,0)</f>
        <v>45475</v>
      </c>
      <c r="N4002" t="s">
        <v>5919</v>
      </c>
      <c r="R4002" s="4"/>
    </row>
    <row r="4003" spans="1:18" hidden="1" x14ac:dyDescent="0.2">
      <c r="A4003" s="6">
        <v>45472</v>
      </c>
      <c r="B4003" s="2">
        <v>32046</v>
      </c>
      <c r="C4003" s="2" t="s">
        <v>5404</v>
      </c>
      <c r="D4003" s="2" t="s">
        <v>5917</v>
      </c>
      <c r="E4003" s="1">
        <v>3629640</v>
      </c>
      <c r="F4003" s="8" t="s">
        <v>316</v>
      </c>
      <c r="G4003" s="1">
        <v>290371</v>
      </c>
      <c r="H4003" s="1">
        <v>3920011</v>
      </c>
      <c r="I4003" s="2" t="s">
        <v>2119</v>
      </c>
      <c r="J4003" s="2" t="s">
        <v>1150</v>
      </c>
      <c r="K4003" s="1">
        <f>+VLOOKUP(B4003,[32]Sheet1!$A:$H,6,0)</f>
        <v>3629638</v>
      </c>
      <c r="L4003" s="1">
        <f t="shared" si="226"/>
        <v>-2</v>
      </c>
      <c r="M4003" s="6">
        <f>+VLOOKUP(B4003,[32]Sheet1!$A:$H,8,0)</f>
        <v>45506</v>
      </c>
      <c r="N4003" t="s">
        <v>6030</v>
      </c>
      <c r="R4003" s="4"/>
    </row>
    <row r="4004" spans="1:18" hidden="1" x14ac:dyDescent="0.2">
      <c r="A4004" s="6">
        <v>45472</v>
      </c>
      <c r="B4004" s="2">
        <v>32047</v>
      </c>
      <c r="C4004" s="2" t="s">
        <v>5404</v>
      </c>
      <c r="D4004" s="2" t="s">
        <v>5918</v>
      </c>
      <c r="E4004" s="1">
        <v>888460</v>
      </c>
      <c r="F4004" s="8" t="s">
        <v>316</v>
      </c>
      <c r="G4004" s="1">
        <v>71077</v>
      </c>
      <c r="H4004" s="1">
        <v>959537</v>
      </c>
      <c r="I4004" s="2" t="s">
        <v>2119</v>
      </c>
      <c r="J4004" s="2" t="s">
        <v>1150</v>
      </c>
      <c r="K4004" s="1">
        <f>+VLOOKUP(B4004,[31]Sheet1!A$2:H$104,6,0)</f>
        <v>888463</v>
      </c>
      <c r="L4004" s="1">
        <f t="shared" si="226"/>
        <v>3</v>
      </c>
      <c r="M4004" s="6">
        <f>+VLOOKUP(B4004,[31]Sheet1!A$2:H$104,8,0)</f>
        <v>45475</v>
      </c>
      <c r="N4004" t="s">
        <v>5919</v>
      </c>
      <c r="R4004" s="4"/>
    </row>
    <row r="4005" spans="1:18" hidden="1" x14ac:dyDescent="0.2">
      <c r="A4005" s="6">
        <v>45474</v>
      </c>
      <c r="B4005" s="2">
        <v>32133</v>
      </c>
      <c r="C4005" s="2" t="s">
        <v>5404</v>
      </c>
      <c r="D4005" s="2" t="s">
        <v>5920</v>
      </c>
      <c r="E4005" s="1">
        <v>2203480</v>
      </c>
      <c r="F4005" s="8" t="s">
        <v>316</v>
      </c>
      <c r="G4005" s="1">
        <v>176278</v>
      </c>
      <c r="H4005" s="1">
        <v>2379758</v>
      </c>
      <c r="I4005" s="2" t="s">
        <v>2355</v>
      </c>
      <c r="J4005" s="2" t="s">
        <v>2013</v>
      </c>
      <c r="K4005" s="1">
        <f>+VLOOKUP(B4005,[32]Sheet1!$A:$H,6,0)</f>
        <v>2203475</v>
      </c>
      <c r="L4005" s="1">
        <f t="shared" ref="L4005:L4068" si="227">+K4005-E4005</f>
        <v>-5</v>
      </c>
      <c r="M4005" s="6">
        <f>+VLOOKUP(B4005,[32]Sheet1!$A:$H,8,0)</f>
        <v>45506</v>
      </c>
      <c r="N4005" t="s">
        <v>6030</v>
      </c>
      <c r="R4005" s="4"/>
    </row>
    <row r="4006" spans="1:18" hidden="1" x14ac:dyDescent="0.2">
      <c r="A4006" s="6">
        <v>45474</v>
      </c>
      <c r="B4006" s="2">
        <v>32134</v>
      </c>
      <c r="C4006" s="2" t="s">
        <v>5404</v>
      </c>
      <c r="D4006" s="2" t="s">
        <v>5921</v>
      </c>
      <c r="E4006" s="1">
        <v>1461600</v>
      </c>
      <c r="F4006" s="8" t="s">
        <v>316</v>
      </c>
      <c r="G4006" s="1">
        <v>116928</v>
      </c>
      <c r="H4006" s="1">
        <v>1578528</v>
      </c>
      <c r="I4006" s="2" t="s">
        <v>2355</v>
      </c>
      <c r="J4006" s="2" t="s">
        <v>2013</v>
      </c>
      <c r="K4006" s="1">
        <f>+VLOOKUP(B4006,[32]Sheet1!$A:$H,6,0)</f>
        <v>1461600</v>
      </c>
      <c r="L4006" s="1">
        <f t="shared" si="227"/>
        <v>0</v>
      </c>
      <c r="M4006" s="6">
        <f>+VLOOKUP(B4006,[32]Sheet1!$A:$H,8,0)</f>
        <v>45506</v>
      </c>
      <c r="N4006" t="s">
        <v>6030</v>
      </c>
      <c r="R4006" s="4"/>
    </row>
    <row r="4007" spans="1:18" hidden="1" x14ac:dyDescent="0.2">
      <c r="A4007" s="6">
        <v>45474</v>
      </c>
      <c r="B4007" s="2">
        <v>32135</v>
      </c>
      <c r="C4007" s="2" t="s">
        <v>5404</v>
      </c>
      <c r="D4007" s="2" t="s">
        <v>5922</v>
      </c>
      <c r="E4007" s="1">
        <v>888460</v>
      </c>
      <c r="F4007" s="8" t="s">
        <v>316</v>
      </c>
      <c r="G4007" s="1">
        <v>71077</v>
      </c>
      <c r="H4007" s="1">
        <v>959537</v>
      </c>
      <c r="I4007" s="2" t="s">
        <v>1893</v>
      </c>
      <c r="J4007" s="2" t="s">
        <v>375</v>
      </c>
      <c r="K4007" s="1">
        <f>+VLOOKUP(B4007,[32]Sheet1!$A:$H,6,0)</f>
        <v>888463</v>
      </c>
      <c r="L4007" s="1">
        <f t="shared" si="227"/>
        <v>3</v>
      </c>
      <c r="M4007" s="6">
        <f>+VLOOKUP(B4007,[32]Sheet1!$A:$H,8,0)</f>
        <v>45506</v>
      </c>
      <c r="N4007" t="s">
        <v>6030</v>
      </c>
      <c r="R4007" s="4"/>
    </row>
    <row r="4008" spans="1:18" hidden="1" x14ac:dyDescent="0.2">
      <c r="A4008" s="6">
        <v>45474</v>
      </c>
      <c r="B4008" s="2">
        <v>32136</v>
      </c>
      <c r="C4008" s="2" t="s">
        <v>5404</v>
      </c>
      <c r="D4008" s="2" t="s">
        <v>5923</v>
      </c>
      <c r="E4008" s="1">
        <v>2004645</v>
      </c>
      <c r="F4008" s="8" t="s">
        <v>316</v>
      </c>
      <c r="G4008" s="1">
        <v>160372</v>
      </c>
      <c r="H4008" s="1">
        <v>2165017</v>
      </c>
      <c r="I4008" s="2" t="s">
        <v>1893</v>
      </c>
      <c r="J4008" s="2" t="s">
        <v>375</v>
      </c>
      <c r="K4008" s="1">
        <f>+VLOOKUP(B4008,[32]Sheet1!$A:$H,6,0)</f>
        <v>2004650</v>
      </c>
      <c r="L4008" s="1">
        <f t="shared" si="227"/>
        <v>5</v>
      </c>
      <c r="M4008" s="6">
        <f>+VLOOKUP(B4008,[32]Sheet1!$A:$H,8,0)</f>
        <v>45506</v>
      </c>
      <c r="N4008" t="s">
        <v>6030</v>
      </c>
      <c r="R4008" s="4"/>
    </row>
    <row r="4009" spans="1:18" hidden="1" x14ac:dyDescent="0.2">
      <c r="A4009" s="6">
        <v>45474</v>
      </c>
      <c r="B4009" s="2">
        <v>32137</v>
      </c>
      <c r="C4009" s="2" t="s">
        <v>5404</v>
      </c>
      <c r="D4009" s="2" t="s">
        <v>5924</v>
      </c>
      <c r="E4009" s="1">
        <v>4714160</v>
      </c>
      <c r="F4009" s="8" t="s">
        <v>316</v>
      </c>
      <c r="G4009" s="1">
        <v>377133</v>
      </c>
      <c r="H4009" s="1">
        <v>5091293</v>
      </c>
      <c r="I4009" s="2" t="s">
        <v>1893</v>
      </c>
      <c r="J4009" s="2" t="s">
        <v>375</v>
      </c>
      <c r="K4009" s="1">
        <f>+VLOOKUP(B4009,[32]Sheet1!$A:$H,6,0)</f>
        <v>4714163</v>
      </c>
      <c r="L4009" s="1">
        <f t="shared" si="227"/>
        <v>3</v>
      </c>
      <c r="M4009" s="6">
        <f>+VLOOKUP(B4009,[32]Sheet1!$A:$H,8,0)</f>
        <v>45506</v>
      </c>
      <c r="N4009" t="s">
        <v>6030</v>
      </c>
      <c r="R4009" s="4"/>
    </row>
    <row r="4010" spans="1:18" hidden="1" x14ac:dyDescent="0.2">
      <c r="A4010" s="6">
        <v>45474</v>
      </c>
      <c r="B4010" s="2">
        <v>32138</v>
      </c>
      <c r="C4010" s="2" t="s">
        <v>5404</v>
      </c>
      <c r="D4010" s="2" t="s">
        <v>5925</v>
      </c>
      <c r="E4010" s="1">
        <v>1726685</v>
      </c>
      <c r="F4010" s="8" t="s">
        <v>316</v>
      </c>
      <c r="G4010" s="1">
        <v>138135</v>
      </c>
      <c r="H4010" s="1">
        <v>1864820</v>
      </c>
      <c r="I4010" s="2" t="s">
        <v>1893</v>
      </c>
      <c r="J4010" s="2" t="s">
        <v>375</v>
      </c>
      <c r="K4010" s="1">
        <f>+VLOOKUP(B4010,[32]Sheet1!$A:$H,6,0)</f>
        <v>1726688</v>
      </c>
      <c r="L4010" s="1">
        <f t="shared" si="227"/>
        <v>3</v>
      </c>
      <c r="M4010" s="6">
        <f>+VLOOKUP(B4010,[32]Sheet1!$A:$H,8,0)</f>
        <v>45506</v>
      </c>
      <c r="N4010" t="s">
        <v>6030</v>
      </c>
      <c r="R4010" s="4"/>
    </row>
    <row r="4011" spans="1:18" hidden="1" x14ac:dyDescent="0.2">
      <c r="A4011" s="6">
        <v>45474</v>
      </c>
      <c r="B4011" s="2">
        <v>32139</v>
      </c>
      <c r="C4011" s="2" t="s">
        <v>5404</v>
      </c>
      <c r="D4011" s="2" t="s">
        <v>5926</v>
      </c>
      <c r="E4011" s="1">
        <v>2750692</v>
      </c>
      <c r="F4011" s="8" t="s">
        <v>316</v>
      </c>
      <c r="G4011" s="1">
        <v>220055</v>
      </c>
      <c r="H4011" s="1">
        <v>2970747</v>
      </c>
      <c r="I4011" s="2" t="s">
        <v>1893</v>
      </c>
      <c r="J4011" s="2" t="s">
        <v>375</v>
      </c>
      <c r="K4011" s="1">
        <f>+VLOOKUP(B4011,[32]Sheet1!$A:$H,6,0)</f>
        <v>2750688</v>
      </c>
      <c r="L4011" s="1">
        <f t="shared" si="227"/>
        <v>-4</v>
      </c>
      <c r="M4011" s="6">
        <f>+VLOOKUP(B4011,[32]Sheet1!$A:$H,8,0)</f>
        <v>45506</v>
      </c>
      <c r="N4011" t="s">
        <v>6030</v>
      </c>
      <c r="R4011" s="4"/>
    </row>
    <row r="4012" spans="1:18" hidden="1" x14ac:dyDescent="0.2">
      <c r="A4012" s="6">
        <v>45474</v>
      </c>
      <c r="B4012" s="2">
        <v>32140</v>
      </c>
      <c r="C4012" s="2" t="s">
        <v>5404</v>
      </c>
      <c r="D4012" s="2" t="s">
        <v>5927</v>
      </c>
      <c r="E4012" s="1">
        <v>42656</v>
      </c>
      <c r="F4012" s="8" t="s">
        <v>316</v>
      </c>
      <c r="G4012" s="1">
        <v>3412</v>
      </c>
      <c r="H4012" s="1">
        <v>46068</v>
      </c>
      <c r="I4012" s="2" t="s">
        <v>1893</v>
      </c>
      <c r="J4012" s="2" t="s">
        <v>375</v>
      </c>
      <c r="K4012" s="1">
        <f>+VLOOKUP(B4012,[32]Sheet1!$A:$H,6,0)</f>
        <v>42650</v>
      </c>
      <c r="L4012" s="1">
        <f t="shared" si="227"/>
        <v>-6</v>
      </c>
      <c r="M4012" s="6">
        <f>+VLOOKUP(B4012,[32]Sheet1!$A:$H,8,0)</f>
        <v>45506</v>
      </c>
      <c r="N4012" t="s">
        <v>6030</v>
      </c>
      <c r="R4012" s="4"/>
    </row>
    <row r="4013" spans="1:18" hidden="1" x14ac:dyDescent="0.2">
      <c r="A4013" s="6">
        <v>45474</v>
      </c>
      <c r="B4013" s="2">
        <v>32141</v>
      </c>
      <c r="C4013" s="2" t="s">
        <v>5404</v>
      </c>
      <c r="D4013" s="2" t="s">
        <v>5928</v>
      </c>
      <c r="E4013" s="1">
        <v>8706908</v>
      </c>
      <c r="F4013" s="8" t="s">
        <v>316</v>
      </c>
      <c r="G4013" s="1">
        <v>696553</v>
      </c>
      <c r="H4013" s="1">
        <v>9403461</v>
      </c>
      <c r="I4013" s="2" t="s">
        <v>1893</v>
      </c>
      <c r="J4013" s="2" t="s">
        <v>375</v>
      </c>
      <c r="K4013" s="1">
        <f>+VLOOKUP(B4013,[32]Sheet1!$A:$H,6,0)</f>
        <v>8706913</v>
      </c>
      <c r="L4013" s="1">
        <f t="shared" si="227"/>
        <v>5</v>
      </c>
      <c r="M4013" s="6">
        <f>+VLOOKUP(B4013,[32]Sheet1!$A:$H,8,0)</f>
        <v>45506</v>
      </c>
      <c r="N4013" t="s">
        <v>6030</v>
      </c>
      <c r="R4013" s="4"/>
    </row>
    <row r="4014" spans="1:18" hidden="1" x14ac:dyDescent="0.2">
      <c r="A4014" s="6">
        <v>45475</v>
      </c>
      <c r="B4014" s="2">
        <v>32234</v>
      </c>
      <c r="C4014" s="2" t="s">
        <v>5404</v>
      </c>
      <c r="D4014" s="2" t="s">
        <v>5929</v>
      </c>
      <c r="E4014" s="1">
        <v>2136780</v>
      </c>
      <c r="F4014" s="8" t="s">
        <v>316</v>
      </c>
      <c r="G4014" s="1">
        <v>170942</v>
      </c>
      <c r="H4014" s="1">
        <v>2307722</v>
      </c>
      <c r="I4014" s="2" t="s">
        <v>2818</v>
      </c>
      <c r="J4014" s="2" t="s">
        <v>364</v>
      </c>
      <c r="K4014" s="1">
        <f>+VLOOKUP(B4014,[32]Sheet1!$A:$H,6,0)</f>
        <v>2136775</v>
      </c>
      <c r="L4014" s="1">
        <f t="shared" si="227"/>
        <v>-5</v>
      </c>
      <c r="M4014" s="6">
        <f>+VLOOKUP(B4014,[32]Sheet1!$A:$H,8,0)</f>
        <v>45506</v>
      </c>
      <c r="N4014" t="s">
        <v>6030</v>
      </c>
      <c r="R4014" s="4"/>
    </row>
    <row r="4015" spans="1:18" hidden="1" x14ac:dyDescent="0.2">
      <c r="A4015" s="6">
        <v>45475</v>
      </c>
      <c r="B4015" s="2">
        <v>32235</v>
      </c>
      <c r="C4015" s="2" t="s">
        <v>5404</v>
      </c>
      <c r="D4015" s="2" t="s">
        <v>5930</v>
      </c>
      <c r="E4015" s="1">
        <v>2381320</v>
      </c>
      <c r="F4015" s="8" t="s">
        <v>316</v>
      </c>
      <c r="G4015" s="1">
        <v>190506</v>
      </c>
      <c r="H4015" s="1">
        <v>2571826</v>
      </c>
      <c r="I4015" s="2" t="s">
        <v>2445</v>
      </c>
      <c r="J4015" s="2" t="s">
        <v>1098</v>
      </c>
      <c r="K4015" s="1">
        <f>+VLOOKUP(B4015,[32]Sheet1!$A:$H,6,0)</f>
        <v>2381325</v>
      </c>
      <c r="L4015" s="1">
        <f t="shared" si="227"/>
        <v>5</v>
      </c>
      <c r="M4015" s="6">
        <f>+VLOOKUP(B4015,[32]Sheet1!$A:$H,8,0)</f>
        <v>45506</v>
      </c>
      <c r="N4015" t="s">
        <v>6030</v>
      </c>
      <c r="R4015" s="4"/>
    </row>
    <row r="4016" spans="1:18" hidden="1" x14ac:dyDescent="0.2">
      <c r="A4016" s="6">
        <v>45475</v>
      </c>
      <c r="B4016" s="2">
        <v>32236</v>
      </c>
      <c r="C4016" s="2" t="s">
        <v>5404</v>
      </c>
      <c r="D4016" s="2" t="s">
        <v>5931</v>
      </c>
      <c r="E4016" s="1">
        <v>2381320</v>
      </c>
      <c r="F4016" s="8" t="s">
        <v>316</v>
      </c>
      <c r="G4016" s="1">
        <v>190506</v>
      </c>
      <c r="H4016" s="1">
        <v>2571826</v>
      </c>
      <c r="I4016" s="2" t="s">
        <v>2339</v>
      </c>
      <c r="J4016" s="2" t="s">
        <v>1408</v>
      </c>
      <c r="K4016" s="1">
        <f>+VLOOKUP(B4016,[32]Sheet1!$A:$H,6,0)</f>
        <v>2381325</v>
      </c>
      <c r="L4016" s="1">
        <f t="shared" si="227"/>
        <v>5</v>
      </c>
      <c r="M4016" s="6">
        <f>+VLOOKUP(B4016,[32]Sheet1!$A:$H,8,0)</f>
        <v>45506</v>
      </c>
      <c r="N4016" t="s">
        <v>6030</v>
      </c>
      <c r="R4016" s="4"/>
    </row>
    <row r="4017" spans="1:18" hidden="1" x14ac:dyDescent="0.2">
      <c r="A4017" s="6">
        <v>45475</v>
      </c>
      <c r="B4017" s="2">
        <v>32237</v>
      </c>
      <c r="C4017" s="2" t="s">
        <v>5404</v>
      </c>
      <c r="D4017" s="2" t="s">
        <v>5932</v>
      </c>
      <c r="E4017" s="1">
        <v>1248320</v>
      </c>
      <c r="F4017" s="8" t="s">
        <v>316</v>
      </c>
      <c r="G4017" s="1">
        <v>99866</v>
      </c>
      <c r="H4017" s="1">
        <v>1348186</v>
      </c>
      <c r="I4017" s="2" t="s">
        <v>124</v>
      </c>
      <c r="J4017" s="2" t="s">
        <v>1197</v>
      </c>
      <c r="K4017" s="1">
        <f>+VLOOKUP(B4017,[32]Sheet1!$A:$H,6,0)</f>
        <v>1248325</v>
      </c>
      <c r="L4017" s="1">
        <f t="shared" si="227"/>
        <v>5</v>
      </c>
      <c r="M4017" s="6">
        <f>+VLOOKUP(B4017,[32]Sheet1!$A:$H,8,0)</f>
        <v>45506</v>
      </c>
      <c r="N4017" t="s">
        <v>6030</v>
      </c>
      <c r="R4017" s="4"/>
    </row>
    <row r="4018" spans="1:18" hidden="1" x14ac:dyDescent="0.2">
      <c r="A4018" s="6">
        <v>45476</v>
      </c>
      <c r="B4018" s="2">
        <v>910</v>
      </c>
      <c r="C4018" s="2" t="s">
        <v>5468</v>
      </c>
      <c r="D4018" s="2" t="s">
        <v>1889</v>
      </c>
      <c r="E4018" s="1">
        <v>-790092</v>
      </c>
      <c r="F4018" s="8" t="s">
        <v>316</v>
      </c>
      <c r="G4018" s="1">
        <v>-63207</v>
      </c>
      <c r="H4018" s="1">
        <v>-853299</v>
      </c>
      <c r="I4018" s="2" t="s">
        <v>1222</v>
      </c>
      <c r="J4018" s="2" t="s">
        <v>915</v>
      </c>
      <c r="K4018" s="1">
        <f>+VLOOKUP(B4018,[32]Sheet1!$A:$H,6,0)</f>
        <v>-790087</v>
      </c>
      <c r="L4018" s="1">
        <f t="shared" si="227"/>
        <v>5</v>
      </c>
      <c r="M4018" s="6">
        <f>+VLOOKUP(B4018,[32]Sheet1!$A:$H,8,0)</f>
        <v>45506</v>
      </c>
      <c r="N4018" t="s">
        <v>6030</v>
      </c>
      <c r="R4018" s="4"/>
    </row>
    <row r="4019" spans="1:18" hidden="1" x14ac:dyDescent="0.2">
      <c r="A4019" s="6">
        <v>45476</v>
      </c>
      <c r="B4019" s="2">
        <v>911</v>
      </c>
      <c r="C4019" s="2" t="s">
        <v>5468</v>
      </c>
      <c r="D4019" s="2" t="s">
        <v>1889</v>
      </c>
      <c r="E4019" s="1">
        <v>-555290</v>
      </c>
      <c r="F4019" s="8" t="s">
        <v>316</v>
      </c>
      <c r="G4019" s="1">
        <v>-44423</v>
      </c>
      <c r="H4019" s="1">
        <v>-599713</v>
      </c>
      <c r="I4019" s="2" t="s">
        <v>1222</v>
      </c>
      <c r="J4019" s="2" t="s">
        <v>915</v>
      </c>
      <c r="K4019" s="1">
        <f>+VLOOKUP(B4019,[32]Sheet1!$A:$H,6,0)</f>
        <v>-555295</v>
      </c>
      <c r="L4019" s="1">
        <f t="shared" si="227"/>
        <v>-5</v>
      </c>
      <c r="M4019" s="6">
        <f>+VLOOKUP(B4019,[32]Sheet1!$A:$H,8,0)</f>
        <v>45506</v>
      </c>
      <c r="N4019" t="s">
        <v>6030</v>
      </c>
      <c r="R4019" s="4"/>
    </row>
    <row r="4020" spans="1:18" hidden="1" x14ac:dyDescent="0.2">
      <c r="A4020" s="6">
        <v>45476</v>
      </c>
      <c r="B4020" s="2">
        <v>912</v>
      </c>
      <c r="C4020" s="2" t="s">
        <v>5468</v>
      </c>
      <c r="D4020" s="2" t="s">
        <v>1889</v>
      </c>
      <c r="E4020" s="1">
        <v>-525078</v>
      </c>
      <c r="F4020" s="8" t="s">
        <v>316</v>
      </c>
      <c r="G4020" s="1">
        <v>-42006</v>
      </c>
      <c r="H4020" s="1">
        <v>-567084</v>
      </c>
      <c r="I4020" s="2" t="s">
        <v>1554</v>
      </c>
      <c r="J4020" s="2" t="s">
        <v>2830</v>
      </c>
      <c r="K4020" s="1">
        <f>+VLOOKUP(B4020,[32]Sheet1!$A:$H,6,0)</f>
        <v>-525075</v>
      </c>
      <c r="L4020" s="1">
        <f t="shared" si="227"/>
        <v>3</v>
      </c>
      <c r="M4020" s="6">
        <f>+VLOOKUP(B4020,[32]Sheet1!$A:$H,8,0)</f>
        <v>45506</v>
      </c>
      <c r="N4020" t="s">
        <v>6030</v>
      </c>
      <c r="R4020" s="4"/>
    </row>
    <row r="4021" spans="1:18" hidden="1" x14ac:dyDescent="0.2">
      <c r="A4021" s="6">
        <v>45476</v>
      </c>
      <c r="B4021" s="2">
        <v>913</v>
      </c>
      <c r="C4021" s="2" t="s">
        <v>5468</v>
      </c>
      <c r="D4021" s="2" t="s">
        <v>1889</v>
      </c>
      <c r="E4021" s="1">
        <v>-88846</v>
      </c>
      <c r="F4021" s="8" t="s">
        <v>316</v>
      </c>
      <c r="G4021" s="1">
        <v>-7108</v>
      </c>
      <c r="H4021" s="1">
        <v>-95954</v>
      </c>
      <c r="I4021" s="2" t="s">
        <v>1554</v>
      </c>
      <c r="J4021" s="2" t="s">
        <v>2830</v>
      </c>
      <c r="K4021" s="1">
        <f>+VLOOKUP(B4021,[32]Sheet1!$A:$H,6,0)</f>
        <v>-88850</v>
      </c>
      <c r="L4021" s="1">
        <f t="shared" si="227"/>
        <v>-4</v>
      </c>
      <c r="M4021" s="6">
        <f>+VLOOKUP(B4021,[32]Sheet1!$A:$H,8,0)</f>
        <v>45506</v>
      </c>
      <c r="N4021" t="s">
        <v>6030</v>
      </c>
      <c r="R4021" s="4"/>
    </row>
    <row r="4022" spans="1:18" hidden="1" x14ac:dyDescent="0.2">
      <c r="A4022" s="6">
        <v>45477</v>
      </c>
      <c r="B4022" s="2">
        <v>33390</v>
      </c>
      <c r="C4022" s="2" t="s">
        <v>5404</v>
      </c>
      <c r="D4022" s="2" t="s">
        <v>5933</v>
      </c>
      <c r="E4022" s="1">
        <v>2381320</v>
      </c>
      <c r="F4022" s="8" t="s">
        <v>316</v>
      </c>
      <c r="G4022" s="1">
        <v>190506</v>
      </c>
      <c r="H4022" s="1">
        <v>2571826</v>
      </c>
      <c r="I4022" s="2" t="s">
        <v>2355</v>
      </c>
      <c r="J4022" s="2" t="s">
        <v>2013</v>
      </c>
      <c r="K4022" s="1">
        <f>+VLOOKUP(B4022,[32]Sheet1!$A:$H,6,0)</f>
        <v>2381325</v>
      </c>
      <c r="L4022" s="1">
        <f t="shared" si="227"/>
        <v>5</v>
      </c>
      <c r="M4022" s="6">
        <f>+VLOOKUP(B4022,[32]Sheet1!$A:$H,8,0)</f>
        <v>45506</v>
      </c>
      <c r="N4022" t="s">
        <v>6030</v>
      </c>
      <c r="R4022" s="4"/>
    </row>
    <row r="4023" spans="1:18" hidden="1" x14ac:dyDescent="0.2">
      <c r="A4023" s="6">
        <v>45477</v>
      </c>
      <c r="B4023" s="2">
        <v>33391</v>
      </c>
      <c r="C4023" s="2" t="s">
        <v>5404</v>
      </c>
      <c r="D4023" s="2" t="s">
        <v>5934</v>
      </c>
      <c r="E4023" s="1">
        <v>3451800</v>
      </c>
      <c r="F4023" s="8" t="s">
        <v>316</v>
      </c>
      <c r="G4023" s="1">
        <v>276144</v>
      </c>
      <c r="H4023" s="1">
        <v>3727944</v>
      </c>
      <c r="I4023" s="2" t="s">
        <v>2355</v>
      </c>
      <c r="J4023" s="2" t="s">
        <v>2013</v>
      </c>
      <c r="K4023" s="1">
        <f>+VLOOKUP(B4023,[32]Sheet1!$A:$H,6,0)</f>
        <v>3451800</v>
      </c>
      <c r="L4023" s="1">
        <f t="shared" si="227"/>
        <v>0</v>
      </c>
      <c r="M4023" s="6">
        <f>+VLOOKUP(B4023,[32]Sheet1!$A:$H,8,0)</f>
        <v>45506</v>
      </c>
      <c r="N4023" t="s">
        <v>6030</v>
      </c>
      <c r="R4023" s="4"/>
    </row>
    <row r="4024" spans="1:18" hidden="1" x14ac:dyDescent="0.2">
      <c r="A4024" s="6">
        <v>45478</v>
      </c>
      <c r="B4024" s="2">
        <v>914</v>
      </c>
      <c r="C4024" s="2" t="s">
        <v>5468</v>
      </c>
      <c r="D4024" s="2" t="s">
        <v>1889</v>
      </c>
      <c r="E4024" s="1">
        <v>-2167822</v>
      </c>
      <c r="F4024" s="8" t="s">
        <v>316</v>
      </c>
      <c r="G4024" s="1">
        <v>-173426</v>
      </c>
      <c r="H4024" s="1">
        <v>-2341248</v>
      </c>
      <c r="I4024" s="2" t="s">
        <v>2119</v>
      </c>
      <c r="J4024" s="2" t="s">
        <v>1150</v>
      </c>
      <c r="K4024" s="1">
        <f>+VLOOKUP(B4024,[32]Sheet1!$A:$H,6,0)</f>
        <v>-2167825</v>
      </c>
      <c r="L4024" s="1">
        <f t="shared" si="227"/>
        <v>-3</v>
      </c>
      <c r="M4024" s="6">
        <f>+VLOOKUP(B4024,[32]Sheet1!$A:$H,8,0)</f>
        <v>45506</v>
      </c>
      <c r="N4024" t="s">
        <v>6030</v>
      </c>
      <c r="R4024" s="4"/>
    </row>
    <row r="4025" spans="1:18" hidden="1" x14ac:dyDescent="0.2">
      <c r="A4025" s="6">
        <v>45478</v>
      </c>
      <c r="B4025" s="2">
        <v>915</v>
      </c>
      <c r="C4025" s="2" t="s">
        <v>5468</v>
      </c>
      <c r="D4025" s="2" t="s">
        <v>1889</v>
      </c>
      <c r="E4025" s="1">
        <v>-42656</v>
      </c>
      <c r="F4025" s="8" t="s">
        <v>316</v>
      </c>
      <c r="G4025" s="1">
        <v>-3412</v>
      </c>
      <c r="H4025" s="1">
        <v>-46068</v>
      </c>
      <c r="I4025" s="2" t="s">
        <v>2119</v>
      </c>
      <c r="J4025" s="2" t="s">
        <v>1150</v>
      </c>
      <c r="K4025" s="1">
        <f>+VLOOKUP(B4025,[32]Sheet1!$A:$H,6,0)</f>
        <v>-42653</v>
      </c>
      <c r="L4025" s="1">
        <f t="shared" si="227"/>
        <v>3</v>
      </c>
      <c r="M4025" s="6">
        <f>+VLOOKUP(B4025,[32]Sheet1!$A:$H,8,0)</f>
        <v>45506</v>
      </c>
      <c r="N4025" t="s">
        <v>6030</v>
      </c>
      <c r="R4025" s="4"/>
    </row>
    <row r="4026" spans="1:18" hidden="1" x14ac:dyDescent="0.2">
      <c r="A4026" s="6">
        <v>45478</v>
      </c>
      <c r="B4026" s="2">
        <v>916</v>
      </c>
      <c r="C4026" s="2" t="s">
        <v>5468</v>
      </c>
      <c r="D4026" s="2" t="s">
        <v>1889</v>
      </c>
      <c r="E4026" s="1">
        <v>-399854</v>
      </c>
      <c r="F4026" s="8" t="s">
        <v>316</v>
      </c>
      <c r="G4026" s="1">
        <v>-31988</v>
      </c>
      <c r="H4026" s="1">
        <v>-431842</v>
      </c>
      <c r="I4026" s="2" t="s">
        <v>24</v>
      </c>
      <c r="J4026" s="2" t="s">
        <v>349</v>
      </c>
      <c r="K4026" s="1">
        <f>+VLOOKUP(B4026,[32]Sheet1!$A:$H,6,0)</f>
        <v>-399854</v>
      </c>
      <c r="L4026" s="1">
        <f t="shared" si="227"/>
        <v>0</v>
      </c>
      <c r="M4026" s="6">
        <f>+VLOOKUP(B4026,[32]Sheet1!$A:$H,8,0)</f>
        <v>45506</v>
      </c>
      <c r="N4026" t="s">
        <v>6030</v>
      </c>
      <c r="R4026" s="4"/>
    </row>
    <row r="4027" spans="1:18" hidden="1" x14ac:dyDescent="0.2">
      <c r="A4027" s="6">
        <v>45478</v>
      </c>
      <c r="B4027" s="2">
        <v>33650</v>
      </c>
      <c r="C4027" s="2" t="s">
        <v>5404</v>
      </c>
      <c r="D4027" s="2" t="s">
        <v>5935</v>
      </c>
      <c r="E4027" s="1">
        <v>2381320</v>
      </c>
      <c r="F4027" s="8" t="s">
        <v>316</v>
      </c>
      <c r="G4027" s="1">
        <v>190506</v>
      </c>
      <c r="H4027" s="1">
        <v>2571826</v>
      </c>
      <c r="I4027" s="2" t="s">
        <v>1222</v>
      </c>
      <c r="J4027" s="2" t="s">
        <v>915</v>
      </c>
      <c r="K4027" s="1">
        <f>+VLOOKUP(B4027,[32]Sheet1!$A:$H,6,0)</f>
        <v>2381325</v>
      </c>
      <c r="L4027" s="1">
        <f t="shared" si="227"/>
        <v>5</v>
      </c>
      <c r="M4027" s="6">
        <f>+VLOOKUP(B4027,[32]Sheet1!$A:$H,8,0)</f>
        <v>45506</v>
      </c>
      <c r="N4027" t="s">
        <v>6030</v>
      </c>
      <c r="R4027" s="4"/>
    </row>
    <row r="4028" spans="1:18" hidden="1" x14ac:dyDescent="0.2">
      <c r="A4028" s="6">
        <v>45478</v>
      </c>
      <c r="B4028" s="2">
        <v>33661</v>
      </c>
      <c r="C4028" s="2" t="s">
        <v>5404</v>
      </c>
      <c r="D4028" s="2" t="s">
        <v>5936</v>
      </c>
      <c r="E4028" s="1">
        <v>1461600</v>
      </c>
      <c r="F4028" s="8" t="s">
        <v>316</v>
      </c>
      <c r="G4028" s="1">
        <v>116928</v>
      </c>
      <c r="H4028" s="1">
        <v>1578528</v>
      </c>
      <c r="I4028" s="2" t="s">
        <v>1900</v>
      </c>
      <c r="J4028" s="2" t="s">
        <v>441</v>
      </c>
      <c r="K4028" s="1">
        <f>+VLOOKUP(B4028,[32]Sheet1!$A:$H,6,0)</f>
        <v>1461600</v>
      </c>
      <c r="L4028" s="1">
        <f t="shared" si="227"/>
        <v>0</v>
      </c>
      <c r="M4028" s="6">
        <f>+VLOOKUP(B4028,[32]Sheet1!$A:$H,8,0)</f>
        <v>45506</v>
      </c>
      <c r="N4028" t="s">
        <v>6030</v>
      </c>
      <c r="R4028" s="4"/>
    </row>
    <row r="4029" spans="1:18" hidden="1" x14ac:dyDescent="0.2">
      <c r="A4029" s="6">
        <v>45478</v>
      </c>
      <c r="B4029" s="2">
        <v>33663</v>
      </c>
      <c r="C4029" s="2" t="s">
        <v>5404</v>
      </c>
      <c r="D4029" s="2" t="s">
        <v>5937</v>
      </c>
      <c r="E4029" s="1">
        <v>952528</v>
      </c>
      <c r="F4029" s="8" t="s">
        <v>316</v>
      </c>
      <c r="G4029" s="1">
        <v>76202</v>
      </c>
      <c r="H4029" s="1">
        <v>1028730</v>
      </c>
      <c r="I4029" s="2" t="s">
        <v>1796</v>
      </c>
      <c r="J4029" s="2" t="s">
        <v>913</v>
      </c>
      <c r="K4029" s="1">
        <f>+VLOOKUP(B4029,[32]Sheet1!$A:$H,6,0)</f>
        <v>952525</v>
      </c>
      <c r="L4029" s="1">
        <f t="shared" si="227"/>
        <v>-3</v>
      </c>
      <c r="M4029" s="6">
        <f>+VLOOKUP(B4029,[32]Sheet1!$A:$H,8,0)</f>
        <v>45506</v>
      </c>
      <c r="N4029" t="s">
        <v>6030</v>
      </c>
      <c r="R4029" s="4"/>
    </row>
    <row r="4030" spans="1:18" hidden="1" x14ac:dyDescent="0.2">
      <c r="A4030" s="6">
        <v>45478</v>
      </c>
      <c r="B4030" s="2">
        <v>33664</v>
      </c>
      <c r="C4030" s="2" t="s">
        <v>5404</v>
      </c>
      <c r="D4030" s="2" t="s">
        <v>5938</v>
      </c>
      <c r="E4030" s="1">
        <v>1248320</v>
      </c>
      <c r="F4030" s="8" t="s">
        <v>316</v>
      </c>
      <c r="G4030" s="1">
        <v>99866</v>
      </c>
      <c r="H4030" s="1">
        <v>1348186</v>
      </c>
      <c r="I4030" s="2" t="s">
        <v>2354</v>
      </c>
      <c r="J4030" s="2" t="s">
        <v>442</v>
      </c>
      <c r="K4030" s="1">
        <f>+VLOOKUP(B4030,[32]Sheet1!$A:$H,6,0)</f>
        <v>1248325</v>
      </c>
      <c r="L4030" s="1">
        <f t="shared" si="227"/>
        <v>5</v>
      </c>
      <c r="M4030" s="6">
        <f>+VLOOKUP(B4030,[32]Sheet1!$A:$H,8,0)</f>
        <v>45506</v>
      </c>
      <c r="N4030" t="s">
        <v>6030</v>
      </c>
      <c r="R4030" s="4"/>
    </row>
    <row r="4031" spans="1:18" hidden="1" x14ac:dyDescent="0.2">
      <c r="A4031" s="6">
        <v>45478</v>
      </c>
      <c r="B4031" s="2">
        <v>33665</v>
      </c>
      <c r="C4031" s="2" t="s">
        <v>5404</v>
      </c>
      <c r="D4031" s="2" t="s">
        <v>5939</v>
      </c>
      <c r="E4031" s="1">
        <v>6548630</v>
      </c>
      <c r="F4031" s="8" t="s">
        <v>316</v>
      </c>
      <c r="G4031" s="1">
        <v>523890</v>
      </c>
      <c r="H4031" s="1">
        <v>7072520</v>
      </c>
      <c r="I4031" s="2" t="s">
        <v>2818</v>
      </c>
      <c r="J4031" s="2" t="s">
        <v>364</v>
      </c>
      <c r="K4031" s="1">
        <f>+VLOOKUP(B4031,[32]Sheet1!$A:$H,6,0)</f>
        <v>6548625</v>
      </c>
      <c r="L4031" s="1">
        <f t="shared" si="227"/>
        <v>-5</v>
      </c>
      <c r="M4031" s="6">
        <f>+VLOOKUP(B4031,[32]Sheet1!$A:$H,8,0)</f>
        <v>45506</v>
      </c>
      <c r="N4031" t="s">
        <v>6030</v>
      </c>
      <c r="R4031" s="4"/>
    </row>
    <row r="4032" spans="1:18" hidden="1" x14ac:dyDescent="0.2">
      <c r="A4032" s="6">
        <v>45481</v>
      </c>
      <c r="B4032" s="2">
        <v>1001</v>
      </c>
      <c r="C4032" s="2" t="s">
        <v>5468</v>
      </c>
      <c r="D4032" s="2" t="s">
        <v>1889</v>
      </c>
      <c r="E4032" s="1">
        <v>-916454</v>
      </c>
      <c r="F4032" s="8" t="s">
        <v>316</v>
      </c>
      <c r="G4032" s="1">
        <v>-73316</v>
      </c>
      <c r="H4032" s="1">
        <v>-989770</v>
      </c>
      <c r="I4032" s="2" t="s">
        <v>24</v>
      </c>
      <c r="J4032" s="2" t="s">
        <v>349</v>
      </c>
      <c r="K4032" s="1">
        <f>+VLOOKUP(B4032,[32]Sheet1!$A:$H,6,0)</f>
        <v>-916454</v>
      </c>
      <c r="L4032" s="1">
        <f t="shared" si="227"/>
        <v>0</v>
      </c>
      <c r="M4032" s="6">
        <f>+VLOOKUP(B4032,[32]Sheet1!$A:$H,8,0)</f>
        <v>45506</v>
      </c>
      <c r="N4032" t="s">
        <v>6030</v>
      </c>
      <c r="R4032" s="4"/>
    </row>
    <row r="4033" spans="1:18" hidden="1" x14ac:dyDescent="0.2">
      <c r="A4033" s="6">
        <v>45481</v>
      </c>
      <c r="B4033" s="2">
        <v>33762</v>
      </c>
      <c r="C4033" s="2" t="s">
        <v>5404</v>
      </c>
      <c r="D4033" s="2" t="s">
        <v>5940</v>
      </c>
      <c r="E4033" s="1">
        <v>888460</v>
      </c>
      <c r="F4033" s="8" t="s">
        <v>316</v>
      </c>
      <c r="G4033" s="1">
        <v>71077</v>
      </c>
      <c r="H4033" s="1">
        <v>959537</v>
      </c>
      <c r="I4033" s="2" t="s">
        <v>2119</v>
      </c>
      <c r="J4033" s="2" t="s">
        <v>1150</v>
      </c>
      <c r="K4033" s="1">
        <f>+VLOOKUP(B4033,[32]Sheet1!$A:$H,6,0)</f>
        <v>888463</v>
      </c>
      <c r="L4033" s="1">
        <f t="shared" si="227"/>
        <v>3</v>
      </c>
      <c r="M4033" s="6">
        <f>+VLOOKUP(B4033,[32]Sheet1!$A:$H,8,0)</f>
        <v>45506</v>
      </c>
      <c r="N4033" t="s">
        <v>6030</v>
      </c>
      <c r="R4033" s="4"/>
    </row>
    <row r="4034" spans="1:18" hidden="1" x14ac:dyDescent="0.2">
      <c r="A4034" s="6">
        <v>45481</v>
      </c>
      <c r="B4034" s="2">
        <v>33763</v>
      </c>
      <c r="C4034" s="2" t="s">
        <v>5404</v>
      </c>
      <c r="D4034" s="2" t="s">
        <v>5941</v>
      </c>
      <c r="E4034" s="1">
        <v>6669520</v>
      </c>
      <c r="F4034" s="8" t="s">
        <v>316</v>
      </c>
      <c r="G4034" s="1">
        <v>533562</v>
      </c>
      <c r="H4034" s="1">
        <v>7203082</v>
      </c>
      <c r="I4034" s="2" t="s">
        <v>2355</v>
      </c>
      <c r="J4034" s="2" t="s">
        <v>2013</v>
      </c>
      <c r="K4034" s="1">
        <f>+VLOOKUP(B4034,[32]Sheet1!$A:$H,6,0)</f>
        <v>6669525</v>
      </c>
      <c r="L4034" s="1">
        <f t="shared" si="227"/>
        <v>5</v>
      </c>
      <c r="M4034" s="6">
        <f>+VLOOKUP(B4034,[32]Sheet1!$A:$H,8,0)</f>
        <v>45506</v>
      </c>
      <c r="N4034" t="s">
        <v>6030</v>
      </c>
      <c r="R4034" s="4"/>
    </row>
    <row r="4035" spans="1:18" hidden="1" x14ac:dyDescent="0.2">
      <c r="A4035" s="6">
        <v>45481</v>
      </c>
      <c r="B4035" s="2">
        <v>33764</v>
      </c>
      <c r="C4035" s="2" t="s">
        <v>5404</v>
      </c>
      <c r="D4035" s="2" t="s">
        <v>5942</v>
      </c>
      <c r="E4035" s="1">
        <v>8151920</v>
      </c>
      <c r="F4035" s="8" t="s">
        <v>316</v>
      </c>
      <c r="G4035" s="1">
        <v>652154</v>
      </c>
      <c r="H4035" s="1">
        <v>8804074</v>
      </c>
      <c r="I4035" s="2" t="s">
        <v>2355</v>
      </c>
      <c r="J4035" s="2" t="s">
        <v>2013</v>
      </c>
      <c r="K4035" s="1">
        <f>+VLOOKUP(B4035,[32]Sheet1!$A:$H,6,0)</f>
        <v>8151925</v>
      </c>
      <c r="L4035" s="1">
        <f t="shared" si="227"/>
        <v>5</v>
      </c>
      <c r="M4035" s="6">
        <f>+VLOOKUP(B4035,[32]Sheet1!$A:$H,8,0)</f>
        <v>45506</v>
      </c>
      <c r="N4035" t="s">
        <v>6030</v>
      </c>
      <c r="R4035" s="4"/>
    </row>
    <row r="4036" spans="1:18" hidden="1" x14ac:dyDescent="0.2">
      <c r="A4036" s="6">
        <v>45481</v>
      </c>
      <c r="B4036" s="2">
        <v>33765</v>
      </c>
      <c r="C4036" s="2" t="s">
        <v>5404</v>
      </c>
      <c r="D4036" s="2" t="s">
        <v>5943</v>
      </c>
      <c r="E4036" s="1">
        <v>13951900</v>
      </c>
      <c r="F4036" s="8" t="s">
        <v>316</v>
      </c>
      <c r="G4036" s="1">
        <v>1116152</v>
      </c>
      <c r="H4036" s="1">
        <v>15068052</v>
      </c>
      <c r="I4036" s="2" t="s">
        <v>2355</v>
      </c>
      <c r="J4036" s="2" t="s">
        <v>2013</v>
      </c>
      <c r="K4036" s="1">
        <f>+VLOOKUP(B4036,[32]Sheet1!$A:$H,6,0)</f>
        <v>13951900</v>
      </c>
      <c r="L4036" s="1">
        <f t="shared" si="227"/>
        <v>0</v>
      </c>
      <c r="M4036" s="6">
        <f>+VLOOKUP(B4036,[32]Sheet1!$A:$H,8,0)</f>
        <v>45506</v>
      </c>
      <c r="N4036" t="s">
        <v>6030</v>
      </c>
      <c r="R4036" s="4"/>
    </row>
    <row r="4037" spans="1:18" hidden="1" x14ac:dyDescent="0.2">
      <c r="A4037" s="6">
        <v>45481</v>
      </c>
      <c r="B4037" s="2">
        <v>33805</v>
      </c>
      <c r="C4037" s="2" t="s">
        <v>5404</v>
      </c>
      <c r="D4037" s="2" t="s">
        <v>5944</v>
      </c>
      <c r="E4037" s="1">
        <v>2381320</v>
      </c>
      <c r="F4037" s="8" t="s">
        <v>316</v>
      </c>
      <c r="G4037" s="1">
        <v>190506</v>
      </c>
      <c r="H4037" s="1">
        <v>2571826</v>
      </c>
      <c r="I4037" s="2" t="s">
        <v>1893</v>
      </c>
      <c r="J4037" s="2" t="s">
        <v>375</v>
      </c>
      <c r="K4037" s="1">
        <f>+VLOOKUP(B4037,[32]Sheet1!$A:$H,6,0)</f>
        <v>2381325</v>
      </c>
      <c r="L4037" s="1">
        <f t="shared" si="227"/>
        <v>5</v>
      </c>
      <c r="M4037" s="6">
        <f>+VLOOKUP(B4037,[32]Sheet1!$A:$H,8,0)</f>
        <v>45506</v>
      </c>
      <c r="N4037" t="s">
        <v>6030</v>
      </c>
      <c r="R4037" s="4"/>
    </row>
    <row r="4038" spans="1:18" hidden="1" x14ac:dyDescent="0.2">
      <c r="A4038" s="6">
        <v>45481</v>
      </c>
      <c r="B4038" s="2">
        <v>33806</v>
      </c>
      <c r="C4038" s="2" t="s">
        <v>5404</v>
      </c>
      <c r="D4038" s="2" t="s">
        <v>5945</v>
      </c>
      <c r="E4038" s="1">
        <v>1248320</v>
      </c>
      <c r="F4038" s="8" t="s">
        <v>316</v>
      </c>
      <c r="G4038" s="1">
        <v>99866</v>
      </c>
      <c r="H4038" s="1">
        <v>1348186</v>
      </c>
      <c r="I4038" s="2" t="s">
        <v>1893</v>
      </c>
      <c r="J4038" s="2" t="s">
        <v>375</v>
      </c>
      <c r="K4038" s="1">
        <f>+VLOOKUP(B4038,[32]Sheet1!$A:$H,6,0)</f>
        <v>1248325</v>
      </c>
      <c r="L4038" s="1">
        <f t="shared" si="227"/>
        <v>5</v>
      </c>
      <c r="M4038" s="6">
        <f>+VLOOKUP(B4038,[32]Sheet1!$A:$H,8,0)</f>
        <v>45506</v>
      </c>
      <c r="N4038" t="s">
        <v>6030</v>
      </c>
      <c r="R4038" s="4"/>
    </row>
    <row r="4039" spans="1:18" hidden="1" x14ac:dyDescent="0.2">
      <c r="A4039" s="6">
        <v>45481</v>
      </c>
      <c r="B4039" s="2">
        <v>33808</v>
      </c>
      <c r="C4039" s="2" t="s">
        <v>5404</v>
      </c>
      <c r="D4039" s="2" t="s">
        <v>5946</v>
      </c>
      <c r="E4039" s="1">
        <v>6823620</v>
      </c>
      <c r="F4039" s="8" t="s">
        <v>316</v>
      </c>
      <c r="G4039" s="1">
        <v>545890</v>
      </c>
      <c r="H4039" s="1">
        <v>7369510</v>
      </c>
      <c r="I4039" s="2" t="s">
        <v>1893</v>
      </c>
      <c r="J4039" s="2" t="s">
        <v>375</v>
      </c>
      <c r="K4039" s="1">
        <f>+VLOOKUP(B4039,[32]Sheet1!$A:$H,6,0)</f>
        <v>6823625</v>
      </c>
      <c r="L4039" s="1">
        <f t="shared" si="227"/>
        <v>5</v>
      </c>
      <c r="M4039" s="6">
        <f>+VLOOKUP(B4039,[32]Sheet1!$A:$H,8,0)</f>
        <v>45506</v>
      </c>
      <c r="N4039" t="s">
        <v>6030</v>
      </c>
      <c r="R4039" s="4"/>
    </row>
    <row r="4040" spans="1:18" hidden="1" x14ac:dyDescent="0.2">
      <c r="A4040" s="6">
        <v>45481</v>
      </c>
      <c r="B4040" s="2">
        <v>33810</v>
      </c>
      <c r="C4040" s="2" t="s">
        <v>5404</v>
      </c>
      <c r="D4040" s="2" t="s">
        <v>5947</v>
      </c>
      <c r="E4040" s="1">
        <v>4442300</v>
      </c>
      <c r="F4040" s="8" t="s">
        <v>316</v>
      </c>
      <c r="G4040" s="1">
        <v>355384</v>
      </c>
      <c r="H4040" s="1">
        <v>4797684</v>
      </c>
      <c r="I4040" s="2" t="s">
        <v>1893</v>
      </c>
      <c r="J4040" s="2" t="s">
        <v>375</v>
      </c>
      <c r="K4040" s="1">
        <f>+VLOOKUP(B4040,[32]Sheet1!$A:$H,6,0)</f>
        <v>4442300</v>
      </c>
      <c r="L4040" s="1">
        <f t="shared" si="227"/>
        <v>0</v>
      </c>
      <c r="M4040" s="6">
        <f>+VLOOKUP(B4040,[32]Sheet1!$A:$H,8,0)</f>
        <v>45506</v>
      </c>
      <c r="N4040" t="s">
        <v>6030</v>
      </c>
      <c r="R4040" s="4"/>
    </row>
    <row r="4041" spans="1:18" hidden="1" x14ac:dyDescent="0.2">
      <c r="A4041" s="6">
        <v>45481</v>
      </c>
      <c r="B4041" s="2">
        <v>33811</v>
      </c>
      <c r="C4041" s="2" t="s">
        <v>5404</v>
      </c>
      <c r="D4041" s="2" t="s">
        <v>5948</v>
      </c>
      <c r="E4041" s="1">
        <v>1072050</v>
      </c>
      <c r="F4041" s="8" t="s">
        <v>316</v>
      </c>
      <c r="G4041" s="1">
        <v>85764</v>
      </c>
      <c r="H4041" s="1">
        <v>1157814</v>
      </c>
      <c r="I4041" s="2" t="s">
        <v>1893</v>
      </c>
      <c r="J4041" s="2" t="s">
        <v>375</v>
      </c>
      <c r="K4041" s="1">
        <f>+VLOOKUP(B4041,[32]Sheet1!$A:$H,6,0)</f>
        <v>1072050</v>
      </c>
      <c r="L4041" s="1">
        <f t="shared" si="227"/>
        <v>0</v>
      </c>
      <c r="M4041" s="6">
        <f>+VLOOKUP(B4041,[32]Sheet1!$A:$H,8,0)</f>
        <v>45506</v>
      </c>
      <c r="N4041" t="s">
        <v>6030</v>
      </c>
      <c r="R4041" s="4"/>
    </row>
    <row r="4042" spans="1:18" hidden="1" x14ac:dyDescent="0.2">
      <c r="A4042" s="6">
        <v>45481</v>
      </c>
      <c r="B4042" s="2">
        <v>33812</v>
      </c>
      <c r="C4042" s="2" t="s">
        <v>5404</v>
      </c>
      <c r="D4042" s="2" t="s">
        <v>5949</v>
      </c>
      <c r="E4042" s="1">
        <v>10568580</v>
      </c>
      <c r="F4042" s="8" t="s">
        <v>316</v>
      </c>
      <c r="G4042" s="1">
        <v>845486</v>
      </c>
      <c r="H4042" s="1">
        <v>11414066</v>
      </c>
      <c r="I4042" s="2" t="s">
        <v>1893</v>
      </c>
      <c r="J4042" s="2" t="s">
        <v>375</v>
      </c>
      <c r="K4042" s="1">
        <f>+VLOOKUP(B4042,[32]Sheet1!$A:$H,6,0)</f>
        <v>10568575</v>
      </c>
      <c r="L4042" s="1">
        <f t="shared" si="227"/>
        <v>-5</v>
      </c>
      <c r="M4042" s="6">
        <f>+VLOOKUP(B4042,[32]Sheet1!$A:$H,8,0)</f>
        <v>45506</v>
      </c>
      <c r="N4042" t="s">
        <v>6030</v>
      </c>
      <c r="R4042" s="4"/>
    </row>
    <row r="4043" spans="1:18" hidden="1" x14ac:dyDescent="0.2">
      <c r="A4043" s="6">
        <v>45481</v>
      </c>
      <c r="B4043" s="2">
        <v>33813</v>
      </c>
      <c r="C4043" s="2" t="s">
        <v>5404</v>
      </c>
      <c r="D4043" s="2" t="s">
        <v>5950</v>
      </c>
      <c r="E4043" s="1">
        <v>4442300</v>
      </c>
      <c r="F4043" s="8" t="s">
        <v>316</v>
      </c>
      <c r="G4043" s="1">
        <v>355384</v>
      </c>
      <c r="H4043" s="1">
        <v>4797684</v>
      </c>
      <c r="I4043" s="2" t="s">
        <v>1893</v>
      </c>
      <c r="J4043" s="2" t="s">
        <v>375</v>
      </c>
      <c r="K4043" s="1">
        <f>+VLOOKUP(B4043,[32]Sheet1!$A:$H,6,0)</f>
        <v>4442300</v>
      </c>
      <c r="L4043" s="1">
        <f t="shared" si="227"/>
        <v>0</v>
      </c>
      <c r="M4043" s="6">
        <f>+VLOOKUP(B4043,[32]Sheet1!$A:$H,8,0)</f>
        <v>45506</v>
      </c>
      <c r="N4043" t="s">
        <v>6030</v>
      </c>
      <c r="R4043" s="4"/>
    </row>
    <row r="4044" spans="1:18" hidden="1" x14ac:dyDescent="0.2">
      <c r="A4044" s="6">
        <v>45481</v>
      </c>
      <c r="B4044" s="2">
        <v>33814</v>
      </c>
      <c r="C4044" s="2" t="s">
        <v>5404</v>
      </c>
      <c r="D4044" s="2" t="s">
        <v>5951</v>
      </c>
      <c r="E4044" s="1">
        <v>2665380</v>
      </c>
      <c r="F4044" s="8" t="s">
        <v>316</v>
      </c>
      <c r="G4044" s="1">
        <v>213230</v>
      </c>
      <c r="H4044" s="1">
        <v>2878610</v>
      </c>
      <c r="I4044" s="2" t="s">
        <v>1893</v>
      </c>
      <c r="J4044" s="2" t="s">
        <v>375</v>
      </c>
      <c r="K4044" s="1">
        <f>+VLOOKUP(B4044,[32]Sheet1!$A:$H,6,0)</f>
        <v>2665375</v>
      </c>
      <c r="L4044" s="1">
        <f t="shared" si="227"/>
        <v>-5</v>
      </c>
      <c r="M4044" s="6">
        <f>+VLOOKUP(B4044,[32]Sheet1!$A:$H,8,0)</f>
        <v>45506</v>
      </c>
      <c r="N4044" t="s">
        <v>6030</v>
      </c>
      <c r="R4044" s="4"/>
    </row>
    <row r="4045" spans="1:18" hidden="1" x14ac:dyDescent="0.2">
      <c r="A4045" s="6">
        <v>45481</v>
      </c>
      <c r="B4045" s="2">
        <v>33815</v>
      </c>
      <c r="C4045" s="2" t="s">
        <v>5404</v>
      </c>
      <c r="D4045" s="2" t="s">
        <v>5952</v>
      </c>
      <c r="E4045" s="1">
        <v>1461600</v>
      </c>
      <c r="F4045" s="8" t="s">
        <v>316</v>
      </c>
      <c r="G4045" s="1">
        <v>116928</v>
      </c>
      <c r="H4045" s="1">
        <v>1578528</v>
      </c>
      <c r="I4045" s="2" t="s">
        <v>1893</v>
      </c>
      <c r="J4045" s="2" t="s">
        <v>375</v>
      </c>
      <c r="K4045" s="1">
        <f>+VLOOKUP(B4045,[32]Sheet1!$A:$H,6,0)</f>
        <v>1461600</v>
      </c>
      <c r="L4045" s="1">
        <f t="shared" si="227"/>
        <v>0</v>
      </c>
      <c r="M4045" s="6">
        <f>+VLOOKUP(B4045,[32]Sheet1!$A:$H,8,0)</f>
        <v>45506</v>
      </c>
      <c r="N4045" t="s">
        <v>6030</v>
      </c>
      <c r="R4045" s="4"/>
    </row>
    <row r="4046" spans="1:18" hidden="1" x14ac:dyDescent="0.2">
      <c r="A4046" s="6">
        <v>45481</v>
      </c>
      <c r="B4046" s="2">
        <v>33816</v>
      </c>
      <c r="C4046" s="2" t="s">
        <v>5404</v>
      </c>
      <c r="D4046" s="2" t="s">
        <v>5953</v>
      </c>
      <c r="E4046" s="1">
        <v>2594600</v>
      </c>
      <c r="F4046" s="8" t="s">
        <v>316</v>
      </c>
      <c r="G4046" s="1">
        <v>207568</v>
      </c>
      <c r="H4046" s="1">
        <v>2802168</v>
      </c>
      <c r="I4046" s="2" t="s">
        <v>1893</v>
      </c>
      <c r="J4046" s="2" t="s">
        <v>375</v>
      </c>
      <c r="K4046" s="1">
        <f>+VLOOKUP(B4046,[32]Sheet1!$A:$H,6,0)</f>
        <v>2594600</v>
      </c>
      <c r="L4046" s="1">
        <f t="shared" si="227"/>
        <v>0</v>
      </c>
      <c r="M4046" s="6">
        <f>+VLOOKUP(B4046,[32]Sheet1!$A:$H,8,0)</f>
        <v>45506</v>
      </c>
      <c r="N4046" t="s">
        <v>6030</v>
      </c>
      <c r="R4046" s="4"/>
    </row>
    <row r="4047" spans="1:18" hidden="1" x14ac:dyDescent="0.2">
      <c r="A4047" s="6">
        <v>45482</v>
      </c>
      <c r="B4047" s="2">
        <v>33976</v>
      </c>
      <c r="C4047" s="2" t="s">
        <v>5404</v>
      </c>
      <c r="D4047" s="2" t="s">
        <v>5954</v>
      </c>
      <c r="E4047" s="1">
        <v>5690620</v>
      </c>
      <c r="F4047" s="8" t="s">
        <v>316</v>
      </c>
      <c r="G4047" s="1">
        <v>455250</v>
      </c>
      <c r="H4047" s="1">
        <v>6145870</v>
      </c>
      <c r="I4047" s="2" t="s">
        <v>1893</v>
      </c>
      <c r="J4047" s="2" t="s">
        <v>375</v>
      </c>
      <c r="K4047" s="1">
        <f>+VLOOKUP(B4047,[32]Sheet1!$A:$H,6,0)</f>
        <v>5690625</v>
      </c>
      <c r="L4047" s="1">
        <f t="shared" si="227"/>
        <v>5</v>
      </c>
      <c r="M4047" s="6">
        <f>+VLOOKUP(B4047,[32]Sheet1!$A:$H,8,0)</f>
        <v>45506</v>
      </c>
      <c r="N4047" t="s">
        <v>6030</v>
      </c>
      <c r="R4047" s="4"/>
    </row>
    <row r="4048" spans="1:18" hidden="1" x14ac:dyDescent="0.2">
      <c r="A4048" s="6">
        <v>45483</v>
      </c>
      <c r="B4048" s="2">
        <v>34131</v>
      </c>
      <c r="C4048" s="2" t="s">
        <v>5404</v>
      </c>
      <c r="D4048" s="2" t="s">
        <v>5955</v>
      </c>
      <c r="E4048" s="1">
        <v>2381320</v>
      </c>
      <c r="F4048" s="8" t="s">
        <v>316</v>
      </c>
      <c r="G4048" s="1">
        <v>190506</v>
      </c>
      <c r="H4048" s="1">
        <v>2571826</v>
      </c>
      <c r="I4048" s="2" t="s">
        <v>1900</v>
      </c>
      <c r="J4048" s="2" t="s">
        <v>441</v>
      </c>
      <c r="K4048" s="1">
        <f>+VLOOKUP(B4048,[32]Sheet1!$A:$H,6,0)</f>
        <v>2381325</v>
      </c>
      <c r="L4048" s="1">
        <f t="shared" si="227"/>
        <v>5</v>
      </c>
      <c r="M4048" s="6">
        <f>+VLOOKUP(B4048,[32]Sheet1!$A:$H,8,0)</f>
        <v>45506</v>
      </c>
      <c r="N4048" t="s">
        <v>6030</v>
      </c>
      <c r="R4048" s="4"/>
    </row>
    <row r="4049" spans="1:18" hidden="1" x14ac:dyDescent="0.2">
      <c r="A4049" s="6">
        <v>45483</v>
      </c>
      <c r="B4049" s="2">
        <v>34132</v>
      </c>
      <c r="C4049" s="2" t="s">
        <v>5404</v>
      </c>
      <c r="D4049" s="2" t="s">
        <v>5956</v>
      </c>
      <c r="E4049" s="1">
        <v>888460</v>
      </c>
      <c r="F4049" s="8" t="s">
        <v>316</v>
      </c>
      <c r="G4049" s="1">
        <v>71077</v>
      </c>
      <c r="H4049" s="1">
        <v>959537</v>
      </c>
      <c r="I4049" s="2" t="s">
        <v>1900</v>
      </c>
      <c r="J4049" s="2" t="s">
        <v>441</v>
      </c>
      <c r="K4049" s="1">
        <f>+VLOOKUP(B4049,[32]Sheet1!$A:$H,6,0)</f>
        <v>888463</v>
      </c>
      <c r="L4049" s="1">
        <f t="shared" si="227"/>
        <v>3</v>
      </c>
      <c r="M4049" s="6">
        <f>+VLOOKUP(B4049,[32]Sheet1!$A:$H,8,0)</f>
        <v>45506</v>
      </c>
      <c r="N4049" t="s">
        <v>6030</v>
      </c>
      <c r="R4049" s="4"/>
    </row>
    <row r="4050" spans="1:18" hidden="1" x14ac:dyDescent="0.2">
      <c r="A4050" s="6">
        <v>45483</v>
      </c>
      <c r="B4050" s="2">
        <v>34133</v>
      </c>
      <c r="C4050" s="2" t="s">
        <v>5404</v>
      </c>
      <c r="D4050" s="2" t="s">
        <v>5957</v>
      </c>
      <c r="E4050" s="1">
        <v>3269780</v>
      </c>
      <c r="F4050" s="8" t="s">
        <v>316</v>
      </c>
      <c r="G4050" s="1">
        <v>261582</v>
      </c>
      <c r="H4050" s="1">
        <v>3531362</v>
      </c>
      <c r="I4050" s="2" t="s">
        <v>124</v>
      </c>
      <c r="J4050" s="2" t="s">
        <v>1197</v>
      </c>
      <c r="K4050" s="1">
        <f>+VLOOKUP(B4050,[32]Sheet1!$A:$H,6,0)</f>
        <v>3269775</v>
      </c>
      <c r="L4050" s="1">
        <f t="shared" si="227"/>
        <v>-5</v>
      </c>
      <c r="M4050" s="6">
        <f>+VLOOKUP(B4050,[32]Sheet1!$A:$H,8,0)</f>
        <v>45506</v>
      </c>
      <c r="N4050" t="s">
        <v>6030</v>
      </c>
      <c r="R4050" s="4"/>
    </row>
    <row r="4051" spans="1:18" hidden="1" x14ac:dyDescent="0.2">
      <c r="A4051" s="6">
        <v>45483</v>
      </c>
      <c r="B4051" s="2">
        <v>34134</v>
      </c>
      <c r="C4051" s="2" t="s">
        <v>5404</v>
      </c>
      <c r="D4051" s="2" t="s">
        <v>5958</v>
      </c>
      <c r="E4051" s="1">
        <v>2807880</v>
      </c>
      <c r="F4051" s="8" t="s">
        <v>316</v>
      </c>
      <c r="G4051" s="1">
        <v>224630</v>
      </c>
      <c r="H4051" s="1">
        <v>3032510</v>
      </c>
      <c r="I4051" s="2" t="s">
        <v>1554</v>
      </c>
      <c r="J4051" s="2" t="s">
        <v>2830</v>
      </c>
      <c r="K4051" s="1">
        <f>+VLOOKUP(B4051,[32]Sheet1!$A:$H,6,0)</f>
        <v>2807875</v>
      </c>
      <c r="L4051" s="1">
        <f t="shared" si="227"/>
        <v>-5</v>
      </c>
      <c r="M4051" s="6">
        <f>+VLOOKUP(B4051,[32]Sheet1!$A:$H,8,0)</f>
        <v>45506</v>
      </c>
      <c r="N4051" t="s">
        <v>6030</v>
      </c>
      <c r="R4051" s="4"/>
    </row>
    <row r="4052" spans="1:18" hidden="1" x14ac:dyDescent="0.2">
      <c r="A4052" s="6">
        <v>45483</v>
      </c>
      <c r="B4052" s="2">
        <v>34135</v>
      </c>
      <c r="C4052" s="2" t="s">
        <v>5404</v>
      </c>
      <c r="D4052" s="2" t="s">
        <v>5959</v>
      </c>
      <c r="E4052" s="1">
        <v>1589568</v>
      </c>
      <c r="F4052" s="8" t="s">
        <v>316</v>
      </c>
      <c r="G4052" s="1">
        <v>127165</v>
      </c>
      <c r="H4052" s="1">
        <v>1716733</v>
      </c>
      <c r="I4052" s="2" t="s">
        <v>2818</v>
      </c>
      <c r="J4052" s="2" t="s">
        <v>364</v>
      </c>
      <c r="K4052" s="1">
        <f>+VLOOKUP(B4052,[32]Sheet1!$A:$H,6,0)</f>
        <v>1589563</v>
      </c>
      <c r="L4052" s="1">
        <f t="shared" si="227"/>
        <v>-5</v>
      </c>
      <c r="M4052" s="6">
        <f>+VLOOKUP(B4052,[32]Sheet1!$A:$H,8,0)</f>
        <v>45506</v>
      </c>
      <c r="N4052" t="s">
        <v>6030</v>
      </c>
      <c r="R4052" s="4"/>
    </row>
    <row r="4053" spans="1:18" hidden="1" x14ac:dyDescent="0.2">
      <c r="A4053" s="6">
        <v>45483</v>
      </c>
      <c r="B4053" s="2">
        <v>34136</v>
      </c>
      <c r="C4053" s="2" t="s">
        <v>5404</v>
      </c>
      <c r="D4053" s="2" t="s">
        <v>5960</v>
      </c>
      <c r="E4053" s="1">
        <v>1248320</v>
      </c>
      <c r="F4053" s="8" t="s">
        <v>316</v>
      </c>
      <c r="G4053" s="1">
        <v>99866</v>
      </c>
      <c r="H4053" s="1">
        <v>1348186</v>
      </c>
      <c r="I4053" s="2" t="s">
        <v>431</v>
      </c>
      <c r="J4053" s="2" t="s">
        <v>2857</v>
      </c>
      <c r="K4053" s="1">
        <f>+VLOOKUP(B4053,[32]Sheet1!$A:$H,6,0)</f>
        <v>1248325</v>
      </c>
      <c r="L4053" s="1">
        <f t="shared" si="227"/>
        <v>5</v>
      </c>
      <c r="M4053" s="6">
        <f>+VLOOKUP(B4053,[32]Sheet1!$A:$H,8,0)</f>
        <v>45506</v>
      </c>
      <c r="N4053" t="s">
        <v>6030</v>
      </c>
      <c r="R4053" s="4"/>
    </row>
    <row r="4054" spans="1:18" hidden="1" x14ac:dyDescent="0.2">
      <c r="A4054" s="6">
        <v>45483</v>
      </c>
      <c r="B4054" s="2">
        <v>34137</v>
      </c>
      <c r="C4054" s="2" t="s">
        <v>5404</v>
      </c>
      <c r="D4054" s="2" t="s">
        <v>5961</v>
      </c>
      <c r="E4054" s="1">
        <v>3025240</v>
      </c>
      <c r="F4054" s="8" t="s">
        <v>316</v>
      </c>
      <c r="G4054" s="1">
        <v>242019</v>
      </c>
      <c r="H4054" s="1">
        <v>3267259</v>
      </c>
      <c r="I4054" s="2" t="s">
        <v>2339</v>
      </c>
      <c r="J4054" s="2" t="s">
        <v>1408</v>
      </c>
      <c r="K4054" s="1">
        <f>+VLOOKUP(B4054,[32]Sheet1!$A:$H,6,0)</f>
        <v>3025238</v>
      </c>
      <c r="L4054" s="1">
        <f t="shared" si="227"/>
        <v>-2</v>
      </c>
      <c r="M4054" s="6">
        <f>+VLOOKUP(B4054,[32]Sheet1!$A:$H,8,0)</f>
        <v>45506</v>
      </c>
      <c r="N4054" t="s">
        <v>6030</v>
      </c>
      <c r="R4054" s="4"/>
    </row>
    <row r="4055" spans="1:18" hidden="1" x14ac:dyDescent="0.2">
      <c r="A4055" s="6">
        <v>45483</v>
      </c>
      <c r="B4055" s="2">
        <v>34138</v>
      </c>
      <c r="C4055" s="2" t="s">
        <v>5404</v>
      </c>
      <c r="D4055" s="2" t="s">
        <v>5962</v>
      </c>
      <c r="E4055" s="1">
        <v>888460</v>
      </c>
      <c r="F4055" s="8" t="s">
        <v>316</v>
      </c>
      <c r="G4055" s="1">
        <v>71077</v>
      </c>
      <c r="H4055" s="1">
        <v>959537</v>
      </c>
      <c r="I4055" s="2" t="s">
        <v>1796</v>
      </c>
      <c r="J4055" s="2" t="s">
        <v>913</v>
      </c>
      <c r="K4055" s="1">
        <f>+VLOOKUP(B4055,[32]Sheet1!$A:$H,6,0)</f>
        <v>888463</v>
      </c>
      <c r="L4055" s="1">
        <f t="shared" si="227"/>
        <v>3</v>
      </c>
      <c r="M4055" s="6">
        <f>+VLOOKUP(B4055,[32]Sheet1!$A:$H,8,0)</f>
        <v>45506</v>
      </c>
      <c r="N4055" t="s">
        <v>6030</v>
      </c>
      <c r="R4055" s="4"/>
    </row>
    <row r="4056" spans="1:18" hidden="1" x14ac:dyDescent="0.2">
      <c r="A4056" s="6">
        <v>45483</v>
      </c>
      <c r="B4056" s="2">
        <v>34139</v>
      </c>
      <c r="C4056" s="2" t="s">
        <v>5404</v>
      </c>
      <c r="D4056" s="2" t="s">
        <v>5963</v>
      </c>
      <c r="E4056" s="1">
        <v>2136780</v>
      </c>
      <c r="F4056" s="8" t="s">
        <v>316</v>
      </c>
      <c r="G4056" s="1">
        <v>170942</v>
      </c>
      <c r="H4056" s="1">
        <v>2307722</v>
      </c>
      <c r="I4056" s="2" t="s">
        <v>944</v>
      </c>
      <c r="J4056" s="2" t="s">
        <v>319</v>
      </c>
      <c r="K4056" s="1">
        <f>+VLOOKUP(B4056,[32]Sheet1!$A:$H,6,0)</f>
        <v>2136775</v>
      </c>
      <c r="L4056" s="1">
        <f t="shared" si="227"/>
        <v>-5</v>
      </c>
      <c r="M4056" s="6">
        <f>+VLOOKUP(B4056,[32]Sheet1!$A:$H,8,0)</f>
        <v>45506</v>
      </c>
      <c r="N4056" t="s">
        <v>6030</v>
      </c>
      <c r="R4056" s="4"/>
    </row>
    <row r="4057" spans="1:18" hidden="1" x14ac:dyDescent="0.2">
      <c r="A4057" s="6">
        <v>45484</v>
      </c>
      <c r="B4057" s="2">
        <v>34629</v>
      </c>
      <c r="C4057" s="2" t="s">
        <v>5404</v>
      </c>
      <c r="D4057" s="2" t="s">
        <v>5964</v>
      </c>
      <c r="E4057" s="1">
        <v>1226174</v>
      </c>
      <c r="F4057" s="8" t="s">
        <v>316</v>
      </c>
      <c r="G4057" s="1">
        <v>98094</v>
      </c>
      <c r="H4057" s="1">
        <v>1324268</v>
      </c>
      <c r="I4057" s="2" t="s">
        <v>1796</v>
      </c>
      <c r="J4057" s="2" t="s">
        <v>913</v>
      </c>
      <c r="K4057" s="1">
        <f>+VLOOKUP(B4057,[32]Sheet1!$A:$H,6,0)</f>
        <v>1226175</v>
      </c>
      <c r="L4057" s="1">
        <f t="shared" si="227"/>
        <v>1</v>
      </c>
      <c r="M4057" s="6">
        <f>+VLOOKUP(B4057,[32]Sheet1!$A:$H,8,0)</f>
        <v>45506</v>
      </c>
      <c r="N4057" t="s">
        <v>6030</v>
      </c>
      <c r="R4057" s="4"/>
    </row>
    <row r="4058" spans="1:18" hidden="1" x14ac:dyDescent="0.2">
      <c r="A4058" s="6">
        <v>45484</v>
      </c>
      <c r="B4058" s="2">
        <v>34876</v>
      </c>
      <c r="C4058" s="2" t="s">
        <v>5404</v>
      </c>
      <c r="D4058" s="2" t="s">
        <v>5965</v>
      </c>
      <c r="E4058" s="1">
        <v>1674880</v>
      </c>
      <c r="F4058" s="8" t="s">
        <v>316</v>
      </c>
      <c r="G4058" s="1">
        <v>133990</v>
      </c>
      <c r="H4058" s="1">
        <v>1808870</v>
      </c>
      <c r="I4058" s="2" t="s">
        <v>2355</v>
      </c>
      <c r="J4058" s="2" t="s">
        <v>2013</v>
      </c>
      <c r="K4058" s="1">
        <f>+VLOOKUP(B4058,[32]Sheet1!$A:$H,6,0)</f>
        <v>1674875</v>
      </c>
      <c r="L4058" s="1">
        <f t="shared" si="227"/>
        <v>-5</v>
      </c>
      <c r="M4058" s="6">
        <f>+VLOOKUP(B4058,[32]Sheet1!$A:$H,8,0)</f>
        <v>45506</v>
      </c>
      <c r="N4058" t="s">
        <v>6030</v>
      </c>
      <c r="R4058" s="4"/>
    </row>
    <row r="4059" spans="1:18" hidden="1" x14ac:dyDescent="0.2">
      <c r="A4059" s="6">
        <v>45484</v>
      </c>
      <c r="B4059" s="2">
        <v>34877</v>
      </c>
      <c r="C4059" s="2" t="s">
        <v>5404</v>
      </c>
      <c r="D4059" s="2" t="s">
        <v>5966</v>
      </c>
      <c r="E4059" s="1">
        <v>2144100</v>
      </c>
      <c r="F4059" s="8" t="s">
        <v>316</v>
      </c>
      <c r="G4059" s="1">
        <v>171528</v>
      </c>
      <c r="H4059" s="1">
        <v>2315628</v>
      </c>
      <c r="I4059" s="2" t="s">
        <v>2119</v>
      </c>
      <c r="J4059" s="2" t="s">
        <v>1150</v>
      </c>
      <c r="K4059" s="1">
        <f>+VLOOKUP(B4059,[32]Sheet1!$A:$H,6,0)</f>
        <v>2144100</v>
      </c>
      <c r="L4059" s="1">
        <f t="shared" si="227"/>
        <v>0</v>
      </c>
      <c r="M4059" s="6">
        <f>+VLOOKUP(B4059,[32]Sheet1!$A:$H,8,0)</f>
        <v>45506</v>
      </c>
      <c r="N4059" t="s">
        <v>6030</v>
      </c>
      <c r="R4059" s="4"/>
    </row>
    <row r="4060" spans="1:18" hidden="1" x14ac:dyDescent="0.2">
      <c r="A4060" s="6">
        <v>45486</v>
      </c>
      <c r="B4060" s="2">
        <v>35287</v>
      </c>
      <c r="C4060" s="2" t="s">
        <v>5404</v>
      </c>
      <c r="D4060" s="2" t="s">
        <v>5967</v>
      </c>
      <c r="E4060" s="1">
        <v>2350060</v>
      </c>
      <c r="F4060" s="8" t="s">
        <v>316</v>
      </c>
      <c r="G4060" s="1">
        <v>188005</v>
      </c>
      <c r="H4060" s="1">
        <v>2538065</v>
      </c>
      <c r="I4060" s="2" t="s">
        <v>1222</v>
      </c>
      <c r="J4060" s="2" t="s">
        <v>915</v>
      </c>
      <c r="K4060" s="1">
        <f>+VLOOKUP(B4060,[32]Sheet1!$A:$H,6,0)</f>
        <v>2350063</v>
      </c>
      <c r="L4060" s="1">
        <f t="shared" si="227"/>
        <v>3</v>
      </c>
      <c r="M4060" s="6">
        <f>+VLOOKUP(B4060,[32]Sheet1!$A:$H,8,0)</f>
        <v>45506</v>
      </c>
      <c r="N4060" t="s">
        <v>6030</v>
      </c>
      <c r="R4060" s="4"/>
    </row>
    <row r="4061" spans="1:18" hidden="1" x14ac:dyDescent="0.2">
      <c r="A4061" s="6">
        <v>45486</v>
      </c>
      <c r="B4061" s="2">
        <v>35288</v>
      </c>
      <c r="C4061" s="2" t="s">
        <v>5404</v>
      </c>
      <c r="D4061" s="2" t="s">
        <v>5968</v>
      </c>
      <c r="E4061" s="1">
        <v>1072050</v>
      </c>
      <c r="F4061" s="8" t="s">
        <v>316</v>
      </c>
      <c r="G4061" s="1">
        <v>85764</v>
      </c>
      <c r="H4061" s="1">
        <v>1157814</v>
      </c>
      <c r="I4061" s="2" t="s">
        <v>1222</v>
      </c>
      <c r="J4061" s="2" t="s">
        <v>915</v>
      </c>
      <c r="K4061" s="1">
        <f>+VLOOKUP(B4061,[32]Sheet1!$A:$H,6,0)</f>
        <v>1072050</v>
      </c>
      <c r="L4061" s="1">
        <f t="shared" si="227"/>
        <v>0</v>
      </c>
      <c r="M4061" s="6">
        <f>+VLOOKUP(B4061,[32]Sheet1!$A:$H,8,0)</f>
        <v>45506</v>
      </c>
      <c r="N4061" t="s">
        <v>6030</v>
      </c>
      <c r="R4061" s="4"/>
    </row>
    <row r="4062" spans="1:18" hidden="1" x14ac:dyDescent="0.2">
      <c r="A4062" s="6">
        <v>45488</v>
      </c>
      <c r="B4062" s="2">
        <v>1028</v>
      </c>
      <c r="C4062" s="2" t="s">
        <v>5468</v>
      </c>
      <c r="D4062" s="2" t="s">
        <v>1889</v>
      </c>
      <c r="E4062" s="1">
        <v>-100366</v>
      </c>
      <c r="F4062" s="8" t="s">
        <v>316</v>
      </c>
      <c r="G4062" s="1">
        <v>-8029</v>
      </c>
      <c r="H4062" s="1">
        <v>-108395</v>
      </c>
      <c r="I4062" s="2" t="s">
        <v>124</v>
      </c>
      <c r="J4062" s="2" t="s">
        <v>1197</v>
      </c>
      <c r="K4062" s="1">
        <f>+VLOOKUP(B4062,[32]Sheet1!$A:$H,6,0)</f>
        <v>-100362</v>
      </c>
      <c r="L4062" s="1">
        <f t="shared" si="227"/>
        <v>4</v>
      </c>
      <c r="M4062" s="6">
        <f>+VLOOKUP(B4062,[32]Sheet1!$A:$H,8,0)</f>
        <v>45506</v>
      </c>
      <c r="N4062" t="s">
        <v>6030</v>
      </c>
      <c r="R4062" s="4"/>
    </row>
    <row r="4063" spans="1:18" hidden="1" x14ac:dyDescent="0.2">
      <c r="A4063" s="6">
        <v>45488</v>
      </c>
      <c r="B4063" s="2">
        <v>35305</v>
      </c>
      <c r="C4063" s="2" t="s">
        <v>5404</v>
      </c>
      <c r="D4063" s="2" t="s">
        <v>5969</v>
      </c>
      <c r="E4063" s="1">
        <v>2222092</v>
      </c>
      <c r="F4063" s="8" t="s">
        <v>316</v>
      </c>
      <c r="G4063" s="1">
        <v>177767</v>
      </c>
      <c r="H4063" s="1">
        <v>2399859</v>
      </c>
      <c r="I4063" s="2" t="s">
        <v>2818</v>
      </c>
      <c r="J4063" s="2" t="s">
        <v>364</v>
      </c>
      <c r="K4063" s="1">
        <f>+VLOOKUP(B4063,[32]Sheet1!$A:$H,6,0)</f>
        <v>2222088</v>
      </c>
      <c r="L4063" s="1">
        <f t="shared" si="227"/>
        <v>-4</v>
      </c>
      <c r="M4063" s="6">
        <f>+VLOOKUP(B4063,[32]Sheet1!$A:$H,8,0)</f>
        <v>45506</v>
      </c>
      <c r="N4063" t="s">
        <v>6030</v>
      </c>
      <c r="R4063" s="4"/>
    </row>
    <row r="4064" spans="1:18" hidden="1" x14ac:dyDescent="0.2">
      <c r="A4064" s="6">
        <v>45488</v>
      </c>
      <c r="B4064" s="2">
        <v>35306</v>
      </c>
      <c r="C4064" s="2" t="s">
        <v>5404</v>
      </c>
      <c r="D4064" s="2" t="s">
        <v>5970</v>
      </c>
      <c r="E4064" s="1">
        <v>2381320</v>
      </c>
      <c r="F4064" s="8" t="s">
        <v>316</v>
      </c>
      <c r="G4064" s="1">
        <v>190506</v>
      </c>
      <c r="H4064" s="1">
        <v>2571826</v>
      </c>
      <c r="I4064" s="2" t="s">
        <v>2818</v>
      </c>
      <c r="J4064" s="2" t="s">
        <v>364</v>
      </c>
      <c r="K4064" s="1">
        <f>+VLOOKUP(B4064,[32]Sheet1!$A:$H,6,0)</f>
        <v>2381325</v>
      </c>
      <c r="L4064" s="1">
        <f t="shared" si="227"/>
        <v>5</v>
      </c>
      <c r="M4064" s="6">
        <f>+VLOOKUP(B4064,[32]Sheet1!$A:$H,8,0)</f>
        <v>45506</v>
      </c>
      <c r="N4064" t="s">
        <v>6030</v>
      </c>
      <c r="R4064" s="4"/>
    </row>
    <row r="4065" spans="1:18" hidden="1" x14ac:dyDescent="0.2">
      <c r="A4065" s="6">
        <v>45488</v>
      </c>
      <c r="B4065" s="2">
        <v>35307</v>
      </c>
      <c r="C4065" s="2" t="s">
        <v>5404</v>
      </c>
      <c r="D4065" s="2" t="s">
        <v>5971</v>
      </c>
      <c r="E4065" s="1">
        <v>1248320</v>
      </c>
      <c r="F4065" s="8" t="s">
        <v>316</v>
      </c>
      <c r="G4065" s="1">
        <v>99866</v>
      </c>
      <c r="H4065" s="1">
        <v>1348186</v>
      </c>
      <c r="I4065" s="2" t="s">
        <v>1554</v>
      </c>
      <c r="J4065" s="2" t="s">
        <v>2830</v>
      </c>
      <c r="K4065" s="1">
        <f>+VLOOKUP(B4065,[32]Sheet1!$A:$H,6,0)</f>
        <v>1248325</v>
      </c>
      <c r="L4065" s="1">
        <f t="shared" si="227"/>
        <v>5</v>
      </c>
      <c r="M4065" s="6">
        <f>+VLOOKUP(B4065,[32]Sheet1!$A:$H,8,0)</f>
        <v>45506</v>
      </c>
      <c r="N4065" t="s">
        <v>6030</v>
      </c>
      <c r="R4065" s="4"/>
    </row>
    <row r="4066" spans="1:18" hidden="1" x14ac:dyDescent="0.2">
      <c r="A4066" s="6">
        <v>45488</v>
      </c>
      <c r="B4066" s="2">
        <v>35308</v>
      </c>
      <c r="C4066" s="2" t="s">
        <v>5404</v>
      </c>
      <c r="D4066" s="2" t="s">
        <v>5972</v>
      </c>
      <c r="E4066" s="1">
        <v>888460</v>
      </c>
      <c r="F4066" s="8" t="s">
        <v>316</v>
      </c>
      <c r="G4066" s="1">
        <v>71077</v>
      </c>
      <c r="H4066" s="1">
        <v>959537</v>
      </c>
      <c r="I4066" s="2" t="s">
        <v>2445</v>
      </c>
      <c r="J4066" s="2" t="s">
        <v>1098</v>
      </c>
      <c r="K4066" s="1">
        <f>+VLOOKUP(B4066,[32]Sheet1!$A:$H,6,0)</f>
        <v>888463</v>
      </c>
      <c r="L4066" s="1">
        <f t="shared" si="227"/>
        <v>3</v>
      </c>
      <c r="M4066" s="6">
        <f>+VLOOKUP(B4066,[32]Sheet1!$A:$H,8,0)</f>
        <v>45506</v>
      </c>
      <c r="N4066" t="s">
        <v>6030</v>
      </c>
      <c r="R4066" s="4"/>
    </row>
    <row r="4067" spans="1:18" hidden="1" x14ac:dyDescent="0.2">
      <c r="A4067" s="6">
        <v>45488</v>
      </c>
      <c r="B4067" s="2">
        <v>35351</v>
      </c>
      <c r="C4067" s="2" t="s">
        <v>5404</v>
      </c>
      <c r="D4067" s="2" t="s">
        <v>5973</v>
      </c>
      <c r="E4067" s="1">
        <v>2381320</v>
      </c>
      <c r="F4067" s="8" t="s">
        <v>316</v>
      </c>
      <c r="G4067" s="1">
        <v>190506</v>
      </c>
      <c r="H4067" s="1">
        <v>2571826</v>
      </c>
      <c r="I4067" s="2" t="s">
        <v>2355</v>
      </c>
      <c r="J4067" s="2" t="s">
        <v>2013</v>
      </c>
      <c r="K4067" s="1">
        <f>+VLOOKUP(B4067,[32]Sheet1!$A:$H,6,0)</f>
        <v>2381325</v>
      </c>
      <c r="L4067" s="1">
        <f t="shared" si="227"/>
        <v>5</v>
      </c>
      <c r="M4067" s="6">
        <f>+VLOOKUP(B4067,[32]Sheet1!$A:$H,8,0)</f>
        <v>45506</v>
      </c>
      <c r="N4067" t="s">
        <v>6030</v>
      </c>
      <c r="R4067" s="4"/>
    </row>
    <row r="4068" spans="1:18" hidden="1" x14ac:dyDescent="0.2">
      <c r="A4068" s="6">
        <v>45488</v>
      </c>
      <c r="B4068" s="2">
        <v>35352</v>
      </c>
      <c r="C4068" s="2" t="s">
        <v>5404</v>
      </c>
      <c r="D4068" s="2" t="s">
        <v>5974</v>
      </c>
      <c r="E4068" s="1">
        <v>2381320</v>
      </c>
      <c r="F4068" s="8" t="s">
        <v>316</v>
      </c>
      <c r="G4068" s="1">
        <v>190506</v>
      </c>
      <c r="H4068" s="1">
        <v>2571826</v>
      </c>
      <c r="I4068" s="2" t="s">
        <v>2355</v>
      </c>
      <c r="J4068" s="2" t="s">
        <v>2013</v>
      </c>
      <c r="K4068" s="1">
        <f>+VLOOKUP(B4068,[32]Sheet1!$A:$H,6,0)</f>
        <v>2381325</v>
      </c>
      <c r="L4068" s="1">
        <f t="shared" si="227"/>
        <v>5</v>
      </c>
      <c r="M4068" s="6">
        <f>+VLOOKUP(B4068,[32]Sheet1!$A:$H,8,0)</f>
        <v>45506</v>
      </c>
      <c r="N4068" t="s">
        <v>6030</v>
      </c>
      <c r="R4068" s="4"/>
    </row>
    <row r="4069" spans="1:18" hidden="1" x14ac:dyDescent="0.2">
      <c r="A4069" s="6">
        <v>45488</v>
      </c>
      <c r="B4069" s="2">
        <v>35353</v>
      </c>
      <c r="C4069" s="2" t="s">
        <v>5404</v>
      </c>
      <c r="D4069" s="2" t="s">
        <v>5975</v>
      </c>
      <c r="E4069" s="1">
        <v>1248320</v>
      </c>
      <c r="F4069" s="8" t="s">
        <v>316</v>
      </c>
      <c r="G4069" s="1">
        <v>99866</v>
      </c>
      <c r="H4069" s="1">
        <v>1348186</v>
      </c>
      <c r="I4069" s="2" t="s">
        <v>2119</v>
      </c>
      <c r="J4069" s="2" t="s">
        <v>1150</v>
      </c>
      <c r="K4069" s="1">
        <f>+VLOOKUP(B4069,[32]Sheet1!$A:$H,6,0)</f>
        <v>1248325</v>
      </c>
      <c r="L4069" s="1">
        <f t="shared" ref="L4069:L4132" si="228">+K4069-E4069</f>
        <v>5</v>
      </c>
      <c r="M4069" s="6">
        <f>+VLOOKUP(B4069,[32]Sheet1!$A:$H,8,0)</f>
        <v>45506</v>
      </c>
      <c r="N4069" t="s">
        <v>6030</v>
      </c>
      <c r="R4069" s="4"/>
    </row>
    <row r="4070" spans="1:18" hidden="1" x14ac:dyDescent="0.2">
      <c r="A4070" s="6">
        <v>45489</v>
      </c>
      <c r="B4070" s="2">
        <v>35462</v>
      </c>
      <c r="C4070" s="2" t="s">
        <v>5404</v>
      </c>
      <c r="D4070" s="2" t="s">
        <v>5976</v>
      </c>
      <c r="E4070" s="1">
        <v>1248320</v>
      </c>
      <c r="F4070" s="8" t="s">
        <v>316</v>
      </c>
      <c r="G4070" s="1">
        <v>99866</v>
      </c>
      <c r="H4070" s="1">
        <v>1348186</v>
      </c>
      <c r="I4070" s="2" t="s">
        <v>944</v>
      </c>
      <c r="J4070" s="2" t="s">
        <v>319</v>
      </c>
      <c r="K4070" s="1">
        <f>+VLOOKUP(B4070,[32]Sheet1!$A:$H,6,0)</f>
        <v>1248325</v>
      </c>
      <c r="L4070" s="1">
        <f t="shared" si="228"/>
        <v>5</v>
      </c>
      <c r="M4070" s="6">
        <f>+VLOOKUP(B4070,[32]Sheet1!$A:$H,8,0)</f>
        <v>45506</v>
      </c>
      <c r="N4070" t="s">
        <v>6030</v>
      </c>
      <c r="R4070" s="4"/>
    </row>
    <row r="4071" spans="1:18" hidden="1" x14ac:dyDescent="0.2">
      <c r="A4071" s="6">
        <v>45489</v>
      </c>
      <c r="B4071" s="2">
        <v>35463</v>
      </c>
      <c r="C4071" s="2" t="s">
        <v>5404</v>
      </c>
      <c r="D4071" s="2" t="s">
        <v>5977</v>
      </c>
      <c r="E4071" s="1">
        <v>3491900</v>
      </c>
      <c r="F4071" s="8" t="s">
        <v>316</v>
      </c>
      <c r="G4071" s="1">
        <v>279352</v>
      </c>
      <c r="H4071" s="1">
        <v>3771252</v>
      </c>
      <c r="I4071" s="2" t="s">
        <v>1554</v>
      </c>
      <c r="J4071" s="2" t="s">
        <v>2830</v>
      </c>
      <c r="K4071" s="1">
        <f>+VLOOKUP(B4071,[32]Sheet1!$A:$H,6,0)</f>
        <v>3491900</v>
      </c>
      <c r="L4071" s="1">
        <f t="shared" si="228"/>
        <v>0</v>
      </c>
      <c r="M4071" s="6">
        <f>+VLOOKUP(B4071,[32]Sheet1!$A:$H,8,0)</f>
        <v>45506</v>
      </c>
      <c r="N4071" t="s">
        <v>6030</v>
      </c>
      <c r="R4071" s="4"/>
    </row>
    <row r="4072" spans="1:18" hidden="1" x14ac:dyDescent="0.2">
      <c r="A4072" s="6">
        <v>45489</v>
      </c>
      <c r="B4072" s="2">
        <v>35464</v>
      </c>
      <c r="C4072" s="2" t="s">
        <v>5404</v>
      </c>
      <c r="D4072" s="2" t="s">
        <v>5978</v>
      </c>
      <c r="E4072" s="1">
        <v>1248320</v>
      </c>
      <c r="F4072" s="8" t="s">
        <v>316</v>
      </c>
      <c r="G4072" s="1">
        <v>99866</v>
      </c>
      <c r="H4072" s="1">
        <v>1348186</v>
      </c>
      <c r="I4072" s="2" t="s">
        <v>2818</v>
      </c>
      <c r="J4072" s="2" t="s">
        <v>364</v>
      </c>
      <c r="K4072" s="1">
        <f>+VLOOKUP(B4072,[32]Sheet1!$A:$H,6,0)</f>
        <v>1248325</v>
      </c>
      <c r="L4072" s="1">
        <f t="shared" si="228"/>
        <v>5</v>
      </c>
      <c r="M4072" s="6">
        <f>+VLOOKUP(B4072,[32]Sheet1!$A:$H,8,0)</f>
        <v>45506</v>
      </c>
      <c r="N4072" t="s">
        <v>6030</v>
      </c>
      <c r="R4072" s="4"/>
    </row>
    <row r="4073" spans="1:18" hidden="1" x14ac:dyDescent="0.2">
      <c r="A4073" s="6">
        <v>45489</v>
      </c>
      <c r="B4073" s="2">
        <v>35465</v>
      </c>
      <c r="C4073" s="2" t="s">
        <v>5404</v>
      </c>
      <c r="D4073" s="2" t="s">
        <v>5979</v>
      </c>
      <c r="E4073" s="1">
        <v>2144100</v>
      </c>
      <c r="F4073" s="8" t="s">
        <v>316</v>
      </c>
      <c r="G4073" s="1">
        <v>171528</v>
      </c>
      <c r="H4073" s="1">
        <v>2315628</v>
      </c>
      <c r="I4073" s="2" t="s">
        <v>944</v>
      </c>
      <c r="J4073" s="2" t="s">
        <v>319</v>
      </c>
      <c r="K4073" s="1">
        <f>+VLOOKUP(B4073,[32]Sheet1!$A:$H,6,0)</f>
        <v>2144100</v>
      </c>
      <c r="L4073" s="1">
        <f t="shared" si="228"/>
        <v>0</v>
      </c>
      <c r="M4073" s="6">
        <f>+VLOOKUP(B4073,[32]Sheet1!$A:$H,8,0)</f>
        <v>45506</v>
      </c>
      <c r="N4073" t="s">
        <v>6030</v>
      </c>
      <c r="R4073" s="4"/>
    </row>
    <row r="4074" spans="1:18" hidden="1" x14ac:dyDescent="0.2">
      <c r="A4074" s="6">
        <v>45489</v>
      </c>
      <c r="B4074" s="2">
        <v>35466</v>
      </c>
      <c r="C4074" s="2" t="s">
        <v>5404</v>
      </c>
      <c r="D4074" s="2" t="s">
        <v>5980</v>
      </c>
      <c r="E4074" s="1">
        <v>4700120</v>
      </c>
      <c r="F4074" s="8" t="s">
        <v>316</v>
      </c>
      <c r="G4074" s="1">
        <v>376010</v>
      </c>
      <c r="H4074" s="1">
        <v>5076130</v>
      </c>
      <c r="I4074" s="2" t="s">
        <v>2355</v>
      </c>
      <c r="J4074" s="2" t="s">
        <v>2013</v>
      </c>
      <c r="K4074" s="1">
        <f>+VLOOKUP(B4074,[32]Sheet1!$A:$H,6,0)</f>
        <v>4700125</v>
      </c>
      <c r="L4074" s="1">
        <f t="shared" si="228"/>
        <v>5</v>
      </c>
      <c r="M4074" s="6">
        <f>+VLOOKUP(B4074,[32]Sheet1!$A:$H,8,0)</f>
        <v>45506</v>
      </c>
      <c r="N4074" t="s">
        <v>6030</v>
      </c>
      <c r="R4074" s="4"/>
    </row>
    <row r="4075" spans="1:18" hidden="1" x14ac:dyDescent="0.2">
      <c r="A4075" s="6">
        <v>45489</v>
      </c>
      <c r="B4075" s="2">
        <v>35467</v>
      </c>
      <c r="C4075" s="2" t="s">
        <v>5404</v>
      </c>
      <c r="D4075" s="2" t="s">
        <v>5981</v>
      </c>
      <c r="E4075" s="1">
        <v>853120</v>
      </c>
      <c r="F4075" s="8" t="s">
        <v>316</v>
      </c>
      <c r="G4075" s="1">
        <v>68250</v>
      </c>
      <c r="H4075" s="1">
        <v>921370</v>
      </c>
      <c r="I4075" s="2" t="s">
        <v>2355</v>
      </c>
      <c r="J4075" s="2" t="s">
        <v>2013</v>
      </c>
      <c r="K4075" s="1">
        <f>+VLOOKUP(B4075,[32]Sheet1!$A:$H,6,0)</f>
        <v>853125</v>
      </c>
      <c r="L4075" s="1">
        <f t="shared" si="228"/>
        <v>5</v>
      </c>
      <c r="M4075" s="6">
        <f>+VLOOKUP(B4075,[32]Sheet1!$A:$H,8,0)</f>
        <v>45506</v>
      </c>
      <c r="N4075" t="s">
        <v>6030</v>
      </c>
      <c r="R4075" s="4"/>
    </row>
    <row r="4076" spans="1:18" hidden="1" x14ac:dyDescent="0.2">
      <c r="A4076" s="6">
        <v>45489</v>
      </c>
      <c r="B4076" s="2">
        <v>35468</v>
      </c>
      <c r="C4076" s="2" t="s">
        <v>5404</v>
      </c>
      <c r="D4076" s="2" t="s">
        <v>5982</v>
      </c>
      <c r="E4076" s="1">
        <v>888460</v>
      </c>
      <c r="F4076" s="8" t="s">
        <v>316</v>
      </c>
      <c r="G4076" s="1">
        <v>71077</v>
      </c>
      <c r="H4076" s="1">
        <v>959537</v>
      </c>
      <c r="I4076" s="2" t="s">
        <v>2355</v>
      </c>
      <c r="J4076" s="2" t="s">
        <v>2013</v>
      </c>
      <c r="K4076" s="1">
        <f>+VLOOKUP(B4076,[32]Sheet1!$A:$H,6,0)</f>
        <v>888463</v>
      </c>
      <c r="L4076" s="1">
        <f t="shared" si="228"/>
        <v>3</v>
      </c>
      <c r="M4076" s="6">
        <f>+VLOOKUP(B4076,[32]Sheet1!$A:$H,8,0)</f>
        <v>45506</v>
      </c>
      <c r="N4076" t="s">
        <v>6030</v>
      </c>
      <c r="R4076" s="4"/>
    </row>
    <row r="4077" spans="1:18" hidden="1" x14ac:dyDescent="0.2">
      <c r="A4077" s="6">
        <v>45489</v>
      </c>
      <c r="B4077" s="2">
        <v>35469</v>
      </c>
      <c r="C4077" s="2" t="s">
        <v>5404</v>
      </c>
      <c r="D4077" s="2" t="s">
        <v>5983</v>
      </c>
      <c r="E4077" s="1">
        <v>11105800</v>
      </c>
      <c r="F4077" s="8" t="s">
        <v>316</v>
      </c>
      <c r="G4077" s="1">
        <v>888464</v>
      </c>
      <c r="H4077" s="1">
        <v>11994264</v>
      </c>
      <c r="I4077" s="2" t="s">
        <v>1893</v>
      </c>
      <c r="J4077" s="2" t="s">
        <v>375</v>
      </c>
      <c r="K4077" s="1">
        <f>+VLOOKUP(B4077,[32]Sheet1!$A:$H,6,0)</f>
        <v>11105800</v>
      </c>
      <c r="L4077" s="1">
        <f t="shared" si="228"/>
        <v>0</v>
      </c>
      <c r="M4077" s="6">
        <f>+VLOOKUP(B4077,[32]Sheet1!$A:$H,8,0)</f>
        <v>45506</v>
      </c>
      <c r="N4077" t="s">
        <v>6030</v>
      </c>
      <c r="R4077" s="4"/>
    </row>
    <row r="4078" spans="1:18" hidden="1" x14ac:dyDescent="0.2">
      <c r="A4078" s="6">
        <v>45489</v>
      </c>
      <c r="B4078" s="2">
        <v>35470</v>
      </c>
      <c r="C4078" s="2" t="s">
        <v>5404</v>
      </c>
      <c r="D4078" s="2" t="s">
        <v>5984</v>
      </c>
      <c r="E4078" s="1">
        <v>1248320</v>
      </c>
      <c r="F4078" s="8" t="s">
        <v>316</v>
      </c>
      <c r="G4078" s="1">
        <v>99866</v>
      </c>
      <c r="H4078" s="1">
        <v>1348186</v>
      </c>
      <c r="I4078" s="2" t="s">
        <v>1893</v>
      </c>
      <c r="J4078" s="2" t="s">
        <v>375</v>
      </c>
      <c r="K4078" s="1">
        <f>+VLOOKUP(B4078,[32]Sheet1!$A:$H,6,0)</f>
        <v>1248325</v>
      </c>
      <c r="L4078" s="1">
        <f t="shared" si="228"/>
        <v>5</v>
      </c>
      <c r="M4078" s="6">
        <f>+VLOOKUP(B4078,[32]Sheet1!$A:$H,8,0)</f>
        <v>45506</v>
      </c>
      <c r="N4078" t="s">
        <v>6030</v>
      </c>
      <c r="R4078" s="4"/>
    </row>
    <row r="4079" spans="1:18" hidden="1" x14ac:dyDescent="0.2">
      <c r="A4079" s="6">
        <v>45489</v>
      </c>
      <c r="B4079" s="2">
        <v>35471</v>
      </c>
      <c r="C4079" s="2" t="s">
        <v>5404</v>
      </c>
      <c r="D4079" s="2" t="s">
        <v>5985</v>
      </c>
      <c r="E4079" s="1">
        <v>5690620</v>
      </c>
      <c r="F4079" s="8" t="s">
        <v>316</v>
      </c>
      <c r="G4079" s="1">
        <v>455250</v>
      </c>
      <c r="H4079" s="1">
        <v>6145870</v>
      </c>
      <c r="I4079" s="2" t="s">
        <v>1893</v>
      </c>
      <c r="J4079" s="2" t="s">
        <v>375</v>
      </c>
      <c r="K4079" s="1">
        <f>+VLOOKUP(B4079,[32]Sheet1!$A:$H,6,0)</f>
        <v>5690625</v>
      </c>
      <c r="L4079" s="1">
        <f t="shared" si="228"/>
        <v>5</v>
      </c>
      <c r="M4079" s="6">
        <f>+VLOOKUP(B4079,[32]Sheet1!$A:$H,8,0)</f>
        <v>45506</v>
      </c>
      <c r="N4079" t="s">
        <v>6030</v>
      </c>
      <c r="R4079" s="4"/>
    </row>
    <row r="4080" spans="1:18" hidden="1" x14ac:dyDescent="0.2">
      <c r="A4080" s="6">
        <v>45489</v>
      </c>
      <c r="B4080" s="2">
        <v>35472</v>
      </c>
      <c r="C4080" s="2" t="s">
        <v>5404</v>
      </c>
      <c r="D4080" s="2" t="s">
        <v>5986</v>
      </c>
      <c r="E4080" s="1">
        <v>6823620</v>
      </c>
      <c r="F4080" s="8" t="s">
        <v>316</v>
      </c>
      <c r="G4080" s="1">
        <v>545890</v>
      </c>
      <c r="H4080" s="1">
        <v>7369510</v>
      </c>
      <c r="I4080" s="2" t="s">
        <v>1893</v>
      </c>
      <c r="J4080" s="2" t="s">
        <v>375</v>
      </c>
      <c r="K4080" s="1">
        <f>+VLOOKUP(B4080,[32]Sheet1!$A:$H,6,0)</f>
        <v>6823625</v>
      </c>
      <c r="L4080" s="1">
        <f t="shared" si="228"/>
        <v>5</v>
      </c>
      <c r="M4080" s="6">
        <f>+VLOOKUP(B4080,[32]Sheet1!$A:$H,8,0)</f>
        <v>45506</v>
      </c>
      <c r="N4080" t="s">
        <v>6030</v>
      </c>
      <c r="R4080" s="4"/>
    </row>
    <row r="4081" spans="1:18" hidden="1" x14ac:dyDescent="0.2">
      <c r="A4081" s="6">
        <v>45491</v>
      </c>
      <c r="B4081" s="2">
        <v>36585</v>
      </c>
      <c r="C4081" s="2" t="s">
        <v>5404</v>
      </c>
      <c r="D4081" s="2" t="s">
        <v>5987</v>
      </c>
      <c r="E4081" s="1">
        <v>1361495</v>
      </c>
      <c r="F4081" s="8" t="s">
        <v>316</v>
      </c>
      <c r="G4081" s="1">
        <v>108920</v>
      </c>
      <c r="H4081" s="1">
        <v>1470415</v>
      </c>
      <c r="I4081" s="2" t="s">
        <v>2119</v>
      </c>
      <c r="J4081" s="2" t="s">
        <v>1150</v>
      </c>
      <c r="K4081" s="1">
        <f>+VLOOKUP(B4081,[32]Sheet1!$A:$H,6,0)</f>
        <v>1361500</v>
      </c>
      <c r="L4081" s="1">
        <f t="shared" si="228"/>
        <v>5</v>
      </c>
      <c r="M4081" s="6">
        <f>+VLOOKUP(B4081,[32]Sheet1!$A:$H,8,0)</f>
        <v>45506</v>
      </c>
      <c r="N4081" t="s">
        <v>6030</v>
      </c>
      <c r="R4081" s="4"/>
    </row>
    <row r="4082" spans="1:18" hidden="1" x14ac:dyDescent="0.2">
      <c r="A4082" s="6">
        <v>45491</v>
      </c>
      <c r="B4082" s="2">
        <v>36586</v>
      </c>
      <c r="C4082" s="2" t="s">
        <v>5404</v>
      </c>
      <c r="D4082" s="2" t="s">
        <v>5988</v>
      </c>
      <c r="E4082" s="1">
        <v>2221160</v>
      </c>
      <c r="F4082" s="8" t="s">
        <v>316</v>
      </c>
      <c r="G4082" s="1">
        <v>177693</v>
      </c>
      <c r="H4082" s="1">
        <v>2398853</v>
      </c>
      <c r="I4082" s="2" t="s">
        <v>2355</v>
      </c>
      <c r="J4082" s="2" t="s">
        <v>2013</v>
      </c>
      <c r="K4082" s="1">
        <f>+VLOOKUP(B4082,[32]Sheet1!$A:$H,6,0)</f>
        <v>2221163</v>
      </c>
      <c r="L4082" s="1">
        <f t="shared" si="228"/>
        <v>3</v>
      </c>
      <c r="M4082" s="6">
        <f>+VLOOKUP(B4082,[32]Sheet1!$A:$H,8,0)</f>
        <v>45506</v>
      </c>
      <c r="N4082" t="s">
        <v>6030</v>
      </c>
      <c r="R4082" s="4"/>
    </row>
    <row r="4083" spans="1:18" hidden="1" x14ac:dyDescent="0.2">
      <c r="A4083" s="6">
        <v>45493</v>
      </c>
      <c r="B4083" s="2">
        <v>1052</v>
      </c>
      <c r="C4083" s="2" t="s">
        <v>5468</v>
      </c>
      <c r="D4083" s="2" t="s">
        <v>1889</v>
      </c>
      <c r="E4083" s="1">
        <v>-1428792</v>
      </c>
      <c r="F4083" s="8" t="s">
        <v>316</v>
      </c>
      <c r="G4083" s="1">
        <v>-114303</v>
      </c>
      <c r="H4083" s="1">
        <v>-1543095</v>
      </c>
      <c r="I4083" s="2" t="s">
        <v>2818</v>
      </c>
      <c r="J4083" s="2" t="s">
        <v>364</v>
      </c>
      <c r="K4083" s="1">
        <f>+VLOOKUP(B4083,[32]Sheet1!$A:$H,6,0)</f>
        <v>-1428787</v>
      </c>
      <c r="L4083" s="1">
        <f t="shared" si="228"/>
        <v>5</v>
      </c>
      <c r="M4083" s="6">
        <f>+VLOOKUP(B4083,[32]Sheet1!$A:$H,8,0)</f>
        <v>45506</v>
      </c>
      <c r="N4083" t="s">
        <v>6030</v>
      </c>
      <c r="R4083" s="4"/>
    </row>
    <row r="4084" spans="1:18" hidden="1" x14ac:dyDescent="0.2">
      <c r="A4084" s="6">
        <v>45493</v>
      </c>
      <c r="B4084" s="2">
        <v>1053</v>
      </c>
      <c r="C4084" s="2" t="s">
        <v>5468</v>
      </c>
      <c r="D4084" s="2" t="s">
        <v>1889</v>
      </c>
      <c r="E4084" s="1">
        <v>-809170</v>
      </c>
      <c r="F4084" s="8" t="s">
        <v>316</v>
      </c>
      <c r="G4084" s="1">
        <v>-64734</v>
      </c>
      <c r="H4084" s="1">
        <v>-873904</v>
      </c>
      <c r="I4084" s="2" t="s">
        <v>2818</v>
      </c>
      <c r="J4084" s="2" t="s">
        <v>364</v>
      </c>
      <c r="K4084" s="1">
        <f>+VLOOKUP(B4084,[32]Sheet1!$A:$H,6,0)</f>
        <v>-809175</v>
      </c>
      <c r="L4084" s="1">
        <f t="shared" si="228"/>
        <v>-5</v>
      </c>
      <c r="M4084" s="6">
        <f>+VLOOKUP(B4084,[32]Sheet1!$A:$H,8,0)</f>
        <v>45506</v>
      </c>
      <c r="N4084" t="s">
        <v>6030</v>
      </c>
      <c r="R4084" s="4"/>
    </row>
    <row r="4085" spans="1:18" hidden="1" x14ac:dyDescent="0.2">
      <c r="A4085" s="6">
        <v>45493</v>
      </c>
      <c r="B4085" s="2">
        <v>36860</v>
      </c>
      <c r="C4085" s="2" t="s">
        <v>5404</v>
      </c>
      <c r="D4085" s="2" t="s">
        <v>5989</v>
      </c>
      <c r="E4085" s="1">
        <v>1248320</v>
      </c>
      <c r="F4085" s="8" t="s">
        <v>316</v>
      </c>
      <c r="G4085" s="1">
        <v>99866</v>
      </c>
      <c r="H4085" s="1">
        <v>1348186</v>
      </c>
      <c r="I4085" s="2" t="s">
        <v>1900</v>
      </c>
      <c r="J4085" s="2" t="s">
        <v>441</v>
      </c>
      <c r="K4085" s="1">
        <f>+VLOOKUP(B4085,[32]Sheet1!$A:$H,6,0)</f>
        <v>1248325</v>
      </c>
      <c r="L4085" s="1">
        <f t="shared" si="228"/>
        <v>5</v>
      </c>
      <c r="M4085" s="6">
        <f>+VLOOKUP(B4085,[32]Sheet1!$A:$H,8,0)</f>
        <v>45506</v>
      </c>
      <c r="N4085" t="s">
        <v>6030</v>
      </c>
      <c r="R4085" s="4"/>
    </row>
    <row r="4086" spans="1:18" hidden="1" x14ac:dyDescent="0.2">
      <c r="A4086" s="6">
        <v>45493</v>
      </c>
      <c r="B4086" s="2">
        <v>36863</v>
      </c>
      <c r="C4086" s="2" t="s">
        <v>5404</v>
      </c>
      <c r="D4086" s="2" t="s">
        <v>5990</v>
      </c>
      <c r="E4086" s="1">
        <v>1110580</v>
      </c>
      <c r="F4086" s="8" t="s">
        <v>316</v>
      </c>
      <c r="G4086" s="1">
        <v>88846</v>
      </c>
      <c r="H4086" s="1">
        <v>1199426</v>
      </c>
      <c r="I4086" s="2" t="s">
        <v>1900</v>
      </c>
      <c r="J4086" s="2" t="s">
        <v>441</v>
      </c>
      <c r="K4086" s="1">
        <f>+VLOOKUP(B4086,[32]Sheet1!$A:$H,6,0)</f>
        <v>1110575</v>
      </c>
      <c r="L4086" s="1">
        <f t="shared" si="228"/>
        <v>-5</v>
      </c>
      <c r="M4086" s="6">
        <f>+VLOOKUP(B4086,[32]Sheet1!$A:$H,8,0)</f>
        <v>45506</v>
      </c>
      <c r="N4086" t="s">
        <v>6030</v>
      </c>
      <c r="R4086" s="4"/>
    </row>
    <row r="4087" spans="1:18" hidden="1" x14ac:dyDescent="0.2">
      <c r="A4087" s="6">
        <v>45493</v>
      </c>
      <c r="B4087" s="2">
        <v>36864</v>
      </c>
      <c r="C4087" s="2" t="s">
        <v>5404</v>
      </c>
      <c r="D4087" s="2" t="s">
        <v>5991</v>
      </c>
      <c r="E4087" s="1">
        <v>3491900</v>
      </c>
      <c r="F4087" s="8" t="s">
        <v>316</v>
      </c>
      <c r="G4087" s="1">
        <v>279352</v>
      </c>
      <c r="H4087" s="1">
        <v>3771252</v>
      </c>
      <c r="I4087" s="2" t="s">
        <v>2339</v>
      </c>
      <c r="J4087" s="2" t="s">
        <v>1408</v>
      </c>
      <c r="K4087" s="1">
        <f>+VLOOKUP(B4087,[32]Sheet1!$A:$H,6,0)</f>
        <v>3491900</v>
      </c>
      <c r="L4087" s="1">
        <f t="shared" si="228"/>
        <v>0</v>
      </c>
      <c r="M4087" s="6">
        <f>+VLOOKUP(B4087,[32]Sheet1!$A:$H,8,0)</f>
        <v>45506</v>
      </c>
      <c r="N4087" t="s">
        <v>6030</v>
      </c>
      <c r="R4087" s="4"/>
    </row>
    <row r="4088" spans="1:18" hidden="1" x14ac:dyDescent="0.2">
      <c r="A4088" s="6">
        <v>45493</v>
      </c>
      <c r="B4088" s="2">
        <v>36865</v>
      </c>
      <c r="C4088" s="2" t="s">
        <v>5404</v>
      </c>
      <c r="D4088" s="2" t="s">
        <v>5992</v>
      </c>
      <c r="E4088" s="1">
        <v>3491900</v>
      </c>
      <c r="F4088" s="8" t="s">
        <v>316</v>
      </c>
      <c r="G4088" s="1">
        <v>279352</v>
      </c>
      <c r="H4088" s="1">
        <v>3771252</v>
      </c>
      <c r="I4088" s="2" t="s">
        <v>1796</v>
      </c>
      <c r="J4088" s="2" t="s">
        <v>913</v>
      </c>
      <c r="K4088" s="1">
        <f>+VLOOKUP(B4088,[32]Sheet1!$A:$H,6,0)</f>
        <v>3491900</v>
      </c>
      <c r="L4088" s="1">
        <f t="shared" si="228"/>
        <v>0</v>
      </c>
      <c r="M4088" s="6">
        <f>+VLOOKUP(B4088,[32]Sheet1!$A:$H,8,0)</f>
        <v>45506</v>
      </c>
      <c r="N4088" t="s">
        <v>6030</v>
      </c>
      <c r="R4088" s="4"/>
    </row>
    <row r="4089" spans="1:18" hidden="1" x14ac:dyDescent="0.2">
      <c r="A4089" s="6">
        <v>45493</v>
      </c>
      <c r="B4089" s="2">
        <v>36866</v>
      </c>
      <c r="C4089" s="2" t="s">
        <v>5404</v>
      </c>
      <c r="D4089" s="2" t="s">
        <v>5993</v>
      </c>
      <c r="E4089" s="1">
        <v>1248320</v>
      </c>
      <c r="F4089" s="8" t="s">
        <v>316</v>
      </c>
      <c r="G4089" s="1">
        <v>99866</v>
      </c>
      <c r="H4089" s="1">
        <v>1348186</v>
      </c>
      <c r="I4089" s="2" t="s">
        <v>431</v>
      </c>
      <c r="J4089" s="2" t="s">
        <v>2857</v>
      </c>
      <c r="K4089" s="1">
        <f>+VLOOKUP(B4089,[32]Sheet1!$A:$H,6,0)</f>
        <v>1248325</v>
      </c>
      <c r="L4089" s="1">
        <f t="shared" si="228"/>
        <v>5</v>
      </c>
      <c r="M4089" s="6">
        <f>+VLOOKUP(B4089,[32]Sheet1!$A:$H,8,0)</f>
        <v>45506</v>
      </c>
      <c r="N4089" t="s">
        <v>6030</v>
      </c>
      <c r="R4089" s="4"/>
    </row>
    <row r="4090" spans="1:18" hidden="1" x14ac:dyDescent="0.2">
      <c r="A4090" s="6">
        <v>45493</v>
      </c>
      <c r="B4090" s="2">
        <v>36867</v>
      </c>
      <c r="C4090" s="2" t="s">
        <v>5404</v>
      </c>
      <c r="D4090" s="2" t="s">
        <v>5994</v>
      </c>
      <c r="E4090" s="1">
        <v>1248320</v>
      </c>
      <c r="F4090" s="8" t="s">
        <v>316</v>
      </c>
      <c r="G4090" s="1">
        <v>99866</v>
      </c>
      <c r="H4090" s="1">
        <v>1348186</v>
      </c>
      <c r="I4090" s="2" t="s">
        <v>2445</v>
      </c>
      <c r="J4090" s="2" t="s">
        <v>1098</v>
      </c>
      <c r="K4090" s="1">
        <f>+VLOOKUP(B4090,[32]Sheet1!$A:$H,6,0)</f>
        <v>1248325</v>
      </c>
      <c r="L4090" s="1">
        <f t="shared" si="228"/>
        <v>5</v>
      </c>
      <c r="M4090" s="6">
        <f>+VLOOKUP(B4090,[32]Sheet1!$A:$H,8,0)</f>
        <v>45506</v>
      </c>
      <c r="N4090" t="s">
        <v>6030</v>
      </c>
      <c r="R4090" s="4"/>
    </row>
    <row r="4091" spans="1:18" hidden="1" x14ac:dyDescent="0.2">
      <c r="A4091" s="6">
        <v>45493</v>
      </c>
      <c r="B4091" s="2">
        <v>36868</v>
      </c>
      <c r="C4091" s="2" t="s">
        <v>5404</v>
      </c>
      <c r="D4091" s="2" t="s">
        <v>5995</v>
      </c>
      <c r="E4091" s="1">
        <v>7143960</v>
      </c>
      <c r="F4091" s="8" t="s">
        <v>316</v>
      </c>
      <c r="G4091" s="1">
        <v>571517</v>
      </c>
      <c r="H4091" s="1">
        <v>7715477</v>
      </c>
      <c r="I4091" s="2" t="s">
        <v>2818</v>
      </c>
      <c r="J4091" s="2" t="s">
        <v>364</v>
      </c>
      <c r="K4091" s="1">
        <f>+VLOOKUP(B4091,[32]Sheet1!$A:$H,6,0)</f>
        <v>7143963</v>
      </c>
      <c r="L4091" s="1">
        <f t="shared" si="228"/>
        <v>3</v>
      </c>
      <c r="M4091" s="6">
        <f>+VLOOKUP(B4091,[32]Sheet1!$A:$H,8,0)</f>
        <v>45506</v>
      </c>
      <c r="N4091" t="s">
        <v>6030</v>
      </c>
      <c r="R4091" s="4"/>
    </row>
    <row r="4092" spans="1:18" hidden="1" x14ac:dyDescent="0.2">
      <c r="A4092" s="6">
        <v>45493</v>
      </c>
      <c r="B4092" s="2">
        <v>36869</v>
      </c>
      <c r="C4092" s="2" t="s">
        <v>5404</v>
      </c>
      <c r="D4092" s="2" t="s">
        <v>5996</v>
      </c>
      <c r="E4092" s="1">
        <v>2431503</v>
      </c>
      <c r="F4092" s="8" t="s">
        <v>316</v>
      </c>
      <c r="G4092" s="1">
        <v>194520</v>
      </c>
      <c r="H4092" s="1">
        <v>2626023</v>
      </c>
      <c r="I4092" s="2" t="s">
        <v>2818</v>
      </c>
      <c r="J4092" s="2" t="s">
        <v>364</v>
      </c>
      <c r="K4092" s="1">
        <f>+VLOOKUP(B4092,[32]Sheet1!$A:$H,6,0)</f>
        <v>2431500</v>
      </c>
      <c r="L4092" s="1">
        <f t="shared" si="228"/>
        <v>-3</v>
      </c>
      <c r="M4092" s="6">
        <f>+VLOOKUP(B4092,[32]Sheet1!$A:$H,8,0)</f>
        <v>45506</v>
      </c>
      <c r="N4092" t="s">
        <v>6030</v>
      </c>
      <c r="R4092" s="4"/>
    </row>
    <row r="4093" spans="1:18" hidden="1" x14ac:dyDescent="0.2">
      <c r="A4093" s="6">
        <v>45495</v>
      </c>
      <c r="B4093" s="2">
        <v>36938</v>
      </c>
      <c r="C4093" s="2" t="s">
        <v>5404</v>
      </c>
      <c r="D4093" s="2" t="s">
        <v>5997</v>
      </c>
      <c r="E4093" s="1">
        <v>3744960</v>
      </c>
      <c r="F4093" s="8" t="s">
        <v>316</v>
      </c>
      <c r="G4093" s="1">
        <v>299597</v>
      </c>
      <c r="H4093" s="1">
        <v>4044557</v>
      </c>
      <c r="I4093" s="2" t="s">
        <v>2355</v>
      </c>
      <c r="J4093" s="2" t="s">
        <v>2013</v>
      </c>
      <c r="K4093" s="1">
        <f>+VLOOKUP(B4093,[32]Sheet1!$A:$H,6,0)</f>
        <v>3744963</v>
      </c>
      <c r="L4093" s="1">
        <f t="shared" si="228"/>
        <v>3</v>
      </c>
      <c r="M4093" s="6">
        <f>+VLOOKUP(B4093,[32]Sheet1!$A:$H,8,0)</f>
        <v>45506</v>
      </c>
      <c r="N4093" t="s">
        <v>6030</v>
      </c>
      <c r="R4093" s="4"/>
    </row>
    <row r="4094" spans="1:18" hidden="1" x14ac:dyDescent="0.2">
      <c r="A4094" s="6">
        <v>45495</v>
      </c>
      <c r="B4094" s="2">
        <v>36939</v>
      </c>
      <c r="C4094" s="2" t="s">
        <v>5404</v>
      </c>
      <c r="D4094" s="2" t="s">
        <v>5998</v>
      </c>
      <c r="E4094" s="1">
        <v>3224820</v>
      </c>
      <c r="F4094" s="8" t="s">
        <v>316</v>
      </c>
      <c r="G4094" s="1">
        <v>257986</v>
      </c>
      <c r="H4094" s="1">
        <v>3482806</v>
      </c>
      <c r="I4094" s="2" t="s">
        <v>2355</v>
      </c>
      <c r="J4094" s="2" t="s">
        <v>2013</v>
      </c>
      <c r="K4094" s="1">
        <f>+VLOOKUP(B4094,[32]Sheet1!$A:$H,6,0)</f>
        <v>3224825</v>
      </c>
      <c r="L4094" s="1">
        <f t="shared" si="228"/>
        <v>5</v>
      </c>
      <c r="M4094" s="6">
        <f>+VLOOKUP(B4094,[32]Sheet1!$A:$H,8,0)</f>
        <v>45506</v>
      </c>
      <c r="N4094" t="s">
        <v>6030</v>
      </c>
      <c r="R4094" s="4"/>
    </row>
    <row r="4095" spans="1:18" hidden="1" x14ac:dyDescent="0.2">
      <c r="A4095" s="6">
        <v>45495</v>
      </c>
      <c r="B4095" s="2">
        <v>36940</v>
      </c>
      <c r="C4095" s="2" t="s">
        <v>5404</v>
      </c>
      <c r="D4095" s="2" t="s">
        <v>5999</v>
      </c>
      <c r="E4095" s="1">
        <v>1248320</v>
      </c>
      <c r="F4095" s="8" t="s">
        <v>316</v>
      </c>
      <c r="G4095" s="1">
        <v>99866</v>
      </c>
      <c r="H4095" s="1">
        <v>1348186</v>
      </c>
      <c r="I4095" s="2" t="s">
        <v>2355</v>
      </c>
      <c r="J4095" s="2" t="s">
        <v>2013</v>
      </c>
      <c r="K4095" s="1">
        <f>+VLOOKUP(B4095,[32]Sheet1!$A:$H,6,0)</f>
        <v>1248325</v>
      </c>
      <c r="L4095" s="1">
        <f t="shared" si="228"/>
        <v>5</v>
      </c>
      <c r="M4095" s="6">
        <f>+VLOOKUP(B4095,[32]Sheet1!$A:$H,8,0)</f>
        <v>45506</v>
      </c>
      <c r="N4095" t="s">
        <v>6030</v>
      </c>
      <c r="R4095" s="4"/>
    </row>
    <row r="4096" spans="1:18" hidden="1" x14ac:dyDescent="0.2">
      <c r="A4096" s="6">
        <v>45495</v>
      </c>
      <c r="B4096" s="2">
        <v>36941</v>
      </c>
      <c r="C4096" s="2" t="s">
        <v>5404</v>
      </c>
      <c r="D4096" s="2" t="s">
        <v>6000</v>
      </c>
      <c r="E4096" s="1">
        <v>999522</v>
      </c>
      <c r="F4096" s="8" t="s">
        <v>316</v>
      </c>
      <c r="G4096" s="1">
        <v>79962</v>
      </c>
      <c r="H4096" s="1">
        <v>1079484</v>
      </c>
      <c r="I4096" s="2" t="s">
        <v>2355</v>
      </c>
      <c r="J4096" s="2" t="s">
        <v>2013</v>
      </c>
      <c r="K4096" s="1">
        <f>+VLOOKUP(B4096,[32]Sheet1!$A:$H,6,0)</f>
        <v>999525</v>
      </c>
      <c r="L4096" s="1">
        <f t="shared" si="228"/>
        <v>3</v>
      </c>
      <c r="M4096" s="6">
        <f>+VLOOKUP(B4096,[32]Sheet1!$A:$H,8,0)</f>
        <v>45506</v>
      </c>
      <c r="N4096" t="s">
        <v>6030</v>
      </c>
      <c r="R4096" s="4"/>
    </row>
    <row r="4097" spans="1:18" hidden="1" x14ac:dyDescent="0.2">
      <c r="A4097" s="6">
        <v>45496</v>
      </c>
      <c r="B4097" s="2">
        <v>37029</v>
      </c>
      <c r="C4097" s="2" t="s">
        <v>5404</v>
      </c>
      <c r="D4097" s="2" t="s">
        <v>6001</v>
      </c>
      <c r="E4097" s="1">
        <v>6738804</v>
      </c>
      <c r="F4097" s="8" t="s">
        <v>316</v>
      </c>
      <c r="G4097" s="1">
        <v>539104</v>
      </c>
      <c r="H4097" s="1">
        <v>7277908</v>
      </c>
      <c r="I4097" s="2" t="s">
        <v>1893</v>
      </c>
      <c r="J4097" s="2" t="s">
        <v>375</v>
      </c>
      <c r="K4097" s="1">
        <f>+VLOOKUP(B4097,[33]Sheet1!$A:$H,6,0)</f>
        <v>6738800</v>
      </c>
      <c r="L4097" s="1">
        <f t="shared" si="228"/>
        <v>-4</v>
      </c>
      <c r="M4097" s="6">
        <f>+VLOOKUP(B4097,[33]Sheet1!$A:$H,8,0)</f>
        <v>45541</v>
      </c>
      <c r="N4097" t="s">
        <v>6115</v>
      </c>
      <c r="R4097" s="4"/>
    </row>
    <row r="4098" spans="1:18" hidden="1" x14ac:dyDescent="0.2">
      <c r="A4098" s="6">
        <v>45496</v>
      </c>
      <c r="B4098" s="2">
        <v>37030</v>
      </c>
      <c r="C4098" s="2" t="s">
        <v>5404</v>
      </c>
      <c r="D4098" s="2" t="s">
        <v>6002</v>
      </c>
      <c r="E4098" s="1">
        <v>11105800</v>
      </c>
      <c r="F4098" s="8" t="s">
        <v>316</v>
      </c>
      <c r="G4098" s="1">
        <v>888464</v>
      </c>
      <c r="H4098" s="1">
        <v>11994264</v>
      </c>
      <c r="I4098" s="2" t="s">
        <v>1893</v>
      </c>
      <c r="J4098" s="2" t="s">
        <v>375</v>
      </c>
      <c r="K4098" s="1">
        <f>+VLOOKUP(B4098,[32]Sheet1!$A:$H,6,0)</f>
        <v>11105800</v>
      </c>
      <c r="L4098" s="1">
        <f t="shared" si="228"/>
        <v>0</v>
      </c>
      <c r="M4098" s="6">
        <f>+VLOOKUP(B4098,[32]Sheet1!$A:$H,8,0)</f>
        <v>45506</v>
      </c>
      <c r="N4098" t="s">
        <v>6030</v>
      </c>
      <c r="R4098" s="4"/>
    </row>
    <row r="4099" spans="1:18" hidden="1" x14ac:dyDescent="0.2">
      <c r="A4099" s="6">
        <v>45496</v>
      </c>
      <c r="B4099" s="2">
        <v>37031</v>
      </c>
      <c r="C4099" s="2" t="s">
        <v>5404</v>
      </c>
      <c r="D4099" s="2" t="s">
        <v>6003</v>
      </c>
      <c r="E4099" s="1">
        <v>1322965</v>
      </c>
      <c r="F4099" s="8" t="s">
        <v>316</v>
      </c>
      <c r="G4099" s="1">
        <v>105837</v>
      </c>
      <c r="H4099" s="1">
        <v>1428802</v>
      </c>
      <c r="I4099" s="2" t="s">
        <v>1893</v>
      </c>
      <c r="J4099" s="2" t="s">
        <v>375</v>
      </c>
      <c r="K4099" s="1">
        <f>+VLOOKUP(B4099,[32]Sheet1!$A:$H,6,0)</f>
        <v>1322963</v>
      </c>
      <c r="L4099" s="1">
        <f t="shared" si="228"/>
        <v>-2</v>
      </c>
      <c r="M4099" s="6">
        <f>+VLOOKUP(B4099,[32]Sheet1!$A:$H,8,0)</f>
        <v>45506</v>
      </c>
      <c r="N4099" t="s">
        <v>6030</v>
      </c>
      <c r="R4099" s="4"/>
    </row>
    <row r="4100" spans="1:18" hidden="1" x14ac:dyDescent="0.2">
      <c r="A4100" s="6">
        <v>45496</v>
      </c>
      <c r="B4100" s="2">
        <v>37032</v>
      </c>
      <c r="C4100" s="2" t="s">
        <v>5404</v>
      </c>
      <c r="D4100" s="2" t="s">
        <v>6004</v>
      </c>
      <c r="E4100" s="1">
        <v>50183</v>
      </c>
      <c r="F4100" s="8" t="s">
        <v>316</v>
      </c>
      <c r="G4100" s="1">
        <v>4015</v>
      </c>
      <c r="H4100" s="1">
        <v>54198</v>
      </c>
      <c r="I4100" s="2" t="s">
        <v>1893</v>
      </c>
      <c r="J4100" s="2" t="s">
        <v>375</v>
      </c>
      <c r="K4100" s="1">
        <f>+VLOOKUP(B4100,[32]Sheet1!$A:$H,6,0)</f>
        <v>50188</v>
      </c>
      <c r="L4100" s="1">
        <f t="shared" si="228"/>
        <v>5</v>
      </c>
      <c r="M4100" s="6">
        <f>+VLOOKUP(B4100,[32]Sheet1!$A:$H,8,0)</f>
        <v>45506</v>
      </c>
      <c r="N4100" t="s">
        <v>6030</v>
      </c>
      <c r="R4100" s="4"/>
    </row>
    <row r="4101" spans="1:18" hidden="1" x14ac:dyDescent="0.2">
      <c r="A4101" s="6">
        <v>45496</v>
      </c>
      <c r="B4101" s="2">
        <v>37033</v>
      </c>
      <c r="C4101" s="2" t="s">
        <v>5404</v>
      </c>
      <c r="D4101" s="2" t="s">
        <v>6005</v>
      </c>
      <c r="E4101" s="1">
        <v>1110580</v>
      </c>
      <c r="F4101" s="8" t="s">
        <v>316</v>
      </c>
      <c r="G4101" s="1">
        <v>88846</v>
      </c>
      <c r="H4101" s="1">
        <v>1199426</v>
      </c>
      <c r="I4101" s="2" t="s">
        <v>2355</v>
      </c>
      <c r="J4101" s="2" t="s">
        <v>2013</v>
      </c>
      <c r="K4101" s="1">
        <f>+VLOOKUP(B4101,[32]Sheet1!$A:$H,6,0)</f>
        <v>1110575</v>
      </c>
      <c r="L4101" s="1">
        <f t="shared" si="228"/>
        <v>-5</v>
      </c>
      <c r="M4101" s="6">
        <f>+VLOOKUP(B4101,[32]Sheet1!$A:$H,8,0)</f>
        <v>45506</v>
      </c>
      <c r="N4101" t="s">
        <v>6030</v>
      </c>
      <c r="R4101" s="4"/>
    </row>
    <row r="4102" spans="1:18" hidden="1" x14ac:dyDescent="0.2">
      <c r="A4102" s="6">
        <v>45497</v>
      </c>
      <c r="B4102" s="2">
        <v>1060</v>
      </c>
      <c r="C4102" s="2" t="s">
        <v>5468</v>
      </c>
      <c r="D4102" s="2" t="s">
        <v>1889</v>
      </c>
      <c r="E4102" s="1">
        <v>-232037</v>
      </c>
      <c r="F4102" s="8" t="s">
        <v>316</v>
      </c>
      <c r="G4102" s="1">
        <v>-18563</v>
      </c>
      <c r="H4102" s="1">
        <v>-250600</v>
      </c>
      <c r="I4102" s="2" t="s">
        <v>2355</v>
      </c>
      <c r="J4102" s="2" t="s">
        <v>2013</v>
      </c>
      <c r="K4102" s="1">
        <f>+VLOOKUP(B4102,[32]Sheet1!$A:$H,6,0)</f>
        <v>-232037</v>
      </c>
      <c r="L4102" s="1">
        <f t="shared" si="228"/>
        <v>0</v>
      </c>
      <c r="M4102" s="6">
        <f>+VLOOKUP(B4102,[32]Sheet1!$A:$H,8,0)</f>
        <v>45506</v>
      </c>
      <c r="N4102" t="s">
        <v>6030</v>
      </c>
      <c r="R4102" s="4"/>
    </row>
    <row r="4103" spans="1:18" hidden="1" x14ac:dyDescent="0.2">
      <c r="A4103" s="6">
        <v>45497</v>
      </c>
      <c r="B4103" s="2">
        <v>1061</v>
      </c>
      <c r="C4103" s="2" t="s">
        <v>5468</v>
      </c>
      <c r="D4103" s="2" t="s">
        <v>1889</v>
      </c>
      <c r="E4103" s="1">
        <v>-3493962</v>
      </c>
      <c r="F4103" s="8" t="s">
        <v>316</v>
      </c>
      <c r="G4103" s="1">
        <v>-279517</v>
      </c>
      <c r="H4103" s="1">
        <v>-3773479</v>
      </c>
      <c r="I4103" s="2" t="s">
        <v>2355</v>
      </c>
      <c r="J4103" s="2" t="s">
        <v>2013</v>
      </c>
      <c r="K4103" s="1">
        <f>+VLOOKUP(B4103,[32]Sheet1!$A:$H,6,0)</f>
        <v>-3493962</v>
      </c>
      <c r="L4103" s="1">
        <f t="shared" si="228"/>
        <v>0</v>
      </c>
      <c r="M4103" s="6">
        <f>+VLOOKUP(B4103,[32]Sheet1!$A:$H,8,0)</f>
        <v>45506</v>
      </c>
      <c r="N4103" t="s">
        <v>6030</v>
      </c>
      <c r="R4103" s="4"/>
    </row>
    <row r="4104" spans="1:18" hidden="1" x14ac:dyDescent="0.2">
      <c r="A4104" s="6">
        <v>45497</v>
      </c>
      <c r="B4104" s="2">
        <v>1062</v>
      </c>
      <c r="C4104" s="2" t="s">
        <v>5468</v>
      </c>
      <c r="D4104" s="2" t="s">
        <v>1889</v>
      </c>
      <c r="E4104" s="1">
        <v>-222116</v>
      </c>
      <c r="F4104" s="8" t="s">
        <v>316</v>
      </c>
      <c r="G4104" s="1">
        <v>-17769</v>
      </c>
      <c r="H4104" s="1">
        <v>-239885</v>
      </c>
      <c r="I4104" s="2" t="s">
        <v>1900</v>
      </c>
      <c r="J4104" s="2" t="s">
        <v>441</v>
      </c>
      <c r="K4104" s="1">
        <f>+VLOOKUP(B4104,[32]Sheet1!$A:$H,6,0)</f>
        <v>-222112</v>
      </c>
      <c r="L4104" s="1">
        <f t="shared" si="228"/>
        <v>4</v>
      </c>
      <c r="M4104" s="6">
        <f>+VLOOKUP(B4104,[32]Sheet1!$A:$H,8,0)</f>
        <v>45506</v>
      </c>
      <c r="N4104" t="s">
        <v>6030</v>
      </c>
      <c r="R4104" s="4"/>
    </row>
    <row r="4105" spans="1:18" hidden="1" x14ac:dyDescent="0.2">
      <c r="A4105" s="6">
        <v>45497</v>
      </c>
      <c r="B4105" s="2">
        <v>1063</v>
      </c>
      <c r="C4105" s="2" t="s">
        <v>5468</v>
      </c>
      <c r="D4105" s="2" t="s">
        <v>1889</v>
      </c>
      <c r="E4105" s="1">
        <v>-42656</v>
      </c>
      <c r="F4105" s="8" t="s">
        <v>316</v>
      </c>
      <c r="G4105" s="1">
        <v>-3412</v>
      </c>
      <c r="H4105" s="1">
        <v>-46068</v>
      </c>
      <c r="I4105" s="2" t="s">
        <v>1900</v>
      </c>
      <c r="J4105" s="2" t="s">
        <v>441</v>
      </c>
      <c r="K4105" s="1">
        <f>+VLOOKUP(B4105,[32]Sheet1!$A:$H,6,0)</f>
        <v>-42650</v>
      </c>
      <c r="L4105" s="1">
        <f t="shared" si="228"/>
        <v>6</v>
      </c>
      <c r="M4105" s="6">
        <f>+VLOOKUP(B4105,[32]Sheet1!$A:$H,8,0)</f>
        <v>45506</v>
      </c>
      <c r="N4105" t="s">
        <v>6030</v>
      </c>
      <c r="R4105" s="4"/>
    </row>
    <row r="4106" spans="1:18" hidden="1" x14ac:dyDescent="0.2">
      <c r="A4106" s="6">
        <v>45497</v>
      </c>
      <c r="B4106" s="2">
        <v>1064</v>
      </c>
      <c r="C4106" s="2" t="s">
        <v>5468</v>
      </c>
      <c r="D4106" s="2" t="s">
        <v>1889</v>
      </c>
      <c r="E4106" s="1">
        <v>-1066152</v>
      </c>
      <c r="F4106" s="8" t="s">
        <v>316</v>
      </c>
      <c r="G4106" s="1">
        <v>-85292</v>
      </c>
      <c r="H4106" s="1">
        <v>-1151444</v>
      </c>
      <c r="I4106" s="2" t="s">
        <v>2355</v>
      </c>
      <c r="J4106" s="2" t="s">
        <v>2013</v>
      </c>
      <c r="K4106" s="1">
        <f>+VLOOKUP(B4106,[32]Sheet1!$A:$H,6,0)</f>
        <v>-1066150</v>
      </c>
      <c r="L4106" s="1">
        <f t="shared" si="228"/>
        <v>2</v>
      </c>
      <c r="M4106" s="6">
        <f>+VLOOKUP(B4106,[32]Sheet1!$A:$H,8,0)</f>
        <v>45506</v>
      </c>
      <c r="N4106" t="s">
        <v>6030</v>
      </c>
      <c r="R4106" s="4"/>
    </row>
    <row r="4107" spans="1:18" hidden="1" x14ac:dyDescent="0.2">
      <c r="A4107" s="6">
        <v>45497</v>
      </c>
      <c r="B4107" s="2">
        <v>1065</v>
      </c>
      <c r="C4107" s="2" t="s">
        <v>5468</v>
      </c>
      <c r="D4107" s="2" t="s">
        <v>1889</v>
      </c>
      <c r="E4107" s="1">
        <v>-639840</v>
      </c>
      <c r="F4107" s="8" t="s">
        <v>316</v>
      </c>
      <c r="G4107" s="1">
        <v>-51187</v>
      </c>
      <c r="H4107" s="1">
        <v>-691027</v>
      </c>
      <c r="I4107" s="2" t="s">
        <v>2355</v>
      </c>
      <c r="J4107" s="2" t="s">
        <v>2013</v>
      </c>
      <c r="K4107" s="1">
        <f>+VLOOKUP(B4107,[32]Sheet1!$A:$H,6,0)</f>
        <v>-639837</v>
      </c>
      <c r="L4107" s="1">
        <f t="shared" si="228"/>
        <v>3</v>
      </c>
      <c r="M4107" s="6">
        <f>+VLOOKUP(B4107,[32]Sheet1!$A:$H,8,0)</f>
        <v>45506</v>
      </c>
      <c r="N4107" t="s">
        <v>6030</v>
      </c>
      <c r="R4107" s="4"/>
    </row>
    <row r="4108" spans="1:18" hidden="1" x14ac:dyDescent="0.2">
      <c r="A4108" s="6">
        <v>45497</v>
      </c>
      <c r="B4108" s="2">
        <v>37101</v>
      </c>
      <c r="C4108" s="2" t="s">
        <v>5404</v>
      </c>
      <c r="D4108" s="2" t="s">
        <v>6006</v>
      </c>
      <c r="E4108" s="1">
        <v>1248320</v>
      </c>
      <c r="F4108" s="8" t="s">
        <v>316</v>
      </c>
      <c r="G4108" s="1">
        <v>99866</v>
      </c>
      <c r="H4108" s="1">
        <v>1348186</v>
      </c>
      <c r="I4108" s="2" t="s">
        <v>2818</v>
      </c>
      <c r="J4108" s="2" t="s">
        <v>364</v>
      </c>
      <c r="K4108" s="1">
        <f>+VLOOKUP(B4108,[32]Sheet1!$A:$H,6,0)</f>
        <v>1248325</v>
      </c>
      <c r="L4108" s="1">
        <f t="shared" si="228"/>
        <v>5</v>
      </c>
      <c r="M4108" s="6">
        <f>+VLOOKUP(B4108,[32]Sheet1!$A:$H,8,0)</f>
        <v>45506</v>
      </c>
      <c r="N4108" t="s">
        <v>6030</v>
      </c>
      <c r="R4108" s="4"/>
    </row>
    <row r="4109" spans="1:18" hidden="1" x14ac:dyDescent="0.2">
      <c r="A4109" s="6">
        <v>45497</v>
      </c>
      <c r="B4109" s="2">
        <v>37102</v>
      </c>
      <c r="C4109" s="2" t="s">
        <v>5404</v>
      </c>
      <c r="D4109" s="2" t="s">
        <v>6007</v>
      </c>
      <c r="E4109" s="1">
        <v>4913189</v>
      </c>
      <c r="F4109" s="8" t="s">
        <v>316</v>
      </c>
      <c r="G4109" s="1">
        <v>393055</v>
      </c>
      <c r="H4109" s="1">
        <v>5306244</v>
      </c>
      <c r="I4109" s="2" t="s">
        <v>2818</v>
      </c>
      <c r="J4109" s="2" t="s">
        <v>364</v>
      </c>
      <c r="K4109" s="1">
        <f>+VLOOKUP(B4109,[32]Sheet1!$A:$H,6,0)</f>
        <v>4913188</v>
      </c>
      <c r="L4109" s="1">
        <f t="shared" si="228"/>
        <v>-1</v>
      </c>
      <c r="M4109" s="6">
        <f>+VLOOKUP(B4109,[32]Sheet1!$A:$H,8,0)</f>
        <v>45506</v>
      </c>
      <c r="N4109" t="s">
        <v>6030</v>
      </c>
      <c r="R4109" s="4"/>
    </row>
    <row r="4110" spans="1:18" hidden="1" x14ac:dyDescent="0.2">
      <c r="A4110" s="6">
        <v>45497</v>
      </c>
      <c r="B4110" s="2">
        <v>37103</v>
      </c>
      <c r="C4110" s="2" t="s">
        <v>5404</v>
      </c>
      <c r="D4110" s="2" t="s">
        <v>6008</v>
      </c>
      <c r="E4110" s="1">
        <v>1248320</v>
      </c>
      <c r="F4110" s="8" t="s">
        <v>316</v>
      </c>
      <c r="G4110" s="1">
        <v>99866</v>
      </c>
      <c r="H4110" s="1">
        <v>1348186</v>
      </c>
      <c r="I4110" s="2" t="s">
        <v>1796</v>
      </c>
      <c r="J4110" s="2" t="s">
        <v>913</v>
      </c>
      <c r="K4110" s="1">
        <f>+VLOOKUP(B4110,[32]Sheet1!$A:$H,6,0)</f>
        <v>1248325</v>
      </c>
      <c r="L4110" s="1">
        <f t="shared" si="228"/>
        <v>5</v>
      </c>
      <c r="M4110" s="6">
        <f>+VLOOKUP(B4110,[32]Sheet1!$A:$H,8,0)</f>
        <v>45506</v>
      </c>
      <c r="N4110" t="s">
        <v>6030</v>
      </c>
      <c r="R4110" s="4"/>
    </row>
    <row r="4111" spans="1:18" hidden="1" x14ac:dyDescent="0.2">
      <c r="A4111" s="6">
        <v>45497</v>
      </c>
      <c r="B4111" s="2">
        <v>37104</v>
      </c>
      <c r="C4111" s="2" t="s">
        <v>5404</v>
      </c>
      <c r="D4111" s="2" t="s">
        <v>6009</v>
      </c>
      <c r="E4111" s="1">
        <v>1248320</v>
      </c>
      <c r="F4111" s="8" t="s">
        <v>316</v>
      </c>
      <c r="G4111" s="1">
        <v>99866</v>
      </c>
      <c r="H4111" s="1">
        <v>1348186</v>
      </c>
      <c r="I4111" s="2" t="s">
        <v>2339</v>
      </c>
      <c r="J4111" s="2" t="s">
        <v>1408</v>
      </c>
      <c r="K4111" s="1">
        <f>+VLOOKUP(B4111,[32]Sheet1!$A:$H,6,0)</f>
        <v>1248325</v>
      </c>
      <c r="L4111" s="1">
        <f t="shared" si="228"/>
        <v>5</v>
      </c>
      <c r="M4111" s="6">
        <f>+VLOOKUP(B4111,[32]Sheet1!$A:$H,8,0)</f>
        <v>45506</v>
      </c>
      <c r="N4111" t="s">
        <v>6030</v>
      </c>
      <c r="R4111" s="4"/>
    </row>
    <row r="4112" spans="1:18" hidden="1" x14ac:dyDescent="0.2">
      <c r="A4112" s="6">
        <v>45497</v>
      </c>
      <c r="B4112" s="2">
        <v>37105</v>
      </c>
      <c r="C4112" s="2" t="s">
        <v>5404</v>
      </c>
      <c r="D4112" s="2" t="s">
        <v>6010</v>
      </c>
      <c r="E4112" s="1">
        <v>3993730</v>
      </c>
      <c r="F4112" s="8" t="s">
        <v>316</v>
      </c>
      <c r="G4112" s="1">
        <v>319498</v>
      </c>
      <c r="H4112" s="1">
        <v>4313228</v>
      </c>
      <c r="I4112" s="2" t="s">
        <v>944</v>
      </c>
      <c r="J4112" s="2" t="s">
        <v>319</v>
      </c>
      <c r="K4112" s="1">
        <f>+VLOOKUP(B4112,[32]Sheet1!$A:$H,6,0)</f>
        <v>3993725</v>
      </c>
      <c r="L4112" s="1">
        <f t="shared" si="228"/>
        <v>-5</v>
      </c>
      <c r="M4112" s="6">
        <f>+VLOOKUP(B4112,[32]Sheet1!$A:$H,8,0)</f>
        <v>45506</v>
      </c>
      <c r="N4112" t="s">
        <v>6030</v>
      </c>
      <c r="R4112" s="4"/>
    </row>
    <row r="4113" spans="1:18" hidden="1" x14ac:dyDescent="0.2">
      <c r="A4113" s="6">
        <v>45498</v>
      </c>
      <c r="B4113" s="2">
        <v>37705</v>
      </c>
      <c r="C4113" s="2" t="s">
        <v>5404</v>
      </c>
      <c r="D4113" s="2" t="s">
        <v>6011</v>
      </c>
      <c r="E4113" s="1">
        <v>2381320</v>
      </c>
      <c r="F4113" s="8" t="s">
        <v>316</v>
      </c>
      <c r="G4113" s="1">
        <v>190506</v>
      </c>
      <c r="H4113" s="1">
        <v>2571826</v>
      </c>
      <c r="I4113" s="2" t="s">
        <v>1222</v>
      </c>
      <c r="J4113" s="2" t="s">
        <v>915</v>
      </c>
      <c r="K4113" s="1">
        <f>+VLOOKUP(B4113,[32]Sheet1!$A:$H,6,0)</f>
        <v>2381325</v>
      </c>
      <c r="L4113" s="1">
        <f t="shared" si="228"/>
        <v>5</v>
      </c>
      <c r="M4113" s="6">
        <f>+VLOOKUP(B4113,[32]Sheet1!$A:$H,8,0)</f>
        <v>45506</v>
      </c>
      <c r="N4113" t="s">
        <v>6030</v>
      </c>
      <c r="R4113" s="4"/>
    </row>
    <row r="4114" spans="1:18" hidden="1" x14ac:dyDescent="0.2">
      <c r="A4114" s="6">
        <v>45499</v>
      </c>
      <c r="B4114" s="2">
        <v>1069</v>
      </c>
      <c r="C4114" s="2" t="s">
        <v>5468</v>
      </c>
      <c r="D4114" s="2" t="s">
        <v>1889</v>
      </c>
      <c r="E4114" s="1">
        <v>-266538</v>
      </c>
      <c r="F4114" s="8" t="s">
        <v>316</v>
      </c>
      <c r="G4114" s="1">
        <v>-21323</v>
      </c>
      <c r="H4114" s="1">
        <v>-287861</v>
      </c>
      <c r="I4114" s="2" t="s">
        <v>24</v>
      </c>
      <c r="J4114" s="2" t="s">
        <v>349</v>
      </c>
      <c r="K4114" s="1">
        <f>+VLOOKUP(B4114,[33]Sheet1!$A:$H,6,0)</f>
        <v>-266537</v>
      </c>
      <c r="L4114" s="1">
        <f t="shared" si="228"/>
        <v>1</v>
      </c>
      <c r="M4114" s="6">
        <f>+VLOOKUP(B4114,[33]Sheet1!$A:$H,8,0)</f>
        <v>45541</v>
      </c>
      <c r="N4114" t="s">
        <v>6115</v>
      </c>
      <c r="R4114" s="4"/>
    </row>
    <row r="4115" spans="1:18" hidden="1" x14ac:dyDescent="0.2">
      <c r="A4115" s="6">
        <v>45499</v>
      </c>
      <c r="B4115" s="2">
        <v>1070</v>
      </c>
      <c r="C4115" s="2" t="s">
        <v>5468</v>
      </c>
      <c r="D4115" s="2" t="s">
        <v>1889</v>
      </c>
      <c r="E4115" s="1">
        <v>-214410</v>
      </c>
      <c r="F4115" s="8" t="s">
        <v>316</v>
      </c>
      <c r="G4115" s="1">
        <v>-17153</v>
      </c>
      <c r="H4115" s="1">
        <v>-231563</v>
      </c>
      <c r="I4115" s="2" t="s">
        <v>24</v>
      </c>
      <c r="J4115" s="2" t="s">
        <v>349</v>
      </c>
      <c r="K4115" s="1">
        <f>+VLOOKUP(B4115,[33]Sheet1!$A:$H,6,0)</f>
        <v>-214417</v>
      </c>
      <c r="L4115" s="1">
        <f t="shared" si="228"/>
        <v>-7</v>
      </c>
      <c r="M4115" s="6">
        <f>+VLOOKUP(B4115,[33]Sheet1!$A:$H,8,0)</f>
        <v>45541</v>
      </c>
      <c r="N4115" t="s">
        <v>6115</v>
      </c>
      <c r="R4115" s="4"/>
    </row>
    <row r="4116" spans="1:18" hidden="1" x14ac:dyDescent="0.2">
      <c r="A4116" s="6">
        <v>45499</v>
      </c>
      <c r="B4116" s="2">
        <v>1071</v>
      </c>
      <c r="C4116" s="2" t="s">
        <v>5468</v>
      </c>
      <c r="D4116" s="2" t="s">
        <v>1889</v>
      </c>
      <c r="E4116" s="1">
        <v>-42656</v>
      </c>
      <c r="F4116" s="8" t="s">
        <v>316</v>
      </c>
      <c r="G4116" s="1">
        <v>-3412</v>
      </c>
      <c r="H4116" s="1">
        <v>-46068</v>
      </c>
      <c r="I4116" s="2" t="s">
        <v>24</v>
      </c>
      <c r="J4116" s="2" t="s">
        <v>349</v>
      </c>
      <c r="K4116" s="1">
        <f>+VLOOKUP(B4116,[33]Sheet1!$A:$H,6,0)</f>
        <v>-42650</v>
      </c>
      <c r="L4116" s="1">
        <f t="shared" si="228"/>
        <v>6</v>
      </c>
      <c r="M4116" s="6">
        <f>+VLOOKUP(B4116,[33]Sheet1!$A:$H,8,0)</f>
        <v>45541</v>
      </c>
      <c r="N4116" t="s">
        <v>6115</v>
      </c>
      <c r="R4116" s="4"/>
    </row>
    <row r="4117" spans="1:18" hidden="1" x14ac:dyDescent="0.2">
      <c r="A4117" s="6">
        <v>45499</v>
      </c>
      <c r="B4117" s="2">
        <v>38117</v>
      </c>
      <c r="C4117" s="2" t="s">
        <v>5404</v>
      </c>
      <c r="D4117" s="2" t="s">
        <v>6012</v>
      </c>
      <c r="E4117" s="1">
        <v>1248320</v>
      </c>
      <c r="F4117" s="8" t="s">
        <v>316</v>
      </c>
      <c r="G4117" s="1">
        <v>99866</v>
      </c>
      <c r="H4117" s="1">
        <v>1348186</v>
      </c>
      <c r="I4117" s="2" t="s">
        <v>2355</v>
      </c>
      <c r="J4117" s="2" t="s">
        <v>2013</v>
      </c>
      <c r="K4117" s="1">
        <f>+VLOOKUP(B4117,[32]Sheet1!$A:$H,6,0)</f>
        <v>1248325</v>
      </c>
      <c r="L4117" s="1">
        <f t="shared" si="228"/>
        <v>5</v>
      </c>
      <c r="M4117" s="6">
        <f>+VLOOKUP(B4117,[32]Sheet1!$A:$H,8,0)</f>
        <v>45506</v>
      </c>
      <c r="N4117" t="s">
        <v>6030</v>
      </c>
      <c r="R4117" s="4"/>
    </row>
    <row r="4118" spans="1:18" hidden="1" x14ac:dyDescent="0.2">
      <c r="A4118" s="6">
        <v>45499</v>
      </c>
      <c r="B4118" s="2">
        <v>38118</v>
      </c>
      <c r="C4118" s="2" t="s">
        <v>5404</v>
      </c>
      <c r="D4118" s="2" t="s">
        <v>6013</v>
      </c>
      <c r="E4118" s="1">
        <v>5027250</v>
      </c>
      <c r="F4118" s="8" t="s">
        <v>316</v>
      </c>
      <c r="G4118" s="1">
        <v>402180</v>
      </c>
      <c r="H4118" s="1">
        <v>5429430</v>
      </c>
      <c r="I4118" s="2" t="s">
        <v>2355</v>
      </c>
      <c r="J4118" s="2" t="s">
        <v>2013</v>
      </c>
      <c r="K4118" s="1">
        <f>+VLOOKUP(B4118,[32]Sheet1!$A:$H,6,0)</f>
        <v>5027250</v>
      </c>
      <c r="L4118" s="1">
        <f t="shared" si="228"/>
        <v>0</v>
      </c>
      <c r="M4118" s="6">
        <f>+VLOOKUP(B4118,[32]Sheet1!$A:$H,8,0)</f>
        <v>45506</v>
      </c>
      <c r="N4118" t="s">
        <v>6030</v>
      </c>
      <c r="R4118" s="4"/>
    </row>
    <row r="4119" spans="1:18" hidden="1" x14ac:dyDescent="0.2">
      <c r="A4119" s="6">
        <v>45500</v>
      </c>
      <c r="B4119" s="2">
        <v>1076</v>
      </c>
      <c r="C4119" s="2" t="s">
        <v>5468</v>
      </c>
      <c r="D4119" s="2" t="s">
        <v>1889</v>
      </c>
      <c r="E4119" s="1">
        <v>-105072</v>
      </c>
      <c r="F4119" s="8" t="s">
        <v>316</v>
      </c>
      <c r="G4119" s="1">
        <v>-8405</v>
      </c>
      <c r="H4119" s="1">
        <v>-113477</v>
      </c>
      <c r="I4119" s="2" t="s">
        <v>2355</v>
      </c>
      <c r="J4119" s="2" t="s">
        <v>2013</v>
      </c>
      <c r="K4119" s="1">
        <f>+VLOOKUP(B4119,[32]Sheet1!$A:$H,6,0)</f>
        <v>-105062</v>
      </c>
      <c r="L4119" s="1">
        <f t="shared" si="228"/>
        <v>10</v>
      </c>
      <c r="M4119" s="6">
        <f>+VLOOKUP(B4119,[32]Sheet1!$A:$H,8,0)</f>
        <v>45506</v>
      </c>
      <c r="N4119" t="s">
        <v>6030</v>
      </c>
      <c r="R4119" s="4"/>
    </row>
    <row r="4120" spans="1:18" hidden="1" x14ac:dyDescent="0.2">
      <c r="A4120" s="6">
        <v>45500</v>
      </c>
      <c r="B4120" s="2">
        <v>1077</v>
      </c>
      <c r="C4120" s="2" t="s">
        <v>5468</v>
      </c>
      <c r="D4120" s="2" t="s">
        <v>1889</v>
      </c>
      <c r="E4120" s="1">
        <v>-213280</v>
      </c>
      <c r="F4120" s="8" t="s">
        <v>316</v>
      </c>
      <c r="G4120" s="1">
        <v>-17062</v>
      </c>
      <c r="H4120" s="1">
        <v>-230342</v>
      </c>
      <c r="I4120" s="2" t="s">
        <v>2355</v>
      </c>
      <c r="J4120" s="2" t="s">
        <v>2013</v>
      </c>
      <c r="K4120" s="1">
        <f>+VLOOKUP(B4120,[32]Sheet1!$A:$H,6,0)</f>
        <v>-213275</v>
      </c>
      <c r="L4120" s="1">
        <f t="shared" si="228"/>
        <v>5</v>
      </c>
      <c r="M4120" s="6">
        <f>+VLOOKUP(B4120,[32]Sheet1!$A:$H,8,0)</f>
        <v>45506</v>
      </c>
      <c r="N4120" t="s">
        <v>6030</v>
      </c>
      <c r="R4120" s="4"/>
    </row>
    <row r="4121" spans="1:18" hidden="1" x14ac:dyDescent="0.2">
      <c r="A4121" s="6">
        <v>45500</v>
      </c>
      <c r="B4121" s="2">
        <v>1078</v>
      </c>
      <c r="C4121" s="2" t="s">
        <v>5468</v>
      </c>
      <c r="D4121" s="2" t="s">
        <v>1889</v>
      </c>
      <c r="E4121" s="1">
        <v>-777406</v>
      </c>
      <c r="F4121" s="8" t="s">
        <v>316</v>
      </c>
      <c r="G4121" s="1">
        <v>-62192</v>
      </c>
      <c r="H4121" s="1">
        <v>-839598</v>
      </c>
      <c r="I4121" s="2" t="s">
        <v>2355</v>
      </c>
      <c r="J4121" s="2" t="s">
        <v>2013</v>
      </c>
      <c r="K4121" s="1">
        <f>+VLOOKUP(B4121,[32]Sheet1!$A:$H,6,0)</f>
        <v>-777400</v>
      </c>
      <c r="L4121" s="1">
        <f t="shared" si="228"/>
        <v>6</v>
      </c>
      <c r="M4121" s="6">
        <f>+VLOOKUP(B4121,[32]Sheet1!$A:$H,8,0)</f>
        <v>45506</v>
      </c>
      <c r="N4121" t="s">
        <v>6030</v>
      </c>
      <c r="R4121" s="4"/>
    </row>
    <row r="4122" spans="1:18" hidden="1" x14ac:dyDescent="0.2">
      <c r="A4122" s="6">
        <v>45500</v>
      </c>
      <c r="B4122" s="2">
        <v>1079</v>
      </c>
      <c r="C4122" s="2" t="s">
        <v>5468</v>
      </c>
      <c r="D4122" s="2" t="s">
        <v>1889</v>
      </c>
      <c r="E4122" s="1">
        <v>-881362</v>
      </c>
      <c r="F4122" s="8" t="s">
        <v>316</v>
      </c>
      <c r="G4122" s="1">
        <v>-70509</v>
      </c>
      <c r="H4122" s="1">
        <v>-951871</v>
      </c>
      <c r="I4122" s="2" t="s">
        <v>2355</v>
      </c>
      <c r="J4122" s="2" t="s">
        <v>2013</v>
      </c>
      <c r="K4122" s="1">
        <f>+VLOOKUP(B4122,[32]Sheet1!$A:$H,6,0)</f>
        <v>-881383</v>
      </c>
      <c r="L4122" s="1">
        <f t="shared" si="228"/>
        <v>-21</v>
      </c>
      <c r="M4122" s="6">
        <f>+VLOOKUP(B4122,[32]Sheet1!$A:$H,8,0)</f>
        <v>45506</v>
      </c>
      <c r="N4122" t="s">
        <v>6030</v>
      </c>
      <c r="R4122" s="4"/>
    </row>
    <row r="4123" spans="1:18" hidden="1" x14ac:dyDescent="0.2">
      <c r="A4123" s="6">
        <v>45500</v>
      </c>
      <c r="B4123" s="2">
        <v>38428</v>
      </c>
      <c r="C4123" s="2" t="s">
        <v>5404</v>
      </c>
      <c r="D4123" s="2" t="s">
        <v>6014</v>
      </c>
      <c r="E4123" s="1">
        <v>1248320</v>
      </c>
      <c r="F4123" s="8" t="s">
        <v>316</v>
      </c>
      <c r="G4123" s="1">
        <v>99866</v>
      </c>
      <c r="H4123" s="1">
        <v>1348186</v>
      </c>
      <c r="I4123" s="2" t="s">
        <v>2818</v>
      </c>
      <c r="J4123" s="2" t="s">
        <v>364</v>
      </c>
      <c r="K4123" s="1">
        <f>+VLOOKUP(B4123,[32]Sheet1!$A:$H,6,0)</f>
        <v>1248325</v>
      </c>
      <c r="L4123" s="1">
        <f t="shared" si="228"/>
        <v>5</v>
      </c>
      <c r="M4123" s="6">
        <f>+VLOOKUP(B4123,[32]Sheet1!$A:$H,8,0)</f>
        <v>45506</v>
      </c>
      <c r="N4123" t="s">
        <v>6030</v>
      </c>
      <c r="R4123" s="4"/>
    </row>
    <row r="4124" spans="1:18" hidden="1" x14ac:dyDescent="0.2">
      <c r="A4124" s="6">
        <v>45500</v>
      </c>
      <c r="B4124" s="2">
        <v>38454</v>
      </c>
      <c r="C4124" s="2" t="s">
        <v>5404</v>
      </c>
      <c r="D4124" s="2" t="s">
        <v>6015</v>
      </c>
      <c r="E4124" s="1">
        <v>1110580</v>
      </c>
      <c r="F4124" s="8" t="s">
        <v>316</v>
      </c>
      <c r="G4124" s="1">
        <v>88846</v>
      </c>
      <c r="H4124" s="1">
        <v>1199426</v>
      </c>
      <c r="I4124" s="2" t="s">
        <v>124</v>
      </c>
      <c r="J4124" s="2" t="s">
        <v>1197</v>
      </c>
      <c r="K4124" s="1">
        <f>+VLOOKUP(B4124,[32]Sheet1!$A:$H,6,0)</f>
        <v>1110575</v>
      </c>
      <c r="L4124" s="1">
        <f t="shared" si="228"/>
        <v>-5</v>
      </c>
      <c r="M4124" s="6">
        <f>+VLOOKUP(B4124,[32]Sheet1!$A:$H,8,0)</f>
        <v>45506</v>
      </c>
      <c r="N4124" t="s">
        <v>6030</v>
      </c>
      <c r="R4124" s="4"/>
    </row>
    <row r="4125" spans="1:18" hidden="1" x14ac:dyDescent="0.2">
      <c r="A4125" s="6">
        <v>45500</v>
      </c>
      <c r="B4125" s="2">
        <v>38455</v>
      </c>
      <c r="C4125" s="2" t="s">
        <v>5404</v>
      </c>
      <c r="D4125" s="2" t="s">
        <v>6016</v>
      </c>
      <c r="E4125" s="1">
        <v>2632235</v>
      </c>
      <c r="F4125" s="8" t="s">
        <v>316</v>
      </c>
      <c r="G4125" s="1">
        <v>210579</v>
      </c>
      <c r="H4125" s="1">
        <v>2842814</v>
      </c>
      <c r="I4125" s="2" t="s">
        <v>2339</v>
      </c>
      <c r="J4125" s="2" t="s">
        <v>1408</v>
      </c>
      <c r="K4125" s="1">
        <f>+VLOOKUP(B4125,[32]Sheet1!$A:$H,6,0)</f>
        <v>2632238</v>
      </c>
      <c r="L4125" s="1">
        <f t="shared" si="228"/>
        <v>3</v>
      </c>
      <c r="M4125" s="6">
        <f>+VLOOKUP(B4125,[32]Sheet1!$A:$H,8,0)</f>
        <v>45506</v>
      </c>
      <c r="N4125" t="s">
        <v>6030</v>
      </c>
      <c r="R4125" s="4"/>
    </row>
    <row r="4126" spans="1:18" hidden="1" x14ac:dyDescent="0.2">
      <c r="A4126" s="6">
        <v>45500</v>
      </c>
      <c r="B4126" s="2">
        <v>38483</v>
      </c>
      <c r="C4126" s="2" t="s">
        <v>5404</v>
      </c>
      <c r="D4126" s="2" t="s">
        <v>6017</v>
      </c>
      <c r="E4126" s="1">
        <v>3331740</v>
      </c>
      <c r="F4126" s="8" t="s">
        <v>316</v>
      </c>
      <c r="G4126" s="1">
        <v>266539</v>
      </c>
      <c r="H4126" s="1">
        <v>3598279</v>
      </c>
      <c r="I4126" s="2" t="s">
        <v>944</v>
      </c>
      <c r="J4126" s="2" t="s">
        <v>319</v>
      </c>
      <c r="K4126" s="1">
        <f>+VLOOKUP(B4126,[32]Sheet1!$A:$H,6,0)</f>
        <v>3331738</v>
      </c>
      <c r="L4126" s="1">
        <f t="shared" si="228"/>
        <v>-2</v>
      </c>
      <c r="M4126" s="6">
        <f>+VLOOKUP(B4126,[32]Sheet1!$A:$H,8,0)</f>
        <v>45506</v>
      </c>
      <c r="N4126" t="s">
        <v>6030</v>
      </c>
      <c r="R4126" s="4"/>
    </row>
    <row r="4127" spans="1:18" hidden="1" x14ac:dyDescent="0.2">
      <c r="A4127" s="6">
        <v>45502</v>
      </c>
      <c r="B4127" s="2">
        <v>38501</v>
      </c>
      <c r="C4127" s="2" t="s">
        <v>5404</v>
      </c>
      <c r="D4127" s="2" t="s">
        <v>6018</v>
      </c>
      <c r="E4127" s="1">
        <v>1468620</v>
      </c>
      <c r="F4127" s="8" t="s">
        <v>316</v>
      </c>
      <c r="G4127" s="1">
        <v>117490</v>
      </c>
      <c r="H4127" s="1">
        <v>1586110</v>
      </c>
      <c r="I4127" s="2" t="s">
        <v>2119</v>
      </c>
      <c r="J4127" s="2" t="s">
        <v>1150</v>
      </c>
      <c r="K4127" s="1">
        <f>+VLOOKUP(B4127,[32]Sheet1!$A:$H,6,0)</f>
        <v>1468625</v>
      </c>
      <c r="L4127" s="1">
        <f t="shared" si="228"/>
        <v>5</v>
      </c>
      <c r="M4127" s="6">
        <f>+VLOOKUP(B4127,[32]Sheet1!$A:$H,8,0)</f>
        <v>45506</v>
      </c>
      <c r="N4127" t="s">
        <v>6030</v>
      </c>
      <c r="R4127" s="4"/>
    </row>
    <row r="4128" spans="1:18" hidden="1" x14ac:dyDescent="0.2">
      <c r="A4128" s="6">
        <v>45502</v>
      </c>
      <c r="B4128" s="2">
        <v>38519</v>
      </c>
      <c r="C4128" s="2" t="s">
        <v>5404</v>
      </c>
      <c r="D4128" s="2" t="s">
        <v>6019</v>
      </c>
      <c r="E4128" s="1">
        <v>1468620</v>
      </c>
      <c r="F4128" s="8" t="s">
        <v>316</v>
      </c>
      <c r="G4128" s="1">
        <v>117490</v>
      </c>
      <c r="H4128" s="1">
        <v>1586110</v>
      </c>
      <c r="I4128" s="2" t="s">
        <v>1222</v>
      </c>
      <c r="J4128" s="2" t="s">
        <v>915</v>
      </c>
      <c r="K4128" s="1">
        <f>+VLOOKUP(B4128,[32]Sheet1!$A:$H,6,0)</f>
        <v>1468625</v>
      </c>
      <c r="L4128" s="1">
        <f t="shared" si="228"/>
        <v>5</v>
      </c>
      <c r="M4128" s="6">
        <f>+VLOOKUP(B4128,[32]Sheet1!$A:$H,8,0)</f>
        <v>45506</v>
      </c>
      <c r="N4128" t="s">
        <v>6030</v>
      </c>
      <c r="R4128" s="4"/>
    </row>
    <row r="4129" spans="1:18" hidden="1" x14ac:dyDescent="0.2">
      <c r="A4129" s="6">
        <v>45502</v>
      </c>
      <c r="B4129" s="2">
        <v>38525</v>
      </c>
      <c r="C4129" s="2" t="s">
        <v>5404</v>
      </c>
      <c r="D4129" s="2" t="s">
        <v>6020</v>
      </c>
      <c r="E4129" s="1">
        <v>7485630</v>
      </c>
      <c r="F4129" s="8" t="s">
        <v>316</v>
      </c>
      <c r="G4129" s="1">
        <v>598850</v>
      </c>
      <c r="H4129" s="1">
        <v>8084480</v>
      </c>
      <c r="I4129" s="2" t="s">
        <v>2355</v>
      </c>
      <c r="J4129" s="2" t="s">
        <v>2013</v>
      </c>
      <c r="K4129" s="1">
        <f>+VLOOKUP(B4129,[33]Sheet1!$A:$H,6,0)</f>
        <v>7485625</v>
      </c>
      <c r="L4129" s="1">
        <f t="shared" si="228"/>
        <v>-5</v>
      </c>
      <c r="M4129" s="6">
        <f>+VLOOKUP(B4129,[33]Sheet1!$A:$H,8,0)</f>
        <v>45541</v>
      </c>
      <c r="N4129" t="s">
        <v>6115</v>
      </c>
      <c r="R4129" s="4"/>
    </row>
    <row r="4130" spans="1:18" hidden="1" x14ac:dyDescent="0.2">
      <c r="A4130" s="6">
        <v>45502</v>
      </c>
      <c r="B4130" s="2">
        <v>38530</v>
      </c>
      <c r="C4130" s="2" t="s">
        <v>5404</v>
      </c>
      <c r="D4130" s="2" t="s">
        <v>6021</v>
      </c>
      <c r="E4130" s="1">
        <v>2496640</v>
      </c>
      <c r="F4130" s="8" t="s">
        <v>316</v>
      </c>
      <c r="G4130" s="1">
        <v>199731</v>
      </c>
      <c r="H4130" s="1">
        <v>2696371</v>
      </c>
      <c r="I4130" s="2" t="s">
        <v>2355</v>
      </c>
      <c r="J4130" s="2" t="s">
        <v>2013</v>
      </c>
      <c r="K4130" s="1">
        <f>+VLOOKUP(B4130,[32]Sheet1!$A:$H,6,0)</f>
        <v>2496638</v>
      </c>
      <c r="L4130" s="1">
        <f t="shared" si="228"/>
        <v>-2</v>
      </c>
      <c r="M4130" s="6">
        <f>+VLOOKUP(B4130,[32]Sheet1!$A:$H,8,0)</f>
        <v>45506</v>
      </c>
      <c r="N4130" t="s">
        <v>6030</v>
      </c>
      <c r="R4130" s="4"/>
    </row>
    <row r="4131" spans="1:18" hidden="1" x14ac:dyDescent="0.2">
      <c r="A4131" s="6">
        <v>45504</v>
      </c>
      <c r="B4131" s="2">
        <v>38612</v>
      </c>
      <c r="C4131" s="2" t="s">
        <v>5404</v>
      </c>
      <c r="D4131" s="2" t="s">
        <v>6022</v>
      </c>
      <c r="E4131" s="1">
        <v>0</v>
      </c>
      <c r="F4131" s="8" t="s">
        <v>316</v>
      </c>
      <c r="G4131" s="1">
        <v>0</v>
      </c>
      <c r="H4131" s="1">
        <v>0</v>
      </c>
      <c r="I4131" s="2" t="s">
        <v>2818</v>
      </c>
      <c r="J4131" s="2" t="s">
        <v>364</v>
      </c>
      <c r="K4131" s="1" t="e">
        <f>+VLOOKUP(B4131,[33]Sheet1!$A:$H,6,0)</f>
        <v>#N/A</v>
      </c>
      <c r="L4131" s="1" t="e">
        <f t="shared" si="228"/>
        <v>#N/A</v>
      </c>
      <c r="M4131" s="6" t="e">
        <f>+VLOOKUP(B4131,[33]Sheet1!$A:$H,8,0)</f>
        <v>#N/A</v>
      </c>
      <c r="N4131" t="s">
        <v>6114</v>
      </c>
      <c r="R4131" s="4"/>
    </row>
    <row r="4132" spans="1:18" hidden="1" x14ac:dyDescent="0.2">
      <c r="A4132" s="6">
        <v>45504</v>
      </c>
      <c r="B4132" s="2">
        <v>38980</v>
      </c>
      <c r="C4132" s="2" t="s">
        <v>5404</v>
      </c>
      <c r="D4132" s="2" t="s">
        <v>6023</v>
      </c>
      <c r="E4132" s="1">
        <v>1999044</v>
      </c>
      <c r="F4132" s="8" t="s">
        <v>316</v>
      </c>
      <c r="G4132" s="1">
        <v>159924</v>
      </c>
      <c r="H4132" s="1">
        <v>2158968</v>
      </c>
      <c r="I4132" s="2" t="s">
        <v>2339</v>
      </c>
      <c r="J4132" s="2" t="s">
        <v>1408</v>
      </c>
      <c r="K4132" s="1">
        <f>+VLOOKUP(B4132,[32]Sheet1!$A:$H,6,0)</f>
        <v>1999050</v>
      </c>
      <c r="L4132" s="1">
        <f t="shared" si="228"/>
        <v>6</v>
      </c>
      <c r="M4132" s="6">
        <f>+VLOOKUP(B4132,[32]Sheet1!$A:$H,8,0)</f>
        <v>45506</v>
      </c>
      <c r="N4132" t="s">
        <v>6030</v>
      </c>
      <c r="R4132" s="4"/>
    </row>
    <row r="4133" spans="1:18" hidden="1" x14ac:dyDescent="0.2">
      <c r="A4133" s="6">
        <v>45504</v>
      </c>
      <c r="B4133" s="2">
        <v>39338</v>
      </c>
      <c r="C4133" s="2" t="s">
        <v>5404</v>
      </c>
      <c r="D4133" s="2" t="s">
        <v>6024</v>
      </c>
      <c r="E4133" s="1">
        <v>1468620</v>
      </c>
      <c r="F4133" s="8" t="s">
        <v>316</v>
      </c>
      <c r="G4133" s="1">
        <v>117490</v>
      </c>
      <c r="H4133" s="1">
        <v>1586110</v>
      </c>
      <c r="I4133" s="2" t="s">
        <v>2355</v>
      </c>
      <c r="J4133" s="2" t="s">
        <v>2013</v>
      </c>
      <c r="K4133" s="1">
        <f>+VLOOKUP(B4133,[32]Sheet1!$A:$H,6,0)</f>
        <v>1468625</v>
      </c>
      <c r="L4133" s="1">
        <f t="shared" ref="L4133:L4138" si="229">+K4133-E4133</f>
        <v>5</v>
      </c>
      <c r="M4133" s="6">
        <f>+VLOOKUP(B4133,[32]Sheet1!$A:$H,8,0)</f>
        <v>45506</v>
      </c>
      <c r="N4133" t="s">
        <v>6030</v>
      </c>
      <c r="R4133" s="4"/>
    </row>
    <row r="4134" spans="1:18" hidden="1" x14ac:dyDescent="0.2">
      <c r="A4134" s="6">
        <v>45504</v>
      </c>
      <c r="B4134" s="2">
        <v>39339</v>
      </c>
      <c r="C4134" s="2" t="s">
        <v>5404</v>
      </c>
      <c r="D4134" s="2" t="s">
        <v>6025</v>
      </c>
      <c r="E4134" s="1">
        <v>1003660</v>
      </c>
      <c r="F4134" s="8" t="s">
        <v>316</v>
      </c>
      <c r="G4134" s="1">
        <v>80293</v>
      </c>
      <c r="H4134" s="1">
        <v>1083953</v>
      </c>
      <c r="I4134" s="2" t="s">
        <v>2355</v>
      </c>
      <c r="J4134" s="2" t="s">
        <v>2013</v>
      </c>
      <c r="K4134" s="1">
        <f>+VLOOKUP(B4134,[32]Sheet1!$A:$H,6,0)</f>
        <v>1003663</v>
      </c>
      <c r="L4134" s="1">
        <f t="shared" si="229"/>
        <v>3</v>
      </c>
      <c r="M4134" s="6">
        <f>+VLOOKUP(B4134,[32]Sheet1!$A:$H,8,0)</f>
        <v>45506</v>
      </c>
      <c r="N4134" t="s">
        <v>6030</v>
      </c>
      <c r="R4134" s="4"/>
    </row>
    <row r="4135" spans="1:18" hidden="1" x14ac:dyDescent="0.2">
      <c r="A4135" s="6">
        <v>45504</v>
      </c>
      <c r="B4135" s="2">
        <v>39340</v>
      </c>
      <c r="C4135" s="2" t="s">
        <v>5404</v>
      </c>
      <c r="D4135" s="2" t="s">
        <v>6026</v>
      </c>
      <c r="E4135" s="1">
        <v>1468620</v>
      </c>
      <c r="F4135" s="8" t="s">
        <v>316</v>
      </c>
      <c r="G4135" s="1">
        <v>117490</v>
      </c>
      <c r="H4135" s="1">
        <v>1586110</v>
      </c>
      <c r="I4135" s="2" t="s">
        <v>124</v>
      </c>
      <c r="J4135" s="2" t="s">
        <v>1197</v>
      </c>
      <c r="K4135" s="1">
        <f>+VLOOKUP(B4135,[32]Sheet1!$A:$H,6,0)</f>
        <v>1468625</v>
      </c>
      <c r="L4135" s="1">
        <f t="shared" si="229"/>
        <v>5</v>
      </c>
      <c r="M4135" s="6">
        <f>+VLOOKUP(B4135,[32]Sheet1!$A:$H,8,0)</f>
        <v>45506</v>
      </c>
      <c r="N4135" t="s">
        <v>6030</v>
      </c>
      <c r="R4135" s="4"/>
    </row>
    <row r="4136" spans="1:18" hidden="1" x14ac:dyDescent="0.2">
      <c r="A4136" s="6">
        <v>45504</v>
      </c>
      <c r="B4136" s="2">
        <v>39341</v>
      </c>
      <c r="C4136" s="2" t="s">
        <v>5404</v>
      </c>
      <c r="D4136" s="2" t="s">
        <v>6027</v>
      </c>
      <c r="E4136" s="1">
        <v>1110580</v>
      </c>
      <c r="F4136" s="8" t="s">
        <v>316</v>
      </c>
      <c r="G4136" s="1">
        <v>88846</v>
      </c>
      <c r="H4136" s="1">
        <v>1199426</v>
      </c>
      <c r="I4136" s="2" t="s">
        <v>2818</v>
      </c>
      <c r="J4136" s="2" t="s">
        <v>364</v>
      </c>
      <c r="K4136" s="1">
        <f>+VLOOKUP(B4136,[32]Sheet1!$A:$H,6,0)</f>
        <v>1110575</v>
      </c>
      <c r="L4136" s="1">
        <f t="shared" si="229"/>
        <v>-5</v>
      </c>
      <c r="M4136" s="6">
        <f>+VLOOKUP(B4136,[32]Sheet1!$A:$H,8,0)</f>
        <v>45506</v>
      </c>
      <c r="N4136" t="s">
        <v>6030</v>
      </c>
      <c r="R4136" s="4"/>
    </row>
    <row r="4137" spans="1:18" hidden="1" x14ac:dyDescent="0.2">
      <c r="A4137" s="6">
        <v>45504</v>
      </c>
      <c r="B4137" s="2">
        <v>39342</v>
      </c>
      <c r="C4137" s="2" t="s">
        <v>5404</v>
      </c>
      <c r="D4137" s="2" t="s">
        <v>6028</v>
      </c>
      <c r="E4137" s="1">
        <v>3849940</v>
      </c>
      <c r="F4137" s="8" t="s">
        <v>316</v>
      </c>
      <c r="G4137" s="1">
        <v>307995</v>
      </c>
      <c r="H4137" s="1">
        <v>4157935</v>
      </c>
      <c r="I4137" s="2" t="s">
        <v>1900</v>
      </c>
      <c r="J4137" s="2" t="s">
        <v>441</v>
      </c>
      <c r="K4137" s="1">
        <f>+VLOOKUP(B4137,[32]Sheet1!$A:$H,6,0)</f>
        <v>3849938</v>
      </c>
      <c r="L4137" s="1">
        <f t="shared" si="229"/>
        <v>-2</v>
      </c>
      <c r="M4137" s="6">
        <f>+VLOOKUP(B4137,[32]Sheet1!$A:$H,8,0)</f>
        <v>45506</v>
      </c>
      <c r="N4137" t="s">
        <v>6030</v>
      </c>
      <c r="R4137" s="4"/>
    </row>
    <row r="4138" spans="1:18" hidden="1" x14ac:dyDescent="0.2">
      <c r="A4138" s="6">
        <v>45504</v>
      </c>
      <c r="B4138" s="2">
        <v>39649</v>
      </c>
      <c r="C4138" s="2" t="s">
        <v>5404</v>
      </c>
      <c r="D4138" s="2" t="s">
        <v>6029</v>
      </c>
      <c r="E4138" s="1">
        <v>7618635</v>
      </c>
      <c r="F4138" s="8" t="s">
        <v>316</v>
      </c>
      <c r="G4138" s="1">
        <v>609491</v>
      </c>
      <c r="H4138" s="1">
        <v>8228126</v>
      </c>
      <c r="I4138" s="2" t="s">
        <v>1893</v>
      </c>
      <c r="J4138" s="2" t="s">
        <v>375</v>
      </c>
      <c r="K4138" s="1">
        <f>+VLOOKUP(B4138,[33]Sheet1!$A:$H,6,0)</f>
        <v>7618638</v>
      </c>
      <c r="L4138" s="1">
        <f t="shared" si="229"/>
        <v>3</v>
      </c>
      <c r="M4138" s="6">
        <f>+VLOOKUP(B4138,[33]Sheet1!$A:$H,8,0)</f>
        <v>45541</v>
      </c>
      <c r="N4138" t="s">
        <v>6115</v>
      </c>
      <c r="R4138" s="4"/>
    </row>
    <row r="4139" spans="1:18" hidden="1" x14ac:dyDescent="0.2">
      <c r="A4139" s="6">
        <v>45505</v>
      </c>
      <c r="B4139" s="2">
        <v>39701</v>
      </c>
      <c r="C4139" s="2" t="s">
        <v>5404</v>
      </c>
      <c r="D4139" s="2" t="s">
        <v>6031</v>
      </c>
      <c r="E4139" s="1">
        <v>1719535</v>
      </c>
      <c r="F4139" s="8" t="s">
        <v>316</v>
      </c>
      <c r="G4139" s="1">
        <v>137563</v>
      </c>
      <c r="H4139" s="1">
        <v>1857098</v>
      </c>
      <c r="I4139" s="2" t="s">
        <v>2119</v>
      </c>
      <c r="J4139" s="2" t="s">
        <v>1150</v>
      </c>
      <c r="K4139" s="1">
        <f>+VLOOKUP(B4139,[33]Sheet1!$A:$H,6,0)</f>
        <v>1719538</v>
      </c>
      <c r="L4139" s="1">
        <f t="shared" ref="L4139:L4202" si="230">+K4139-E4139</f>
        <v>3</v>
      </c>
      <c r="M4139" s="6">
        <f>+VLOOKUP(B4139,[33]Sheet1!$A:$H,8,0)</f>
        <v>45541</v>
      </c>
      <c r="N4139" t="s">
        <v>6115</v>
      </c>
      <c r="R4139" s="4"/>
    </row>
    <row r="4140" spans="1:18" hidden="1" x14ac:dyDescent="0.2">
      <c r="A4140" s="6">
        <v>45507</v>
      </c>
      <c r="B4140" s="2">
        <v>39824</v>
      </c>
      <c r="C4140" s="2" t="s">
        <v>5404</v>
      </c>
      <c r="D4140" s="2" t="s">
        <v>6032</v>
      </c>
      <c r="E4140" s="1">
        <v>2144100</v>
      </c>
      <c r="F4140" s="8" t="s">
        <v>316</v>
      </c>
      <c r="G4140" s="1">
        <v>171528</v>
      </c>
      <c r="H4140" s="1">
        <v>2315628</v>
      </c>
      <c r="I4140" s="2" t="s">
        <v>2355</v>
      </c>
      <c r="J4140" s="2" t="s">
        <v>2013</v>
      </c>
      <c r="K4140" s="1">
        <f>+VLOOKUP(B4140,[33]Sheet1!$A:$H,6,0)</f>
        <v>2144100</v>
      </c>
      <c r="L4140" s="1">
        <f t="shared" si="230"/>
        <v>0</v>
      </c>
      <c r="M4140" s="6">
        <f>+VLOOKUP(B4140,[33]Sheet1!$A:$H,8,0)</f>
        <v>45541</v>
      </c>
      <c r="N4140" t="s">
        <v>6115</v>
      </c>
      <c r="R4140" s="4"/>
    </row>
    <row r="4141" spans="1:18" hidden="1" x14ac:dyDescent="0.2">
      <c r="A4141" s="6">
        <v>45507</v>
      </c>
      <c r="B4141" s="2">
        <v>39826</v>
      </c>
      <c r="C4141" s="2" t="s">
        <v>5404</v>
      </c>
      <c r="D4141" s="2" t="s">
        <v>6033</v>
      </c>
      <c r="E4141" s="1">
        <v>4960520</v>
      </c>
      <c r="F4141" s="8" t="s">
        <v>316</v>
      </c>
      <c r="G4141" s="1">
        <v>396842</v>
      </c>
      <c r="H4141" s="1">
        <v>5357362</v>
      </c>
      <c r="I4141" s="2" t="s">
        <v>2355</v>
      </c>
      <c r="J4141" s="2" t="s">
        <v>2013</v>
      </c>
      <c r="K4141" s="1">
        <f>+VLOOKUP(B4141,[33]Sheet1!$A:$H,6,0)</f>
        <v>4960525</v>
      </c>
      <c r="L4141" s="1">
        <f t="shared" si="230"/>
        <v>5</v>
      </c>
      <c r="M4141" s="6">
        <f>+VLOOKUP(B4141,[33]Sheet1!$A:$H,8,0)</f>
        <v>45541</v>
      </c>
      <c r="N4141" t="s">
        <v>6115</v>
      </c>
      <c r="R4141" s="4"/>
    </row>
    <row r="4142" spans="1:18" hidden="1" x14ac:dyDescent="0.2">
      <c r="A4142" s="6">
        <v>45507</v>
      </c>
      <c r="B4142" s="2">
        <v>39838</v>
      </c>
      <c r="C4142" s="2" t="s">
        <v>5404</v>
      </c>
      <c r="D4142" s="2" t="s">
        <v>6034</v>
      </c>
      <c r="E4142" s="1">
        <v>1361495</v>
      </c>
      <c r="F4142" s="8" t="s">
        <v>316</v>
      </c>
      <c r="G4142" s="1">
        <v>108920</v>
      </c>
      <c r="H4142" s="1">
        <v>1470415</v>
      </c>
      <c r="I4142" s="2" t="s">
        <v>1900</v>
      </c>
      <c r="J4142" s="2" t="s">
        <v>441</v>
      </c>
      <c r="K4142" s="1">
        <f>+VLOOKUP(B4142,[33]Sheet1!$A:$H,6,0)</f>
        <v>1361500</v>
      </c>
      <c r="L4142" s="1">
        <f t="shared" si="230"/>
        <v>5</v>
      </c>
      <c r="M4142" s="6">
        <f>+VLOOKUP(B4142,[33]Sheet1!$A:$H,8,0)</f>
        <v>45541</v>
      </c>
      <c r="N4142" t="s">
        <v>6115</v>
      </c>
      <c r="R4142" s="4"/>
    </row>
    <row r="4143" spans="1:18" hidden="1" x14ac:dyDescent="0.2">
      <c r="A4143" s="6">
        <v>45507</v>
      </c>
      <c r="B4143" s="2">
        <v>39839</v>
      </c>
      <c r="C4143" s="2" t="s">
        <v>5404</v>
      </c>
      <c r="D4143" s="2" t="s">
        <v>6035</v>
      </c>
      <c r="E4143" s="1">
        <v>1468620</v>
      </c>
      <c r="F4143" s="8" t="s">
        <v>316</v>
      </c>
      <c r="G4143" s="1">
        <v>117490</v>
      </c>
      <c r="H4143" s="1">
        <v>1586110</v>
      </c>
      <c r="I4143" s="2" t="s">
        <v>1554</v>
      </c>
      <c r="J4143" s="2" t="s">
        <v>2830</v>
      </c>
      <c r="K4143" s="1">
        <f>+VLOOKUP(B4143,[33]Sheet1!$A:$H,6,0)</f>
        <v>1468625</v>
      </c>
      <c r="L4143" s="1">
        <f t="shared" si="230"/>
        <v>5</v>
      </c>
      <c r="M4143" s="6">
        <f>+VLOOKUP(B4143,[33]Sheet1!$A:$H,8,0)</f>
        <v>45541</v>
      </c>
      <c r="N4143" t="s">
        <v>6115</v>
      </c>
      <c r="R4143" s="4"/>
    </row>
    <row r="4144" spans="1:18" hidden="1" x14ac:dyDescent="0.2">
      <c r="A4144" s="6">
        <v>45509</v>
      </c>
      <c r="B4144" s="2">
        <v>39861</v>
      </c>
      <c r="C4144" s="2" t="s">
        <v>5404</v>
      </c>
      <c r="D4144" s="2" t="s">
        <v>6036</v>
      </c>
      <c r="E4144" s="1">
        <v>2579200</v>
      </c>
      <c r="F4144" s="8" t="s">
        <v>316</v>
      </c>
      <c r="G4144" s="1">
        <v>206336</v>
      </c>
      <c r="H4144" s="1">
        <v>2785536</v>
      </c>
      <c r="I4144" s="2" t="s">
        <v>2339</v>
      </c>
      <c r="J4144" s="2" t="s">
        <v>1408</v>
      </c>
      <c r="K4144" s="1">
        <f>+VLOOKUP(B4144,[33]Sheet1!$A:$H,6,0)</f>
        <v>2579200</v>
      </c>
      <c r="L4144" s="1">
        <f t="shared" si="230"/>
        <v>0</v>
      </c>
      <c r="M4144" s="6">
        <f>+VLOOKUP(B4144,[33]Sheet1!$A:$H,8,0)</f>
        <v>45541</v>
      </c>
      <c r="N4144" t="s">
        <v>6115</v>
      </c>
      <c r="R4144" s="4"/>
    </row>
    <row r="4145" spans="1:18" hidden="1" x14ac:dyDescent="0.2">
      <c r="A4145" s="6">
        <v>45509</v>
      </c>
      <c r="B4145" s="2">
        <v>39862</v>
      </c>
      <c r="C4145" s="2" t="s">
        <v>5404</v>
      </c>
      <c r="D4145" s="2" t="s">
        <v>6037</v>
      </c>
      <c r="E4145" s="1">
        <v>2144100</v>
      </c>
      <c r="F4145" s="8" t="s">
        <v>316</v>
      </c>
      <c r="G4145" s="1">
        <v>171528</v>
      </c>
      <c r="H4145" s="1">
        <v>2315628</v>
      </c>
      <c r="I4145" s="2" t="s">
        <v>24</v>
      </c>
      <c r="J4145" s="2" t="s">
        <v>349</v>
      </c>
      <c r="K4145" s="1">
        <f>+VLOOKUP(B4145,[33]Sheet1!$A:$H,6,0)</f>
        <v>2144100</v>
      </c>
      <c r="L4145" s="1">
        <f t="shared" si="230"/>
        <v>0</v>
      </c>
      <c r="M4145" s="6">
        <f>+VLOOKUP(B4145,[33]Sheet1!$A:$H,8,0)</f>
        <v>45541</v>
      </c>
      <c r="N4145" t="s">
        <v>6115</v>
      </c>
      <c r="R4145" s="4"/>
    </row>
    <row r="4146" spans="1:18" hidden="1" x14ac:dyDescent="0.2">
      <c r="A4146" s="6">
        <v>45509</v>
      </c>
      <c r="B4146" s="2">
        <v>39864</v>
      </c>
      <c r="C4146" s="2" t="s">
        <v>5404</v>
      </c>
      <c r="D4146" s="2" t="s">
        <v>6038</v>
      </c>
      <c r="E4146" s="1">
        <v>3592266</v>
      </c>
      <c r="F4146" s="8" t="s">
        <v>316</v>
      </c>
      <c r="G4146" s="1">
        <v>287381</v>
      </c>
      <c r="H4146" s="1">
        <v>3879647</v>
      </c>
      <c r="I4146" s="2" t="s">
        <v>2445</v>
      </c>
      <c r="J4146" s="2" t="s">
        <v>1098</v>
      </c>
      <c r="K4146" s="1">
        <f>+VLOOKUP(B4146,[33]Sheet1!$A:$H,6,0)</f>
        <v>3592263</v>
      </c>
      <c r="L4146" s="1">
        <f t="shared" si="230"/>
        <v>-3</v>
      </c>
      <c r="M4146" s="6">
        <f>+VLOOKUP(B4146,[33]Sheet1!$A:$H,8,0)</f>
        <v>45541</v>
      </c>
      <c r="N4146" t="s">
        <v>6115</v>
      </c>
      <c r="R4146" s="4"/>
    </row>
    <row r="4147" spans="1:18" hidden="1" x14ac:dyDescent="0.2">
      <c r="A4147" s="6">
        <v>45510</v>
      </c>
      <c r="B4147" s="2">
        <v>39939</v>
      </c>
      <c r="C4147" s="2" t="s">
        <v>5404</v>
      </c>
      <c r="D4147" s="2" t="s">
        <v>6039</v>
      </c>
      <c r="E4147" s="1">
        <v>5225193</v>
      </c>
      <c r="F4147" s="8" t="s">
        <v>316</v>
      </c>
      <c r="G4147" s="1">
        <v>418015</v>
      </c>
      <c r="H4147" s="1">
        <v>5643208</v>
      </c>
      <c r="I4147" s="2" t="s">
        <v>1893</v>
      </c>
      <c r="J4147" s="2" t="s">
        <v>375</v>
      </c>
      <c r="K4147" s="1">
        <f>+VLOOKUP(B4147,[33]Sheet1!$A:$H,6,0)</f>
        <v>5225188</v>
      </c>
      <c r="L4147" s="1">
        <f t="shared" si="230"/>
        <v>-5</v>
      </c>
      <c r="M4147" s="6">
        <f>+VLOOKUP(B4147,[33]Sheet1!$A:$H,8,0)</f>
        <v>45541</v>
      </c>
      <c r="N4147" t="s">
        <v>6115</v>
      </c>
      <c r="R4147" s="4"/>
    </row>
    <row r="4148" spans="1:18" hidden="1" x14ac:dyDescent="0.2">
      <c r="A4148" s="6">
        <v>45510</v>
      </c>
      <c r="B4148" s="2">
        <v>39940</v>
      </c>
      <c r="C4148" s="2" t="s">
        <v>5404</v>
      </c>
      <c r="D4148" s="2" t="s">
        <v>6040</v>
      </c>
      <c r="E4148" s="1">
        <v>536025</v>
      </c>
      <c r="F4148" s="8" t="s">
        <v>316</v>
      </c>
      <c r="G4148" s="1">
        <v>42882</v>
      </c>
      <c r="H4148" s="1">
        <v>578907</v>
      </c>
      <c r="I4148" s="2" t="s">
        <v>1893</v>
      </c>
      <c r="J4148" s="2" t="s">
        <v>375</v>
      </c>
      <c r="K4148" s="1">
        <f>+VLOOKUP(B4148,[33]Sheet1!$A:$H,6,0)</f>
        <v>536025</v>
      </c>
      <c r="L4148" s="1">
        <f t="shared" si="230"/>
        <v>0</v>
      </c>
      <c r="M4148" s="6">
        <f>+VLOOKUP(B4148,[33]Sheet1!$A:$H,8,0)</f>
        <v>45541</v>
      </c>
      <c r="N4148" t="s">
        <v>6115</v>
      </c>
      <c r="R4148" s="4"/>
    </row>
    <row r="4149" spans="1:18" hidden="1" x14ac:dyDescent="0.2">
      <c r="A4149" s="6">
        <v>45510</v>
      </c>
      <c r="B4149" s="2">
        <v>39941</v>
      </c>
      <c r="C4149" s="2" t="s">
        <v>5404</v>
      </c>
      <c r="D4149" s="2" t="s">
        <v>6041</v>
      </c>
      <c r="E4149" s="1">
        <v>1248320</v>
      </c>
      <c r="F4149" s="8" t="s">
        <v>316</v>
      </c>
      <c r="G4149" s="1">
        <v>99866</v>
      </c>
      <c r="H4149" s="1">
        <v>1348186</v>
      </c>
      <c r="I4149" s="2" t="s">
        <v>1893</v>
      </c>
      <c r="J4149" s="2" t="s">
        <v>375</v>
      </c>
      <c r="K4149" s="1">
        <f>+VLOOKUP(B4149,[33]Sheet1!$A:$H,6,0)</f>
        <v>1248325</v>
      </c>
      <c r="L4149" s="1">
        <f t="shared" si="230"/>
        <v>5</v>
      </c>
      <c r="M4149" s="6">
        <f>+VLOOKUP(B4149,[33]Sheet1!$A:$H,8,0)</f>
        <v>45541</v>
      </c>
      <c r="N4149" t="s">
        <v>6115</v>
      </c>
      <c r="R4149" s="4"/>
    </row>
    <row r="4150" spans="1:18" hidden="1" x14ac:dyDescent="0.2">
      <c r="A4150" s="6">
        <v>45510</v>
      </c>
      <c r="B4150" s="2">
        <v>39942</v>
      </c>
      <c r="C4150" s="2" t="s">
        <v>5404</v>
      </c>
      <c r="D4150" s="2" t="s">
        <v>6042</v>
      </c>
      <c r="E4150" s="1">
        <v>1248320</v>
      </c>
      <c r="F4150" s="8" t="s">
        <v>316</v>
      </c>
      <c r="G4150" s="1">
        <v>99866</v>
      </c>
      <c r="H4150" s="1">
        <v>1348186</v>
      </c>
      <c r="I4150" s="2" t="s">
        <v>1893</v>
      </c>
      <c r="J4150" s="2" t="s">
        <v>375</v>
      </c>
      <c r="K4150" s="1">
        <f>+VLOOKUP(B4150,[33]Sheet1!$A:$H,6,0)</f>
        <v>1248325</v>
      </c>
      <c r="L4150" s="1">
        <f t="shared" si="230"/>
        <v>5</v>
      </c>
      <c r="M4150" s="6">
        <f>+VLOOKUP(B4150,[33]Sheet1!$A:$H,8,0)</f>
        <v>45541</v>
      </c>
      <c r="N4150" t="s">
        <v>6115</v>
      </c>
      <c r="R4150" s="4"/>
    </row>
    <row r="4151" spans="1:18" hidden="1" x14ac:dyDescent="0.2">
      <c r="A4151" s="6">
        <v>45510</v>
      </c>
      <c r="B4151" s="2">
        <v>39944</v>
      </c>
      <c r="C4151" s="2" t="s">
        <v>5404</v>
      </c>
      <c r="D4151" s="2" t="s">
        <v>6043</v>
      </c>
      <c r="E4151" s="1">
        <v>10687480</v>
      </c>
      <c r="F4151" s="8" t="s">
        <v>316</v>
      </c>
      <c r="G4151" s="1">
        <v>854998</v>
      </c>
      <c r="H4151" s="1">
        <v>11542478</v>
      </c>
      <c r="I4151" s="2" t="s">
        <v>2355</v>
      </c>
      <c r="J4151" s="2" t="s">
        <v>2013</v>
      </c>
      <c r="K4151" s="1">
        <f>+VLOOKUP(B4151,[33]Sheet1!$A:$H,6,0)</f>
        <v>10687475</v>
      </c>
      <c r="L4151" s="1">
        <f t="shared" si="230"/>
        <v>-5</v>
      </c>
      <c r="M4151" s="6">
        <f>+VLOOKUP(B4151,[33]Sheet1!$A:$H,8,0)</f>
        <v>45541</v>
      </c>
      <c r="N4151" t="s">
        <v>6115</v>
      </c>
      <c r="R4151" s="4"/>
    </row>
    <row r="4152" spans="1:18" hidden="1" x14ac:dyDescent="0.2">
      <c r="A4152" s="6">
        <v>45511</v>
      </c>
      <c r="B4152" s="2">
        <v>40054</v>
      </c>
      <c r="C4152" s="2" t="s">
        <v>5404</v>
      </c>
      <c r="D4152" s="2" t="s">
        <v>6044</v>
      </c>
      <c r="E4152" s="1">
        <v>2381320</v>
      </c>
      <c r="F4152" s="8" t="s">
        <v>316</v>
      </c>
      <c r="G4152" s="1">
        <v>190506</v>
      </c>
      <c r="H4152" s="1">
        <v>2571826</v>
      </c>
      <c r="I4152" s="2" t="s">
        <v>1222</v>
      </c>
      <c r="J4152" s="2" t="s">
        <v>915</v>
      </c>
      <c r="K4152" s="1">
        <f>+VLOOKUP(B4152,[33]Sheet1!$A:$H,6,0)</f>
        <v>2381325</v>
      </c>
      <c r="L4152" s="1">
        <f t="shared" si="230"/>
        <v>5</v>
      </c>
      <c r="M4152" s="6">
        <f>+VLOOKUP(B4152,[33]Sheet1!$A:$H,8,0)</f>
        <v>45541</v>
      </c>
      <c r="N4152" t="s">
        <v>6115</v>
      </c>
      <c r="R4152" s="4"/>
    </row>
    <row r="4153" spans="1:18" hidden="1" x14ac:dyDescent="0.2">
      <c r="A4153" s="6">
        <v>45512</v>
      </c>
      <c r="B4153" s="2">
        <v>40065</v>
      </c>
      <c r="C4153" s="2" t="s">
        <v>5404</v>
      </c>
      <c r="D4153" s="2" t="s">
        <v>6045</v>
      </c>
      <c r="E4153" s="1">
        <v>2381320</v>
      </c>
      <c r="F4153" s="8" t="s">
        <v>316</v>
      </c>
      <c r="G4153" s="1">
        <v>190506</v>
      </c>
      <c r="H4153" s="1">
        <v>2571826</v>
      </c>
      <c r="I4153" s="2" t="s">
        <v>1900</v>
      </c>
      <c r="J4153" s="2" t="s">
        <v>441</v>
      </c>
      <c r="K4153" s="1">
        <f>+VLOOKUP(B4153,[33]Sheet1!$A:$H,6,0)</f>
        <v>2381325</v>
      </c>
      <c r="L4153" s="1">
        <f t="shared" si="230"/>
        <v>5</v>
      </c>
      <c r="M4153" s="6">
        <f>+VLOOKUP(B4153,[33]Sheet1!$A:$H,8,0)</f>
        <v>45541</v>
      </c>
      <c r="N4153" t="s">
        <v>6115</v>
      </c>
      <c r="R4153" s="4"/>
    </row>
    <row r="4154" spans="1:18" hidden="1" x14ac:dyDescent="0.2">
      <c r="A4154" s="6">
        <v>45512</v>
      </c>
      <c r="B4154" s="2">
        <v>40066</v>
      </c>
      <c r="C4154" s="2" t="s">
        <v>5404</v>
      </c>
      <c r="D4154" s="2" t="s">
        <v>6046</v>
      </c>
      <c r="E4154" s="1">
        <v>1361495</v>
      </c>
      <c r="F4154" s="8" t="s">
        <v>316</v>
      </c>
      <c r="G4154" s="1">
        <v>108920</v>
      </c>
      <c r="H4154" s="1">
        <v>1470415</v>
      </c>
      <c r="I4154" s="2" t="s">
        <v>2339</v>
      </c>
      <c r="J4154" s="2" t="s">
        <v>1408</v>
      </c>
      <c r="K4154" s="1">
        <f>+VLOOKUP(B4154,[33]Sheet1!$A:$H,6,0)</f>
        <v>1361500</v>
      </c>
      <c r="L4154" s="1">
        <f t="shared" si="230"/>
        <v>5</v>
      </c>
      <c r="M4154" s="6">
        <f>+VLOOKUP(B4154,[33]Sheet1!$A:$H,8,0)</f>
        <v>45541</v>
      </c>
      <c r="N4154" t="s">
        <v>6115</v>
      </c>
      <c r="R4154" s="4"/>
    </row>
    <row r="4155" spans="1:18" hidden="1" x14ac:dyDescent="0.2">
      <c r="A4155" s="6">
        <v>45512</v>
      </c>
      <c r="B4155" s="2">
        <v>40067</v>
      </c>
      <c r="C4155" s="2" t="s">
        <v>5404</v>
      </c>
      <c r="D4155" s="2" t="s">
        <v>6047</v>
      </c>
      <c r="E4155" s="1">
        <v>1110580</v>
      </c>
      <c r="F4155" s="8" t="s">
        <v>316</v>
      </c>
      <c r="G4155" s="1">
        <v>88846</v>
      </c>
      <c r="H4155" s="1">
        <v>1199426</v>
      </c>
      <c r="I4155" s="2" t="s">
        <v>1796</v>
      </c>
      <c r="J4155" s="2" t="s">
        <v>913</v>
      </c>
      <c r="K4155" s="1">
        <f>+VLOOKUP(B4155,[33]Sheet1!$A:$H,6,0)</f>
        <v>1110575</v>
      </c>
      <c r="L4155" s="1">
        <f t="shared" si="230"/>
        <v>-5</v>
      </c>
      <c r="M4155" s="6">
        <f>+VLOOKUP(B4155,[33]Sheet1!$A:$H,8,0)</f>
        <v>45541</v>
      </c>
      <c r="N4155" t="s">
        <v>6115</v>
      </c>
      <c r="R4155" s="4"/>
    </row>
    <row r="4156" spans="1:18" hidden="1" x14ac:dyDescent="0.2">
      <c r="A4156" s="6">
        <v>45512</v>
      </c>
      <c r="B4156" s="2">
        <v>40068</v>
      </c>
      <c r="C4156" s="2" t="s">
        <v>5404</v>
      </c>
      <c r="D4156" s="2" t="s">
        <v>6048</v>
      </c>
      <c r="E4156" s="1">
        <v>1468620</v>
      </c>
      <c r="F4156" s="8" t="s">
        <v>316</v>
      </c>
      <c r="G4156" s="1">
        <v>117490</v>
      </c>
      <c r="H4156" s="1">
        <v>1586110</v>
      </c>
      <c r="I4156" s="2" t="s">
        <v>431</v>
      </c>
      <c r="J4156" s="2" t="s">
        <v>2857</v>
      </c>
      <c r="K4156" s="1">
        <f>+VLOOKUP(B4156,[33]Sheet1!$A:$H,6,0)</f>
        <v>1468625</v>
      </c>
      <c r="L4156" s="1">
        <f t="shared" si="230"/>
        <v>5</v>
      </c>
      <c r="M4156" s="6">
        <f>+VLOOKUP(B4156,[33]Sheet1!$A:$H,8,0)</f>
        <v>45541</v>
      </c>
      <c r="N4156" t="s">
        <v>6115</v>
      </c>
      <c r="R4156" s="4"/>
    </row>
    <row r="4157" spans="1:18" hidden="1" x14ac:dyDescent="0.2">
      <c r="A4157" s="6">
        <v>45512</v>
      </c>
      <c r="B4157" s="2">
        <v>40069</v>
      </c>
      <c r="C4157" s="2" t="s">
        <v>5404</v>
      </c>
      <c r="D4157" s="2" t="s">
        <v>6049</v>
      </c>
      <c r="E4157" s="1">
        <v>6930970</v>
      </c>
      <c r="F4157" s="8" t="s">
        <v>316</v>
      </c>
      <c r="G4157" s="1">
        <v>554478</v>
      </c>
      <c r="H4157" s="1">
        <v>7485448</v>
      </c>
      <c r="I4157" s="2" t="s">
        <v>2445</v>
      </c>
      <c r="J4157" s="2" t="s">
        <v>1098</v>
      </c>
      <c r="K4157" s="1">
        <f>+VLOOKUP(B4157,[33]Sheet1!$A:$H,6,0)</f>
        <v>6930975</v>
      </c>
      <c r="L4157" s="1">
        <f t="shared" si="230"/>
        <v>5</v>
      </c>
      <c r="M4157" s="6">
        <f>+VLOOKUP(B4157,[33]Sheet1!$A:$H,8,0)</f>
        <v>45541</v>
      </c>
      <c r="N4157" t="s">
        <v>6115</v>
      </c>
      <c r="R4157" s="4"/>
    </row>
    <row r="4158" spans="1:18" hidden="1" x14ac:dyDescent="0.2">
      <c r="A4158" s="6">
        <v>45512</v>
      </c>
      <c r="B4158" s="2">
        <v>40070</v>
      </c>
      <c r="C4158" s="2" t="s">
        <v>5404</v>
      </c>
      <c r="D4158" s="2" t="s">
        <v>6050</v>
      </c>
      <c r="E4158" s="1">
        <v>1160763</v>
      </c>
      <c r="F4158" s="8" t="s">
        <v>316</v>
      </c>
      <c r="G4158" s="1">
        <v>92861</v>
      </c>
      <c r="H4158" s="1">
        <v>1253624</v>
      </c>
      <c r="I4158" s="2" t="s">
        <v>2818</v>
      </c>
      <c r="J4158" s="2" t="s">
        <v>364</v>
      </c>
      <c r="K4158" s="1">
        <f>+VLOOKUP(B4158,[33]Sheet1!$A:$H,6,0)</f>
        <v>1160763</v>
      </c>
      <c r="L4158" s="1">
        <f t="shared" si="230"/>
        <v>0</v>
      </c>
      <c r="M4158" s="6">
        <f>+VLOOKUP(B4158,[33]Sheet1!$A:$H,8,0)</f>
        <v>45541</v>
      </c>
      <c r="N4158" t="s">
        <v>6115</v>
      </c>
      <c r="R4158" s="4"/>
    </row>
    <row r="4159" spans="1:18" hidden="1" x14ac:dyDescent="0.2">
      <c r="A4159" s="6">
        <v>45512</v>
      </c>
      <c r="B4159" s="2">
        <v>40071</v>
      </c>
      <c r="C4159" s="2" t="s">
        <v>5404</v>
      </c>
      <c r="D4159" s="2" t="s">
        <v>6051</v>
      </c>
      <c r="E4159" s="1">
        <v>2381320</v>
      </c>
      <c r="F4159" s="8" t="s">
        <v>316</v>
      </c>
      <c r="G4159" s="1">
        <v>190506</v>
      </c>
      <c r="H4159" s="1">
        <v>2571826</v>
      </c>
      <c r="I4159" s="2" t="s">
        <v>24</v>
      </c>
      <c r="J4159" s="2" t="s">
        <v>349</v>
      </c>
      <c r="K4159" s="1">
        <f>+VLOOKUP(B4159,[33]Sheet1!$A:$H,6,0)</f>
        <v>2381325</v>
      </c>
      <c r="L4159" s="1">
        <f t="shared" si="230"/>
        <v>5</v>
      </c>
      <c r="M4159" s="6">
        <f>+VLOOKUP(B4159,[33]Sheet1!$A:$H,8,0)</f>
        <v>45541</v>
      </c>
      <c r="N4159" t="s">
        <v>6115</v>
      </c>
      <c r="R4159" s="4"/>
    </row>
    <row r="4160" spans="1:18" hidden="1" x14ac:dyDescent="0.2">
      <c r="A4160" s="6">
        <v>45512</v>
      </c>
      <c r="B4160" s="2">
        <v>41163</v>
      </c>
      <c r="C4160" s="2" t="s">
        <v>5404</v>
      </c>
      <c r="D4160" s="2" t="s">
        <v>6052</v>
      </c>
      <c r="E4160" s="1">
        <v>2381320</v>
      </c>
      <c r="F4160" s="8" t="s">
        <v>316</v>
      </c>
      <c r="G4160" s="1">
        <v>190506</v>
      </c>
      <c r="H4160" s="1">
        <v>2571826</v>
      </c>
      <c r="I4160" s="2" t="s">
        <v>2355</v>
      </c>
      <c r="J4160" s="2" t="s">
        <v>2013</v>
      </c>
      <c r="K4160" s="1">
        <f>+VLOOKUP(B4160,[33]Sheet1!$A:$H,6,0)</f>
        <v>2381325</v>
      </c>
      <c r="L4160" s="1">
        <f t="shared" si="230"/>
        <v>5</v>
      </c>
      <c r="M4160" s="6">
        <f>+VLOOKUP(B4160,[33]Sheet1!$A:$H,8,0)</f>
        <v>45541</v>
      </c>
      <c r="N4160" t="s">
        <v>6115</v>
      </c>
      <c r="R4160" s="4"/>
    </row>
    <row r="4161" spans="1:18" hidden="1" x14ac:dyDescent="0.2">
      <c r="A4161" s="6">
        <v>45512</v>
      </c>
      <c r="B4161" s="2">
        <v>41164</v>
      </c>
      <c r="C4161" s="2" t="s">
        <v>5404</v>
      </c>
      <c r="D4161" s="2" t="s">
        <v>6053</v>
      </c>
      <c r="E4161" s="1">
        <v>2937240</v>
      </c>
      <c r="F4161" s="8" t="s">
        <v>316</v>
      </c>
      <c r="G4161" s="1">
        <v>234979</v>
      </c>
      <c r="H4161" s="1">
        <v>3172219</v>
      </c>
      <c r="I4161" s="2" t="s">
        <v>2355</v>
      </c>
      <c r="J4161" s="2" t="s">
        <v>2013</v>
      </c>
      <c r="K4161" s="1">
        <f>+VLOOKUP(B4161,[33]Sheet1!$A:$H,6,0)</f>
        <v>2937238</v>
      </c>
      <c r="L4161" s="1">
        <f t="shared" si="230"/>
        <v>-2</v>
      </c>
      <c r="M4161" s="6">
        <f>+VLOOKUP(B4161,[33]Sheet1!$A:$H,8,0)</f>
        <v>45541</v>
      </c>
      <c r="N4161" t="s">
        <v>6115</v>
      </c>
      <c r="R4161" s="4"/>
    </row>
    <row r="4162" spans="1:18" hidden="1" x14ac:dyDescent="0.2">
      <c r="A4162" s="6">
        <v>45513</v>
      </c>
      <c r="B4162" s="2">
        <v>41212</v>
      </c>
      <c r="C4162" s="2" t="s">
        <v>5404</v>
      </c>
      <c r="D4162" s="2" t="s">
        <v>6054</v>
      </c>
      <c r="E4162" s="1">
        <v>1190660</v>
      </c>
      <c r="F4162" s="8" t="s">
        <v>316</v>
      </c>
      <c r="G4162" s="1">
        <v>95253</v>
      </c>
      <c r="H4162" s="1">
        <v>1285913</v>
      </c>
      <c r="I4162" s="2" t="s">
        <v>2355</v>
      </c>
      <c r="J4162" s="2" t="s">
        <v>2013</v>
      </c>
      <c r="K4162" s="1">
        <f>+VLOOKUP(B4162,[33]Sheet1!$A:$H,6,0)</f>
        <v>1190663</v>
      </c>
      <c r="L4162" s="1">
        <f t="shared" si="230"/>
        <v>3</v>
      </c>
      <c r="M4162" s="6">
        <f>+VLOOKUP(B4162,[33]Sheet1!$A:$H,8,0)</f>
        <v>45541</v>
      </c>
      <c r="N4162" t="s">
        <v>6115</v>
      </c>
      <c r="R4162" s="4"/>
    </row>
    <row r="4163" spans="1:18" hidden="1" x14ac:dyDescent="0.2">
      <c r="A4163" s="6">
        <v>45513</v>
      </c>
      <c r="B4163" s="2">
        <v>41213</v>
      </c>
      <c r="C4163" s="2" t="s">
        <v>5404</v>
      </c>
      <c r="D4163" s="2" t="s">
        <v>6055</v>
      </c>
      <c r="E4163" s="1">
        <v>2830115</v>
      </c>
      <c r="F4163" s="8" t="s">
        <v>316</v>
      </c>
      <c r="G4163" s="1">
        <v>226409</v>
      </c>
      <c r="H4163" s="1">
        <v>3056524</v>
      </c>
      <c r="I4163" s="2" t="s">
        <v>2355</v>
      </c>
      <c r="J4163" s="2" t="s">
        <v>2013</v>
      </c>
      <c r="K4163" s="1">
        <f>+VLOOKUP(B4163,[33]Sheet1!$A:$H,6,0)</f>
        <v>2830113</v>
      </c>
      <c r="L4163" s="1">
        <f t="shared" si="230"/>
        <v>-2</v>
      </c>
      <c r="M4163" s="6">
        <f>+VLOOKUP(B4163,[33]Sheet1!$A:$H,8,0)</f>
        <v>45541</v>
      </c>
      <c r="N4163" t="s">
        <v>6115</v>
      </c>
      <c r="R4163" s="4"/>
    </row>
    <row r="4164" spans="1:18" hidden="1" x14ac:dyDescent="0.2">
      <c r="A4164" s="6">
        <v>45513</v>
      </c>
      <c r="B4164" s="2">
        <v>41237</v>
      </c>
      <c r="C4164" s="2" t="s">
        <v>5404</v>
      </c>
      <c r="D4164" s="2" t="s">
        <v>6056</v>
      </c>
      <c r="E4164" s="1">
        <v>2381320</v>
      </c>
      <c r="F4164" s="8" t="s">
        <v>316</v>
      </c>
      <c r="G4164" s="1">
        <v>190506</v>
      </c>
      <c r="H4164" s="1">
        <v>2571826</v>
      </c>
      <c r="I4164" s="2" t="s">
        <v>2339</v>
      </c>
      <c r="J4164" s="2" t="s">
        <v>1408</v>
      </c>
      <c r="K4164" s="1">
        <f>+VLOOKUP(B4164,[33]Sheet1!$A:$H,6,0)</f>
        <v>2381325</v>
      </c>
      <c r="L4164" s="1">
        <f t="shared" si="230"/>
        <v>5</v>
      </c>
      <c r="M4164" s="6">
        <f>+VLOOKUP(B4164,[33]Sheet1!$A:$H,8,0)</f>
        <v>45541</v>
      </c>
      <c r="N4164" t="s">
        <v>6115</v>
      </c>
      <c r="R4164" s="4"/>
    </row>
    <row r="4165" spans="1:18" hidden="1" x14ac:dyDescent="0.2">
      <c r="A4165" s="6">
        <v>45513</v>
      </c>
      <c r="B4165" s="2">
        <v>41238</v>
      </c>
      <c r="C4165" s="2" t="s">
        <v>5404</v>
      </c>
      <c r="D4165" s="2" t="s">
        <v>6057</v>
      </c>
      <c r="E4165" s="1">
        <v>2381320</v>
      </c>
      <c r="F4165" s="8" t="s">
        <v>316</v>
      </c>
      <c r="G4165" s="1">
        <v>190506</v>
      </c>
      <c r="H4165" s="1">
        <v>2571826</v>
      </c>
      <c r="I4165" s="2" t="s">
        <v>1554</v>
      </c>
      <c r="J4165" s="2" t="s">
        <v>2830</v>
      </c>
      <c r="K4165" s="1">
        <f>+VLOOKUP(B4165,[33]Sheet1!$A:$H,6,0)</f>
        <v>2381325</v>
      </c>
      <c r="L4165" s="1">
        <f t="shared" si="230"/>
        <v>5</v>
      </c>
      <c r="M4165" s="6">
        <f>+VLOOKUP(B4165,[33]Sheet1!$A:$H,8,0)</f>
        <v>45541</v>
      </c>
      <c r="N4165" t="s">
        <v>6115</v>
      </c>
      <c r="R4165" s="4"/>
    </row>
    <row r="4166" spans="1:18" hidden="1" x14ac:dyDescent="0.2">
      <c r="A4166" s="6">
        <v>45514</v>
      </c>
      <c r="B4166" s="2">
        <v>41481</v>
      </c>
      <c r="C4166" s="2" t="s">
        <v>5404</v>
      </c>
      <c r="D4166" s="2" t="s">
        <v>6058</v>
      </c>
      <c r="E4166" s="1">
        <v>1468620</v>
      </c>
      <c r="F4166" s="8" t="s">
        <v>316</v>
      </c>
      <c r="G4166" s="1">
        <v>117490</v>
      </c>
      <c r="H4166" s="1">
        <v>1586110</v>
      </c>
      <c r="I4166" s="2" t="s">
        <v>2355</v>
      </c>
      <c r="J4166" s="2" t="s">
        <v>2013</v>
      </c>
      <c r="K4166" s="1">
        <f>+VLOOKUP(B4166,[33]Sheet1!$A:$H,6,0)</f>
        <v>1468625</v>
      </c>
      <c r="L4166" s="1">
        <f t="shared" si="230"/>
        <v>5</v>
      </c>
      <c r="M4166" s="6">
        <f>+VLOOKUP(B4166,[33]Sheet1!$A:$H,8,0)</f>
        <v>45541</v>
      </c>
      <c r="N4166" t="s">
        <v>6115</v>
      </c>
      <c r="R4166" s="4"/>
    </row>
    <row r="4167" spans="1:18" hidden="1" x14ac:dyDescent="0.2">
      <c r="A4167" s="6">
        <v>45518</v>
      </c>
      <c r="B4167" s="2">
        <v>1169</v>
      </c>
      <c r="C4167" s="2" t="s">
        <v>5468</v>
      </c>
      <c r="D4167" s="2" t="s">
        <v>1889</v>
      </c>
      <c r="E4167" s="1">
        <v>-333174</v>
      </c>
      <c r="F4167" s="8" t="s">
        <v>316</v>
      </c>
      <c r="G4167" s="1">
        <v>-26654</v>
      </c>
      <c r="H4167" s="1">
        <v>-359828</v>
      </c>
      <c r="I4167" s="2" t="s">
        <v>944</v>
      </c>
      <c r="J4167" s="2" t="s">
        <v>319</v>
      </c>
      <c r="K4167" s="1">
        <f>+VLOOKUP(B4167,[33]Sheet1!$A:$H,6,0)</f>
        <v>-333175</v>
      </c>
      <c r="L4167" s="1">
        <f t="shared" si="230"/>
        <v>-1</v>
      </c>
      <c r="M4167" s="6">
        <f>+VLOOKUP(B4167,[33]Sheet1!$A:$H,8,0)</f>
        <v>45541</v>
      </c>
      <c r="N4167" t="s">
        <v>6115</v>
      </c>
      <c r="R4167" s="4"/>
    </row>
    <row r="4168" spans="1:18" hidden="1" x14ac:dyDescent="0.2">
      <c r="A4168" s="6">
        <v>45518</v>
      </c>
      <c r="B4168" s="2">
        <v>1170</v>
      </c>
      <c r="C4168" s="2" t="s">
        <v>5468</v>
      </c>
      <c r="D4168" s="2" t="s">
        <v>1889</v>
      </c>
      <c r="E4168" s="1">
        <v>-850801</v>
      </c>
      <c r="F4168" s="8" t="s">
        <v>316</v>
      </c>
      <c r="G4168" s="1">
        <v>-68064</v>
      </c>
      <c r="H4168" s="1">
        <v>-918865</v>
      </c>
      <c r="I4168" s="2" t="s">
        <v>944</v>
      </c>
      <c r="J4168" s="2" t="s">
        <v>319</v>
      </c>
      <c r="K4168" s="1">
        <f>+VLOOKUP(B4168,[33]Sheet1!$A:$H,6,0)</f>
        <v>-850800</v>
      </c>
      <c r="L4168" s="1">
        <f t="shared" si="230"/>
        <v>1</v>
      </c>
      <c r="M4168" s="6">
        <f>+VLOOKUP(B4168,[33]Sheet1!$A:$H,8,0)</f>
        <v>45541</v>
      </c>
      <c r="N4168" t="s">
        <v>6115</v>
      </c>
      <c r="R4168" s="4"/>
    </row>
    <row r="4169" spans="1:18" hidden="1" x14ac:dyDescent="0.2">
      <c r="A4169" s="6">
        <v>45518</v>
      </c>
      <c r="B4169" s="2">
        <v>1171</v>
      </c>
      <c r="C4169" s="2" t="s">
        <v>5468</v>
      </c>
      <c r="D4169" s="2" t="s">
        <v>1889</v>
      </c>
      <c r="E4169" s="1">
        <v>-111058</v>
      </c>
      <c r="F4169" s="8" t="s">
        <v>316</v>
      </c>
      <c r="G4169" s="1">
        <v>-8885</v>
      </c>
      <c r="H4169" s="1">
        <v>-119943</v>
      </c>
      <c r="I4169" s="2" t="s">
        <v>944</v>
      </c>
      <c r="J4169" s="2" t="s">
        <v>319</v>
      </c>
      <c r="K4169" s="1">
        <f>+VLOOKUP(B4169,[33]Sheet1!$A:$H,6,0)</f>
        <v>-111058</v>
      </c>
      <c r="L4169" s="1">
        <f t="shared" si="230"/>
        <v>0</v>
      </c>
      <c r="M4169" s="6">
        <f>+VLOOKUP(B4169,[33]Sheet1!$A:$H,8,0)</f>
        <v>45541</v>
      </c>
      <c r="N4169" t="s">
        <v>6115</v>
      </c>
      <c r="R4169" s="4"/>
    </row>
    <row r="4170" spans="1:18" hidden="1" x14ac:dyDescent="0.2">
      <c r="A4170" s="6">
        <v>45518</v>
      </c>
      <c r="B4170" s="2">
        <v>41620</v>
      </c>
      <c r="C4170" s="2" t="s">
        <v>5404</v>
      </c>
      <c r="D4170" s="2" t="s">
        <v>6059</v>
      </c>
      <c r="E4170" s="1">
        <v>2182630</v>
      </c>
      <c r="F4170" s="8" t="s">
        <v>316</v>
      </c>
      <c r="G4170" s="1">
        <v>174610</v>
      </c>
      <c r="H4170" s="1">
        <v>2357240</v>
      </c>
      <c r="I4170" s="2" t="s">
        <v>1222</v>
      </c>
      <c r="J4170" s="2" t="s">
        <v>915</v>
      </c>
      <c r="K4170" s="1">
        <f>+VLOOKUP(B4170,[33]Sheet1!$A:$H,6,0)</f>
        <v>2182625</v>
      </c>
      <c r="L4170" s="1">
        <f t="shared" si="230"/>
        <v>-5</v>
      </c>
      <c r="M4170" s="6">
        <f>+VLOOKUP(B4170,[33]Sheet1!$A:$H,8,0)</f>
        <v>45541</v>
      </c>
      <c r="N4170" t="s">
        <v>6115</v>
      </c>
      <c r="R4170" s="4"/>
    </row>
    <row r="4171" spans="1:18" hidden="1" x14ac:dyDescent="0.2">
      <c r="A4171" s="6">
        <v>45518</v>
      </c>
      <c r="B4171" s="2">
        <v>41621</v>
      </c>
      <c r="C4171" s="2" t="s">
        <v>5404</v>
      </c>
      <c r="D4171" s="2" t="s">
        <v>6060</v>
      </c>
      <c r="E4171" s="1">
        <v>595330</v>
      </c>
      <c r="F4171" s="8" t="s">
        <v>316</v>
      </c>
      <c r="G4171" s="1">
        <v>47626</v>
      </c>
      <c r="H4171" s="1">
        <v>642956</v>
      </c>
      <c r="I4171" s="2" t="s">
        <v>1893</v>
      </c>
      <c r="J4171" s="2" t="s">
        <v>375</v>
      </c>
      <c r="K4171" s="1">
        <f>+VLOOKUP(B4171,[33]Sheet1!$A:$H,6,0)</f>
        <v>595325</v>
      </c>
      <c r="L4171" s="1">
        <f t="shared" si="230"/>
        <v>-5</v>
      </c>
      <c r="M4171" s="6">
        <f>+VLOOKUP(B4171,[33]Sheet1!$A:$H,8,0)</f>
        <v>45541</v>
      </c>
      <c r="N4171" t="s">
        <v>6115</v>
      </c>
      <c r="R4171" s="4"/>
    </row>
    <row r="4172" spans="1:18" hidden="1" x14ac:dyDescent="0.2">
      <c r="A4172" s="6">
        <v>45518</v>
      </c>
      <c r="B4172" s="2">
        <v>41622</v>
      </c>
      <c r="C4172" s="2" t="s">
        <v>5404</v>
      </c>
      <c r="D4172" s="2" t="s">
        <v>6061</v>
      </c>
      <c r="E4172" s="1">
        <v>11105800</v>
      </c>
      <c r="F4172" s="8" t="s">
        <v>316</v>
      </c>
      <c r="G4172" s="1">
        <v>888464</v>
      </c>
      <c r="H4172" s="1">
        <v>11994264</v>
      </c>
      <c r="I4172" s="2" t="s">
        <v>1893</v>
      </c>
      <c r="J4172" s="2" t="s">
        <v>375</v>
      </c>
      <c r="K4172" s="1">
        <f>+VLOOKUP(B4172,[33]Sheet1!$A:$H,6,0)</f>
        <v>11105800</v>
      </c>
      <c r="L4172" s="1">
        <f t="shared" si="230"/>
        <v>0</v>
      </c>
      <c r="M4172" s="6">
        <f>+VLOOKUP(B4172,[33]Sheet1!$A:$H,8,0)</f>
        <v>45541</v>
      </c>
      <c r="N4172" t="s">
        <v>6115</v>
      </c>
      <c r="R4172" s="4"/>
    </row>
    <row r="4173" spans="1:18" hidden="1" x14ac:dyDescent="0.2">
      <c r="A4173" s="6">
        <v>45518</v>
      </c>
      <c r="B4173" s="2">
        <v>41623</v>
      </c>
      <c r="C4173" s="2" t="s">
        <v>5404</v>
      </c>
      <c r="D4173" s="2" t="s">
        <v>6062</v>
      </c>
      <c r="E4173" s="1">
        <v>1468620</v>
      </c>
      <c r="F4173" s="8" t="s">
        <v>316</v>
      </c>
      <c r="G4173" s="1">
        <v>117490</v>
      </c>
      <c r="H4173" s="1">
        <v>1586110</v>
      </c>
      <c r="I4173" s="2" t="s">
        <v>1893</v>
      </c>
      <c r="J4173" s="2" t="s">
        <v>375</v>
      </c>
      <c r="K4173" s="1">
        <f>+VLOOKUP(B4173,[33]Sheet1!$A:$H,6,0)</f>
        <v>1468625</v>
      </c>
      <c r="L4173" s="1">
        <f t="shared" si="230"/>
        <v>5</v>
      </c>
      <c r="M4173" s="6">
        <f>+VLOOKUP(B4173,[33]Sheet1!$A:$H,8,0)</f>
        <v>45541</v>
      </c>
      <c r="N4173" t="s">
        <v>6115</v>
      </c>
      <c r="R4173" s="4"/>
    </row>
    <row r="4174" spans="1:18" hidden="1" x14ac:dyDescent="0.2">
      <c r="A4174" s="6">
        <v>45518</v>
      </c>
      <c r="B4174" s="2">
        <v>41624</v>
      </c>
      <c r="C4174" s="2" t="s">
        <v>5404</v>
      </c>
      <c r="D4174" s="2" t="s">
        <v>6063</v>
      </c>
      <c r="E4174" s="1">
        <v>1468620</v>
      </c>
      <c r="F4174" s="8" t="s">
        <v>316</v>
      </c>
      <c r="G4174" s="1">
        <v>117490</v>
      </c>
      <c r="H4174" s="1">
        <v>1586110</v>
      </c>
      <c r="I4174" s="2" t="s">
        <v>1893</v>
      </c>
      <c r="J4174" s="2" t="s">
        <v>375</v>
      </c>
      <c r="K4174" s="1">
        <f>+VLOOKUP(B4174,[33]Sheet1!$A:$H,6,0)</f>
        <v>1468625</v>
      </c>
      <c r="L4174" s="1">
        <f t="shared" si="230"/>
        <v>5</v>
      </c>
      <c r="M4174" s="6">
        <f>+VLOOKUP(B4174,[33]Sheet1!$A:$H,8,0)</f>
        <v>45541</v>
      </c>
      <c r="N4174" t="s">
        <v>6115</v>
      </c>
      <c r="R4174" s="4"/>
    </row>
    <row r="4175" spans="1:18" hidden="1" x14ac:dyDescent="0.2">
      <c r="A4175" s="6">
        <v>45519</v>
      </c>
      <c r="B4175" s="2">
        <v>41951</v>
      </c>
      <c r="C4175" s="2" t="s">
        <v>5404</v>
      </c>
      <c r="D4175" s="2" t="s">
        <v>6064</v>
      </c>
      <c r="E4175" s="1">
        <v>1468620</v>
      </c>
      <c r="F4175" s="8" t="s">
        <v>316</v>
      </c>
      <c r="G4175" s="1">
        <v>117490</v>
      </c>
      <c r="H4175" s="1">
        <v>1586110</v>
      </c>
      <c r="I4175" s="2" t="s">
        <v>2354</v>
      </c>
      <c r="J4175" s="2" t="s">
        <v>442</v>
      </c>
      <c r="K4175" s="1">
        <f>+VLOOKUP(B4175,[33]Sheet1!$A:$H,6,0)</f>
        <v>1468625</v>
      </c>
      <c r="L4175" s="1">
        <f t="shared" si="230"/>
        <v>5</v>
      </c>
      <c r="M4175" s="6">
        <f>+VLOOKUP(B4175,[33]Sheet1!$A:$H,8,0)</f>
        <v>45541</v>
      </c>
      <c r="N4175" t="s">
        <v>6115</v>
      </c>
      <c r="R4175" s="4"/>
    </row>
    <row r="4176" spans="1:18" hidden="1" x14ac:dyDescent="0.2">
      <c r="A4176" s="6">
        <v>45519</v>
      </c>
      <c r="B4176" s="2">
        <v>41973</v>
      </c>
      <c r="C4176" s="2" t="s">
        <v>5404</v>
      </c>
      <c r="D4176" s="2" t="s">
        <v>6065</v>
      </c>
      <c r="E4176" s="1">
        <v>5161252</v>
      </c>
      <c r="F4176" s="8" t="s">
        <v>316</v>
      </c>
      <c r="G4176" s="1">
        <v>412900</v>
      </c>
      <c r="H4176" s="1">
        <v>5574152</v>
      </c>
      <c r="I4176" s="2" t="s">
        <v>944</v>
      </c>
      <c r="J4176" s="2" t="s">
        <v>319</v>
      </c>
      <c r="K4176" s="1">
        <f>+VLOOKUP(B4176,[33]Sheet1!$A:$H,6,0)</f>
        <v>5161250</v>
      </c>
      <c r="L4176" s="1">
        <f t="shared" si="230"/>
        <v>-2</v>
      </c>
      <c r="M4176" s="6">
        <f>+VLOOKUP(B4176,[33]Sheet1!$A:$H,8,0)</f>
        <v>45541</v>
      </c>
      <c r="N4176" t="s">
        <v>6115</v>
      </c>
      <c r="R4176" s="4"/>
    </row>
    <row r="4177" spans="1:18" hidden="1" x14ac:dyDescent="0.2">
      <c r="A4177" s="6">
        <v>45521</v>
      </c>
      <c r="B4177" s="2">
        <v>1173</v>
      </c>
      <c r="C4177" s="2" t="s">
        <v>5468</v>
      </c>
      <c r="D4177" s="2" t="s">
        <v>1889</v>
      </c>
      <c r="E4177" s="1">
        <v>-213280</v>
      </c>
      <c r="F4177" s="8" t="s">
        <v>316</v>
      </c>
      <c r="G4177" s="1">
        <v>-17062</v>
      </c>
      <c r="H4177" s="1">
        <v>-230342</v>
      </c>
      <c r="I4177" s="2" t="s">
        <v>1893</v>
      </c>
      <c r="J4177" s="2" t="s">
        <v>375</v>
      </c>
      <c r="K4177" s="1">
        <f>+VLOOKUP(B4177,[33]Sheet1!$A:$H,6,0)</f>
        <v>-213275</v>
      </c>
      <c r="L4177" s="1">
        <f t="shared" si="230"/>
        <v>5</v>
      </c>
      <c r="M4177" s="6">
        <f>+VLOOKUP(B4177,[33]Sheet1!$A:$H,8,0)</f>
        <v>45541</v>
      </c>
      <c r="N4177" t="s">
        <v>6115</v>
      </c>
      <c r="R4177" s="4"/>
    </row>
    <row r="4178" spans="1:18" hidden="1" x14ac:dyDescent="0.2">
      <c r="A4178" s="6">
        <v>45521</v>
      </c>
      <c r="B4178" s="2">
        <v>1174</v>
      </c>
      <c r="C4178" s="2" t="s">
        <v>5468</v>
      </c>
      <c r="D4178" s="2" t="s">
        <v>1889</v>
      </c>
      <c r="E4178" s="1">
        <v>-127968</v>
      </c>
      <c r="F4178" s="8" t="s">
        <v>316</v>
      </c>
      <c r="G4178" s="1">
        <v>-10237</v>
      </c>
      <c r="H4178" s="1">
        <v>-138205</v>
      </c>
      <c r="I4178" s="2" t="s">
        <v>1893</v>
      </c>
      <c r="J4178" s="2" t="s">
        <v>375</v>
      </c>
      <c r="K4178" s="1">
        <f>+VLOOKUP(B4178,[33]Sheet1!$A:$H,6,0)</f>
        <v>-127962</v>
      </c>
      <c r="L4178" s="1">
        <f t="shared" si="230"/>
        <v>6</v>
      </c>
      <c r="M4178" s="6">
        <f>+VLOOKUP(B4178,[33]Sheet1!$A:$H,8,0)</f>
        <v>45541</v>
      </c>
      <c r="N4178" t="s">
        <v>6115</v>
      </c>
      <c r="R4178" s="4"/>
    </row>
    <row r="4179" spans="1:18" hidden="1" x14ac:dyDescent="0.2">
      <c r="A4179" s="6">
        <v>45521</v>
      </c>
      <c r="B4179" s="2">
        <v>1175</v>
      </c>
      <c r="C4179" s="2" t="s">
        <v>5468</v>
      </c>
      <c r="D4179" s="2" t="s">
        <v>1889</v>
      </c>
      <c r="E4179" s="1">
        <v>-533076</v>
      </c>
      <c r="F4179" s="8" t="s">
        <v>316</v>
      </c>
      <c r="G4179" s="1">
        <v>-42646</v>
      </c>
      <c r="H4179" s="1">
        <v>-575722</v>
      </c>
      <c r="I4179" s="2" t="s">
        <v>1893</v>
      </c>
      <c r="J4179" s="2" t="s">
        <v>375</v>
      </c>
      <c r="K4179" s="1">
        <f>+VLOOKUP(B4179,[33]Sheet1!$A:$H,6,0)</f>
        <v>-533075</v>
      </c>
      <c r="L4179" s="1">
        <f t="shared" si="230"/>
        <v>1</v>
      </c>
      <c r="M4179" s="6">
        <f>+VLOOKUP(B4179,[33]Sheet1!$A:$H,8,0)</f>
        <v>45541</v>
      </c>
      <c r="N4179" t="s">
        <v>6115</v>
      </c>
      <c r="R4179" s="4"/>
    </row>
    <row r="4180" spans="1:18" hidden="1" x14ac:dyDescent="0.2">
      <c r="A4180" s="6">
        <v>45521</v>
      </c>
      <c r="B4180" s="2">
        <v>1176</v>
      </c>
      <c r="C4180" s="2" t="s">
        <v>5468</v>
      </c>
      <c r="D4180" s="2" t="s">
        <v>1889</v>
      </c>
      <c r="E4180" s="1">
        <v>-107205</v>
      </c>
      <c r="F4180" s="8" t="s">
        <v>316</v>
      </c>
      <c r="G4180" s="1">
        <v>-8576</v>
      </c>
      <c r="H4180" s="1">
        <v>-115781</v>
      </c>
      <c r="I4180" s="2" t="s">
        <v>1893</v>
      </c>
      <c r="J4180" s="2" t="s">
        <v>375</v>
      </c>
      <c r="K4180" s="1">
        <f>+VLOOKUP(B4180,[33]Sheet1!$A:$H,6,0)</f>
        <v>-107217</v>
      </c>
      <c r="L4180" s="1">
        <f t="shared" si="230"/>
        <v>-12</v>
      </c>
      <c r="M4180" s="6">
        <f>+VLOOKUP(B4180,[33]Sheet1!$A:$H,8,0)</f>
        <v>45541</v>
      </c>
      <c r="N4180" t="s">
        <v>6115</v>
      </c>
      <c r="R4180" s="4"/>
    </row>
    <row r="4181" spans="1:18" hidden="1" x14ac:dyDescent="0.2">
      <c r="A4181" s="6">
        <v>45521</v>
      </c>
      <c r="B4181" s="2">
        <v>1188</v>
      </c>
      <c r="C4181" s="2" t="s">
        <v>5468</v>
      </c>
      <c r="D4181" s="2" t="s">
        <v>1889</v>
      </c>
      <c r="E4181" s="1">
        <v>-1286460</v>
      </c>
      <c r="F4181" s="8" t="s">
        <v>316</v>
      </c>
      <c r="G4181" s="1">
        <v>-102917</v>
      </c>
      <c r="H4181" s="1">
        <v>-1389377</v>
      </c>
      <c r="I4181" s="2" t="s">
        <v>124</v>
      </c>
      <c r="J4181" s="2" t="s">
        <v>1197</v>
      </c>
      <c r="K4181" s="1">
        <f>+VLOOKUP(B4181,[33]Sheet1!$A:$H,6,0)</f>
        <v>-1286462</v>
      </c>
      <c r="L4181" s="1">
        <f t="shared" si="230"/>
        <v>-2</v>
      </c>
      <c r="M4181" s="6">
        <f>+VLOOKUP(B4181,[33]Sheet1!$A:$H,8,0)</f>
        <v>45541</v>
      </c>
      <c r="N4181" t="s">
        <v>6115</v>
      </c>
      <c r="R4181" s="4"/>
    </row>
    <row r="4182" spans="1:18" hidden="1" x14ac:dyDescent="0.2">
      <c r="A4182" s="6">
        <v>45521</v>
      </c>
      <c r="B4182" s="2">
        <v>43050</v>
      </c>
      <c r="C4182" s="2" t="s">
        <v>5404</v>
      </c>
      <c r="D4182" s="2" t="s">
        <v>6066</v>
      </c>
      <c r="E4182" s="1">
        <v>8096480</v>
      </c>
      <c r="F4182" s="8" t="s">
        <v>316</v>
      </c>
      <c r="G4182" s="1">
        <v>647718</v>
      </c>
      <c r="H4182" s="1">
        <v>8744198</v>
      </c>
      <c r="I4182" s="2" t="s">
        <v>2355</v>
      </c>
      <c r="J4182" s="2" t="s">
        <v>2013</v>
      </c>
      <c r="K4182" s="1">
        <f>+VLOOKUP(B4182,[33]Sheet1!$A:$H,6,0)</f>
        <v>8096475</v>
      </c>
      <c r="L4182" s="1">
        <f t="shared" si="230"/>
        <v>-5</v>
      </c>
      <c r="M4182" s="6">
        <f>+VLOOKUP(B4182,[33]Sheet1!$A:$H,8,0)</f>
        <v>45541</v>
      </c>
      <c r="N4182" t="s">
        <v>6115</v>
      </c>
      <c r="R4182" s="4"/>
    </row>
    <row r="4183" spans="1:18" hidden="1" x14ac:dyDescent="0.2">
      <c r="A4183" s="6">
        <v>45521</v>
      </c>
      <c r="B4183" s="2">
        <v>43093</v>
      </c>
      <c r="C4183" s="2" t="s">
        <v>5404</v>
      </c>
      <c r="D4183" s="2" t="s">
        <v>6067</v>
      </c>
      <c r="E4183" s="1">
        <v>1468620</v>
      </c>
      <c r="F4183" s="8" t="s">
        <v>316</v>
      </c>
      <c r="G4183" s="1">
        <v>117490</v>
      </c>
      <c r="H4183" s="1">
        <v>1586110</v>
      </c>
      <c r="I4183" s="2" t="s">
        <v>2339</v>
      </c>
      <c r="J4183" s="2" t="s">
        <v>1408</v>
      </c>
      <c r="K4183" s="1">
        <f>+VLOOKUP(B4183,[33]Sheet1!$A:$H,6,0)</f>
        <v>1468625</v>
      </c>
      <c r="L4183" s="1">
        <f t="shared" si="230"/>
        <v>5</v>
      </c>
      <c r="M4183" s="6">
        <f>+VLOOKUP(B4183,[33]Sheet1!$A:$H,8,0)</f>
        <v>45541</v>
      </c>
      <c r="N4183" t="s">
        <v>6115</v>
      </c>
      <c r="R4183" s="4"/>
    </row>
    <row r="4184" spans="1:18" hidden="1" x14ac:dyDescent="0.2">
      <c r="A4184" s="6">
        <v>45521</v>
      </c>
      <c r="B4184" s="2">
        <v>43094</v>
      </c>
      <c r="C4184" s="2" t="s">
        <v>5404</v>
      </c>
      <c r="D4184" s="2" t="s">
        <v>6068</v>
      </c>
      <c r="E4184" s="1">
        <v>1468620</v>
      </c>
      <c r="F4184" s="8" t="s">
        <v>316</v>
      </c>
      <c r="G4184" s="1">
        <v>117490</v>
      </c>
      <c r="H4184" s="1">
        <v>1586110</v>
      </c>
      <c r="I4184" s="2" t="s">
        <v>431</v>
      </c>
      <c r="J4184" s="2" t="s">
        <v>2857</v>
      </c>
      <c r="K4184" s="1">
        <f>+VLOOKUP(B4184,[33]Sheet1!$A:$H,6,0)</f>
        <v>1468625</v>
      </c>
      <c r="L4184" s="1">
        <f t="shared" si="230"/>
        <v>5</v>
      </c>
      <c r="M4184" s="6">
        <f>+VLOOKUP(B4184,[33]Sheet1!$A:$H,8,0)</f>
        <v>45541</v>
      </c>
      <c r="N4184" t="s">
        <v>6115</v>
      </c>
      <c r="R4184" s="4"/>
    </row>
    <row r="4185" spans="1:18" hidden="1" x14ac:dyDescent="0.2">
      <c r="A4185" s="6">
        <v>45521</v>
      </c>
      <c r="B4185" s="2">
        <v>43095</v>
      </c>
      <c r="C4185" s="2" t="s">
        <v>5404</v>
      </c>
      <c r="D4185" s="2" t="s">
        <v>6069</v>
      </c>
      <c r="E4185" s="1">
        <v>3492740</v>
      </c>
      <c r="F4185" s="8" t="s">
        <v>316</v>
      </c>
      <c r="G4185" s="1">
        <v>279419</v>
      </c>
      <c r="H4185" s="1">
        <v>3772159</v>
      </c>
      <c r="I4185" s="2" t="s">
        <v>1900</v>
      </c>
      <c r="J4185" s="2" t="s">
        <v>441</v>
      </c>
      <c r="K4185" s="1">
        <f>+VLOOKUP(B4185,[33]Sheet1!$A:$H,6,0)</f>
        <v>3492738</v>
      </c>
      <c r="L4185" s="1">
        <f t="shared" si="230"/>
        <v>-2</v>
      </c>
      <c r="M4185" s="6">
        <f>+VLOOKUP(B4185,[33]Sheet1!$A:$H,8,0)</f>
        <v>45541</v>
      </c>
      <c r="N4185" t="s">
        <v>6115</v>
      </c>
      <c r="R4185" s="4"/>
    </row>
    <row r="4186" spans="1:18" hidden="1" x14ac:dyDescent="0.2">
      <c r="A4186" s="6">
        <v>45521</v>
      </c>
      <c r="B4186" s="2">
        <v>43096</v>
      </c>
      <c r="C4186" s="2" t="s">
        <v>5404</v>
      </c>
      <c r="D4186" s="2" t="s">
        <v>6070</v>
      </c>
      <c r="E4186" s="1">
        <v>2024120</v>
      </c>
      <c r="F4186" s="8" t="s">
        <v>316</v>
      </c>
      <c r="G4186" s="1">
        <v>161930</v>
      </c>
      <c r="H4186" s="1">
        <v>2186050</v>
      </c>
      <c r="I4186" s="2" t="s">
        <v>1554</v>
      </c>
      <c r="J4186" s="2" t="s">
        <v>2830</v>
      </c>
      <c r="K4186" s="1">
        <f>+VLOOKUP(B4186,[33]Sheet1!$A:$H,6,0)</f>
        <v>2024125</v>
      </c>
      <c r="L4186" s="1">
        <f t="shared" si="230"/>
        <v>5</v>
      </c>
      <c r="M4186" s="6">
        <f>+VLOOKUP(B4186,[33]Sheet1!$A:$H,8,0)</f>
        <v>45541</v>
      </c>
      <c r="N4186" t="s">
        <v>6115</v>
      </c>
      <c r="R4186" s="4"/>
    </row>
    <row r="4187" spans="1:18" hidden="1" x14ac:dyDescent="0.2">
      <c r="A4187" s="6">
        <v>45521</v>
      </c>
      <c r="B4187" s="2">
        <v>43097</v>
      </c>
      <c r="C4187" s="2" t="s">
        <v>5404</v>
      </c>
      <c r="D4187" s="2" t="s">
        <v>6071</v>
      </c>
      <c r="E4187" s="1">
        <v>2024120</v>
      </c>
      <c r="F4187" s="8" t="s">
        <v>316</v>
      </c>
      <c r="G4187" s="1">
        <v>161930</v>
      </c>
      <c r="H4187" s="1">
        <v>2186050</v>
      </c>
      <c r="I4187" s="2" t="s">
        <v>1554</v>
      </c>
      <c r="J4187" s="2" t="s">
        <v>2830</v>
      </c>
      <c r="K4187" s="1">
        <f>+VLOOKUP(B4187,[33]Sheet1!$A:$H,6,0)</f>
        <v>2024125</v>
      </c>
      <c r="L4187" s="1">
        <f t="shared" si="230"/>
        <v>5</v>
      </c>
      <c r="M4187" s="6">
        <f>+VLOOKUP(B4187,[33]Sheet1!$A:$H,8,0)</f>
        <v>45541</v>
      </c>
      <c r="N4187" t="s">
        <v>6115</v>
      </c>
      <c r="R4187" s="4"/>
    </row>
    <row r="4188" spans="1:18" hidden="1" x14ac:dyDescent="0.2">
      <c r="A4188" s="6">
        <v>45521</v>
      </c>
      <c r="B4188" s="2">
        <v>43098</v>
      </c>
      <c r="C4188" s="2" t="s">
        <v>5404</v>
      </c>
      <c r="D4188" s="2" t="s">
        <v>6072</v>
      </c>
      <c r="E4188" s="1">
        <v>2275035</v>
      </c>
      <c r="F4188" s="8" t="s">
        <v>316</v>
      </c>
      <c r="G4188" s="1">
        <v>182003</v>
      </c>
      <c r="H4188" s="1">
        <v>2457038</v>
      </c>
      <c r="I4188" s="2" t="s">
        <v>2339</v>
      </c>
      <c r="J4188" s="2" t="s">
        <v>1408</v>
      </c>
      <c r="K4188" s="1">
        <f>+VLOOKUP(B4188,[33]Sheet1!$A:$H,6,0)</f>
        <v>2275038</v>
      </c>
      <c r="L4188" s="1">
        <f t="shared" si="230"/>
        <v>3</v>
      </c>
      <c r="M4188" s="6">
        <f>+VLOOKUP(B4188,[33]Sheet1!$A:$H,8,0)</f>
        <v>45541</v>
      </c>
      <c r="N4188" t="s">
        <v>6115</v>
      </c>
      <c r="R4188" s="4"/>
    </row>
    <row r="4189" spans="1:18" hidden="1" x14ac:dyDescent="0.2">
      <c r="A4189" s="6">
        <v>45521</v>
      </c>
      <c r="B4189" s="2">
        <v>43117</v>
      </c>
      <c r="C4189" s="2" t="s">
        <v>5404</v>
      </c>
      <c r="D4189" s="2" t="s">
        <v>6073</v>
      </c>
      <c r="E4189" s="1">
        <v>4191610</v>
      </c>
      <c r="F4189" s="8" t="s">
        <v>316</v>
      </c>
      <c r="G4189" s="1">
        <v>335329</v>
      </c>
      <c r="H4189" s="1">
        <v>4526939</v>
      </c>
      <c r="I4189" s="2" t="s">
        <v>2355</v>
      </c>
      <c r="J4189" s="2" t="s">
        <v>2013</v>
      </c>
      <c r="K4189" s="1">
        <f>+VLOOKUP(B4189,[33]Sheet1!$A:$H,6,0)</f>
        <v>4191613</v>
      </c>
      <c r="L4189" s="1">
        <f t="shared" si="230"/>
        <v>3</v>
      </c>
      <c r="M4189" s="6">
        <f>+VLOOKUP(B4189,[33]Sheet1!$A:$H,8,0)</f>
        <v>45541</v>
      </c>
      <c r="N4189" t="s">
        <v>6115</v>
      </c>
      <c r="R4189" s="4"/>
    </row>
    <row r="4190" spans="1:18" hidden="1" x14ac:dyDescent="0.2">
      <c r="A4190" s="6">
        <v>45524</v>
      </c>
      <c r="B4190" s="2">
        <v>1189</v>
      </c>
      <c r="C4190" s="2" t="s">
        <v>5468</v>
      </c>
      <c r="D4190" s="2" t="s">
        <v>1889</v>
      </c>
      <c r="E4190" s="1">
        <v>-73431</v>
      </c>
      <c r="F4190" s="8" t="s">
        <v>316</v>
      </c>
      <c r="G4190" s="1">
        <v>-5874</v>
      </c>
      <c r="H4190" s="1">
        <v>-79305</v>
      </c>
      <c r="I4190" s="2" t="s">
        <v>24</v>
      </c>
      <c r="J4190" s="2" t="s">
        <v>349</v>
      </c>
      <c r="K4190" s="1">
        <f>+VLOOKUP(B4190,[33]Sheet1!$A:$H,6,0)</f>
        <v>-73425</v>
      </c>
      <c r="L4190" s="1">
        <f t="shared" si="230"/>
        <v>6</v>
      </c>
      <c r="M4190" s="6">
        <f>+VLOOKUP(B4190,[33]Sheet1!$A:$H,8,0)</f>
        <v>45541</v>
      </c>
      <c r="N4190" t="s">
        <v>6115</v>
      </c>
      <c r="R4190" s="4"/>
    </row>
    <row r="4191" spans="1:18" hidden="1" x14ac:dyDescent="0.2">
      <c r="A4191" s="6">
        <v>45524</v>
      </c>
      <c r="B4191" s="2">
        <v>1190</v>
      </c>
      <c r="C4191" s="2" t="s">
        <v>5468</v>
      </c>
      <c r="D4191" s="2" t="s">
        <v>1889</v>
      </c>
      <c r="E4191" s="1">
        <v>-88846</v>
      </c>
      <c r="F4191" s="8" t="s">
        <v>316</v>
      </c>
      <c r="G4191" s="1">
        <v>-7108</v>
      </c>
      <c r="H4191" s="1">
        <v>-95954</v>
      </c>
      <c r="I4191" s="2" t="s">
        <v>24</v>
      </c>
      <c r="J4191" s="2" t="s">
        <v>349</v>
      </c>
      <c r="K4191" s="1">
        <f>+VLOOKUP(B4191,[33]Sheet1!$A:$H,6,0)</f>
        <v>-88852</v>
      </c>
      <c r="L4191" s="1">
        <f t="shared" si="230"/>
        <v>-6</v>
      </c>
      <c r="M4191" s="6">
        <f>+VLOOKUP(B4191,[33]Sheet1!$A:$H,8,0)</f>
        <v>45541</v>
      </c>
      <c r="N4191" t="s">
        <v>6115</v>
      </c>
      <c r="R4191" s="4"/>
    </row>
    <row r="4192" spans="1:18" hidden="1" x14ac:dyDescent="0.2">
      <c r="A4192" s="6">
        <v>45524</v>
      </c>
      <c r="B4192" s="2">
        <v>1191</v>
      </c>
      <c r="C4192" s="2" t="s">
        <v>5468</v>
      </c>
      <c r="D4192" s="2" t="s">
        <v>1889</v>
      </c>
      <c r="E4192" s="1">
        <v>-301098</v>
      </c>
      <c r="F4192" s="8" t="s">
        <v>316</v>
      </c>
      <c r="G4192" s="1">
        <v>-24088</v>
      </c>
      <c r="H4192" s="1">
        <v>-325186</v>
      </c>
      <c r="I4192" s="2" t="s">
        <v>2355</v>
      </c>
      <c r="J4192" s="2" t="s">
        <v>2013</v>
      </c>
      <c r="K4192" s="1">
        <f>+VLOOKUP(B4192,[33]Sheet1!$A:$H,6,0)</f>
        <v>-301098</v>
      </c>
      <c r="L4192" s="1">
        <f t="shared" si="230"/>
        <v>0</v>
      </c>
      <c r="M4192" s="6">
        <f>+VLOOKUP(B4192,[33]Sheet1!$A:$H,8,0)</f>
        <v>45541</v>
      </c>
      <c r="N4192" t="s">
        <v>6115</v>
      </c>
      <c r="R4192" s="4"/>
    </row>
    <row r="4193" spans="1:18" hidden="1" x14ac:dyDescent="0.2">
      <c r="A4193" s="6">
        <v>45524</v>
      </c>
      <c r="B4193" s="2">
        <v>1192</v>
      </c>
      <c r="C4193" s="2" t="s">
        <v>5468</v>
      </c>
      <c r="D4193" s="2" t="s">
        <v>1889</v>
      </c>
      <c r="E4193" s="1">
        <v>-111058</v>
      </c>
      <c r="F4193" s="8" t="s">
        <v>316</v>
      </c>
      <c r="G4193" s="1">
        <v>-8885</v>
      </c>
      <c r="H4193" s="1">
        <v>-119943</v>
      </c>
      <c r="I4193" s="2" t="s">
        <v>944</v>
      </c>
      <c r="J4193" s="2" t="s">
        <v>319</v>
      </c>
      <c r="K4193" s="1">
        <f>+VLOOKUP(B4193,[33]Sheet1!$A:$H,6,0)</f>
        <v>-111058</v>
      </c>
      <c r="L4193" s="1">
        <f t="shared" si="230"/>
        <v>0</v>
      </c>
      <c r="M4193" s="6">
        <f>+VLOOKUP(B4193,[33]Sheet1!$A:$H,8,0)</f>
        <v>45541</v>
      </c>
      <c r="N4193" t="s">
        <v>6115</v>
      </c>
      <c r="R4193" s="4"/>
    </row>
    <row r="4194" spans="1:18" hidden="1" x14ac:dyDescent="0.2">
      <c r="A4194" s="6">
        <v>45524</v>
      </c>
      <c r="B4194" s="2">
        <v>43292</v>
      </c>
      <c r="C4194" s="2" t="s">
        <v>5404</v>
      </c>
      <c r="D4194" s="2" t="s">
        <v>6074</v>
      </c>
      <c r="E4194" s="1">
        <v>1468620</v>
      </c>
      <c r="F4194" s="8" t="s">
        <v>316</v>
      </c>
      <c r="G4194" s="1">
        <v>117490</v>
      </c>
      <c r="H4194" s="1">
        <v>1586110</v>
      </c>
      <c r="I4194" s="2" t="s">
        <v>1893</v>
      </c>
      <c r="J4194" s="2" t="s">
        <v>375</v>
      </c>
      <c r="K4194" s="1">
        <f>+VLOOKUP(B4194,[33]Sheet1!$A:$H,6,0)</f>
        <v>1468625</v>
      </c>
      <c r="L4194" s="1">
        <f t="shared" si="230"/>
        <v>5</v>
      </c>
      <c r="M4194" s="6">
        <f>+VLOOKUP(B4194,[33]Sheet1!$A:$H,8,0)</f>
        <v>45541</v>
      </c>
      <c r="N4194" t="s">
        <v>6115</v>
      </c>
      <c r="R4194" s="4"/>
    </row>
    <row r="4195" spans="1:18" hidden="1" x14ac:dyDescent="0.2">
      <c r="A4195" s="6">
        <v>45524</v>
      </c>
      <c r="B4195" s="2">
        <v>43293</v>
      </c>
      <c r="C4195" s="2" t="s">
        <v>5404</v>
      </c>
      <c r="D4195" s="2" t="s">
        <v>6075</v>
      </c>
      <c r="E4195" s="1">
        <v>5552900</v>
      </c>
      <c r="F4195" s="8" t="s">
        <v>316</v>
      </c>
      <c r="G4195" s="1">
        <v>444232</v>
      </c>
      <c r="H4195" s="1">
        <v>5997132</v>
      </c>
      <c r="I4195" s="2" t="s">
        <v>1893</v>
      </c>
      <c r="J4195" s="2" t="s">
        <v>375</v>
      </c>
      <c r="K4195" s="1">
        <f>+VLOOKUP(B4195,[33]Sheet1!$A:$H,6,0)</f>
        <v>5552900</v>
      </c>
      <c r="L4195" s="1">
        <f t="shared" si="230"/>
        <v>0</v>
      </c>
      <c r="M4195" s="6">
        <f>+VLOOKUP(B4195,[33]Sheet1!$A:$H,8,0)</f>
        <v>45541</v>
      </c>
      <c r="N4195" t="s">
        <v>6115</v>
      </c>
      <c r="R4195" s="4"/>
    </row>
    <row r="4196" spans="1:18" hidden="1" x14ac:dyDescent="0.2">
      <c r="A4196" s="6">
        <v>45524</v>
      </c>
      <c r="B4196" s="2">
        <v>43294</v>
      </c>
      <c r="C4196" s="2" t="s">
        <v>5404</v>
      </c>
      <c r="D4196" s="2" t="s">
        <v>6076</v>
      </c>
      <c r="E4196" s="1">
        <v>734310</v>
      </c>
      <c r="F4196" s="8" t="s">
        <v>316</v>
      </c>
      <c r="G4196" s="1">
        <v>58745</v>
      </c>
      <c r="H4196" s="1">
        <v>793055</v>
      </c>
      <c r="I4196" s="2" t="s">
        <v>1893</v>
      </c>
      <c r="J4196" s="2" t="s">
        <v>375</v>
      </c>
      <c r="K4196" s="1">
        <f>+VLOOKUP(B4196,[33]Sheet1!$A:$H,6,0)</f>
        <v>734313</v>
      </c>
      <c r="L4196" s="1">
        <f t="shared" si="230"/>
        <v>3</v>
      </c>
      <c r="M4196" s="6">
        <f>+VLOOKUP(B4196,[33]Sheet1!$A:$H,8,0)</f>
        <v>45541</v>
      </c>
      <c r="N4196" t="s">
        <v>6115</v>
      </c>
      <c r="R4196" s="4"/>
    </row>
    <row r="4197" spans="1:18" hidden="1" x14ac:dyDescent="0.2">
      <c r="A4197" s="6">
        <v>45524</v>
      </c>
      <c r="B4197" s="2">
        <v>43295</v>
      </c>
      <c r="C4197" s="2" t="s">
        <v>5404</v>
      </c>
      <c r="D4197" s="2" t="s">
        <v>6077</v>
      </c>
      <c r="E4197" s="1">
        <v>786940</v>
      </c>
      <c r="F4197" s="8" t="s">
        <v>316</v>
      </c>
      <c r="G4197" s="1">
        <v>62955</v>
      </c>
      <c r="H4197" s="1">
        <v>849895</v>
      </c>
      <c r="I4197" s="2" t="s">
        <v>1893</v>
      </c>
      <c r="J4197" s="2" t="s">
        <v>375</v>
      </c>
      <c r="K4197" s="1">
        <f>+VLOOKUP(B4197,[33]Sheet1!$A:$H,6,0)</f>
        <v>786938</v>
      </c>
      <c r="L4197" s="1">
        <f t="shared" si="230"/>
        <v>-2</v>
      </c>
      <c r="M4197" s="6">
        <f>+VLOOKUP(B4197,[33]Sheet1!$A:$H,8,0)</f>
        <v>45541</v>
      </c>
      <c r="N4197" t="s">
        <v>6115</v>
      </c>
      <c r="R4197" s="4"/>
    </row>
    <row r="4198" spans="1:18" hidden="1" x14ac:dyDescent="0.2">
      <c r="A4198" s="6">
        <v>45524</v>
      </c>
      <c r="B4198" s="2">
        <v>43300</v>
      </c>
      <c r="C4198" s="2" t="s">
        <v>5404</v>
      </c>
      <c r="D4198" s="2" t="s">
        <v>6078</v>
      </c>
      <c r="E4198" s="1">
        <v>1719535</v>
      </c>
      <c r="F4198" s="8" t="s">
        <v>316</v>
      </c>
      <c r="G4198" s="1">
        <v>137563</v>
      </c>
      <c r="H4198" s="1">
        <v>1857098</v>
      </c>
      <c r="I4198" s="2" t="s">
        <v>2818</v>
      </c>
      <c r="J4198" s="2" t="s">
        <v>364</v>
      </c>
      <c r="K4198" s="1">
        <f>+VLOOKUP(B4198,[33]Sheet1!$A:$H,6,0)</f>
        <v>1719538</v>
      </c>
      <c r="L4198" s="1">
        <f t="shared" si="230"/>
        <v>3</v>
      </c>
      <c r="M4198" s="6">
        <f>+VLOOKUP(B4198,[33]Sheet1!$A:$H,8,0)</f>
        <v>45541</v>
      </c>
      <c r="N4198" t="s">
        <v>6115</v>
      </c>
      <c r="R4198" s="4"/>
    </row>
    <row r="4199" spans="1:18" hidden="1" x14ac:dyDescent="0.2">
      <c r="A4199" s="6">
        <v>45524</v>
      </c>
      <c r="B4199" s="2">
        <v>43301</v>
      </c>
      <c r="C4199" s="2" t="s">
        <v>5404</v>
      </c>
      <c r="D4199" s="2" t="s">
        <v>6079</v>
      </c>
      <c r="E4199" s="1">
        <v>2579200</v>
      </c>
      <c r="F4199" s="8" t="s">
        <v>316</v>
      </c>
      <c r="G4199" s="1">
        <v>206336</v>
      </c>
      <c r="H4199" s="1">
        <v>2785536</v>
      </c>
      <c r="I4199" s="2" t="s">
        <v>1554</v>
      </c>
      <c r="J4199" s="2" t="s">
        <v>2830</v>
      </c>
      <c r="K4199" s="1">
        <f>+VLOOKUP(B4199,[33]Sheet1!$A:$H,6,0)</f>
        <v>2579200</v>
      </c>
      <c r="L4199" s="1">
        <f t="shared" si="230"/>
        <v>0</v>
      </c>
      <c r="M4199" s="6">
        <f>+VLOOKUP(B4199,[33]Sheet1!$A:$H,8,0)</f>
        <v>45541</v>
      </c>
      <c r="N4199" t="s">
        <v>6115</v>
      </c>
      <c r="R4199" s="4"/>
    </row>
    <row r="4200" spans="1:18" hidden="1" x14ac:dyDescent="0.2">
      <c r="A4200" s="6">
        <v>45524</v>
      </c>
      <c r="B4200" s="2">
        <v>43302</v>
      </c>
      <c r="C4200" s="2" t="s">
        <v>5404</v>
      </c>
      <c r="D4200" s="2" t="s">
        <v>6080</v>
      </c>
      <c r="E4200" s="1">
        <v>1863325</v>
      </c>
      <c r="F4200" s="8" t="s">
        <v>316</v>
      </c>
      <c r="G4200" s="1">
        <v>149066</v>
      </c>
      <c r="H4200" s="1">
        <v>2012391</v>
      </c>
      <c r="I4200" s="2" t="s">
        <v>2119</v>
      </c>
      <c r="J4200" s="2" t="s">
        <v>1150</v>
      </c>
      <c r="K4200" s="1">
        <f>+VLOOKUP(B4200,[33]Sheet1!$A:$H,6,0)</f>
        <v>1863325</v>
      </c>
      <c r="L4200" s="1">
        <f t="shared" si="230"/>
        <v>0</v>
      </c>
      <c r="M4200" s="6">
        <f>+VLOOKUP(B4200,[33]Sheet1!$A:$H,8,0)</f>
        <v>45541</v>
      </c>
      <c r="N4200" t="s">
        <v>6115</v>
      </c>
      <c r="R4200" s="4"/>
    </row>
    <row r="4201" spans="1:18" hidden="1" x14ac:dyDescent="0.2">
      <c r="A4201" s="6">
        <v>45524</v>
      </c>
      <c r="B4201" s="2">
        <v>43303</v>
      </c>
      <c r="C4201" s="2" t="s">
        <v>5404</v>
      </c>
      <c r="D4201" s="2" t="s">
        <v>6081</v>
      </c>
      <c r="E4201" s="1">
        <v>6162060</v>
      </c>
      <c r="F4201" s="8" t="s">
        <v>316</v>
      </c>
      <c r="G4201" s="1">
        <v>492965</v>
      </c>
      <c r="H4201" s="1">
        <v>6655025</v>
      </c>
      <c r="I4201" s="2" t="s">
        <v>2355</v>
      </c>
      <c r="J4201" s="2" t="s">
        <v>2013</v>
      </c>
      <c r="K4201" s="1">
        <f>+VLOOKUP(B4201,[33]Sheet1!$A:$H,6,0)</f>
        <v>6162063</v>
      </c>
      <c r="L4201" s="1">
        <f t="shared" si="230"/>
        <v>3</v>
      </c>
      <c r="M4201" s="6">
        <f>+VLOOKUP(B4201,[33]Sheet1!$A:$H,8,0)</f>
        <v>45541</v>
      </c>
      <c r="N4201" t="s">
        <v>6115</v>
      </c>
      <c r="R4201" s="4"/>
    </row>
    <row r="4202" spans="1:18" hidden="1" x14ac:dyDescent="0.2">
      <c r="A4202" s="6">
        <v>45525</v>
      </c>
      <c r="B4202" s="2">
        <v>43382</v>
      </c>
      <c r="C4202" s="2" t="s">
        <v>5404</v>
      </c>
      <c r="D4202" s="2" t="s">
        <v>6082</v>
      </c>
      <c r="E4202" s="1">
        <v>2024120</v>
      </c>
      <c r="F4202" s="8" t="s">
        <v>316</v>
      </c>
      <c r="G4202" s="1">
        <v>161930</v>
      </c>
      <c r="H4202" s="1">
        <v>2186050</v>
      </c>
      <c r="I4202" s="2" t="s">
        <v>1222</v>
      </c>
      <c r="J4202" s="2" t="s">
        <v>915</v>
      </c>
      <c r="K4202" s="1">
        <f>+VLOOKUP(B4202,[33]Sheet1!$A:$H,6,0)</f>
        <v>2024125</v>
      </c>
      <c r="L4202" s="1">
        <f t="shared" si="230"/>
        <v>5</v>
      </c>
      <c r="M4202" s="6">
        <f>+VLOOKUP(B4202,[33]Sheet1!$A:$H,8,0)</f>
        <v>45541</v>
      </c>
      <c r="N4202" t="s">
        <v>6115</v>
      </c>
      <c r="R4202" s="4"/>
    </row>
    <row r="4203" spans="1:18" hidden="1" x14ac:dyDescent="0.2">
      <c r="A4203" s="6">
        <v>45528</v>
      </c>
      <c r="B4203" s="2">
        <v>45036</v>
      </c>
      <c r="C4203" s="2" t="s">
        <v>5404</v>
      </c>
      <c r="D4203" s="2" t="s">
        <v>6083</v>
      </c>
      <c r="E4203" s="1">
        <v>1970450</v>
      </c>
      <c r="F4203" s="8" t="s">
        <v>316</v>
      </c>
      <c r="G4203" s="1">
        <v>157636</v>
      </c>
      <c r="H4203" s="1">
        <v>2128086</v>
      </c>
      <c r="I4203" s="2" t="s">
        <v>2355</v>
      </c>
      <c r="J4203" s="2" t="s">
        <v>2013</v>
      </c>
      <c r="K4203" s="1">
        <f>+VLOOKUP(B4203,[33]Sheet1!$A:$H,6,0)</f>
        <v>1970450</v>
      </c>
      <c r="L4203" s="1">
        <f t="shared" ref="L4203:L4235" si="231">+K4203-E4203</f>
        <v>0</v>
      </c>
      <c r="M4203" s="6">
        <f>+VLOOKUP(B4203,[33]Sheet1!$A:$H,8,0)</f>
        <v>45541</v>
      </c>
      <c r="N4203" t="s">
        <v>6115</v>
      </c>
      <c r="R4203" s="4"/>
    </row>
    <row r="4204" spans="1:18" hidden="1" x14ac:dyDescent="0.2">
      <c r="A4204" s="6">
        <v>45528</v>
      </c>
      <c r="B4204" s="2">
        <v>45057</v>
      </c>
      <c r="C4204" s="2" t="s">
        <v>5404</v>
      </c>
      <c r="D4204" s="2" t="s">
        <v>6084</v>
      </c>
      <c r="E4204" s="1">
        <v>4048240</v>
      </c>
      <c r="F4204" s="8" t="s">
        <v>316</v>
      </c>
      <c r="G4204" s="1">
        <v>323859</v>
      </c>
      <c r="H4204" s="1">
        <v>4372099</v>
      </c>
      <c r="I4204" s="2" t="s">
        <v>2818</v>
      </c>
      <c r="J4204" s="2" t="s">
        <v>364</v>
      </c>
      <c r="K4204" s="1">
        <f>+VLOOKUP(B4204,[33]Sheet1!$A:$H,6,0)</f>
        <v>4048238</v>
      </c>
      <c r="L4204" s="1">
        <f t="shared" si="231"/>
        <v>-2</v>
      </c>
      <c r="M4204" s="6">
        <f>+VLOOKUP(B4204,[33]Sheet1!$A:$H,8,0)</f>
        <v>45541</v>
      </c>
      <c r="N4204" t="s">
        <v>6115</v>
      </c>
      <c r="R4204" s="4"/>
    </row>
    <row r="4205" spans="1:18" hidden="1" x14ac:dyDescent="0.2">
      <c r="A4205" s="6">
        <v>45528</v>
      </c>
      <c r="B4205" s="2">
        <v>45058</v>
      </c>
      <c r="C4205" s="2" t="s">
        <v>5404</v>
      </c>
      <c r="D4205" s="2" t="s">
        <v>6085</v>
      </c>
      <c r="E4205" s="1">
        <v>1719535</v>
      </c>
      <c r="F4205" s="8" t="s">
        <v>316</v>
      </c>
      <c r="G4205" s="1">
        <v>137563</v>
      </c>
      <c r="H4205" s="1">
        <v>1857098</v>
      </c>
      <c r="I4205" s="2" t="s">
        <v>1900</v>
      </c>
      <c r="J4205" s="2" t="s">
        <v>441</v>
      </c>
      <c r="K4205" s="1">
        <f>+VLOOKUP(B4205,[33]Sheet1!$A:$H,6,0)</f>
        <v>1719538</v>
      </c>
      <c r="L4205" s="1">
        <f t="shared" si="231"/>
        <v>3</v>
      </c>
      <c r="M4205" s="6">
        <f>+VLOOKUP(B4205,[33]Sheet1!$A:$H,8,0)</f>
        <v>45541</v>
      </c>
      <c r="N4205" t="s">
        <v>6115</v>
      </c>
      <c r="R4205" s="4"/>
    </row>
    <row r="4206" spans="1:18" hidden="1" x14ac:dyDescent="0.2">
      <c r="A4206" s="6">
        <v>45528</v>
      </c>
      <c r="B4206" s="2">
        <v>45059</v>
      </c>
      <c r="C4206" s="2" t="s">
        <v>5404</v>
      </c>
      <c r="D4206" s="2" t="s">
        <v>6086</v>
      </c>
      <c r="E4206" s="1">
        <v>1468620</v>
      </c>
      <c r="F4206" s="8" t="s">
        <v>316</v>
      </c>
      <c r="G4206" s="1">
        <v>117490</v>
      </c>
      <c r="H4206" s="1">
        <v>1586110</v>
      </c>
      <c r="I4206" s="2" t="s">
        <v>1796</v>
      </c>
      <c r="J4206" s="2" t="s">
        <v>913</v>
      </c>
      <c r="K4206" s="1">
        <f>+VLOOKUP(B4206,[33]Sheet1!$A:$H,6,0)</f>
        <v>1468625</v>
      </c>
      <c r="L4206" s="1">
        <f t="shared" si="231"/>
        <v>5</v>
      </c>
      <c r="M4206" s="6">
        <f>+VLOOKUP(B4206,[33]Sheet1!$A:$H,8,0)</f>
        <v>45541</v>
      </c>
      <c r="N4206" t="s">
        <v>6115</v>
      </c>
      <c r="R4206" s="4"/>
    </row>
    <row r="4207" spans="1:18" hidden="1" x14ac:dyDescent="0.2">
      <c r="A4207" s="6">
        <v>45528</v>
      </c>
      <c r="B4207" s="2">
        <v>45060</v>
      </c>
      <c r="C4207" s="2" t="s">
        <v>5404</v>
      </c>
      <c r="D4207" s="2" t="s">
        <v>6087</v>
      </c>
      <c r="E4207" s="1">
        <v>3990315</v>
      </c>
      <c r="F4207" s="8" t="s">
        <v>316</v>
      </c>
      <c r="G4207" s="1">
        <v>319225</v>
      </c>
      <c r="H4207" s="1">
        <v>4309540</v>
      </c>
      <c r="I4207" s="2" t="s">
        <v>124</v>
      </c>
      <c r="J4207" s="2" t="s">
        <v>1197</v>
      </c>
      <c r="K4207" s="1">
        <f>+VLOOKUP(B4207,[33]Sheet1!$A:$H,6,0)</f>
        <v>3990313</v>
      </c>
      <c r="L4207" s="1">
        <f t="shared" si="231"/>
        <v>-2</v>
      </c>
      <c r="M4207" s="6">
        <f>+VLOOKUP(B4207,[33]Sheet1!$A:$H,8,0)</f>
        <v>45541</v>
      </c>
      <c r="N4207" t="s">
        <v>6115</v>
      </c>
      <c r="R4207" s="4"/>
    </row>
    <row r="4208" spans="1:18" hidden="1" x14ac:dyDescent="0.2">
      <c r="A4208" s="6">
        <v>45528</v>
      </c>
      <c r="B4208" s="2">
        <v>45091</v>
      </c>
      <c r="C4208" s="2" t="s">
        <v>5404</v>
      </c>
      <c r="D4208" s="2" t="s">
        <v>6088</v>
      </c>
      <c r="E4208" s="1">
        <v>4800565</v>
      </c>
      <c r="F4208" s="8" t="s">
        <v>316</v>
      </c>
      <c r="G4208" s="1">
        <v>384045</v>
      </c>
      <c r="H4208" s="1">
        <v>5184610</v>
      </c>
      <c r="I4208" s="2" t="s">
        <v>2355</v>
      </c>
      <c r="J4208" s="2" t="s">
        <v>2013</v>
      </c>
      <c r="K4208" s="1">
        <f>+VLOOKUP(B4208,[33]Sheet1!$A:$H,6,0)</f>
        <v>4800563</v>
      </c>
      <c r="L4208" s="1">
        <f t="shared" si="231"/>
        <v>-2</v>
      </c>
      <c r="M4208" s="6">
        <f>+VLOOKUP(B4208,[33]Sheet1!$A:$H,8,0)</f>
        <v>45541</v>
      </c>
      <c r="N4208" t="s">
        <v>6115</v>
      </c>
      <c r="R4208" s="4"/>
    </row>
    <row r="4209" spans="1:18" hidden="1" x14ac:dyDescent="0.2">
      <c r="A4209" s="6">
        <v>45530</v>
      </c>
      <c r="B4209" s="2">
        <v>45096</v>
      </c>
      <c r="C4209" s="2" t="s">
        <v>5404</v>
      </c>
      <c r="D4209" s="2" t="s">
        <v>6089</v>
      </c>
      <c r="E4209" s="1">
        <v>1361495</v>
      </c>
      <c r="F4209" s="8" t="s">
        <v>316</v>
      </c>
      <c r="G4209" s="1">
        <v>108920</v>
      </c>
      <c r="H4209" s="1">
        <v>1470415</v>
      </c>
      <c r="I4209" s="2" t="s">
        <v>2445</v>
      </c>
      <c r="J4209" s="2" t="s">
        <v>1098</v>
      </c>
      <c r="K4209" s="1">
        <f>+VLOOKUP(B4209,[33]Sheet1!$A:$H,6,0)</f>
        <v>1361500</v>
      </c>
      <c r="L4209" s="1">
        <f t="shared" si="231"/>
        <v>5</v>
      </c>
      <c r="M4209" s="6">
        <f>+VLOOKUP(B4209,[33]Sheet1!$A:$H,8,0)</f>
        <v>45541</v>
      </c>
      <c r="N4209" t="s">
        <v>6115</v>
      </c>
      <c r="R4209" s="4"/>
    </row>
    <row r="4210" spans="1:18" hidden="1" x14ac:dyDescent="0.2">
      <c r="A4210" s="6">
        <v>45530</v>
      </c>
      <c r="B4210" s="2">
        <v>45097</v>
      </c>
      <c r="C4210" s="2" t="s">
        <v>5404</v>
      </c>
      <c r="D4210" s="2" t="s">
        <v>6090</v>
      </c>
      <c r="E4210" s="1">
        <v>3833570</v>
      </c>
      <c r="F4210" s="8" t="s">
        <v>316</v>
      </c>
      <c r="G4210" s="1">
        <v>306686</v>
      </c>
      <c r="H4210" s="1">
        <v>4140256</v>
      </c>
      <c r="I4210" s="2" t="s">
        <v>944</v>
      </c>
      <c r="J4210" s="2" t="s">
        <v>319</v>
      </c>
      <c r="K4210" s="1">
        <f>+VLOOKUP(B4210,[33]Sheet1!$A:$H,6,0)</f>
        <v>3833575</v>
      </c>
      <c r="L4210" s="1">
        <f t="shared" si="231"/>
        <v>5</v>
      </c>
      <c r="M4210" s="6">
        <f>+VLOOKUP(B4210,[33]Sheet1!$A:$H,8,0)</f>
        <v>45541</v>
      </c>
      <c r="N4210" t="s">
        <v>6115</v>
      </c>
      <c r="R4210" s="4"/>
    </row>
    <row r="4211" spans="1:18" hidden="1" x14ac:dyDescent="0.2">
      <c r="A4211" s="6">
        <v>45531</v>
      </c>
      <c r="B4211" s="2">
        <v>45245</v>
      </c>
      <c r="C4211" s="2" t="s">
        <v>5404</v>
      </c>
      <c r="D4211" s="2" t="s">
        <v>6091</v>
      </c>
      <c r="E4211" s="1">
        <v>2275035</v>
      </c>
      <c r="F4211" s="8" t="s">
        <v>316</v>
      </c>
      <c r="G4211" s="1">
        <v>182003</v>
      </c>
      <c r="H4211" s="1">
        <v>2457038</v>
      </c>
      <c r="I4211" s="2" t="s">
        <v>1893</v>
      </c>
      <c r="J4211" s="2" t="s">
        <v>375</v>
      </c>
      <c r="K4211" s="1">
        <f>+VLOOKUP(B4211,[33]Sheet1!$A:$H,6,0)</f>
        <v>2275038</v>
      </c>
      <c r="L4211" s="1">
        <f t="shared" si="231"/>
        <v>3</v>
      </c>
      <c r="M4211" s="6">
        <f>+VLOOKUP(B4211,[33]Sheet1!$A:$H,8,0)</f>
        <v>45541</v>
      </c>
      <c r="N4211" t="s">
        <v>6115</v>
      </c>
      <c r="R4211" s="4"/>
    </row>
    <row r="4212" spans="1:18" hidden="1" x14ac:dyDescent="0.2">
      <c r="A4212" s="6">
        <v>45531</v>
      </c>
      <c r="B4212" s="2">
        <v>45246</v>
      </c>
      <c r="C4212" s="2" t="s">
        <v>5404</v>
      </c>
      <c r="D4212" s="2" t="s">
        <v>6092</v>
      </c>
      <c r="E4212" s="1">
        <v>1110580</v>
      </c>
      <c r="F4212" s="8" t="s">
        <v>316</v>
      </c>
      <c r="G4212" s="1">
        <v>88846</v>
      </c>
      <c r="H4212" s="1">
        <v>1199426</v>
      </c>
      <c r="I4212" s="2" t="s">
        <v>1893</v>
      </c>
      <c r="J4212" s="2" t="s">
        <v>375</v>
      </c>
      <c r="K4212" s="1">
        <f>+VLOOKUP(B4212,[33]Sheet1!$A:$H,6,0)</f>
        <v>1110575</v>
      </c>
      <c r="L4212" s="1">
        <f t="shared" si="231"/>
        <v>-5</v>
      </c>
      <c r="M4212" s="6">
        <f>+VLOOKUP(B4212,[33]Sheet1!$A:$H,8,0)</f>
        <v>45541</v>
      </c>
      <c r="N4212" t="s">
        <v>6115</v>
      </c>
      <c r="R4212" s="4"/>
    </row>
    <row r="4213" spans="1:18" hidden="1" x14ac:dyDescent="0.2">
      <c r="A4213" s="6">
        <v>45531</v>
      </c>
      <c r="B4213" s="2">
        <v>45247</v>
      </c>
      <c r="C4213" s="2" t="s">
        <v>5404</v>
      </c>
      <c r="D4213" s="2" t="s">
        <v>6093</v>
      </c>
      <c r="E4213" s="1">
        <v>4800360</v>
      </c>
      <c r="F4213" s="8" t="s">
        <v>316</v>
      </c>
      <c r="G4213" s="1">
        <v>384029</v>
      </c>
      <c r="H4213" s="1">
        <v>5184389</v>
      </c>
      <c r="I4213" s="2" t="s">
        <v>1893</v>
      </c>
      <c r="J4213" s="2" t="s">
        <v>375</v>
      </c>
      <c r="K4213" s="1">
        <f>+VLOOKUP(B4213,[33]Sheet1!$A:$H,6,0)</f>
        <v>4800363</v>
      </c>
      <c r="L4213" s="1">
        <f t="shared" si="231"/>
        <v>3</v>
      </c>
      <c r="M4213" s="6">
        <f>+VLOOKUP(B4213,[33]Sheet1!$A:$H,8,0)</f>
        <v>45541</v>
      </c>
      <c r="N4213" t="s">
        <v>6115</v>
      </c>
      <c r="R4213" s="4"/>
    </row>
    <row r="4214" spans="1:18" hidden="1" x14ac:dyDescent="0.2">
      <c r="A4214" s="6">
        <v>45531</v>
      </c>
      <c r="B4214" s="2">
        <v>45248</v>
      </c>
      <c r="C4214" s="2" t="s">
        <v>5404</v>
      </c>
      <c r="D4214" s="2" t="s">
        <v>6094</v>
      </c>
      <c r="E4214" s="1">
        <v>2024120</v>
      </c>
      <c r="F4214" s="8" t="s">
        <v>316</v>
      </c>
      <c r="G4214" s="1">
        <v>161930</v>
      </c>
      <c r="H4214" s="1">
        <v>2186050</v>
      </c>
      <c r="I4214" s="2" t="s">
        <v>1893</v>
      </c>
      <c r="J4214" s="2" t="s">
        <v>375</v>
      </c>
      <c r="K4214" s="1">
        <f>+VLOOKUP(B4214,[33]Sheet1!$A:$H,6,0)</f>
        <v>2024125</v>
      </c>
      <c r="L4214" s="1">
        <f t="shared" si="231"/>
        <v>5</v>
      </c>
      <c r="M4214" s="6">
        <f>+VLOOKUP(B4214,[33]Sheet1!$A:$H,8,0)</f>
        <v>45541</v>
      </c>
      <c r="N4214" t="s">
        <v>6115</v>
      </c>
      <c r="R4214" s="4"/>
    </row>
    <row r="4215" spans="1:18" hidden="1" x14ac:dyDescent="0.2">
      <c r="A4215" s="6">
        <v>45531</v>
      </c>
      <c r="B4215" s="2">
        <v>45249</v>
      </c>
      <c r="C4215" s="2" t="s">
        <v>5404</v>
      </c>
      <c r="D4215" s="2" t="s">
        <v>6095</v>
      </c>
      <c r="E4215" s="1">
        <v>1468620</v>
      </c>
      <c r="F4215" s="8" t="s">
        <v>316</v>
      </c>
      <c r="G4215" s="1">
        <v>117490</v>
      </c>
      <c r="H4215" s="1">
        <v>1586110</v>
      </c>
      <c r="I4215" s="2" t="s">
        <v>2119</v>
      </c>
      <c r="J4215" s="2" t="s">
        <v>1150</v>
      </c>
      <c r="K4215" s="1">
        <f>+VLOOKUP(B4215,[33]Sheet1!$A:$H,6,0)</f>
        <v>1468625</v>
      </c>
      <c r="L4215" s="1">
        <f t="shared" si="231"/>
        <v>5</v>
      </c>
      <c r="M4215" s="6">
        <f>+VLOOKUP(B4215,[33]Sheet1!$A:$H,8,0)</f>
        <v>45541</v>
      </c>
      <c r="N4215" t="s">
        <v>6115</v>
      </c>
      <c r="R4215" s="4"/>
    </row>
    <row r="4216" spans="1:18" hidden="1" x14ac:dyDescent="0.2">
      <c r="A4216" s="6">
        <v>45532</v>
      </c>
      <c r="B4216" s="2">
        <v>45318</v>
      </c>
      <c r="C4216" s="2" t="s">
        <v>5404</v>
      </c>
      <c r="D4216" s="2" t="s">
        <v>6096</v>
      </c>
      <c r="E4216" s="1">
        <v>2024120</v>
      </c>
      <c r="F4216" s="8" t="s">
        <v>316</v>
      </c>
      <c r="G4216" s="1">
        <v>161930</v>
      </c>
      <c r="H4216" s="1">
        <v>2186050</v>
      </c>
      <c r="I4216" s="2" t="s">
        <v>2818</v>
      </c>
      <c r="J4216" s="2" t="s">
        <v>364</v>
      </c>
      <c r="K4216" s="1">
        <f>+VLOOKUP(B4216,[33]Sheet1!$A:$H,6,0)</f>
        <v>2024125</v>
      </c>
      <c r="L4216" s="1">
        <f t="shared" si="231"/>
        <v>5</v>
      </c>
      <c r="M4216" s="6">
        <f>+VLOOKUP(B4216,[33]Sheet1!$A:$H,8,0)</f>
        <v>45541</v>
      </c>
      <c r="N4216" t="s">
        <v>6115</v>
      </c>
      <c r="R4216" s="4"/>
    </row>
    <row r="4217" spans="1:18" hidden="1" x14ac:dyDescent="0.2">
      <c r="A4217" s="6">
        <v>45532</v>
      </c>
      <c r="B4217" s="2">
        <v>45319</v>
      </c>
      <c r="C4217" s="2" t="s">
        <v>5404</v>
      </c>
      <c r="D4217" s="2" t="s">
        <v>6097</v>
      </c>
      <c r="E4217" s="1">
        <v>1468620</v>
      </c>
      <c r="F4217" s="8" t="s">
        <v>316</v>
      </c>
      <c r="G4217" s="1">
        <v>117490</v>
      </c>
      <c r="H4217" s="1">
        <v>1586110</v>
      </c>
      <c r="I4217" s="2" t="s">
        <v>2818</v>
      </c>
      <c r="J4217" s="2" t="s">
        <v>364</v>
      </c>
      <c r="K4217" s="1">
        <f>+VLOOKUP(B4217,[33]Sheet1!$A:$H,6,0)</f>
        <v>1468625</v>
      </c>
      <c r="L4217" s="1">
        <f t="shared" si="231"/>
        <v>5</v>
      </c>
      <c r="M4217" s="6">
        <f>+VLOOKUP(B4217,[33]Sheet1!$A:$H,8,0)</f>
        <v>45541</v>
      </c>
      <c r="N4217" t="s">
        <v>6115</v>
      </c>
      <c r="R4217" s="4"/>
    </row>
    <row r="4218" spans="1:18" hidden="1" x14ac:dyDescent="0.2">
      <c r="A4218" s="6">
        <v>45532</v>
      </c>
      <c r="B4218" s="2">
        <v>45320</v>
      </c>
      <c r="C4218" s="2" t="s">
        <v>5404</v>
      </c>
      <c r="D4218" s="2" t="s">
        <v>6098</v>
      </c>
      <c r="E4218" s="1">
        <v>2579200</v>
      </c>
      <c r="F4218" s="8" t="s">
        <v>316</v>
      </c>
      <c r="G4218" s="1">
        <v>206336</v>
      </c>
      <c r="H4218" s="1">
        <v>2785536</v>
      </c>
      <c r="I4218" s="2" t="s">
        <v>124</v>
      </c>
      <c r="J4218" s="2" t="s">
        <v>1197</v>
      </c>
      <c r="K4218" s="1">
        <f>+VLOOKUP(B4218,[33]Sheet1!$A:$H,6,0)</f>
        <v>2579200</v>
      </c>
      <c r="L4218" s="1">
        <f t="shared" si="231"/>
        <v>0</v>
      </c>
      <c r="M4218" s="6">
        <f>+VLOOKUP(B4218,[33]Sheet1!$A:$H,8,0)</f>
        <v>45541</v>
      </c>
      <c r="N4218" t="s">
        <v>6115</v>
      </c>
      <c r="R4218" s="4"/>
    </row>
    <row r="4219" spans="1:18" hidden="1" x14ac:dyDescent="0.2">
      <c r="A4219" s="6">
        <v>45532</v>
      </c>
      <c r="B4219" s="2">
        <v>45321</v>
      </c>
      <c r="C4219" s="2" t="s">
        <v>5404</v>
      </c>
      <c r="D4219" s="2" t="s">
        <v>6099</v>
      </c>
      <c r="E4219" s="1">
        <v>3134700</v>
      </c>
      <c r="F4219" s="8" t="s">
        <v>316</v>
      </c>
      <c r="G4219" s="1">
        <v>250776</v>
      </c>
      <c r="H4219" s="1">
        <v>3385476</v>
      </c>
      <c r="I4219" s="2" t="s">
        <v>2339</v>
      </c>
      <c r="J4219" s="2" t="s">
        <v>1408</v>
      </c>
      <c r="K4219" s="1">
        <f>+VLOOKUP(B4219,[33]Sheet1!$A:$H,6,0)</f>
        <v>3134700</v>
      </c>
      <c r="L4219" s="1">
        <f t="shared" si="231"/>
        <v>0</v>
      </c>
      <c r="M4219" s="6">
        <f>+VLOOKUP(B4219,[33]Sheet1!$A:$H,8,0)</f>
        <v>45541</v>
      </c>
      <c r="N4219" t="s">
        <v>6115</v>
      </c>
      <c r="R4219" s="4"/>
    </row>
    <row r="4220" spans="1:18" hidden="1" x14ac:dyDescent="0.2">
      <c r="A4220" s="6">
        <v>45532</v>
      </c>
      <c r="B4220" s="2">
        <v>45322</v>
      </c>
      <c r="C4220" s="2" t="s">
        <v>5404</v>
      </c>
      <c r="D4220" s="2" t="s">
        <v>6100</v>
      </c>
      <c r="E4220" s="1">
        <v>1468620</v>
      </c>
      <c r="F4220" s="8" t="s">
        <v>316</v>
      </c>
      <c r="G4220" s="1">
        <v>117490</v>
      </c>
      <c r="H4220" s="1">
        <v>1586110</v>
      </c>
      <c r="I4220" s="2" t="s">
        <v>944</v>
      </c>
      <c r="J4220" s="2" t="s">
        <v>319</v>
      </c>
      <c r="K4220" s="1">
        <f>+VLOOKUP(B4220,[33]Sheet1!$A:$H,6,0)</f>
        <v>1468625</v>
      </c>
      <c r="L4220" s="1">
        <f t="shared" si="231"/>
        <v>5</v>
      </c>
      <c r="M4220" s="6">
        <f>+VLOOKUP(B4220,[33]Sheet1!$A:$H,8,0)</f>
        <v>45541</v>
      </c>
      <c r="N4220" t="s">
        <v>6115</v>
      </c>
      <c r="R4220" s="4"/>
    </row>
    <row r="4221" spans="1:18" hidden="1" x14ac:dyDescent="0.2">
      <c r="A4221" s="6">
        <v>45533</v>
      </c>
      <c r="B4221" s="2">
        <v>1214</v>
      </c>
      <c r="C4221" s="2" t="s">
        <v>5468</v>
      </c>
      <c r="D4221" s="2" t="s">
        <v>1889</v>
      </c>
      <c r="E4221" s="1">
        <v>-557391</v>
      </c>
      <c r="F4221" s="8" t="s">
        <v>316</v>
      </c>
      <c r="G4221" s="1">
        <v>-44591</v>
      </c>
      <c r="H4221" s="1">
        <v>-601982</v>
      </c>
      <c r="I4221" s="2" t="s">
        <v>1222</v>
      </c>
      <c r="J4221" s="2" t="s">
        <v>915</v>
      </c>
      <c r="K4221" s="1">
        <f>+VLOOKUP(B4221,[33]Sheet1!$A:$H,6,0)</f>
        <v>-557387</v>
      </c>
      <c r="L4221" s="1">
        <f t="shared" si="231"/>
        <v>4</v>
      </c>
      <c r="M4221" s="6">
        <f>+VLOOKUP(B4221,[33]Sheet1!$A:$H,8,0)</f>
        <v>45541</v>
      </c>
      <c r="N4221" t="s">
        <v>6115</v>
      </c>
      <c r="R4221" s="4"/>
    </row>
    <row r="4222" spans="1:18" hidden="1" x14ac:dyDescent="0.2">
      <c r="A4222" s="6">
        <v>45533</v>
      </c>
      <c r="B4222" s="2">
        <v>1215</v>
      </c>
      <c r="C4222" s="2" t="s">
        <v>5468</v>
      </c>
      <c r="D4222" s="2" t="s">
        <v>1889</v>
      </c>
      <c r="E4222" s="1">
        <v>-214410</v>
      </c>
      <c r="F4222" s="8" t="s">
        <v>316</v>
      </c>
      <c r="G4222" s="1">
        <v>-17153</v>
      </c>
      <c r="H4222" s="1">
        <v>-231563</v>
      </c>
      <c r="I4222" s="2" t="s">
        <v>1222</v>
      </c>
      <c r="J4222" s="2" t="s">
        <v>915</v>
      </c>
      <c r="K4222" s="1">
        <f>+VLOOKUP(B4222,[33]Sheet1!$A:$H,6,0)</f>
        <v>-214414</v>
      </c>
      <c r="L4222" s="1">
        <f t="shared" si="231"/>
        <v>-4</v>
      </c>
      <c r="M4222" s="6">
        <f>+VLOOKUP(B4222,[33]Sheet1!$A:$H,8,0)</f>
        <v>45541</v>
      </c>
      <c r="N4222" t="s">
        <v>6115</v>
      </c>
      <c r="R4222" s="4"/>
    </row>
    <row r="4223" spans="1:18" hidden="1" x14ac:dyDescent="0.2">
      <c r="A4223" s="6">
        <v>45533</v>
      </c>
      <c r="B4223" s="2">
        <v>46731</v>
      </c>
      <c r="C4223" s="2" t="s">
        <v>5404</v>
      </c>
      <c r="D4223" s="2" t="s">
        <v>6101</v>
      </c>
      <c r="E4223" s="1">
        <v>2024120</v>
      </c>
      <c r="F4223" s="8" t="s">
        <v>316</v>
      </c>
      <c r="G4223" s="1">
        <v>161930</v>
      </c>
      <c r="H4223" s="1">
        <v>2186050</v>
      </c>
      <c r="I4223" s="2" t="s">
        <v>2355</v>
      </c>
      <c r="J4223" s="2" t="s">
        <v>2013</v>
      </c>
      <c r="K4223" s="1">
        <f>+VLOOKUP(B4223,[33]Sheet1!$A:$H,6,0)</f>
        <v>2024125</v>
      </c>
      <c r="L4223" s="1">
        <f t="shared" si="231"/>
        <v>5</v>
      </c>
      <c r="M4223" s="6">
        <f>+VLOOKUP(B4223,[33]Sheet1!$A:$H,8,0)</f>
        <v>45541</v>
      </c>
      <c r="N4223" t="s">
        <v>6115</v>
      </c>
      <c r="R4223" s="4"/>
    </row>
    <row r="4224" spans="1:18" hidden="1" x14ac:dyDescent="0.2">
      <c r="A4224" s="6">
        <v>45533</v>
      </c>
      <c r="B4224" s="2">
        <v>46732</v>
      </c>
      <c r="C4224" s="2" t="s">
        <v>5404</v>
      </c>
      <c r="D4224" s="2" t="s">
        <v>6102</v>
      </c>
      <c r="E4224" s="1">
        <v>1468620</v>
      </c>
      <c r="F4224" s="8" t="s">
        <v>316</v>
      </c>
      <c r="G4224" s="1">
        <v>117490</v>
      </c>
      <c r="H4224" s="1">
        <v>1586110</v>
      </c>
      <c r="I4224" s="2" t="s">
        <v>2355</v>
      </c>
      <c r="J4224" s="2" t="s">
        <v>2013</v>
      </c>
      <c r="K4224" s="1">
        <f>+VLOOKUP(B4224,[33]Sheet1!$A:$H,6,0)</f>
        <v>1468625</v>
      </c>
      <c r="L4224" s="1">
        <f t="shared" si="231"/>
        <v>5</v>
      </c>
      <c r="M4224" s="6">
        <f>+VLOOKUP(B4224,[33]Sheet1!$A:$H,8,0)</f>
        <v>45541</v>
      </c>
      <c r="N4224" t="s">
        <v>6115</v>
      </c>
      <c r="R4224" s="4"/>
    </row>
    <row r="4225" spans="1:18" hidden="1" x14ac:dyDescent="0.2">
      <c r="A4225" s="6">
        <v>45533</v>
      </c>
      <c r="B4225" s="2">
        <v>46745</v>
      </c>
      <c r="C4225" s="2" t="s">
        <v>5404</v>
      </c>
      <c r="D4225" s="2" t="s">
        <v>6103</v>
      </c>
      <c r="E4225" s="1">
        <v>5552900</v>
      </c>
      <c r="F4225" s="8" t="s">
        <v>316</v>
      </c>
      <c r="G4225" s="1">
        <v>444232</v>
      </c>
      <c r="H4225" s="1">
        <v>5997132</v>
      </c>
      <c r="I4225" s="2" t="s">
        <v>1893</v>
      </c>
      <c r="J4225" s="2" t="s">
        <v>375</v>
      </c>
      <c r="K4225" s="1">
        <f>+VLOOKUP(B4225,[33]Sheet1!$A:$H,6,0)</f>
        <v>5552900</v>
      </c>
      <c r="L4225" s="1">
        <f t="shared" si="231"/>
        <v>0</v>
      </c>
      <c r="M4225" s="6">
        <f>+VLOOKUP(B4225,[33]Sheet1!$A:$H,8,0)</f>
        <v>45541</v>
      </c>
      <c r="N4225" t="s">
        <v>6115</v>
      </c>
      <c r="R4225" s="4"/>
    </row>
    <row r="4226" spans="1:18" hidden="1" x14ac:dyDescent="0.2">
      <c r="A4226" s="6">
        <v>45534</v>
      </c>
      <c r="B4226" s="2">
        <v>46774</v>
      </c>
      <c r="C4226" s="2" t="s">
        <v>5404</v>
      </c>
      <c r="D4226" s="2" t="s">
        <v>6104</v>
      </c>
      <c r="E4226" s="1">
        <v>250915</v>
      </c>
      <c r="F4226" s="8" t="s">
        <v>316</v>
      </c>
      <c r="G4226" s="1">
        <v>20073</v>
      </c>
      <c r="H4226" s="1">
        <v>270988</v>
      </c>
      <c r="I4226" s="2" t="s">
        <v>2355</v>
      </c>
      <c r="J4226" s="2" t="s">
        <v>2013</v>
      </c>
      <c r="K4226" s="1">
        <f>+VLOOKUP(B4226,[33]Sheet1!$A:$H,6,0)</f>
        <v>250913</v>
      </c>
      <c r="L4226" s="1">
        <f t="shared" si="231"/>
        <v>-2</v>
      </c>
      <c r="M4226" s="6">
        <f>+VLOOKUP(B4226,[33]Sheet1!$A:$H,8,0)</f>
        <v>45541</v>
      </c>
      <c r="N4226" t="s">
        <v>6115</v>
      </c>
      <c r="R4226" s="4"/>
    </row>
    <row r="4227" spans="1:18" hidden="1" x14ac:dyDescent="0.2">
      <c r="A4227" s="6">
        <v>45534</v>
      </c>
      <c r="B4227" s="2">
        <v>46775</v>
      </c>
      <c r="C4227" s="2" t="s">
        <v>5404</v>
      </c>
      <c r="D4227" s="2" t="s">
        <v>6105</v>
      </c>
      <c r="E4227" s="1">
        <v>1110580</v>
      </c>
      <c r="F4227" s="8" t="s">
        <v>316</v>
      </c>
      <c r="G4227" s="1">
        <v>88846</v>
      </c>
      <c r="H4227" s="1">
        <v>1199426</v>
      </c>
      <c r="I4227" s="2" t="s">
        <v>2355</v>
      </c>
      <c r="J4227" s="2" t="s">
        <v>2013</v>
      </c>
      <c r="K4227" s="1">
        <f>+VLOOKUP(B4227,[33]Sheet1!$A:$H,6,0)</f>
        <v>1110575</v>
      </c>
      <c r="L4227" s="1">
        <f t="shared" si="231"/>
        <v>-5</v>
      </c>
      <c r="M4227" s="6">
        <f>+VLOOKUP(B4227,[33]Sheet1!$A:$H,8,0)</f>
        <v>45541</v>
      </c>
      <c r="N4227" t="s">
        <v>6115</v>
      </c>
      <c r="R4227" s="4"/>
    </row>
    <row r="4228" spans="1:18" hidden="1" x14ac:dyDescent="0.2">
      <c r="A4228" s="6">
        <v>45534</v>
      </c>
      <c r="B4228" s="2">
        <v>46776</v>
      </c>
      <c r="C4228" s="2" t="s">
        <v>5404</v>
      </c>
      <c r="D4228" s="2" t="s">
        <v>6106</v>
      </c>
      <c r="E4228" s="1">
        <v>2024120</v>
      </c>
      <c r="F4228" s="8" t="s">
        <v>316</v>
      </c>
      <c r="G4228" s="1">
        <v>161930</v>
      </c>
      <c r="H4228" s="1">
        <v>2186050</v>
      </c>
      <c r="I4228" s="2" t="s">
        <v>2355</v>
      </c>
      <c r="J4228" s="2" t="s">
        <v>2013</v>
      </c>
      <c r="K4228" s="1">
        <f>+VLOOKUP(B4228,[33]Sheet1!$A:$H,6,0)</f>
        <v>2024125</v>
      </c>
      <c r="L4228" s="1">
        <f t="shared" si="231"/>
        <v>5</v>
      </c>
      <c r="M4228" s="6">
        <f>+VLOOKUP(B4228,[33]Sheet1!$A:$H,8,0)</f>
        <v>45541</v>
      </c>
      <c r="N4228" t="s">
        <v>6115</v>
      </c>
      <c r="R4228" s="4"/>
    </row>
    <row r="4229" spans="1:18" hidden="1" x14ac:dyDescent="0.2">
      <c r="A4229" s="6">
        <v>45534</v>
      </c>
      <c r="B4229" s="2">
        <v>46779</v>
      </c>
      <c r="C4229" s="2" t="s">
        <v>5404</v>
      </c>
      <c r="D4229" s="2" t="s">
        <v>6107</v>
      </c>
      <c r="E4229" s="1">
        <v>2579200</v>
      </c>
      <c r="F4229" s="8" t="s">
        <v>316</v>
      </c>
      <c r="G4229" s="1">
        <v>206336</v>
      </c>
      <c r="H4229" s="1">
        <v>2785536</v>
      </c>
      <c r="I4229" s="2" t="s">
        <v>1900</v>
      </c>
      <c r="J4229" s="2" t="s">
        <v>441</v>
      </c>
      <c r="K4229" s="1">
        <f>+VLOOKUP(B4229,[33]Sheet1!$A:$H,6,0)</f>
        <v>2579200</v>
      </c>
      <c r="L4229" s="1">
        <f t="shared" si="231"/>
        <v>0</v>
      </c>
      <c r="M4229" s="6">
        <f>+VLOOKUP(B4229,[33]Sheet1!$A:$H,8,0)</f>
        <v>45541</v>
      </c>
      <c r="N4229" t="s">
        <v>6115</v>
      </c>
      <c r="R4229" s="4"/>
    </row>
    <row r="4230" spans="1:18" hidden="1" x14ac:dyDescent="0.2">
      <c r="A4230" s="6">
        <v>45534</v>
      </c>
      <c r="B4230" s="2">
        <v>46780</v>
      </c>
      <c r="C4230" s="2" t="s">
        <v>5404</v>
      </c>
      <c r="D4230" s="2" t="s">
        <v>6108</v>
      </c>
      <c r="E4230" s="1">
        <v>3739400</v>
      </c>
      <c r="F4230" s="8" t="s">
        <v>316</v>
      </c>
      <c r="G4230" s="1">
        <v>299152</v>
      </c>
      <c r="H4230" s="1">
        <v>4038552</v>
      </c>
      <c r="I4230" s="2" t="s">
        <v>1900</v>
      </c>
      <c r="J4230" s="2" t="s">
        <v>441</v>
      </c>
      <c r="K4230" s="1">
        <f>+VLOOKUP(B4230,[33]Sheet1!$A:$H,6,0)</f>
        <v>3739400</v>
      </c>
      <c r="L4230" s="1">
        <f t="shared" si="231"/>
        <v>0</v>
      </c>
      <c r="M4230" s="6">
        <f>+VLOOKUP(B4230,[33]Sheet1!$A:$H,8,0)</f>
        <v>45541</v>
      </c>
      <c r="N4230" t="s">
        <v>6115</v>
      </c>
      <c r="R4230" s="4"/>
    </row>
    <row r="4231" spans="1:18" hidden="1" x14ac:dyDescent="0.2">
      <c r="A4231" s="6">
        <v>45535</v>
      </c>
      <c r="B4231" s="2">
        <v>46972</v>
      </c>
      <c r="C4231" s="2" t="s">
        <v>5404</v>
      </c>
      <c r="D4231" s="2" t="s">
        <v>6109</v>
      </c>
      <c r="E4231" s="1">
        <v>1361495</v>
      </c>
      <c r="F4231" s="8" t="s">
        <v>316</v>
      </c>
      <c r="G4231" s="1">
        <v>108920</v>
      </c>
      <c r="H4231" s="1">
        <v>1470415</v>
      </c>
      <c r="I4231" s="2" t="s">
        <v>1796</v>
      </c>
      <c r="J4231" s="2" t="s">
        <v>913</v>
      </c>
      <c r="K4231" s="1">
        <f>+VLOOKUP(B4231,[27]Sheet1!$A:$H,6,0)</f>
        <v>1361500</v>
      </c>
      <c r="L4231" s="1">
        <f t="shared" si="231"/>
        <v>5</v>
      </c>
      <c r="M4231" s="6">
        <f>+VLOOKUP(B4231,[27]Sheet1!$A:$H,8,0)</f>
        <v>45567</v>
      </c>
      <c r="N4231" t="s">
        <v>6214</v>
      </c>
      <c r="R4231" s="4"/>
    </row>
    <row r="4232" spans="1:18" hidden="1" x14ac:dyDescent="0.2">
      <c r="A4232" s="6">
        <v>45535</v>
      </c>
      <c r="B4232" s="2">
        <v>46973</v>
      </c>
      <c r="C4232" s="2" t="s">
        <v>5404</v>
      </c>
      <c r="D4232" s="2" t="s">
        <v>6110</v>
      </c>
      <c r="E4232" s="1">
        <v>2729749</v>
      </c>
      <c r="F4232" s="8" t="s">
        <v>316</v>
      </c>
      <c r="G4232" s="1">
        <v>218380</v>
      </c>
      <c r="H4232" s="1">
        <v>2948129</v>
      </c>
      <c r="I4232" s="2" t="s">
        <v>2339</v>
      </c>
      <c r="J4232" s="2" t="s">
        <v>1408</v>
      </c>
      <c r="K4232" s="1">
        <f>+VLOOKUP(B4232,[27]Sheet1!$A:$H,6,0)</f>
        <v>2729750</v>
      </c>
      <c r="L4232" s="1">
        <f t="shared" si="231"/>
        <v>1</v>
      </c>
      <c r="M4232" s="6">
        <f>+VLOOKUP(B4232,[27]Sheet1!$A:$H,8,0)</f>
        <v>45567</v>
      </c>
      <c r="N4232" t="s">
        <v>6214</v>
      </c>
      <c r="R4232" s="4"/>
    </row>
    <row r="4233" spans="1:18" hidden="1" x14ac:dyDescent="0.2">
      <c r="A4233" s="6">
        <v>45535</v>
      </c>
      <c r="B4233" s="2">
        <v>46991</v>
      </c>
      <c r="C4233" s="2" t="s">
        <v>5404</v>
      </c>
      <c r="D4233" s="2" t="s">
        <v>6111</v>
      </c>
      <c r="E4233" s="1">
        <v>3331740</v>
      </c>
      <c r="F4233" s="8" t="s">
        <v>316</v>
      </c>
      <c r="G4233" s="1">
        <v>266539</v>
      </c>
      <c r="H4233" s="1">
        <v>3598279</v>
      </c>
      <c r="I4233" s="2" t="s">
        <v>2355</v>
      </c>
      <c r="J4233" s="2" t="s">
        <v>2013</v>
      </c>
      <c r="K4233" s="1">
        <f>+VLOOKUP(B4233,[27]Sheet1!$A:$H,6,0)</f>
        <v>3331738</v>
      </c>
      <c r="L4233" s="1">
        <f t="shared" si="231"/>
        <v>-2</v>
      </c>
      <c r="M4233" s="6">
        <f>+VLOOKUP(B4233,[27]Sheet1!$A:$H,8,0)</f>
        <v>45567</v>
      </c>
      <c r="N4233" t="s">
        <v>6214</v>
      </c>
      <c r="R4233" s="4"/>
    </row>
    <row r="4234" spans="1:18" hidden="1" x14ac:dyDescent="0.2">
      <c r="A4234" s="6">
        <v>45535</v>
      </c>
      <c r="B4234" s="2">
        <v>46992</v>
      </c>
      <c r="C4234" s="2" t="s">
        <v>5404</v>
      </c>
      <c r="D4234" s="2" t="s">
        <v>6112</v>
      </c>
      <c r="E4234" s="1">
        <v>5763520</v>
      </c>
      <c r="F4234" s="8" t="s">
        <v>316</v>
      </c>
      <c r="G4234" s="1">
        <v>461082</v>
      </c>
      <c r="H4234" s="1">
        <v>6224602</v>
      </c>
      <c r="I4234" s="2" t="s">
        <v>2355</v>
      </c>
      <c r="J4234" s="2" t="s">
        <v>2013</v>
      </c>
      <c r="K4234" s="1">
        <f>+VLOOKUP(B4234,[27]Sheet1!$A:$H,6,0)</f>
        <v>5763525</v>
      </c>
      <c r="L4234" s="1">
        <f t="shared" si="231"/>
        <v>5</v>
      </c>
      <c r="M4234" s="6">
        <f>+VLOOKUP(B4234,[27]Sheet1!$A:$H,8,0)</f>
        <v>45567</v>
      </c>
      <c r="N4234" t="s">
        <v>6214</v>
      </c>
      <c r="R4234" s="4"/>
    </row>
    <row r="4235" spans="1:18" hidden="1" x14ac:dyDescent="0.2">
      <c r="A4235" s="6">
        <v>45535</v>
      </c>
      <c r="B4235" s="2">
        <v>46993</v>
      </c>
      <c r="C4235" s="2" t="s">
        <v>5404</v>
      </c>
      <c r="D4235" s="2" t="s">
        <v>6113</v>
      </c>
      <c r="E4235" s="1">
        <v>1970450</v>
      </c>
      <c r="F4235" s="8" t="s">
        <v>316</v>
      </c>
      <c r="G4235" s="1">
        <v>157636</v>
      </c>
      <c r="H4235" s="1">
        <v>2128086</v>
      </c>
      <c r="I4235" s="2" t="s">
        <v>2355</v>
      </c>
      <c r="J4235" s="2" t="s">
        <v>2013</v>
      </c>
      <c r="K4235" s="1">
        <f>+VLOOKUP(B4235,[27]Sheet1!$A:$H,6,0)</f>
        <v>1970450</v>
      </c>
      <c r="L4235" s="1">
        <f t="shared" si="231"/>
        <v>0</v>
      </c>
      <c r="M4235" s="6">
        <f>+VLOOKUP(B4235,[27]Sheet1!$A:$H,8,0)</f>
        <v>45567</v>
      </c>
      <c r="N4235" t="s">
        <v>6214</v>
      </c>
      <c r="R4235" s="4"/>
    </row>
    <row r="4236" spans="1:18" hidden="1" x14ac:dyDescent="0.2">
      <c r="A4236" s="6">
        <v>45539</v>
      </c>
      <c r="B4236" s="2">
        <v>47083</v>
      </c>
      <c r="C4236" s="2" t="s">
        <v>5404</v>
      </c>
      <c r="D4236" s="2" t="s">
        <v>6116</v>
      </c>
      <c r="E4236" s="1">
        <v>2579200</v>
      </c>
      <c r="F4236" s="8" t="s">
        <v>316</v>
      </c>
      <c r="G4236" s="1">
        <v>206336</v>
      </c>
      <c r="H4236" s="1">
        <v>2785536</v>
      </c>
      <c r="I4236" s="2" t="s">
        <v>1893</v>
      </c>
      <c r="J4236" s="2" t="s">
        <v>375</v>
      </c>
      <c r="K4236" s="1">
        <f>+VLOOKUP(B4236,[27]Sheet1!$A:$H,6,0)</f>
        <v>2579200</v>
      </c>
      <c r="L4236" s="1">
        <f t="shared" ref="L4236:L4298" si="232">+K4236-E4236</f>
        <v>0</v>
      </c>
      <c r="M4236" s="6">
        <f>+VLOOKUP(B4236,[27]Sheet1!$A:$H,8,0)</f>
        <v>45567</v>
      </c>
      <c r="N4236" t="s">
        <v>6214</v>
      </c>
      <c r="R4236" s="4"/>
    </row>
    <row r="4237" spans="1:18" hidden="1" x14ac:dyDescent="0.2">
      <c r="A4237" s="6">
        <v>45539</v>
      </c>
      <c r="B4237" s="2">
        <v>47084</v>
      </c>
      <c r="C4237" s="2" t="s">
        <v>5404</v>
      </c>
      <c r="D4237" s="2" t="s">
        <v>6117</v>
      </c>
      <c r="E4237" s="1">
        <v>2452940</v>
      </c>
      <c r="F4237" s="8" t="s">
        <v>316</v>
      </c>
      <c r="G4237" s="1">
        <v>196235</v>
      </c>
      <c r="H4237" s="1">
        <v>2649175</v>
      </c>
      <c r="I4237" s="2" t="s">
        <v>1893</v>
      </c>
      <c r="J4237" s="2" t="s">
        <v>375</v>
      </c>
      <c r="K4237" s="1">
        <f>+VLOOKUP(B4237,[27]Sheet1!$A:$H,6,0)</f>
        <v>2452938</v>
      </c>
      <c r="L4237" s="1">
        <f t="shared" si="232"/>
        <v>-2</v>
      </c>
      <c r="M4237" s="6">
        <f>+VLOOKUP(B4237,[27]Sheet1!$A:$H,8,0)</f>
        <v>45567</v>
      </c>
      <c r="N4237" t="s">
        <v>6214</v>
      </c>
      <c r="R4237" s="4"/>
    </row>
    <row r="4238" spans="1:18" hidden="1" x14ac:dyDescent="0.2">
      <c r="A4238" s="6">
        <v>45539</v>
      </c>
      <c r="B4238" s="2">
        <v>47085</v>
      </c>
      <c r="C4238" s="2" t="s">
        <v>5404</v>
      </c>
      <c r="D4238" s="2" t="s">
        <v>6118</v>
      </c>
      <c r="E4238" s="1">
        <v>5653266</v>
      </c>
      <c r="F4238" s="8" t="s">
        <v>316</v>
      </c>
      <c r="G4238" s="1">
        <v>452261</v>
      </c>
      <c r="H4238" s="1">
        <v>6105527</v>
      </c>
      <c r="I4238" s="2" t="s">
        <v>1893</v>
      </c>
      <c r="J4238" s="2" t="s">
        <v>375</v>
      </c>
      <c r="K4238" s="1">
        <f>+VLOOKUP(B4238,[27]Sheet1!$A:$H,6,0)</f>
        <v>5653263</v>
      </c>
      <c r="L4238" s="1">
        <f t="shared" si="232"/>
        <v>-3</v>
      </c>
      <c r="M4238" s="6">
        <f>+VLOOKUP(B4238,[27]Sheet1!$A:$H,8,0)</f>
        <v>45567</v>
      </c>
      <c r="N4238" t="s">
        <v>6214</v>
      </c>
      <c r="R4238" s="4"/>
    </row>
    <row r="4239" spans="1:18" hidden="1" x14ac:dyDescent="0.2">
      <c r="A4239" s="6">
        <v>45539</v>
      </c>
      <c r="B4239" s="2">
        <v>47086</v>
      </c>
      <c r="C4239" s="2" t="s">
        <v>5404</v>
      </c>
      <c r="D4239" s="2" t="s">
        <v>6119</v>
      </c>
      <c r="E4239" s="1">
        <v>5552900</v>
      </c>
      <c r="F4239" s="8" t="s">
        <v>316</v>
      </c>
      <c r="G4239" s="1">
        <v>444232</v>
      </c>
      <c r="H4239" s="1">
        <v>5997132</v>
      </c>
      <c r="I4239" s="2" t="s">
        <v>1893</v>
      </c>
      <c r="J4239" s="2" t="s">
        <v>375</v>
      </c>
      <c r="K4239" s="1">
        <f>+VLOOKUP(B4239,[27]Sheet1!$A:$H,6,0)</f>
        <v>5552900</v>
      </c>
      <c r="L4239" s="1">
        <f t="shared" si="232"/>
        <v>0</v>
      </c>
      <c r="M4239" s="6">
        <f>+VLOOKUP(B4239,[27]Sheet1!$A:$H,8,0)</f>
        <v>45567</v>
      </c>
      <c r="N4239" t="s">
        <v>6214</v>
      </c>
      <c r="R4239" s="4"/>
    </row>
    <row r="4240" spans="1:18" hidden="1" x14ac:dyDescent="0.2">
      <c r="A4240" s="6">
        <v>45539</v>
      </c>
      <c r="B4240" s="2">
        <v>47087</v>
      </c>
      <c r="C4240" s="2" t="s">
        <v>5404</v>
      </c>
      <c r="D4240" s="2" t="s">
        <v>6120</v>
      </c>
      <c r="E4240" s="1">
        <v>1468620</v>
      </c>
      <c r="F4240" s="8" t="s">
        <v>316</v>
      </c>
      <c r="G4240" s="1">
        <v>117490</v>
      </c>
      <c r="H4240" s="1">
        <v>1586110</v>
      </c>
      <c r="I4240" s="2" t="s">
        <v>1893</v>
      </c>
      <c r="J4240" s="2" t="s">
        <v>375</v>
      </c>
      <c r="K4240" s="1">
        <f>+VLOOKUP(B4240,[27]Sheet1!$A:$H,6,0)</f>
        <v>1468625</v>
      </c>
      <c r="L4240" s="1">
        <f t="shared" si="232"/>
        <v>5</v>
      </c>
      <c r="M4240" s="6">
        <f>+VLOOKUP(B4240,[27]Sheet1!$A:$H,8,0)</f>
        <v>45567</v>
      </c>
      <c r="N4240" t="s">
        <v>6214</v>
      </c>
      <c r="R4240" s="4"/>
    </row>
    <row r="4241" spans="1:18" hidden="1" x14ac:dyDescent="0.2">
      <c r="A4241" s="6">
        <v>45539</v>
      </c>
      <c r="B4241" s="2">
        <v>47088</v>
      </c>
      <c r="C4241" s="2" t="s">
        <v>5404</v>
      </c>
      <c r="D4241" s="2" t="s">
        <v>6121</v>
      </c>
      <c r="E4241" s="1">
        <v>2024120</v>
      </c>
      <c r="F4241" s="8" t="s">
        <v>316</v>
      </c>
      <c r="G4241" s="1">
        <v>161930</v>
      </c>
      <c r="H4241" s="1">
        <v>2186050</v>
      </c>
      <c r="I4241" s="2" t="s">
        <v>1222</v>
      </c>
      <c r="J4241" s="2" t="s">
        <v>915</v>
      </c>
      <c r="K4241" s="1">
        <f>+VLOOKUP(B4241,[27]Sheet1!$A:$H,6,0)</f>
        <v>2024125</v>
      </c>
      <c r="L4241" s="1">
        <f t="shared" si="232"/>
        <v>5</v>
      </c>
      <c r="M4241" s="6">
        <f>+VLOOKUP(B4241,[27]Sheet1!$A:$H,8,0)</f>
        <v>45567</v>
      </c>
      <c r="N4241" t="s">
        <v>6214</v>
      </c>
      <c r="R4241" s="4"/>
    </row>
    <row r="4242" spans="1:18" hidden="1" x14ac:dyDescent="0.2">
      <c r="A4242" s="6">
        <v>45539</v>
      </c>
      <c r="B4242" s="2">
        <v>47089</v>
      </c>
      <c r="C4242" s="2" t="s">
        <v>5404</v>
      </c>
      <c r="D4242" s="2" t="s">
        <v>6122</v>
      </c>
      <c r="E4242" s="1">
        <v>1468620</v>
      </c>
      <c r="F4242" s="8" t="s">
        <v>316</v>
      </c>
      <c r="G4242" s="1">
        <v>117490</v>
      </c>
      <c r="H4242" s="1">
        <v>1586110</v>
      </c>
      <c r="I4242" s="2" t="s">
        <v>1222</v>
      </c>
      <c r="J4242" s="2" t="s">
        <v>915</v>
      </c>
      <c r="K4242" s="1">
        <f>+VLOOKUP(B4242,[27]Sheet1!$A:$H,6,0)</f>
        <v>1468625</v>
      </c>
      <c r="L4242" s="1">
        <f t="shared" si="232"/>
        <v>5</v>
      </c>
      <c r="M4242" s="6">
        <f>+VLOOKUP(B4242,[27]Sheet1!$A:$H,8,0)</f>
        <v>45567</v>
      </c>
      <c r="N4242" t="s">
        <v>6214</v>
      </c>
      <c r="R4242" s="4"/>
    </row>
    <row r="4243" spans="1:18" hidden="1" x14ac:dyDescent="0.2">
      <c r="A4243" s="6">
        <v>45540</v>
      </c>
      <c r="B4243" s="2">
        <v>1265</v>
      </c>
      <c r="C4243" s="2" t="s">
        <v>5468</v>
      </c>
      <c r="D4243" s="2" t="s">
        <v>1889</v>
      </c>
      <c r="E4243" s="1">
        <v>-150549</v>
      </c>
      <c r="F4243" s="8" t="s">
        <v>316</v>
      </c>
      <c r="G4243" s="1">
        <v>-12044</v>
      </c>
      <c r="H4243" s="1">
        <v>-162593</v>
      </c>
      <c r="I4243" s="2" t="s">
        <v>2355</v>
      </c>
      <c r="J4243" s="2" t="s">
        <v>2013</v>
      </c>
      <c r="K4243" s="1">
        <f>+VLOOKUP(B4243,[27]Sheet1!$A:$H,6,0)</f>
        <v>-150549</v>
      </c>
      <c r="L4243" s="1">
        <f t="shared" si="232"/>
        <v>0</v>
      </c>
      <c r="M4243" s="6">
        <f>+VLOOKUP(B4243,[27]Sheet1!$A:$H,8,0)</f>
        <v>45567</v>
      </c>
      <c r="N4243" t="s">
        <v>6214</v>
      </c>
      <c r="R4243" s="4"/>
    </row>
    <row r="4244" spans="1:18" hidden="1" x14ac:dyDescent="0.2">
      <c r="A4244" s="6">
        <v>45540</v>
      </c>
      <c r="B4244" s="2">
        <v>1266</v>
      </c>
      <c r="C4244" s="2" t="s">
        <v>5468</v>
      </c>
      <c r="D4244" s="2" t="s">
        <v>1889</v>
      </c>
      <c r="E4244" s="1">
        <v>-222116</v>
      </c>
      <c r="F4244" s="8" t="s">
        <v>316</v>
      </c>
      <c r="G4244" s="1">
        <v>-17769</v>
      </c>
      <c r="H4244" s="1">
        <v>-239885</v>
      </c>
      <c r="I4244" s="2" t="s">
        <v>1900</v>
      </c>
      <c r="J4244" s="2" t="s">
        <v>441</v>
      </c>
      <c r="K4244" s="1">
        <f>+VLOOKUP(B4244,[27]Sheet1!$A:$H,6,0)</f>
        <v>-222116</v>
      </c>
      <c r="L4244" s="1">
        <f t="shared" si="232"/>
        <v>0</v>
      </c>
      <c r="M4244" s="6">
        <f>+VLOOKUP(B4244,[27]Sheet1!$A:$H,8,0)</f>
        <v>45567</v>
      </c>
      <c r="N4244" t="s">
        <v>6214</v>
      </c>
      <c r="R4244" s="4"/>
    </row>
    <row r="4245" spans="1:18" hidden="1" x14ac:dyDescent="0.2">
      <c r="A4245" s="6">
        <v>45540</v>
      </c>
      <c r="B4245" s="2">
        <v>1267</v>
      </c>
      <c r="C4245" s="2" t="s">
        <v>5468</v>
      </c>
      <c r="D4245" s="2" t="s">
        <v>1889</v>
      </c>
      <c r="E4245" s="1">
        <v>-222116</v>
      </c>
      <c r="F4245" s="8" t="s">
        <v>316</v>
      </c>
      <c r="G4245" s="1">
        <v>-17769</v>
      </c>
      <c r="H4245" s="1">
        <v>-239885</v>
      </c>
      <c r="I4245" s="2" t="s">
        <v>1900</v>
      </c>
      <c r="J4245" s="2" t="s">
        <v>441</v>
      </c>
      <c r="K4245" s="1">
        <f>+VLOOKUP(B4245,[27]Sheet1!$A:$H,6,0)</f>
        <v>-222112</v>
      </c>
      <c r="L4245" s="1">
        <f t="shared" si="232"/>
        <v>4</v>
      </c>
      <c r="M4245" s="6">
        <f>+VLOOKUP(B4245,[27]Sheet1!$A:$H,8,0)</f>
        <v>45567</v>
      </c>
      <c r="N4245" t="s">
        <v>6214</v>
      </c>
      <c r="R4245" s="4"/>
    </row>
    <row r="4246" spans="1:18" hidden="1" x14ac:dyDescent="0.2">
      <c r="A4246" s="6">
        <v>45540</v>
      </c>
      <c r="B4246" s="2">
        <v>1268</v>
      </c>
      <c r="C4246" s="2" t="s">
        <v>5468</v>
      </c>
      <c r="D4246" s="2" t="s">
        <v>1889</v>
      </c>
      <c r="E4246" s="1">
        <v>-514584</v>
      </c>
      <c r="F4246" s="8" t="s">
        <v>316</v>
      </c>
      <c r="G4246" s="1">
        <v>-41167</v>
      </c>
      <c r="H4246" s="1">
        <v>-555751</v>
      </c>
      <c r="I4246" s="2" t="s">
        <v>1900</v>
      </c>
      <c r="J4246" s="2" t="s">
        <v>441</v>
      </c>
      <c r="K4246" s="1">
        <f>+VLOOKUP(B4246,[27]Sheet1!$A:$H,6,0)</f>
        <v>-514588</v>
      </c>
      <c r="L4246" s="1">
        <f t="shared" si="232"/>
        <v>-4</v>
      </c>
      <c r="M4246" s="6">
        <f>+VLOOKUP(B4246,[27]Sheet1!$A:$H,8,0)</f>
        <v>45567</v>
      </c>
      <c r="N4246" t="s">
        <v>6214</v>
      </c>
      <c r="R4246" s="4"/>
    </row>
    <row r="4247" spans="1:18" hidden="1" x14ac:dyDescent="0.2">
      <c r="A4247" s="6">
        <v>45541</v>
      </c>
      <c r="B4247" s="2">
        <v>47237</v>
      </c>
      <c r="C4247" s="2" t="s">
        <v>5404</v>
      </c>
      <c r="D4247" s="2" t="s">
        <v>6123</v>
      </c>
      <c r="E4247" s="1">
        <v>2221160</v>
      </c>
      <c r="F4247" s="8" t="s">
        <v>316</v>
      </c>
      <c r="G4247" s="1">
        <v>177693</v>
      </c>
      <c r="H4247" s="1">
        <v>2398853</v>
      </c>
      <c r="I4247" s="2" t="s">
        <v>2355</v>
      </c>
      <c r="J4247" s="2" t="s">
        <v>2013</v>
      </c>
      <c r="K4247" s="1">
        <f>+VLOOKUP(B4247,[27]Sheet1!$A:$H,6,0)</f>
        <v>2221163</v>
      </c>
      <c r="L4247" s="1">
        <f t="shared" si="232"/>
        <v>3</v>
      </c>
      <c r="M4247" s="6">
        <f>+VLOOKUP(B4247,[27]Sheet1!$A:$H,8,0)</f>
        <v>45567</v>
      </c>
      <c r="N4247" t="s">
        <v>6214</v>
      </c>
      <c r="R4247" s="4"/>
    </row>
    <row r="4248" spans="1:18" hidden="1" x14ac:dyDescent="0.2">
      <c r="A4248" s="6">
        <v>45541</v>
      </c>
      <c r="B4248" s="2">
        <v>47238</v>
      </c>
      <c r="C4248" s="2" t="s">
        <v>5404</v>
      </c>
      <c r="D4248" s="2" t="s">
        <v>6124</v>
      </c>
      <c r="E4248" s="1">
        <v>2024120</v>
      </c>
      <c r="F4248" s="8" t="s">
        <v>316</v>
      </c>
      <c r="G4248" s="1">
        <v>161930</v>
      </c>
      <c r="H4248" s="1">
        <v>2186050</v>
      </c>
      <c r="I4248" s="2" t="s">
        <v>2355</v>
      </c>
      <c r="J4248" s="2" t="s">
        <v>2013</v>
      </c>
      <c r="K4248" s="1">
        <f>+VLOOKUP(B4248,[27]Sheet1!$A:$H,6,0)</f>
        <v>2024125</v>
      </c>
      <c r="L4248" s="1">
        <f t="shared" si="232"/>
        <v>5</v>
      </c>
      <c r="M4248" s="6">
        <f>+VLOOKUP(B4248,[27]Sheet1!$A:$H,8,0)</f>
        <v>45567</v>
      </c>
      <c r="N4248" t="s">
        <v>6214</v>
      </c>
      <c r="R4248" s="4"/>
    </row>
    <row r="4249" spans="1:18" hidden="1" x14ac:dyDescent="0.2">
      <c r="A4249" s="6">
        <v>45541</v>
      </c>
      <c r="B4249" s="2">
        <v>47239</v>
      </c>
      <c r="C4249" s="2" t="s">
        <v>5404</v>
      </c>
      <c r="D4249" s="2" t="s">
        <v>6125</v>
      </c>
      <c r="E4249" s="1">
        <v>4191610</v>
      </c>
      <c r="F4249" s="8" t="s">
        <v>316</v>
      </c>
      <c r="G4249" s="1">
        <v>335329</v>
      </c>
      <c r="H4249" s="1">
        <v>4526939</v>
      </c>
      <c r="I4249" s="2" t="s">
        <v>2355</v>
      </c>
      <c r="J4249" s="2" t="s">
        <v>2013</v>
      </c>
      <c r="K4249" s="1">
        <f>+VLOOKUP(B4249,[27]Sheet1!$A:$H,6,0)</f>
        <v>4191613</v>
      </c>
      <c r="L4249" s="1">
        <f t="shared" si="232"/>
        <v>3</v>
      </c>
      <c r="M4249" s="6">
        <f>+VLOOKUP(B4249,[27]Sheet1!$A:$H,8,0)</f>
        <v>45567</v>
      </c>
      <c r="N4249" t="s">
        <v>6214</v>
      </c>
      <c r="R4249" s="4"/>
    </row>
    <row r="4250" spans="1:18" hidden="1" x14ac:dyDescent="0.2">
      <c r="A4250" s="6">
        <v>45541</v>
      </c>
      <c r="B4250" s="2">
        <v>47274</v>
      </c>
      <c r="C4250" s="2" t="s">
        <v>5404</v>
      </c>
      <c r="D4250" s="2" t="s">
        <v>6022</v>
      </c>
      <c r="E4250" s="1">
        <v>4643574</v>
      </c>
      <c r="F4250" s="8" t="s">
        <v>316</v>
      </c>
      <c r="G4250" s="1">
        <v>371486</v>
      </c>
      <c r="H4250" s="1">
        <v>5015060</v>
      </c>
      <c r="I4250" s="2" t="s">
        <v>2818</v>
      </c>
      <c r="J4250" s="2" t="s">
        <v>364</v>
      </c>
      <c r="K4250" s="1">
        <f>+VLOOKUP(B4250,[27]Sheet1!$A:$H,6,0)</f>
        <v>4643575</v>
      </c>
      <c r="L4250" s="1">
        <f t="shared" si="232"/>
        <v>1</v>
      </c>
      <c r="M4250" s="6">
        <f>+VLOOKUP(B4250,[27]Sheet1!$A:$H,8,0)</f>
        <v>45567</v>
      </c>
      <c r="N4250" t="s">
        <v>6214</v>
      </c>
      <c r="R4250" s="4"/>
    </row>
    <row r="4251" spans="1:18" hidden="1" x14ac:dyDescent="0.2">
      <c r="A4251" s="6">
        <v>45542</v>
      </c>
      <c r="B4251" s="2">
        <v>47344</v>
      </c>
      <c r="C4251" s="2" t="s">
        <v>5404</v>
      </c>
      <c r="D4251" s="2" t="s">
        <v>6126</v>
      </c>
      <c r="E4251" s="1">
        <v>6162060</v>
      </c>
      <c r="F4251" s="8" t="s">
        <v>316</v>
      </c>
      <c r="G4251" s="1">
        <v>492965</v>
      </c>
      <c r="H4251" s="1">
        <v>6655025</v>
      </c>
      <c r="I4251" s="2" t="s">
        <v>2355</v>
      </c>
      <c r="J4251" s="2" t="s">
        <v>2013</v>
      </c>
      <c r="K4251" s="1">
        <f>+VLOOKUP(B4251,[27]Sheet1!$A:$H,6,0)</f>
        <v>6162063</v>
      </c>
      <c r="L4251" s="1">
        <f t="shared" si="232"/>
        <v>3</v>
      </c>
      <c r="M4251" s="6">
        <f>+VLOOKUP(B4251,[27]Sheet1!$A:$H,8,0)</f>
        <v>45567</v>
      </c>
      <c r="N4251" t="s">
        <v>6214</v>
      </c>
      <c r="R4251" s="4"/>
    </row>
    <row r="4252" spans="1:18" hidden="1" x14ac:dyDescent="0.2">
      <c r="A4252" s="6">
        <v>45542</v>
      </c>
      <c r="B4252" s="2">
        <v>47345</v>
      </c>
      <c r="C4252" s="2" t="s">
        <v>5404</v>
      </c>
      <c r="D4252" s="2" t="s">
        <v>6127</v>
      </c>
      <c r="E4252" s="1">
        <v>5763520</v>
      </c>
      <c r="F4252" s="8" t="s">
        <v>316</v>
      </c>
      <c r="G4252" s="1">
        <v>461082</v>
      </c>
      <c r="H4252" s="1">
        <v>6224602</v>
      </c>
      <c r="I4252" s="2" t="s">
        <v>2355</v>
      </c>
      <c r="J4252" s="2" t="s">
        <v>2013</v>
      </c>
      <c r="K4252" s="1">
        <f>+VLOOKUP(B4252,[27]Sheet1!$A:$H,6,0)</f>
        <v>5763525</v>
      </c>
      <c r="L4252" s="1">
        <f t="shared" si="232"/>
        <v>5</v>
      </c>
      <c r="M4252" s="6">
        <f>+VLOOKUP(B4252,[27]Sheet1!$A:$H,8,0)</f>
        <v>45567</v>
      </c>
      <c r="N4252" t="s">
        <v>6214</v>
      </c>
      <c r="R4252" s="4"/>
    </row>
    <row r="4253" spans="1:18" hidden="1" x14ac:dyDescent="0.2">
      <c r="A4253" s="6">
        <v>45542</v>
      </c>
      <c r="B4253" s="2">
        <v>47346</v>
      </c>
      <c r="C4253" s="2" t="s">
        <v>5404</v>
      </c>
      <c r="D4253" s="2" t="s">
        <v>6128</v>
      </c>
      <c r="E4253" s="1">
        <v>2024120</v>
      </c>
      <c r="F4253" s="8" t="s">
        <v>316</v>
      </c>
      <c r="G4253" s="1">
        <v>161930</v>
      </c>
      <c r="H4253" s="1">
        <v>2186050</v>
      </c>
      <c r="I4253" s="2" t="s">
        <v>1554</v>
      </c>
      <c r="J4253" s="2" t="s">
        <v>2830</v>
      </c>
      <c r="K4253" s="1">
        <f>+VLOOKUP(B4253,[27]Sheet1!$A:$H,6,0)</f>
        <v>2024125</v>
      </c>
      <c r="L4253" s="1">
        <f t="shared" si="232"/>
        <v>5</v>
      </c>
      <c r="M4253" s="6">
        <f>+VLOOKUP(B4253,[27]Sheet1!$A:$H,8,0)</f>
        <v>45567</v>
      </c>
      <c r="N4253" t="s">
        <v>6214</v>
      </c>
      <c r="R4253" s="4"/>
    </row>
    <row r="4254" spans="1:18" hidden="1" x14ac:dyDescent="0.2">
      <c r="A4254" s="6">
        <v>45542</v>
      </c>
      <c r="B4254" s="2">
        <v>47347</v>
      </c>
      <c r="C4254" s="2" t="s">
        <v>5404</v>
      </c>
      <c r="D4254" s="2" t="s">
        <v>6129</v>
      </c>
      <c r="E4254" s="1">
        <v>2024120</v>
      </c>
      <c r="F4254" s="8" t="s">
        <v>316</v>
      </c>
      <c r="G4254" s="1">
        <v>161930</v>
      </c>
      <c r="H4254" s="1">
        <v>2186050</v>
      </c>
      <c r="I4254" s="2" t="s">
        <v>1796</v>
      </c>
      <c r="J4254" s="2" t="s">
        <v>913</v>
      </c>
      <c r="K4254" s="1">
        <f>+VLOOKUP(B4254,[27]Sheet1!$A:$H,6,0)</f>
        <v>2024125</v>
      </c>
      <c r="L4254" s="1">
        <f t="shared" si="232"/>
        <v>5</v>
      </c>
      <c r="M4254" s="6">
        <f>+VLOOKUP(B4254,[27]Sheet1!$A:$H,8,0)</f>
        <v>45567</v>
      </c>
      <c r="N4254" t="s">
        <v>6214</v>
      </c>
      <c r="R4254" s="4"/>
    </row>
    <row r="4255" spans="1:18" hidden="1" x14ac:dyDescent="0.2">
      <c r="A4255" s="6">
        <v>45542</v>
      </c>
      <c r="B4255" s="2">
        <v>47348</v>
      </c>
      <c r="C4255" s="2" t="s">
        <v>5404</v>
      </c>
      <c r="D4255" s="2" t="s">
        <v>6130</v>
      </c>
      <c r="E4255" s="1">
        <v>1361495</v>
      </c>
      <c r="F4255" s="8" t="s">
        <v>316</v>
      </c>
      <c r="G4255" s="1">
        <v>108920</v>
      </c>
      <c r="H4255" s="1">
        <v>1470415</v>
      </c>
      <c r="I4255" s="2" t="s">
        <v>1900</v>
      </c>
      <c r="J4255" s="2" t="s">
        <v>441</v>
      </c>
      <c r="K4255" s="1">
        <f>+VLOOKUP(B4255,[27]Sheet1!$A:$H,6,0)</f>
        <v>1361500</v>
      </c>
      <c r="L4255" s="1">
        <f t="shared" si="232"/>
        <v>5</v>
      </c>
      <c r="M4255" s="6">
        <f>+VLOOKUP(B4255,[27]Sheet1!$A:$H,8,0)</f>
        <v>45567</v>
      </c>
      <c r="N4255" t="s">
        <v>6214</v>
      </c>
      <c r="R4255" s="4"/>
    </row>
    <row r="4256" spans="1:18" hidden="1" x14ac:dyDescent="0.2">
      <c r="A4256" s="6">
        <v>45542</v>
      </c>
      <c r="B4256" s="2">
        <v>47349</v>
      </c>
      <c r="C4256" s="2" t="s">
        <v>5404</v>
      </c>
      <c r="D4256" s="2" t="s">
        <v>6131</v>
      </c>
      <c r="E4256" s="1">
        <v>3492740</v>
      </c>
      <c r="F4256" s="8" t="s">
        <v>316</v>
      </c>
      <c r="G4256" s="1">
        <v>279419</v>
      </c>
      <c r="H4256" s="1">
        <v>3772159</v>
      </c>
      <c r="I4256" s="2" t="s">
        <v>2818</v>
      </c>
      <c r="J4256" s="2" t="s">
        <v>364</v>
      </c>
      <c r="K4256" s="1">
        <f>+VLOOKUP(B4256,[27]Sheet1!$A:$H,6,0)</f>
        <v>3492738</v>
      </c>
      <c r="L4256" s="1">
        <f t="shared" si="232"/>
        <v>-2</v>
      </c>
      <c r="M4256" s="6">
        <f>+VLOOKUP(B4256,[27]Sheet1!$A:$H,8,0)</f>
        <v>45567</v>
      </c>
      <c r="N4256" t="s">
        <v>6214</v>
      </c>
      <c r="R4256" s="4"/>
    </row>
    <row r="4257" spans="1:18" hidden="1" x14ac:dyDescent="0.2">
      <c r="A4257" s="6">
        <v>45544</v>
      </c>
      <c r="B4257" s="2">
        <v>47383</v>
      </c>
      <c r="C4257" s="2" t="s">
        <v>5404</v>
      </c>
      <c r="D4257" s="2" t="s">
        <v>6132</v>
      </c>
      <c r="E4257" s="1">
        <v>3492740</v>
      </c>
      <c r="F4257" s="8" t="s">
        <v>316</v>
      </c>
      <c r="G4257" s="1">
        <v>279419</v>
      </c>
      <c r="H4257" s="1">
        <v>3772159</v>
      </c>
      <c r="I4257" s="2" t="s">
        <v>1893</v>
      </c>
      <c r="J4257" s="2" t="s">
        <v>375</v>
      </c>
      <c r="K4257" s="1">
        <f>+VLOOKUP(B4257,[27]Sheet1!$A:$H,6,0)</f>
        <v>3492738</v>
      </c>
      <c r="L4257" s="1">
        <f t="shared" si="232"/>
        <v>-2</v>
      </c>
      <c r="M4257" s="6">
        <f>+VLOOKUP(B4257,[27]Sheet1!$A:$H,8,0)</f>
        <v>45567</v>
      </c>
      <c r="N4257" t="s">
        <v>6214</v>
      </c>
      <c r="R4257" s="4"/>
    </row>
    <row r="4258" spans="1:18" hidden="1" x14ac:dyDescent="0.2">
      <c r="A4258" s="6">
        <v>45544</v>
      </c>
      <c r="B4258" s="2">
        <v>47384</v>
      </c>
      <c r="C4258" s="2" t="s">
        <v>5404</v>
      </c>
      <c r="D4258" s="2" t="s">
        <v>6133</v>
      </c>
      <c r="E4258" s="1">
        <v>6985480</v>
      </c>
      <c r="F4258" s="8" t="s">
        <v>316</v>
      </c>
      <c r="G4258" s="1">
        <v>558838</v>
      </c>
      <c r="H4258" s="1">
        <v>7544318</v>
      </c>
      <c r="I4258" s="2" t="s">
        <v>2355</v>
      </c>
      <c r="J4258" s="2" t="s">
        <v>2013</v>
      </c>
      <c r="K4258" s="1">
        <f>+VLOOKUP(B4258,[27]Sheet1!$A:$H,6,0)</f>
        <v>6985475</v>
      </c>
      <c r="L4258" s="1">
        <f t="shared" si="232"/>
        <v>-5</v>
      </c>
      <c r="M4258" s="6">
        <f>+VLOOKUP(B4258,[27]Sheet1!$A:$H,8,0)</f>
        <v>45567</v>
      </c>
      <c r="N4258" t="s">
        <v>6214</v>
      </c>
      <c r="R4258" s="4"/>
    </row>
    <row r="4259" spans="1:18" hidden="1" x14ac:dyDescent="0.2">
      <c r="A4259" s="6">
        <v>45544</v>
      </c>
      <c r="B4259" s="2">
        <v>47385</v>
      </c>
      <c r="C4259" s="2" t="s">
        <v>5404</v>
      </c>
      <c r="D4259" s="2" t="s">
        <v>6134</v>
      </c>
      <c r="E4259" s="1">
        <v>2371709</v>
      </c>
      <c r="F4259" s="8" t="s">
        <v>316</v>
      </c>
      <c r="G4259" s="1">
        <v>189737</v>
      </c>
      <c r="H4259" s="1">
        <v>2561446</v>
      </c>
      <c r="I4259" s="2" t="s">
        <v>2339</v>
      </c>
      <c r="J4259" s="2" t="s">
        <v>1408</v>
      </c>
      <c r="K4259" s="1">
        <f>+VLOOKUP(B4259,[27]Sheet1!$A:$H,6,0)</f>
        <v>2371713</v>
      </c>
      <c r="L4259" s="1">
        <f t="shared" si="232"/>
        <v>4</v>
      </c>
      <c r="M4259" s="6">
        <f>+VLOOKUP(B4259,[27]Sheet1!$A:$H,8,0)</f>
        <v>45567</v>
      </c>
      <c r="N4259" t="s">
        <v>6214</v>
      </c>
      <c r="R4259" s="4"/>
    </row>
    <row r="4260" spans="1:18" hidden="1" x14ac:dyDescent="0.2">
      <c r="A4260" s="6">
        <v>45546</v>
      </c>
      <c r="B4260" s="2">
        <v>1288</v>
      </c>
      <c r="C4260" s="2" t="s">
        <v>5468</v>
      </c>
      <c r="D4260" s="2" t="s">
        <v>1889</v>
      </c>
      <c r="E4260" s="1">
        <v>-73431</v>
      </c>
      <c r="F4260" s="8" t="s">
        <v>316</v>
      </c>
      <c r="G4260" s="1">
        <v>-5874</v>
      </c>
      <c r="H4260" s="1">
        <v>-79305</v>
      </c>
      <c r="I4260" s="2" t="s">
        <v>24</v>
      </c>
      <c r="J4260" s="2" t="s">
        <v>349</v>
      </c>
      <c r="K4260" s="1">
        <f>+VLOOKUP(B4260,[27]Sheet1!$A:$H,6,0)</f>
        <v>-73431</v>
      </c>
      <c r="L4260" s="1">
        <f t="shared" si="232"/>
        <v>0</v>
      </c>
      <c r="M4260" s="6">
        <f>+VLOOKUP(B4260,[27]Sheet1!$A:$H,8,0)</f>
        <v>45567</v>
      </c>
      <c r="N4260" t="s">
        <v>6214</v>
      </c>
      <c r="R4260" s="4"/>
    </row>
    <row r="4261" spans="1:18" hidden="1" x14ac:dyDescent="0.2">
      <c r="A4261" s="6">
        <v>45546</v>
      </c>
      <c r="B4261" s="2">
        <v>47531</v>
      </c>
      <c r="C4261" s="2" t="s">
        <v>5404</v>
      </c>
      <c r="D4261" s="2" t="s">
        <v>6135</v>
      </c>
      <c r="E4261" s="1">
        <v>2024120</v>
      </c>
      <c r="F4261" s="8" t="s">
        <v>316</v>
      </c>
      <c r="G4261" s="1">
        <v>161930</v>
      </c>
      <c r="H4261" s="1">
        <v>2186050</v>
      </c>
      <c r="I4261" s="2" t="s">
        <v>24</v>
      </c>
      <c r="J4261" s="2" t="s">
        <v>349</v>
      </c>
      <c r="K4261" s="1">
        <f>+VLOOKUP(B4261,[27]Sheet1!$A:$H,6,0)</f>
        <v>2024125</v>
      </c>
      <c r="L4261" s="1">
        <f t="shared" si="232"/>
        <v>5</v>
      </c>
      <c r="M4261" s="6">
        <f>+VLOOKUP(B4261,[27]Sheet1!$A:$H,8,0)</f>
        <v>45567</v>
      </c>
      <c r="N4261" t="s">
        <v>6214</v>
      </c>
      <c r="R4261" s="4"/>
    </row>
    <row r="4262" spans="1:18" hidden="1" x14ac:dyDescent="0.2">
      <c r="A4262" s="6">
        <v>45546</v>
      </c>
      <c r="B4262" s="2">
        <v>47533</v>
      </c>
      <c r="C4262" s="2" t="s">
        <v>5404</v>
      </c>
      <c r="D4262" s="2" t="s">
        <v>6136</v>
      </c>
      <c r="E4262" s="1">
        <v>4048240</v>
      </c>
      <c r="F4262" s="8" t="s">
        <v>316</v>
      </c>
      <c r="G4262" s="1">
        <v>323859</v>
      </c>
      <c r="H4262" s="1">
        <v>4372099</v>
      </c>
      <c r="I4262" s="2" t="s">
        <v>2818</v>
      </c>
      <c r="J4262" s="2" t="s">
        <v>364</v>
      </c>
      <c r="K4262" s="1">
        <f>+VLOOKUP(B4262,[27]Sheet1!$A:$H,6,0)</f>
        <v>4048238</v>
      </c>
      <c r="L4262" s="1">
        <f t="shared" si="232"/>
        <v>-2</v>
      </c>
      <c r="M4262" s="6">
        <f>+VLOOKUP(B4262,[27]Sheet1!$A:$H,8,0)</f>
        <v>45567</v>
      </c>
      <c r="N4262" t="s">
        <v>6214</v>
      </c>
      <c r="R4262" s="4"/>
    </row>
    <row r="4263" spans="1:18" hidden="1" x14ac:dyDescent="0.2">
      <c r="A4263" s="6">
        <v>45546</v>
      </c>
      <c r="B4263" s="2">
        <v>47535</v>
      </c>
      <c r="C4263" s="2" t="s">
        <v>5404</v>
      </c>
      <c r="D4263" s="2" t="s">
        <v>6137</v>
      </c>
      <c r="E4263" s="1">
        <v>8293100</v>
      </c>
      <c r="F4263" s="8" t="s">
        <v>316</v>
      </c>
      <c r="G4263" s="1">
        <v>663448</v>
      </c>
      <c r="H4263" s="1">
        <v>8956548</v>
      </c>
      <c r="I4263" s="2" t="s">
        <v>2355</v>
      </c>
      <c r="J4263" s="2" t="s">
        <v>2013</v>
      </c>
      <c r="K4263" s="1">
        <f>+VLOOKUP(B4263,[27]Sheet1!$A:$H,6,0)</f>
        <v>8293100</v>
      </c>
      <c r="L4263" s="1">
        <f t="shared" si="232"/>
        <v>0</v>
      </c>
      <c r="M4263" s="6">
        <f>+VLOOKUP(B4263,[27]Sheet1!$A:$H,8,0)</f>
        <v>45567</v>
      </c>
      <c r="N4263" t="s">
        <v>6214</v>
      </c>
      <c r="R4263" s="4"/>
    </row>
    <row r="4264" spans="1:18" hidden="1" x14ac:dyDescent="0.2">
      <c r="A4264" s="6">
        <v>45546</v>
      </c>
      <c r="B4264" s="2">
        <v>47536</v>
      </c>
      <c r="C4264" s="2" t="s">
        <v>5404</v>
      </c>
      <c r="D4264" s="2" t="s">
        <v>6138</v>
      </c>
      <c r="E4264" s="1">
        <v>501830</v>
      </c>
      <c r="F4264" s="8" t="s">
        <v>316</v>
      </c>
      <c r="G4264" s="1">
        <v>40146</v>
      </c>
      <c r="H4264" s="1">
        <v>541976</v>
      </c>
      <c r="I4264" s="2" t="s">
        <v>2355</v>
      </c>
      <c r="J4264" s="2" t="s">
        <v>2013</v>
      </c>
      <c r="K4264" s="1">
        <f>+VLOOKUP(B4264,[27]Sheet1!$A:$H,6,0)</f>
        <v>501825</v>
      </c>
      <c r="L4264" s="1">
        <f t="shared" si="232"/>
        <v>-5</v>
      </c>
      <c r="M4264" s="6">
        <f>+VLOOKUP(B4264,[27]Sheet1!$A:$H,8,0)</f>
        <v>45567</v>
      </c>
      <c r="N4264" t="s">
        <v>6214</v>
      </c>
      <c r="R4264" s="4"/>
    </row>
    <row r="4265" spans="1:18" hidden="1" x14ac:dyDescent="0.2">
      <c r="A4265" s="6">
        <v>45546</v>
      </c>
      <c r="B4265" s="2">
        <v>47537</v>
      </c>
      <c r="C4265" s="2" t="s">
        <v>5404</v>
      </c>
      <c r="D4265" s="2" t="s">
        <v>6139</v>
      </c>
      <c r="E4265" s="1">
        <v>501830</v>
      </c>
      <c r="F4265" s="8" t="s">
        <v>316</v>
      </c>
      <c r="G4265" s="1">
        <v>40146</v>
      </c>
      <c r="H4265" s="1">
        <v>541976</v>
      </c>
      <c r="I4265" s="2" t="s">
        <v>2355</v>
      </c>
      <c r="J4265" s="2" t="s">
        <v>2013</v>
      </c>
      <c r="K4265" s="1">
        <f>+VLOOKUP(B4265,[27]Sheet1!$A:$H,6,0)</f>
        <v>501825</v>
      </c>
      <c r="L4265" s="1">
        <f t="shared" si="232"/>
        <v>-5</v>
      </c>
      <c r="M4265" s="6">
        <f>+VLOOKUP(B4265,[27]Sheet1!$A:$H,8,0)</f>
        <v>45567</v>
      </c>
      <c r="N4265" t="s">
        <v>6214</v>
      </c>
      <c r="R4265" s="4"/>
    </row>
    <row r="4266" spans="1:18" hidden="1" x14ac:dyDescent="0.2">
      <c r="A4266" s="6">
        <v>45546</v>
      </c>
      <c r="B4266" s="2">
        <v>47538</v>
      </c>
      <c r="C4266" s="2" t="s">
        <v>5404</v>
      </c>
      <c r="D4266" s="2" t="s">
        <v>6140</v>
      </c>
      <c r="E4266" s="1">
        <v>1715280</v>
      </c>
      <c r="F4266" s="8" t="s">
        <v>316</v>
      </c>
      <c r="G4266" s="1">
        <v>137222</v>
      </c>
      <c r="H4266" s="1">
        <v>1852502</v>
      </c>
      <c r="I4266" s="2" t="s">
        <v>2355</v>
      </c>
      <c r="J4266" s="2" t="s">
        <v>2013</v>
      </c>
      <c r="K4266" s="1">
        <f>+VLOOKUP(B4266,[27]Sheet1!$A:$H,6,0)</f>
        <v>1715275</v>
      </c>
      <c r="L4266" s="1">
        <f t="shared" si="232"/>
        <v>-5</v>
      </c>
      <c r="M4266" s="6">
        <f>+VLOOKUP(B4266,[27]Sheet1!$A:$H,8,0)</f>
        <v>45567</v>
      </c>
      <c r="N4266" t="s">
        <v>6214</v>
      </c>
      <c r="R4266" s="4"/>
    </row>
    <row r="4267" spans="1:18" hidden="1" x14ac:dyDescent="0.2">
      <c r="A4267" s="6">
        <v>45546</v>
      </c>
      <c r="B4267" s="2">
        <v>47557</v>
      </c>
      <c r="C4267" s="2" t="s">
        <v>5404</v>
      </c>
      <c r="D4267" s="2" t="s">
        <v>6141</v>
      </c>
      <c r="E4267" s="1">
        <v>2024120</v>
      </c>
      <c r="F4267" s="8" t="s">
        <v>316</v>
      </c>
      <c r="G4267" s="1">
        <v>161930</v>
      </c>
      <c r="H4267" s="1">
        <v>2186050</v>
      </c>
      <c r="I4267" s="2" t="s">
        <v>2339</v>
      </c>
      <c r="J4267" s="2" t="s">
        <v>1408</v>
      </c>
      <c r="K4267" s="1">
        <f>+VLOOKUP(B4267,[27]Sheet1!$A:$H,6,0)</f>
        <v>2024125</v>
      </c>
      <c r="L4267" s="1">
        <f t="shared" si="232"/>
        <v>5</v>
      </c>
      <c r="M4267" s="6">
        <f>+VLOOKUP(B4267,[27]Sheet1!$A:$H,8,0)</f>
        <v>45567</v>
      </c>
      <c r="N4267" t="s">
        <v>6214</v>
      </c>
      <c r="R4267" s="4"/>
    </row>
    <row r="4268" spans="1:18" hidden="1" x14ac:dyDescent="0.2">
      <c r="A4268" s="6">
        <v>45546</v>
      </c>
      <c r="B4268" s="2">
        <v>47558</v>
      </c>
      <c r="C4268" s="2" t="s">
        <v>5404</v>
      </c>
      <c r="D4268" s="2" t="s">
        <v>6142</v>
      </c>
      <c r="E4268" s="1">
        <v>1819901</v>
      </c>
      <c r="F4268" s="8" t="s">
        <v>316</v>
      </c>
      <c r="G4268" s="1">
        <v>145592</v>
      </c>
      <c r="H4268" s="1">
        <v>1965493</v>
      </c>
      <c r="I4268" s="2" t="s">
        <v>2445</v>
      </c>
      <c r="J4268" s="2" t="s">
        <v>1098</v>
      </c>
      <c r="K4268" s="1">
        <f>+VLOOKUP(B4268,[27]Sheet1!$A:$H,6,0)</f>
        <v>1819900</v>
      </c>
      <c r="L4268" s="1">
        <f t="shared" si="232"/>
        <v>-1</v>
      </c>
      <c r="M4268" s="6">
        <f>+VLOOKUP(B4268,[27]Sheet1!$A:$H,8,0)</f>
        <v>45567</v>
      </c>
      <c r="N4268" t="s">
        <v>6214</v>
      </c>
      <c r="R4268" s="4"/>
    </row>
    <row r="4269" spans="1:18" hidden="1" x14ac:dyDescent="0.2">
      <c r="A4269" s="6">
        <v>45546</v>
      </c>
      <c r="B4269" s="2">
        <v>47559</v>
      </c>
      <c r="C4269" s="2" t="s">
        <v>5404</v>
      </c>
      <c r="D4269" s="2" t="s">
        <v>6143</v>
      </c>
      <c r="E4269" s="1">
        <v>3582655</v>
      </c>
      <c r="F4269" s="8" t="s">
        <v>316</v>
      </c>
      <c r="G4269" s="1">
        <v>286612</v>
      </c>
      <c r="H4269" s="1">
        <v>3869267</v>
      </c>
      <c r="I4269" s="2" t="s">
        <v>944</v>
      </c>
      <c r="J4269" s="2" t="s">
        <v>319</v>
      </c>
      <c r="K4269" s="1">
        <f>+VLOOKUP(B4269,[27]Sheet1!$A:$H,6,0)</f>
        <v>3582650</v>
      </c>
      <c r="L4269" s="1">
        <f t="shared" si="232"/>
        <v>-5</v>
      </c>
      <c r="M4269" s="6">
        <f>+VLOOKUP(B4269,[27]Sheet1!$A:$H,8,0)</f>
        <v>45567</v>
      </c>
      <c r="N4269" t="s">
        <v>6214</v>
      </c>
      <c r="R4269" s="4"/>
    </row>
    <row r="4270" spans="1:18" hidden="1" x14ac:dyDescent="0.2">
      <c r="A4270" s="6">
        <v>45547</v>
      </c>
      <c r="B4270" s="2">
        <v>1298</v>
      </c>
      <c r="C4270" s="2" t="s">
        <v>5468</v>
      </c>
      <c r="D4270" s="2" t="s">
        <v>1889</v>
      </c>
      <c r="E4270" s="1">
        <v>-333174</v>
      </c>
      <c r="F4270" s="8" t="s">
        <v>316</v>
      </c>
      <c r="G4270" s="1">
        <v>-26654</v>
      </c>
      <c r="H4270" s="1">
        <v>-359828</v>
      </c>
      <c r="I4270" s="2" t="s">
        <v>1900</v>
      </c>
      <c r="J4270" s="2" t="s">
        <v>441</v>
      </c>
      <c r="K4270" s="1">
        <f>+VLOOKUP(B4270,[27]Sheet1!$A:$H,6,0)</f>
        <v>-333175</v>
      </c>
      <c r="L4270" s="1">
        <f t="shared" si="232"/>
        <v>-1</v>
      </c>
      <c r="M4270" s="6">
        <f>+VLOOKUP(B4270,[27]Sheet1!$A:$H,8,0)</f>
        <v>45567</v>
      </c>
      <c r="N4270" t="s">
        <v>6214</v>
      </c>
      <c r="R4270" s="4"/>
    </row>
    <row r="4271" spans="1:18" hidden="1" x14ac:dyDescent="0.2">
      <c r="A4271" s="6">
        <v>45548</v>
      </c>
      <c r="B4271" s="2">
        <v>49671</v>
      </c>
      <c r="C4271" s="2" t="s">
        <v>5404</v>
      </c>
      <c r="D4271" s="2" t="s">
        <v>6144</v>
      </c>
      <c r="E4271" s="1">
        <v>2024120</v>
      </c>
      <c r="F4271" s="8" t="s">
        <v>316</v>
      </c>
      <c r="G4271" s="1">
        <v>161930</v>
      </c>
      <c r="H4271" s="1">
        <v>2186050</v>
      </c>
      <c r="I4271" s="2" t="s">
        <v>2119</v>
      </c>
      <c r="J4271" s="2" t="s">
        <v>1150</v>
      </c>
      <c r="K4271" s="1">
        <f>+VLOOKUP(B4271,[27]Sheet1!$A:$H,6,0)</f>
        <v>2024125</v>
      </c>
      <c r="L4271" s="1">
        <f t="shared" si="232"/>
        <v>5</v>
      </c>
      <c r="M4271" s="6">
        <f>+VLOOKUP(B4271,[27]Sheet1!$A:$H,8,0)</f>
        <v>45567</v>
      </c>
      <c r="N4271" t="s">
        <v>6214</v>
      </c>
      <c r="R4271" s="4"/>
    </row>
    <row r="4272" spans="1:18" hidden="1" x14ac:dyDescent="0.2">
      <c r="A4272" s="6">
        <v>45548</v>
      </c>
      <c r="B4272" s="2">
        <v>49672</v>
      </c>
      <c r="C4272" s="2" t="s">
        <v>5404</v>
      </c>
      <c r="D4272" s="2" t="s">
        <v>6145</v>
      </c>
      <c r="E4272" s="1">
        <v>250915</v>
      </c>
      <c r="F4272" s="8" t="s">
        <v>316</v>
      </c>
      <c r="G4272" s="1">
        <v>20073</v>
      </c>
      <c r="H4272" s="1">
        <v>270988</v>
      </c>
      <c r="I4272" s="2" t="s">
        <v>2119</v>
      </c>
      <c r="J4272" s="2" t="s">
        <v>1150</v>
      </c>
      <c r="K4272" s="1">
        <f>+VLOOKUP(B4272,[27]Sheet1!$A:$H,6,0)</f>
        <v>250913</v>
      </c>
      <c r="L4272" s="1">
        <f t="shared" si="232"/>
        <v>-2</v>
      </c>
      <c r="M4272" s="6">
        <f>+VLOOKUP(B4272,[27]Sheet1!$A:$H,8,0)</f>
        <v>45567</v>
      </c>
      <c r="N4272" t="s">
        <v>6214</v>
      </c>
      <c r="R4272" s="4"/>
    </row>
    <row r="4273" spans="1:18" hidden="1" x14ac:dyDescent="0.2">
      <c r="A4273" s="6">
        <v>45548</v>
      </c>
      <c r="B4273" s="2">
        <v>49673</v>
      </c>
      <c r="C4273" s="2" t="s">
        <v>5404</v>
      </c>
      <c r="D4273" s="2" t="s">
        <v>6146</v>
      </c>
      <c r="E4273" s="1">
        <v>4191610</v>
      </c>
      <c r="F4273" s="8" t="s">
        <v>316</v>
      </c>
      <c r="G4273" s="1">
        <v>335329</v>
      </c>
      <c r="H4273" s="1">
        <v>4526939</v>
      </c>
      <c r="I4273" s="2" t="s">
        <v>2355</v>
      </c>
      <c r="J4273" s="2" t="s">
        <v>2013</v>
      </c>
      <c r="K4273" s="1">
        <f>+VLOOKUP(B4273,[27]Sheet1!$A:$H,6,0)</f>
        <v>4191613</v>
      </c>
      <c r="L4273" s="1">
        <f t="shared" si="232"/>
        <v>3</v>
      </c>
      <c r="M4273" s="6">
        <f>+VLOOKUP(B4273,[27]Sheet1!$A:$H,8,0)</f>
        <v>45567</v>
      </c>
      <c r="N4273" t="s">
        <v>6214</v>
      </c>
      <c r="R4273" s="4"/>
    </row>
    <row r="4274" spans="1:18" hidden="1" x14ac:dyDescent="0.2">
      <c r="A4274" s="6">
        <v>45548</v>
      </c>
      <c r="B4274" s="2">
        <v>49674</v>
      </c>
      <c r="C4274" s="2" t="s">
        <v>5404</v>
      </c>
      <c r="D4274" s="2" t="s">
        <v>6147</v>
      </c>
      <c r="E4274" s="1">
        <v>5516860</v>
      </c>
      <c r="F4274" s="8" t="s">
        <v>316</v>
      </c>
      <c r="G4274" s="1">
        <v>441349</v>
      </c>
      <c r="H4274" s="1">
        <v>5958209</v>
      </c>
      <c r="I4274" s="2" t="s">
        <v>2355</v>
      </c>
      <c r="J4274" s="2" t="s">
        <v>2013</v>
      </c>
      <c r="K4274" s="1">
        <f>+VLOOKUP(B4274,[27]Sheet1!$A:$H,6,0)</f>
        <v>5516863</v>
      </c>
      <c r="L4274" s="1">
        <f t="shared" si="232"/>
        <v>3</v>
      </c>
      <c r="M4274" s="6">
        <f>+VLOOKUP(B4274,[27]Sheet1!$A:$H,8,0)</f>
        <v>45567</v>
      </c>
      <c r="N4274" t="s">
        <v>6214</v>
      </c>
      <c r="R4274" s="4"/>
    </row>
    <row r="4275" spans="1:18" hidden="1" x14ac:dyDescent="0.2">
      <c r="A4275" s="6">
        <v>45549</v>
      </c>
      <c r="B4275" s="2">
        <v>1299</v>
      </c>
      <c r="C4275" s="2" t="s">
        <v>5468</v>
      </c>
      <c r="D4275" s="2" t="s">
        <v>1889</v>
      </c>
      <c r="E4275" s="1">
        <v>-184489</v>
      </c>
      <c r="F4275" s="8" t="s">
        <v>316</v>
      </c>
      <c r="G4275" s="1">
        <v>-14759</v>
      </c>
      <c r="H4275" s="1">
        <v>-199248</v>
      </c>
      <c r="I4275" s="2" t="s">
        <v>2355</v>
      </c>
      <c r="J4275" s="2" t="s">
        <v>2013</v>
      </c>
      <c r="K4275" s="1">
        <f>+VLOOKUP(B4275,[27]Sheet1!$A:$H,6,0)</f>
        <v>-184487</v>
      </c>
      <c r="L4275" s="1">
        <f t="shared" si="232"/>
        <v>2</v>
      </c>
      <c r="M4275" s="6">
        <f>+VLOOKUP(B4275,[27]Sheet1!$A:$H,8,0)</f>
        <v>45567</v>
      </c>
      <c r="N4275" t="s">
        <v>6214</v>
      </c>
      <c r="R4275" s="4"/>
    </row>
    <row r="4276" spans="1:18" hidden="1" x14ac:dyDescent="0.2">
      <c r="A4276" s="6">
        <v>45549</v>
      </c>
      <c r="B4276" s="2">
        <v>1300</v>
      </c>
      <c r="C4276" s="2" t="s">
        <v>5468</v>
      </c>
      <c r="D4276" s="2" t="s">
        <v>1889</v>
      </c>
      <c r="E4276" s="1">
        <v>-560910</v>
      </c>
      <c r="F4276" s="8" t="s">
        <v>316</v>
      </c>
      <c r="G4276" s="1">
        <v>-44872</v>
      </c>
      <c r="H4276" s="1">
        <v>-605782</v>
      </c>
      <c r="I4276" s="2" t="s">
        <v>2355</v>
      </c>
      <c r="J4276" s="2" t="s">
        <v>2013</v>
      </c>
      <c r="K4276" s="1">
        <f>+VLOOKUP(B4276,[27]Sheet1!$A:$H,6,0)</f>
        <v>-560912</v>
      </c>
      <c r="L4276" s="1">
        <f t="shared" si="232"/>
        <v>-2</v>
      </c>
      <c r="M4276" s="6">
        <f>+VLOOKUP(B4276,[27]Sheet1!$A:$H,8,0)</f>
        <v>45567</v>
      </c>
      <c r="N4276" t="s">
        <v>6214</v>
      </c>
      <c r="R4276" s="4"/>
    </row>
    <row r="4277" spans="1:18" hidden="1" x14ac:dyDescent="0.2">
      <c r="A4277" s="6">
        <v>45549</v>
      </c>
      <c r="B4277" s="2">
        <v>1301</v>
      </c>
      <c r="C4277" s="2" t="s">
        <v>5468</v>
      </c>
      <c r="D4277" s="2" t="s">
        <v>1889</v>
      </c>
      <c r="E4277" s="1">
        <v>-2144100</v>
      </c>
      <c r="F4277" s="8" t="s">
        <v>316</v>
      </c>
      <c r="G4277" s="1">
        <v>-171528</v>
      </c>
      <c r="H4277" s="1">
        <v>-2315628</v>
      </c>
      <c r="I4277" s="2" t="s">
        <v>431</v>
      </c>
      <c r="J4277" s="2" t="s">
        <v>2857</v>
      </c>
      <c r="K4277" s="1">
        <f>+VLOOKUP(B4277,[27]Sheet1!$A:$H,6,0)</f>
        <v>-2144100</v>
      </c>
      <c r="L4277" s="1">
        <f t="shared" si="232"/>
        <v>0</v>
      </c>
      <c r="M4277" s="6">
        <f>+VLOOKUP(B4277,[27]Sheet1!$A:$H,8,0)</f>
        <v>45567</v>
      </c>
      <c r="N4277" t="s">
        <v>6214</v>
      </c>
      <c r="R4277" s="4"/>
    </row>
    <row r="4278" spans="1:18" hidden="1" x14ac:dyDescent="0.2">
      <c r="A4278" s="6">
        <v>45549</v>
      </c>
      <c r="B4278" s="2">
        <v>49877</v>
      </c>
      <c r="C4278" s="2" t="s">
        <v>5404</v>
      </c>
      <c r="D4278" s="2" t="s">
        <v>6148</v>
      </c>
      <c r="E4278" s="1">
        <v>2024120</v>
      </c>
      <c r="F4278" s="8" t="s">
        <v>316</v>
      </c>
      <c r="G4278" s="1">
        <v>161930</v>
      </c>
      <c r="H4278" s="1">
        <v>2186050</v>
      </c>
      <c r="I4278" s="2" t="s">
        <v>2818</v>
      </c>
      <c r="J4278" s="2" t="s">
        <v>364</v>
      </c>
      <c r="K4278" s="1">
        <f>+VLOOKUP(B4278,[27]Sheet1!$A:$H,6,0)</f>
        <v>2024125</v>
      </c>
      <c r="L4278" s="1">
        <f t="shared" si="232"/>
        <v>5</v>
      </c>
      <c r="M4278" s="6">
        <f>+VLOOKUP(B4278,[27]Sheet1!$A:$H,8,0)</f>
        <v>45567</v>
      </c>
      <c r="N4278" t="s">
        <v>6214</v>
      </c>
      <c r="R4278" s="4"/>
    </row>
    <row r="4279" spans="1:18" hidden="1" x14ac:dyDescent="0.2">
      <c r="A4279" s="6">
        <v>45549</v>
      </c>
      <c r="B4279" s="2">
        <v>49878</v>
      </c>
      <c r="C4279" s="2" t="s">
        <v>5404</v>
      </c>
      <c r="D4279" s="2" t="s">
        <v>6149</v>
      </c>
      <c r="E4279" s="1">
        <v>1468620</v>
      </c>
      <c r="F4279" s="8" t="s">
        <v>316</v>
      </c>
      <c r="G4279" s="1">
        <v>117490</v>
      </c>
      <c r="H4279" s="1">
        <v>1586110</v>
      </c>
      <c r="I4279" s="2" t="s">
        <v>1900</v>
      </c>
      <c r="J4279" s="2" t="s">
        <v>441</v>
      </c>
      <c r="K4279" s="1">
        <f>+VLOOKUP(B4279,[27]Sheet1!$A:$H,6,0)</f>
        <v>1468625</v>
      </c>
      <c r="L4279" s="1">
        <f t="shared" si="232"/>
        <v>5</v>
      </c>
      <c r="M4279" s="6">
        <f>+VLOOKUP(B4279,[27]Sheet1!$A:$H,8,0)</f>
        <v>45567</v>
      </c>
      <c r="N4279" t="s">
        <v>6214</v>
      </c>
      <c r="R4279" s="4"/>
    </row>
    <row r="4280" spans="1:18" hidden="1" x14ac:dyDescent="0.2">
      <c r="A4280" s="6">
        <v>45549</v>
      </c>
      <c r="B4280" s="2">
        <v>49879</v>
      </c>
      <c r="C4280" s="2" t="s">
        <v>5404</v>
      </c>
      <c r="D4280" s="2" t="s">
        <v>6150</v>
      </c>
      <c r="E4280" s="1">
        <v>2024120</v>
      </c>
      <c r="F4280" s="8" t="s">
        <v>316</v>
      </c>
      <c r="G4280" s="1">
        <v>161930</v>
      </c>
      <c r="H4280" s="1">
        <v>2186050</v>
      </c>
      <c r="I4280" s="2" t="s">
        <v>1900</v>
      </c>
      <c r="J4280" s="2" t="s">
        <v>441</v>
      </c>
      <c r="K4280" s="1">
        <f>+VLOOKUP(B4280,[27]Sheet1!$A:$H,6,0)</f>
        <v>2024125</v>
      </c>
      <c r="L4280" s="1">
        <f t="shared" si="232"/>
        <v>5</v>
      </c>
      <c r="M4280" s="6">
        <f>+VLOOKUP(B4280,[27]Sheet1!$A:$H,8,0)</f>
        <v>45567</v>
      </c>
      <c r="N4280" t="s">
        <v>6214</v>
      </c>
      <c r="R4280" s="4"/>
    </row>
    <row r="4281" spans="1:18" hidden="1" x14ac:dyDescent="0.2">
      <c r="A4281" s="6">
        <v>45549</v>
      </c>
      <c r="B4281" s="2">
        <v>49880</v>
      </c>
      <c r="C4281" s="2" t="s">
        <v>5404</v>
      </c>
      <c r="D4281" s="2" t="s">
        <v>6151</v>
      </c>
      <c r="E4281" s="1">
        <v>1468620</v>
      </c>
      <c r="F4281" s="8" t="s">
        <v>316</v>
      </c>
      <c r="G4281" s="1">
        <v>117490</v>
      </c>
      <c r="H4281" s="1">
        <v>1586110</v>
      </c>
      <c r="I4281" s="2" t="s">
        <v>24</v>
      </c>
      <c r="J4281" s="2" t="s">
        <v>349</v>
      </c>
      <c r="K4281" s="1">
        <f>+VLOOKUP(B4281,[27]Sheet1!$A:$H,6,0)</f>
        <v>1468625</v>
      </c>
      <c r="L4281" s="1">
        <f t="shared" si="232"/>
        <v>5</v>
      </c>
      <c r="M4281" s="6">
        <f>+VLOOKUP(B4281,[27]Sheet1!$A:$H,8,0)</f>
        <v>45567</v>
      </c>
      <c r="N4281" t="s">
        <v>6214</v>
      </c>
      <c r="R4281" s="4"/>
    </row>
    <row r="4282" spans="1:18" hidden="1" x14ac:dyDescent="0.2">
      <c r="A4282" s="6">
        <v>45549</v>
      </c>
      <c r="B4282" s="2">
        <v>49881</v>
      </c>
      <c r="C4282" s="2" t="s">
        <v>5404</v>
      </c>
      <c r="D4282" s="2" t="s">
        <v>6152</v>
      </c>
      <c r="E4282" s="1">
        <v>1110580</v>
      </c>
      <c r="F4282" s="8" t="s">
        <v>316</v>
      </c>
      <c r="G4282" s="1">
        <v>88846</v>
      </c>
      <c r="H4282" s="1">
        <v>1199426</v>
      </c>
      <c r="I4282" s="2" t="s">
        <v>24</v>
      </c>
      <c r="J4282" s="2" t="s">
        <v>349</v>
      </c>
      <c r="K4282" s="1">
        <f>+VLOOKUP(B4282,[27]Sheet1!$A:$H,6,0)</f>
        <v>1110575</v>
      </c>
      <c r="L4282" s="1">
        <f t="shared" si="232"/>
        <v>-5</v>
      </c>
      <c r="M4282" s="6">
        <f>+VLOOKUP(B4282,[27]Sheet1!$A:$H,8,0)</f>
        <v>45567</v>
      </c>
      <c r="N4282" t="s">
        <v>6214</v>
      </c>
      <c r="R4282" s="4"/>
    </row>
    <row r="4283" spans="1:18" hidden="1" x14ac:dyDescent="0.2">
      <c r="A4283" s="6">
        <v>45549</v>
      </c>
      <c r="B4283" s="2">
        <v>49882</v>
      </c>
      <c r="C4283" s="2" t="s">
        <v>5404</v>
      </c>
      <c r="D4283" s="2" t="s">
        <v>6153</v>
      </c>
      <c r="E4283" s="1">
        <v>3743655</v>
      </c>
      <c r="F4283" s="8" t="s">
        <v>316</v>
      </c>
      <c r="G4283" s="1">
        <v>299492</v>
      </c>
      <c r="H4283" s="1">
        <v>4043147</v>
      </c>
      <c r="I4283" s="2" t="s">
        <v>1554</v>
      </c>
      <c r="J4283" s="2" t="s">
        <v>2830</v>
      </c>
      <c r="K4283" s="1">
        <f>+VLOOKUP(B4283,[27]Sheet1!$A:$H,6,0)</f>
        <v>3743650</v>
      </c>
      <c r="L4283" s="1">
        <f t="shared" si="232"/>
        <v>-5</v>
      </c>
      <c r="M4283" s="6">
        <f>+VLOOKUP(B4283,[27]Sheet1!$A:$H,8,0)</f>
        <v>45567</v>
      </c>
      <c r="N4283" t="s">
        <v>6214</v>
      </c>
      <c r="R4283" s="4"/>
    </row>
    <row r="4284" spans="1:18" hidden="1" x14ac:dyDescent="0.2">
      <c r="A4284" s="6">
        <v>45549</v>
      </c>
      <c r="B4284" s="2">
        <v>49931</v>
      </c>
      <c r="C4284" s="2" t="s">
        <v>5404</v>
      </c>
      <c r="D4284" s="2" t="s">
        <v>6154</v>
      </c>
      <c r="E4284" s="1">
        <v>2024120</v>
      </c>
      <c r="F4284" s="8" t="s">
        <v>316</v>
      </c>
      <c r="G4284" s="1">
        <v>161930</v>
      </c>
      <c r="H4284" s="1">
        <v>2186050</v>
      </c>
      <c r="I4284" s="2" t="s">
        <v>944</v>
      </c>
      <c r="J4284" s="2" t="s">
        <v>319</v>
      </c>
      <c r="K4284" s="1">
        <f>+VLOOKUP(B4284,[27]Sheet1!$A:$H,6,0)</f>
        <v>2024125</v>
      </c>
      <c r="L4284" s="1">
        <f t="shared" si="232"/>
        <v>5</v>
      </c>
      <c r="M4284" s="6">
        <f>+VLOOKUP(B4284,[27]Sheet1!$A:$H,8,0)</f>
        <v>45567</v>
      </c>
      <c r="N4284" t="s">
        <v>6214</v>
      </c>
      <c r="R4284" s="4"/>
    </row>
    <row r="4285" spans="1:18" hidden="1" x14ac:dyDescent="0.2">
      <c r="A4285" s="6">
        <v>45549</v>
      </c>
      <c r="B4285" s="2">
        <v>49932</v>
      </c>
      <c r="C4285" s="2" t="s">
        <v>5404</v>
      </c>
      <c r="D4285" s="2" t="s">
        <v>6155</v>
      </c>
      <c r="E4285" s="1">
        <v>4298735</v>
      </c>
      <c r="F4285" s="8" t="s">
        <v>316</v>
      </c>
      <c r="G4285" s="1">
        <v>343899</v>
      </c>
      <c r="H4285" s="1">
        <v>4642634</v>
      </c>
      <c r="I4285" s="2" t="s">
        <v>944</v>
      </c>
      <c r="J4285" s="2" t="s">
        <v>319</v>
      </c>
      <c r="K4285" s="1">
        <f>+VLOOKUP(B4285,[27]Sheet1!$A:$H,6,0)</f>
        <v>4298738</v>
      </c>
      <c r="L4285" s="1">
        <f t="shared" si="232"/>
        <v>3</v>
      </c>
      <c r="M4285" s="6">
        <f>+VLOOKUP(B4285,[27]Sheet1!$A:$H,8,0)</f>
        <v>45567</v>
      </c>
      <c r="N4285" t="s">
        <v>6214</v>
      </c>
      <c r="R4285" s="4"/>
    </row>
    <row r="4286" spans="1:18" hidden="1" x14ac:dyDescent="0.2">
      <c r="A4286" s="6">
        <v>45552</v>
      </c>
      <c r="B4286" s="2">
        <v>50113</v>
      </c>
      <c r="C4286" s="2" t="s">
        <v>5404</v>
      </c>
      <c r="D4286" s="2" t="s">
        <v>6156</v>
      </c>
      <c r="E4286" s="1">
        <v>3739400</v>
      </c>
      <c r="F4286" s="8" t="s">
        <v>316</v>
      </c>
      <c r="G4286" s="1">
        <v>299152</v>
      </c>
      <c r="H4286" s="1">
        <v>4038552</v>
      </c>
      <c r="I4286" s="2" t="s">
        <v>2355</v>
      </c>
      <c r="J4286" s="2" t="s">
        <v>2013</v>
      </c>
      <c r="K4286" s="1">
        <f>+VLOOKUP(B4286,[27]Sheet1!$A:$H,6,0)</f>
        <v>3739400</v>
      </c>
      <c r="L4286" s="1">
        <f t="shared" si="232"/>
        <v>0</v>
      </c>
      <c r="M4286" s="6">
        <f>+VLOOKUP(B4286,[27]Sheet1!$A:$H,8,0)</f>
        <v>45567</v>
      </c>
      <c r="N4286" t="s">
        <v>6214</v>
      </c>
      <c r="R4286" s="4"/>
    </row>
    <row r="4287" spans="1:18" hidden="1" x14ac:dyDescent="0.2">
      <c r="A4287" s="6">
        <v>45552</v>
      </c>
      <c r="B4287" s="2">
        <v>50114</v>
      </c>
      <c r="C4287" s="2" t="s">
        <v>5404</v>
      </c>
      <c r="D4287" s="2" t="s">
        <v>6157</v>
      </c>
      <c r="E4287" s="1">
        <v>1970450</v>
      </c>
      <c r="F4287" s="8" t="s">
        <v>316</v>
      </c>
      <c r="G4287" s="1">
        <v>157636</v>
      </c>
      <c r="H4287" s="1">
        <v>2128086</v>
      </c>
      <c r="I4287" s="2" t="s">
        <v>2119</v>
      </c>
      <c r="J4287" s="2" t="s">
        <v>1150</v>
      </c>
      <c r="K4287" s="1">
        <f>+VLOOKUP(B4287,[27]Sheet1!$A:$H,6,0)</f>
        <v>1970450</v>
      </c>
      <c r="L4287" s="1">
        <f t="shared" si="232"/>
        <v>0</v>
      </c>
      <c r="M4287" s="6">
        <f>+VLOOKUP(B4287,[27]Sheet1!$A:$H,8,0)</f>
        <v>45567</v>
      </c>
      <c r="N4287" t="s">
        <v>6214</v>
      </c>
      <c r="R4287" s="4"/>
    </row>
    <row r="4288" spans="1:18" hidden="1" x14ac:dyDescent="0.2">
      <c r="A4288" s="6">
        <v>45553</v>
      </c>
      <c r="B4288" s="2">
        <v>50169</v>
      </c>
      <c r="C4288" s="2" t="s">
        <v>5404</v>
      </c>
      <c r="D4288" s="2" t="s">
        <v>6159</v>
      </c>
      <c r="E4288" s="1">
        <v>1210946</v>
      </c>
      <c r="F4288" s="8" t="s">
        <v>316</v>
      </c>
      <c r="G4288" s="1">
        <v>96876</v>
      </c>
      <c r="H4288" s="1">
        <v>1307822</v>
      </c>
      <c r="I4288" s="2" t="s">
        <v>1893</v>
      </c>
      <c r="J4288" s="2" t="s">
        <v>375</v>
      </c>
      <c r="K4288" s="1">
        <f>+VLOOKUP(B4288,[27]Sheet1!$A:$H,6,0)</f>
        <v>1210950</v>
      </c>
      <c r="L4288" s="1">
        <f t="shared" si="232"/>
        <v>4</v>
      </c>
      <c r="M4288" s="6">
        <f>+VLOOKUP(B4288,[27]Sheet1!$A:$H,8,0)</f>
        <v>45567</v>
      </c>
      <c r="N4288" t="s">
        <v>6214</v>
      </c>
      <c r="R4288" s="4"/>
    </row>
    <row r="4289" spans="1:18" hidden="1" x14ac:dyDescent="0.2">
      <c r="A4289" s="6">
        <v>45553</v>
      </c>
      <c r="B4289" s="2">
        <v>50170</v>
      </c>
      <c r="C4289" s="2" t="s">
        <v>5404</v>
      </c>
      <c r="D4289" s="2" t="s">
        <v>6160</v>
      </c>
      <c r="E4289" s="1">
        <v>501830</v>
      </c>
      <c r="F4289" s="8" t="s">
        <v>316</v>
      </c>
      <c r="G4289" s="1">
        <v>40146</v>
      </c>
      <c r="H4289" s="1">
        <v>541976</v>
      </c>
      <c r="I4289" s="2" t="s">
        <v>1893</v>
      </c>
      <c r="J4289" s="2" t="s">
        <v>375</v>
      </c>
      <c r="K4289" s="1">
        <f>+VLOOKUP(B4289,[27]Sheet1!$A:$H,6,0)</f>
        <v>501825</v>
      </c>
      <c r="L4289" s="1">
        <f t="shared" si="232"/>
        <v>-5</v>
      </c>
      <c r="M4289" s="6">
        <f>+VLOOKUP(B4289,[27]Sheet1!$A:$H,8,0)</f>
        <v>45567</v>
      </c>
      <c r="N4289" t="s">
        <v>6214</v>
      </c>
      <c r="R4289" s="4"/>
    </row>
    <row r="4290" spans="1:18" hidden="1" x14ac:dyDescent="0.2">
      <c r="A4290" s="6">
        <v>45553</v>
      </c>
      <c r="B4290" s="2">
        <v>50171</v>
      </c>
      <c r="C4290" s="2" t="s">
        <v>5404</v>
      </c>
      <c r="D4290" s="2" t="s">
        <v>6161</v>
      </c>
      <c r="E4290" s="1">
        <v>2221160</v>
      </c>
      <c r="F4290" s="8" t="s">
        <v>316</v>
      </c>
      <c r="G4290" s="1">
        <v>177693</v>
      </c>
      <c r="H4290" s="1">
        <v>2398853</v>
      </c>
      <c r="I4290" s="2" t="s">
        <v>1893</v>
      </c>
      <c r="J4290" s="2" t="s">
        <v>375</v>
      </c>
      <c r="K4290" s="1">
        <f>+VLOOKUP(B4290,[27]Sheet1!$A:$H,6,0)</f>
        <v>2221163</v>
      </c>
      <c r="L4290" s="1">
        <f t="shared" si="232"/>
        <v>3</v>
      </c>
      <c r="M4290" s="6">
        <f>+VLOOKUP(B4290,[27]Sheet1!$A:$H,8,0)</f>
        <v>45567</v>
      </c>
      <c r="N4290" t="s">
        <v>6214</v>
      </c>
      <c r="R4290" s="4"/>
    </row>
    <row r="4291" spans="1:18" hidden="1" x14ac:dyDescent="0.2">
      <c r="A4291" s="6">
        <v>45553</v>
      </c>
      <c r="B4291" s="2">
        <v>50172</v>
      </c>
      <c r="C4291" s="2" t="s">
        <v>5404</v>
      </c>
      <c r="D4291" s="2" t="s">
        <v>6162</v>
      </c>
      <c r="E4291" s="1">
        <v>1468620</v>
      </c>
      <c r="F4291" s="8" t="s">
        <v>316</v>
      </c>
      <c r="G4291" s="1">
        <v>117490</v>
      </c>
      <c r="H4291" s="1">
        <v>1586110</v>
      </c>
      <c r="I4291" s="2" t="s">
        <v>1893</v>
      </c>
      <c r="J4291" s="2" t="s">
        <v>375</v>
      </c>
      <c r="K4291" s="1">
        <f>+VLOOKUP(B4291,[27]Sheet1!$A:$H,6,0)</f>
        <v>1468625</v>
      </c>
      <c r="L4291" s="1">
        <f t="shared" si="232"/>
        <v>5</v>
      </c>
      <c r="M4291" s="6">
        <f>+VLOOKUP(B4291,[27]Sheet1!$A:$H,8,0)</f>
        <v>45567</v>
      </c>
      <c r="N4291" t="s">
        <v>6214</v>
      </c>
      <c r="R4291" s="4"/>
    </row>
    <row r="4292" spans="1:18" hidden="1" x14ac:dyDescent="0.2">
      <c r="A4292" s="6">
        <v>45553</v>
      </c>
      <c r="B4292" s="2">
        <v>50173</v>
      </c>
      <c r="C4292" s="2" t="s">
        <v>5404</v>
      </c>
      <c r="D4292" s="2" t="s">
        <v>6163</v>
      </c>
      <c r="E4292" s="1">
        <v>11105800</v>
      </c>
      <c r="F4292" s="8" t="s">
        <v>316</v>
      </c>
      <c r="G4292" s="1">
        <v>888464</v>
      </c>
      <c r="H4292" s="1">
        <v>11994264</v>
      </c>
      <c r="I4292" s="2" t="s">
        <v>1893</v>
      </c>
      <c r="J4292" s="2" t="s">
        <v>375</v>
      </c>
      <c r="K4292" s="1">
        <f>+VLOOKUP(B4292,[27]Sheet1!$A:$H,6,0)</f>
        <v>11105800</v>
      </c>
      <c r="L4292" s="1">
        <f t="shared" si="232"/>
        <v>0</v>
      </c>
      <c r="M4292" s="6">
        <f>+VLOOKUP(B4292,[27]Sheet1!$A:$H,8,0)</f>
        <v>45567</v>
      </c>
      <c r="N4292" t="s">
        <v>6214</v>
      </c>
      <c r="R4292" s="4"/>
    </row>
    <row r="4293" spans="1:18" hidden="1" x14ac:dyDescent="0.2">
      <c r="A4293" s="6">
        <v>45553</v>
      </c>
      <c r="B4293" s="2">
        <v>50176</v>
      </c>
      <c r="C4293" s="2" t="s">
        <v>5404</v>
      </c>
      <c r="D4293" s="2" t="s">
        <v>6164</v>
      </c>
      <c r="E4293" s="1">
        <v>10259145</v>
      </c>
      <c r="F4293" s="8" t="s">
        <v>316</v>
      </c>
      <c r="G4293" s="1">
        <v>820732</v>
      </c>
      <c r="H4293" s="1">
        <v>11079877</v>
      </c>
      <c r="I4293" s="2" t="s">
        <v>1893</v>
      </c>
      <c r="J4293" s="2" t="s">
        <v>375</v>
      </c>
      <c r="K4293" s="1">
        <f>+VLOOKUP(B4293,[27]Sheet1!$A:$H,6,0)</f>
        <v>10259150</v>
      </c>
      <c r="L4293" s="1">
        <f t="shared" si="232"/>
        <v>5</v>
      </c>
      <c r="M4293" s="6">
        <f>+VLOOKUP(B4293,[27]Sheet1!$A:$H,8,0)</f>
        <v>45567</v>
      </c>
      <c r="N4293" t="s">
        <v>6214</v>
      </c>
      <c r="R4293" s="4"/>
    </row>
    <row r="4294" spans="1:18" hidden="1" x14ac:dyDescent="0.2">
      <c r="A4294" s="6">
        <v>45553</v>
      </c>
      <c r="B4294" s="2">
        <v>50290</v>
      </c>
      <c r="C4294" s="2" t="s">
        <v>5404</v>
      </c>
      <c r="D4294" s="2" t="s">
        <v>6158</v>
      </c>
      <c r="E4294" s="1">
        <v>50183</v>
      </c>
      <c r="F4294" s="8" t="s">
        <v>316</v>
      </c>
      <c r="G4294" s="1">
        <v>4015</v>
      </c>
      <c r="H4294" s="1">
        <v>54198</v>
      </c>
      <c r="I4294" s="2" t="s">
        <v>1893</v>
      </c>
      <c r="J4294" s="2" t="s">
        <v>375</v>
      </c>
      <c r="K4294" s="1">
        <f>+VLOOKUP(B4294,[27]Sheet1!$A:$H,6,0)</f>
        <v>50188</v>
      </c>
      <c r="L4294" s="1">
        <f t="shared" si="232"/>
        <v>5</v>
      </c>
      <c r="M4294" s="6">
        <f>+VLOOKUP(B4294,[27]Sheet1!$A:$H,8,0)</f>
        <v>45567</v>
      </c>
      <c r="N4294" t="s">
        <v>6214</v>
      </c>
      <c r="R4294" s="4"/>
    </row>
    <row r="4295" spans="1:18" hidden="1" x14ac:dyDescent="0.2">
      <c r="A4295" s="6">
        <v>45554</v>
      </c>
      <c r="B4295" s="2">
        <v>51155</v>
      </c>
      <c r="C4295" s="2" t="s">
        <v>5404</v>
      </c>
      <c r="D4295" s="2" t="s">
        <v>6165</v>
      </c>
      <c r="E4295" s="1">
        <v>6331626</v>
      </c>
      <c r="F4295" s="8" t="s">
        <v>316</v>
      </c>
      <c r="G4295" s="1">
        <v>506530</v>
      </c>
      <c r="H4295" s="1">
        <v>6838156</v>
      </c>
      <c r="I4295" s="2" t="s">
        <v>2818</v>
      </c>
      <c r="J4295" s="2" t="s">
        <v>364</v>
      </c>
      <c r="K4295" s="1">
        <f>+VLOOKUP(B4295,[27]Sheet1!$A:$H,6,0)</f>
        <v>6331625</v>
      </c>
      <c r="L4295" s="1">
        <f t="shared" si="232"/>
        <v>-1</v>
      </c>
      <c r="M4295" s="6">
        <f>+VLOOKUP(B4295,[27]Sheet1!$A:$H,8,0)</f>
        <v>45567</v>
      </c>
      <c r="N4295" t="s">
        <v>6214</v>
      </c>
      <c r="R4295" s="4"/>
    </row>
    <row r="4296" spans="1:18" hidden="1" x14ac:dyDescent="0.2">
      <c r="A4296" s="6">
        <v>45554</v>
      </c>
      <c r="B4296" s="2">
        <v>51177</v>
      </c>
      <c r="C4296" s="2" t="s">
        <v>5404</v>
      </c>
      <c r="D4296" s="2" t="s">
        <v>6166</v>
      </c>
      <c r="E4296" s="1">
        <v>2381320</v>
      </c>
      <c r="F4296" s="8" t="s">
        <v>316</v>
      </c>
      <c r="G4296" s="1">
        <v>190506</v>
      </c>
      <c r="H4296" s="1">
        <v>2571826</v>
      </c>
      <c r="I4296" s="2" t="s">
        <v>1554</v>
      </c>
      <c r="J4296" s="2" t="s">
        <v>2830</v>
      </c>
      <c r="K4296" s="1">
        <f>+VLOOKUP(B4296,[27]Sheet1!$A:$H,6,0)</f>
        <v>2381325</v>
      </c>
      <c r="L4296" s="1">
        <f t="shared" si="232"/>
        <v>5</v>
      </c>
      <c r="M4296" s="6">
        <f>+VLOOKUP(B4296,[27]Sheet1!$A:$H,8,0)</f>
        <v>45567</v>
      </c>
      <c r="N4296" t="s">
        <v>6214</v>
      </c>
      <c r="R4296" s="4"/>
    </row>
    <row r="4297" spans="1:18" hidden="1" x14ac:dyDescent="0.2">
      <c r="A4297" s="6">
        <v>45554</v>
      </c>
      <c r="B4297" s="2">
        <v>51178</v>
      </c>
      <c r="C4297" s="2" t="s">
        <v>5404</v>
      </c>
      <c r="D4297" s="2" t="s">
        <v>6167</v>
      </c>
      <c r="E4297" s="1">
        <v>2144100</v>
      </c>
      <c r="F4297" s="8" t="s">
        <v>316</v>
      </c>
      <c r="G4297" s="1">
        <v>171528</v>
      </c>
      <c r="H4297" s="1">
        <v>2315628</v>
      </c>
      <c r="I4297" s="2" t="s">
        <v>431</v>
      </c>
      <c r="J4297" s="2" t="s">
        <v>2857</v>
      </c>
      <c r="K4297" s="1">
        <f>+VLOOKUP(B4297,[27]Sheet1!$A:$H,6,0)</f>
        <v>2144100</v>
      </c>
      <c r="L4297" s="1">
        <f t="shared" si="232"/>
        <v>0</v>
      </c>
      <c r="M4297" s="6">
        <f>+VLOOKUP(B4297,[27]Sheet1!$A:$H,8,0)</f>
        <v>45567</v>
      </c>
      <c r="N4297" t="s">
        <v>6214</v>
      </c>
      <c r="R4297" s="4"/>
    </row>
    <row r="4298" spans="1:18" hidden="1" x14ac:dyDescent="0.2">
      <c r="A4298" s="6">
        <v>45554</v>
      </c>
      <c r="B4298" s="2">
        <v>51179</v>
      </c>
      <c r="C4298" s="2" t="s">
        <v>5404</v>
      </c>
      <c r="D4298" s="2" t="s">
        <v>6168</v>
      </c>
      <c r="E4298" s="1">
        <v>1072050</v>
      </c>
      <c r="F4298" s="8" t="s">
        <v>316</v>
      </c>
      <c r="G4298" s="1">
        <v>85764</v>
      </c>
      <c r="H4298" s="1">
        <v>1157814</v>
      </c>
      <c r="I4298" s="2" t="s">
        <v>1796</v>
      </c>
      <c r="J4298" s="2" t="s">
        <v>913</v>
      </c>
      <c r="K4298" s="1">
        <f>+VLOOKUP(B4298,[27]Sheet1!$A:$H,6,0)</f>
        <v>1072050</v>
      </c>
      <c r="L4298" s="1">
        <f t="shared" si="232"/>
        <v>0</v>
      </c>
      <c r="M4298" s="6">
        <f>+VLOOKUP(B4298,[27]Sheet1!$A:$H,8,0)</f>
        <v>45567</v>
      </c>
      <c r="N4298" t="s">
        <v>6214</v>
      </c>
      <c r="R4298" s="4"/>
    </row>
    <row r="4299" spans="1:18" hidden="1" x14ac:dyDescent="0.2">
      <c r="A4299" s="6">
        <v>45554</v>
      </c>
      <c r="B4299" s="2">
        <v>51201</v>
      </c>
      <c r="C4299" s="2" t="s">
        <v>5404</v>
      </c>
      <c r="D4299" s="2" t="s">
        <v>6169</v>
      </c>
      <c r="E4299" s="1">
        <v>2381320</v>
      </c>
      <c r="F4299" s="8" t="s">
        <v>316</v>
      </c>
      <c r="G4299" s="1">
        <v>190506</v>
      </c>
      <c r="H4299" s="1">
        <v>2571826</v>
      </c>
      <c r="I4299" s="2" t="s">
        <v>2339</v>
      </c>
      <c r="J4299" s="2" t="s">
        <v>1408</v>
      </c>
      <c r="K4299" s="1">
        <f>+VLOOKUP(B4299,[27]Sheet1!$A:$H,6,0)</f>
        <v>2381325</v>
      </c>
      <c r="L4299" s="1">
        <f t="shared" ref="L4299:L4352" si="233">+K4299-E4299</f>
        <v>5</v>
      </c>
      <c r="M4299" s="6">
        <f>+VLOOKUP(B4299,[27]Sheet1!$A:$H,8,0)</f>
        <v>45567</v>
      </c>
      <c r="N4299" t="s">
        <v>6214</v>
      </c>
      <c r="R4299" s="4"/>
    </row>
    <row r="4300" spans="1:18" hidden="1" x14ac:dyDescent="0.2">
      <c r="A4300" s="6">
        <v>45554</v>
      </c>
      <c r="B4300" s="2">
        <v>51202</v>
      </c>
      <c r="C4300" s="2" t="s">
        <v>5404</v>
      </c>
      <c r="D4300" s="2" t="s">
        <v>6170</v>
      </c>
      <c r="E4300" s="1">
        <v>1110580</v>
      </c>
      <c r="F4300" s="8" t="s">
        <v>316</v>
      </c>
      <c r="G4300" s="1">
        <v>88846</v>
      </c>
      <c r="H4300" s="1">
        <v>1199426</v>
      </c>
      <c r="I4300" s="2" t="s">
        <v>1900</v>
      </c>
      <c r="J4300" s="2" t="s">
        <v>441</v>
      </c>
      <c r="K4300" s="1">
        <f>+VLOOKUP(B4300,[27]Sheet1!$A:$H,6,0)</f>
        <v>1110575</v>
      </c>
      <c r="L4300" s="1">
        <f t="shared" si="233"/>
        <v>-5</v>
      </c>
      <c r="M4300" s="6">
        <f>+VLOOKUP(B4300,[27]Sheet1!$A:$H,8,0)</f>
        <v>45567</v>
      </c>
      <c r="N4300" t="s">
        <v>6214</v>
      </c>
      <c r="R4300" s="4"/>
    </row>
    <row r="4301" spans="1:18" hidden="1" x14ac:dyDescent="0.2">
      <c r="A4301" s="6">
        <v>45555</v>
      </c>
      <c r="B4301" s="2">
        <v>1303</v>
      </c>
      <c r="C4301" s="2" t="s">
        <v>5468</v>
      </c>
      <c r="D4301" s="2" t="s">
        <v>1889</v>
      </c>
      <c r="E4301" s="1">
        <v>-489908</v>
      </c>
      <c r="F4301" s="8" t="s">
        <v>316</v>
      </c>
      <c r="G4301" s="1">
        <v>-39192</v>
      </c>
      <c r="H4301" s="1">
        <v>-529100</v>
      </c>
      <c r="I4301" s="2" t="s">
        <v>2818</v>
      </c>
      <c r="J4301" s="2" t="s">
        <v>364</v>
      </c>
      <c r="K4301" s="1">
        <f>+VLOOKUP(B4301,[27]Sheet1!$A:$H,6,0)</f>
        <v>-489908</v>
      </c>
      <c r="L4301" s="1">
        <f t="shared" si="233"/>
        <v>0</v>
      </c>
      <c r="M4301" s="6">
        <f>+VLOOKUP(B4301,[27]Sheet1!$A:$H,8,0)</f>
        <v>45567</v>
      </c>
      <c r="N4301" t="s">
        <v>6214</v>
      </c>
      <c r="R4301" s="4"/>
    </row>
    <row r="4302" spans="1:18" hidden="1" x14ac:dyDescent="0.2">
      <c r="A4302" s="6">
        <v>45555</v>
      </c>
      <c r="B4302" s="2">
        <v>1304</v>
      </c>
      <c r="C4302" s="2" t="s">
        <v>5468</v>
      </c>
      <c r="D4302" s="2" t="s">
        <v>1889</v>
      </c>
      <c r="E4302" s="1">
        <v>-111058</v>
      </c>
      <c r="F4302" s="8" t="s">
        <v>316</v>
      </c>
      <c r="G4302" s="1">
        <v>-8885</v>
      </c>
      <c r="H4302" s="1">
        <v>-119943</v>
      </c>
      <c r="I4302" s="2" t="s">
        <v>24</v>
      </c>
      <c r="J4302" s="2" t="s">
        <v>349</v>
      </c>
      <c r="K4302" s="1">
        <f>+VLOOKUP(B4302,[27]Sheet1!$A:$H,6,0)</f>
        <v>-111058</v>
      </c>
      <c r="L4302" s="1">
        <f t="shared" si="233"/>
        <v>0</v>
      </c>
      <c r="M4302" s="6">
        <f>+VLOOKUP(B4302,[27]Sheet1!$A:$H,8,0)</f>
        <v>45567</v>
      </c>
      <c r="N4302" t="s">
        <v>6214</v>
      </c>
      <c r="R4302" s="4"/>
    </row>
    <row r="4303" spans="1:18" hidden="1" x14ac:dyDescent="0.2">
      <c r="A4303" s="6">
        <v>45555</v>
      </c>
      <c r="B4303" s="2">
        <v>51476</v>
      </c>
      <c r="C4303" s="2" t="s">
        <v>5404</v>
      </c>
      <c r="D4303" s="2" t="s">
        <v>6171</v>
      </c>
      <c r="E4303" s="1">
        <v>2632235</v>
      </c>
      <c r="F4303" s="8" t="s">
        <v>316</v>
      </c>
      <c r="G4303" s="1">
        <v>210579</v>
      </c>
      <c r="H4303" s="1">
        <v>2842814</v>
      </c>
      <c r="I4303" s="2" t="s">
        <v>1222</v>
      </c>
      <c r="J4303" s="2" t="s">
        <v>915</v>
      </c>
      <c r="K4303" s="1">
        <f>+VLOOKUP(B4303,[27]Sheet1!$A:$H,6,0)</f>
        <v>2632238</v>
      </c>
      <c r="L4303" s="1">
        <f t="shared" si="233"/>
        <v>3</v>
      </c>
      <c r="M4303" s="6">
        <f>+VLOOKUP(B4303,[27]Sheet1!$A:$H,8,0)</f>
        <v>45567</v>
      </c>
      <c r="N4303" t="s">
        <v>6214</v>
      </c>
      <c r="R4303" s="4"/>
    </row>
    <row r="4304" spans="1:18" hidden="1" x14ac:dyDescent="0.2">
      <c r="A4304" s="6">
        <v>45555</v>
      </c>
      <c r="B4304" s="2">
        <v>51478</v>
      </c>
      <c r="C4304" s="2" t="s">
        <v>5404</v>
      </c>
      <c r="D4304" s="2" t="s">
        <v>6172</v>
      </c>
      <c r="E4304" s="1">
        <v>1160763</v>
      </c>
      <c r="F4304" s="8" t="s">
        <v>316</v>
      </c>
      <c r="G4304" s="1">
        <v>92861</v>
      </c>
      <c r="H4304" s="1">
        <v>1253624</v>
      </c>
      <c r="I4304" s="2" t="s">
        <v>2119</v>
      </c>
      <c r="J4304" s="2" t="s">
        <v>1150</v>
      </c>
      <c r="K4304" s="1">
        <f>+VLOOKUP(B4304,[27]Sheet1!$A:$H,6,0)</f>
        <v>1160763</v>
      </c>
      <c r="L4304" s="1">
        <f t="shared" si="233"/>
        <v>0</v>
      </c>
      <c r="M4304" s="6">
        <f>+VLOOKUP(B4304,[27]Sheet1!$A:$H,8,0)</f>
        <v>45567</v>
      </c>
      <c r="N4304" t="s">
        <v>6214</v>
      </c>
      <c r="R4304" s="4"/>
    </row>
    <row r="4305" spans="1:18" hidden="1" x14ac:dyDescent="0.2">
      <c r="A4305" s="6">
        <v>45555</v>
      </c>
      <c r="B4305" s="2">
        <v>51480</v>
      </c>
      <c r="C4305" s="2" t="s">
        <v>5404</v>
      </c>
      <c r="D4305" s="2" t="s">
        <v>6173</v>
      </c>
      <c r="E4305" s="1">
        <v>2883150</v>
      </c>
      <c r="F4305" s="8" t="s">
        <v>316</v>
      </c>
      <c r="G4305" s="1">
        <v>230652</v>
      </c>
      <c r="H4305" s="1">
        <v>3113802</v>
      </c>
      <c r="I4305" s="2" t="s">
        <v>2355</v>
      </c>
      <c r="J4305" s="2" t="s">
        <v>2013</v>
      </c>
      <c r="K4305" s="1">
        <f>+VLOOKUP(B4305,[27]Sheet1!$A:$H,6,0)</f>
        <v>2883150</v>
      </c>
      <c r="L4305" s="1">
        <f t="shared" si="233"/>
        <v>0</v>
      </c>
      <c r="M4305" s="6">
        <f>+VLOOKUP(B4305,[27]Sheet1!$A:$H,8,0)</f>
        <v>45567</v>
      </c>
      <c r="N4305" t="s">
        <v>6214</v>
      </c>
      <c r="R4305" s="4"/>
    </row>
    <row r="4306" spans="1:18" hidden="1" x14ac:dyDescent="0.2">
      <c r="A4306" s="6">
        <v>45556</v>
      </c>
      <c r="B4306" s="2">
        <v>51702</v>
      </c>
      <c r="C4306" s="2" t="s">
        <v>5404</v>
      </c>
      <c r="D4306" s="2" t="s">
        <v>6174</v>
      </c>
      <c r="E4306" s="1">
        <v>5211435</v>
      </c>
      <c r="F4306" s="8" t="s">
        <v>316</v>
      </c>
      <c r="G4306" s="1">
        <v>416915</v>
      </c>
      <c r="H4306" s="1">
        <v>5628350</v>
      </c>
      <c r="I4306" s="2" t="s">
        <v>2445</v>
      </c>
      <c r="J4306" s="2" t="s">
        <v>1098</v>
      </c>
      <c r="K4306" s="1">
        <f>+VLOOKUP(B4306,[27]Sheet1!$A:$H,6,0)</f>
        <v>5211438</v>
      </c>
      <c r="L4306" s="1">
        <f t="shared" si="233"/>
        <v>3</v>
      </c>
      <c r="M4306" s="6">
        <f>+VLOOKUP(B4306,[27]Sheet1!$A:$H,8,0)</f>
        <v>45567</v>
      </c>
      <c r="N4306" t="s">
        <v>6214</v>
      </c>
      <c r="R4306" s="4"/>
    </row>
    <row r="4307" spans="1:18" hidden="1" x14ac:dyDescent="0.2">
      <c r="A4307" s="6">
        <v>45556</v>
      </c>
      <c r="B4307" s="2">
        <v>51703</v>
      </c>
      <c r="C4307" s="2" t="s">
        <v>5404</v>
      </c>
      <c r="D4307" s="2" t="s">
        <v>6175</v>
      </c>
      <c r="E4307" s="1">
        <v>4960520</v>
      </c>
      <c r="F4307" s="8" t="s">
        <v>316</v>
      </c>
      <c r="G4307" s="1">
        <v>396842</v>
      </c>
      <c r="H4307" s="1">
        <v>5357362</v>
      </c>
      <c r="I4307" s="2" t="s">
        <v>2818</v>
      </c>
      <c r="J4307" s="2" t="s">
        <v>364</v>
      </c>
      <c r="K4307" s="1">
        <f>+VLOOKUP(B4307,[27]Sheet1!$A:$H,6,0)</f>
        <v>4960525</v>
      </c>
      <c r="L4307" s="1">
        <f t="shared" si="233"/>
        <v>5</v>
      </c>
      <c r="M4307" s="6">
        <f>+VLOOKUP(B4307,[27]Sheet1!$A:$H,8,0)</f>
        <v>45567</v>
      </c>
      <c r="N4307" t="s">
        <v>6214</v>
      </c>
      <c r="R4307" s="4"/>
    </row>
    <row r="4308" spans="1:18" hidden="1" x14ac:dyDescent="0.2">
      <c r="A4308" s="6">
        <v>45556</v>
      </c>
      <c r="B4308" s="2">
        <v>51704</v>
      </c>
      <c r="C4308" s="2" t="s">
        <v>5404</v>
      </c>
      <c r="D4308" s="2" t="s">
        <v>6176</v>
      </c>
      <c r="E4308" s="1">
        <v>558030</v>
      </c>
      <c r="F4308" s="8" t="s">
        <v>316</v>
      </c>
      <c r="G4308" s="1">
        <v>44642</v>
      </c>
      <c r="H4308" s="1">
        <v>602672</v>
      </c>
      <c r="I4308" s="2" t="s">
        <v>2355</v>
      </c>
      <c r="J4308" s="2" t="s">
        <v>2013</v>
      </c>
      <c r="K4308" s="1">
        <f>+VLOOKUP(B4308,[27]Sheet1!$A:$H,6,0)</f>
        <v>558025</v>
      </c>
      <c r="L4308" s="1">
        <f t="shared" si="233"/>
        <v>-5</v>
      </c>
      <c r="M4308" s="6">
        <f>+VLOOKUP(B4308,[27]Sheet1!$A:$H,8,0)</f>
        <v>45567</v>
      </c>
      <c r="N4308" t="s">
        <v>6214</v>
      </c>
      <c r="R4308" s="4"/>
    </row>
    <row r="4309" spans="1:18" hidden="1" x14ac:dyDescent="0.2">
      <c r="A4309" s="6">
        <v>45558</v>
      </c>
      <c r="B4309" s="2">
        <v>1320</v>
      </c>
      <c r="C4309" s="2" t="s">
        <v>5468</v>
      </c>
      <c r="D4309" s="2" t="s">
        <v>1889</v>
      </c>
      <c r="E4309" s="1">
        <v>-333174</v>
      </c>
      <c r="F4309" s="8" t="s">
        <v>316</v>
      </c>
      <c r="G4309" s="1">
        <v>-26654</v>
      </c>
      <c r="H4309" s="1">
        <v>-359828</v>
      </c>
      <c r="I4309" s="2" t="s">
        <v>1893</v>
      </c>
      <c r="J4309" s="2" t="s">
        <v>375</v>
      </c>
      <c r="K4309" s="1">
        <f>+VLOOKUP(B4309,[27]Sheet1!$A:$H,6,0)</f>
        <v>-333174</v>
      </c>
      <c r="L4309" s="1">
        <f t="shared" si="233"/>
        <v>0</v>
      </c>
      <c r="M4309" s="6">
        <f>+VLOOKUP(B4309,[27]Sheet1!$A:$H,8,0)</f>
        <v>45567</v>
      </c>
      <c r="N4309" t="s">
        <v>6214</v>
      </c>
      <c r="R4309" s="4"/>
    </row>
    <row r="4310" spans="1:18" hidden="1" x14ac:dyDescent="0.2">
      <c r="A4310" s="6">
        <v>45558</v>
      </c>
      <c r="B4310" s="2">
        <v>51730</v>
      </c>
      <c r="C4310" s="2" t="s">
        <v>5404</v>
      </c>
      <c r="D4310" s="2" t="s">
        <v>6177</v>
      </c>
      <c r="E4310" s="1">
        <v>1110580</v>
      </c>
      <c r="F4310" s="8" t="s">
        <v>316</v>
      </c>
      <c r="G4310" s="1">
        <v>88846</v>
      </c>
      <c r="H4310" s="1">
        <v>1199426</v>
      </c>
      <c r="I4310" s="2" t="s">
        <v>944</v>
      </c>
      <c r="J4310" s="2" t="s">
        <v>319</v>
      </c>
      <c r="K4310" s="1">
        <f>+VLOOKUP(B4310,[27]Sheet1!$A:$H,6,0)</f>
        <v>1110575</v>
      </c>
      <c r="L4310" s="1">
        <f t="shared" si="233"/>
        <v>-5</v>
      </c>
      <c r="M4310" s="6">
        <f>+VLOOKUP(B4310,[27]Sheet1!$A:$H,8,0)</f>
        <v>45567</v>
      </c>
      <c r="N4310" t="s">
        <v>6214</v>
      </c>
      <c r="R4310" s="4"/>
    </row>
    <row r="4311" spans="1:18" hidden="1" x14ac:dyDescent="0.2">
      <c r="A4311" s="6">
        <v>45559</v>
      </c>
      <c r="B4311" s="2">
        <v>51820</v>
      </c>
      <c r="C4311" s="2" t="s">
        <v>5404</v>
      </c>
      <c r="D4311" s="2" t="s">
        <v>6178</v>
      </c>
      <c r="E4311" s="1">
        <v>20459320</v>
      </c>
      <c r="F4311" s="8" t="s">
        <v>316</v>
      </c>
      <c r="G4311" s="1">
        <v>1636746</v>
      </c>
      <c r="H4311" s="1">
        <v>22096066</v>
      </c>
      <c r="I4311" s="2" t="s">
        <v>2355</v>
      </c>
      <c r="J4311" s="2" t="s">
        <v>2013</v>
      </c>
      <c r="K4311" s="1">
        <f>+VLOOKUP(B4311,[27]Sheet1!$A:$H,6,0)</f>
        <v>20459325</v>
      </c>
      <c r="L4311" s="1">
        <f t="shared" si="233"/>
        <v>5</v>
      </c>
      <c r="M4311" s="6">
        <f>+VLOOKUP(B4311,[27]Sheet1!$A:$H,8,0)</f>
        <v>45567</v>
      </c>
      <c r="N4311" t="s">
        <v>6214</v>
      </c>
      <c r="R4311" s="4"/>
    </row>
    <row r="4312" spans="1:18" hidden="1" x14ac:dyDescent="0.2">
      <c r="A4312" s="6">
        <v>45559</v>
      </c>
      <c r="B4312" s="2">
        <v>51821</v>
      </c>
      <c r="C4312" s="2" t="s">
        <v>5404</v>
      </c>
      <c r="D4312" s="2" t="s">
        <v>6179</v>
      </c>
      <c r="E4312" s="1">
        <v>9218860</v>
      </c>
      <c r="F4312" s="8" t="s">
        <v>316</v>
      </c>
      <c r="G4312" s="1">
        <v>737509</v>
      </c>
      <c r="H4312" s="1">
        <v>9956369</v>
      </c>
      <c r="I4312" s="2" t="s">
        <v>2355</v>
      </c>
      <c r="J4312" s="2" t="s">
        <v>2013</v>
      </c>
      <c r="K4312" s="1">
        <f>+VLOOKUP(B4312,[27]Sheet1!$A:$H,6,0)</f>
        <v>9218863</v>
      </c>
      <c r="L4312" s="1">
        <f t="shared" si="233"/>
        <v>3</v>
      </c>
      <c r="M4312" s="6">
        <f>+VLOOKUP(B4312,[27]Sheet1!$A:$H,8,0)</f>
        <v>45567</v>
      </c>
      <c r="N4312" t="s">
        <v>6214</v>
      </c>
      <c r="R4312" s="4"/>
    </row>
    <row r="4313" spans="1:18" hidden="1" x14ac:dyDescent="0.2">
      <c r="A4313" s="6">
        <v>45559</v>
      </c>
      <c r="B4313" s="2">
        <v>51854</v>
      </c>
      <c r="C4313" s="2" t="s">
        <v>5404</v>
      </c>
      <c r="D4313" s="2" t="s">
        <v>6180</v>
      </c>
      <c r="E4313" s="1">
        <v>2830115</v>
      </c>
      <c r="F4313" s="8" t="s">
        <v>316</v>
      </c>
      <c r="G4313" s="1">
        <v>226409</v>
      </c>
      <c r="H4313" s="1">
        <v>3056524</v>
      </c>
      <c r="I4313" s="2" t="s">
        <v>1893</v>
      </c>
      <c r="J4313" s="2" t="s">
        <v>375</v>
      </c>
      <c r="K4313" s="1">
        <f>+VLOOKUP(B4313,[27]Sheet1!$A:$H,6,0)</f>
        <v>2830113</v>
      </c>
      <c r="L4313" s="1">
        <f t="shared" si="233"/>
        <v>-2</v>
      </c>
      <c r="M4313" s="6">
        <f>+VLOOKUP(B4313,[27]Sheet1!$A:$H,8,0)</f>
        <v>45567</v>
      </c>
      <c r="N4313" t="s">
        <v>6214</v>
      </c>
      <c r="R4313" s="4"/>
    </row>
    <row r="4314" spans="1:18" hidden="1" x14ac:dyDescent="0.2">
      <c r="A4314" s="6">
        <v>45559</v>
      </c>
      <c r="B4314" s="2">
        <v>51855</v>
      </c>
      <c r="C4314" s="2" t="s">
        <v>5404</v>
      </c>
      <c r="D4314" s="2" t="s">
        <v>6181</v>
      </c>
      <c r="E4314" s="1">
        <v>558030</v>
      </c>
      <c r="F4314" s="8" t="s">
        <v>316</v>
      </c>
      <c r="G4314" s="1">
        <v>44642</v>
      </c>
      <c r="H4314" s="1">
        <v>602672</v>
      </c>
      <c r="I4314" s="2" t="s">
        <v>1893</v>
      </c>
      <c r="J4314" s="2" t="s">
        <v>375</v>
      </c>
      <c r="K4314" s="1">
        <f>+VLOOKUP(B4314,[27]Sheet1!$A:$H,6,0)</f>
        <v>558025</v>
      </c>
      <c r="L4314" s="1">
        <f t="shared" si="233"/>
        <v>-5</v>
      </c>
      <c r="M4314" s="6">
        <f>+VLOOKUP(B4314,[27]Sheet1!$A:$H,8,0)</f>
        <v>45567</v>
      </c>
      <c r="N4314" t="s">
        <v>6214</v>
      </c>
      <c r="R4314" s="4"/>
    </row>
    <row r="4315" spans="1:18" hidden="1" x14ac:dyDescent="0.2">
      <c r="A4315" s="6">
        <v>45559</v>
      </c>
      <c r="B4315" s="2">
        <v>51856</v>
      </c>
      <c r="C4315" s="2" t="s">
        <v>5404</v>
      </c>
      <c r="D4315" s="2" t="s">
        <v>6182</v>
      </c>
      <c r="E4315" s="1">
        <v>558030</v>
      </c>
      <c r="F4315" s="8" t="s">
        <v>316</v>
      </c>
      <c r="G4315" s="1">
        <v>44642</v>
      </c>
      <c r="H4315" s="1">
        <v>602672</v>
      </c>
      <c r="I4315" s="2" t="s">
        <v>1893</v>
      </c>
      <c r="J4315" s="2" t="s">
        <v>375</v>
      </c>
      <c r="K4315" s="1">
        <f>+VLOOKUP(B4315,[27]Sheet1!$A:$H,6,0)</f>
        <v>558025</v>
      </c>
      <c r="L4315" s="1">
        <f t="shared" si="233"/>
        <v>-5</v>
      </c>
      <c r="M4315" s="6">
        <f>+VLOOKUP(B4315,[27]Sheet1!$A:$H,8,0)</f>
        <v>45567</v>
      </c>
      <c r="N4315" t="s">
        <v>6214</v>
      </c>
      <c r="R4315" s="4"/>
    </row>
    <row r="4316" spans="1:18" hidden="1" x14ac:dyDescent="0.2">
      <c r="A4316" s="6">
        <v>45559</v>
      </c>
      <c r="B4316" s="2">
        <v>51857</v>
      </c>
      <c r="C4316" s="2" t="s">
        <v>5404</v>
      </c>
      <c r="D4316" s="2" t="s">
        <v>6183</v>
      </c>
      <c r="E4316" s="1">
        <v>2367176</v>
      </c>
      <c r="F4316" s="8" t="s">
        <v>316</v>
      </c>
      <c r="G4316" s="1">
        <v>189374</v>
      </c>
      <c r="H4316" s="1">
        <v>2556550</v>
      </c>
      <c r="I4316" s="2" t="s">
        <v>1893</v>
      </c>
      <c r="J4316" s="2" t="s">
        <v>375</v>
      </c>
      <c r="K4316" s="1">
        <f>+VLOOKUP(B4316,[27]Sheet1!$A:$H,6,0)</f>
        <v>2367175</v>
      </c>
      <c r="L4316" s="1">
        <f t="shared" si="233"/>
        <v>-1</v>
      </c>
      <c r="M4316" s="6">
        <f>+VLOOKUP(B4316,[27]Sheet1!$A:$H,8,0)</f>
        <v>45567</v>
      </c>
      <c r="N4316" t="s">
        <v>6214</v>
      </c>
      <c r="R4316" s="4"/>
    </row>
    <row r="4317" spans="1:18" hidden="1" x14ac:dyDescent="0.2">
      <c r="A4317" s="6">
        <v>45559</v>
      </c>
      <c r="B4317" s="2">
        <v>51858</v>
      </c>
      <c r="C4317" s="2" t="s">
        <v>5404</v>
      </c>
      <c r="D4317" s="2" t="s">
        <v>6184</v>
      </c>
      <c r="E4317" s="1">
        <v>3492740</v>
      </c>
      <c r="F4317" s="8" t="s">
        <v>316</v>
      </c>
      <c r="G4317" s="1">
        <v>279419</v>
      </c>
      <c r="H4317" s="1">
        <v>3772159</v>
      </c>
      <c r="I4317" s="2" t="s">
        <v>1893</v>
      </c>
      <c r="J4317" s="2" t="s">
        <v>375</v>
      </c>
      <c r="K4317" s="1">
        <f>+VLOOKUP(B4317,[27]Sheet1!$A:$H,6,0)</f>
        <v>3492738</v>
      </c>
      <c r="L4317" s="1">
        <f t="shared" si="233"/>
        <v>-2</v>
      </c>
      <c r="M4317" s="6">
        <f>+VLOOKUP(B4317,[27]Sheet1!$A:$H,8,0)</f>
        <v>45567</v>
      </c>
      <c r="N4317" t="s">
        <v>6214</v>
      </c>
      <c r="R4317" s="4"/>
    </row>
    <row r="4318" spans="1:18" hidden="1" x14ac:dyDescent="0.2">
      <c r="A4318" s="6">
        <v>45559</v>
      </c>
      <c r="B4318" s="2">
        <v>51859</v>
      </c>
      <c r="C4318" s="2" t="s">
        <v>5404</v>
      </c>
      <c r="D4318" s="2" t="s">
        <v>6185</v>
      </c>
      <c r="E4318" s="1">
        <v>4398222</v>
      </c>
      <c r="F4318" s="8" t="s">
        <v>316</v>
      </c>
      <c r="G4318" s="1">
        <v>351858</v>
      </c>
      <c r="H4318" s="1">
        <v>4750080</v>
      </c>
      <c r="I4318" s="2" t="s">
        <v>1893</v>
      </c>
      <c r="J4318" s="2" t="s">
        <v>375</v>
      </c>
      <c r="K4318" s="1">
        <f>+VLOOKUP(B4318,[27]Sheet1!$A:$H,6,0)</f>
        <v>4398225</v>
      </c>
      <c r="L4318" s="1">
        <f t="shared" si="233"/>
        <v>3</v>
      </c>
      <c r="M4318" s="6">
        <f>+VLOOKUP(B4318,[27]Sheet1!$A:$H,8,0)</f>
        <v>45567</v>
      </c>
      <c r="N4318" t="s">
        <v>6214</v>
      </c>
      <c r="R4318" s="4"/>
    </row>
    <row r="4319" spans="1:18" hidden="1" x14ac:dyDescent="0.2">
      <c r="A4319" s="6">
        <v>45560</v>
      </c>
      <c r="B4319" s="2">
        <v>1326</v>
      </c>
      <c r="C4319" s="2" t="s">
        <v>5468</v>
      </c>
      <c r="D4319" s="2" t="s">
        <v>1889</v>
      </c>
      <c r="E4319" s="1">
        <v>-111058</v>
      </c>
      <c r="F4319" s="8" t="s">
        <v>316</v>
      </c>
      <c r="G4319" s="1">
        <v>-8885</v>
      </c>
      <c r="H4319" s="1">
        <v>-119943</v>
      </c>
      <c r="I4319" s="2" t="s">
        <v>944</v>
      </c>
      <c r="J4319" s="2" t="s">
        <v>319</v>
      </c>
      <c r="K4319" s="1">
        <f>+VLOOKUP(B4319,[27]Sheet1!$A:$H,6,0)</f>
        <v>-111058</v>
      </c>
      <c r="L4319" s="1">
        <f t="shared" si="233"/>
        <v>0</v>
      </c>
      <c r="M4319" s="6">
        <f>+VLOOKUP(B4319,[27]Sheet1!$A:$H,8,0)</f>
        <v>45567</v>
      </c>
      <c r="N4319" t="s">
        <v>6214</v>
      </c>
      <c r="R4319" s="4"/>
    </row>
    <row r="4320" spans="1:18" hidden="1" x14ac:dyDescent="0.2">
      <c r="A4320" s="6">
        <v>45562</v>
      </c>
      <c r="B4320" s="2">
        <v>53225</v>
      </c>
      <c r="C4320" s="2" t="s">
        <v>5404</v>
      </c>
      <c r="D4320" s="2" t="s">
        <v>6186</v>
      </c>
      <c r="E4320" s="1">
        <v>4100855</v>
      </c>
      <c r="F4320" s="8" t="s">
        <v>316</v>
      </c>
      <c r="G4320" s="1">
        <v>328068</v>
      </c>
      <c r="H4320" s="1">
        <v>4428923</v>
      </c>
      <c r="I4320" s="2" t="s">
        <v>2355</v>
      </c>
      <c r="J4320" s="2" t="s">
        <v>2013</v>
      </c>
      <c r="K4320" s="1">
        <f>+VLOOKUP(B4320,[27]Sheet1!$A:$H,6,0)</f>
        <v>4100850</v>
      </c>
      <c r="L4320" s="1">
        <f t="shared" si="233"/>
        <v>-5</v>
      </c>
      <c r="M4320" s="6">
        <f>+VLOOKUP(B4320,[27]Sheet1!$A:$H,8,0)</f>
        <v>45567</v>
      </c>
      <c r="N4320" t="s">
        <v>6214</v>
      </c>
      <c r="R4320" s="4"/>
    </row>
    <row r="4321" spans="1:18" hidden="1" x14ac:dyDescent="0.2">
      <c r="A4321" s="6">
        <v>45562</v>
      </c>
      <c r="B4321" s="2">
        <v>53226</v>
      </c>
      <c r="C4321" s="2" t="s">
        <v>5404</v>
      </c>
      <c r="D4321" s="2" t="s">
        <v>6187</v>
      </c>
      <c r="E4321" s="1">
        <v>6591900</v>
      </c>
      <c r="F4321" s="8" t="s">
        <v>316</v>
      </c>
      <c r="G4321" s="1">
        <v>527352</v>
      </c>
      <c r="H4321" s="1">
        <v>7119252</v>
      </c>
      <c r="I4321" s="2" t="s">
        <v>2355</v>
      </c>
      <c r="J4321" s="2" t="s">
        <v>2013</v>
      </c>
      <c r="K4321" s="1">
        <f>+VLOOKUP(B4321,[27]Sheet1!$A:$H,6,0)</f>
        <v>6591900</v>
      </c>
      <c r="L4321" s="1">
        <f t="shared" si="233"/>
        <v>0</v>
      </c>
      <c r="M4321" s="6">
        <f>+VLOOKUP(B4321,[27]Sheet1!$A:$H,8,0)</f>
        <v>45567</v>
      </c>
      <c r="N4321" t="s">
        <v>6214</v>
      </c>
      <c r="R4321" s="4"/>
    </row>
    <row r="4322" spans="1:18" hidden="1" x14ac:dyDescent="0.2">
      <c r="A4322" s="6">
        <v>45562</v>
      </c>
      <c r="B4322" s="2">
        <v>53227</v>
      </c>
      <c r="C4322" s="2" t="s">
        <v>5404</v>
      </c>
      <c r="D4322" s="2" t="s">
        <v>6188</v>
      </c>
      <c r="E4322" s="1">
        <v>558030</v>
      </c>
      <c r="F4322" s="8" t="s">
        <v>316</v>
      </c>
      <c r="G4322" s="1">
        <v>44642</v>
      </c>
      <c r="H4322" s="1">
        <v>602672</v>
      </c>
      <c r="I4322" s="2" t="s">
        <v>1900</v>
      </c>
      <c r="J4322" s="2" t="s">
        <v>441</v>
      </c>
      <c r="K4322" s="1">
        <f>+VLOOKUP(B4322,[27]Sheet1!$A:$H,6,0)</f>
        <v>558025</v>
      </c>
      <c r="L4322" s="1">
        <f t="shared" si="233"/>
        <v>-5</v>
      </c>
      <c r="M4322" s="6">
        <f>+VLOOKUP(B4322,[27]Sheet1!$A:$H,8,0)</f>
        <v>45567</v>
      </c>
      <c r="N4322" t="s">
        <v>6214</v>
      </c>
      <c r="R4322" s="4"/>
    </row>
    <row r="4323" spans="1:18" hidden="1" x14ac:dyDescent="0.2">
      <c r="A4323" s="6">
        <v>45562</v>
      </c>
      <c r="B4323" s="2">
        <v>53228</v>
      </c>
      <c r="C4323" s="2" t="s">
        <v>5404</v>
      </c>
      <c r="D4323" s="2" t="s">
        <v>6189</v>
      </c>
      <c r="E4323" s="1">
        <v>5462350</v>
      </c>
      <c r="F4323" s="8" t="s">
        <v>316</v>
      </c>
      <c r="G4323" s="1">
        <v>436988</v>
      </c>
      <c r="H4323" s="1">
        <v>5899338</v>
      </c>
      <c r="I4323" s="2" t="s">
        <v>1796</v>
      </c>
      <c r="J4323" s="2" t="s">
        <v>913</v>
      </c>
      <c r="K4323" s="1">
        <f>+VLOOKUP(B4323,[27]Sheet1!$A:$H,6,0)</f>
        <v>5462350</v>
      </c>
      <c r="L4323" s="1">
        <f t="shared" si="233"/>
        <v>0</v>
      </c>
      <c r="M4323" s="6">
        <f>+VLOOKUP(B4323,[27]Sheet1!$A:$H,8,0)</f>
        <v>45567</v>
      </c>
      <c r="N4323" t="s">
        <v>6214</v>
      </c>
      <c r="R4323" s="4"/>
    </row>
    <row r="4324" spans="1:18" hidden="1" x14ac:dyDescent="0.2">
      <c r="A4324" s="6">
        <v>45562</v>
      </c>
      <c r="B4324" s="2">
        <v>53229</v>
      </c>
      <c r="C4324" s="2" t="s">
        <v>5404</v>
      </c>
      <c r="D4324" s="2" t="s">
        <v>6190</v>
      </c>
      <c r="E4324" s="1">
        <v>558030</v>
      </c>
      <c r="F4324" s="8" t="s">
        <v>316</v>
      </c>
      <c r="G4324" s="1">
        <v>44642</v>
      </c>
      <c r="H4324" s="1">
        <v>602672</v>
      </c>
      <c r="I4324" s="2" t="s">
        <v>1796</v>
      </c>
      <c r="J4324" s="2" t="s">
        <v>913</v>
      </c>
      <c r="K4324" s="1">
        <f>+VLOOKUP(B4324,[27]Sheet1!$A:$H,6,0)</f>
        <v>558025</v>
      </c>
      <c r="L4324" s="1">
        <f t="shared" si="233"/>
        <v>-5</v>
      </c>
      <c r="M4324" s="6">
        <f>+VLOOKUP(B4324,[27]Sheet1!$A:$H,8,0)</f>
        <v>45567</v>
      </c>
      <c r="N4324" t="s">
        <v>6214</v>
      </c>
      <c r="R4324" s="4"/>
    </row>
    <row r="4325" spans="1:18" hidden="1" x14ac:dyDescent="0.2">
      <c r="A4325" s="6">
        <v>45562</v>
      </c>
      <c r="B4325" s="2">
        <v>53230</v>
      </c>
      <c r="C4325" s="2" t="s">
        <v>5404</v>
      </c>
      <c r="D4325" s="2" t="s">
        <v>6191</v>
      </c>
      <c r="E4325" s="1">
        <v>558030</v>
      </c>
      <c r="F4325" s="8" t="s">
        <v>316</v>
      </c>
      <c r="G4325" s="1">
        <v>44642</v>
      </c>
      <c r="H4325" s="1">
        <v>602672</v>
      </c>
      <c r="I4325" s="2" t="s">
        <v>1796</v>
      </c>
      <c r="J4325" s="2" t="s">
        <v>913</v>
      </c>
      <c r="K4325" s="1">
        <f>+VLOOKUP(B4325,[27]Sheet1!$A:$H,6,0)</f>
        <v>558025</v>
      </c>
      <c r="L4325" s="1">
        <f t="shared" si="233"/>
        <v>-5</v>
      </c>
      <c r="M4325" s="6">
        <f>+VLOOKUP(B4325,[27]Sheet1!$A:$H,8,0)</f>
        <v>45567</v>
      </c>
      <c r="N4325" t="s">
        <v>6214</v>
      </c>
      <c r="R4325" s="4"/>
    </row>
    <row r="4326" spans="1:18" hidden="1" x14ac:dyDescent="0.2">
      <c r="A4326" s="6">
        <v>45562</v>
      </c>
      <c r="B4326" s="2">
        <v>53231</v>
      </c>
      <c r="C4326" s="2" t="s">
        <v>5404</v>
      </c>
      <c r="D4326" s="2" t="s">
        <v>6192</v>
      </c>
      <c r="E4326" s="1">
        <v>558030</v>
      </c>
      <c r="F4326" s="8" t="s">
        <v>316</v>
      </c>
      <c r="G4326" s="1">
        <v>44642</v>
      </c>
      <c r="H4326" s="1">
        <v>602672</v>
      </c>
      <c r="I4326" s="2" t="s">
        <v>1554</v>
      </c>
      <c r="J4326" s="2" t="s">
        <v>2830</v>
      </c>
      <c r="K4326" s="1">
        <f>+VLOOKUP(B4326,[27]Sheet1!$A:$H,6,0)</f>
        <v>558025</v>
      </c>
      <c r="L4326" s="1">
        <f t="shared" si="233"/>
        <v>-5</v>
      </c>
      <c r="M4326" s="6">
        <f>+VLOOKUP(B4326,[27]Sheet1!$A:$H,8,0)</f>
        <v>45567</v>
      </c>
      <c r="N4326" t="s">
        <v>6214</v>
      </c>
      <c r="R4326" s="4"/>
    </row>
    <row r="4327" spans="1:18" hidden="1" x14ac:dyDescent="0.2">
      <c r="A4327" s="6">
        <v>45562</v>
      </c>
      <c r="B4327" s="2">
        <v>53232</v>
      </c>
      <c r="C4327" s="2" t="s">
        <v>5404</v>
      </c>
      <c r="D4327" s="2" t="s">
        <v>6193</v>
      </c>
      <c r="E4327" s="1">
        <v>1468620</v>
      </c>
      <c r="F4327" s="8" t="s">
        <v>316</v>
      </c>
      <c r="G4327" s="1">
        <v>117490</v>
      </c>
      <c r="H4327" s="1">
        <v>1586110</v>
      </c>
      <c r="I4327" s="2" t="s">
        <v>431</v>
      </c>
      <c r="J4327" s="2" t="s">
        <v>2857</v>
      </c>
      <c r="K4327" s="1">
        <f>+VLOOKUP(B4327,[27]Sheet1!$A:$H,6,0)</f>
        <v>1468625</v>
      </c>
      <c r="L4327" s="1">
        <f t="shared" si="233"/>
        <v>5</v>
      </c>
      <c r="M4327" s="6">
        <f>+VLOOKUP(B4327,[27]Sheet1!$A:$H,8,0)</f>
        <v>45567</v>
      </c>
      <c r="N4327" t="s">
        <v>6214</v>
      </c>
      <c r="R4327" s="4"/>
    </row>
    <row r="4328" spans="1:18" hidden="1" x14ac:dyDescent="0.2">
      <c r="A4328" s="6">
        <v>45562</v>
      </c>
      <c r="B4328" s="2">
        <v>53233</v>
      </c>
      <c r="C4328" s="2" t="s">
        <v>5404</v>
      </c>
      <c r="D4328" s="2" t="s">
        <v>6194</v>
      </c>
      <c r="E4328" s="1">
        <v>558030</v>
      </c>
      <c r="F4328" s="8" t="s">
        <v>316</v>
      </c>
      <c r="G4328" s="1">
        <v>44642</v>
      </c>
      <c r="H4328" s="1">
        <v>602672</v>
      </c>
      <c r="I4328" s="2" t="s">
        <v>24</v>
      </c>
      <c r="J4328" s="2" t="s">
        <v>349</v>
      </c>
      <c r="K4328" s="1">
        <f>+VLOOKUP(B4328,[27]Sheet1!$A:$H,6,0)</f>
        <v>558025</v>
      </c>
      <c r="L4328" s="1">
        <f t="shared" si="233"/>
        <v>-5</v>
      </c>
      <c r="M4328" s="6">
        <f>+VLOOKUP(B4328,[27]Sheet1!$A:$H,8,0)</f>
        <v>45567</v>
      </c>
      <c r="N4328" t="s">
        <v>6214</v>
      </c>
      <c r="R4328" s="4"/>
    </row>
    <row r="4329" spans="1:18" hidden="1" x14ac:dyDescent="0.2">
      <c r="A4329" s="6">
        <v>45562</v>
      </c>
      <c r="B4329" s="2">
        <v>53234</v>
      </c>
      <c r="C4329" s="2" t="s">
        <v>5404</v>
      </c>
      <c r="D4329" s="2" t="s">
        <v>6195</v>
      </c>
      <c r="E4329" s="1">
        <v>558030</v>
      </c>
      <c r="F4329" s="8" t="s">
        <v>316</v>
      </c>
      <c r="G4329" s="1">
        <v>44642</v>
      </c>
      <c r="H4329" s="1">
        <v>602672</v>
      </c>
      <c r="I4329" s="2" t="s">
        <v>124</v>
      </c>
      <c r="J4329" s="2" t="s">
        <v>1197</v>
      </c>
      <c r="K4329" s="1">
        <f>+VLOOKUP(B4329,[27]Sheet1!$A:$H,6,0)</f>
        <v>558025</v>
      </c>
      <c r="L4329" s="1">
        <f t="shared" si="233"/>
        <v>-5</v>
      </c>
      <c r="M4329" s="6">
        <f>+VLOOKUP(B4329,[27]Sheet1!$A:$H,8,0)</f>
        <v>45567</v>
      </c>
      <c r="N4329" t="s">
        <v>6214</v>
      </c>
      <c r="R4329" s="4"/>
    </row>
    <row r="4330" spans="1:18" hidden="1" x14ac:dyDescent="0.2">
      <c r="A4330" s="6">
        <v>45562</v>
      </c>
      <c r="B4330" s="2">
        <v>53235</v>
      </c>
      <c r="C4330" s="2" t="s">
        <v>5404</v>
      </c>
      <c r="D4330" s="2" t="s">
        <v>6196</v>
      </c>
      <c r="E4330" s="1">
        <v>558030</v>
      </c>
      <c r="F4330" s="8" t="s">
        <v>316</v>
      </c>
      <c r="G4330" s="1">
        <v>44642</v>
      </c>
      <c r="H4330" s="1">
        <v>602672</v>
      </c>
      <c r="I4330" s="2" t="s">
        <v>2818</v>
      </c>
      <c r="J4330" s="2" t="s">
        <v>364</v>
      </c>
      <c r="K4330" s="1">
        <f>+VLOOKUP(B4330,[27]Sheet1!$A:$H,6,0)</f>
        <v>558025</v>
      </c>
      <c r="L4330" s="1">
        <f t="shared" si="233"/>
        <v>-5</v>
      </c>
      <c r="M4330" s="6">
        <f>+VLOOKUP(B4330,[27]Sheet1!$A:$H,8,0)</f>
        <v>45567</v>
      </c>
      <c r="N4330" t="s">
        <v>6214</v>
      </c>
      <c r="R4330" s="4"/>
    </row>
    <row r="4331" spans="1:18" hidden="1" x14ac:dyDescent="0.2">
      <c r="A4331" s="6">
        <v>45562</v>
      </c>
      <c r="B4331" s="2">
        <v>53236</v>
      </c>
      <c r="C4331" s="2" t="s">
        <v>5404</v>
      </c>
      <c r="D4331" s="2" t="s">
        <v>6197</v>
      </c>
      <c r="E4331" s="1">
        <v>558030</v>
      </c>
      <c r="F4331" s="8" t="s">
        <v>316</v>
      </c>
      <c r="G4331" s="1">
        <v>44642</v>
      </c>
      <c r="H4331" s="1">
        <v>602672</v>
      </c>
      <c r="I4331" s="2" t="s">
        <v>944</v>
      </c>
      <c r="J4331" s="2" t="s">
        <v>319</v>
      </c>
      <c r="K4331" s="1">
        <f>+VLOOKUP(B4331,[27]Sheet1!$A:$H,6,0)</f>
        <v>558025</v>
      </c>
      <c r="L4331" s="1">
        <f t="shared" si="233"/>
        <v>-5</v>
      </c>
      <c r="M4331" s="6">
        <f>+VLOOKUP(B4331,[27]Sheet1!$A:$H,8,0)</f>
        <v>45567</v>
      </c>
      <c r="N4331" t="s">
        <v>6214</v>
      </c>
      <c r="R4331" s="4"/>
    </row>
    <row r="4332" spans="1:18" hidden="1" x14ac:dyDescent="0.2">
      <c r="A4332" s="6">
        <v>45562</v>
      </c>
      <c r="B4332" s="2">
        <v>53237</v>
      </c>
      <c r="C4332" s="2" t="s">
        <v>5404</v>
      </c>
      <c r="D4332" s="2" t="s">
        <v>6198</v>
      </c>
      <c r="E4332" s="1">
        <v>558030</v>
      </c>
      <c r="F4332" s="8" t="s">
        <v>316</v>
      </c>
      <c r="G4332" s="1">
        <v>44642</v>
      </c>
      <c r="H4332" s="1">
        <v>602672</v>
      </c>
      <c r="I4332" s="2" t="s">
        <v>2445</v>
      </c>
      <c r="J4332" s="2" t="s">
        <v>1098</v>
      </c>
      <c r="K4332" s="1">
        <f>+VLOOKUP(B4332,[27]Sheet1!$A:$H,6,0)</f>
        <v>558025</v>
      </c>
      <c r="L4332" s="1">
        <f t="shared" si="233"/>
        <v>-5</v>
      </c>
      <c r="M4332" s="6">
        <f>+VLOOKUP(B4332,[27]Sheet1!$A:$H,8,0)</f>
        <v>45567</v>
      </c>
      <c r="N4332" t="s">
        <v>6214</v>
      </c>
      <c r="R4332" s="4"/>
    </row>
    <row r="4333" spans="1:18" hidden="1" x14ac:dyDescent="0.2">
      <c r="A4333" s="6">
        <v>45562</v>
      </c>
      <c r="B4333" s="2">
        <v>53238</v>
      </c>
      <c r="C4333" s="2" t="s">
        <v>5404</v>
      </c>
      <c r="D4333" s="2" t="s">
        <v>6199</v>
      </c>
      <c r="E4333" s="1">
        <v>558030</v>
      </c>
      <c r="F4333" s="8" t="s">
        <v>316</v>
      </c>
      <c r="G4333" s="1">
        <v>44642</v>
      </c>
      <c r="H4333" s="1">
        <v>602672</v>
      </c>
      <c r="I4333" s="2" t="s">
        <v>2339</v>
      </c>
      <c r="J4333" s="2" t="s">
        <v>1408</v>
      </c>
      <c r="K4333" s="1">
        <f>+VLOOKUP(B4333,[27]Sheet1!$A:$H,6,0)</f>
        <v>558025</v>
      </c>
      <c r="L4333" s="1">
        <f t="shared" si="233"/>
        <v>-5</v>
      </c>
      <c r="M4333" s="6">
        <f>+VLOOKUP(B4333,[27]Sheet1!$A:$H,8,0)</f>
        <v>45567</v>
      </c>
      <c r="N4333" t="s">
        <v>6214</v>
      </c>
      <c r="R4333" s="4"/>
    </row>
    <row r="4334" spans="1:18" hidden="1" x14ac:dyDescent="0.2">
      <c r="A4334" s="6">
        <v>45562</v>
      </c>
      <c r="B4334" s="2">
        <v>53239</v>
      </c>
      <c r="C4334" s="2" t="s">
        <v>5404</v>
      </c>
      <c r="D4334" s="2" t="s">
        <v>6200</v>
      </c>
      <c r="E4334" s="1">
        <v>4960520</v>
      </c>
      <c r="F4334" s="8" t="s">
        <v>316</v>
      </c>
      <c r="G4334" s="1">
        <v>396842</v>
      </c>
      <c r="H4334" s="1">
        <v>5357362</v>
      </c>
      <c r="I4334" s="2" t="s">
        <v>2339</v>
      </c>
      <c r="J4334" s="2" t="s">
        <v>1408</v>
      </c>
      <c r="K4334" s="1">
        <f>+VLOOKUP(B4334,[27]Sheet1!$A:$H,6,0)</f>
        <v>4960525</v>
      </c>
      <c r="L4334" s="1">
        <f t="shared" si="233"/>
        <v>5</v>
      </c>
      <c r="M4334" s="6">
        <f>+VLOOKUP(B4334,[27]Sheet1!$A:$H,8,0)</f>
        <v>45567</v>
      </c>
      <c r="N4334" t="s">
        <v>6214</v>
      </c>
      <c r="R4334" s="4"/>
    </row>
    <row r="4335" spans="1:18" hidden="1" x14ac:dyDescent="0.2">
      <c r="A4335" s="6">
        <v>45563</v>
      </c>
      <c r="B4335" s="2">
        <v>1355</v>
      </c>
      <c r="C4335" s="2" t="s">
        <v>5468</v>
      </c>
      <c r="D4335" s="2" t="s">
        <v>1889</v>
      </c>
      <c r="E4335" s="1">
        <v>-444232</v>
      </c>
      <c r="F4335" s="8" t="s">
        <v>316</v>
      </c>
      <c r="G4335" s="1">
        <v>-35539</v>
      </c>
      <c r="H4335" s="1">
        <v>-479771</v>
      </c>
      <c r="I4335" s="2" t="s">
        <v>2339</v>
      </c>
      <c r="J4335" s="2" t="s">
        <v>1408</v>
      </c>
      <c r="K4335" s="1">
        <f>+VLOOKUP(B4335,[27]Sheet1!$A:$H,6,0)</f>
        <v>-444237</v>
      </c>
      <c r="L4335" s="1">
        <f t="shared" si="233"/>
        <v>-5</v>
      </c>
      <c r="M4335" s="6">
        <f>+VLOOKUP(B4335,[27]Sheet1!$A:$H,8,0)</f>
        <v>45567</v>
      </c>
      <c r="N4335" t="s">
        <v>6214</v>
      </c>
      <c r="R4335" s="4"/>
    </row>
    <row r="4336" spans="1:18" hidden="1" x14ac:dyDescent="0.2">
      <c r="A4336" s="6">
        <v>45563</v>
      </c>
      <c r="B4336" s="2">
        <v>1356</v>
      </c>
      <c r="C4336" s="2" t="s">
        <v>5468</v>
      </c>
      <c r="D4336" s="2" t="s">
        <v>1889</v>
      </c>
      <c r="E4336" s="1">
        <v>-958006</v>
      </c>
      <c r="F4336" s="8" t="s">
        <v>316</v>
      </c>
      <c r="G4336" s="1">
        <v>-76640</v>
      </c>
      <c r="H4336" s="1">
        <v>-1034646</v>
      </c>
      <c r="I4336" s="2" t="s">
        <v>2339</v>
      </c>
      <c r="J4336" s="2" t="s">
        <v>1408</v>
      </c>
      <c r="K4336" s="1">
        <f>+VLOOKUP(B4336,[27]Sheet1!$A:$H,6,0)</f>
        <v>-958001</v>
      </c>
      <c r="L4336" s="1">
        <f t="shared" si="233"/>
        <v>5</v>
      </c>
      <c r="M4336" s="6">
        <f>+VLOOKUP(B4336,[27]Sheet1!$A:$H,8,0)</f>
        <v>45567</v>
      </c>
      <c r="N4336" t="s">
        <v>6214</v>
      </c>
      <c r="R4336" s="4"/>
    </row>
    <row r="4337" spans="1:18" hidden="1" x14ac:dyDescent="0.2">
      <c r="A4337" s="6">
        <v>45563</v>
      </c>
      <c r="B4337" s="2">
        <v>1357</v>
      </c>
      <c r="C4337" s="2" t="s">
        <v>5468</v>
      </c>
      <c r="D4337" s="2" t="s">
        <v>1889</v>
      </c>
      <c r="E4337" s="1">
        <v>-212264</v>
      </c>
      <c r="F4337" s="8" t="s">
        <v>316</v>
      </c>
      <c r="G4337" s="1">
        <v>-16981</v>
      </c>
      <c r="H4337" s="1">
        <v>-229245</v>
      </c>
      <c r="I4337" s="2" t="s">
        <v>124</v>
      </c>
      <c r="J4337" s="2" t="s">
        <v>1197</v>
      </c>
      <c r="K4337" s="1">
        <f>+VLOOKUP(B4337,[27]Sheet1!$A:$H,6,0)</f>
        <v>-212264</v>
      </c>
      <c r="L4337" s="1">
        <f t="shared" si="233"/>
        <v>0</v>
      </c>
      <c r="M4337" s="6">
        <f>+VLOOKUP(B4337,[27]Sheet1!$A:$H,8,0)</f>
        <v>45567</v>
      </c>
      <c r="N4337" t="s">
        <v>6214</v>
      </c>
      <c r="R4337" s="4"/>
    </row>
    <row r="4338" spans="1:18" hidden="1" x14ac:dyDescent="0.2">
      <c r="A4338" s="6">
        <v>45565</v>
      </c>
      <c r="B4338" s="2">
        <v>1402</v>
      </c>
      <c r="C4338" s="2" t="s">
        <v>5468</v>
      </c>
      <c r="D4338" s="2" t="s">
        <v>1889</v>
      </c>
      <c r="E4338" s="1">
        <v>-2530299</v>
      </c>
      <c r="F4338" s="8" t="s">
        <v>316</v>
      </c>
      <c r="G4338" s="1">
        <v>-202424</v>
      </c>
      <c r="H4338" s="1">
        <v>-2732723</v>
      </c>
      <c r="I4338" s="2" t="s">
        <v>1796</v>
      </c>
      <c r="J4338" s="2" t="s">
        <v>913</v>
      </c>
      <c r="K4338" s="1">
        <f>+VLOOKUP(B4338,[34]Sheet1!$A:$H,6,0)</f>
        <v>-2530300</v>
      </c>
      <c r="L4338" s="1">
        <f t="shared" si="233"/>
        <v>-1</v>
      </c>
      <c r="M4338" s="6">
        <f>+VLOOKUP(B4338,[34]Sheet1!$A:$H,8,0)</f>
        <v>45600</v>
      </c>
      <c r="N4338" t="s">
        <v>6320</v>
      </c>
      <c r="R4338" s="4"/>
    </row>
    <row r="4339" spans="1:18" hidden="1" x14ac:dyDescent="0.2">
      <c r="A4339" s="6">
        <v>45565</v>
      </c>
      <c r="B4339" s="2">
        <v>1403</v>
      </c>
      <c r="C4339" s="2" t="s">
        <v>5468</v>
      </c>
      <c r="D4339" s="2" t="s">
        <v>1889</v>
      </c>
      <c r="E4339" s="1">
        <v>-100366</v>
      </c>
      <c r="F4339" s="8" t="s">
        <v>316</v>
      </c>
      <c r="G4339" s="1">
        <v>-8029</v>
      </c>
      <c r="H4339" s="1">
        <v>-108395</v>
      </c>
      <c r="I4339" s="2" t="s">
        <v>1796</v>
      </c>
      <c r="J4339" s="2" t="s">
        <v>913</v>
      </c>
      <c r="K4339" s="1">
        <f>+VLOOKUP(B4339,[34]Sheet1!$A:$H,6,0)</f>
        <v>-100362</v>
      </c>
      <c r="L4339" s="1">
        <f t="shared" si="233"/>
        <v>4</v>
      </c>
      <c r="M4339" s="6">
        <f>+VLOOKUP(B4339,[34]Sheet1!$A:$H,8,0)</f>
        <v>45600</v>
      </c>
      <c r="N4339" t="s">
        <v>6320</v>
      </c>
      <c r="R4339" s="4"/>
    </row>
    <row r="4340" spans="1:18" hidden="1" x14ac:dyDescent="0.2">
      <c r="A4340" s="6">
        <v>45565</v>
      </c>
      <c r="B4340" s="2">
        <v>53527</v>
      </c>
      <c r="C4340" s="2" t="s">
        <v>5404</v>
      </c>
      <c r="D4340" s="2" t="s">
        <v>6201</v>
      </c>
      <c r="E4340" s="1">
        <v>1110580</v>
      </c>
      <c r="F4340" s="8" t="s">
        <v>316</v>
      </c>
      <c r="G4340" s="1">
        <v>88846</v>
      </c>
      <c r="H4340" s="1">
        <v>1199426</v>
      </c>
      <c r="I4340" s="2" t="s">
        <v>1222</v>
      </c>
      <c r="J4340" s="2" t="s">
        <v>915</v>
      </c>
      <c r="K4340" s="1">
        <f>+VLOOKUP(B4340,[34]Sheet1!$A:$H,6,0)</f>
        <v>1110575</v>
      </c>
      <c r="L4340" s="1">
        <f t="shared" si="233"/>
        <v>-5</v>
      </c>
      <c r="M4340" s="6">
        <f>+VLOOKUP(B4340,[34]Sheet1!$A:$H,8,0)</f>
        <v>45600</v>
      </c>
      <c r="N4340" t="s">
        <v>6320</v>
      </c>
      <c r="R4340" s="4"/>
    </row>
    <row r="4341" spans="1:18" hidden="1" x14ac:dyDescent="0.2">
      <c r="A4341" s="6">
        <v>45565</v>
      </c>
      <c r="B4341" s="2">
        <v>53528</v>
      </c>
      <c r="C4341" s="2" t="s">
        <v>5404</v>
      </c>
      <c r="D4341" s="2" t="s">
        <v>6202</v>
      </c>
      <c r="E4341" s="1">
        <v>501830</v>
      </c>
      <c r="F4341" s="8" t="s">
        <v>316</v>
      </c>
      <c r="G4341" s="1">
        <v>40146</v>
      </c>
      <c r="H4341" s="1">
        <v>541976</v>
      </c>
      <c r="I4341" s="2" t="s">
        <v>1222</v>
      </c>
      <c r="J4341" s="2" t="s">
        <v>915</v>
      </c>
      <c r="K4341" s="1">
        <f>+VLOOKUP(B4341,[34]Sheet1!$A:$H,6,0)</f>
        <v>501825</v>
      </c>
      <c r="L4341" s="1">
        <f t="shared" si="233"/>
        <v>-5</v>
      </c>
      <c r="M4341" s="6">
        <f>+VLOOKUP(B4341,[34]Sheet1!$A:$H,8,0)</f>
        <v>45600</v>
      </c>
      <c r="N4341" t="s">
        <v>6320</v>
      </c>
      <c r="R4341" s="4"/>
    </row>
    <row r="4342" spans="1:18" hidden="1" x14ac:dyDescent="0.2">
      <c r="A4342" s="6">
        <v>45565</v>
      </c>
      <c r="B4342" s="2">
        <v>53529</v>
      </c>
      <c r="C4342" s="2" t="s">
        <v>5404</v>
      </c>
      <c r="D4342" s="2" t="s">
        <v>6203</v>
      </c>
      <c r="E4342" s="1">
        <v>3993730</v>
      </c>
      <c r="F4342" s="8" t="s">
        <v>316</v>
      </c>
      <c r="G4342" s="1">
        <v>319498</v>
      </c>
      <c r="H4342" s="1">
        <v>4313228</v>
      </c>
      <c r="I4342" s="2" t="s">
        <v>1900</v>
      </c>
      <c r="J4342" s="2" t="s">
        <v>441</v>
      </c>
      <c r="K4342" s="1">
        <f>+VLOOKUP(B4342,[34]Sheet1!$A:$H,6,0)</f>
        <v>3993725</v>
      </c>
      <c r="L4342" s="1">
        <f t="shared" si="233"/>
        <v>-5</v>
      </c>
      <c r="M4342" s="6">
        <f>+VLOOKUP(B4342,[34]Sheet1!$A:$H,8,0)</f>
        <v>45600</v>
      </c>
      <c r="N4342" t="s">
        <v>6320</v>
      </c>
      <c r="R4342" s="4"/>
    </row>
    <row r="4343" spans="1:18" hidden="1" x14ac:dyDescent="0.2">
      <c r="A4343" s="6">
        <v>45565</v>
      </c>
      <c r="B4343" s="2">
        <v>53530</v>
      </c>
      <c r="C4343" s="2" t="s">
        <v>5404</v>
      </c>
      <c r="D4343" s="2" t="s">
        <v>6204</v>
      </c>
      <c r="E4343" s="1">
        <v>2714494</v>
      </c>
      <c r="F4343" s="8" t="s">
        <v>316</v>
      </c>
      <c r="G4343" s="1">
        <v>217160</v>
      </c>
      <c r="H4343" s="1">
        <v>2931654</v>
      </c>
      <c r="I4343" s="2" t="s">
        <v>2818</v>
      </c>
      <c r="J4343" s="2" t="s">
        <v>364</v>
      </c>
      <c r="K4343" s="1" t="e">
        <f>+VLOOKUP(B4343,[35]Sheet1!$A:$H,6,0)</f>
        <v>#N/A</v>
      </c>
      <c r="L4343" s="1" t="e">
        <f t="shared" si="233"/>
        <v>#N/A</v>
      </c>
      <c r="M4343" s="6" t="e">
        <f>+VLOOKUP(B4343,[35]Sheet1!$A:$H,8,0)</f>
        <v>#N/A</v>
      </c>
      <c r="N4343" t="s">
        <v>6397</v>
      </c>
      <c r="R4343" s="4"/>
    </row>
    <row r="4344" spans="1:18" hidden="1" x14ac:dyDescent="0.2">
      <c r="A4344" s="6">
        <v>45565</v>
      </c>
      <c r="B4344" s="2">
        <v>53544</v>
      </c>
      <c r="C4344" s="2" t="s">
        <v>5404</v>
      </c>
      <c r="D4344" s="2" t="s">
        <v>6205</v>
      </c>
      <c r="E4344" s="1">
        <v>446424</v>
      </c>
      <c r="F4344" s="8" t="s">
        <v>316</v>
      </c>
      <c r="G4344" s="1">
        <v>35714</v>
      </c>
      <c r="H4344" s="1">
        <v>482138</v>
      </c>
      <c r="I4344" s="2" t="s">
        <v>1893</v>
      </c>
      <c r="J4344" s="2" t="s">
        <v>375</v>
      </c>
      <c r="K4344" s="1">
        <f>+VLOOKUP(B4344,[34]Sheet1!$A:$H,6,0)</f>
        <v>446425</v>
      </c>
      <c r="L4344" s="1">
        <f t="shared" si="233"/>
        <v>1</v>
      </c>
      <c r="M4344" s="6">
        <f>+VLOOKUP(B4344,[34]Sheet1!$A:$H,8,0)</f>
        <v>45600</v>
      </c>
      <c r="N4344" t="s">
        <v>6320</v>
      </c>
      <c r="R4344" s="4"/>
    </row>
    <row r="4345" spans="1:18" hidden="1" x14ac:dyDescent="0.2">
      <c r="A4345" s="6">
        <v>45565</v>
      </c>
      <c r="B4345" s="2">
        <v>53545</v>
      </c>
      <c r="C4345" s="2" t="s">
        <v>5404</v>
      </c>
      <c r="D4345" s="2" t="s">
        <v>6206</v>
      </c>
      <c r="E4345" s="1">
        <v>1361495</v>
      </c>
      <c r="F4345" s="8" t="s">
        <v>316</v>
      </c>
      <c r="G4345" s="1">
        <v>108920</v>
      </c>
      <c r="H4345" s="1">
        <v>1470415</v>
      </c>
      <c r="I4345" s="2" t="s">
        <v>1893</v>
      </c>
      <c r="J4345" s="2" t="s">
        <v>375</v>
      </c>
      <c r="K4345" s="1">
        <f>+VLOOKUP(B4345,[35]Sheet1!$A:$H,6,0)</f>
        <v>1361500</v>
      </c>
      <c r="L4345" s="1">
        <f t="shared" si="233"/>
        <v>5</v>
      </c>
      <c r="M4345" s="6">
        <f>+VLOOKUP(B4345,[35]Sheet1!$A:$H,8,0)</f>
        <v>45629</v>
      </c>
      <c r="N4345" t="s">
        <v>6396</v>
      </c>
      <c r="R4345" s="4"/>
    </row>
    <row r="4346" spans="1:18" hidden="1" x14ac:dyDescent="0.2">
      <c r="A4346" s="6">
        <v>45565</v>
      </c>
      <c r="B4346" s="2">
        <v>53546</v>
      </c>
      <c r="C4346" s="2" t="s">
        <v>5404</v>
      </c>
      <c r="D4346" s="2" t="s">
        <v>6207</v>
      </c>
      <c r="E4346" s="1">
        <v>5552900</v>
      </c>
      <c r="F4346" s="8" t="s">
        <v>316</v>
      </c>
      <c r="G4346" s="1">
        <v>444232</v>
      </c>
      <c r="H4346" s="1">
        <v>5997132</v>
      </c>
      <c r="I4346" s="2" t="s">
        <v>1893</v>
      </c>
      <c r="J4346" s="2" t="s">
        <v>375</v>
      </c>
      <c r="K4346" s="1">
        <f>+VLOOKUP(B4346,[35]Sheet1!$A:$H,6,0)</f>
        <v>5552900</v>
      </c>
      <c r="L4346" s="1">
        <f t="shared" si="233"/>
        <v>0</v>
      </c>
      <c r="M4346" s="6">
        <f>+VLOOKUP(B4346,[35]Sheet1!$A:$H,8,0)</f>
        <v>45629</v>
      </c>
      <c r="N4346" t="s">
        <v>6396</v>
      </c>
      <c r="R4346" s="4"/>
    </row>
    <row r="4347" spans="1:18" hidden="1" x14ac:dyDescent="0.2">
      <c r="A4347" s="6">
        <v>45565</v>
      </c>
      <c r="B4347" s="2">
        <v>53547</v>
      </c>
      <c r="C4347" s="2" t="s">
        <v>5404</v>
      </c>
      <c r="D4347" s="2" t="s">
        <v>6208</v>
      </c>
      <c r="E4347" s="1">
        <v>5552900</v>
      </c>
      <c r="F4347" s="8" t="s">
        <v>316</v>
      </c>
      <c r="G4347" s="1">
        <v>444232</v>
      </c>
      <c r="H4347" s="1">
        <v>5997132</v>
      </c>
      <c r="I4347" s="2" t="s">
        <v>1893</v>
      </c>
      <c r="J4347" s="2" t="s">
        <v>375</v>
      </c>
      <c r="K4347" s="1">
        <f>+VLOOKUP(B4347,[35]Sheet1!$A:$H,6,0)</f>
        <v>5552900</v>
      </c>
      <c r="L4347" s="1">
        <f t="shared" si="233"/>
        <v>0</v>
      </c>
      <c r="M4347" s="6">
        <f>+VLOOKUP(B4347,[35]Sheet1!$A:$H,8,0)</f>
        <v>45629</v>
      </c>
      <c r="N4347" t="s">
        <v>6396</v>
      </c>
      <c r="R4347" s="4"/>
    </row>
    <row r="4348" spans="1:18" hidden="1" x14ac:dyDescent="0.2">
      <c r="A4348" s="6">
        <v>45565</v>
      </c>
      <c r="B4348" s="2">
        <v>53548</v>
      </c>
      <c r="C4348" s="2" t="s">
        <v>5404</v>
      </c>
      <c r="D4348" s="2" t="s">
        <v>6209</v>
      </c>
      <c r="E4348" s="1">
        <v>1110580</v>
      </c>
      <c r="F4348" s="8" t="s">
        <v>316</v>
      </c>
      <c r="G4348" s="1">
        <v>88846</v>
      </c>
      <c r="H4348" s="1">
        <v>1199426</v>
      </c>
      <c r="I4348" s="2" t="s">
        <v>1893</v>
      </c>
      <c r="J4348" s="2" t="s">
        <v>375</v>
      </c>
      <c r="K4348" s="1">
        <f>+VLOOKUP(B4348,[34]Sheet1!$A:$H,6,0)</f>
        <v>1110575</v>
      </c>
      <c r="L4348" s="1">
        <f t="shared" si="233"/>
        <v>-5</v>
      </c>
      <c r="M4348" s="6">
        <f>+VLOOKUP(B4348,[34]Sheet1!$A:$H,8,0)</f>
        <v>45600</v>
      </c>
      <c r="N4348" t="s">
        <v>6320</v>
      </c>
      <c r="R4348" s="4"/>
    </row>
    <row r="4349" spans="1:18" hidden="1" x14ac:dyDescent="0.2">
      <c r="A4349" s="6">
        <v>45565</v>
      </c>
      <c r="B4349" s="2">
        <v>53549</v>
      </c>
      <c r="C4349" s="2" t="s">
        <v>5404</v>
      </c>
      <c r="D4349" s="2" t="s">
        <v>6210</v>
      </c>
      <c r="E4349" s="1">
        <v>1116060</v>
      </c>
      <c r="F4349" s="8" t="s">
        <v>316</v>
      </c>
      <c r="G4349" s="1">
        <v>89285</v>
      </c>
      <c r="H4349" s="1">
        <v>1205345</v>
      </c>
      <c r="I4349" s="2" t="s">
        <v>2355</v>
      </c>
      <c r="J4349" s="2" t="s">
        <v>2013</v>
      </c>
      <c r="K4349" s="1">
        <f>+VLOOKUP(B4349,[34]Sheet1!$A:$H,6,0)</f>
        <v>1116063</v>
      </c>
      <c r="L4349" s="1">
        <f t="shared" si="233"/>
        <v>3</v>
      </c>
      <c r="M4349" s="6">
        <f>+VLOOKUP(B4349,[34]Sheet1!$A:$H,8,0)</f>
        <v>45600</v>
      </c>
      <c r="N4349" t="s">
        <v>6320</v>
      </c>
      <c r="R4349" s="4"/>
    </row>
    <row r="4350" spans="1:18" hidden="1" x14ac:dyDescent="0.2">
      <c r="A4350" s="6">
        <v>45565</v>
      </c>
      <c r="B4350" s="2">
        <v>53550</v>
      </c>
      <c r="C4350" s="2" t="s">
        <v>5404</v>
      </c>
      <c r="D4350" s="2" t="s">
        <v>6211</v>
      </c>
      <c r="E4350" s="1">
        <v>418525</v>
      </c>
      <c r="F4350" s="8" t="s">
        <v>316</v>
      </c>
      <c r="G4350" s="1">
        <v>33482</v>
      </c>
      <c r="H4350" s="1">
        <v>452007</v>
      </c>
      <c r="I4350" s="2" t="s">
        <v>2119</v>
      </c>
      <c r="J4350" s="2" t="s">
        <v>1150</v>
      </c>
      <c r="K4350" s="1">
        <f>+VLOOKUP(B4350,[34]Sheet1!$A:$H,6,0)</f>
        <v>418525</v>
      </c>
      <c r="L4350" s="1">
        <f t="shared" si="233"/>
        <v>0</v>
      </c>
      <c r="M4350" s="6">
        <f>+VLOOKUP(B4350,[34]Sheet1!$A:$H,8,0)</f>
        <v>45600</v>
      </c>
      <c r="N4350" t="s">
        <v>6320</v>
      </c>
      <c r="R4350" s="4"/>
    </row>
    <row r="4351" spans="1:18" hidden="1" x14ac:dyDescent="0.2">
      <c r="A4351" s="6">
        <v>45565</v>
      </c>
      <c r="B4351" s="2">
        <v>53551</v>
      </c>
      <c r="C4351" s="2" t="s">
        <v>5404</v>
      </c>
      <c r="D4351" s="2" t="s">
        <v>6212</v>
      </c>
      <c r="E4351" s="1">
        <v>418525</v>
      </c>
      <c r="F4351" s="8" t="s">
        <v>316</v>
      </c>
      <c r="G4351" s="1">
        <v>33482</v>
      </c>
      <c r="H4351" s="1">
        <v>452007</v>
      </c>
      <c r="I4351" s="2" t="s">
        <v>2355</v>
      </c>
      <c r="J4351" s="2" t="s">
        <v>2013</v>
      </c>
      <c r="K4351" s="1">
        <f>+VLOOKUP(B4351,[34]Sheet1!$A:$H,6,0)</f>
        <v>418525</v>
      </c>
      <c r="L4351" s="1">
        <f t="shared" si="233"/>
        <v>0</v>
      </c>
      <c r="M4351" s="6">
        <f>+VLOOKUP(B4351,[34]Sheet1!$A:$H,8,0)</f>
        <v>45600</v>
      </c>
      <c r="N4351" t="s">
        <v>6320</v>
      </c>
      <c r="R4351" s="4"/>
    </row>
    <row r="4352" spans="1:18" hidden="1" x14ac:dyDescent="0.2">
      <c r="A4352" s="6">
        <v>45565</v>
      </c>
      <c r="B4352" s="2">
        <v>53552</v>
      </c>
      <c r="C4352" s="2" t="s">
        <v>5404</v>
      </c>
      <c r="D4352" s="2" t="s">
        <v>6213</v>
      </c>
      <c r="E4352" s="1">
        <v>418525</v>
      </c>
      <c r="F4352" s="8" t="s">
        <v>316</v>
      </c>
      <c r="G4352" s="1">
        <v>33482</v>
      </c>
      <c r="H4352" s="1">
        <v>452007</v>
      </c>
      <c r="I4352" s="2" t="s">
        <v>1222</v>
      </c>
      <c r="J4352" s="2" t="s">
        <v>915</v>
      </c>
      <c r="K4352" s="1">
        <f>+VLOOKUP(B4352,[34]Sheet1!$A:$H,6,0)</f>
        <v>418525</v>
      </c>
      <c r="L4352" s="1">
        <f t="shared" si="233"/>
        <v>0</v>
      </c>
      <c r="M4352" s="6">
        <f>+VLOOKUP(B4352,[34]Sheet1!$A:$H,8,0)</f>
        <v>45600</v>
      </c>
      <c r="N4352" t="s">
        <v>6320</v>
      </c>
      <c r="R4352" s="4"/>
    </row>
    <row r="4353" spans="1:18" hidden="1" x14ac:dyDescent="0.2">
      <c r="A4353" s="6">
        <v>45567</v>
      </c>
      <c r="B4353" s="2">
        <v>53678</v>
      </c>
      <c r="C4353" s="2" t="s">
        <v>5404</v>
      </c>
      <c r="D4353" s="2" t="s">
        <v>6215</v>
      </c>
      <c r="E4353" s="1">
        <v>8999980</v>
      </c>
      <c r="F4353" s="8" t="s">
        <v>316</v>
      </c>
      <c r="G4353" s="1">
        <v>719998</v>
      </c>
      <c r="H4353" s="1">
        <f>+E4353+G4353</f>
        <v>9719978</v>
      </c>
      <c r="I4353" s="2" t="s">
        <v>2355</v>
      </c>
      <c r="J4353" s="2" t="s">
        <v>2013</v>
      </c>
      <c r="K4353" s="1">
        <f>+VLOOKUP(B4353,[34]Sheet1!$A:$H,6,0)</f>
        <v>8999975</v>
      </c>
      <c r="L4353" s="1">
        <f t="shared" ref="L4353:L4417" si="234">+K4353-E4353</f>
        <v>-5</v>
      </c>
      <c r="M4353" s="6">
        <f>+VLOOKUP(B4353,[34]Sheet1!$A:$H,8,0)</f>
        <v>45600</v>
      </c>
      <c r="N4353" t="s">
        <v>6320</v>
      </c>
      <c r="R4353" s="4"/>
    </row>
    <row r="4354" spans="1:18" hidden="1" x14ac:dyDescent="0.2">
      <c r="A4354" s="6">
        <v>45567</v>
      </c>
      <c r="B4354" s="2">
        <v>53679</v>
      </c>
      <c r="C4354" s="2" t="s">
        <v>5404</v>
      </c>
      <c r="D4354" s="2" t="s">
        <v>6216</v>
      </c>
      <c r="E4354" s="1">
        <v>2381320</v>
      </c>
      <c r="F4354" s="8" t="s">
        <v>316</v>
      </c>
      <c r="G4354" s="1">
        <v>190506</v>
      </c>
      <c r="H4354" s="1">
        <f t="shared" ref="H4354:H4418" si="235">+E4354+G4354</f>
        <v>2571826</v>
      </c>
      <c r="I4354" s="2" t="s">
        <v>2818</v>
      </c>
      <c r="J4354" s="2" t="s">
        <v>364</v>
      </c>
      <c r="K4354" s="1">
        <f>+VLOOKUP(B4354,[34]Sheet1!$A:$H,6,0)</f>
        <v>2381325</v>
      </c>
      <c r="L4354" s="1">
        <f t="shared" si="234"/>
        <v>5</v>
      </c>
      <c r="M4354" s="6">
        <f>+VLOOKUP(B4354,[34]Sheet1!$A:$H,8,0)</f>
        <v>45600</v>
      </c>
      <c r="N4354" t="s">
        <v>6320</v>
      </c>
      <c r="R4354" s="4"/>
    </row>
    <row r="4355" spans="1:18" hidden="1" x14ac:dyDescent="0.2">
      <c r="A4355" s="6">
        <v>45567</v>
      </c>
      <c r="B4355" s="2">
        <v>53680</v>
      </c>
      <c r="C4355" s="2" t="s">
        <v>5404</v>
      </c>
      <c r="D4355" s="2" t="s">
        <v>6217</v>
      </c>
      <c r="E4355" s="1">
        <v>1110580</v>
      </c>
      <c r="F4355" s="8" t="s">
        <v>316</v>
      </c>
      <c r="G4355" s="1">
        <v>88846</v>
      </c>
      <c r="H4355" s="1">
        <f t="shared" si="235"/>
        <v>1199426</v>
      </c>
      <c r="I4355" s="2" t="s">
        <v>1554</v>
      </c>
      <c r="J4355" s="2" t="s">
        <v>2830</v>
      </c>
      <c r="K4355" s="1">
        <f>+VLOOKUP(B4355,[34]Sheet1!$A:$H,6,0)</f>
        <v>1110575</v>
      </c>
      <c r="L4355" s="1">
        <f t="shared" si="234"/>
        <v>-5</v>
      </c>
      <c r="M4355" s="6">
        <f>+VLOOKUP(B4355,[34]Sheet1!$A:$H,8,0)</f>
        <v>45600</v>
      </c>
      <c r="N4355" t="s">
        <v>6320</v>
      </c>
      <c r="R4355" s="4"/>
    </row>
    <row r="4356" spans="1:18" hidden="1" x14ac:dyDescent="0.2">
      <c r="A4356" s="6">
        <v>45567</v>
      </c>
      <c r="B4356" s="2">
        <v>53726</v>
      </c>
      <c r="C4356" s="2" t="s">
        <v>5404</v>
      </c>
      <c r="D4356" s="2" t="s">
        <v>6218</v>
      </c>
      <c r="E4356" s="1">
        <v>1468620</v>
      </c>
      <c r="F4356" s="8" t="s">
        <v>316</v>
      </c>
      <c r="G4356" s="1">
        <v>117490</v>
      </c>
      <c r="H4356" s="1">
        <f t="shared" si="235"/>
        <v>1586110</v>
      </c>
      <c r="I4356" s="2" t="s">
        <v>2354</v>
      </c>
      <c r="J4356" s="2" t="s">
        <v>442</v>
      </c>
      <c r="K4356" s="1">
        <f>+VLOOKUP(B4356,[34]Sheet1!$A:$H,6,0)</f>
        <v>1468625</v>
      </c>
      <c r="L4356" s="1">
        <f t="shared" si="234"/>
        <v>5</v>
      </c>
      <c r="M4356" s="6">
        <f>+VLOOKUP(B4356,[34]Sheet1!$A:$H,8,0)</f>
        <v>45600</v>
      </c>
      <c r="N4356" t="s">
        <v>6320</v>
      </c>
      <c r="R4356" s="4"/>
    </row>
    <row r="4357" spans="1:18" hidden="1" x14ac:dyDescent="0.2">
      <c r="A4357" s="6">
        <v>45567</v>
      </c>
      <c r="B4357" s="2">
        <v>53727</v>
      </c>
      <c r="C4357" s="2" t="s">
        <v>5404</v>
      </c>
      <c r="D4357" s="2" t="s">
        <v>6219</v>
      </c>
      <c r="E4357" s="1">
        <v>1468620</v>
      </c>
      <c r="F4357" s="8" t="s">
        <v>316</v>
      </c>
      <c r="G4357" s="1">
        <v>117490</v>
      </c>
      <c r="H4357" s="1">
        <f t="shared" si="235"/>
        <v>1586110</v>
      </c>
      <c r="I4357" s="2" t="s">
        <v>944</v>
      </c>
      <c r="J4357" s="2" t="s">
        <v>319</v>
      </c>
      <c r="K4357" s="1">
        <f>+VLOOKUP(B4357,[34]Sheet1!$A:$H,6,0)</f>
        <v>1468625</v>
      </c>
      <c r="L4357" s="1">
        <f t="shared" si="234"/>
        <v>5</v>
      </c>
      <c r="M4357" s="6">
        <f>+VLOOKUP(B4357,[34]Sheet1!$A:$H,8,0)</f>
        <v>45600</v>
      </c>
      <c r="N4357" t="s">
        <v>6320</v>
      </c>
      <c r="R4357" s="4"/>
    </row>
    <row r="4358" spans="1:18" hidden="1" x14ac:dyDescent="0.2">
      <c r="A4358" s="6">
        <v>45567</v>
      </c>
      <c r="B4358" s="2">
        <v>53728</v>
      </c>
      <c r="C4358" s="2" t="s">
        <v>5404</v>
      </c>
      <c r="D4358" s="2" t="s">
        <v>6220</v>
      </c>
      <c r="E4358" s="1">
        <v>6054525</v>
      </c>
      <c r="F4358" s="8" t="s">
        <v>316</v>
      </c>
      <c r="G4358" s="1">
        <v>484362</v>
      </c>
      <c r="H4358" s="1">
        <f t="shared" si="235"/>
        <v>6538887</v>
      </c>
      <c r="I4358" s="2" t="s">
        <v>2339</v>
      </c>
      <c r="J4358" s="2" t="s">
        <v>1408</v>
      </c>
      <c r="K4358" s="1">
        <f>+VLOOKUP(B4358,[34]Sheet1!$A:$H,6,0)</f>
        <v>6054525</v>
      </c>
      <c r="L4358" s="1">
        <f t="shared" si="234"/>
        <v>0</v>
      </c>
      <c r="M4358" s="6">
        <f>+VLOOKUP(B4358,[34]Sheet1!$A:$H,8,0)</f>
        <v>45600</v>
      </c>
      <c r="N4358" t="s">
        <v>6320</v>
      </c>
      <c r="R4358" s="4"/>
    </row>
    <row r="4359" spans="1:18" hidden="1" x14ac:dyDescent="0.2">
      <c r="A4359" s="6">
        <v>45569</v>
      </c>
      <c r="B4359" s="2">
        <v>54914</v>
      </c>
      <c r="C4359" s="2" t="s">
        <v>5404</v>
      </c>
      <c r="D4359" s="2" t="s">
        <v>6221</v>
      </c>
      <c r="E4359" s="1">
        <v>418525</v>
      </c>
      <c r="F4359" s="8" t="s">
        <v>316</v>
      </c>
      <c r="G4359" s="1">
        <v>33482</v>
      </c>
      <c r="H4359" s="1">
        <f t="shared" si="235"/>
        <v>452007</v>
      </c>
      <c r="I4359" s="2" t="s">
        <v>2119</v>
      </c>
      <c r="J4359" s="2" t="s">
        <v>1150</v>
      </c>
      <c r="K4359" s="1">
        <f>+VLOOKUP(B4359,[34]Sheet1!$A:$H,6,0)</f>
        <v>418525</v>
      </c>
      <c r="L4359" s="1">
        <f t="shared" si="234"/>
        <v>0</v>
      </c>
      <c r="M4359" s="6">
        <f>+VLOOKUP(B4359,[34]Sheet1!$A:$H,8,0)</f>
        <v>45600</v>
      </c>
      <c r="N4359" t="s">
        <v>6320</v>
      </c>
      <c r="R4359" s="4"/>
    </row>
    <row r="4360" spans="1:18" hidden="1" x14ac:dyDescent="0.2">
      <c r="A4360" s="6">
        <v>45569</v>
      </c>
      <c r="B4360" s="2">
        <v>54915</v>
      </c>
      <c r="C4360" s="2" t="s">
        <v>5404</v>
      </c>
      <c r="D4360" s="2" t="s">
        <v>6222</v>
      </c>
      <c r="E4360" s="1">
        <v>4723300</v>
      </c>
      <c r="F4360" s="8" t="s">
        <v>316</v>
      </c>
      <c r="G4360" s="1">
        <v>377864</v>
      </c>
      <c r="H4360" s="1">
        <f t="shared" si="235"/>
        <v>5101164</v>
      </c>
      <c r="I4360" s="2" t="s">
        <v>2119</v>
      </c>
      <c r="J4360" s="2" t="s">
        <v>1150</v>
      </c>
      <c r="K4360" s="1">
        <f>+VLOOKUP(B4360,[34]Sheet1!$A:$H,6,0)</f>
        <v>4723300</v>
      </c>
      <c r="L4360" s="1">
        <f t="shared" si="234"/>
        <v>0</v>
      </c>
      <c r="M4360" s="6">
        <f>+VLOOKUP(B4360,[34]Sheet1!$A:$H,8,0)</f>
        <v>45600</v>
      </c>
      <c r="N4360" t="s">
        <v>6320</v>
      </c>
      <c r="R4360" s="4"/>
    </row>
    <row r="4361" spans="1:18" hidden="1" x14ac:dyDescent="0.2">
      <c r="A4361" s="6">
        <v>45569</v>
      </c>
      <c r="B4361" s="2">
        <v>54916</v>
      </c>
      <c r="C4361" s="2" t="s">
        <v>5404</v>
      </c>
      <c r="D4361" s="2" t="s">
        <v>6223</v>
      </c>
      <c r="E4361" s="1">
        <v>1171270</v>
      </c>
      <c r="F4361" s="8" t="s">
        <v>316</v>
      </c>
      <c r="G4361" s="1">
        <v>93702</v>
      </c>
      <c r="H4361" s="1">
        <f t="shared" si="235"/>
        <v>1264972</v>
      </c>
      <c r="I4361" s="2" t="s">
        <v>2355</v>
      </c>
      <c r="J4361" s="2" t="s">
        <v>2013</v>
      </c>
      <c r="K4361" s="1">
        <f>+VLOOKUP(B4361,[34]Sheet1!$A:$H,6,0)</f>
        <v>1171275</v>
      </c>
      <c r="L4361" s="1">
        <f t="shared" si="234"/>
        <v>5</v>
      </c>
      <c r="M4361" s="6">
        <f>+VLOOKUP(B4361,[34]Sheet1!$A:$H,8,0)</f>
        <v>45600</v>
      </c>
      <c r="N4361" t="s">
        <v>6320</v>
      </c>
      <c r="R4361" s="4"/>
    </row>
    <row r="4362" spans="1:18" hidden="1" x14ac:dyDescent="0.2">
      <c r="A4362" s="6">
        <v>45569</v>
      </c>
      <c r="B4362" s="2">
        <v>54917</v>
      </c>
      <c r="C4362" s="2" t="s">
        <v>5404</v>
      </c>
      <c r="D4362" s="2" t="s">
        <v>6224</v>
      </c>
      <c r="E4362" s="1">
        <v>418525</v>
      </c>
      <c r="F4362" s="8" t="s">
        <v>316</v>
      </c>
      <c r="G4362" s="1">
        <v>33482</v>
      </c>
      <c r="H4362" s="1">
        <f t="shared" si="235"/>
        <v>452007</v>
      </c>
      <c r="I4362" s="2" t="s">
        <v>2355</v>
      </c>
      <c r="J4362" s="2" t="s">
        <v>2013</v>
      </c>
      <c r="K4362" s="1">
        <f>+VLOOKUP(B4362,[34]Sheet1!$A:$H,6,0)</f>
        <v>418525</v>
      </c>
      <c r="L4362" s="1">
        <f t="shared" si="234"/>
        <v>0</v>
      </c>
      <c r="M4362" s="6">
        <f>+VLOOKUP(B4362,[34]Sheet1!$A:$H,8,0)</f>
        <v>45600</v>
      </c>
      <c r="N4362" t="s">
        <v>6320</v>
      </c>
      <c r="R4362" s="4"/>
    </row>
    <row r="4363" spans="1:18" hidden="1" x14ac:dyDescent="0.2">
      <c r="A4363" s="6">
        <v>45570</v>
      </c>
      <c r="B4363" s="2">
        <v>1415</v>
      </c>
      <c r="C4363" s="2" t="s">
        <v>5468</v>
      </c>
      <c r="D4363" s="2" t="s">
        <v>1889</v>
      </c>
      <c r="E4363" s="1">
        <v>-111058</v>
      </c>
      <c r="F4363" s="8" t="s">
        <v>316</v>
      </c>
      <c r="G4363" s="1">
        <v>-8885</v>
      </c>
      <c r="H4363" s="1">
        <f t="shared" si="235"/>
        <v>-119943</v>
      </c>
      <c r="I4363" s="2" t="s">
        <v>944</v>
      </c>
      <c r="J4363" s="2" t="s">
        <v>319</v>
      </c>
      <c r="K4363" s="1">
        <f>+VLOOKUP(B4363,[34]Sheet1!$A:$H,6,0)</f>
        <v>-111058</v>
      </c>
      <c r="L4363" s="1">
        <f t="shared" si="234"/>
        <v>0</v>
      </c>
      <c r="M4363" s="6">
        <f>+VLOOKUP(B4363,[34]Sheet1!$A:$H,8,0)</f>
        <v>45600</v>
      </c>
      <c r="N4363" t="s">
        <v>6320</v>
      </c>
      <c r="R4363" s="4"/>
    </row>
    <row r="4364" spans="1:18" hidden="1" x14ac:dyDescent="0.2">
      <c r="A4364" s="6">
        <v>45570</v>
      </c>
      <c r="B4364" s="2">
        <v>1416</v>
      </c>
      <c r="C4364" s="2" t="s">
        <v>5468</v>
      </c>
      <c r="D4364" s="2" t="s">
        <v>1889</v>
      </c>
      <c r="E4364" s="1">
        <v>-857640</v>
      </c>
      <c r="F4364" s="8" t="s">
        <v>316</v>
      </c>
      <c r="G4364" s="1">
        <v>-68611</v>
      </c>
      <c r="H4364" s="1">
        <f t="shared" si="235"/>
        <v>-926251</v>
      </c>
      <c r="I4364" s="2" t="s">
        <v>944</v>
      </c>
      <c r="J4364" s="2" t="s">
        <v>319</v>
      </c>
      <c r="K4364" s="1">
        <f>+VLOOKUP(B4364,[34]Sheet1!$A:$H,6,0)</f>
        <v>-857640</v>
      </c>
      <c r="L4364" s="1">
        <f t="shared" si="234"/>
        <v>0</v>
      </c>
      <c r="M4364" s="6">
        <f>+VLOOKUP(B4364,[34]Sheet1!$A:$H,8,0)</f>
        <v>45600</v>
      </c>
      <c r="N4364" t="s">
        <v>6320</v>
      </c>
      <c r="R4364" s="4"/>
    </row>
    <row r="4365" spans="1:18" hidden="1" x14ac:dyDescent="0.2">
      <c r="A4365" s="6">
        <v>45570</v>
      </c>
      <c r="B4365" s="2">
        <v>1417</v>
      </c>
      <c r="C4365" s="2" t="s">
        <v>5468</v>
      </c>
      <c r="D4365" s="2" t="s">
        <v>1889</v>
      </c>
      <c r="E4365" s="1">
        <v>-333174</v>
      </c>
      <c r="F4365" s="8" t="s">
        <v>316</v>
      </c>
      <c r="G4365" s="1">
        <v>-26654</v>
      </c>
      <c r="H4365" s="1">
        <f t="shared" si="235"/>
        <v>-359828</v>
      </c>
      <c r="I4365" s="2" t="s">
        <v>2818</v>
      </c>
      <c r="J4365" s="2" t="s">
        <v>364</v>
      </c>
      <c r="K4365" s="1">
        <f>+VLOOKUP(B4365,[34]Sheet1!$A:$H,6,0)</f>
        <v>-333175</v>
      </c>
      <c r="L4365" s="1">
        <f t="shared" si="234"/>
        <v>-1</v>
      </c>
      <c r="M4365" s="6">
        <f>+VLOOKUP(B4365,[34]Sheet1!$A:$H,8,0)</f>
        <v>45600</v>
      </c>
      <c r="N4365" t="s">
        <v>6320</v>
      </c>
      <c r="R4365" s="4"/>
    </row>
    <row r="4366" spans="1:18" hidden="1" x14ac:dyDescent="0.2">
      <c r="A4366" s="6">
        <v>45570</v>
      </c>
      <c r="B4366" s="2">
        <v>1418</v>
      </c>
      <c r="C4366" s="2" t="s">
        <v>5468</v>
      </c>
      <c r="D4366" s="2" t="s">
        <v>1889</v>
      </c>
      <c r="E4366" s="1">
        <v>-111606</v>
      </c>
      <c r="F4366" s="8" t="s">
        <v>316</v>
      </c>
      <c r="G4366" s="1">
        <v>-8928</v>
      </c>
      <c r="H4366" s="1">
        <f t="shared" si="235"/>
        <v>-120534</v>
      </c>
      <c r="I4366" s="2" t="s">
        <v>2818</v>
      </c>
      <c r="J4366" s="2" t="s">
        <v>364</v>
      </c>
      <c r="K4366" s="1">
        <f>+VLOOKUP(B4366,[34]Sheet1!$A:$H,6,0)</f>
        <v>-111605</v>
      </c>
      <c r="L4366" s="1">
        <f t="shared" si="234"/>
        <v>1</v>
      </c>
      <c r="M4366" s="6">
        <f>+VLOOKUP(B4366,[34]Sheet1!$A:$H,8,0)</f>
        <v>45600</v>
      </c>
      <c r="N4366" t="s">
        <v>6320</v>
      </c>
      <c r="R4366" s="4"/>
    </row>
    <row r="4367" spans="1:18" hidden="1" x14ac:dyDescent="0.2">
      <c r="A4367" s="6">
        <v>45570</v>
      </c>
      <c r="B4367" s="2">
        <v>1419</v>
      </c>
      <c r="C4367" s="2" t="s">
        <v>5468</v>
      </c>
      <c r="D4367" s="2" t="s">
        <v>1889</v>
      </c>
      <c r="E4367" s="1">
        <v>-750435</v>
      </c>
      <c r="F4367" s="8" t="s">
        <v>316</v>
      </c>
      <c r="G4367" s="1">
        <v>-60035</v>
      </c>
      <c r="H4367" s="1">
        <f t="shared" si="235"/>
        <v>-810470</v>
      </c>
      <c r="I4367" s="2" t="s">
        <v>2355</v>
      </c>
      <c r="J4367" s="2" t="s">
        <v>2013</v>
      </c>
      <c r="K4367" s="1">
        <f>+VLOOKUP(B4367,[34]Sheet1!$A:$H,6,0)</f>
        <v>-750437</v>
      </c>
      <c r="L4367" s="1">
        <f t="shared" si="234"/>
        <v>-2</v>
      </c>
      <c r="M4367" s="6">
        <f>+VLOOKUP(B4367,[34]Sheet1!$A:$H,8,0)</f>
        <v>45600</v>
      </c>
      <c r="N4367" t="s">
        <v>6320</v>
      </c>
      <c r="R4367" s="4"/>
    </row>
    <row r="4368" spans="1:18" hidden="1" x14ac:dyDescent="0.2">
      <c r="A4368" s="6">
        <v>45570</v>
      </c>
      <c r="B4368" s="2">
        <v>1420</v>
      </c>
      <c r="C4368" s="2" t="s">
        <v>5468</v>
      </c>
      <c r="D4368" s="2" t="s">
        <v>1889</v>
      </c>
      <c r="E4368" s="1">
        <v>-501830</v>
      </c>
      <c r="F4368" s="8" t="s">
        <v>316</v>
      </c>
      <c r="G4368" s="1">
        <v>-40146</v>
      </c>
      <c r="H4368" s="1">
        <f t="shared" si="235"/>
        <v>-541976</v>
      </c>
      <c r="I4368" s="2" t="s">
        <v>2355</v>
      </c>
      <c r="J4368" s="2" t="s">
        <v>2013</v>
      </c>
      <c r="K4368" s="1">
        <f>+VLOOKUP(B4368,[34]Sheet1!$A:$H,6,0)</f>
        <v>-501828</v>
      </c>
      <c r="L4368" s="1">
        <f t="shared" si="234"/>
        <v>2</v>
      </c>
      <c r="M4368" s="6">
        <f>+VLOOKUP(B4368,[34]Sheet1!$A:$H,8,0)</f>
        <v>45600</v>
      </c>
      <c r="N4368" t="s">
        <v>6320</v>
      </c>
      <c r="R4368" s="4"/>
    </row>
    <row r="4369" spans="1:18" hidden="1" x14ac:dyDescent="0.2">
      <c r="A4369" s="6">
        <v>45572</v>
      </c>
      <c r="B4369" s="2">
        <v>55241</v>
      </c>
      <c r="C4369" s="2" t="s">
        <v>5404</v>
      </c>
      <c r="D4369" s="2" t="s">
        <v>6225</v>
      </c>
      <c r="E4369" s="1">
        <v>536025</v>
      </c>
      <c r="F4369" s="8" t="s">
        <v>316</v>
      </c>
      <c r="G4369" s="1">
        <v>42882</v>
      </c>
      <c r="H4369" s="1">
        <f t="shared" si="235"/>
        <v>578907</v>
      </c>
      <c r="I4369" s="2" t="s">
        <v>1893</v>
      </c>
      <c r="J4369" s="2" t="s">
        <v>375</v>
      </c>
      <c r="K4369" s="1">
        <f>+VLOOKUP(B4369,[34]Sheet1!$A:$H,6,0)</f>
        <v>536025</v>
      </c>
      <c r="L4369" s="1">
        <f t="shared" si="234"/>
        <v>0</v>
      </c>
      <c r="M4369" s="6">
        <f>+VLOOKUP(B4369,[34]Sheet1!$A:$H,8,0)</f>
        <v>45600</v>
      </c>
      <c r="N4369" t="s">
        <v>6320</v>
      </c>
      <c r="R4369" s="4"/>
    </row>
    <row r="4370" spans="1:18" hidden="1" x14ac:dyDescent="0.2">
      <c r="A4370" s="6">
        <v>45572</v>
      </c>
      <c r="B4370" s="2">
        <v>55244</v>
      </c>
      <c r="C4370" s="2" t="s">
        <v>5404</v>
      </c>
      <c r="D4370" s="2" t="s">
        <v>6226</v>
      </c>
      <c r="E4370" s="1">
        <v>4867090</v>
      </c>
      <c r="F4370" s="8" t="s">
        <v>316</v>
      </c>
      <c r="G4370" s="1">
        <v>389367</v>
      </c>
      <c r="H4370" s="1">
        <f t="shared" si="235"/>
        <v>5256457</v>
      </c>
      <c r="I4370" s="2" t="s">
        <v>2355</v>
      </c>
      <c r="J4370" s="2" t="s">
        <v>2013</v>
      </c>
      <c r="K4370" s="1">
        <f>+VLOOKUP(B4370,[34]Sheet1!$A:$H,6,0)</f>
        <v>4867088</v>
      </c>
      <c r="L4370" s="1">
        <f t="shared" si="234"/>
        <v>-2</v>
      </c>
      <c r="M4370" s="6">
        <f>+VLOOKUP(B4370,[34]Sheet1!$A:$H,8,0)</f>
        <v>45600</v>
      </c>
      <c r="N4370" t="s">
        <v>6320</v>
      </c>
      <c r="R4370" s="4"/>
    </row>
    <row r="4371" spans="1:18" hidden="1" x14ac:dyDescent="0.2">
      <c r="A4371" s="6">
        <v>45572</v>
      </c>
      <c r="B4371" s="2">
        <v>55262</v>
      </c>
      <c r="C4371" s="2" t="s">
        <v>5404</v>
      </c>
      <c r="D4371" s="2" t="s">
        <v>6227</v>
      </c>
      <c r="E4371" s="1">
        <v>418525</v>
      </c>
      <c r="F4371" s="8" t="s">
        <v>316</v>
      </c>
      <c r="G4371" s="1">
        <v>33482</v>
      </c>
      <c r="H4371" s="1">
        <f t="shared" si="235"/>
        <v>452007</v>
      </c>
      <c r="I4371" s="2" t="s">
        <v>1554</v>
      </c>
      <c r="J4371" s="2" t="s">
        <v>2830</v>
      </c>
      <c r="K4371" s="1">
        <f>+VLOOKUP(B4371,[34]Sheet1!$A:$H,6,0)</f>
        <v>418525</v>
      </c>
      <c r="L4371" s="1">
        <f t="shared" si="234"/>
        <v>0</v>
      </c>
      <c r="M4371" s="6">
        <f>+VLOOKUP(B4371,[34]Sheet1!$A:$H,8,0)</f>
        <v>45600</v>
      </c>
      <c r="N4371" t="s">
        <v>6320</v>
      </c>
      <c r="R4371" s="4"/>
    </row>
    <row r="4372" spans="1:18" hidden="1" x14ac:dyDescent="0.2">
      <c r="A4372" s="6">
        <v>45572</v>
      </c>
      <c r="B4372" s="2">
        <v>55264</v>
      </c>
      <c r="C4372" s="2" t="s">
        <v>5404</v>
      </c>
      <c r="D4372" s="2" t="s">
        <v>6228</v>
      </c>
      <c r="E4372" s="1">
        <v>3849940</v>
      </c>
      <c r="F4372" s="8" t="s">
        <v>316</v>
      </c>
      <c r="G4372" s="1">
        <v>307995</v>
      </c>
      <c r="H4372" s="1">
        <f t="shared" si="235"/>
        <v>4157935</v>
      </c>
      <c r="I4372" s="2" t="s">
        <v>1900</v>
      </c>
      <c r="J4372" s="2" t="s">
        <v>441</v>
      </c>
      <c r="K4372" s="1">
        <f>+VLOOKUP(B4372,[34]Sheet1!$A:$H,6,0)</f>
        <v>3849938</v>
      </c>
      <c r="L4372" s="1">
        <f t="shared" si="234"/>
        <v>-2</v>
      </c>
      <c r="M4372" s="6">
        <f>+VLOOKUP(B4372,[34]Sheet1!$A:$H,8,0)</f>
        <v>45600</v>
      </c>
      <c r="N4372" t="s">
        <v>6320</v>
      </c>
      <c r="R4372" s="4"/>
    </row>
    <row r="4373" spans="1:18" hidden="1" x14ac:dyDescent="0.2">
      <c r="A4373" s="6">
        <v>45572</v>
      </c>
      <c r="B4373" s="2">
        <v>55265</v>
      </c>
      <c r="C4373" s="2" t="s">
        <v>5404</v>
      </c>
      <c r="D4373" s="2" t="s">
        <v>6229</v>
      </c>
      <c r="E4373" s="1">
        <v>1468620</v>
      </c>
      <c r="F4373" s="8" t="s">
        <v>316</v>
      </c>
      <c r="G4373" s="1">
        <v>117490</v>
      </c>
      <c r="H4373" s="1">
        <f t="shared" si="235"/>
        <v>1586110</v>
      </c>
      <c r="I4373" s="2" t="s">
        <v>944</v>
      </c>
      <c r="J4373" s="2" t="s">
        <v>319</v>
      </c>
      <c r="K4373" s="1">
        <f>+VLOOKUP(B4373,[34]Sheet1!$A:$H,6,0)</f>
        <v>1468625</v>
      </c>
      <c r="L4373" s="1">
        <f t="shared" si="234"/>
        <v>5</v>
      </c>
      <c r="M4373" s="6">
        <f>+VLOOKUP(B4373,[34]Sheet1!$A:$H,8,0)</f>
        <v>45600</v>
      </c>
      <c r="N4373" t="s">
        <v>6320</v>
      </c>
      <c r="R4373" s="4"/>
    </row>
    <row r="4374" spans="1:18" hidden="1" x14ac:dyDescent="0.2">
      <c r="A4374" s="6">
        <v>45572</v>
      </c>
      <c r="B4374" s="2">
        <v>55267</v>
      </c>
      <c r="C4374" s="2" t="s">
        <v>5404</v>
      </c>
      <c r="D4374" s="2" t="s">
        <v>6230</v>
      </c>
      <c r="E4374" s="1">
        <v>3849940</v>
      </c>
      <c r="F4374" s="8" t="s">
        <v>316</v>
      </c>
      <c r="G4374" s="1">
        <v>307995</v>
      </c>
      <c r="H4374" s="1">
        <f t="shared" si="235"/>
        <v>4157935</v>
      </c>
      <c r="I4374" s="2" t="s">
        <v>1554</v>
      </c>
      <c r="J4374" s="2" t="s">
        <v>2830</v>
      </c>
      <c r="K4374" s="1">
        <f>+VLOOKUP(B4374,[34]Sheet1!$A:$H,6,0)</f>
        <v>3849938</v>
      </c>
      <c r="L4374" s="1">
        <f t="shared" si="234"/>
        <v>-2</v>
      </c>
      <c r="M4374" s="6">
        <f>+VLOOKUP(B4374,[34]Sheet1!$A:$H,8,0)</f>
        <v>45600</v>
      </c>
      <c r="N4374" t="s">
        <v>6320</v>
      </c>
      <c r="R4374" s="4"/>
    </row>
    <row r="4375" spans="1:18" hidden="1" x14ac:dyDescent="0.2">
      <c r="A4375" s="6">
        <v>45572</v>
      </c>
      <c r="B4375" s="2">
        <v>55269</v>
      </c>
      <c r="C4375" s="2" t="s">
        <v>5404</v>
      </c>
      <c r="D4375" s="2" t="s">
        <v>6231</v>
      </c>
      <c r="E4375" s="1">
        <v>2381320</v>
      </c>
      <c r="F4375" s="8" t="s">
        <v>316</v>
      </c>
      <c r="G4375" s="1">
        <v>190506</v>
      </c>
      <c r="H4375" s="1">
        <f t="shared" si="235"/>
        <v>2571826</v>
      </c>
      <c r="I4375" s="2" t="s">
        <v>2818</v>
      </c>
      <c r="J4375" s="2" t="s">
        <v>364</v>
      </c>
      <c r="K4375" s="1">
        <f>+VLOOKUP(B4375,[34]Sheet1!$A:$H,6,0)</f>
        <v>2381325</v>
      </c>
      <c r="L4375" s="1">
        <f t="shared" si="234"/>
        <v>5</v>
      </c>
      <c r="M4375" s="6">
        <f>+VLOOKUP(B4375,[34]Sheet1!$A:$H,8,0)</f>
        <v>45600</v>
      </c>
      <c r="N4375" t="s">
        <v>6320</v>
      </c>
      <c r="R4375" s="4"/>
    </row>
    <row r="4376" spans="1:18" hidden="1" x14ac:dyDescent="0.2">
      <c r="A4376" s="6">
        <v>45572</v>
      </c>
      <c r="B4376" s="2">
        <v>55271</v>
      </c>
      <c r="C4376" s="2" t="s">
        <v>5404</v>
      </c>
      <c r="D4376" s="2" t="s">
        <v>6232</v>
      </c>
      <c r="E4376" s="1">
        <v>418525</v>
      </c>
      <c r="F4376" s="8" t="s">
        <v>316</v>
      </c>
      <c r="G4376" s="1">
        <v>33482</v>
      </c>
      <c r="H4376" s="1">
        <f t="shared" si="235"/>
        <v>452007</v>
      </c>
      <c r="I4376" s="2" t="s">
        <v>2818</v>
      </c>
      <c r="J4376" s="2" t="s">
        <v>364</v>
      </c>
      <c r="K4376" s="1">
        <f>+VLOOKUP(B4376,[34]Sheet1!$A:$H,6,0)</f>
        <v>418525</v>
      </c>
      <c r="L4376" s="1">
        <f t="shared" si="234"/>
        <v>0</v>
      </c>
      <c r="M4376" s="6">
        <f>+VLOOKUP(B4376,[34]Sheet1!$A:$H,8,0)</f>
        <v>45600</v>
      </c>
      <c r="N4376" t="s">
        <v>6320</v>
      </c>
      <c r="R4376" s="4"/>
    </row>
    <row r="4377" spans="1:18" hidden="1" x14ac:dyDescent="0.2">
      <c r="A4377" s="6">
        <v>45572</v>
      </c>
      <c r="B4377" s="2">
        <v>55272</v>
      </c>
      <c r="C4377" s="2" t="s">
        <v>5404</v>
      </c>
      <c r="D4377" s="2" t="s">
        <v>6233</v>
      </c>
      <c r="E4377" s="1">
        <v>3849940</v>
      </c>
      <c r="F4377" s="8" t="s">
        <v>316</v>
      </c>
      <c r="G4377" s="1">
        <v>307995</v>
      </c>
      <c r="H4377" s="1">
        <f t="shared" si="235"/>
        <v>4157935</v>
      </c>
      <c r="I4377" s="2" t="s">
        <v>124</v>
      </c>
      <c r="J4377" s="2" t="s">
        <v>1197</v>
      </c>
      <c r="K4377" s="1">
        <f>+VLOOKUP(B4377,[34]Sheet1!$A:$H,6,0)</f>
        <v>3849938</v>
      </c>
      <c r="L4377" s="1">
        <f t="shared" si="234"/>
        <v>-2</v>
      </c>
      <c r="M4377" s="6">
        <f>+VLOOKUP(B4377,[34]Sheet1!$A:$H,8,0)</f>
        <v>45600</v>
      </c>
      <c r="N4377" t="s">
        <v>6320</v>
      </c>
      <c r="R4377" s="4"/>
    </row>
    <row r="4378" spans="1:18" hidden="1" x14ac:dyDescent="0.2">
      <c r="A4378" s="6">
        <v>45572</v>
      </c>
      <c r="B4378" s="2">
        <v>55274</v>
      </c>
      <c r="C4378" s="2" t="s">
        <v>5404</v>
      </c>
      <c r="D4378" s="2" t="s">
        <v>6234</v>
      </c>
      <c r="E4378" s="1">
        <v>4960520</v>
      </c>
      <c r="F4378" s="8" t="s">
        <v>316</v>
      </c>
      <c r="G4378" s="1">
        <v>396842</v>
      </c>
      <c r="H4378" s="1">
        <f t="shared" si="235"/>
        <v>5357362</v>
      </c>
      <c r="I4378" s="2" t="s">
        <v>24</v>
      </c>
      <c r="J4378" s="2" t="s">
        <v>349</v>
      </c>
      <c r="K4378" s="1">
        <f>+VLOOKUP(B4378,[34]Sheet1!$A:$H,6,0)</f>
        <v>4960525</v>
      </c>
      <c r="L4378" s="1">
        <f t="shared" si="234"/>
        <v>5</v>
      </c>
      <c r="M4378" s="6">
        <f>+VLOOKUP(B4378,[34]Sheet1!$A:$H,8,0)</f>
        <v>45600</v>
      </c>
      <c r="N4378" t="s">
        <v>6320</v>
      </c>
      <c r="R4378" s="4"/>
    </row>
    <row r="4379" spans="1:18" hidden="1" x14ac:dyDescent="0.2">
      <c r="A4379" s="6">
        <v>45573</v>
      </c>
      <c r="B4379" s="2">
        <v>1453</v>
      </c>
      <c r="C4379" s="2" t="s">
        <v>5468</v>
      </c>
      <c r="D4379" s="2" t="s">
        <v>1889</v>
      </c>
      <c r="E4379" s="1">
        <v>-238132</v>
      </c>
      <c r="F4379" s="8" t="s">
        <v>316</v>
      </c>
      <c r="G4379" s="1">
        <v>-19051</v>
      </c>
      <c r="H4379" s="1">
        <f t="shared" si="235"/>
        <v>-257183</v>
      </c>
      <c r="I4379" s="2" t="s">
        <v>124</v>
      </c>
      <c r="J4379" s="2" t="s">
        <v>1197</v>
      </c>
      <c r="K4379" s="1">
        <f>+VLOOKUP(B4379,[34]Sheet1!$A:$H,6,0)</f>
        <v>-238132</v>
      </c>
      <c r="L4379" s="1">
        <f t="shared" si="234"/>
        <v>0</v>
      </c>
      <c r="M4379" s="6">
        <f>+VLOOKUP(B4379,[34]Sheet1!$A:$H,8,0)</f>
        <v>45600</v>
      </c>
      <c r="N4379" t="s">
        <v>6320</v>
      </c>
      <c r="R4379" s="4"/>
    </row>
    <row r="4380" spans="1:18" hidden="1" x14ac:dyDescent="0.2">
      <c r="A4380" s="6">
        <v>45574</v>
      </c>
      <c r="B4380" s="2">
        <v>55739</v>
      </c>
      <c r="C4380" s="2" t="s">
        <v>5404</v>
      </c>
      <c r="D4380" s="2" t="s">
        <v>6235</v>
      </c>
      <c r="E4380" s="1">
        <v>418525</v>
      </c>
      <c r="F4380" s="8" t="s">
        <v>316</v>
      </c>
      <c r="G4380" s="1">
        <v>33482</v>
      </c>
      <c r="H4380" s="1">
        <f t="shared" si="235"/>
        <v>452007</v>
      </c>
      <c r="I4380" s="2" t="s">
        <v>1893</v>
      </c>
      <c r="J4380" s="2" t="s">
        <v>375</v>
      </c>
      <c r="K4380" s="1">
        <f>+VLOOKUP(B4380,[34]Sheet1!$A:$H,6,0)</f>
        <v>418525</v>
      </c>
      <c r="L4380" s="1">
        <f t="shared" si="234"/>
        <v>0</v>
      </c>
      <c r="M4380" s="6">
        <f>+VLOOKUP(B4380,[34]Sheet1!$A:$H,8,0)</f>
        <v>45600</v>
      </c>
      <c r="N4380" t="s">
        <v>6320</v>
      </c>
      <c r="R4380" s="4"/>
    </row>
    <row r="4381" spans="1:18" hidden="1" x14ac:dyDescent="0.2">
      <c r="A4381" s="6">
        <v>45574</v>
      </c>
      <c r="B4381" s="2">
        <v>55740</v>
      </c>
      <c r="C4381" s="2" t="s">
        <v>5404</v>
      </c>
      <c r="D4381" s="2" t="s">
        <v>6236</v>
      </c>
      <c r="E4381" s="1">
        <v>418525</v>
      </c>
      <c r="F4381" s="8" t="s">
        <v>316</v>
      </c>
      <c r="G4381" s="1">
        <v>33482</v>
      </c>
      <c r="H4381" s="1">
        <f t="shared" si="235"/>
        <v>452007</v>
      </c>
      <c r="I4381" s="2" t="s">
        <v>1893</v>
      </c>
      <c r="J4381" s="2" t="s">
        <v>375</v>
      </c>
      <c r="K4381" s="1">
        <f>+VLOOKUP(B4381,[34]Sheet1!$A:$H,6,0)</f>
        <v>418525</v>
      </c>
      <c r="L4381" s="1">
        <f t="shared" si="234"/>
        <v>0</v>
      </c>
      <c r="M4381" s="6">
        <f>+VLOOKUP(B4381,[34]Sheet1!$A:$H,8,0)</f>
        <v>45600</v>
      </c>
      <c r="N4381" t="s">
        <v>6320</v>
      </c>
      <c r="R4381" s="4"/>
    </row>
    <row r="4382" spans="1:18" hidden="1" x14ac:dyDescent="0.2">
      <c r="A4382" s="6">
        <v>45574</v>
      </c>
      <c r="B4382" s="2">
        <v>55741</v>
      </c>
      <c r="C4382" s="2" t="s">
        <v>5404</v>
      </c>
      <c r="D4382" s="2" t="s">
        <v>6237</v>
      </c>
      <c r="E4382" s="1">
        <v>2594410</v>
      </c>
      <c r="F4382" s="8" t="s">
        <v>316</v>
      </c>
      <c r="G4382" s="1">
        <v>207553</v>
      </c>
      <c r="H4382" s="1">
        <f t="shared" si="235"/>
        <v>2801963</v>
      </c>
      <c r="I4382" s="2" t="s">
        <v>1893</v>
      </c>
      <c r="J4382" s="2" t="s">
        <v>375</v>
      </c>
      <c r="K4382" s="1">
        <f>+VLOOKUP(B4382,[34]Sheet1!$A:$H,6,0)</f>
        <v>2594413</v>
      </c>
      <c r="L4382" s="1">
        <f t="shared" si="234"/>
        <v>3</v>
      </c>
      <c r="M4382" s="6">
        <f>+VLOOKUP(B4382,[34]Sheet1!$A:$H,8,0)</f>
        <v>45600</v>
      </c>
      <c r="N4382" t="s">
        <v>6320</v>
      </c>
      <c r="R4382" s="4"/>
    </row>
    <row r="4383" spans="1:18" hidden="1" x14ac:dyDescent="0.2">
      <c r="A4383" s="6">
        <v>45574</v>
      </c>
      <c r="B4383" s="2">
        <v>55742</v>
      </c>
      <c r="C4383" s="2" t="s">
        <v>5404</v>
      </c>
      <c r="D4383" s="2" t="s">
        <v>6238</v>
      </c>
      <c r="E4383" s="1">
        <v>2481686</v>
      </c>
      <c r="F4383" s="8" t="s">
        <v>316</v>
      </c>
      <c r="G4383" s="1">
        <v>198535</v>
      </c>
      <c r="H4383" s="1">
        <f t="shared" si="235"/>
        <v>2680221</v>
      </c>
      <c r="I4383" s="2" t="s">
        <v>2818</v>
      </c>
      <c r="J4383" s="2" t="s">
        <v>364</v>
      </c>
      <c r="K4383" s="1">
        <f>+VLOOKUP(B4383,[34]Sheet1!$A:$H,6,0)</f>
        <v>2481688</v>
      </c>
      <c r="L4383" s="1">
        <f t="shared" si="234"/>
        <v>2</v>
      </c>
      <c r="M4383" s="6">
        <f>+VLOOKUP(B4383,[34]Sheet1!$A:$H,8,0)</f>
        <v>45600</v>
      </c>
      <c r="N4383" t="s">
        <v>6320</v>
      </c>
      <c r="R4383" s="4"/>
    </row>
    <row r="4384" spans="1:18" hidden="1" x14ac:dyDescent="0.2">
      <c r="A4384" s="6">
        <v>45574</v>
      </c>
      <c r="B4384" s="2">
        <v>55743</v>
      </c>
      <c r="C4384" s="2" t="s">
        <v>5404</v>
      </c>
      <c r="D4384" s="2" t="s">
        <v>6239</v>
      </c>
      <c r="E4384" s="1">
        <v>1573880</v>
      </c>
      <c r="F4384" s="8" t="s">
        <v>316</v>
      </c>
      <c r="G4384" s="1">
        <v>125910</v>
      </c>
      <c r="H4384" s="1">
        <f t="shared" si="235"/>
        <v>1699790</v>
      </c>
      <c r="I4384" s="2" t="s">
        <v>1796</v>
      </c>
      <c r="J4384" s="2" t="s">
        <v>913</v>
      </c>
      <c r="K4384" s="1">
        <f>+VLOOKUP(B4384,[34]Sheet1!$A:$H,6,0)</f>
        <v>1573875</v>
      </c>
      <c r="L4384" s="1">
        <f t="shared" si="234"/>
        <v>-5</v>
      </c>
      <c r="M4384" s="6">
        <f>+VLOOKUP(B4384,[34]Sheet1!$A:$H,8,0)</f>
        <v>45600</v>
      </c>
      <c r="N4384" t="s">
        <v>6320</v>
      </c>
      <c r="R4384" s="4"/>
    </row>
    <row r="4385" spans="1:18" hidden="1" x14ac:dyDescent="0.2">
      <c r="A4385" s="6">
        <v>45576</v>
      </c>
      <c r="B4385" s="2">
        <v>1454</v>
      </c>
      <c r="C4385" s="2" t="s">
        <v>5468</v>
      </c>
      <c r="D4385" s="2" t="s">
        <v>1889</v>
      </c>
      <c r="E4385" s="1">
        <v>-73431</v>
      </c>
      <c r="F4385" s="8" t="s">
        <v>316</v>
      </c>
      <c r="G4385" s="1">
        <v>-5874</v>
      </c>
      <c r="H4385" s="1">
        <f t="shared" si="235"/>
        <v>-79305</v>
      </c>
      <c r="I4385" s="2" t="s">
        <v>2818</v>
      </c>
      <c r="J4385" s="2" t="s">
        <v>364</v>
      </c>
      <c r="K4385" s="1">
        <f>+VLOOKUP(B4385,[34]Sheet1!$A:$H,6,0)</f>
        <v>-73425</v>
      </c>
      <c r="L4385" s="1">
        <f t="shared" si="234"/>
        <v>6</v>
      </c>
      <c r="M4385" s="6">
        <f>+VLOOKUP(B4385,[34]Sheet1!$A:$H,8,0)</f>
        <v>45600</v>
      </c>
      <c r="N4385" t="s">
        <v>6320</v>
      </c>
      <c r="R4385" s="4"/>
    </row>
    <row r="4386" spans="1:18" hidden="1" x14ac:dyDescent="0.2">
      <c r="A4386" s="6">
        <v>45576</v>
      </c>
      <c r="B4386" s="2">
        <v>1455</v>
      </c>
      <c r="C4386" s="2" t="s">
        <v>5468</v>
      </c>
      <c r="D4386" s="2" t="s">
        <v>1889</v>
      </c>
      <c r="E4386" s="1">
        <v>-83705</v>
      </c>
      <c r="F4386" s="8" t="s">
        <v>316</v>
      </c>
      <c r="G4386" s="1">
        <v>-6696</v>
      </c>
      <c r="H4386" s="1">
        <f t="shared" si="235"/>
        <v>-90401</v>
      </c>
      <c r="I4386" s="2" t="s">
        <v>2818</v>
      </c>
      <c r="J4386" s="2" t="s">
        <v>364</v>
      </c>
      <c r="K4386" s="1">
        <f>+VLOOKUP(B4386,[34]Sheet1!$A:$H,6,0)</f>
        <v>-83711</v>
      </c>
      <c r="L4386" s="1">
        <f t="shared" si="234"/>
        <v>-6</v>
      </c>
      <c r="M4386" s="6">
        <f>+VLOOKUP(B4386,[34]Sheet1!$A:$H,8,0)</f>
        <v>45600</v>
      </c>
      <c r="N4386" t="s">
        <v>6320</v>
      </c>
      <c r="R4386" s="4"/>
    </row>
    <row r="4387" spans="1:18" hidden="1" x14ac:dyDescent="0.2">
      <c r="A4387" s="6">
        <v>45576</v>
      </c>
      <c r="B4387" s="2">
        <v>57010</v>
      </c>
      <c r="C4387" s="2" t="s">
        <v>5404</v>
      </c>
      <c r="D4387" s="2" t="s">
        <v>6240</v>
      </c>
      <c r="E4387" s="1">
        <v>1573880</v>
      </c>
      <c r="F4387" s="8" t="s">
        <v>316</v>
      </c>
      <c r="G4387" s="1">
        <v>125910</v>
      </c>
      <c r="H4387" s="1">
        <f t="shared" si="235"/>
        <v>1699790</v>
      </c>
      <c r="I4387" s="2" t="s">
        <v>1893</v>
      </c>
      <c r="J4387" s="2" t="s">
        <v>375</v>
      </c>
      <c r="K4387" s="1">
        <f>+VLOOKUP(B4387,[34]Sheet1!$A:$H,6,0)</f>
        <v>1573875</v>
      </c>
      <c r="L4387" s="1">
        <f t="shared" si="234"/>
        <v>-5</v>
      </c>
      <c r="M4387" s="6">
        <f>+VLOOKUP(B4387,[34]Sheet1!$A:$H,8,0)</f>
        <v>45600</v>
      </c>
      <c r="N4387" t="s">
        <v>6320</v>
      </c>
      <c r="R4387" s="4"/>
    </row>
    <row r="4388" spans="1:18" hidden="1" x14ac:dyDescent="0.2">
      <c r="A4388" s="6">
        <v>45577</v>
      </c>
      <c r="B4388" s="2">
        <v>57227</v>
      </c>
      <c r="C4388" s="2" t="s">
        <v>5404</v>
      </c>
      <c r="D4388" s="2" t="s">
        <v>6241</v>
      </c>
      <c r="E4388" s="1">
        <v>501830</v>
      </c>
      <c r="F4388" s="8" t="s">
        <v>316</v>
      </c>
      <c r="G4388" s="1">
        <v>40146</v>
      </c>
      <c r="H4388" s="1">
        <f t="shared" si="235"/>
        <v>541976</v>
      </c>
      <c r="I4388" s="2" t="s">
        <v>2355</v>
      </c>
      <c r="J4388" s="2" t="s">
        <v>2013</v>
      </c>
      <c r="K4388" s="1">
        <f>+VLOOKUP(B4388,[34]Sheet1!$A:$H,6,0)</f>
        <v>501825</v>
      </c>
      <c r="L4388" s="1">
        <f t="shared" si="234"/>
        <v>-5</v>
      </c>
      <c r="M4388" s="6">
        <f>+VLOOKUP(B4388,[34]Sheet1!$A:$H,8,0)</f>
        <v>45600</v>
      </c>
      <c r="N4388" t="s">
        <v>6320</v>
      </c>
      <c r="R4388" s="4"/>
    </row>
    <row r="4389" spans="1:18" hidden="1" x14ac:dyDescent="0.2">
      <c r="A4389" s="6">
        <v>45577</v>
      </c>
      <c r="B4389" s="2">
        <v>57228</v>
      </c>
      <c r="C4389" s="2" t="s">
        <v>5404</v>
      </c>
      <c r="D4389" s="2" t="s">
        <v>6242</v>
      </c>
      <c r="E4389" s="1">
        <v>501830</v>
      </c>
      <c r="F4389" s="8" t="s">
        <v>316</v>
      </c>
      <c r="G4389" s="1">
        <v>40146</v>
      </c>
      <c r="H4389" s="1">
        <f t="shared" si="235"/>
        <v>541976</v>
      </c>
      <c r="I4389" s="2" t="s">
        <v>2355</v>
      </c>
      <c r="J4389" s="2" t="s">
        <v>2013</v>
      </c>
      <c r="K4389" s="1">
        <f>+VLOOKUP(B4389,[34]Sheet1!$A:$H,6,0)</f>
        <v>501825</v>
      </c>
      <c r="L4389" s="1">
        <f t="shared" si="234"/>
        <v>-5</v>
      </c>
      <c r="M4389" s="6">
        <f>+VLOOKUP(B4389,[34]Sheet1!$A:$H,8,0)</f>
        <v>45600</v>
      </c>
      <c r="N4389" t="s">
        <v>6320</v>
      </c>
      <c r="R4389" s="4"/>
    </row>
    <row r="4390" spans="1:18" hidden="1" x14ac:dyDescent="0.2">
      <c r="A4390" s="6">
        <v>45577</v>
      </c>
      <c r="B4390" s="2">
        <v>57229</v>
      </c>
      <c r="C4390" s="2" t="s">
        <v>5404</v>
      </c>
      <c r="D4390" s="2" t="s">
        <v>6243</v>
      </c>
      <c r="E4390" s="1">
        <v>1468620</v>
      </c>
      <c r="F4390" s="8" t="s">
        <v>316</v>
      </c>
      <c r="G4390" s="1">
        <v>117490</v>
      </c>
      <c r="H4390" s="1">
        <f t="shared" si="235"/>
        <v>1586110</v>
      </c>
      <c r="I4390" s="2" t="s">
        <v>2355</v>
      </c>
      <c r="J4390" s="2" t="s">
        <v>2013</v>
      </c>
      <c r="K4390" s="1">
        <f>+VLOOKUP(B4390,[34]Sheet1!$A:$H,6,0)</f>
        <v>1468625</v>
      </c>
      <c r="L4390" s="1">
        <f t="shared" si="234"/>
        <v>5</v>
      </c>
      <c r="M4390" s="6">
        <f>+VLOOKUP(B4390,[34]Sheet1!$A:$H,8,0)</f>
        <v>45600</v>
      </c>
      <c r="N4390" t="s">
        <v>6320</v>
      </c>
      <c r="R4390" s="4"/>
    </row>
    <row r="4391" spans="1:18" hidden="1" x14ac:dyDescent="0.2">
      <c r="A4391" s="6">
        <v>45577</v>
      </c>
      <c r="B4391" s="2">
        <v>57230</v>
      </c>
      <c r="C4391" s="2" t="s">
        <v>5404</v>
      </c>
      <c r="D4391" s="2" t="s">
        <v>6244</v>
      </c>
      <c r="E4391" s="1">
        <v>5880875</v>
      </c>
      <c r="F4391" s="8" t="s">
        <v>316</v>
      </c>
      <c r="G4391" s="1">
        <v>470470</v>
      </c>
      <c r="H4391" s="1">
        <f t="shared" si="235"/>
        <v>6351345</v>
      </c>
      <c r="I4391" s="2" t="s">
        <v>2355</v>
      </c>
      <c r="J4391" s="2" t="s">
        <v>2013</v>
      </c>
      <c r="K4391" s="1">
        <f>+VLOOKUP(B4391,[34]Sheet1!$A:$H,6,0)</f>
        <v>5880875</v>
      </c>
      <c r="L4391" s="1">
        <f t="shared" si="234"/>
        <v>0</v>
      </c>
      <c r="M4391" s="6">
        <f>+VLOOKUP(B4391,[34]Sheet1!$A:$H,8,0)</f>
        <v>45600</v>
      </c>
      <c r="N4391" t="s">
        <v>6320</v>
      </c>
      <c r="R4391" s="4"/>
    </row>
    <row r="4392" spans="1:18" hidden="1" x14ac:dyDescent="0.2">
      <c r="A4392" s="6">
        <v>45577</v>
      </c>
      <c r="B4392" s="2">
        <v>57231</v>
      </c>
      <c r="C4392" s="2" t="s">
        <v>5404</v>
      </c>
      <c r="D4392" s="2" t="s">
        <v>6245</v>
      </c>
      <c r="E4392" s="1">
        <v>334820</v>
      </c>
      <c r="F4392" s="8" t="s">
        <v>316</v>
      </c>
      <c r="G4392" s="1">
        <v>26786</v>
      </c>
      <c r="H4392" s="1">
        <f t="shared" si="235"/>
        <v>361606</v>
      </c>
      <c r="I4392" s="2" t="s">
        <v>2355</v>
      </c>
      <c r="J4392" s="2" t="s">
        <v>2013</v>
      </c>
      <c r="K4392" s="1">
        <f>+VLOOKUP(B4392,[34]Sheet1!$A:$H,6,0)</f>
        <v>334825</v>
      </c>
      <c r="L4392" s="1">
        <f t="shared" si="234"/>
        <v>5</v>
      </c>
      <c r="M4392" s="6">
        <f>+VLOOKUP(B4392,[34]Sheet1!$A:$H,8,0)</f>
        <v>45600</v>
      </c>
      <c r="N4392" t="s">
        <v>6320</v>
      </c>
      <c r="R4392" s="4"/>
    </row>
    <row r="4393" spans="1:18" hidden="1" x14ac:dyDescent="0.2">
      <c r="A4393" s="6">
        <v>45580</v>
      </c>
      <c r="B4393" s="2">
        <v>57382</v>
      </c>
      <c r="C4393" s="2" t="s">
        <v>5404</v>
      </c>
      <c r="D4393" s="2" t="s">
        <v>6246</v>
      </c>
      <c r="E4393" s="1">
        <v>3651250</v>
      </c>
      <c r="F4393" s="8" t="s">
        <v>316</v>
      </c>
      <c r="G4393" s="1">
        <v>292100</v>
      </c>
      <c r="H4393" s="1">
        <f t="shared" si="235"/>
        <v>3943350</v>
      </c>
      <c r="I4393" s="2" t="s">
        <v>1893</v>
      </c>
      <c r="J4393" s="2" t="s">
        <v>375</v>
      </c>
      <c r="K4393" s="1">
        <f>+VLOOKUP(B4393,[34]Sheet1!$A:$H,6,0)</f>
        <v>3651250</v>
      </c>
      <c r="L4393" s="1">
        <f t="shared" si="234"/>
        <v>0</v>
      </c>
      <c r="M4393" s="6">
        <f>+VLOOKUP(B4393,[34]Sheet1!$A:$H,8,0)</f>
        <v>45600</v>
      </c>
      <c r="N4393" t="s">
        <v>6320</v>
      </c>
      <c r="R4393" s="4"/>
    </row>
    <row r="4394" spans="1:18" hidden="1" x14ac:dyDescent="0.2">
      <c r="A4394" s="6">
        <v>45580</v>
      </c>
      <c r="B4394" s="2">
        <v>57383</v>
      </c>
      <c r="C4394" s="2" t="s">
        <v>5404</v>
      </c>
      <c r="D4394" s="2" t="s">
        <v>6247</v>
      </c>
      <c r="E4394" s="1">
        <v>5552900</v>
      </c>
      <c r="F4394" s="8" t="s">
        <v>316</v>
      </c>
      <c r="G4394" s="1">
        <v>444232</v>
      </c>
      <c r="H4394" s="1">
        <f t="shared" si="235"/>
        <v>5997132</v>
      </c>
      <c r="I4394" s="2" t="s">
        <v>1893</v>
      </c>
      <c r="J4394" s="2" t="s">
        <v>375</v>
      </c>
      <c r="K4394" s="1">
        <f>+VLOOKUP(B4394,[34]Sheet1!$A:$H,6,0)</f>
        <v>5552900</v>
      </c>
      <c r="L4394" s="1">
        <f t="shared" si="234"/>
        <v>0</v>
      </c>
      <c r="M4394" s="6">
        <f>+VLOOKUP(B4394,[34]Sheet1!$A:$H,8,0)</f>
        <v>45600</v>
      </c>
      <c r="N4394" t="s">
        <v>6320</v>
      </c>
      <c r="R4394" s="4"/>
    </row>
    <row r="4395" spans="1:18" hidden="1" x14ac:dyDescent="0.2">
      <c r="A4395" s="6">
        <v>45580</v>
      </c>
      <c r="B4395" s="2">
        <v>57384</v>
      </c>
      <c r="C4395" s="2" t="s">
        <v>5404</v>
      </c>
      <c r="D4395" s="2" t="s">
        <v>6248</v>
      </c>
      <c r="E4395" s="1">
        <v>2791585</v>
      </c>
      <c r="F4395" s="8" t="s">
        <v>316</v>
      </c>
      <c r="G4395" s="1">
        <v>223327</v>
      </c>
      <c r="H4395" s="1">
        <f t="shared" si="235"/>
        <v>3014912</v>
      </c>
      <c r="I4395" s="2" t="s">
        <v>1893</v>
      </c>
      <c r="J4395" s="2" t="s">
        <v>375</v>
      </c>
      <c r="K4395" s="1">
        <f>+VLOOKUP(B4395,[34]Sheet1!$A:$H,6,0)</f>
        <v>2791588</v>
      </c>
      <c r="L4395" s="1">
        <f t="shared" si="234"/>
        <v>3</v>
      </c>
      <c r="M4395" s="6">
        <f>+VLOOKUP(B4395,[34]Sheet1!$A:$H,8,0)</f>
        <v>45600</v>
      </c>
      <c r="N4395" t="s">
        <v>6320</v>
      </c>
      <c r="R4395" s="4"/>
    </row>
    <row r="4396" spans="1:18" hidden="1" x14ac:dyDescent="0.2">
      <c r="A4396" s="6">
        <v>45580</v>
      </c>
      <c r="B4396" s="2">
        <v>57385</v>
      </c>
      <c r="C4396" s="2" t="s">
        <v>5404</v>
      </c>
      <c r="D4396" s="2" t="s">
        <v>6249</v>
      </c>
      <c r="E4396" s="1">
        <v>418525</v>
      </c>
      <c r="F4396" s="8" t="s">
        <v>316</v>
      </c>
      <c r="G4396" s="1">
        <v>33482</v>
      </c>
      <c r="H4396" s="1">
        <f t="shared" si="235"/>
        <v>452007</v>
      </c>
      <c r="I4396" s="2" t="s">
        <v>1893</v>
      </c>
      <c r="J4396" s="2" t="s">
        <v>375</v>
      </c>
      <c r="K4396" s="1">
        <f>+VLOOKUP(B4396,[34]Sheet1!$A:$H,6,0)</f>
        <v>418525</v>
      </c>
      <c r="L4396" s="1">
        <f t="shared" si="234"/>
        <v>0</v>
      </c>
      <c r="M4396" s="6">
        <f>+VLOOKUP(B4396,[34]Sheet1!$A:$H,8,0)</f>
        <v>45600</v>
      </c>
      <c r="N4396" t="s">
        <v>6320</v>
      </c>
      <c r="R4396" s="4"/>
    </row>
    <row r="4397" spans="1:18" hidden="1" x14ac:dyDescent="0.2">
      <c r="A4397" s="6">
        <v>45580</v>
      </c>
      <c r="B4397" s="2">
        <v>57404</v>
      </c>
      <c r="C4397" s="2" t="s">
        <v>5404</v>
      </c>
      <c r="D4397" s="2" t="s">
        <v>6250</v>
      </c>
      <c r="E4397" s="1">
        <v>2221160</v>
      </c>
      <c r="F4397" s="8" t="s">
        <v>316</v>
      </c>
      <c r="G4397" s="1">
        <v>177693</v>
      </c>
      <c r="H4397" s="1">
        <f t="shared" si="235"/>
        <v>2398853</v>
      </c>
      <c r="I4397" s="2" t="s">
        <v>2355</v>
      </c>
      <c r="J4397" s="2" t="s">
        <v>2013</v>
      </c>
      <c r="K4397" s="1">
        <f>+VLOOKUP(B4397,[34]Sheet1!$A:$H,6,0)</f>
        <v>2221163</v>
      </c>
      <c r="L4397" s="1">
        <f t="shared" si="234"/>
        <v>3</v>
      </c>
      <c r="M4397" s="6">
        <f>+VLOOKUP(B4397,[34]Sheet1!$A:$H,8,0)</f>
        <v>45600</v>
      </c>
      <c r="N4397" t="s">
        <v>6320</v>
      </c>
      <c r="R4397" s="4"/>
    </row>
    <row r="4398" spans="1:18" hidden="1" x14ac:dyDescent="0.2">
      <c r="A4398" s="6">
        <v>45580</v>
      </c>
      <c r="B4398" s="2">
        <v>57405</v>
      </c>
      <c r="C4398" s="2" t="s">
        <v>5404</v>
      </c>
      <c r="D4398" s="2" t="s">
        <v>6251</v>
      </c>
      <c r="E4398" s="1">
        <v>2883150</v>
      </c>
      <c r="F4398" s="8" t="s">
        <v>316</v>
      </c>
      <c r="G4398" s="1">
        <v>230652</v>
      </c>
      <c r="H4398" s="1">
        <f t="shared" si="235"/>
        <v>3113802</v>
      </c>
      <c r="I4398" s="2" t="s">
        <v>1222</v>
      </c>
      <c r="J4398" s="2" t="s">
        <v>915</v>
      </c>
      <c r="K4398" s="1">
        <f>+VLOOKUP(B4398,[34]Sheet1!$A:$H,6,0)</f>
        <v>2883150</v>
      </c>
      <c r="L4398" s="1">
        <f t="shared" si="234"/>
        <v>0</v>
      </c>
      <c r="M4398" s="6">
        <f>+VLOOKUP(B4398,[34]Sheet1!$A:$H,8,0)</f>
        <v>45600</v>
      </c>
      <c r="N4398" t="s">
        <v>6320</v>
      </c>
      <c r="R4398" s="4"/>
    </row>
    <row r="4399" spans="1:18" hidden="1" x14ac:dyDescent="0.2">
      <c r="A4399" s="6">
        <v>45580</v>
      </c>
      <c r="B4399" s="2">
        <v>57406</v>
      </c>
      <c r="C4399" s="2" t="s">
        <v>5404</v>
      </c>
      <c r="D4399" s="2" t="s">
        <v>6252</v>
      </c>
      <c r="E4399" s="1">
        <v>3704285</v>
      </c>
      <c r="F4399" s="8" t="s">
        <v>316</v>
      </c>
      <c r="G4399" s="1">
        <v>296343</v>
      </c>
      <c r="H4399" s="1">
        <f t="shared" si="235"/>
        <v>4000628</v>
      </c>
      <c r="I4399" s="2" t="s">
        <v>944</v>
      </c>
      <c r="J4399" s="2" t="s">
        <v>319</v>
      </c>
      <c r="K4399" s="1">
        <f>+VLOOKUP(B4399,[34]Sheet1!$A:$H,6,0)</f>
        <v>3704288</v>
      </c>
      <c r="L4399" s="1">
        <f t="shared" si="234"/>
        <v>3</v>
      </c>
      <c r="M4399" s="6">
        <f>+VLOOKUP(B4399,[34]Sheet1!$A:$H,8,0)</f>
        <v>45600</v>
      </c>
      <c r="N4399" t="s">
        <v>6320</v>
      </c>
      <c r="R4399" s="4"/>
    </row>
    <row r="4400" spans="1:18" hidden="1" x14ac:dyDescent="0.2">
      <c r="A4400" s="6">
        <v>45580</v>
      </c>
      <c r="B4400" s="2">
        <v>57407</v>
      </c>
      <c r="C4400" s="2" t="s">
        <v>5404</v>
      </c>
      <c r="D4400" s="2" t="s">
        <v>6253</v>
      </c>
      <c r="E4400" s="1">
        <v>837050</v>
      </c>
      <c r="F4400" s="8" t="s">
        <v>316</v>
      </c>
      <c r="G4400" s="1">
        <v>66964</v>
      </c>
      <c r="H4400" s="1">
        <f t="shared" si="235"/>
        <v>904014</v>
      </c>
      <c r="I4400" s="2" t="s">
        <v>944</v>
      </c>
      <c r="J4400" s="2" t="s">
        <v>319</v>
      </c>
      <c r="K4400" s="1">
        <f>+VLOOKUP(B4400,[34]Sheet1!$A:$H,6,0)</f>
        <v>837050</v>
      </c>
      <c r="L4400" s="1">
        <f t="shared" si="234"/>
        <v>0</v>
      </c>
      <c r="M4400" s="6">
        <f>+VLOOKUP(B4400,[34]Sheet1!$A:$H,8,0)</f>
        <v>45600</v>
      </c>
      <c r="N4400" t="s">
        <v>6320</v>
      </c>
      <c r="R4400" s="4"/>
    </row>
    <row r="4401" spans="1:18" hidden="1" x14ac:dyDescent="0.2">
      <c r="A4401" s="6">
        <v>45580</v>
      </c>
      <c r="B4401" s="2">
        <v>57408</v>
      </c>
      <c r="C4401" s="2" t="s">
        <v>5404</v>
      </c>
      <c r="D4401" s="2" t="s">
        <v>6254</v>
      </c>
      <c r="E4401" s="1">
        <v>837050</v>
      </c>
      <c r="F4401" s="8" t="s">
        <v>316</v>
      </c>
      <c r="G4401" s="1">
        <v>66964</v>
      </c>
      <c r="H4401" s="1">
        <f t="shared" si="235"/>
        <v>904014</v>
      </c>
      <c r="I4401" s="2" t="s">
        <v>1900</v>
      </c>
      <c r="J4401" s="2" t="s">
        <v>441</v>
      </c>
      <c r="K4401" s="1">
        <f>+VLOOKUP(B4401,[34]Sheet1!$A:$H,6,0)</f>
        <v>837050</v>
      </c>
      <c r="L4401" s="1">
        <f t="shared" si="234"/>
        <v>0</v>
      </c>
      <c r="M4401" s="6">
        <f>+VLOOKUP(B4401,[34]Sheet1!$A:$H,8,0)</f>
        <v>45600</v>
      </c>
      <c r="N4401" t="s">
        <v>6320</v>
      </c>
      <c r="R4401" s="4"/>
    </row>
    <row r="4402" spans="1:18" hidden="1" x14ac:dyDescent="0.2">
      <c r="A4402" s="6">
        <v>45580</v>
      </c>
      <c r="B4402" s="2">
        <v>57409</v>
      </c>
      <c r="C4402" s="2" t="s">
        <v>5404</v>
      </c>
      <c r="D4402" s="2" t="s">
        <v>6255</v>
      </c>
      <c r="E4402" s="1">
        <v>4853395</v>
      </c>
      <c r="F4402" s="8" t="s">
        <v>316</v>
      </c>
      <c r="G4402" s="1">
        <v>388272</v>
      </c>
      <c r="H4402" s="1">
        <f t="shared" si="235"/>
        <v>5241667</v>
      </c>
      <c r="I4402" s="2" t="s">
        <v>1900</v>
      </c>
      <c r="J4402" s="2" t="s">
        <v>441</v>
      </c>
      <c r="K4402" s="1">
        <f>+VLOOKUP(B4402,[34]Sheet1!$A:$H,6,0)</f>
        <v>4853400</v>
      </c>
      <c r="L4402" s="1">
        <f t="shared" si="234"/>
        <v>5</v>
      </c>
      <c r="M4402" s="6">
        <f>+VLOOKUP(B4402,[34]Sheet1!$A:$H,8,0)</f>
        <v>45600</v>
      </c>
      <c r="N4402" t="s">
        <v>6320</v>
      </c>
      <c r="R4402" s="4"/>
    </row>
    <row r="4403" spans="1:18" hidden="1" x14ac:dyDescent="0.2">
      <c r="A4403" s="6">
        <v>45580</v>
      </c>
      <c r="B4403" s="2">
        <v>57410</v>
      </c>
      <c r="C4403" s="2" t="s">
        <v>5404</v>
      </c>
      <c r="D4403" s="2" t="s">
        <v>6256</v>
      </c>
      <c r="E4403" s="1">
        <v>418525</v>
      </c>
      <c r="F4403" s="8" t="s">
        <v>316</v>
      </c>
      <c r="G4403" s="1">
        <v>33482</v>
      </c>
      <c r="H4403" s="1">
        <f t="shared" si="235"/>
        <v>452007</v>
      </c>
      <c r="I4403" s="2" t="s">
        <v>24</v>
      </c>
      <c r="J4403" s="2" t="s">
        <v>349</v>
      </c>
      <c r="K4403" s="1">
        <f>+VLOOKUP(B4403,[34]Sheet1!$A:$H,6,0)</f>
        <v>418525</v>
      </c>
      <c r="L4403" s="1">
        <f t="shared" si="234"/>
        <v>0</v>
      </c>
      <c r="M4403" s="6">
        <f>+VLOOKUP(B4403,[34]Sheet1!$A:$H,8,0)</f>
        <v>45600</v>
      </c>
      <c r="N4403" t="s">
        <v>6320</v>
      </c>
      <c r="R4403" s="4"/>
    </row>
    <row r="4404" spans="1:18" hidden="1" x14ac:dyDescent="0.2">
      <c r="A4404" s="6">
        <v>45580</v>
      </c>
      <c r="B4404" s="2">
        <v>57411</v>
      </c>
      <c r="C4404" s="2" t="s">
        <v>5404</v>
      </c>
      <c r="D4404" s="2" t="s">
        <v>6257</v>
      </c>
      <c r="E4404" s="1">
        <v>418525</v>
      </c>
      <c r="F4404" s="8" t="s">
        <v>316</v>
      </c>
      <c r="G4404" s="1">
        <v>33482</v>
      </c>
      <c r="H4404" s="1">
        <f t="shared" si="235"/>
        <v>452007</v>
      </c>
      <c r="I4404" s="2" t="s">
        <v>124</v>
      </c>
      <c r="J4404" s="2" t="s">
        <v>1197</v>
      </c>
      <c r="K4404" s="1">
        <f>+VLOOKUP(B4404,[34]Sheet1!$A:$H,6,0)</f>
        <v>418525</v>
      </c>
      <c r="L4404" s="1">
        <f t="shared" si="234"/>
        <v>0</v>
      </c>
      <c r="M4404" s="6">
        <f>+VLOOKUP(B4404,[34]Sheet1!$A:$H,8,0)</f>
        <v>45600</v>
      </c>
      <c r="N4404" t="s">
        <v>6320</v>
      </c>
      <c r="R4404" s="4"/>
    </row>
    <row r="4405" spans="1:18" hidden="1" x14ac:dyDescent="0.2">
      <c r="A4405" s="6">
        <v>45580</v>
      </c>
      <c r="B4405" s="2">
        <v>57412</v>
      </c>
      <c r="C4405" s="2" t="s">
        <v>5404</v>
      </c>
      <c r="D4405" s="2" t="s">
        <v>6258</v>
      </c>
      <c r="E4405" s="1">
        <v>1919877</v>
      </c>
      <c r="F4405" s="8" t="s">
        <v>316</v>
      </c>
      <c r="G4405" s="1">
        <v>153590</v>
      </c>
      <c r="H4405" s="1">
        <f t="shared" si="235"/>
        <v>2073467</v>
      </c>
      <c r="I4405" s="2" t="s">
        <v>124</v>
      </c>
      <c r="J4405" s="2" t="s">
        <v>1197</v>
      </c>
      <c r="K4405" s="1">
        <f>+VLOOKUP(B4405,[34]Sheet1!$A:$H,6,0)</f>
        <v>1919875</v>
      </c>
      <c r="L4405" s="1">
        <f t="shared" si="234"/>
        <v>-2</v>
      </c>
      <c r="M4405" s="6">
        <f>+VLOOKUP(B4405,[34]Sheet1!$A:$H,8,0)</f>
        <v>45600</v>
      </c>
      <c r="N4405" t="s">
        <v>6320</v>
      </c>
      <c r="R4405" s="4"/>
    </row>
    <row r="4406" spans="1:18" hidden="1" x14ac:dyDescent="0.2">
      <c r="A4406" s="6">
        <v>45581</v>
      </c>
      <c r="B4406" s="2">
        <v>57491</v>
      </c>
      <c r="C4406" s="2" t="s">
        <v>5404</v>
      </c>
      <c r="D4406" s="2" t="s">
        <v>6259</v>
      </c>
      <c r="E4406" s="1">
        <v>35210395</v>
      </c>
      <c r="F4406" s="8" t="s">
        <v>316</v>
      </c>
      <c r="G4406" s="1">
        <v>2816832</v>
      </c>
      <c r="H4406" s="1">
        <f t="shared" si="235"/>
        <v>38027227</v>
      </c>
      <c r="I4406" s="2" t="s">
        <v>2355</v>
      </c>
      <c r="J4406" s="2" t="s">
        <v>2013</v>
      </c>
      <c r="K4406" s="1">
        <f>+VLOOKUP(B4406,[34]Sheet1!$A:$H,6,0)</f>
        <v>35210400</v>
      </c>
      <c r="L4406" s="1">
        <f t="shared" si="234"/>
        <v>5</v>
      </c>
      <c r="M4406" s="6">
        <f>+VLOOKUP(B4406,[34]Sheet1!$A:$H,8,0)</f>
        <v>45600</v>
      </c>
      <c r="N4406" t="s">
        <v>6320</v>
      </c>
      <c r="R4406" s="4"/>
    </row>
    <row r="4407" spans="1:18" hidden="1" x14ac:dyDescent="0.2">
      <c r="A4407" s="6">
        <v>45581</v>
      </c>
      <c r="B4407" s="2">
        <v>57492</v>
      </c>
      <c r="C4407" s="2" t="s">
        <v>5404</v>
      </c>
      <c r="D4407" s="2" t="s">
        <v>6260</v>
      </c>
      <c r="E4407" s="1">
        <v>2841768</v>
      </c>
      <c r="F4407" s="8" t="s">
        <v>316</v>
      </c>
      <c r="G4407" s="1">
        <v>227341</v>
      </c>
      <c r="H4407" s="1">
        <f t="shared" si="235"/>
        <v>3069109</v>
      </c>
      <c r="I4407" s="2" t="s">
        <v>1222</v>
      </c>
      <c r="J4407" s="2" t="s">
        <v>915</v>
      </c>
      <c r="K4407" s="1">
        <f>+VLOOKUP(B4407,[34]Sheet1!$A:$H,6,0)</f>
        <v>2841763</v>
      </c>
      <c r="L4407" s="1">
        <f t="shared" si="234"/>
        <v>-5</v>
      </c>
      <c r="M4407" s="6">
        <f>+VLOOKUP(B4407,[34]Sheet1!$A:$H,8,0)</f>
        <v>45600</v>
      </c>
      <c r="N4407" t="s">
        <v>6320</v>
      </c>
      <c r="R4407" s="4"/>
    </row>
    <row r="4408" spans="1:18" hidden="1" x14ac:dyDescent="0.2">
      <c r="A4408" s="6">
        <v>45581</v>
      </c>
      <c r="B4408" s="2">
        <v>57534</v>
      </c>
      <c r="C4408" s="2" t="s">
        <v>5404</v>
      </c>
      <c r="D4408" s="2" t="s">
        <v>6261</v>
      </c>
      <c r="E4408" s="1">
        <v>2645930</v>
      </c>
      <c r="F4408" s="8" t="s">
        <v>316</v>
      </c>
      <c r="G4408" s="1">
        <v>211674</v>
      </c>
      <c r="H4408" s="1">
        <f t="shared" si="235"/>
        <v>2857604</v>
      </c>
      <c r="I4408" s="2" t="s">
        <v>2355</v>
      </c>
      <c r="J4408" s="2" t="s">
        <v>2013</v>
      </c>
      <c r="K4408" s="1">
        <f>+VLOOKUP(B4408,[34]Sheet1!$A:$H,6,0)</f>
        <v>2645925</v>
      </c>
      <c r="L4408" s="1">
        <f t="shared" si="234"/>
        <v>-5</v>
      </c>
      <c r="M4408" s="6">
        <f>+VLOOKUP(B4408,[34]Sheet1!$A:$H,8,0)</f>
        <v>45600</v>
      </c>
      <c r="N4408" t="s">
        <v>6320</v>
      </c>
      <c r="R4408" s="4"/>
    </row>
    <row r="4409" spans="1:18" hidden="1" x14ac:dyDescent="0.2">
      <c r="A4409" s="6">
        <v>45582</v>
      </c>
      <c r="B4409" s="2">
        <v>1486</v>
      </c>
      <c r="C4409" s="2" t="s">
        <v>5468</v>
      </c>
      <c r="D4409" s="2" t="s">
        <v>1889</v>
      </c>
      <c r="E4409" s="1">
        <v>-111058</v>
      </c>
      <c r="F4409" s="8" t="s">
        <v>316</v>
      </c>
      <c r="G4409" s="1">
        <v>-8885</v>
      </c>
      <c r="H4409" s="1">
        <f t="shared" si="235"/>
        <v>-119943</v>
      </c>
      <c r="I4409" s="2" t="s">
        <v>944</v>
      </c>
      <c r="J4409" s="2" t="s">
        <v>319</v>
      </c>
      <c r="K4409" s="1">
        <f>+VLOOKUP(B4409,[34]Sheet1!$A:$H,6,0)</f>
        <v>-111058</v>
      </c>
      <c r="L4409" s="1">
        <f t="shared" si="234"/>
        <v>0</v>
      </c>
      <c r="M4409" s="6">
        <f>+VLOOKUP(B4409,[34]Sheet1!$A:$H,8,0)</f>
        <v>45600</v>
      </c>
      <c r="N4409" t="s">
        <v>6320</v>
      </c>
      <c r="R4409" s="4"/>
    </row>
    <row r="4410" spans="1:18" hidden="1" x14ac:dyDescent="0.2">
      <c r="A4410" s="6">
        <v>45582</v>
      </c>
      <c r="B4410" s="2">
        <v>1487</v>
      </c>
      <c r="C4410" s="2" t="s">
        <v>5468</v>
      </c>
      <c r="D4410" s="2" t="s">
        <v>1889</v>
      </c>
      <c r="E4410" s="1">
        <v>-978138</v>
      </c>
      <c r="F4410" s="8" t="s">
        <v>316</v>
      </c>
      <c r="G4410" s="1">
        <v>-78251</v>
      </c>
      <c r="H4410" s="1">
        <f t="shared" si="235"/>
        <v>-1056389</v>
      </c>
      <c r="I4410" s="2" t="s">
        <v>2355</v>
      </c>
      <c r="J4410" s="2" t="s">
        <v>2013</v>
      </c>
      <c r="K4410" s="1">
        <f>+VLOOKUP(B4410,[34]Sheet1!$A:$H,6,0)</f>
        <v>-978137</v>
      </c>
      <c r="L4410" s="1">
        <f t="shared" si="234"/>
        <v>1</v>
      </c>
      <c r="M4410" s="6">
        <f>+VLOOKUP(B4410,[34]Sheet1!$A:$H,8,0)</f>
        <v>45600</v>
      </c>
      <c r="N4410" t="s">
        <v>6320</v>
      </c>
      <c r="R4410" s="4"/>
    </row>
    <row r="4411" spans="1:18" hidden="1" x14ac:dyDescent="0.2">
      <c r="A4411" s="6">
        <v>45582</v>
      </c>
      <c r="B4411" s="2">
        <v>1488</v>
      </c>
      <c r="C4411" s="2" t="s">
        <v>5468</v>
      </c>
      <c r="D4411" s="2" t="s">
        <v>1889</v>
      </c>
      <c r="E4411" s="1">
        <v>-1393665</v>
      </c>
      <c r="F4411" s="8" t="s">
        <v>316</v>
      </c>
      <c r="G4411" s="1">
        <v>-111493</v>
      </c>
      <c r="H4411" s="1">
        <f t="shared" si="235"/>
        <v>-1505158</v>
      </c>
      <c r="I4411" s="2" t="s">
        <v>2355</v>
      </c>
      <c r="J4411" s="2" t="s">
        <v>2013</v>
      </c>
      <c r="K4411" s="1">
        <f>+VLOOKUP(B4411,[34]Sheet1!$A:$H,6,0)</f>
        <v>-1393666</v>
      </c>
      <c r="L4411" s="1">
        <f t="shared" si="234"/>
        <v>-1</v>
      </c>
      <c r="M4411" s="6">
        <f>+VLOOKUP(B4411,[34]Sheet1!$A:$H,8,0)</f>
        <v>45600</v>
      </c>
      <c r="N4411" t="s">
        <v>6320</v>
      </c>
      <c r="R4411" s="4"/>
    </row>
    <row r="4412" spans="1:18" hidden="1" x14ac:dyDescent="0.2">
      <c r="A4412" s="6">
        <v>45582</v>
      </c>
      <c r="B4412" s="2">
        <v>1489</v>
      </c>
      <c r="C4412" s="2" t="s">
        <v>5468</v>
      </c>
      <c r="D4412" s="2" t="s">
        <v>1889</v>
      </c>
      <c r="E4412" s="1">
        <v>-83705</v>
      </c>
      <c r="F4412" s="8" t="s">
        <v>316</v>
      </c>
      <c r="G4412" s="1">
        <v>-6696</v>
      </c>
      <c r="H4412" s="1">
        <f t="shared" si="235"/>
        <v>-90401</v>
      </c>
      <c r="I4412" s="2" t="s">
        <v>1893</v>
      </c>
      <c r="J4412" s="2" t="s">
        <v>375</v>
      </c>
      <c r="K4412" s="1">
        <f>+VLOOKUP(B4412,[34]Sheet1!$A:$H,6,0)</f>
        <v>-83705</v>
      </c>
      <c r="L4412" s="1">
        <f t="shared" si="234"/>
        <v>0</v>
      </c>
      <c r="M4412" s="6">
        <f>+VLOOKUP(B4412,[34]Sheet1!$A:$H,8,0)</f>
        <v>45600</v>
      </c>
      <c r="N4412" t="s">
        <v>6320</v>
      </c>
      <c r="R4412" s="4"/>
    </row>
    <row r="4413" spans="1:18" hidden="1" x14ac:dyDescent="0.2">
      <c r="A4413" s="6">
        <v>45582</v>
      </c>
      <c r="B4413" s="2">
        <v>1490</v>
      </c>
      <c r="C4413" s="2" t="s">
        <v>5468</v>
      </c>
      <c r="D4413" s="2"/>
      <c r="E4413" s="1">
        <v>-545468</v>
      </c>
      <c r="F4413" s="8" t="s">
        <v>316</v>
      </c>
      <c r="G4413" s="1">
        <v>-43637</v>
      </c>
      <c r="H4413" s="1">
        <f t="shared" si="235"/>
        <v>-589105</v>
      </c>
      <c r="I4413" s="2" t="s">
        <v>1893</v>
      </c>
      <c r="J4413" s="2" t="s">
        <v>375</v>
      </c>
      <c r="K4413" s="1">
        <f>+VLOOKUP(B4413,[25]Sheet1!$A:$H,6,0)</f>
        <v>-545462</v>
      </c>
      <c r="L4413" s="1">
        <f t="shared" ref="L4413" si="236">+K4413-E4413</f>
        <v>6</v>
      </c>
      <c r="M4413" s="6">
        <f>+VLOOKUP(B4413,[25]Sheet1!$A:$H,8,0)</f>
        <v>45663</v>
      </c>
      <c r="N4413" t="s">
        <v>6516</v>
      </c>
      <c r="R4413" s="4"/>
    </row>
    <row r="4414" spans="1:18" hidden="1" x14ac:dyDescent="0.2">
      <c r="A4414" s="6">
        <v>45582</v>
      </c>
      <c r="B4414" s="2">
        <v>1491</v>
      </c>
      <c r="C4414" s="2" t="s">
        <v>5468</v>
      </c>
      <c r="D4414" s="2" t="s">
        <v>1889</v>
      </c>
      <c r="E4414" s="1">
        <v>-214410</v>
      </c>
      <c r="F4414" s="8" t="s">
        <v>316</v>
      </c>
      <c r="G4414" s="1">
        <v>-17153</v>
      </c>
      <c r="H4414" s="1">
        <f t="shared" si="235"/>
        <v>-231563</v>
      </c>
      <c r="I4414" s="2" t="s">
        <v>1893</v>
      </c>
      <c r="J4414" s="2" t="s">
        <v>375</v>
      </c>
      <c r="K4414" s="1">
        <f>+VLOOKUP(B4414,[25]Sheet1!$A:$H,6,0)</f>
        <v>-214416</v>
      </c>
      <c r="L4414" s="1">
        <f t="shared" si="234"/>
        <v>-6</v>
      </c>
      <c r="M4414" s="6">
        <f>+VLOOKUP(B4414,[25]Sheet1!$A:$H,8,0)</f>
        <v>45663</v>
      </c>
      <c r="N4414" t="s">
        <v>6516</v>
      </c>
      <c r="R4414" s="4"/>
    </row>
    <row r="4415" spans="1:18" hidden="1" x14ac:dyDescent="0.2">
      <c r="A4415" s="6">
        <v>45582</v>
      </c>
      <c r="B4415" s="2">
        <v>1492</v>
      </c>
      <c r="C4415" s="2" t="s">
        <v>5468</v>
      </c>
      <c r="D4415" s="2" t="s">
        <v>1889</v>
      </c>
      <c r="E4415" s="1">
        <v>-73431</v>
      </c>
      <c r="F4415" s="8" t="s">
        <v>316</v>
      </c>
      <c r="G4415" s="1">
        <v>-5874</v>
      </c>
      <c r="H4415" s="1">
        <f t="shared" si="235"/>
        <v>-79305</v>
      </c>
      <c r="I4415" s="2" t="s">
        <v>431</v>
      </c>
      <c r="J4415" s="2" t="s">
        <v>2857</v>
      </c>
      <c r="K4415" s="1">
        <f>+VLOOKUP(B4415,[34]Sheet1!$A:$H,6,0)</f>
        <v>-73425</v>
      </c>
      <c r="L4415" s="1">
        <f t="shared" si="234"/>
        <v>6</v>
      </c>
      <c r="M4415" s="6">
        <f>+VLOOKUP(B4415,[34]Sheet1!$A:$H,8,0)</f>
        <v>45600</v>
      </c>
      <c r="N4415" t="s">
        <v>6320</v>
      </c>
      <c r="R4415" s="4"/>
    </row>
    <row r="4416" spans="1:18" hidden="1" x14ac:dyDescent="0.2">
      <c r="A4416" s="6">
        <v>45582</v>
      </c>
      <c r="B4416" s="2">
        <v>58476</v>
      </c>
      <c r="C4416" s="2" t="s">
        <v>5404</v>
      </c>
      <c r="D4416" s="2" t="s">
        <v>6262</v>
      </c>
      <c r="E4416" s="1">
        <v>1072050</v>
      </c>
      <c r="F4416" s="8" t="s">
        <v>316</v>
      </c>
      <c r="G4416" s="1">
        <v>85764</v>
      </c>
      <c r="H4416" s="1">
        <f t="shared" si="235"/>
        <v>1157814</v>
      </c>
      <c r="I4416" s="2" t="s">
        <v>24</v>
      </c>
      <c r="J4416" s="2" t="s">
        <v>349</v>
      </c>
      <c r="K4416" s="1">
        <f>+VLOOKUP(B4416,[34]Sheet1!$A:$H,6,0)</f>
        <v>1072050</v>
      </c>
      <c r="L4416" s="1">
        <f t="shared" si="234"/>
        <v>0</v>
      </c>
      <c r="M4416" s="6">
        <f>+VLOOKUP(B4416,[34]Sheet1!$A:$H,8,0)</f>
        <v>45600</v>
      </c>
      <c r="N4416" t="s">
        <v>6320</v>
      </c>
      <c r="R4416" s="4"/>
    </row>
    <row r="4417" spans="1:18" hidden="1" x14ac:dyDescent="0.2">
      <c r="A4417" s="6">
        <v>45582</v>
      </c>
      <c r="B4417" s="2">
        <v>58477</v>
      </c>
      <c r="C4417" s="2" t="s">
        <v>5404</v>
      </c>
      <c r="D4417" s="2" t="s">
        <v>6263</v>
      </c>
      <c r="E4417" s="1">
        <v>418525</v>
      </c>
      <c r="F4417" s="8" t="s">
        <v>316</v>
      </c>
      <c r="G4417" s="1">
        <v>33482</v>
      </c>
      <c r="H4417" s="1">
        <f t="shared" si="235"/>
        <v>452007</v>
      </c>
      <c r="I4417" s="2" t="s">
        <v>124</v>
      </c>
      <c r="J4417" s="2" t="s">
        <v>1197</v>
      </c>
      <c r="K4417" s="1">
        <f>+VLOOKUP(B4417,[34]Sheet1!$A:$H,6,0)</f>
        <v>418525</v>
      </c>
      <c r="L4417" s="1">
        <f t="shared" si="234"/>
        <v>0</v>
      </c>
      <c r="M4417" s="6">
        <f>+VLOOKUP(B4417,[34]Sheet1!$A:$H,8,0)</f>
        <v>45600</v>
      </c>
      <c r="N4417" t="s">
        <v>6320</v>
      </c>
      <c r="R4417" s="4"/>
    </row>
    <row r="4418" spans="1:18" hidden="1" x14ac:dyDescent="0.2">
      <c r="A4418" s="6">
        <v>45582</v>
      </c>
      <c r="B4418" s="2">
        <v>58478</v>
      </c>
      <c r="C4418" s="2" t="s">
        <v>5404</v>
      </c>
      <c r="D4418" s="2" t="s">
        <v>6264</v>
      </c>
      <c r="E4418" s="1">
        <v>6381809</v>
      </c>
      <c r="F4418" s="8" t="s">
        <v>316</v>
      </c>
      <c r="G4418" s="1">
        <v>510545</v>
      </c>
      <c r="H4418" s="1">
        <f t="shared" si="235"/>
        <v>6892354</v>
      </c>
      <c r="I4418" s="2" t="s">
        <v>2818</v>
      </c>
      <c r="J4418" s="2" t="s">
        <v>364</v>
      </c>
      <c r="K4418" s="1">
        <f>+VLOOKUP(B4418,[34]Sheet1!$A:$H,6,0)</f>
        <v>6381813</v>
      </c>
      <c r="L4418" s="1">
        <f t="shared" ref="L4418:L4478" si="237">+K4418-E4418</f>
        <v>4</v>
      </c>
      <c r="M4418" s="6">
        <f>+VLOOKUP(B4418,[34]Sheet1!$A:$H,8,0)</f>
        <v>45600</v>
      </c>
      <c r="N4418" t="s">
        <v>6320</v>
      </c>
      <c r="R4418" s="4"/>
    </row>
    <row r="4419" spans="1:18" hidden="1" x14ac:dyDescent="0.2">
      <c r="A4419" s="6">
        <v>45582</v>
      </c>
      <c r="B4419" s="2">
        <v>58479</v>
      </c>
      <c r="C4419" s="2" t="s">
        <v>5404</v>
      </c>
      <c r="D4419" s="2" t="s">
        <v>6265</v>
      </c>
      <c r="E4419" s="1">
        <v>1468620</v>
      </c>
      <c r="F4419" s="8" t="s">
        <v>316</v>
      </c>
      <c r="G4419" s="1">
        <v>117490</v>
      </c>
      <c r="H4419" s="1">
        <f t="shared" ref="H4419:H4482" si="238">+E4419+G4419</f>
        <v>1586110</v>
      </c>
      <c r="I4419" s="2" t="s">
        <v>1796</v>
      </c>
      <c r="J4419" s="2" t="s">
        <v>913</v>
      </c>
      <c r="K4419" s="1">
        <f>+VLOOKUP(B4419,[34]Sheet1!$A:$H,6,0)</f>
        <v>1468625</v>
      </c>
      <c r="L4419" s="1">
        <f t="shared" si="237"/>
        <v>5</v>
      </c>
      <c r="M4419" s="6">
        <f>+VLOOKUP(B4419,[34]Sheet1!$A:$H,8,0)</f>
        <v>45600</v>
      </c>
      <c r="N4419" t="s">
        <v>6320</v>
      </c>
      <c r="R4419" s="4"/>
    </row>
    <row r="4420" spans="1:18" hidden="1" x14ac:dyDescent="0.2">
      <c r="A4420" s="6">
        <v>45582</v>
      </c>
      <c r="B4420" s="2">
        <v>58480</v>
      </c>
      <c r="C4420" s="2" t="s">
        <v>5404</v>
      </c>
      <c r="D4420" s="2" t="s">
        <v>6266</v>
      </c>
      <c r="E4420" s="1">
        <v>1947630</v>
      </c>
      <c r="F4420" s="8" t="s">
        <v>316</v>
      </c>
      <c r="G4420" s="1">
        <v>155810</v>
      </c>
      <c r="H4420" s="1">
        <f t="shared" si="238"/>
        <v>2103440</v>
      </c>
      <c r="I4420" s="2" t="s">
        <v>2339</v>
      </c>
      <c r="J4420" s="2" t="s">
        <v>1408</v>
      </c>
      <c r="K4420" s="1">
        <f>+VLOOKUP(B4420,[34]Sheet1!$A:$H,6,0)</f>
        <v>1947625</v>
      </c>
      <c r="L4420" s="1">
        <f t="shared" si="237"/>
        <v>-5</v>
      </c>
      <c r="M4420" s="6">
        <f>+VLOOKUP(B4420,[34]Sheet1!$A:$H,8,0)</f>
        <v>45600</v>
      </c>
      <c r="N4420" t="s">
        <v>6320</v>
      </c>
      <c r="R4420" s="4"/>
    </row>
    <row r="4421" spans="1:18" hidden="1" x14ac:dyDescent="0.2">
      <c r="A4421" s="6">
        <v>45582</v>
      </c>
      <c r="B4421" s="2">
        <v>58481</v>
      </c>
      <c r="C4421" s="2" t="s">
        <v>5404</v>
      </c>
      <c r="D4421" s="2" t="s">
        <v>6267</v>
      </c>
      <c r="E4421" s="1">
        <v>1468620</v>
      </c>
      <c r="F4421" s="8" t="s">
        <v>316</v>
      </c>
      <c r="G4421" s="1">
        <v>117490</v>
      </c>
      <c r="H4421" s="1">
        <f t="shared" si="238"/>
        <v>1586110</v>
      </c>
      <c r="I4421" s="2" t="s">
        <v>2339</v>
      </c>
      <c r="J4421" s="2" t="s">
        <v>1408</v>
      </c>
      <c r="K4421" s="1">
        <f>+VLOOKUP(B4421,[34]Sheet1!$A:$H,6,0)</f>
        <v>1468625</v>
      </c>
      <c r="L4421" s="1">
        <f t="shared" si="237"/>
        <v>5</v>
      </c>
      <c r="M4421" s="6">
        <f>+VLOOKUP(B4421,[34]Sheet1!$A:$H,8,0)</f>
        <v>45600</v>
      </c>
      <c r="N4421" t="s">
        <v>6320</v>
      </c>
      <c r="R4421" s="4"/>
    </row>
    <row r="4422" spans="1:18" hidden="1" x14ac:dyDescent="0.2">
      <c r="A4422" s="6">
        <v>45583</v>
      </c>
      <c r="B4422" s="2">
        <v>58548</v>
      </c>
      <c r="C4422" s="2" t="s">
        <v>5404</v>
      </c>
      <c r="D4422" s="2" t="s">
        <v>6268</v>
      </c>
      <c r="E4422" s="1">
        <v>501830</v>
      </c>
      <c r="F4422" s="8" t="s">
        <v>316</v>
      </c>
      <c r="G4422" s="1">
        <v>40146</v>
      </c>
      <c r="H4422" s="1">
        <f t="shared" si="238"/>
        <v>541976</v>
      </c>
      <c r="I4422" s="2" t="s">
        <v>2119</v>
      </c>
      <c r="J4422" s="2" t="s">
        <v>1150</v>
      </c>
      <c r="K4422" s="1">
        <f>+VLOOKUP(B4422,[34]Sheet1!$A:$H,6,0)</f>
        <v>501825</v>
      </c>
      <c r="L4422" s="1">
        <f t="shared" si="237"/>
        <v>-5</v>
      </c>
      <c r="M4422" s="6">
        <f>+VLOOKUP(B4422,[34]Sheet1!$A:$H,8,0)</f>
        <v>45600</v>
      </c>
      <c r="N4422" t="s">
        <v>6320</v>
      </c>
      <c r="R4422" s="4"/>
    </row>
    <row r="4423" spans="1:18" hidden="1" x14ac:dyDescent="0.2">
      <c r="A4423" s="6">
        <v>45586</v>
      </c>
      <c r="B4423" s="2">
        <v>58992</v>
      </c>
      <c r="C4423" s="2" t="s">
        <v>5404</v>
      </c>
      <c r="D4423" s="2" t="s">
        <v>6269</v>
      </c>
      <c r="E4423" s="1">
        <v>3849940</v>
      </c>
      <c r="F4423" s="8" t="s">
        <v>316</v>
      </c>
      <c r="G4423" s="1">
        <v>307995</v>
      </c>
      <c r="H4423" s="1">
        <f t="shared" si="238"/>
        <v>4157935</v>
      </c>
      <c r="I4423" s="2" t="s">
        <v>1900</v>
      </c>
      <c r="J4423" s="2" t="s">
        <v>441</v>
      </c>
      <c r="K4423" s="1">
        <f>+VLOOKUP(B4423,[34]Sheet1!$A:$H,6,0)</f>
        <v>3849938</v>
      </c>
      <c r="L4423" s="1">
        <f t="shared" si="237"/>
        <v>-2</v>
      </c>
      <c r="M4423" s="6">
        <f>+VLOOKUP(B4423,[34]Sheet1!$A:$H,8,0)</f>
        <v>45600</v>
      </c>
      <c r="N4423" t="s">
        <v>6320</v>
      </c>
      <c r="R4423" s="4"/>
    </row>
    <row r="4424" spans="1:18" hidden="1" x14ac:dyDescent="0.2">
      <c r="A4424" s="6">
        <v>45586</v>
      </c>
      <c r="B4424" s="2">
        <v>58993</v>
      </c>
      <c r="C4424" s="2" t="s">
        <v>5404</v>
      </c>
      <c r="D4424" s="2" t="s">
        <v>6270</v>
      </c>
      <c r="E4424" s="1">
        <v>2579200</v>
      </c>
      <c r="F4424" s="8" t="s">
        <v>316</v>
      </c>
      <c r="G4424" s="1">
        <v>206336</v>
      </c>
      <c r="H4424" s="1">
        <f t="shared" si="238"/>
        <v>2785536</v>
      </c>
      <c r="I4424" s="2" t="s">
        <v>944</v>
      </c>
      <c r="J4424" s="2" t="s">
        <v>319</v>
      </c>
      <c r="K4424" s="1">
        <f>+VLOOKUP(B4424,[34]Sheet1!$A:$H,6,0)</f>
        <v>2579200</v>
      </c>
      <c r="L4424" s="1">
        <f t="shared" si="237"/>
        <v>0</v>
      </c>
      <c r="M4424" s="6">
        <f>+VLOOKUP(B4424,[34]Sheet1!$A:$H,8,0)</f>
        <v>45600</v>
      </c>
      <c r="N4424" t="s">
        <v>6320</v>
      </c>
      <c r="R4424" s="4"/>
    </row>
    <row r="4425" spans="1:18" hidden="1" x14ac:dyDescent="0.2">
      <c r="A4425" s="6">
        <v>45586</v>
      </c>
      <c r="B4425" s="2">
        <v>58994</v>
      </c>
      <c r="C4425" s="2" t="s">
        <v>5404</v>
      </c>
      <c r="D4425" s="2" t="s">
        <v>6271</v>
      </c>
      <c r="E4425" s="1">
        <v>1780020</v>
      </c>
      <c r="F4425" s="8" t="s">
        <v>316</v>
      </c>
      <c r="G4425" s="1">
        <v>142402</v>
      </c>
      <c r="H4425" s="1">
        <f t="shared" si="238"/>
        <v>1922422</v>
      </c>
      <c r="I4425" s="2" t="s">
        <v>2339</v>
      </c>
      <c r="J4425" s="2" t="s">
        <v>1408</v>
      </c>
      <c r="K4425" s="1">
        <f>+VLOOKUP(B4425,[34]Sheet1!$A:$H,6,0)</f>
        <v>1780025</v>
      </c>
      <c r="L4425" s="1">
        <f t="shared" si="237"/>
        <v>5</v>
      </c>
      <c r="M4425" s="6">
        <f>+VLOOKUP(B4425,[34]Sheet1!$A:$H,8,0)</f>
        <v>45600</v>
      </c>
      <c r="N4425" t="s">
        <v>6320</v>
      </c>
      <c r="R4425" s="4"/>
    </row>
    <row r="4426" spans="1:18" hidden="1" x14ac:dyDescent="0.2">
      <c r="A4426" s="6">
        <v>45586</v>
      </c>
      <c r="B4426" s="2">
        <v>58995</v>
      </c>
      <c r="C4426" s="2" t="s">
        <v>5404</v>
      </c>
      <c r="D4426" s="2" t="s">
        <v>6272</v>
      </c>
      <c r="E4426" s="1">
        <v>418525</v>
      </c>
      <c r="F4426" s="8" t="s">
        <v>316</v>
      </c>
      <c r="G4426" s="1">
        <v>33482</v>
      </c>
      <c r="H4426" s="1">
        <f t="shared" si="238"/>
        <v>452007</v>
      </c>
      <c r="I4426" s="2" t="s">
        <v>1796</v>
      </c>
      <c r="J4426" s="2" t="s">
        <v>913</v>
      </c>
      <c r="K4426" s="1">
        <f>+VLOOKUP(B4426,[34]Sheet1!$A:$H,6,0)</f>
        <v>418525</v>
      </c>
      <c r="L4426" s="1">
        <f t="shared" si="237"/>
        <v>0</v>
      </c>
      <c r="M4426" s="6">
        <f>+VLOOKUP(B4426,[34]Sheet1!$A:$H,8,0)</f>
        <v>45600</v>
      </c>
      <c r="N4426" t="s">
        <v>6320</v>
      </c>
      <c r="R4426" s="4"/>
    </row>
    <row r="4427" spans="1:18" hidden="1" x14ac:dyDescent="0.2">
      <c r="A4427" s="6">
        <v>45586</v>
      </c>
      <c r="B4427" s="2">
        <v>58996</v>
      </c>
      <c r="C4427" s="2" t="s">
        <v>5404</v>
      </c>
      <c r="D4427" s="2" t="s">
        <v>6273</v>
      </c>
      <c r="E4427" s="1">
        <v>2381320</v>
      </c>
      <c r="F4427" s="8" t="s">
        <v>316</v>
      </c>
      <c r="G4427" s="1">
        <v>190506</v>
      </c>
      <c r="H4427" s="1">
        <f t="shared" si="238"/>
        <v>2571826</v>
      </c>
      <c r="I4427" s="2" t="s">
        <v>1796</v>
      </c>
      <c r="J4427" s="2" t="s">
        <v>913</v>
      </c>
      <c r="K4427" s="1">
        <f>+VLOOKUP(B4427,[34]Sheet1!$A:$H,6,0)</f>
        <v>2381325</v>
      </c>
      <c r="L4427" s="1">
        <f t="shared" si="237"/>
        <v>5</v>
      </c>
      <c r="M4427" s="6">
        <f>+VLOOKUP(B4427,[34]Sheet1!$A:$H,8,0)</f>
        <v>45600</v>
      </c>
      <c r="N4427" t="s">
        <v>6320</v>
      </c>
      <c r="R4427" s="4"/>
    </row>
    <row r="4428" spans="1:18" hidden="1" x14ac:dyDescent="0.2">
      <c r="A4428" s="6">
        <v>45586</v>
      </c>
      <c r="B4428" s="2">
        <v>58997</v>
      </c>
      <c r="C4428" s="2" t="s">
        <v>5404</v>
      </c>
      <c r="D4428" s="2" t="s">
        <v>6274</v>
      </c>
      <c r="E4428" s="1">
        <v>3849940</v>
      </c>
      <c r="F4428" s="8" t="s">
        <v>316</v>
      </c>
      <c r="G4428" s="1">
        <v>307995</v>
      </c>
      <c r="H4428" s="1">
        <f t="shared" si="238"/>
        <v>4157935</v>
      </c>
      <c r="I4428" s="2" t="s">
        <v>124</v>
      </c>
      <c r="J4428" s="2" t="s">
        <v>1197</v>
      </c>
      <c r="K4428" s="1">
        <f>+VLOOKUP(B4428,[34]Sheet1!$A:$H,6,0)</f>
        <v>3849938</v>
      </c>
      <c r="L4428" s="1">
        <f t="shared" si="237"/>
        <v>-2</v>
      </c>
      <c r="M4428" s="6">
        <f>+VLOOKUP(B4428,[34]Sheet1!$A:$H,8,0)</f>
        <v>45600</v>
      </c>
      <c r="N4428" t="s">
        <v>6320</v>
      </c>
      <c r="R4428" s="4"/>
    </row>
    <row r="4429" spans="1:18" hidden="1" x14ac:dyDescent="0.2">
      <c r="A4429" s="6">
        <v>45586</v>
      </c>
      <c r="B4429" s="2">
        <v>58998</v>
      </c>
      <c r="C4429" s="2" t="s">
        <v>5404</v>
      </c>
      <c r="D4429" s="2" t="s">
        <v>6275</v>
      </c>
      <c r="E4429" s="1">
        <v>1468620</v>
      </c>
      <c r="F4429" s="8" t="s">
        <v>316</v>
      </c>
      <c r="G4429" s="1">
        <v>117490</v>
      </c>
      <c r="H4429" s="1">
        <f t="shared" si="238"/>
        <v>1586110</v>
      </c>
      <c r="I4429" s="2" t="s">
        <v>1554</v>
      </c>
      <c r="J4429" s="2" t="s">
        <v>2830</v>
      </c>
      <c r="K4429" s="1">
        <f>+VLOOKUP(B4429,[34]Sheet1!$A:$H,6,0)</f>
        <v>1468625</v>
      </c>
      <c r="L4429" s="1">
        <f t="shared" si="237"/>
        <v>5</v>
      </c>
      <c r="M4429" s="6">
        <f>+VLOOKUP(B4429,[34]Sheet1!$A:$H,8,0)</f>
        <v>45600</v>
      </c>
      <c r="N4429" t="s">
        <v>6320</v>
      </c>
      <c r="R4429" s="4"/>
    </row>
    <row r="4430" spans="1:18" hidden="1" x14ac:dyDescent="0.2">
      <c r="A4430" s="6">
        <v>45586</v>
      </c>
      <c r="B4430" s="2">
        <v>58999</v>
      </c>
      <c r="C4430" s="2" t="s">
        <v>5404</v>
      </c>
      <c r="D4430" s="2" t="s">
        <v>6276</v>
      </c>
      <c r="E4430" s="1">
        <v>20592090</v>
      </c>
      <c r="F4430" s="8" t="s">
        <v>316</v>
      </c>
      <c r="G4430" s="1">
        <v>1647367</v>
      </c>
      <c r="H4430" s="1">
        <f t="shared" si="238"/>
        <v>22239457</v>
      </c>
      <c r="I4430" s="2" t="s">
        <v>2355</v>
      </c>
      <c r="J4430" s="2" t="s">
        <v>2013</v>
      </c>
      <c r="K4430" s="1">
        <f>+VLOOKUP(B4430,[34]Sheet1!$A:$H,6,0)</f>
        <v>20592088</v>
      </c>
      <c r="L4430" s="1">
        <f t="shared" si="237"/>
        <v>-2</v>
      </c>
      <c r="M4430" s="6">
        <f>+VLOOKUP(B4430,[34]Sheet1!$A:$H,8,0)</f>
        <v>45600</v>
      </c>
      <c r="N4430" t="s">
        <v>6320</v>
      </c>
      <c r="R4430" s="4"/>
    </row>
    <row r="4431" spans="1:18" hidden="1" x14ac:dyDescent="0.2">
      <c r="A4431" s="6">
        <v>45586</v>
      </c>
      <c r="B4431" s="2">
        <v>59000</v>
      </c>
      <c r="C4431" s="2" t="s">
        <v>5404</v>
      </c>
      <c r="D4431" s="2" t="s">
        <v>6277</v>
      </c>
      <c r="E4431" s="1">
        <v>2511150</v>
      </c>
      <c r="F4431" s="8" t="s">
        <v>316</v>
      </c>
      <c r="G4431" s="1">
        <v>200892</v>
      </c>
      <c r="H4431" s="1">
        <f t="shared" si="238"/>
        <v>2712042</v>
      </c>
      <c r="I4431" s="2" t="s">
        <v>2355</v>
      </c>
      <c r="J4431" s="2" t="s">
        <v>2013</v>
      </c>
      <c r="K4431" s="1">
        <f>+VLOOKUP(B4431,[34]Sheet1!$A:$H,6,0)</f>
        <v>2511150</v>
      </c>
      <c r="L4431" s="1">
        <f t="shared" si="237"/>
        <v>0</v>
      </c>
      <c r="M4431" s="6">
        <f>+VLOOKUP(B4431,[34]Sheet1!$A:$H,8,0)</f>
        <v>45600</v>
      </c>
      <c r="N4431" t="s">
        <v>6320</v>
      </c>
      <c r="R4431" s="4"/>
    </row>
    <row r="4432" spans="1:18" hidden="1" x14ac:dyDescent="0.2">
      <c r="A4432" s="6">
        <v>45586</v>
      </c>
      <c r="B4432" s="2">
        <v>59001</v>
      </c>
      <c r="C4432" s="2" t="s">
        <v>5404</v>
      </c>
      <c r="D4432" s="2" t="s">
        <v>6278</v>
      </c>
      <c r="E4432" s="1">
        <v>1255575</v>
      </c>
      <c r="F4432" s="8" t="s">
        <v>316</v>
      </c>
      <c r="G4432" s="1">
        <v>100446</v>
      </c>
      <c r="H4432" s="1">
        <f t="shared" si="238"/>
        <v>1356021</v>
      </c>
      <c r="I4432" s="2" t="s">
        <v>2355</v>
      </c>
      <c r="J4432" s="2" t="s">
        <v>2013</v>
      </c>
      <c r="K4432" s="1">
        <f>+VLOOKUP(B4432,[34]Sheet1!$A:$H,6,0)</f>
        <v>1255575</v>
      </c>
      <c r="L4432" s="1">
        <f t="shared" si="237"/>
        <v>0</v>
      </c>
      <c r="M4432" s="6">
        <f>+VLOOKUP(B4432,[34]Sheet1!$A:$H,8,0)</f>
        <v>45600</v>
      </c>
      <c r="N4432" t="s">
        <v>6320</v>
      </c>
      <c r="R4432" s="4"/>
    </row>
    <row r="4433" spans="1:18" hidden="1" x14ac:dyDescent="0.2">
      <c r="A4433" s="6">
        <v>45586</v>
      </c>
      <c r="B4433" s="2">
        <v>59002</v>
      </c>
      <c r="C4433" s="2" t="s">
        <v>5404</v>
      </c>
      <c r="D4433" s="2" t="s">
        <v>6279</v>
      </c>
      <c r="E4433" s="1">
        <v>1110580</v>
      </c>
      <c r="F4433" s="8" t="s">
        <v>316</v>
      </c>
      <c r="G4433" s="1">
        <v>88846</v>
      </c>
      <c r="H4433" s="1">
        <f t="shared" si="238"/>
        <v>1199426</v>
      </c>
      <c r="I4433" s="2" t="s">
        <v>2355</v>
      </c>
      <c r="J4433" s="2" t="s">
        <v>2013</v>
      </c>
      <c r="K4433" s="1">
        <f>+VLOOKUP(B4433,[34]Sheet1!$A:$H,6,0)</f>
        <v>1110575</v>
      </c>
      <c r="L4433" s="1">
        <f t="shared" si="237"/>
        <v>-5</v>
      </c>
      <c r="M4433" s="6">
        <f>+VLOOKUP(B4433,[34]Sheet1!$A:$H,8,0)</f>
        <v>45600</v>
      </c>
      <c r="N4433" t="s">
        <v>6320</v>
      </c>
      <c r="R4433" s="4"/>
    </row>
    <row r="4434" spans="1:18" hidden="1" x14ac:dyDescent="0.2">
      <c r="A4434" s="6">
        <v>45586</v>
      </c>
      <c r="B4434" s="2">
        <v>59003</v>
      </c>
      <c r="C4434" s="2" t="s">
        <v>5404</v>
      </c>
      <c r="D4434" s="2" t="s">
        <v>6280</v>
      </c>
      <c r="E4434" s="1">
        <v>2579200</v>
      </c>
      <c r="F4434" s="8" t="s">
        <v>316</v>
      </c>
      <c r="G4434" s="1">
        <v>206336</v>
      </c>
      <c r="H4434" s="1">
        <f t="shared" si="238"/>
        <v>2785536</v>
      </c>
      <c r="I4434" s="2" t="s">
        <v>2355</v>
      </c>
      <c r="J4434" s="2" t="s">
        <v>2013</v>
      </c>
      <c r="K4434" s="1">
        <f>+VLOOKUP(B4434,[34]Sheet1!$A:$H,6,0)</f>
        <v>2579200</v>
      </c>
      <c r="L4434" s="1">
        <f t="shared" si="237"/>
        <v>0</v>
      </c>
      <c r="M4434" s="6">
        <f>+VLOOKUP(B4434,[34]Sheet1!$A:$H,8,0)</f>
        <v>45600</v>
      </c>
      <c r="N4434" t="s">
        <v>6320</v>
      </c>
      <c r="R4434" s="4"/>
    </row>
    <row r="4435" spans="1:18" hidden="1" x14ac:dyDescent="0.2">
      <c r="A4435" s="6">
        <v>45586</v>
      </c>
      <c r="B4435" s="2">
        <v>59034</v>
      </c>
      <c r="C4435" s="2" t="s">
        <v>5404</v>
      </c>
      <c r="D4435" s="2" t="s">
        <v>6281</v>
      </c>
      <c r="E4435" s="1">
        <v>11802932</v>
      </c>
      <c r="F4435" s="8" t="s">
        <v>316</v>
      </c>
      <c r="G4435" s="1">
        <v>944235</v>
      </c>
      <c r="H4435" s="1">
        <f t="shared" si="238"/>
        <v>12747167</v>
      </c>
      <c r="I4435" s="2" t="s">
        <v>1893</v>
      </c>
      <c r="J4435" s="2" t="s">
        <v>375</v>
      </c>
      <c r="K4435" s="1">
        <f>+VLOOKUP(B4435,[34]Sheet1!$A:$H,6,0)</f>
        <v>11802938</v>
      </c>
      <c r="L4435" s="1">
        <f t="shared" si="237"/>
        <v>6</v>
      </c>
      <c r="M4435" s="6">
        <f>+VLOOKUP(B4435,[34]Sheet1!$A:$H,8,0)</f>
        <v>45600</v>
      </c>
      <c r="N4435" t="s">
        <v>6320</v>
      </c>
      <c r="R4435" s="4"/>
    </row>
    <row r="4436" spans="1:18" hidden="1" x14ac:dyDescent="0.2">
      <c r="A4436" s="6">
        <v>45586</v>
      </c>
      <c r="B4436" s="2">
        <v>59036</v>
      </c>
      <c r="C4436" s="2" t="s">
        <v>5404</v>
      </c>
      <c r="D4436" s="2" t="s">
        <v>6282</v>
      </c>
      <c r="E4436" s="1">
        <v>100366</v>
      </c>
      <c r="F4436" s="8" t="s">
        <v>316</v>
      </c>
      <c r="G4436" s="1">
        <v>8029</v>
      </c>
      <c r="H4436" s="1">
        <f t="shared" si="238"/>
        <v>108395</v>
      </c>
      <c r="I4436" s="2" t="s">
        <v>1893</v>
      </c>
      <c r="J4436" s="2" t="s">
        <v>375</v>
      </c>
      <c r="K4436" s="1">
        <f>+VLOOKUP(B4436,[34]Sheet1!$A:$H,6,0)</f>
        <v>100363</v>
      </c>
      <c r="L4436" s="1">
        <f t="shared" si="237"/>
        <v>-3</v>
      </c>
      <c r="M4436" s="6">
        <f>+VLOOKUP(B4436,[34]Sheet1!$A:$H,8,0)</f>
        <v>45600</v>
      </c>
      <c r="N4436" t="s">
        <v>6320</v>
      </c>
      <c r="R4436" s="4"/>
    </row>
    <row r="4437" spans="1:18" hidden="1" x14ac:dyDescent="0.2">
      <c r="A4437" s="6">
        <v>45586</v>
      </c>
      <c r="B4437" s="2">
        <v>59037</v>
      </c>
      <c r="C4437" s="2" t="s">
        <v>5404</v>
      </c>
      <c r="D4437" s="2" t="s">
        <v>6283</v>
      </c>
      <c r="E4437" s="1">
        <v>100366</v>
      </c>
      <c r="F4437" s="8" t="s">
        <v>316</v>
      </c>
      <c r="G4437" s="1">
        <v>8029</v>
      </c>
      <c r="H4437" s="1">
        <f t="shared" si="238"/>
        <v>108395</v>
      </c>
      <c r="I4437" s="2" t="s">
        <v>1893</v>
      </c>
      <c r="J4437" s="2" t="s">
        <v>375</v>
      </c>
      <c r="K4437" s="1">
        <f>+VLOOKUP(B4437,[34]Sheet1!$A:$H,6,0)</f>
        <v>100363</v>
      </c>
      <c r="L4437" s="1">
        <f t="shared" si="237"/>
        <v>-3</v>
      </c>
      <c r="M4437" s="6">
        <f>+VLOOKUP(B4437,[34]Sheet1!$A:$H,8,0)</f>
        <v>45600</v>
      </c>
      <c r="N4437" t="s">
        <v>6320</v>
      </c>
      <c r="R4437" s="4"/>
    </row>
    <row r="4438" spans="1:18" hidden="1" x14ac:dyDescent="0.2">
      <c r="A4438" s="6">
        <v>45586</v>
      </c>
      <c r="B4438" s="2">
        <v>59038</v>
      </c>
      <c r="C4438" s="2" t="s">
        <v>5404</v>
      </c>
      <c r="D4438" s="2" t="s">
        <v>6284</v>
      </c>
      <c r="E4438" s="1">
        <v>1468620</v>
      </c>
      <c r="F4438" s="8" t="s">
        <v>316</v>
      </c>
      <c r="G4438" s="1">
        <v>117490</v>
      </c>
      <c r="H4438" s="1">
        <f t="shared" si="238"/>
        <v>1586110</v>
      </c>
      <c r="I4438" s="2" t="s">
        <v>1893</v>
      </c>
      <c r="J4438" s="2" t="s">
        <v>375</v>
      </c>
      <c r="K4438" s="1">
        <f>+VLOOKUP(B4438,[34]Sheet1!$A:$H,6,0)</f>
        <v>1468625</v>
      </c>
      <c r="L4438" s="1">
        <f t="shared" si="237"/>
        <v>5</v>
      </c>
      <c r="M4438" s="6">
        <f>+VLOOKUP(B4438,[34]Sheet1!$A:$H,8,0)</f>
        <v>45600</v>
      </c>
      <c r="N4438" t="s">
        <v>6320</v>
      </c>
      <c r="R4438" s="4"/>
    </row>
    <row r="4439" spans="1:18" hidden="1" x14ac:dyDescent="0.2">
      <c r="A4439" s="6">
        <v>45586</v>
      </c>
      <c r="B4439" s="2">
        <v>59039</v>
      </c>
      <c r="C4439" s="2" t="s">
        <v>5404</v>
      </c>
      <c r="D4439" s="2" t="s">
        <v>6285</v>
      </c>
      <c r="E4439" s="1">
        <v>837050</v>
      </c>
      <c r="F4439" s="8" t="s">
        <v>316</v>
      </c>
      <c r="G4439" s="1">
        <v>66964</v>
      </c>
      <c r="H4439" s="1">
        <f t="shared" si="238"/>
        <v>904014</v>
      </c>
      <c r="I4439" s="2" t="s">
        <v>1893</v>
      </c>
      <c r="J4439" s="2" t="s">
        <v>375</v>
      </c>
      <c r="K4439" s="1">
        <f>+VLOOKUP(B4439,[34]Sheet1!$A:$H,6,0)</f>
        <v>837050</v>
      </c>
      <c r="L4439" s="1">
        <f t="shared" si="237"/>
        <v>0</v>
      </c>
      <c r="M4439" s="6">
        <f>+VLOOKUP(B4439,[34]Sheet1!$A:$H,8,0)</f>
        <v>45600</v>
      </c>
      <c r="N4439" t="s">
        <v>6320</v>
      </c>
      <c r="R4439" s="4"/>
    </row>
    <row r="4440" spans="1:18" hidden="1" x14ac:dyDescent="0.2">
      <c r="A4440" s="6">
        <v>45586</v>
      </c>
      <c r="B4440" s="2">
        <v>59040</v>
      </c>
      <c r="C4440" s="2" t="s">
        <v>5404</v>
      </c>
      <c r="D4440" s="2" t="s">
        <v>6286</v>
      </c>
      <c r="E4440" s="1">
        <v>1110580</v>
      </c>
      <c r="F4440" s="8" t="s">
        <v>316</v>
      </c>
      <c r="G4440" s="1">
        <v>88846</v>
      </c>
      <c r="H4440" s="1">
        <f t="shared" si="238"/>
        <v>1199426</v>
      </c>
      <c r="I4440" s="2" t="s">
        <v>1893</v>
      </c>
      <c r="J4440" s="2" t="s">
        <v>375</v>
      </c>
      <c r="K4440" s="1">
        <f>+VLOOKUP(B4440,[34]Sheet1!$A:$H,6,0)</f>
        <v>1110575</v>
      </c>
      <c r="L4440" s="1">
        <f t="shared" si="237"/>
        <v>-5</v>
      </c>
      <c r="M4440" s="6">
        <f>+VLOOKUP(B4440,[34]Sheet1!$A:$H,8,0)</f>
        <v>45600</v>
      </c>
      <c r="N4440" t="s">
        <v>6320</v>
      </c>
      <c r="R4440" s="4"/>
    </row>
    <row r="4441" spans="1:18" hidden="1" x14ac:dyDescent="0.2">
      <c r="A4441" s="6">
        <v>45586</v>
      </c>
      <c r="B4441" s="2">
        <v>59041</v>
      </c>
      <c r="C4441" s="2" t="s">
        <v>5404</v>
      </c>
      <c r="D4441" s="2" t="s">
        <v>6287</v>
      </c>
      <c r="E4441" s="1">
        <v>1468620</v>
      </c>
      <c r="F4441" s="8" t="s">
        <v>316</v>
      </c>
      <c r="G4441" s="1">
        <v>117490</v>
      </c>
      <c r="H4441" s="1">
        <f t="shared" si="238"/>
        <v>1586110</v>
      </c>
      <c r="I4441" s="2" t="s">
        <v>1893</v>
      </c>
      <c r="J4441" s="2" t="s">
        <v>375</v>
      </c>
      <c r="K4441" s="1">
        <f>+VLOOKUP(B4441,[34]Sheet1!$A:$H,6,0)</f>
        <v>1468625</v>
      </c>
      <c r="L4441" s="1">
        <f t="shared" si="237"/>
        <v>5</v>
      </c>
      <c r="M4441" s="6">
        <f>+VLOOKUP(B4441,[34]Sheet1!$A:$H,8,0)</f>
        <v>45600</v>
      </c>
      <c r="N4441" t="s">
        <v>6320</v>
      </c>
      <c r="R4441" s="4"/>
    </row>
    <row r="4442" spans="1:18" hidden="1" x14ac:dyDescent="0.2">
      <c r="A4442" s="6">
        <v>45586</v>
      </c>
      <c r="B4442" s="2">
        <v>59042</v>
      </c>
      <c r="C4442" s="2" t="s">
        <v>5404</v>
      </c>
      <c r="D4442" s="2" t="s">
        <v>6288</v>
      </c>
      <c r="E4442" s="1">
        <v>4602480</v>
      </c>
      <c r="F4442" s="8" t="s">
        <v>316</v>
      </c>
      <c r="G4442" s="1">
        <v>368198</v>
      </c>
      <c r="H4442" s="1">
        <f t="shared" si="238"/>
        <v>4970678</v>
      </c>
      <c r="I4442" s="2" t="s">
        <v>1893</v>
      </c>
      <c r="J4442" s="2" t="s">
        <v>375</v>
      </c>
      <c r="K4442" s="1">
        <f>+VLOOKUP(B4442,[34]Sheet1!$A:$H,6,0)</f>
        <v>4602475</v>
      </c>
      <c r="L4442" s="1">
        <f t="shared" si="237"/>
        <v>-5</v>
      </c>
      <c r="M4442" s="6">
        <f>+VLOOKUP(B4442,[34]Sheet1!$A:$H,8,0)</f>
        <v>45600</v>
      </c>
      <c r="N4442" t="s">
        <v>6320</v>
      </c>
      <c r="R4442" s="4"/>
    </row>
    <row r="4443" spans="1:18" hidden="1" x14ac:dyDescent="0.2">
      <c r="A4443" s="6">
        <v>45586</v>
      </c>
      <c r="B4443" s="2">
        <v>59043</v>
      </c>
      <c r="C4443" s="2" t="s">
        <v>5404</v>
      </c>
      <c r="D4443" s="2" t="s">
        <v>6289</v>
      </c>
      <c r="E4443" s="1">
        <v>18744420</v>
      </c>
      <c r="F4443" s="8" t="s">
        <v>316</v>
      </c>
      <c r="G4443" s="1">
        <v>1499554</v>
      </c>
      <c r="H4443" s="1">
        <f t="shared" si="238"/>
        <v>20243974</v>
      </c>
      <c r="I4443" s="2" t="s">
        <v>1893</v>
      </c>
      <c r="J4443" s="2" t="s">
        <v>375</v>
      </c>
      <c r="K4443" s="1">
        <f>+VLOOKUP(B4443,[34]Sheet1!$A:$H,6,0)</f>
        <v>18744425</v>
      </c>
      <c r="L4443" s="1">
        <f t="shared" si="237"/>
        <v>5</v>
      </c>
      <c r="M4443" s="6">
        <f>+VLOOKUP(B4443,[34]Sheet1!$A:$H,8,0)</f>
        <v>45600</v>
      </c>
      <c r="N4443" t="s">
        <v>6320</v>
      </c>
      <c r="R4443" s="4"/>
    </row>
    <row r="4444" spans="1:18" hidden="1" x14ac:dyDescent="0.2">
      <c r="A4444" s="6">
        <v>45586</v>
      </c>
      <c r="B4444" s="2">
        <v>59044</v>
      </c>
      <c r="C4444" s="2" t="s">
        <v>5404</v>
      </c>
      <c r="D4444" s="2" t="s">
        <v>6290</v>
      </c>
      <c r="E4444" s="1">
        <v>8301120</v>
      </c>
      <c r="F4444" s="8" t="s">
        <v>316</v>
      </c>
      <c r="G4444" s="1">
        <v>664090</v>
      </c>
      <c r="H4444" s="1">
        <f t="shared" si="238"/>
        <v>8965210</v>
      </c>
      <c r="I4444" s="2" t="s">
        <v>1893</v>
      </c>
      <c r="J4444" s="2" t="s">
        <v>375</v>
      </c>
      <c r="K4444" s="1">
        <f>+VLOOKUP(B4444,[34]Sheet1!$A:$H,6,0)</f>
        <v>8301125</v>
      </c>
      <c r="L4444" s="1">
        <f t="shared" si="237"/>
        <v>5</v>
      </c>
      <c r="M4444" s="6">
        <f>+VLOOKUP(B4444,[34]Sheet1!$A:$H,8,0)</f>
        <v>45600</v>
      </c>
      <c r="N4444" t="s">
        <v>6320</v>
      </c>
      <c r="R4444" s="4"/>
    </row>
    <row r="4445" spans="1:18" hidden="1" x14ac:dyDescent="0.2">
      <c r="A4445" s="6">
        <v>45586</v>
      </c>
      <c r="B4445" s="2">
        <v>59045</v>
      </c>
      <c r="C4445" s="2" t="s">
        <v>5404</v>
      </c>
      <c r="D4445" s="2" t="s">
        <v>6291</v>
      </c>
      <c r="E4445" s="1">
        <v>857640</v>
      </c>
      <c r="F4445" s="8" t="s">
        <v>316</v>
      </c>
      <c r="G4445" s="1">
        <v>68611</v>
      </c>
      <c r="H4445" s="1">
        <f t="shared" si="238"/>
        <v>926251</v>
      </c>
      <c r="I4445" s="2" t="s">
        <v>1893</v>
      </c>
      <c r="J4445" s="2" t="s">
        <v>375</v>
      </c>
      <c r="K4445" s="1">
        <f>+VLOOKUP(B4445,[34]Sheet1!$A:$H,6,0)</f>
        <v>857638</v>
      </c>
      <c r="L4445" s="1">
        <f t="shared" si="237"/>
        <v>-2</v>
      </c>
      <c r="M4445" s="6">
        <f>+VLOOKUP(B4445,[34]Sheet1!$A:$H,8,0)</f>
        <v>45600</v>
      </c>
      <c r="N4445" t="s">
        <v>6320</v>
      </c>
      <c r="R4445" s="4"/>
    </row>
    <row r="4446" spans="1:18" hidden="1" x14ac:dyDescent="0.2">
      <c r="A4446" s="6">
        <v>45590</v>
      </c>
      <c r="B4446" s="2">
        <v>1539</v>
      </c>
      <c r="C4446" s="2" t="s">
        <v>5468</v>
      </c>
      <c r="D4446" s="2" t="s">
        <v>1889</v>
      </c>
      <c r="E4446" s="1">
        <v>-404824</v>
      </c>
      <c r="F4446" s="8" t="s">
        <v>316</v>
      </c>
      <c r="G4446" s="1">
        <v>-32386</v>
      </c>
      <c r="H4446" s="1">
        <f t="shared" si="238"/>
        <v>-437210</v>
      </c>
      <c r="I4446" s="2" t="s">
        <v>2119</v>
      </c>
      <c r="J4446" s="2" t="s">
        <v>1150</v>
      </c>
      <c r="K4446" s="1">
        <f>+VLOOKUP(B4446,[34]Sheet1!$A:$H,6,0)</f>
        <v>-404825</v>
      </c>
      <c r="L4446" s="1">
        <f t="shared" si="237"/>
        <v>-1</v>
      </c>
      <c r="M4446" s="6">
        <f>+VLOOKUP(B4446,[34]Sheet1!$A:$H,8,0)</f>
        <v>45600</v>
      </c>
      <c r="N4446" t="s">
        <v>6320</v>
      </c>
      <c r="R4446" s="4"/>
    </row>
    <row r="4447" spans="1:18" hidden="1" x14ac:dyDescent="0.2">
      <c r="A4447" s="6">
        <v>45590</v>
      </c>
      <c r="B4447" s="2">
        <v>1540</v>
      </c>
      <c r="C4447" s="2" t="s">
        <v>5468</v>
      </c>
      <c r="D4447" s="2" t="s">
        <v>1889</v>
      </c>
      <c r="E4447" s="1">
        <v>-111058</v>
      </c>
      <c r="F4447" s="8" t="s">
        <v>316</v>
      </c>
      <c r="G4447" s="1">
        <v>-8885</v>
      </c>
      <c r="H4447" s="1">
        <f t="shared" si="238"/>
        <v>-119943</v>
      </c>
      <c r="I4447" s="2" t="s">
        <v>2119</v>
      </c>
      <c r="J4447" s="2" t="s">
        <v>1150</v>
      </c>
      <c r="K4447" s="1">
        <f>+VLOOKUP(B4447,[34]Sheet1!$A:$H,6,0)</f>
        <v>-111057</v>
      </c>
      <c r="L4447" s="1">
        <f t="shared" si="237"/>
        <v>1</v>
      </c>
      <c r="M4447" s="6">
        <f>+VLOOKUP(B4447,[34]Sheet1!$A:$H,8,0)</f>
        <v>45600</v>
      </c>
      <c r="N4447" t="s">
        <v>6320</v>
      </c>
      <c r="R4447" s="4"/>
    </row>
    <row r="4448" spans="1:18" hidden="1" x14ac:dyDescent="0.2">
      <c r="A4448" s="6">
        <v>45590</v>
      </c>
      <c r="B4448" s="2">
        <v>1541</v>
      </c>
      <c r="C4448" s="2" t="s">
        <v>5468</v>
      </c>
      <c r="D4448" s="2" t="s">
        <v>1889</v>
      </c>
      <c r="E4448" s="1">
        <v>-73431</v>
      </c>
      <c r="F4448" s="8" t="s">
        <v>316</v>
      </c>
      <c r="G4448" s="1">
        <v>-5874</v>
      </c>
      <c r="H4448" s="1">
        <f t="shared" si="238"/>
        <v>-79305</v>
      </c>
      <c r="I4448" s="2" t="s">
        <v>1900</v>
      </c>
      <c r="J4448" s="2" t="s">
        <v>441</v>
      </c>
      <c r="K4448" s="1">
        <f>+VLOOKUP(B4448,[34]Sheet1!$A:$H,6,0)</f>
        <v>-73431</v>
      </c>
      <c r="L4448" s="1">
        <f t="shared" si="237"/>
        <v>0</v>
      </c>
      <c r="M4448" s="6">
        <f>+VLOOKUP(B4448,[34]Sheet1!$A:$H,8,0)</f>
        <v>45600</v>
      </c>
      <c r="N4448" t="s">
        <v>6320</v>
      </c>
      <c r="R4448" s="4"/>
    </row>
    <row r="4449" spans="1:18" hidden="1" x14ac:dyDescent="0.2">
      <c r="A4449" s="6">
        <v>45590</v>
      </c>
      <c r="B4449" s="2">
        <v>1542</v>
      </c>
      <c r="C4449" s="2" t="s">
        <v>5468</v>
      </c>
      <c r="D4449" s="2" t="s">
        <v>1889</v>
      </c>
      <c r="E4449" s="1">
        <v>-964845</v>
      </c>
      <c r="F4449" s="8" t="s">
        <v>316</v>
      </c>
      <c r="G4449" s="1">
        <v>-77188</v>
      </c>
      <c r="H4449" s="1">
        <f t="shared" si="238"/>
        <v>-1042033</v>
      </c>
      <c r="I4449" s="2" t="s">
        <v>24</v>
      </c>
      <c r="J4449" s="2" t="s">
        <v>349</v>
      </c>
      <c r="K4449" s="1">
        <f>+VLOOKUP(B4449,[34]Sheet1!$A:$H,6,0)</f>
        <v>-964845</v>
      </c>
      <c r="L4449" s="1">
        <f t="shared" si="237"/>
        <v>0</v>
      </c>
      <c r="M4449" s="6">
        <f>+VLOOKUP(B4449,[34]Sheet1!$A:$H,8,0)</f>
        <v>45600</v>
      </c>
      <c r="N4449" t="s">
        <v>6320</v>
      </c>
      <c r="R4449" s="4"/>
    </row>
    <row r="4450" spans="1:18" hidden="1" x14ac:dyDescent="0.2">
      <c r="A4450" s="6">
        <v>45590</v>
      </c>
      <c r="B4450" s="2">
        <v>60508</v>
      </c>
      <c r="C4450" s="2" t="s">
        <v>5404</v>
      </c>
      <c r="D4450" s="2" t="s">
        <v>6292</v>
      </c>
      <c r="E4450" s="1">
        <v>418525</v>
      </c>
      <c r="F4450" s="8" t="s">
        <v>316</v>
      </c>
      <c r="G4450" s="1">
        <v>33482</v>
      </c>
      <c r="H4450" s="1">
        <f t="shared" si="238"/>
        <v>452007</v>
      </c>
      <c r="I4450" s="2" t="s">
        <v>1796</v>
      </c>
      <c r="J4450" s="2" t="s">
        <v>913</v>
      </c>
      <c r="K4450" s="1">
        <f>+VLOOKUP(B4450,[34]Sheet1!$A:$H,6,0)</f>
        <v>418525</v>
      </c>
      <c r="L4450" s="1">
        <f t="shared" si="237"/>
        <v>0</v>
      </c>
      <c r="M4450" s="6">
        <f>+VLOOKUP(B4450,[34]Sheet1!$A:$H,8,0)</f>
        <v>45600</v>
      </c>
      <c r="N4450" t="s">
        <v>6320</v>
      </c>
      <c r="R4450" s="4"/>
    </row>
    <row r="4451" spans="1:18" hidden="1" x14ac:dyDescent="0.2">
      <c r="A4451" s="6">
        <v>45590</v>
      </c>
      <c r="B4451" s="2">
        <v>60509</v>
      </c>
      <c r="C4451" s="2" t="s">
        <v>5404</v>
      </c>
      <c r="D4451" s="2" t="s">
        <v>6293</v>
      </c>
      <c r="E4451" s="1">
        <v>1210946</v>
      </c>
      <c r="F4451" s="8" t="s">
        <v>316</v>
      </c>
      <c r="G4451" s="1">
        <v>96876</v>
      </c>
      <c r="H4451" s="1">
        <f t="shared" si="238"/>
        <v>1307822</v>
      </c>
      <c r="I4451" s="2" t="s">
        <v>944</v>
      </c>
      <c r="J4451" s="2" t="s">
        <v>319</v>
      </c>
      <c r="K4451" s="1">
        <f>+VLOOKUP(B4451,[34]Sheet1!$A:$H,6,0)</f>
        <v>1210950</v>
      </c>
      <c r="L4451" s="1">
        <f t="shared" si="237"/>
        <v>4</v>
      </c>
      <c r="M4451" s="6">
        <f>+VLOOKUP(B4451,[34]Sheet1!$A:$H,8,0)</f>
        <v>45600</v>
      </c>
      <c r="N4451" t="s">
        <v>6320</v>
      </c>
      <c r="R4451" s="4"/>
    </row>
    <row r="4452" spans="1:18" hidden="1" x14ac:dyDescent="0.2">
      <c r="A4452" s="6">
        <v>45590</v>
      </c>
      <c r="B4452" s="2">
        <v>60510</v>
      </c>
      <c r="C4452" s="2" t="s">
        <v>5404</v>
      </c>
      <c r="D4452" s="2" t="s">
        <v>6294</v>
      </c>
      <c r="E4452" s="1">
        <v>8612580</v>
      </c>
      <c r="F4452" s="8" t="s">
        <v>316</v>
      </c>
      <c r="G4452" s="1">
        <v>689006</v>
      </c>
      <c r="H4452" s="1">
        <f t="shared" si="238"/>
        <v>9301586</v>
      </c>
      <c r="I4452" s="2" t="s">
        <v>2818</v>
      </c>
      <c r="J4452" s="2" t="s">
        <v>364</v>
      </c>
      <c r="K4452" s="1">
        <f>+VLOOKUP(B4452,[34]Sheet1!$A:$H,6,0)</f>
        <v>8612575</v>
      </c>
      <c r="L4452" s="1">
        <f t="shared" si="237"/>
        <v>-5</v>
      </c>
      <c r="M4452" s="6">
        <f>+VLOOKUP(B4452,[34]Sheet1!$A:$H,8,0)</f>
        <v>45600</v>
      </c>
      <c r="N4452" t="s">
        <v>6320</v>
      </c>
      <c r="R4452" s="4"/>
    </row>
    <row r="4453" spans="1:18" hidden="1" x14ac:dyDescent="0.2">
      <c r="A4453" s="6">
        <v>45590</v>
      </c>
      <c r="B4453" s="2">
        <v>60511</v>
      </c>
      <c r="C4453" s="2" t="s">
        <v>5404</v>
      </c>
      <c r="D4453" s="2" t="s">
        <v>6295</v>
      </c>
      <c r="E4453" s="1">
        <v>1924970</v>
      </c>
      <c r="F4453" s="8" t="s">
        <v>316</v>
      </c>
      <c r="G4453" s="1">
        <v>153998</v>
      </c>
      <c r="H4453" s="1">
        <f t="shared" si="238"/>
        <v>2078968</v>
      </c>
      <c r="I4453" s="2" t="s">
        <v>2119</v>
      </c>
      <c r="J4453" s="2" t="s">
        <v>1150</v>
      </c>
      <c r="K4453" s="1">
        <f>+VLOOKUP(B4453,[34]Sheet1!$A:$H,6,0)</f>
        <v>1924975</v>
      </c>
      <c r="L4453" s="1">
        <f t="shared" si="237"/>
        <v>5</v>
      </c>
      <c r="M4453" s="6">
        <f>+VLOOKUP(B4453,[34]Sheet1!$A:$H,8,0)</f>
        <v>45600</v>
      </c>
      <c r="N4453" t="s">
        <v>6320</v>
      </c>
      <c r="R4453" s="4"/>
    </row>
    <row r="4454" spans="1:18" hidden="1" x14ac:dyDescent="0.2">
      <c r="A4454" s="6">
        <v>45593</v>
      </c>
      <c r="B4454" s="2">
        <v>1617</v>
      </c>
      <c r="C4454" s="2" t="s">
        <v>5468</v>
      </c>
      <c r="D4454" s="2" t="s">
        <v>1889</v>
      </c>
      <c r="E4454" s="1">
        <v>-111058</v>
      </c>
      <c r="F4454" s="8" t="s">
        <v>316</v>
      </c>
      <c r="G4454" s="1">
        <v>-8885</v>
      </c>
      <c r="H4454" s="1">
        <f t="shared" si="238"/>
        <v>-119943</v>
      </c>
      <c r="I4454" s="2" t="s">
        <v>124</v>
      </c>
      <c r="J4454" s="2" t="s">
        <v>1197</v>
      </c>
      <c r="K4454" s="1">
        <f>+VLOOKUP(B4454,[34]Sheet1!$A:$H,6,0)</f>
        <v>-111058</v>
      </c>
      <c r="L4454" s="1">
        <f t="shared" si="237"/>
        <v>0</v>
      </c>
      <c r="M4454" s="6">
        <f>+VLOOKUP(B4454,[34]Sheet1!$A:$H,8,0)</f>
        <v>45600</v>
      </c>
      <c r="N4454" t="s">
        <v>6320</v>
      </c>
      <c r="R4454" s="4"/>
    </row>
    <row r="4455" spans="1:18" hidden="1" x14ac:dyDescent="0.2">
      <c r="A4455" s="6">
        <v>45594</v>
      </c>
      <c r="B4455" s="2">
        <v>60797</v>
      </c>
      <c r="C4455" s="2" t="s">
        <v>5404</v>
      </c>
      <c r="D4455" s="2" t="s">
        <v>6296</v>
      </c>
      <c r="E4455" s="1">
        <v>1612410</v>
      </c>
      <c r="F4455" s="8" t="s">
        <v>316</v>
      </c>
      <c r="G4455" s="1">
        <v>128993</v>
      </c>
      <c r="H4455" s="1">
        <f t="shared" si="238"/>
        <v>1741403</v>
      </c>
      <c r="I4455" s="2" t="s">
        <v>2119</v>
      </c>
      <c r="J4455" s="2" t="s">
        <v>1150</v>
      </c>
      <c r="K4455" s="1">
        <f>+VLOOKUP(B4455,[34]Sheet1!$A:$H,6,0)</f>
        <v>1612413</v>
      </c>
      <c r="L4455" s="1">
        <f t="shared" si="237"/>
        <v>3</v>
      </c>
      <c r="M4455" s="6">
        <f>+VLOOKUP(B4455,[34]Sheet1!$A:$H,8,0)</f>
        <v>45600</v>
      </c>
      <c r="N4455" t="s">
        <v>6320</v>
      </c>
      <c r="R4455" s="4"/>
    </row>
    <row r="4456" spans="1:18" hidden="1" x14ac:dyDescent="0.2">
      <c r="A4456" s="6">
        <v>45594</v>
      </c>
      <c r="B4456" s="2">
        <v>60798</v>
      </c>
      <c r="C4456" s="2" t="s">
        <v>5404</v>
      </c>
      <c r="D4456" s="2" t="s">
        <v>6297</v>
      </c>
      <c r="E4456" s="1">
        <v>11242140</v>
      </c>
      <c r="F4456" s="8" t="s">
        <v>316</v>
      </c>
      <c r="G4456" s="1">
        <v>899371</v>
      </c>
      <c r="H4456" s="1">
        <f t="shared" si="238"/>
        <v>12141511</v>
      </c>
      <c r="I4456" s="2" t="s">
        <v>2355</v>
      </c>
      <c r="J4456" s="2" t="s">
        <v>2013</v>
      </c>
      <c r="K4456" s="1">
        <f>+VLOOKUP(B4456,[34]Sheet1!$A:$H,6,0)</f>
        <v>11242138</v>
      </c>
      <c r="L4456" s="1">
        <f t="shared" si="237"/>
        <v>-2</v>
      </c>
      <c r="M4456" s="6">
        <f>+VLOOKUP(B4456,[34]Sheet1!$A:$H,8,0)</f>
        <v>45600</v>
      </c>
      <c r="N4456" t="s">
        <v>6320</v>
      </c>
      <c r="R4456" s="4"/>
    </row>
    <row r="4457" spans="1:18" hidden="1" x14ac:dyDescent="0.2">
      <c r="A4457" s="6">
        <v>45594</v>
      </c>
      <c r="B4457" s="2">
        <v>60799</v>
      </c>
      <c r="C4457" s="2" t="s">
        <v>5404</v>
      </c>
      <c r="D4457" s="2" t="s">
        <v>6298</v>
      </c>
      <c r="E4457" s="1">
        <v>2472280</v>
      </c>
      <c r="F4457" s="8" t="s">
        <v>316</v>
      </c>
      <c r="G4457" s="1">
        <v>197782</v>
      </c>
      <c r="H4457" s="1">
        <f t="shared" si="238"/>
        <v>2670062</v>
      </c>
      <c r="I4457" s="2" t="s">
        <v>2355</v>
      </c>
      <c r="J4457" s="2" t="s">
        <v>2013</v>
      </c>
      <c r="K4457" s="1">
        <f>+VLOOKUP(B4457,[34]Sheet1!$A:$H,6,0)</f>
        <v>2472275</v>
      </c>
      <c r="L4457" s="1">
        <f t="shared" si="237"/>
        <v>-5</v>
      </c>
      <c r="M4457" s="6">
        <f>+VLOOKUP(B4457,[34]Sheet1!$A:$H,8,0)</f>
        <v>45600</v>
      </c>
      <c r="N4457" t="s">
        <v>6320</v>
      </c>
      <c r="R4457" s="4"/>
    </row>
    <row r="4458" spans="1:18" hidden="1" x14ac:dyDescent="0.2">
      <c r="A4458" s="6">
        <v>45594</v>
      </c>
      <c r="B4458" s="2">
        <v>60800</v>
      </c>
      <c r="C4458" s="2" t="s">
        <v>5404</v>
      </c>
      <c r="D4458" s="2" t="s">
        <v>6299</v>
      </c>
      <c r="E4458" s="1">
        <v>418525</v>
      </c>
      <c r="F4458" s="8" t="s">
        <v>316</v>
      </c>
      <c r="G4458" s="1">
        <v>33482</v>
      </c>
      <c r="H4458" s="1">
        <f t="shared" si="238"/>
        <v>452007</v>
      </c>
      <c r="I4458" s="2" t="s">
        <v>1554</v>
      </c>
      <c r="J4458" s="2" t="s">
        <v>2830</v>
      </c>
      <c r="K4458" s="1">
        <f>+VLOOKUP(B4458,[34]Sheet1!$A:$H,6,0)</f>
        <v>418525</v>
      </c>
      <c r="L4458" s="1">
        <f t="shared" si="237"/>
        <v>0</v>
      </c>
      <c r="M4458" s="6">
        <f>+VLOOKUP(B4458,[34]Sheet1!$A:$H,8,0)</f>
        <v>45600</v>
      </c>
      <c r="N4458" t="s">
        <v>6320</v>
      </c>
      <c r="R4458" s="4"/>
    </row>
    <row r="4459" spans="1:18" hidden="1" x14ac:dyDescent="0.2">
      <c r="A4459" s="6">
        <v>45594</v>
      </c>
      <c r="B4459" s="2">
        <v>60801</v>
      </c>
      <c r="C4459" s="2" t="s">
        <v>5404</v>
      </c>
      <c r="D4459" s="2" t="s">
        <v>6300</v>
      </c>
      <c r="E4459" s="1">
        <v>1468620</v>
      </c>
      <c r="F4459" s="8" t="s">
        <v>316</v>
      </c>
      <c r="G4459" s="1">
        <v>117490</v>
      </c>
      <c r="H4459" s="1">
        <f t="shared" si="238"/>
        <v>1586110</v>
      </c>
      <c r="I4459" s="2" t="s">
        <v>431</v>
      </c>
      <c r="J4459" s="2" t="s">
        <v>2857</v>
      </c>
      <c r="K4459" s="1">
        <f>+VLOOKUP(B4459,[34]Sheet1!$A:$H,6,0)</f>
        <v>1468625</v>
      </c>
      <c r="L4459" s="1">
        <f t="shared" si="237"/>
        <v>5</v>
      </c>
      <c r="M4459" s="6">
        <f>+VLOOKUP(B4459,[34]Sheet1!$A:$H,8,0)</f>
        <v>45600</v>
      </c>
      <c r="N4459" t="s">
        <v>6320</v>
      </c>
      <c r="R4459" s="4"/>
    </row>
    <row r="4460" spans="1:18" hidden="1" x14ac:dyDescent="0.2">
      <c r="A4460" s="6">
        <v>45594</v>
      </c>
      <c r="B4460" s="2">
        <v>60802</v>
      </c>
      <c r="C4460" s="2" t="s">
        <v>5404</v>
      </c>
      <c r="D4460" s="2" t="s">
        <v>6301</v>
      </c>
      <c r="E4460" s="1">
        <v>2729749</v>
      </c>
      <c r="F4460" s="8" t="s">
        <v>316</v>
      </c>
      <c r="G4460" s="1">
        <v>218380</v>
      </c>
      <c r="H4460" s="1">
        <f t="shared" si="238"/>
        <v>2948129</v>
      </c>
      <c r="I4460" s="2" t="s">
        <v>2339</v>
      </c>
      <c r="J4460" s="2" t="s">
        <v>1408</v>
      </c>
      <c r="K4460" s="1">
        <f>+VLOOKUP(B4460,[34]Sheet1!$A:$H,6,0)</f>
        <v>2729750</v>
      </c>
      <c r="L4460" s="1">
        <f t="shared" si="237"/>
        <v>1</v>
      </c>
      <c r="M4460" s="6">
        <f>+VLOOKUP(B4460,[34]Sheet1!$A:$H,8,0)</f>
        <v>45600</v>
      </c>
      <c r="N4460" t="s">
        <v>6320</v>
      </c>
      <c r="R4460" s="4"/>
    </row>
    <row r="4461" spans="1:18" hidden="1" x14ac:dyDescent="0.2">
      <c r="A4461" s="6">
        <v>45594</v>
      </c>
      <c r="B4461" s="2">
        <v>60803</v>
      </c>
      <c r="C4461" s="2" t="s">
        <v>5404</v>
      </c>
      <c r="D4461" s="2" t="s">
        <v>6302</v>
      </c>
      <c r="E4461" s="1">
        <v>3849940</v>
      </c>
      <c r="F4461" s="8" t="s">
        <v>316</v>
      </c>
      <c r="G4461" s="1">
        <v>307995</v>
      </c>
      <c r="H4461" s="1">
        <f t="shared" si="238"/>
        <v>4157935</v>
      </c>
      <c r="I4461" s="2" t="s">
        <v>1900</v>
      </c>
      <c r="J4461" s="2" t="s">
        <v>441</v>
      </c>
      <c r="K4461" s="1">
        <f>+VLOOKUP(B4461,[34]Sheet1!$A:$H,6,0)</f>
        <v>3849938</v>
      </c>
      <c r="L4461" s="1">
        <f t="shared" si="237"/>
        <v>-2</v>
      </c>
      <c r="M4461" s="6">
        <f>+VLOOKUP(B4461,[34]Sheet1!$A:$H,8,0)</f>
        <v>45600</v>
      </c>
      <c r="N4461" t="s">
        <v>6320</v>
      </c>
      <c r="R4461" s="4"/>
    </row>
    <row r="4462" spans="1:18" hidden="1" x14ac:dyDescent="0.2">
      <c r="A4462" s="6">
        <v>45594</v>
      </c>
      <c r="B4462" s="2">
        <v>60804</v>
      </c>
      <c r="C4462" s="2" t="s">
        <v>5404</v>
      </c>
      <c r="D4462" s="2" t="s">
        <v>6303</v>
      </c>
      <c r="E4462" s="1">
        <v>1529105</v>
      </c>
      <c r="F4462" s="8" t="s">
        <v>316</v>
      </c>
      <c r="G4462" s="1">
        <v>122328</v>
      </c>
      <c r="H4462" s="1">
        <f t="shared" si="238"/>
        <v>1651433</v>
      </c>
      <c r="I4462" s="2" t="s">
        <v>24</v>
      </c>
      <c r="J4462" s="2" t="s">
        <v>349</v>
      </c>
      <c r="K4462" s="1">
        <f>+VLOOKUP(B4462,[35]Sheet1!$A:$H,6,0)</f>
        <v>1529100</v>
      </c>
      <c r="L4462" s="1">
        <f t="shared" si="237"/>
        <v>-5</v>
      </c>
      <c r="M4462" s="6">
        <f>+VLOOKUP(B4462,[35]Sheet1!$A:$H,8,0)</f>
        <v>45629</v>
      </c>
      <c r="N4462" t="s">
        <v>6396</v>
      </c>
      <c r="R4462" s="4"/>
    </row>
    <row r="4463" spans="1:18" hidden="1" x14ac:dyDescent="0.2">
      <c r="A4463" s="6">
        <v>45594</v>
      </c>
      <c r="B4463" s="2">
        <v>60805</v>
      </c>
      <c r="C4463" s="2" t="s">
        <v>5404</v>
      </c>
      <c r="D4463" s="2" t="s">
        <v>6304</v>
      </c>
      <c r="E4463" s="1">
        <v>1674100</v>
      </c>
      <c r="F4463" s="8" t="s">
        <v>316</v>
      </c>
      <c r="G4463" s="1">
        <v>133928</v>
      </c>
      <c r="H4463" s="1">
        <f t="shared" si="238"/>
        <v>1808028</v>
      </c>
      <c r="I4463" s="2" t="s">
        <v>1893</v>
      </c>
      <c r="J4463" s="2" t="s">
        <v>375</v>
      </c>
      <c r="K4463" s="1">
        <f>+VLOOKUP(B4463,[34]Sheet1!$A:$H,6,0)</f>
        <v>1674100</v>
      </c>
      <c r="L4463" s="1">
        <f t="shared" si="237"/>
        <v>0</v>
      </c>
      <c r="M4463" s="6">
        <f>+VLOOKUP(B4463,[34]Sheet1!$A:$H,8,0)</f>
        <v>45600</v>
      </c>
      <c r="N4463" t="s">
        <v>6320</v>
      </c>
      <c r="R4463" s="4"/>
    </row>
    <row r="4464" spans="1:18" hidden="1" x14ac:dyDescent="0.2">
      <c r="A4464" s="6">
        <v>45594</v>
      </c>
      <c r="B4464" s="2">
        <v>60806</v>
      </c>
      <c r="C4464" s="2" t="s">
        <v>5404</v>
      </c>
      <c r="D4464" s="2" t="s">
        <v>6305</v>
      </c>
      <c r="E4464" s="1">
        <v>1468620</v>
      </c>
      <c r="F4464" s="8" t="s">
        <v>316</v>
      </c>
      <c r="G4464" s="1">
        <v>117490</v>
      </c>
      <c r="H4464" s="1">
        <f t="shared" si="238"/>
        <v>1586110</v>
      </c>
      <c r="I4464" s="2" t="s">
        <v>1893</v>
      </c>
      <c r="J4464" s="2" t="s">
        <v>375</v>
      </c>
      <c r="K4464" s="1">
        <f>+VLOOKUP(B4464,[34]Sheet1!$A:$H,6,0)</f>
        <v>1468625</v>
      </c>
      <c r="L4464" s="1">
        <f t="shared" si="237"/>
        <v>5</v>
      </c>
      <c r="M4464" s="6">
        <f>+VLOOKUP(B4464,[34]Sheet1!$A:$H,8,0)</f>
        <v>45600</v>
      </c>
      <c r="N4464" t="s">
        <v>6320</v>
      </c>
      <c r="R4464" s="4"/>
    </row>
    <row r="4465" spans="1:18" hidden="1" x14ac:dyDescent="0.2">
      <c r="A4465" s="6">
        <v>45594</v>
      </c>
      <c r="B4465" s="2">
        <v>60807</v>
      </c>
      <c r="C4465" s="2" t="s">
        <v>5404</v>
      </c>
      <c r="D4465" s="2" t="s">
        <v>6306</v>
      </c>
      <c r="E4465" s="1">
        <v>1719535</v>
      </c>
      <c r="F4465" s="8" t="s">
        <v>316</v>
      </c>
      <c r="G4465" s="1">
        <v>137563</v>
      </c>
      <c r="H4465" s="1">
        <f t="shared" si="238"/>
        <v>1857098</v>
      </c>
      <c r="I4465" s="2" t="s">
        <v>1893</v>
      </c>
      <c r="J4465" s="2" t="s">
        <v>375</v>
      </c>
      <c r="K4465" s="1">
        <f>+VLOOKUP(B4465,[34]Sheet1!$A:$H,6,0)</f>
        <v>1719538</v>
      </c>
      <c r="L4465" s="1">
        <f t="shared" si="237"/>
        <v>3</v>
      </c>
      <c r="M4465" s="6">
        <f>+VLOOKUP(B4465,[34]Sheet1!$A:$H,8,0)</f>
        <v>45600</v>
      </c>
      <c r="N4465" t="s">
        <v>6320</v>
      </c>
      <c r="R4465" s="4"/>
    </row>
    <row r="4466" spans="1:18" hidden="1" x14ac:dyDescent="0.2">
      <c r="A4466" s="6">
        <v>45594</v>
      </c>
      <c r="B4466" s="2">
        <v>60808</v>
      </c>
      <c r="C4466" s="2" t="s">
        <v>5404</v>
      </c>
      <c r="D4466" s="2" t="s">
        <v>6307</v>
      </c>
      <c r="E4466" s="1">
        <v>4328950</v>
      </c>
      <c r="F4466" s="8" t="s">
        <v>316</v>
      </c>
      <c r="G4466" s="1">
        <v>346316</v>
      </c>
      <c r="H4466" s="1">
        <f t="shared" si="238"/>
        <v>4675266</v>
      </c>
      <c r="I4466" s="2" t="s">
        <v>1893</v>
      </c>
      <c r="J4466" s="2" t="s">
        <v>375</v>
      </c>
      <c r="K4466" s="1">
        <f>+VLOOKUP(B4466,[34]Sheet1!$A:$H,6,0)</f>
        <v>4328950</v>
      </c>
      <c r="L4466" s="1">
        <f t="shared" si="237"/>
        <v>0</v>
      </c>
      <c r="M4466" s="6">
        <f>+VLOOKUP(B4466,[34]Sheet1!$A:$H,8,0)</f>
        <v>45600</v>
      </c>
      <c r="N4466" t="s">
        <v>6320</v>
      </c>
      <c r="R4466" s="4"/>
    </row>
    <row r="4467" spans="1:18" hidden="1" x14ac:dyDescent="0.2">
      <c r="A4467" s="6">
        <v>45594</v>
      </c>
      <c r="B4467" s="2">
        <v>60809</v>
      </c>
      <c r="C4467" s="2" t="s">
        <v>5404</v>
      </c>
      <c r="D4467" s="2" t="s">
        <v>6308</v>
      </c>
      <c r="E4467" s="1">
        <v>1674100</v>
      </c>
      <c r="F4467" s="8" t="s">
        <v>316</v>
      </c>
      <c r="G4467" s="1">
        <v>133928</v>
      </c>
      <c r="H4467" s="1">
        <f t="shared" si="238"/>
        <v>1808028</v>
      </c>
      <c r="I4467" s="2" t="s">
        <v>1893</v>
      </c>
      <c r="J4467" s="2" t="s">
        <v>375</v>
      </c>
      <c r="K4467" s="1">
        <f>+VLOOKUP(B4467,[34]Sheet1!$A:$H,6,0)</f>
        <v>1674100</v>
      </c>
      <c r="L4467" s="1">
        <f t="shared" si="237"/>
        <v>0</v>
      </c>
      <c r="M4467" s="6">
        <f>+VLOOKUP(B4467,[34]Sheet1!$A:$H,8,0)</f>
        <v>45600</v>
      </c>
      <c r="N4467" t="s">
        <v>6320</v>
      </c>
      <c r="R4467" s="4"/>
    </row>
    <row r="4468" spans="1:18" hidden="1" x14ac:dyDescent="0.2">
      <c r="A4468" s="6">
        <v>45594</v>
      </c>
      <c r="B4468" s="2">
        <v>60810</v>
      </c>
      <c r="C4468" s="2" t="s">
        <v>5404</v>
      </c>
      <c r="D4468" s="2" t="s">
        <v>6309</v>
      </c>
      <c r="E4468" s="1">
        <v>2700975</v>
      </c>
      <c r="F4468" s="8" t="s">
        <v>316</v>
      </c>
      <c r="G4468" s="1">
        <v>216078</v>
      </c>
      <c r="H4468" s="1">
        <f t="shared" si="238"/>
        <v>2917053</v>
      </c>
      <c r="I4468" s="2" t="s">
        <v>1893</v>
      </c>
      <c r="J4468" s="2" t="s">
        <v>375</v>
      </c>
      <c r="K4468" s="1">
        <f>+VLOOKUP(B4468,[34]Sheet1!$A:$H,6,0)</f>
        <v>2700975</v>
      </c>
      <c r="L4468" s="1">
        <f t="shared" si="237"/>
        <v>0</v>
      </c>
      <c r="M4468" s="6">
        <f>+VLOOKUP(B4468,[34]Sheet1!$A:$H,8,0)</f>
        <v>45600</v>
      </c>
      <c r="N4468" t="s">
        <v>6320</v>
      </c>
      <c r="R4468" s="4"/>
    </row>
    <row r="4469" spans="1:18" hidden="1" x14ac:dyDescent="0.2">
      <c r="A4469" s="6">
        <v>45595</v>
      </c>
      <c r="B4469" s="2">
        <v>61442</v>
      </c>
      <c r="C4469" s="2" t="s">
        <v>5404</v>
      </c>
      <c r="D4469" s="2" t="s">
        <v>6310</v>
      </c>
      <c r="E4469" s="1">
        <v>7952905</v>
      </c>
      <c r="F4469" s="8" t="s">
        <v>316</v>
      </c>
      <c r="G4469" s="1">
        <v>636232</v>
      </c>
      <c r="H4469" s="1">
        <f t="shared" si="238"/>
        <v>8589137</v>
      </c>
      <c r="I4469" s="2" t="s">
        <v>2818</v>
      </c>
      <c r="J4469" s="2" t="s">
        <v>364</v>
      </c>
      <c r="K4469" s="1">
        <f>+VLOOKUP(B4469,[35]Sheet1!$A:$H,6,0)</f>
        <v>7952900</v>
      </c>
      <c r="L4469" s="1">
        <f t="shared" si="237"/>
        <v>-5</v>
      </c>
      <c r="M4469" s="6">
        <f>+VLOOKUP(B4469,[35]Sheet1!$A:$H,8,0)</f>
        <v>45629</v>
      </c>
      <c r="N4469" t="s">
        <v>6396</v>
      </c>
      <c r="R4469" s="4"/>
    </row>
    <row r="4470" spans="1:18" hidden="1" x14ac:dyDescent="0.2">
      <c r="A4470" s="6">
        <v>45595</v>
      </c>
      <c r="B4470" s="2">
        <v>61443</v>
      </c>
      <c r="C4470" s="2" t="s">
        <v>5404</v>
      </c>
      <c r="D4470" s="2" t="s">
        <v>6311</v>
      </c>
      <c r="E4470" s="1">
        <v>1110580</v>
      </c>
      <c r="F4470" s="8" t="s">
        <v>316</v>
      </c>
      <c r="G4470" s="1">
        <v>88846</v>
      </c>
      <c r="H4470" s="1">
        <f t="shared" si="238"/>
        <v>1199426</v>
      </c>
      <c r="I4470" s="2" t="s">
        <v>1900</v>
      </c>
      <c r="J4470" s="2" t="s">
        <v>441</v>
      </c>
      <c r="K4470" s="1">
        <f>+VLOOKUP(B4470,[25]Sheet1!$A:$H,6,0)</f>
        <v>1110575</v>
      </c>
      <c r="L4470" s="1">
        <f t="shared" si="237"/>
        <v>-5</v>
      </c>
      <c r="M4470" s="6">
        <f>+VLOOKUP(B4470,[25]Sheet1!$A:$H,8,0)</f>
        <v>45663</v>
      </c>
      <c r="N4470" t="s">
        <v>6516</v>
      </c>
      <c r="R4470" s="4"/>
    </row>
    <row r="4471" spans="1:18" hidden="1" x14ac:dyDescent="0.2">
      <c r="A4471" s="6">
        <v>45596</v>
      </c>
      <c r="B4471" s="2">
        <v>61681</v>
      </c>
      <c r="C4471" s="2" t="s">
        <v>5404</v>
      </c>
      <c r="D4471" s="2" t="s">
        <v>6312</v>
      </c>
      <c r="E4471" s="1">
        <v>1072050</v>
      </c>
      <c r="F4471" s="8" t="s">
        <v>316</v>
      </c>
      <c r="G4471" s="1">
        <v>85764</v>
      </c>
      <c r="H4471" s="1">
        <f t="shared" si="238"/>
        <v>1157814</v>
      </c>
      <c r="I4471" s="2" t="s">
        <v>2339</v>
      </c>
      <c r="J4471" s="2" t="s">
        <v>1408</v>
      </c>
      <c r="K4471" s="1">
        <f>+VLOOKUP(B4471,[35]Sheet1!$A:$H,6,0)</f>
        <v>1072050</v>
      </c>
      <c r="L4471" s="1">
        <f t="shared" si="237"/>
        <v>0</v>
      </c>
      <c r="M4471" s="6">
        <f>+VLOOKUP(B4471,[35]Sheet1!$A:$H,8,0)</f>
        <v>45629</v>
      </c>
      <c r="N4471" t="s">
        <v>6396</v>
      </c>
      <c r="R4471" s="4"/>
    </row>
    <row r="4472" spans="1:18" hidden="1" x14ac:dyDescent="0.2">
      <c r="A4472" s="6">
        <v>45596</v>
      </c>
      <c r="B4472" s="2">
        <v>61682</v>
      </c>
      <c r="C4472" s="2" t="s">
        <v>5404</v>
      </c>
      <c r="D4472" s="2" t="s">
        <v>6313</v>
      </c>
      <c r="E4472" s="1">
        <v>4960520</v>
      </c>
      <c r="F4472" s="8" t="s">
        <v>316</v>
      </c>
      <c r="G4472" s="1">
        <v>396842</v>
      </c>
      <c r="H4472" s="1">
        <f t="shared" si="238"/>
        <v>5357362</v>
      </c>
      <c r="I4472" s="2" t="s">
        <v>2339</v>
      </c>
      <c r="J4472" s="2" t="s">
        <v>1408</v>
      </c>
      <c r="K4472" s="1">
        <f>+VLOOKUP(B4472,[35]Sheet1!$A:$H,6,0)</f>
        <v>4960525</v>
      </c>
      <c r="L4472" s="1">
        <f t="shared" si="237"/>
        <v>5</v>
      </c>
      <c r="M4472" s="6">
        <f>+VLOOKUP(B4472,[35]Sheet1!$A:$H,8,0)</f>
        <v>45629</v>
      </c>
      <c r="N4472" t="s">
        <v>6396</v>
      </c>
      <c r="R4472" s="4"/>
    </row>
    <row r="4473" spans="1:18" hidden="1" x14ac:dyDescent="0.2">
      <c r="A4473" s="6">
        <v>45596</v>
      </c>
      <c r="B4473" s="2">
        <v>61683</v>
      </c>
      <c r="C4473" s="2" t="s">
        <v>5404</v>
      </c>
      <c r="D4473" s="2" t="s">
        <v>6314</v>
      </c>
      <c r="E4473" s="1">
        <v>4960520</v>
      </c>
      <c r="F4473" s="8" t="s">
        <v>316</v>
      </c>
      <c r="G4473" s="1">
        <v>396842</v>
      </c>
      <c r="H4473" s="1">
        <f t="shared" si="238"/>
        <v>5357362</v>
      </c>
      <c r="I4473" s="2" t="s">
        <v>2445</v>
      </c>
      <c r="J4473" s="2" t="s">
        <v>1098</v>
      </c>
      <c r="K4473" s="1">
        <f>+VLOOKUP(B4473,[35]Sheet1!$A:$H,6,0)</f>
        <v>4960525</v>
      </c>
      <c r="L4473" s="1">
        <f t="shared" si="237"/>
        <v>5</v>
      </c>
      <c r="M4473" s="6">
        <f>+VLOOKUP(B4473,[35]Sheet1!$A:$H,8,0)</f>
        <v>45629</v>
      </c>
      <c r="N4473" t="s">
        <v>6396</v>
      </c>
      <c r="R4473" s="4"/>
    </row>
    <row r="4474" spans="1:18" hidden="1" x14ac:dyDescent="0.2">
      <c r="A4474" s="6">
        <v>45596</v>
      </c>
      <c r="B4474" s="2">
        <v>61685</v>
      </c>
      <c r="C4474" s="2" t="s">
        <v>5404</v>
      </c>
      <c r="D4474" s="2" t="s">
        <v>6315</v>
      </c>
      <c r="E4474" s="1">
        <v>1769718</v>
      </c>
      <c r="F4474" s="8" t="s">
        <v>316</v>
      </c>
      <c r="G4474" s="1">
        <v>141577</v>
      </c>
      <c r="H4474" s="1">
        <f t="shared" si="238"/>
        <v>1911295</v>
      </c>
      <c r="I4474" s="2" t="s">
        <v>944</v>
      </c>
      <c r="J4474" s="2" t="s">
        <v>319</v>
      </c>
      <c r="K4474" s="1">
        <f>+VLOOKUP(B4474,[35]Sheet1!$A:$H,6,0)</f>
        <v>1769713</v>
      </c>
      <c r="L4474" s="1">
        <f t="shared" si="237"/>
        <v>-5</v>
      </c>
      <c r="M4474" s="6">
        <f>+VLOOKUP(B4474,[35]Sheet1!$A:$H,8,0)</f>
        <v>45629</v>
      </c>
      <c r="N4474" t="s">
        <v>6396</v>
      </c>
      <c r="R4474" s="4"/>
    </row>
    <row r="4475" spans="1:18" hidden="1" x14ac:dyDescent="0.2">
      <c r="A4475" s="6">
        <v>45596</v>
      </c>
      <c r="B4475" s="2">
        <v>61869</v>
      </c>
      <c r="C4475" s="2" t="s">
        <v>5404</v>
      </c>
      <c r="D4475" s="2" t="s">
        <v>6316</v>
      </c>
      <c r="E4475" s="1">
        <v>6629130</v>
      </c>
      <c r="F4475" s="8" t="s">
        <v>316</v>
      </c>
      <c r="G4475" s="1">
        <v>530330</v>
      </c>
      <c r="H4475" s="1">
        <f t="shared" si="238"/>
        <v>7159460</v>
      </c>
      <c r="I4475" s="2" t="s">
        <v>2355</v>
      </c>
      <c r="J4475" s="2" t="s">
        <v>2013</v>
      </c>
      <c r="K4475" s="1">
        <f>+VLOOKUP(B4475,[35]Sheet1!$A:$H,6,0)</f>
        <v>6629125</v>
      </c>
      <c r="L4475" s="1">
        <f t="shared" si="237"/>
        <v>-5</v>
      </c>
      <c r="M4475" s="6">
        <f>+VLOOKUP(B4475,[35]Sheet1!$A:$H,8,0)</f>
        <v>45629</v>
      </c>
      <c r="N4475" t="s">
        <v>6396</v>
      </c>
      <c r="R4475" s="4"/>
    </row>
    <row r="4476" spans="1:18" hidden="1" x14ac:dyDescent="0.2">
      <c r="A4476" s="6">
        <v>45596</v>
      </c>
      <c r="B4476" s="2">
        <v>61870</v>
      </c>
      <c r="C4476" s="2" t="s">
        <v>5404</v>
      </c>
      <c r="D4476" s="2" t="s">
        <v>6317</v>
      </c>
      <c r="E4476" s="1">
        <v>1003660</v>
      </c>
      <c r="F4476" s="8" t="s">
        <v>316</v>
      </c>
      <c r="G4476" s="1">
        <v>80293</v>
      </c>
      <c r="H4476" s="1">
        <f t="shared" si="238"/>
        <v>1083953</v>
      </c>
      <c r="I4476" s="2" t="s">
        <v>2355</v>
      </c>
      <c r="J4476" s="2" t="s">
        <v>2013</v>
      </c>
      <c r="K4476" s="1">
        <f>+VLOOKUP(B4476,[35]Sheet1!$A:$H,6,0)</f>
        <v>1003663</v>
      </c>
      <c r="L4476" s="1">
        <f t="shared" si="237"/>
        <v>3</v>
      </c>
      <c r="M4476" s="6">
        <f>+VLOOKUP(B4476,[35]Sheet1!$A:$H,8,0)</f>
        <v>45629</v>
      </c>
      <c r="N4476" t="s">
        <v>6396</v>
      </c>
      <c r="R4476" s="4"/>
    </row>
    <row r="4477" spans="1:18" hidden="1" x14ac:dyDescent="0.2">
      <c r="A4477" s="6">
        <v>45596</v>
      </c>
      <c r="B4477" s="2">
        <v>61871</v>
      </c>
      <c r="C4477" s="2" t="s">
        <v>5404</v>
      </c>
      <c r="D4477" s="2" t="s">
        <v>6318</v>
      </c>
      <c r="E4477" s="1">
        <v>1468620</v>
      </c>
      <c r="F4477" s="8" t="s">
        <v>316</v>
      </c>
      <c r="G4477" s="1">
        <v>117490</v>
      </c>
      <c r="H4477" s="1">
        <f t="shared" si="238"/>
        <v>1586110</v>
      </c>
      <c r="I4477" s="2" t="s">
        <v>1222</v>
      </c>
      <c r="J4477" s="2" t="s">
        <v>915</v>
      </c>
      <c r="K4477" s="1">
        <f>+VLOOKUP(B4477,[35]Sheet1!$A:$H,6,0)</f>
        <v>1468625</v>
      </c>
      <c r="L4477" s="1">
        <f t="shared" si="237"/>
        <v>5</v>
      </c>
      <c r="M4477" s="6">
        <f>+VLOOKUP(B4477,[35]Sheet1!$A:$H,8,0)</f>
        <v>45629</v>
      </c>
      <c r="N4477" t="s">
        <v>6396</v>
      </c>
      <c r="R4477" s="4"/>
    </row>
    <row r="4478" spans="1:18" hidden="1" x14ac:dyDescent="0.2">
      <c r="A4478" s="6">
        <v>45596</v>
      </c>
      <c r="B4478" s="2">
        <v>61872</v>
      </c>
      <c r="C4478" s="2" t="s">
        <v>5404</v>
      </c>
      <c r="D4478" s="2" t="s">
        <v>6319</v>
      </c>
      <c r="E4478" s="1">
        <v>2381320</v>
      </c>
      <c r="F4478" s="8" t="s">
        <v>316</v>
      </c>
      <c r="G4478" s="1">
        <v>190506</v>
      </c>
      <c r="H4478" s="1">
        <f t="shared" si="238"/>
        <v>2571826</v>
      </c>
      <c r="I4478" s="2" t="s">
        <v>1222</v>
      </c>
      <c r="J4478" s="2" t="s">
        <v>915</v>
      </c>
      <c r="K4478" s="1">
        <f>+VLOOKUP(B4478,[35]Sheet1!$A:$H,6,0)</f>
        <v>2381325</v>
      </c>
      <c r="L4478" s="1">
        <f t="shared" si="237"/>
        <v>5</v>
      </c>
      <c r="M4478" s="6">
        <f>+VLOOKUP(B4478,[35]Sheet1!$A:$H,8,0)</f>
        <v>45629</v>
      </c>
      <c r="N4478" t="s">
        <v>6396</v>
      </c>
      <c r="R4478" s="4"/>
    </row>
    <row r="4479" spans="1:18" hidden="1" x14ac:dyDescent="0.2">
      <c r="A4479" s="6">
        <v>45598</v>
      </c>
      <c r="B4479" s="2">
        <v>62115</v>
      </c>
      <c r="C4479" s="2" t="s">
        <v>5404</v>
      </c>
      <c r="D4479" s="2" t="s">
        <v>6321</v>
      </c>
      <c r="E4479" s="1">
        <v>3651250</v>
      </c>
      <c r="F4479" s="8" t="s">
        <v>316</v>
      </c>
      <c r="G4479" s="1">
        <v>292100</v>
      </c>
      <c r="H4479" s="1">
        <f t="shared" si="238"/>
        <v>3943350</v>
      </c>
      <c r="I4479" s="2" t="s">
        <v>1893</v>
      </c>
      <c r="J4479" s="2" t="s">
        <v>375</v>
      </c>
      <c r="K4479" s="1">
        <f>+VLOOKUP(B4479,[35]Sheet1!$A:$H,6,0)</f>
        <v>3651250</v>
      </c>
      <c r="L4479" s="1">
        <f t="shared" ref="L4479:L4540" si="239">+K4479-E4479</f>
        <v>0</v>
      </c>
      <c r="M4479" s="6">
        <f>+VLOOKUP(B4479,[35]Sheet1!$A:$H,8,0)</f>
        <v>45629</v>
      </c>
      <c r="N4479" t="s">
        <v>6396</v>
      </c>
      <c r="R4479" s="4"/>
    </row>
    <row r="4480" spans="1:18" hidden="1" x14ac:dyDescent="0.2">
      <c r="A4480" s="6">
        <v>45598</v>
      </c>
      <c r="B4480" s="2">
        <v>62116</v>
      </c>
      <c r="C4480" s="2" t="s">
        <v>5404</v>
      </c>
      <c r="D4480" s="2" t="s">
        <v>6322</v>
      </c>
      <c r="E4480" s="1">
        <v>5552900</v>
      </c>
      <c r="F4480" s="8" t="s">
        <v>316</v>
      </c>
      <c r="G4480" s="1">
        <v>444232</v>
      </c>
      <c r="H4480" s="1">
        <f t="shared" si="238"/>
        <v>5997132</v>
      </c>
      <c r="I4480" s="2" t="s">
        <v>1893</v>
      </c>
      <c r="J4480" s="2" t="s">
        <v>375</v>
      </c>
      <c r="K4480" s="1">
        <f>+VLOOKUP(B4480,[35]Sheet1!$A:$H,6,0)</f>
        <v>5552900</v>
      </c>
      <c r="L4480" s="1">
        <f t="shared" si="239"/>
        <v>0</v>
      </c>
      <c r="M4480" s="6">
        <f>+VLOOKUP(B4480,[35]Sheet1!$A:$H,8,0)</f>
        <v>45629</v>
      </c>
      <c r="N4480" t="s">
        <v>6396</v>
      </c>
      <c r="R4480" s="4"/>
    </row>
    <row r="4481" spans="1:18" hidden="1" x14ac:dyDescent="0.2">
      <c r="A4481" s="6">
        <v>45600</v>
      </c>
      <c r="B4481" s="2">
        <v>1678</v>
      </c>
      <c r="C4481" s="2" t="s">
        <v>5468</v>
      </c>
      <c r="D4481" s="2" t="s">
        <v>1889</v>
      </c>
      <c r="E4481" s="1">
        <v>-222116</v>
      </c>
      <c r="F4481" s="8" t="s">
        <v>316</v>
      </c>
      <c r="G4481" s="1">
        <v>-17769</v>
      </c>
      <c r="H4481" s="1">
        <f t="shared" si="238"/>
        <v>-239885</v>
      </c>
      <c r="I4481" s="2" t="s">
        <v>2818</v>
      </c>
      <c r="J4481" s="2" t="s">
        <v>364</v>
      </c>
      <c r="K4481" s="1">
        <f>+VLOOKUP(B4481,[35]Sheet1!$A:$H,6,0)</f>
        <v>-222112</v>
      </c>
      <c r="L4481" s="1">
        <f t="shared" si="239"/>
        <v>4</v>
      </c>
      <c r="M4481" s="6">
        <f>+VLOOKUP(B4481,[35]Sheet1!$A:$H,8,0)</f>
        <v>45629</v>
      </c>
      <c r="N4481" t="s">
        <v>6396</v>
      </c>
      <c r="R4481" s="4"/>
    </row>
    <row r="4482" spans="1:18" hidden="1" x14ac:dyDescent="0.2">
      <c r="A4482" s="6">
        <v>45600</v>
      </c>
      <c r="B4482" s="2">
        <v>1679</v>
      </c>
      <c r="C4482" s="2" t="s">
        <v>5468</v>
      </c>
      <c r="D4482" s="2" t="s">
        <v>1889</v>
      </c>
      <c r="E4482" s="1">
        <v>-111606</v>
      </c>
      <c r="F4482" s="8" t="s">
        <v>316</v>
      </c>
      <c r="G4482" s="1">
        <v>-8928</v>
      </c>
      <c r="H4482" s="1">
        <f t="shared" si="238"/>
        <v>-120534</v>
      </c>
      <c r="I4482" s="2" t="s">
        <v>2818</v>
      </c>
      <c r="J4482" s="2" t="s">
        <v>364</v>
      </c>
      <c r="K4482" s="1">
        <f>+VLOOKUP(B4482,[35]Sheet1!$A:$H,6,0)</f>
        <v>-111610</v>
      </c>
      <c r="L4482" s="1">
        <f t="shared" si="239"/>
        <v>-4</v>
      </c>
      <c r="M4482" s="6">
        <f>+VLOOKUP(B4482,[35]Sheet1!$A:$H,8,0)</f>
        <v>45629</v>
      </c>
      <c r="N4482" t="s">
        <v>6396</v>
      </c>
      <c r="R4482" s="4"/>
    </row>
    <row r="4483" spans="1:18" hidden="1" x14ac:dyDescent="0.2">
      <c r="A4483" s="6">
        <v>45600</v>
      </c>
      <c r="B4483" s="2">
        <v>62125</v>
      </c>
      <c r="C4483" s="2" t="s">
        <v>5404</v>
      </c>
      <c r="D4483" s="2" t="s">
        <v>6323</v>
      </c>
      <c r="E4483" s="1">
        <v>1110580</v>
      </c>
      <c r="F4483" s="8" t="s">
        <v>316</v>
      </c>
      <c r="G4483" s="1">
        <v>88846</v>
      </c>
      <c r="H4483" s="1">
        <f t="shared" ref="H4483:H4544" si="240">+E4483+G4483</f>
        <v>1199426</v>
      </c>
      <c r="I4483" s="2" t="s">
        <v>124</v>
      </c>
      <c r="J4483" s="2" t="s">
        <v>1197</v>
      </c>
      <c r="K4483" s="1">
        <f>+VLOOKUP(B4483,[35]Sheet1!$A:$H,6,0)</f>
        <v>1110575</v>
      </c>
      <c r="L4483" s="1">
        <f t="shared" si="239"/>
        <v>-5</v>
      </c>
      <c r="M4483" s="6">
        <f>+VLOOKUP(B4483,[35]Sheet1!$A:$H,8,0)</f>
        <v>45629</v>
      </c>
      <c r="N4483" t="s">
        <v>6396</v>
      </c>
      <c r="R4483" s="4"/>
    </row>
    <row r="4484" spans="1:18" hidden="1" x14ac:dyDescent="0.2">
      <c r="A4484" s="6">
        <v>45600</v>
      </c>
      <c r="B4484" s="2">
        <v>62126</v>
      </c>
      <c r="C4484" s="2" t="s">
        <v>5404</v>
      </c>
      <c r="D4484" s="2" t="s">
        <v>6324</v>
      </c>
      <c r="E4484" s="1">
        <v>2381320</v>
      </c>
      <c r="F4484" s="8" t="s">
        <v>316</v>
      </c>
      <c r="G4484" s="1">
        <v>190506</v>
      </c>
      <c r="H4484" s="1">
        <f t="shared" si="240"/>
        <v>2571826</v>
      </c>
      <c r="I4484" s="2" t="s">
        <v>24</v>
      </c>
      <c r="J4484" s="2" t="s">
        <v>349</v>
      </c>
      <c r="K4484" s="1">
        <f>+VLOOKUP(B4484,[35]Sheet1!$A:$H,6,0)</f>
        <v>2381325</v>
      </c>
      <c r="L4484" s="1">
        <f t="shared" si="239"/>
        <v>5</v>
      </c>
      <c r="M4484" s="6">
        <f>+VLOOKUP(B4484,[35]Sheet1!$A:$H,8,0)</f>
        <v>45629</v>
      </c>
      <c r="N4484" t="s">
        <v>6396</v>
      </c>
      <c r="R4484" s="4"/>
    </row>
    <row r="4485" spans="1:18" hidden="1" x14ac:dyDescent="0.2">
      <c r="A4485" s="6">
        <v>45600</v>
      </c>
      <c r="B4485" s="2">
        <v>62127</v>
      </c>
      <c r="C4485" s="2" t="s">
        <v>5404</v>
      </c>
      <c r="D4485" s="2" t="s">
        <v>6325</v>
      </c>
      <c r="E4485" s="1">
        <v>558030</v>
      </c>
      <c r="F4485" s="8" t="s">
        <v>316</v>
      </c>
      <c r="G4485" s="1">
        <v>44642</v>
      </c>
      <c r="H4485" s="1">
        <f t="shared" si="240"/>
        <v>602672</v>
      </c>
      <c r="I4485" s="2" t="s">
        <v>2818</v>
      </c>
      <c r="J4485" s="2" t="s">
        <v>364</v>
      </c>
      <c r="K4485" s="1">
        <f>+VLOOKUP(B4485,[35]Sheet1!$A:$H,6,0)</f>
        <v>558025</v>
      </c>
      <c r="L4485" s="1">
        <f t="shared" si="239"/>
        <v>-5</v>
      </c>
      <c r="M4485" s="6">
        <f>+VLOOKUP(B4485,[35]Sheet1!$A:$H,8,0)</f>
        <v>45629</v>
      </c>
      <c r="N4485" t="s">
        <v>6396</v>
      </c>
      <c r="R4485" s="4"/>
    </row>
    <row r="4486" spans="1:18" hidden="1" x14ac:dyDescent="0.2">
      <c r="A4486" s="6">
        <v>45600</v>
      </c>
      <c r="B4486" s="2">
        <v>62128</v>
      </c>
      <c r="C4486" s="2" t="s">
        <v>5404</v>
      </c>
      <c r="D4486" s="2" t="s">
        <v>6326</v>
      </c>
      <c r="E4486" s="1">
        <v>5973586</v>
      </c>
      <c r="F4486" s="8" t="s">
        <v>316</v>
      </c>
      <c r="G4486" s="1">
        <v>477887</v>
      </c>
      <c r="H4486" s="1">
        <f t="shared" si="240"/>
        <v>6451473</v>
      </c>
      <c r="I4486" s="2" t="s">
        <v>2818</v>
      </c>
      <c r="J4486" s="2" t="s">
        <v>364</v>
      </c>
      <c r="K4486" s="1">
        <f>+VLOOKUP(B4486,[35]Sheet1!$A:$H,6,0)</f>
        <v>5973588</v>
      </c>
      <c r="L4486" s="1">
        <f t="shared" si="239"/>
        <v>2</v>
      </c>
      <c r="M4486" s="6">
        <f>+VLOOKUP(B4486,[35]Sheet1!$A:$H,8,0)</f>
        <v>45629</v>
      </c>
      <c r="N4486" t="s">
        <v>6396</v>
      </c>
      <c r="R4486" s="4"/>
    </row>
    <row r="4487" spans="1:18" hidden="1" x14ac:dyDescent="0.2">
      <c r="A4487" s="6">
        <v>45600</v>
      </c>
      <c r="B4487" s="2">
        <v>62130</v>
      </c>
      <c r="C4487" s="2" t="s">
        <v>5404</v>
      </c>
      <c r="D4487" s="2" t="s">
        <v>6328</v>
      </c>
      <c r="E4487" s="1">
        <v>4300845</v>
      </c>
      <c r="F4487" s="8" t="s">
        <v>316</v>
      </c>
      <c r="G4487" s="1">
        <v>344068</v>
      </c>
      <c r="H4487" s="1">
        <f t="shared" si="240"/>
        <v>4644913</v>
      </c>
      <c r="I4487" s="2" t="s">
        <v>944</v>
      </c>
      <c r="J4487" s="2" t="s">
        <v>319</v>
      </c>
      <c r="K4487" s="1">
        <f>+VLOOKUP(B4487,[35]Sheet1!$A:$H,6,0)</f>
        <v>4300850</v>
      </c>
      <c r="L4487" s="1">
        <f t="shared" si="239"/>
        <v>5</v>
      </c>
      <c r="M4487" s="6">
        <f>+VLOOKUP(B4487,[35]Sheet1!$A:$H,8,0)</f>
        <v>45629</v>
      </c>
      <c r="N4487" t="s">
        <v>6396</v>
      </c>
      <c r="R4487" s="4"/>
    </row>
    <row r="4488" spans="1:18" hidden="1" x14ac:dyDescent="0.2">
      <c r="A4488" s="6">
        <v>45600</v>
      </c>
      <c r="B4488" s="2">
        <v>62131</v>
      </c>
      <c r="C4488" s="2" t="s">
        <v>5404</v>
      </c>
      <c r="D4488" s="2" t="s">
        <v>6329</v>
      </c>
      <c r="E4488" s="1">
        <v>1110580</v>
      </c>
      <c r="F4488" s="8" t="s">
        <v>316</v>
      </c>
      <c r="G4488" s="1">
        <v>88846</v>
      </c>
      <c r="H4488" s="1">
        <f t="shared" si="240"/>
        <v>1199426</v>
      </c>
      <c r="I4488" s="2" t="s">
        <v>1900</v>
      </c>
      <c r="J4488" s="2" t="s">
        <v>441</v>
      </c>
      <c r="K4488" s="1">
        <f>+VLOOKUP(B4488,[35]Sheet1!$A:$H,6,0)</f>
        <v>1110575</v>
      </c>
      <c r="L4488" s="1">
        <f t="shared" si="239"/>
        <v>-5</v>
      </c>
      <c r="M4488" s="6">
        <f>+VLOOKUP(B4488,[35]Sheet1!$A:$H,8,0)</f>
        <v>45629</v>
      </c>
      <c r="N4488" t="s">
        <v>6396</v>
      </c>
      <c r="R4488" s="4"/>
    </row>
    <row r="4489" spans="1:18" hidden="1" x14ac:dyDescent="0.2">
      <c r="A4489" s="6">
        <v>45602</v>
      </c>
      <c r="B4489" s="2">
        <v>62404</v>
      </c>
      <c r="C4489" s="2" t="s">
        <v>5404</v>
      </c>
      <c r="D4489" s="2" t="s">
        <v>6330</v>
      </c>
      <c r="E4489" s="1">
        <v>4407970</v>
      </c>
      <c r="F4489" s="8" t="s">
        <v>316</v>
      </c>
      <c r="G4489" s="1">
        <v>352638</v>
      </c>
      <c r="H4489" s="1">
        <f t="shared" si="240"/>
        <v>4760608</v>
      </c>
      <c r="I4489" s="2" t="s">
        <v>2355</v>
      </c>
      <c r="J4489" s="2" t="s">
        <v>2013</v>
      </c>
      <c r="K4489" s="1">
        <f>+VLOOKUP(B4489,[35]Sheet1!$A:$H,6,0)</f>
        <v>4407975</v>
      </c>
      <c r="L4489" s="1">
        <f t="shared" si="239"/>
        <v>5</v>
      </c>
      <c r="M4489" s="6">
        <f>+VLOOKUP(B4489,[35]Sheet1!$A:$H,8,0)</f>
        <v>45629</v>
      </c>
      <c r="N4489" t="s">
        <v>6396</v>
      </c>
      <c r="R4489" s="4"/>
    </row>
    <row r="4490" spans="1:18" hidden="1" x14ac:dyDescent="0.2">
      <c r="A4490" s="6">
        <v>45603</v>
      </c>
      <c r="B4490" s="2">
        <v>1680</v>
      </c>
      <c r="C4490" s="2" t="s">
        <v>5468</v>
      </c>
      <c r="D4490" s="2" t="s">
        <v>1889</v>
      </c>
      <c r="E4490" s="1">
        <v>-555290</v>
      </c>
      <c r="F4490" s="8" t="s">
        <v>316</v>
      </c>
      <c r="G4490" s="1">
        <v>-44423</v>
      </c>
      <c r="H4490" s="1">
        <f t="shared" si="240"/>
        <v>-599713</v>
      </c>
      <c r="I4490" s="2" t="s">
        <v>1554</v>
      </c>
      <c r="J4490" s="2" t="s">
        <v>2830</v>
      </c>
      <c r="K4490" s="1">
        <f>+VLOOKUP(B4490,[35]Sheet1!$A:$H,6,0)</f>
        <v>-555290</v>
      </c>
      <c r="L4490" s="1">
        <f t="shared" si="239"/>
        <v>0</v>
      </c>
      <c r="M4490" s="6">
        <f>+VLOOKUP(B4490,[35]Sheet1!$A:$H,8,0)</f>
        <v>45629</v>
      </c>
      <c r="N4490" t="s">
        <v>6396</v>
      </c>
      <c r="R4490" s="4"/>
    </row>
    <row r="4491" spans="1:18" hidden="1" x14ac:dyDescent="0.2">
      <c r="A4491" s="6">
        <v>45603</v>
      </c>
      <c r="B4491" s="2">
        <v>62640</v>
      </c>
      <c r="C4491" s="2" t="s">
        <v>5404</v>
      </c>
      <c r="D4491" s="2" t="s">
        <v>6331</v>
      </c>
      <c r="E4491" s="1">
        <v>10231749</v>
      </c>
      <c r="F4491" s="8" t="s">
        <v>316</v>
      </c>
      <c r="G4491" s="1">
        <v>818540</v>
      </c>
      <c r="H4491" s="1">
        <f t="shared" si="240"/>
        <v>11050289</v>
      </c>
      <c r="I4491" s="2" t="s">
        <v>2818</v>
      </c>
      <c r="J4491" s="2" t="s">
        <v>364</v>
      </c>
      <c r="K4491" s="1">
        <f>+VLOOKUP(B4491,[35]Sheet1!$A:$H,6,0)</f>
        <v>10231750</v>
      </c>
      <c r="L4491" s="1">
        <f t="shared" si="239"/>
        <v>1</v>
      </c>
      <c r="M4491" s="6">
        <f>+VLOOKUP(B4491,[35]Sheet1!$A:$H,8,0)</f>
        <v>45629</v>
      </c>
      <c r="N4491" t="s">
        <v>6396</v>
      </c>
      <c r="R4491" s="4"/>
    </row>
    <row r="4492" spans="1:18" hidden="1" x14ac:dyDescent="0.2">
      <c r="A4492" s="6">
        <v>45603</v>
      </c>
      <c r="B4492" s="2">
        <v>62641</v>
      </c>
      <c r="C4492" s="2" t="s">
        <v>5404</v>
      </c>
      <c r="D4492" s="2" t="s">
        <v>6332</v>
      </c>
      <c r="E4492" s="1">
        <v>3491900</v>
      </c>
      <c r="F4492" s="8" t="s">
        <v>316</v>
      </c>
      <c r="G4492" s="1">
        <v>279352</v>
      </c>
      <c r="H4492" s="1">
        <f t="shared" si="240"/>
        <v>3771252</v>
      </c>
      <c r="I4492" s="2" t="s">
        <v>1900</v>
      </c>
      <c r="J4492" s="2" t="s">
        <v>441</v>
      </c>
      <c r="K4492" s="1">
        <f>+VLOOKUP(B4492,[35]Sheet1!$A:$H,6,0)</f>
        <v>3491900</v>
      </c>
      <c r="L4492" s="1">
        <f t="shared" si="239"/>
        <v>0</v>
      </c>
      <c r="M4492" s="6">
        <f>+VLOOKUP(B4492,[35]Sheet1!$A:$H,8,0)</f>
        <v>45629</v>
      </c>
      <c r="N4492" t="s">
        <v>6396</v>
      </c>
      <c r="R4492" s="4"/>
    </row>
    <row r="4493" spans="1:18" hidden="1" x14ac:dyDescent="0.2">
      <c r="A4493" s="6">
        <v>45603</v>
      </c>
      <c r="B4493" s="2">
        <v>62642</v>
      </c>
      <c r="C4493" s="2" t="s">
        <v>5404</v>
      </c>
      <c r="D4493" s="2" t="s">
        <v>6333</v>
      </c>
      <c r="E4493" s="1">
        <v>558030</v>
      </c>
      <c r="F4493" s="8" t="s">
        <v>316</v>
      </c>
      <c r="G4493" s="1">
        <v>44642</v>
      </c>
      <c r="H4493" s="1">
        <f t="shared" si="240"/>
        <v>602672</v>
      </c>
      <c r="I4493" s="2" t="s">
        <v>944</v>
      </c>
      <c r="J4493" s="2" t="s">
        <v>319</v>
      </c>
      <c r="K4493" s="1">
        <f>+VLOOKUP(B4493,[35]Sheet1!$A:$H,6,0)</f>
        <v>558025</v>
      </c>
      <c r="L4493" s="1">
        <f t="shared" si="239"/>
        <v>-5</v>
      </c>
      <c r="M4493" s="6">
        <f>+VLOOKUP(B4493,[35]Sheet1!$A:$H,8,0)</f>
        <v>45629</v>
      </c>
      <c r="N4493" t="s">
        <v>6396</v>
      </c>
      <c r="R4493" s="4"/>
    </row>
    <row r="4494" spans="1:18" hidden="1" x14ac:dyDescent="0.2">
      <c r="A4494" s="6">
        <v>45605</v>
      </c>
      <c r="B4494" s="2">
        <v>63526</v>
      </c>
      <c r="C4494" s="2" t="s">
        <v>5404</v>
      </c>
      <c r="D4494" s="2" t="s">
        <v>6334</v>
      </c>
      <c r="E4494" s="1">
        <v>2472280</v>
      </c>
      <c r="F4494" s="8" t="s">
        <v>316</v>
      </c>
      <c r="G4494" s="1">
        <v>197782</v>
      </c>
      <c r="H4494" s="1">
        <f t="shared" si="240"/>
        <v>2670062</v>
      </c>
      <c r="I4494" s="2" t="s">
        <v>2355</v>
      </c>
      <c r="J4494" s="2" t="s">
        <v>2013</v>
      </c>
      <c r="K4494" s="1">
        <f>+VLOOKUP(B4494,[35]Sheet1!$A:$H,6,0)</f>
        <v>2472275</v>
      </c>
      <c r="L4494" s="1">
        <f t="shared" si="239"/>
        <v>-5</v>
      </c>
      <c r="M4494" s="6">
        <f>+VLOOKUP(B4494,[35]Sheet1!$A:$H,8,0)</f>
        <v>45629</v>
      </c>
      <c r="N4494" t="s">
        <v>6396</v>
      </c>
      <c r="R4494" s="4"/>
    </row>
    <row r="4495" spans="1:18" hidden="1" x14ac:dyDescent="0.2">
      <c r="A4495" s="6">
        <v>45607</v>
      </c>
      <c r="B4495" s="2">
        <v>63562</v>
      </c>
      <c r="C4495" s="2" t="s">
        <v>5404</v>
      </c>
      <c r="D4495" s="2" t="s">
        <v>6335</v>
      </c>
      <c r="E4495" s="1">
        <v>5552900</v>
      </c>
      <c r="F4495" s="8" t="s">
        <v>316</v>
      </c>
      <c r="G4495" s="1">
        <v>444232</v>
      </c>
      <c r="H4495" s="1">
        <f t="shared" si="240"/>
        <v>5997132</v>
      </c>
      <c r="I4495" s="2" t="s">
        <v>1893</v>
      </c>
      <c r="J4495" s="2" t="s">
        <v>375</v>
      </c>
      <c r="K4495" s="1">
        <f>+VLOOKUP(B4495,[35]Sheet1!$A:$H,6,0)</f>
        <v>5552900</v>
      </c>
      <c r="L4495" s="1">
        <f t="shared" si="239"/>
        <v>0</v>
      </c>
      <c r="M4495" s="6">
        <f>+VLOOKUP(B4495,[35]Sheet1!$A:$H,8,0)</f>
        <v>45629</v>
      </c>
      <c r="N4495" t="s">
        <v>6396</v>
      </c>
      <c r="R4495" s="4"/>
    </row>
    <row r="4496" spans="1:18" hidden="1" x14ac:dyDescent="0.2">
      <c r="A4496" s="6">
        <v>45607</v>
      </c>
      <c r="B4496" s="2">
        <v>63565</v>
      </c>
      <c r="C4496" s="2" t="s">
        <v>5404</v>
      </c>
      <c r="D4496" s="2" t="s">
        <v>6336</v>
      </c>
      <c r="E4496" s="1">
        <v>2472280</v>
      </c>
      <c r="F4496" s="8" t="s">
        <v>316</v>
      </c>
      <c r="G4496" s="1">
        <v>197782</v>
      </c>
      <c r="H4496" s="1">
        <f t="shared" si="240"/>
        <v>2670062</v>
      </c>
      <c r="I4496" s="2" t="s">
        <v>2355</v>
      </c>
      <c r="J4496" s="2" t="s">
        <v>2013</v>
      </c>
      <c r="K4496" s="1">
        <f>+VLOOKUP(B4496,[35]Sheet1!$A:$H,6,0)</f>
        <v>2472275</v>
      </c>
      <c r="L4496" s="1">
        <f t="shared" si="239"/>
        <v>-5</v>
      </c>
      <c r="M4496" s="6">
        <f>+VLOOKUP(B4496,[35]Sheet1!$A:$H,8,0)</f>
        <v>45629</v>
      </c>
      <c r="N4496" t="s">
        <v>6396</v>
      </c>
      <c r="R4496" s="4"/>
    </row>
    <row r="4497" spans="1:18" hidden="1" x14ac:dyDescent="0.2">
      <c r="A4497" s="6">
        <v>45607</v>
      </c>
      <c r="B4497" s="2">
        <v>63566</v>
      </c>
      <c r="C4497" s="2" t="s">
        <v>5404</v>
      </c>
      <c r="D4497" s="2" t="s">
        <v>6337</v>
      </c>
      <c r="E4497" s="1">
        <v>501830</v>
      </c>
      <c r="F4497" s="8" t="s">
        <v>316</v>
      </c>
      <c r="G4497" s="1">
        <v>40146</v>
      </c>
      <c r="H4497" s="1">
        <f t="shared" si="240"/>
        <v>541976</v>
      </c>
      <c r="I4497" s="2" t="s">
        <v>2355</v>
      </c>
      <c r="J4497" s="2" t="s">
        <v>2013</v>
      </c>
      <c r="K4497" s="1">
        <f>+VLOOKUP(B4497,[35]Sheet1!$A:$H,6,0)</f>
        <v>501825</v>
      </c>
      <c r="L4497" s="1">
        <f t="shared" si="239"/>
        <v>-5</v>
      </c>
      <c r="M4497" s="6">
        <f>+VLOOKUP(B4497,[35]Sheet1!$A:$H,8,0)</f>
        <v>45629</v>
      </c>
      <c r="N4497" t="s">
        <v>6396</v>
      </c>
      <c r="R4497" s="4"/>
    </row>
    <row r="4498" spans="1:18" hidden="1" x14ac:dyDescent="0.2">
      <c r="A4498" s="6">
        <v>45607</v>
      </c>
      <c r="B4498" s="2">
        <v>63567</v>
      </c>
      <c r="C4498" s="2" t="s">
        <v>5404</v>
      </c>
      <c r="D4498" s="2" t="s">
        <v>6338</v>
      </c>
      <c r="E4498" s="1">
        <v>1059860</v>
      </c>
      <c r="F4498" s="8" t="s">
        <v>316</v>
      </c>
      <c r="G4498" s="1">
        <v>84789</v>
      </c>
      <c r="H4498" s="1">
        <f t="shared" si="240"/>
        <v>1144649</v>
      </c>
      <c r="I4498" s="2" t="s">
        <v>1222</v>
      </c>
      <c r="J4498" s="2" t="s">
        <v>915</v>
      </c>
      <c r="K4498" s="1">
        <f>+VLOOKUP(B4498,[35]Sheet1!$A:$H,6,0)</f>
        <v>1059863</v>
      </c>
      <c r="L4498" s="1">
        <f t="shared" si="239"/>
        <v>3</v>
      </c>
      <c r="M4498" s="6">
        <f>+VLOOKUP(B4498,[35]Sheet1!$A:$H,8,0)</f>
        <v>45629</v>
      </c>
      <c r="N4498" t="s">
        <v>6396</v>
      </c>
      <c r="R4498" s="4"/>
    </row>
    <row r="4499" spans="1:18" hidden="1" x14ac:dyDescent="0.2">
      <c r="A4499" s="6">
        <v>45607</v>
      </c>
      <c r="B4499" s="2">
        <v>63578</v>
      </c>
      <c r="C4499" s="2" t="s">
        <v>5404</v>
      </c>
      <c r="D4499" s="2" t="s">
        <v>6339</v>
      </c>
      <c r="E4499" s="1">
        <v>1719535</v>
      </c>
      <c r="F4499" s="8" t="s">
        <v>316</v>
      </c>
      <c r="G4499" s="1">
        <v>137563</v>
      </c>
      <c r="H4499" s="1">
        <f t="shared" si="240"/>
        <v>1857098</v>
      </c>
      <c r="I4499" s="2" t="s">
        <v>1900</v>
      </c>
      <c r="J4499" s="2" t="s">
        <v>441</v>
      </c>
      <c r="K4499" s="1">
        <f>+VLOOKUP(B4499,[35]Sheet1!$A:$H,6,0)</f>
        <v>1719538</v>
      </c>
      <c r="L4499" s="1">
        <f t="shared" si="239"/>
        <v>3</v>
      </c>
      <c r="M4499" s="6">
        <f>+VLOOKUP(B4499,[35]Sheet1!$A:$H,8,0)</f>
        <v>45629</v>
      </c>
      <c r="N4499" t="s">
        <v>6396</v>
      </c>
      <c r="R4499" s="4"/>
    </row>
    <row r="4500" spans="1:18" hidden="1" x14ac:dyDescent="0.2">
      <c r="A4500" s="6">
        <v>45607</v>
      </c>
      <c r="B4500" s="2">
        <v>63579</v>
      </c>
      <c r="C4500" s="2" t="s">
        <v>5404</v>
      </c>
      <c r="D4500" s="2" t="s">
        <v>6340</v>
      </c>
      <c r="E4500" s="1">
        <v>5423820</v>
      </c>
      <c r="F4500" s="8" t="s">
        <v>316</v>
      </c>
      <c r="G4500" s="1">
        <v>433906</v>
      </c>
      <c r="H4500" s="1">
        <f t="shared" si="240"/>
        <v>5857726</v>
      </c>
      <c r="I4500" s="2" t="s">
        <v>1796</v>
      </c>
      <c r="J4500" s="2" t="s">
        <v>913</v>
      </c>
      <c r="K4500" s="1">
        <f>+VLOOKUP(B4500,[35]Sheet1!$A:$H,6,0)</f>
        <v>5423825</v>
      </c>
      <c r="L4500" s="1">
        <f t="shared" si="239"/>
        <v>5</v>
      </c>
      <c r="M4500" s="6">
        <f>+VLOOKUP(B4500,[35]Sheet1!$A:$H,8,0)</f>
        <v>45629</v>
      </c>
      <c r="N4500" t="s">
        <v>6396</v>
      </c>
      <c r="R4500" s="4"/>
    </row>
    <row r="4501" spans="1:18" hidden="1" x14ac:dyDescent="0.2">
      <c r="A4501" s="6">
        <v>45607</v>
      </c>
      <c r="B4501" s="2">
        <v>63580</v>
      </c>
      <c r="C4501" s="2" t="s">
        <v>5404</v>
      </c>
      <c r="D4501" s="2" t="s">
        <v>6341</v>
      </c>
      <c r="E4501" s="1">
        <v>1468620</v>
      </c>
      <c r="F4501" s="8" t="s">
        <v>316</v>
      </c>
      <c r="G4501" s="1">
        <v>117490</v>
      </c>
      <c r="H4501" s="1">
        <f t="shared" si="240"/>
        <v>1586110</v>
      </c>
      <c r="I4501" s="2" t="s">
        <v>1554</v>
      </c>
      <c r="J4501" s="2" t="s">
        <v>2830</v>
      </c>
      <c r="K4501" s="1">
        <f>+VLOOKUP(B4501,[35]Sheet1!$A:$H,6,0)</f>
        <v>1468625</v>
      </c>
      <c r="L4501" s="1">
        <f t="shared" si="239"/>
        <v>5</v>
      </c>
      <c r="M4501" s="6">
        <f>+VLOOKUP(B4501,[35]Sheet1!$A:$H,8,0)</f>
        <v>45629</v>
      </c>
      <c r="N4501" t="s">
        <v>6396</v>
      </c>
      <c r="R4501" s="4"/>
    </row>
    <row r="4502" spans="1:18" hidden="1" x14ac:dyDescent="0.2">
      <c r="A4502" s="6">
        <v>45607</v>
      </c>
      <c r="B4502" s="2">
        <v>63582</v>
      </c>
      <c r="C4502" s="2" t="s">
        <v>5404</v>
      </c>
      <c r="D4502" s="2" t="s">
        <v>6342</v>
      </c>
      <c r="E4502" s="1">
        <v>4812823</v>
      </c>
      <c r="F4502" s="8" t="s">
        <v>316</v>
      </c>
      <c r="G4502" s="1">
        <v>385026</v>
      </c>
      <c r="H4502" s="1">
        <f t="shared" si="240"/>
        <v>5197849</v>
      </c>
      <c r="I4502" s="2" t="s">
        <v>2818</v>
      </c>
      <c r="J4502" s="2" t="s">
        <v>364</v>
      </c>
      <c r="K4502" s="1">
        <f>+VLOOKUP(B4502,[35]Sheet1!$A:$H,6,0)</f>
        <v>4812825</v>
      </c>
      <c r="L4502" s="1">
        <f t="shared" si="239"/>
        <v>2</v>
      </c>
      <c r="M4502" s="6">
        <f>+VLOOKUP(B4502,[35]Sheet1!$A:$H,8,0)</f>
        <v>45629</v>
      </c>
      <c r="N4502" t="s">
        <v>6396</v>
      </c>
      <c r="R4502" s="4"/>
    </row>
    <row r="4503" spans="1:18" hidden="1" x14ac:dyDescent="0.2">
      <c r="A4503" s="6">
        <v>45607</v>
      </c>
      <c r="B4503" s="2">
        <v>63585</v>
      </c>
      <c r="C4503" s="2" t="s">
        <v>5404</v>
      </c>
      <c r="D4503" s="2" t="s">
        <v>6343</v>
      </c>
      <c r="E4503" s="1">
        <v>2144100</v>
      </c>
      <c r="F4503" s="8" t="s">
        <v>316</v>
      </c>
      <c r="G4503" s="1">
        <v>171528</v>
      </c>
      <c r="H4503" s="1">
        <f t="shared" si="240"/>
        <v>2315628</v>
      </c>
      <c r="I4503" s="2" t="s">
        <v>124</v>
      </c>
      <c r="J4503" s="2" t="s">
        <v>1197</v>
      </c>
      <c r="K4503" s="1">
        <f>+VLOOKUP(B4503,[35]Sheet1!$A:$H,6,0)</f>
        <v>2144100</v>
      </c>
      <c r="L4503" s="1">
        <f t="shared" si="239"/>
        <v>0</v>
      </c>
      <c r="M4503" s="6">
        <f>+VLOOKUP(B4503,[35]Sheet1!$A:$H,8,0)</f>
        <v>45629</v>
      </c>
      <c r="N4503" t="s">
        <v>6396</v>
      </c>
      <c r="R4503" s="4"/>
    </row>
    <row r="4504" spans="1:18" hidden="1" x14ac:dyDescent="0.2">
      <c r="A4504" s="6">
        <v>45607</v>
      </c>
      <c r="B4504" s="2">
        <v>63586</v>
      </c>
      <c r="C4504" s="2" t="s">
        <v>5404</v>
      </c>
      <c r="D4504" s="2" t="s">
        <v>6344</v>
      </c>
      <c r="E4504" s="1">
        <v>6183119</v>
      </c>
      <c r="F4504" s="8" t="s">
        <v>316</v>
      </c>
      <c r="G4504" s="1">
        <v>494650</v>
      </c>
      <c r="H4504" s="1">
        <f t="shared" si="240"/>
        <v>6677769</v>
      </c>
      <c r="I4504" s="2" t="s">
        <v>2339</v>
      </c>
      <c r="J4504" s="2" t="s">
        <v>1408</v>
      </c>
      <c r="K4504" s="1">
        <f>+VLOOKUP(B4504,[25]Sheet1!$A:$H,6,0)</f>
        <v>6183125</v>
      </c>
      <c r="L4504" s="1">
        <f t="shared" si="239"/>
        <v>6</v>
      </c>
      <c r="M4504" s="6">
        <f>+VLOOKUP(B4504,[25]Sheet1!$A:$H,8,0)</f>
        <v>45663</v>
      </c>
      <c r="N4504" t="s">
        <v>6516</v>
      </c>
      <c r="R4504" s="4"/>
    </row>
    <row r="4505" spans="1:18" hidden="1" x14ac:dyDescent="0.2">
      <c r="A4505" s="6">
        <v>45607</v>
      </c>
      <c r="B4505" s="2">
        <v>63587</v>
      </c>
      <c r="C4505" s="2" t="s">
        <v>5404</v>
      </c>
      <c r="D4505" s="2" t="s">
        <v>6345</v>
      </c>
      <c r="E4505" s="1">
        <v>1674090</v>
      </c>
      <c r="F4505" s="8" t="s">
        <v>316</v>
      </c>
      <c r="G4505" s="1">
        <v>133927</v>
      </c>
      <c r="H4505" s="1">
        <f t="shared" si="240"/>
        <v>1808017</v>
      </c>
      <c r="I4505" s="2" t="s">
        <v>2339</v>
      </c>
      <c r="J4505" s="2" t="s">
        <v>1408</v>
      </c>
      <c r="K4505" s="1">
        <f>+VLOOKUP(B4505,[35]Sheet1!$A:$H,6,0)</f>
        <v>1674088</v>
      </c>
      <c r="L4505" s="1">
        <f t="shared" si="239"/>
        <v>-2</v>
      </c>
      <c r="M4505" s="6">
        <f>+VLOOKUP(B4505,[35]Sheet1!$A:$H,8,0)</f>
        <v>45629</v>
      </c>
      <c r="N4505" t="s">
        <v>6396</v>
      </c>
      <c r="R4505" s="4"/>
    </row>
    <row r="4506" spans="1:18" hidden="1" x14ac:dyDescent="0.2">
      <c r="A4506" s="6">
        <v>45607</v>
      </c>
      <c r="B4506" s="2">
        <v>63588</v>
      </c>
      <c r="C4506" s="2" t="s">
        <v>5404</v>
      </c>
      <c r="D4506" s="2" t="s">
        <v>6346</v>
      </c>
      <c r="E4506" s="1">
        <v>1110580</v>
      </c>
      <c r="F4506" s="8" t="s">
        <v>316</v>
      </c>
      <c r="G4506" s="1">
        <v>88846</v>
      </c>
      <c r="H4506" s="1">
        <f t="shared" si="240"/>
        <v>1199426</v>
      </c>
      <c r="I4506" s="2" t="s">
        <v>2445</v>
      </c>
      <c r="J4506" s="2" t="s">
        <v>1098</v>
      </c>
      <c r="K4506" s="1">
        <f>+VLOOKUP(B4506,[35]Sheet1!$A:$H,6,0)</f>
        <v>1110575</v>
      </c>
      <c r="L4506" s="1">
        <f t="shared" si="239"/>
        <v>-5</v>
      </c>
      <c r="M4506" s="6">
        <f>+VLOOKUP(B4506,[35]Sheet1!$A:$H,8,0)</f>
        <v>45629</v>
      </c>
      <c r="N4506" t="s">
        <v>6396</v>
      </c>
      <c r="R4506" s="4"/>
    </row>
    <row r="4507" spans="1:18" hidden="1" x14ac:dyDescent="0.2">
      <c r="A4507" s="6">
        <v>45610</v>
      </c>
      <c r="B4507" s="2">
        <v>64138</v>
      </c>
      <c r="C4507" s="2" t="s">
        <v>5404</v>
      </c>
      <c r="D4507" s="2" t="s">
        <v>6347</v>
      </c>
      <c r="E4507" s="1">
        <v>501830</v>
      </c>
      <c r="F4507" s="8" t="s">
        <v>316</v>
      </c>
      <c r="G4507" s="1">
        <v>40146</v>
      </c>
      <c r="H4507" s="1">
        <f t="shared" si="240"/>
        <v>541976</v>
      </c>
      <c r="I4507" s="2" t="s">
        <v>2355</v>
      </c>
      <c r="J4507" s="2" t="s">
        <v>2013</v>
      </c>
      <c r="K4507" s="1">
        <f>+VLOOKUP(B4507,[35]Sheet1!$A:$H,6,0)</f>
        <v>501825</v>
      </c>
      <c r="L4507" s="1">
        <f t="shared" si="239"/>
        <v>-5</v>
      </c>
      <c r="M4507" s="6">
        <f>+VLOOKUP(B4507,[35]Sheet1!$A:$H,8,0)</f>
        <v>45629</v>
      </c>
      <c r="N4507" t="s">
        <v>6396</v>
      </c>
      <c r="R4507" s="4"/>
    </row>
    <row r="4508" spans="1:18" hidden="1" x14ac:dyDescent="0.2">
      <c r="A4508" s="6">
        <v>45610</v>
      </c>
      <c r="B4508" s="2">
        <v>64139</v>
      </c>
      <c r="C4508" s="2" t="s">
        <v>5404</v>
      </c>
      <c r="D4508" s="2" t="s">
        <v>6348</v>
      </c>
      <c r="E4508" s="1">
        <v>2381320</v>
      </c>
      <c r="F4508" s="8" t="s">
        <v>316</v>
      </c>
      <c r="G4508" s="1">
        <v>190506</v>
      </c>
      <c r="H4508" s="1">
        <f t="shared" si="240"/>
        <v>2571826</v>
      </c>
      <c r="I4508" s="2" t="s">
        <v>2818</v>
      </c>
      <c r="J4508" s="2" t="s">
        <v>364</v>
      </c>
      <c r="K4508" s="1">
        <f>+VLOOKUP(B4508,[35]Sheet1!$A:$H,6,0)</f>
        <v>2381325</v>
      </c>
      <c r="L4508" s="1">
        <f t="shared" si="239"/>
        <v>5</v>
      </c>
      <c r="M4508" s="6">
        <f>+VLOOKUP(B4508,[35]Sheet1!$A:$H,8,0)</f>
        <v>45629</v>
      </c>
      <c r="N4508" t="s">
        <v>6396</v>
      </c>
      <c r="R4508" s="4"/>
    </row>
    <row r="4509" spans="1:18" hidden="1" x14ac:dyDescent="0.2">
      <c r="A4509" s="6">
        <v>45610</v>
      </c>
      <c r="B4509" s="2">
        <v>64140</v>
      </c>
      <c r="C4509" s="2" t="s">
        <v>5404</v>
      </c>
      <c r="D4509" s="2" t="s">
        <v>6349</v>
      </c>
      <c r="E4509" s="1">
        <v>1468620</v>
      </c>
      <c r="F4509" s="8" t="s">
        <v>316</v>
      </c>
      <c r="G4509" s="1">
        <v>117490</v>
      </c>
      <c r="H4509" s="1">
        <f t="shared" si="240"/>
        <v>1586110</v>
      </c>
      <c r="I4509" s="2" t="s">
        <v>2354</v>
      </c>
      <c r="J4509" s="2" t="s">
        <v>442</v>
      </c>
      <c r="K4509" s="1">
        <f>+VLOOKUP(B4509,[35]Sheet1!$A:$H,6,0)</f>
        <v>1468625</v>
      </c>
      <c r="L4509" s="1">
        <f t="shared" si="239"/>
        <v>5</v>
      </c>
      <c r="M4509" s="6">
        <f>+VLOOKUP(B4509,[35]Sheet1!$A:$H,8,0)</f>
        <v>45629</v>
      </c>
      <c r="N4509" t="s">
        <v>6396</v>
      </c>
      <c r="R4509" s="4"/>
    </row>
    <row r="4510" spans="1:18" hidden="1" x14ac:dyDescent="0.2">
      <c r="A4510" s="6">
        <v>45610</v>
      </c>
      <c r="B4510" s="2">
        <v>64141</v>
      </c>
      <c r="C4510" s="2" t="s">
        <v>5404</v>
      </c>
      <c r="D4510" s="2" t="s">
        <v>6350</v>
      </c>
      <c r="E4510" s="1">
        <v>2381320</v>
      </c>
      <c r="F4510" s="8" t="s">
        <v>316</v>
      </c>
      <c r="G4510" s="1">
        <v>190506</v>
      </c>
      <c r="H4510" s="1">
        <f t="shared" si="240"/>
        <v>2571826</v>
      </c>
      <c r="I4510" s="2" t="s">
        <v>1554</v>
      </c>
      <c r="J4510" s="2" t="s">
        <v>2830</v>
      </c>
      <c r="K4510" s="1">
        <f>+VLOOKUP(B4510,[35]Sheet1!$A:$H,6,0)</f>
        <v>2381325</v>
      </c>
      <c r="L4510" s="1">
        <f t="shared" si="239"/>
        <v>5</v>
      </c>
      <c r="M4510" s="6">
        <f>+VLOOKUP(B4510,[35]Sheet1!$A:$H,8,0)</f>
        <v>45629</v>
      </c>
      <c r="N4510" t="s">
        <v>6396</v>
      </c>
      <c r="R4510" s="4"/>
    </row>
    <row r="4511" spans="1:18" hidden="1" x14ac:dyDescent="0.2">
      <c r="A4511" s="6">
        <v>45610</v>
      </c>
      <c r="B4511" s="2">
        <v>64142</v>
      </c>
      <c r="C4511" s="2" t="s">
        <v>5404</v>
      </c>
      <c r="D4511" s="2" t="s">
        <v>6351</v>
      </c>
      <c r="E4511" s="1">
        <v>1468620</v>
      </c>
      <c r="F4511" s="8" t="s">
        <v>316</v>
      </c>
      <c r="G4511" s="1">
        <v>117490</v>
      </c>
      <c r="H4511" s="1">
        <f t="shared" si="240"/>
        <v>1586110</v>
      </c>
      <c r="I4511" s="2" t="s">
        <v>431</v>
      </c>
      <c r="J4511" s="2" t="s">
        <v>2857</v>
      </c>
      <c r="K4511" s="1">
        <f>+VLOOKUP(B4511,[35]Sheet1!$A:$H,6,0)</f>
        <v>1468625</v>
      </c>
      <c r="L4511" s="1">
        <f t="shared" si="239"/>
        <v>5</v>
      </c>
      <c r="M4511" s="6">
        <f>+VLOOKUP(B4511,[35]Sheet1!$A:$H,8,0)</f>
        <v>45629</v>
      </c>
      <c r="N4511" t="s">
        <v>6396</v>
      </c>
      <c r="R4511" s="4"/>
    </row>
    <row r="4512" spans="1:18" hidden="1" x14ac:dyDescent="0.2">
      <c r="A4512" s="6">
        <v>45610</v>
      </c>
      <c r="B4512" s="2">
        <v>64143</v>
      </c>
      <c r="C4512" s="2" t="s">
        <v>5404</v>
      </c>
      <c r="D4512" s="2" t="s">
        <v>6352</v>
      </c>
      <c r="E4512" s="1">
        <v>558030</v>
      </c>
      <c r="F4512" s="8" t="s">
        <v>316</v>
      </c>
      <c r="G4512" s="1">
        <v>44642</v>
      </c>
      <c r="H4512" s="1">
        <f t="shared" si="240"/>
        <v>602672</v>
      </c>
      <c r="I4512" s="2" t="s">
        <v>2339</v>
      </c>
      <c r="J4512" s="2" t="s">
        <v>1408</v>
      </c>
      <c r="K4512" s="1">
        <f>+VLOOKUP(B4512,[35]Sheet1!$A:$H,6,0)</f>
        <v>558025</v>
      </c>
      <c r="L4512" s="1">
        <f t="shared" si="239"/>
        <v>-5</v>
      </c>
      <c r="M4512" s="6">
        <f>+VLOOKUP(B4512,[35]Sheet1!$A:$H,8,0)</f>
        <v>45629</v>
      </c>
      <c r="N4512" t="s">
        <v>6396</v>
      </c>
      <c r="R4512" s="4"/>
    </row>
    <row r="4513" spans="1:18" hidden="1" x14ac:dyDescent="0.2">
      <c r="A4513" s="6">
        <v>45610</v>
      </c>
      <c r="B4513" s="2">
        <v>64174</v>
      </c>
      <c r="C4513" s="2" t="s">
        <v>5404</v>
      </c>
      <c r="D4513" s="2" t="s">
        <v>6353</v>
      </c>
      <c r="E4513" s="1">
        <v>2277565</v>
      </c>
      <c r="F4513" s="8" t="s">
        <v>316</v>
      </c>
      <c r="G4513" s="1">
        <v>182205</v>
      </c>
      <c r="H4513" s="1">
        <f t="shared" si="240"/>
        <v>2459770</v>
      </c>
      <c r="I4513" s="2" t="s">
        <v>1893</v>
      </c>
      <c r="J4513" s="2" t="s">
        <v>375</v>
      </c>
      <c r="K4513" s="1">
        <f>+VLOOKUP(B4513,[35]Sheet1!$A:$H,6,0)</f>
        <v>2277563</v>
      </c>
      <c r="L4513" s="1">
        <f t="shared" si="239"/>
        <v>-2</v>
      </c>
      <c r="M4513" s="6">
        <f>+VLOOKUP(B4513,[35]Sheet1!$A:$H,8,0)</f>
        <v>45629</v>
      </c>
      <c r="N4513" t="s">
        <v>6396</v>
      </c>
      <c r="R4513" s="4"/>
    </row>
    <row r="4514" spans="1:18" hidden="1" x14ac:dyDescent="0.2">
      <c r="A4514" s="6">
        <v>45610</v>
      </c>
      <c r="B4514" s="2">
        <v>64196</v>
      </c>
      <c r="C4514" s="2" t="s">
        <v>5404</v>
      </c>
      <c r="D4514" s="2" t="s">
        <v>6354</v>
      </c>
      <c r="E4514" s="1">
        <v>1110580</v>
      </c>
      <c r="F4514" s="8" t="s">
        <v>316</v>
      </c>
      <c r="G4514" s="1">
        <v>88846</v>
      </c>
      <c r="H4514" s="1">
        <f t="shared" si="240"/>
        <v>1199426</v>
      </c>
      <c r="I4514" s="2" t="s">
        <v>1893</v>
      </c>
      <c r="J4514" s="2" t="s">
        <v>375</v>
      </c>
      <c r="K4514" s="1">
        <f>+VLOOKUP(B4514,[35]Sheet1!$A:$H,6,0)</f>
        <v>1110575</v>
      </c>
      <c r="L4514" s="1">
        <f t="shared" si="239"/>
        <v>-5</v>
      </c>
      <c r="M4514" s="6">
        <f>+VLOOKUP(B4514,[35]Sheet1!$A:$H,8,0)</f>
        <v>45629</v>
      </c>
      <c r="N4514" t="s">
        <v>6396</v>
      </c>
      <c r="R4514" s="4"/>
    </row>
    <row r="4515" spans="1:18" hidden="1" x14ac:dyDescent="0.2">
      <c r="A4515" s="6">
        <v>45610</v>
      </c>
      <c r="B4515" s="2">
        <v>64197</v>
      </c>
      <c r="C4515" s="2" t="s">
        <v>5404</v>
      </c>
      <c r="D4515" s="2" t="s">
        <v>6355</v>
      </c>
      <c r="E4515" s="1">
        <v>3190265</v>
      </c>
      <c r="F4515" s="8" t="s">
        <v>316</v>
      </c>
      <c r="G4515" s="1">
        <v>255221</v>
      </c>
      <c r="H4515" s="1">
        <f t="shared" si="240"/>
        <v>3445486</v>
      </c>
      <c r="I4515" s="2" t="s">
        <v>1893</v>
      </c>
      <c r="J4515" s="2" t="s">
        <v>375</v>
      </c>
      <c r="K4515" s="1">
        <f>+VLOOKUP(B4515,[35]Sheet1!$A:$H,6,0)</f>
        <v>3190263</v>
      </c>
      <c r="L4515" s="1">
        <f t="shared" si="239"/>
        <v>-2</v>
      </c>
      <c r="M4515" s="6">
        <f>+VLOOKUP(B4515,[35]Sheet1!$A:$H,8,0)</f>
        <v>45629</v>
      </c>
      <c r="N4515" t="s">
        <v>6396</v>
      </c>
      <c r="R4515" s="4"/>
    </row>
    <row r="4516" spans="1:18" hidden="1" x14ac:dyDescent="0.2">
      <c r="A4516" s="6">
        <v>45610</v>
      </c>
      <c r="B4516" s="2">
        <v>64198</v>
      </c>
      <c r="C4516" s="2" t="s">
        <v>5404</v>
      </c>
      <c r="D4516" s="2" t="s">
        <v>6356</v>
      </c>
      <c r="E4516" s="1">
        <v>11105800</v>
      </c>
      <c r="F4516" s="8" t="s">
        <v>316</v>
      </c>
      <c r="G4516" s="1">
        <v>888464</v>
      </c>
      <c r="H4516" s="1">
        <f t="shared" si="240"/>
        <v>11994264</v>
      </c>
      <c r="I4516" s="2" t="s">
        <v>1893</v>
      </c>
      <c r="J4516" s="2" t="s">
        <v>375</v>
      </c>
      <c r="K4516" s="1">
        <f>+VLOOKUP(B4516,[35]Sheet1!$A:$H,6,0)</f>
        <v>11105800</v>
      </c>
      <c r="L4516" s="1">
        <f t="shared" si="239"/>
        <v>0</v>
      </c>
      <c r="M4516" s="6">
        <f>+VLOOKUP(B4516,[35]Sheet1!$A:$H,8,0)</f>
        <v>45629</v>
      </c>
      <c r="N4516" t="s">
        <v>6396</v>
      </c>
      <c r="R4516" s="4"/>
    </row>
    <row r="4517" spans="1:18" hidden="1" x14ac:dyDescent="0.2">
      <c r="A4517" s="6">
        <v>45610</v>
      </c>
      <c r="B4517" s="2">
        <v>64199</v>
      </c>
      <c r="C4517" s="2" t="s">
        <v>5404</v>
      </c>
      <c r="D4517" s="2" t="s">
        <v>6357</v>
      </c>
      <c r="E4517" s="1">
        <v>100366</v>
      </c>
      <c r="F4517" s="8" t="s">
        <v>316</v>
      </c>
      <c r="G4517" s="1">
        <v>8029</v>
      </c>
      <c r="H4517" s="1">
        <f t="shared" si="240"/>
        <v>108395</v>
      </c>
      <c r="I4517" s="2" t="s">
        <v>1893</v>
      </c>
      <c r="J4517" s="2" t="s">
        <v>375</v>
      </c>
      <c r="K4517" s="1">
        <f>+VLOOKUP(B4517,[35]Sheet1!$A:$H,6,0)</f>
        <v>100363</v>
      </c>
      <c r="L4517" s="1">
        <f t="shared" si="239"/>
        <v>-3</v>
      </c>
      <c r="M4517" s="6">
        <f>+VLOOKUP(B4517,[35]Sheet1!$A:$H,8,0)</f>
        <v>45629</v>
      </c>
      <c r="N4517" t="s">
        <v>6396</v>
      </c>
      <c r="R4517" s="4"/>
    </row>
    <row r="4518" spans="1:18" hidden="1" x14ac:dyDescent="0.2">
      <c r="A4518" s="6">
        <v>45610</v>
      </c>
      <c r="B4518" s="2">
        <v>64200</v>
      </c>
      <c r="C4518" s="2" t="s">
        <v>5404</v>
      </c>
      <c r="D4518" s="2" t="s">
        <v>6358</v>
      </c>
      <c r="E4518" s="1">
        <v>1468620</v>
      </c>
      <c r="F4518" s="8" t="s">
        <v>316</v>
      </c>
      <c r="G4518" s="1">
        <v>117490</v>
      </c>
      <c r="H4518" s="1">
        <f t="shared" si="240"/>
        <v>1586110</v>
      </c>
      <c r="I4518" s="2" t="s">
        <v>1893</v>
      </c>
      <c r="J4518" s="2" t="s">
        <v>375</v>
      </c>
      <c r="K4518" s="1">
        <f>+VLOOKUP(B4518,[35]Sheet1!$A:$H,6,0)</f>
        <v>1468625</v>
      </c>
      <c r="L4518" s="1">
        <f t="shared" si="239"/>
        <v>5</v>
      </c>
      <c r="M4518" s="6">
        <f>+VLOOKUP(B4518,[35]Sheet1!$A:$H,8,0)</f>
        <v>45629</v>
      </c>
      <c r="N4518" t="s">
        <v>6396</v>
      </c>
      <c r="R4518" s="4"/>
    </row>
    <row r="4519" spans="1:18" hidden="1" x14ac:dyDescent="0.2">
      <c r="A4519" s="6">
        <v>45614</v>
      </c>
      <c r="B4519" s="2">
        <v>1727</v>
      </c>
      <c r="C4519" s="2" t="s">
        <v>5468</v>
      </c>
      <c r="D4519" s="2" t="s">
        <v>1889</v>
      </c>
      <c r="E4519" s="1">
        <v>-73431</v>
      </c>
      <c r="F4519" s="8" t="s">
        <v>316</v>
      </c>
      <c r="G4519" s="1">
        <v>-5874</v>
      </c>
      <c r="H4519" s="1">
        <f t="shared" si="240"/>
        <v>-79305</v>
      </c>
      <c r="I4519" s="2" t="s">
        <v>1222</v>
      </c>
      <c r="J4519" s="2" t="s">
        <v>915</v>
      </c>
      <c r="K4519" s="1">
        <f>+VLOOKUP(B4519,[35]Sheet1!$A:$H,6,0)</f>
        <v>-73425</v>
      </c>
      <c r="L4519" s="1">
        <f t="shared" si="239"/>
        <v>6</v>
      </c>
      <c r="M4519" s="6">
        <f>+VLOOKUP(B4519,[35]Sheet1!$A:$H,8,0)</f>
        <v>45629</v>
      </c>
      <c r="N4519" t="s">
        <v>6396</v>
      </c>
      <c r="R4519" s="4"/>
    </row>
    <row r="4520" spans="1:18" hidden="1" x14ac:dyDescent="0.2">
      <c r="A4520" s="6">
        <v>45614</v>
      </c>
      <c r="B4520" s="2">
        <v>1728</v>
      </c>
      <c r="C4520" s="2" t="s">
        <v>5468</v>
      </c>
      <c r="D4520" s="2" t="s">
        <v>1889</v>
      </c>
      <c r="E4520" s="1">
        <v>-551437</v>
      </c>
      <c r="F4520" s="8" t="s">
        <v>316</v>
      </c>
      <c r="G4520" s="1">
        <v>-44115</v>
      </c>
      <c r="H4520" s="1">
        <f t="shared" si="240"/>
        <v>-595552</v>
      </c>
      <c r="I4520" s="2" t="s">
        <v>1222</v>
      </c>
      <c r="J4520" s="2" t="s">
        <v>915</v>
      </c>
      <c r="K4520" s="1">
        <f>+VLOOKUP(B4520,[35]Sheet1!$A:$H,6,0)</f>
        <v>-551443</v>
      </c>
      <c r="L4520" s="1">
        <f t="shared" si="239"/>
        <v>-6</v>
      </c>
      <c r="M4520" s="6">
        <f>+VLOOKUP(B4520,[35]Sheet1!$A:$H,8,0)</f>
        <v>45629</v>
      </c>
      <c r="N4520" t="s">
        <v>6396</v>
      </c>
      <c r="R4520" s="4"/>
    </row>
    <row r="4521" spans="1:18" hidden="1" x14ac:dyDescent="0.2">
      <c r="A4521" s="6">
        <v>45614</v>
      </c>
      <c r="B4521" s="2">
        <v>1729</v>
      </c>
      <c r="C4521" s="2" t="s">
        <v>5468</v>
      </c>
      <c r="D4521" s="2" t="s">
        <v>1889</v>
      </c>
      <c r="E4521" s="1">
        <v>-222116</v>
      </c>
      <c r="F4521" s="8" t="s">
        <v>316</v>
      </c>
      <c r="G4521" s="1">
        <v>-17769</v>
      </c>
      <c r="H4521" s="1">
        <f t="shared" si="240"/>
        <v>-239885</v>
      </c>
      <c r="I4521" s="2" t="s">
        <v>944</v>
      </c>
      <c r="J4521" s="2" t="s">
        <v>319</v>
      </c>
      <c r="K4521" s="1">
        <f>+VLOOKUP(B4521,[35]Sheet1!$A:$H,6,0)</f>
        <v>-222116</v>
      </c>
      <c r="L4521" s="1">
        <f t="shared" si="239"/>
        <v>0</v>
      </c>
      <c r="M4521" s="6">
        <f>+VLOOKUP(B4521,[35]Sheet1!$A:$H,8,0)</f>
        <v>45629</v>
      </c>
      <c r="N4521" t="s">
        <v>6396</v>
      </c>
      <c r="R4521" s="4"/>
    </row>
    <row r="4522" spans="1:18" hidden="1" x14ac:dyDescent="0.2">
      <c r="A4522" s="6">
        <v>45614</v>
      </c>
      <c r="B4522" s="2">
        <v>65211</v>
      </c>
      <c r="C4522" s="2" t="s">
        <v>5404</v>
      </c>
      <c r="D4522" s="2" t="s">
        <v>6360</v>
      </c>
      <c r="E4522" s="1">
        <v>6444945</v>
      </c>
      <c r="F4522" s="8" t="s">
        <v>316</v>
      </c>
      <c r="G4522" s="1">
        <v>515596</v>
      </c>
      <c r="H4522" s="1">
        <f t="shared" si="240"/>
        <v>6960541</v>
      </c>
      <c r="I4522" s="2" t="s">
        <v>1900</v>
      </c>
      <c r="J4522" s="2" t="s">
        <v>441</v>
      </c>
      <c r="K4522" s="1">
        <f>+VLOOKUP(B4522,[35]Sheet1!$A:$H,6,0)</f>
        <v>6444950</v>
      </c>
      <c r="L4522" s="1">
        <f t="shared" si="239"/>
        <v>5</v>
      </c>
      <c r="M4522" s="6">
        <f>+VLOOKUP(B4522,[35]Sheet1!$A:$H,8,0)</f>
        <v>45629</v>
      </c>
      <c r="N4522" t="s">
        <v>6396</v>
      </c>
      <c r="R4522" s="4"/>
    </row>
    <row r="4523" spans="1:18" hidden="1" x14ac:dyDescent="0.2">
      <c r="A4523" s="6">
        <v>45614</v>
      </c>
      <c r="B4523" s="2">
        <v>65212</v>
      </c>
      <c r="C4523" s="2" t="s">
        <v>5404</v>
      </c>
      <c r="D4523" s="2" t="s">
        <v>6361</v>
      </c>
      <c r="E4523" s="1">
        <v>4525420</v>
      </c>
      <c r="F4523" s="8" t="s">
        <v>316</v>
      </c>
      <c r="G4523" s="1">
        <v>362034</v>
      </c>
      <c r="H4523" s="1">
        <f t="shared" si="240"/>
        <v>4887454</v>
      </c>
      <c r="I4523" s="2" t="s">
        <v>944</v>
      </c>
      <c r="J4523" s="2" t="s">
        <v>319</v>
      </c>
      <c r="K4523" s="1">
        <f>+VLOOKUP(B4523,[35]Sheet1!$A:$H,6,0)</f>
        <v>4525425</v>
      </c>
      <c r="L4523" s="1">
        <f t="shared" si="239"/>
        <v>5</v>
      </c>
      <c r="M4523" s="6">
        <f>+VLOOKUP(B4523,[35]Sheet1!$A:$H,8,0)</f>
        <v>45629</v>
      </c>
      <c r="N4523" t="s">
        <v>6396</v>
      </c>
      <c r="R4523" s="4"/>
    </row>
    <row r="4524" spans="1:18" hidden="1" x14ac:dyDescent="0.2">
      <c r="A4524" s="6">
        <v>45614</v>
      </c>
      <c r="B4524" s="2">
        <v>65213</v>
      </c>
      <c r="C4524" s="2" t="s">
        <v>5404</v>
      </c>
      <c r="D4524" s="2" t="s">
        <v>6362</v>
      </c>
      <c r="E4524" s="1">
        <v>1468620</v>
      </c>
      <c r="F4524" s="8" t="s">
        <v>316</v>
      </c>
      <c r="G4524" s="1">
        <v>117490</v>
      </c>
      <c r="H4524" s="1">
        <f t="shared" si="240"/>
        <v>1586110</v>
      </c>
      <c r="I4524" s="2" t="s">
        <v>1554</v>
      </c>
      <c r="J4524" s="2" t="s">
        <v>2830</v>
      </c>
      <c r="K4524" s="1">
        <f>+VLOOKUP(B4524,[35]Sheet1!$A:$H,6,0)</f>
        <v>1468625</v>
      </c>
      <c r="L4524" s="1">
        <f t="shared" si="239"/>
        <v>5</v>
      </c>
      <c r="M4524" s="6">
        <f>+VLOOKUP(B4524,[35]Sheet1!$A:$H,8,0)</f>
        <v>45629</v>
      </c>
      <c r="N4524" t="s">
        <v>6396</v>
      </c>
      <c r="R4524" s="4"/>
    </row>
    <row r="4525" spans="1:18" hidden="1" x14ac:dyDescent="0.2">
      <c r="A4525" s="6">
        <v>45614</v>
      </c>
      <c r="B4525" s="2">
        <v>65214</v>
      </c>
      <c r="C4525" s="2" t="s">
        <v>5404</v>
      </c>
      <c r="D4525" s="2" t="s">
        <v>6363</v>
      </c>
      <c r="E4525" s="1">
        <v>558030</v>
      </c>
      <c r="F4525" s="8" t="s">
        <v>316</v>
      </c>
      <c r="G4525" s="1">
        <v>44642</v>
      </c>
      <c r="H4525" s="1">
        <f t="shared" si="240"/>
        <v>602672</v>
      </c>
      <c r="I4525" s="2" t="s">
        <v>2445</v>
      </c>
      <c r="J4525" s="2" t="s">
        <v>1098</v>
      </c>
      <c r="K4525" s="1">
        <f>+VLOOKUP(B4525,[35]Sheet1!$A:$H,6,0)</f>
        <v>558025</v>
      </c>
      <c r="L4525" s="1">
        <f t="shared" si="239"/>
        <v>-5</v>
      </c>
      <c r="M4525" s="6">
        <f>+VLOOKUP(B4525,[35]Sheet1!$A:$H,8,0)</f>
        <v>45629</v>
      </c>
      <c r="N4525" t="s">
        <v>6396</v>
      </c>
      <c r="R4525" s="4"/>
    </row>
    <row r="4526" spans="1:18" hidden="1" x14ac:dyDescent="0.2">
      <c r="A4526" s="6">
        <v>45614</v>
      </c>
      <c r="B4526" s="2">
        <v>65215</v>
      </c>
      <c r="C4526" s="2" t="s">
        <v>5404</v>
      </c>
      <c r="D4526" s="2" t="s">
        <v>6364</v>
      </c>
      <c r="E4526" s="1">
        <v>1573880</v>
      </c>
      <c r="F4526" s="8" t="s">
        <v>316</v>
      </c>
      <c r="G4526" s="1">
        <v>125910</v>
      </c>
      <c r="H4526" s="1">
        <f t="shared" si="240"/>
        <v>1699790</v>
      </c>
      <c r="I4526" s="2" t="s">
        <v>1222</v>
      </c>
      <c r="J4526" s="2" t="s">
        <v>915</v>
      </c>
      <c r="K4526" s="1">
        <f>+VLOOKUP(B4526,[35]Sheet1!$A:$H,6,0)</f>
        <v>1573875</v>
      </c>
      <c r="L4526" s="1">
        <f t="shared" si="239"/>
        <v>-5</v>
      </c>
      <c r="M4526" s="6">
        <f>+VLOOKUP(B4526,[35]Sheet1!$A:$H,8,0)</f>
        <v>45629</v>
      </c>
      <c r="N4526" t="s">
        <v>6396</v>
      </c>
      <c r="R4526" s="4"/>
    </row>
    <row r="4527" spans="1:18" hidden="1" x14ac:dyDescent="0.2">
      <c r="A4527" s="6">
        <v>45614</v>
      </c>
      <c r="B4527" s="2">
        <v>65216</v>
      </c>
      <c r="C4527" s="2" t="s">
        <v>5404</v>
      </c>
      <c r="D4527" s="2" t="s">
        <v>6365</v>
      </c>
      <c r="E4527" s="1">
        <v>4854394</v>
      </c>
      <c r="F4527" s="8" t="s">
        <v>316</v>
      </c>
      <c r="G4527" s="1">
        <v>388352</v>
      </c>
      <c r="H4527" s="1">
        <f t="shared" si="240"/>
        <v>5242746</v>
      </c>
      <c r="I4527" s="2" t="s">
        <v>2355</v>
      </c>
      <c r="J4527" s="2" t="s">
        <v>2013</v>
      </c>
      <c r="K4527" s="1">
        <f>+VLOOKUP(B4527,[35]Sheet1!$A:$H,6,0)</f>
        <v>4854400</v>
      </c>
      <c r="L4527" s="1">
        <f t="shared" si="239"/>
        <v>6</v>
      </c>
      <c r="M4527" s="6">
        <f>+VLOOKUP(B4527,[35]Sheet1!$A:$H,8,0)</f>
        <v>45629</v>
      </c>
      <c r="N4527" t="s">
        <v>6396</v>
      </c>
      <c r="R4527" s="4"/>
    </row>
    <row r="4528" spans="1:18" hidden="1" x14ac:dyDescent="0.2">
      <c r="A4528" s="6">
        <v>45614</v>
      </c>
      <c r="B4528" s="2">
        <v>65217</v>
      </c>
      <c r="C4528" s="2" t="s">
        <v>5404</v>
      </c>
      <c r="D4528" s="2" t="s">
        <v>6366</v>
      </c>
      <c r="E4528" s="1">
        <v>1110580</v>
      </c>
      <c r="F4528" s="8" t="s">
        <v>316</v>
      </c>
      <c r="G4528" s="1">
        <v>88846</v>
      </c>
      <c r="H4528" s="1">
        <f t="shared" si="240"/>
        <v>1199426</v>
      </c>
      <c r="I4528" s="2" t="s">
        <v>2355</v>
      </c>
      <c r="J4528" s="2" t="s">
        <v>2013</v>
      </c>
      <c r="K4528" s="1">
        <f>+VLOOKUP(B4528,[35]Sheet1!$A:$H,6,0)</f>
        <v>1110575</v>
      </c>
      <c r="L4528" s="1">
        <f t="shared" si="239"/>
        <v>-5</v>
      </c>
      <c r="M4528" s="6">
        <f>+VLOOKUP(B4528,[35]Sheet1!$A:$H,8,0)</f>
        <v>45629</v>
      </c>
      <c r="N4528" t="s">
        <v>6396</v>
      </c>
      <c r="R4528" s="4"/>
    </row>
    <row r="4529" spans="1:18" hidden="1" x14ac:dyDescent="0.2">
      <c r="A4529" s="6">
        <v>45615</v>
      </c>
      <c r="B4529" s="2">
        <v>1730</v>
      </c>
      <c r="C4529" s="2" t="s">
        <v>5468</v>
      </c>
      <c r="D4529" s="2" t="s">
        <v>1889</v>
      </c>
      <c r="E4529" s="1">
        <v>-2714494</v>
      </c>
      <c r="F4529" s="8" t="s">
        <v>316</v>
      </c>
      <c r="G4529" s="1">
        <v>-217160</v>
      </c>
      <c r="H4529" s="1">
        <f t="shared" si="240"/>
        <v>-2931654</v>
      </c>
      <c r="I4529" s="2" t="s">
        <v>2818</v>
      </c>
      <c r="J4529" s="2" t="s">
        <v>364</v>
      </c>
      <c r="K4529" s="1" t="e">
        <f>+VLOOKUP(B4529,[35]Sheet1!$A:$H,6,0)</f>
        <v>#N/A</v>
      </c>
      <c r="L4529" s="1" t="e">
        <f t="shared" si="239"/>
        <v>#N/A</v>
      </c>
      <c r="M4529" s="6" t="e">
        <f>+VLOOKUP(B4529,[35]Sheet1!$A:$H,8,0)</f>
        <v>#N/A</v>
      </c>
      <c r="N4529" t="s">
        <v>6397</v>
      </c>
      <c r="R4529" s="4"/>
    </row>
    <row r="4530" spans="1:18" hidden="1" x14ac:dyDescent="0.2">
      <c r="A4530" s="6">
        <v>45615</v>
      </c>
      <c r="B4530" s="2">
        <v>65389</v>
      </c>
      <c r="C4530" s="2" t="s">
        <v>5404</v>
      </c>
      <c r="D4530" s="2" t="s">
        <v>6359</v>
      </c>
      <c r="E4530" s="1">
        <v>4351770</v>
      </c>
      <c r="F4530" s="8" t="s">
        <v>316</v>
      </c>
      <c r="G4530" s="1">
        <v>348142</v>
      </c>
      <c r="H4530" s="1">
        <f t="shared" si="240"/>
        <v>4699912</v>
      </c>
      <c r="I4530" s="2" t="s">
        <v>2119</v>
      </c>
      <c r="J4530" s="2" t="s">
        <v>1150</v>
      </c>
      <c r="K4530" s="1">
        <f>+VLOOKUP(B4530,[35]Sheet1!$A:$H,6,0)</f>
        <v>4351775</v>
      </c>
      <c r="L4530" s="1">
        <f t="shared" si="239"/>
        <v>5</v>
      </c>
      <c r="M4530" s="6">
        <f>+VLOOKUP(B4530,[35]Sheet1!$A:$H,8,0)</f>
        <v>45629</v>
      </c>
      <c r="N4530" t="s">
        <v>6396</v>
      </c>
      <c r="R4530" s="4"/>
    </row>
    <row r="4531" spans="1:18" hidden="1" x14ac:dyDescent="0.2">
      <c r="A4531" s="6">
        <v>45615</v>
      </c>
      <c r="B4531" s="2">
        <v>65403</v>
      </c>
      <c r="C4531" s="2" t="s">
        <v>5404</v>
      </c>
      <c r="D4531" s="2" t="s">
        <v>6204</v>
      </c>
      <c r="E4531" s="1">
        <v>2531869</v>
      </c>
      <c r="F4531" s="8" t="s">
        <v>316</v>
      </c>
      <c r="G4531" s="1">
        <v>202550</v>
      </c>
      <c r="H4531" s="1">
        <f t="shared" si="240"/>
        <v>2734419</v>
      </c>
      <c r="I4531" s="2" t="s">
        <v>2818</v>
      </c>
      <c r="J4531" s="2" t="s">
        <v>364</v>
      </c>
      <c r="K4531" s="1">
        <f>+VLOOKUP(B4531,[35]Sheet1!$A:$H,6,0)</f>
        <v>2531875</v>
      </c>
      <c r="L4531" s="1">
        <f t="shared" si="239"/>
        <v>6</v>
      </c>
      <c r="M4531" s="6">
        <f>+VLOOKUP(B4531,[35]Sheet1!$A:$H,8,0)</f>
        <v>45629</v>
      </c>
      <c r="N4531" t="s">
        <v>6396</v>
      </c>
      <c r="R4531" s="4"/>
    </row>
    <row r="4532" spans="1:18" hidden="1" x14ac:dyDescent="0.2">
      <c r="A4532" s="6">
        <v>45617</v>
      </c>
      <c r="B4532" s="2">
        <v>66561</v>
      </c>
      <c r="C4532" s="2" t="s">
        <v>5404</v>
      </c>
      <c r="D4532" s="2" t="s">
        <v>6367</v>
      </c>
      <c r="E4532" s="1">
        <v>1361495</v>
      </c>
      <c r="F4532" s="8" t="s">
        <v>316</v>
      </c>
      <c r="G4532" s="1">
        <v>108920</v>
      </c>
      <c r="H4532" s="1">
        <f t="shared" si="240"/>
        <v>1470415</v>
      </c>
      <c r="I4532" s="2" t="s">
        <v>1893</v>
      </c>
      <c r="J4532" s="2" t="s">
        <v>375</v>
      </c>
      <c r="K4532" s="1">
        <f>+VLOOKUP(B4532,[35]Sheet1!$A:$H,6,0)</f>
        <v>1361500</v>
      </c>
      <c r="L4532" s="1">
        <f t="shared" si="239"/>
        <v>5</v>
      </c>
      <c r="M4532" s="6">
        <f>+VLOOKUP(B4532,[35]Sheet1!$A:$H,8,0)</f>
        <v>45629</v>
      </c>
      <c r="N4532" t="s">
        <v>6396</v>
      </c>
      <c r="R4532" s="4"/>
    </row>
    <row r="4533" spans="1:18" hidden="1" x14ac:dyDescent="0.2">
      <c r="A4533" s="6">
        <v>45617</v>
      </c>
      <c r="B4533" s="2">
        <v>66562</v>
      </c>
      <c r="C4533" s="2" t="s">
        <v>5404</v>
      </c>
      <c r="D4533" s="2" t="s">
        <v>6368</v>
      </c>
      <c r="E4533" s="1">
        <v>1110580</v>
      </c>
      <c r="F4533" s="8" t="s">
        <v>316</v>
      </c>
      <c r="G4533" s="1">
        <v>88846</v>
      </c>
      <c r="H4533" s="1">
        <f t="shared" si="240"/>
        <v>1199426</v>
      </c>
      <c r="I4533" s="2" t="s">
        <v>1893</v>
      </c>
      <c r="J4533" s="2" t="s">
        <v>375</v>
      </c>
      <c r="K4533" s="1">
        <f>+VLOOKUP(B4533,[35]Sheet1!$A:$H,6,0)</f>
        <v>1110575</v>
      </c>
      <c r="L4533" s="1">
        <f t="shared" si="239"/>
        <v>-5</v>
      </c>
      <c r="M4533" s="6">
        <f>+VLOOKUP(B4533,[35]Sheet1!$A:$H,8,0)</f>
        <v>45629</v>
      </c>
      <c r="N4533" t="s">
        <v>6396</v>
      </c>
      <c r="R4533" s="4"/>
    </row>
    <row r="4534" spans="1:18" hidden="1" x14ac:dyDescent="0.2">
      <c r="A4534" s="6">
        <v>45617</v>
      </c>
      <c r="B4534" s="2">
        <v>66563</v>
      </c>
      <c r="C4534" s="2" t="s">
        <v>5404</v>
      </c>
      <c r="D4534" s="2" t="s">
        <v>6369</v>
      </c>
      <c r="E4534" s="1">
        <v>1072050</v>
      </c>
      <c r="F4534" s="8" t="s">
        <v>316</v>
      </c>
      <c r="G4534" s="1">
        <v>85764</v>
      </c>
      <c r="H4534" s="1">
        <f t="shared" si="240"/>
        <v>1157814</v>
      </c>
      <c r="I4534" s="2" t="s">
        <v>1893</v>
      </c>
      <c r="J4534" s="2" t="s">
        <v>375</v>
      </c>
      <c r="K4534" s="1">
        <f>+VLOOKUP(B4534,[35]Sheet1!$A:$H,6,0)</f>
        <v>1072050</v>
      </c>
      <c r="L4534" s="1">
        <f t="shared" si="239"/>
        <v>0</v>
      </c>
      <c r="M4534" s="6">
        <f>+VLOOKUP(B4534,[35]Sheet1!$A:$H,8,0)</f>
        <v>45629</v>
      </c>
      <c r="N4534" t="s">
        <v>6396</v>
      </c>
      <c r="R4534" s="4"/>
    </row>
    <row r="4535" spans="1:18" hidden="1" x14ac:dyDescent="0.2">
      <c r="A4535" s="6">
        <v>45617</v>
      </c>
      <c r="B4535" s="2">
        <v>66564</v>
      </c>
      <c r="C4535" s="2" t="s">
        <v>5404</v>
      </c>
      <c r="D4535" s="2" t="s">
        <v>6370</v>
      </c>
      <c r="E4535" s="1">
        <v>11987408</v>
      </c>
      <c r="F4535" s="8" t="s">
        <v>316</v>
      </c>
      <c r="G4535" s="1">
        <v>958993</v>
      </c>
      <c r="H4535" s="1">
        <f t="shared" si="240"/>
        <v>12946401</v>
      </c>
      <c r="I4535" s="2" t="s">
        <v>1893</v>
      </c>
      <c r="J4535" s="2" t="s">
        <v>375</v>
      </c>
      <c r="K4535" s="1">
        <f>+VLOOKUP(B4535,[35]Sheet1!$A:$H,6,0)</f>
        <v>11987413</v>
      </c>
      <c r="L4535" s="1">
        <f t="shared" si="239"/>
        <v>5</v>
      </c>
      <c r="M4535" s="6">
        <f>+VLOOKUP(B4535,[35]Sheet1!$A:$H,8,0)</f>
        <v>45629</v>
      </c>
      <c r="N4535" t="s">
        <v>6396</v>
      </c>
      <c r="R4535" s="4"/>
    </row>
    <row r="4536" spans="1:18" hidden="1" x14ac:dyDescent="0.2">
      <c r="A4536" s="6">
        <v>45617</v>
      </c>
      <c r="B4536" s="2">
        <v>66565</v>
      </c>
      <c r="C4536" s="2" t="s">
        <v>5404</v>
      </c>
      <c r="D4536" s="2" t="s">
        <v>6371</v>
      </c>
      <c r="E4536" s="1">
        <v>1468620</v>
      </c>
      <c r="F4536" s="8" t="s">
        <v>316</v>
      </c>
      <c r="G4536" s="1">
        <v>117490</v>
      </c>
      <c r="H4536" s="1">
        <f t="shared" si="240"/>
        <v>1586110</v>
      </c>
      <c r="I4536" s="2" t="s">
        <v>1554</v>
      </c>
      <c r="J4536" s="2" t="s">
        <v>2830</v>
      </c>
      <c r="K4536" s="1">
        <f>+VLOOKUP(B4536,[35]Sheet1!$A:$H,6,0)</f>
        <v>1468625</v>
      </c>
      <c r="L4536" s="1">
        <f t="shared" si="239"/>
        <v>5</v>
      </c>
      <c r="M4536" s="6">
        <f>+VLOOKUP(B4536,[35]Sheet1!$A:$H,8,0)</f>
        <v>45629</v>
      </c>
      <c r="N4536" t="s">
        <v>6396</v>
      </c>
      <c r="R4536" s="4"/>
    </row>
    <row r="4537" spans="1:18" hidden="1" x14ac:dyDescent="0.2">
      <c r="A4537" s="6">
        <v>45617</v>
      </c>
      <c r="B4537" s="2">
        <v>66566</v>
      </c>
      <c r="C4537" s="2" t="s">
        <v>5404</v>
      </c>
      <c r="D4537" s="2" t="s">
        <v>6372</v>
      </c>
      <c r="E4537" s="1">
        <v>1110580</v>
      </c>
      <c r="F4537" s="8" t="s">
        <v>316</v>
      </c>
      <c r="G4537" s="1">
        <v>88846</v>
      </c>
      <c r="H4537" s="1">
        <f t="shared" si="240"/>
        <v>1199426</v>
      </c>
      <c r="I4537" s="2" t="s">
        <v>1554</v>
      </c>
      <c r="J4537" s="2" t="s">
        <v>2830</v>
      </c>
      <c r="K4537" s="1">
        <f>+VLOOKUP(B4537,[35]Sheet1!$A:$H,6,0)</f>
        <v>1110575</v>
      </c>
      <c r="L4537" s="1">
        <f t="shared" si="239"/>
        <v>-5</v>
      </c>
      <c r="M4537" s="6">
        <f>+VLOOKUP(B4537,[35]Sheet1!$A:$H,8,0)</f>
        <v>45629</v>
      </c>
      <c r="N4537" t="s">
        <v>6396</v>
      </c>
      <c r="R4537" s="4"/>
    </row>
    <row r="4538" spans="1:18" hidden="1" x14ac:dyDescent="0.2">
      <c r="A4538" s="6">
        <v>45617</v>
      </c>
      <c r="B4538" s="2">
        <v>66567</v>
      </c>
      <c r="C4538" s="2" t="s">
        <v>5404</v>
      </c>
      <c r="D4538" s="2" t="s">
        <v>6373</v>
      </c>
      <c r="E4538" s="1">
        <v>1468620</v>
      </c>
      <c r="F4538" s="8" t="s">
        <v>316</v>
      </c>
      <c r="G4538" s="1">
        <v>117490</v>
      </c>
      <c r="H4538" s="1">
        <f t="shared" si="240"/>
        <v>1586110</v>
      </c>
      <c r="I4538" s="2" t="s">
        <v>2818</v>
      </c>
      <c r="J4538" s="2" t="s">
        <v>364</v>
      </c>
      <c r="K4538" s="1">
        <f>+VLOOKUP(B4538,[35]Sheet1!$A:$H,6,0)</f>
        <v>1468625</v>
      </c>
      <c r="L4538" s="1">
        <f t="shared" si="239"/>
        <v>5</v>
      </c>
      <c r="M4538" s="6">
        <f>+VLOOKUP(B4538,[35]Sheet1!$A:$H,8,0)</f>
        <v>45629</v>
      </c>
      <c r="N4538" t="s">
        <v>6396</v>
      </c>
      <c r="R4538" s="4"/>
    </row>
    <row r="4539" spans="1:18" hidden="1" x14ac:dyDescent="0.2">
      <c r="A4539" s="6">
        <v>45617</v>
      </c>
      <c r="B4539" s="2">
        <v>66568</v>
      </c>
      <c r="C4539" s="2" t="s">
        <v>5404</v>
      </c>
      <c r="D4539" s="2" t="s">
        <v>6374</v>
      </c>
      <c r="E4539" s="1">
        <v>1970450</v>
      </c>
      <c r="F4539" s="8" t="s">
        <v>316</v>
      </c>
      <c r="G4539" s="1">
        <v>157636</v>
      </c>
      <c r="H4539" s="1">
        <f t="shared" si="240"/>
        <v>2128086</v>
      </c>
      <c r="I4539" s="2" t="s">
        <v>124</v>
      </c>
      <c r="J4539" s="2" t="s">
        <v>1197</v>
      </c>
      <c r="K4539" s="1">
        <f>+VLOOKUP(B4539,[35]Sheet1!$A:$H,6,0)</f>
        <v>1970450</v>
      </c>
      <c r="L4539" s="1">
        <f t="shared" si="239"/>
        <v>0</v>
      </c>
      <c r="M4539" s="6">
        <f>+VLOOKUP(B4539,[35]Sheet1!$A:$H,8,0)</f>
        <v>45629</v>
      </c>
      <c r="N4539" t="s">
        <v>6396</v>
      </c>
      <c r="R4539" s="4"/>
    </row>
    <row r="4540" spans="1:18" hidden="1" x14ac:dyDescent="0.2">
      <c r="A4540" s="6">
        <v>45617</v>
      </c>
      <c r="B4540" s="2">
        <v>66569</v>
      </c>
      <c r="C4540" s="2" t="s">
        <v>5404</v>
      </c>
      <c r="D4540" s="2" t="s">
        <v>6375</v>
      </c>
      <c r="E4540" s="1">
        <v>2294649</v>
      </c>
      <c r="F4540" s="8" t="s">
        <v>316</v>
      </c>
      <c r="G4540" s="1">
        <v>183572</v>
      </c>
      <c r="H4540" s="1">
        <f t="shared" si="240"/>
        <v>2478221</v>
      </c>
      <c r="I4540" s="2" t="s">
        <v>24</v>
      </c>
      <c r="J4540" s="2" t="s">
        <v>349</v>
      </c>
      <c r="K4540" s="1">
        <f>+VLOOKUP(B4540,[35]Sheet1!$A:$H,6,0)</f>
        <v>2294650</v>
      </c>
      <c r="L4540" s="1">
        <f t="shared" si="239"/>
        <v>1</v>
      </c>
      <c r="M4540" s="6">
        <f>+VLOOKUP(B4540,[35]Sheet1!$A:$H,8,0)</f>
        <v>45629</v>
      </c>
      <c r="N4540" t="s">
        <v>6396</v>
      </c>
      <c r="R4540" s="4"/>
    </row>
    <row r="4541" spans="1:18" hidden="1" x14ac:dyDescent="0.2">
      <c r="A4541" s="6">
        <v>45617</v>
      </c>
      <c r="B4541" s="2">
        <v>66570</v>
      </c>
      <c r="C4541" s="2" t="s">
        <v>5404</v>
      </c>
      <c r="D4541" s="2" t="s">
        <v>6376</v>
      </c>
      <c r="E4541" s="1">
        <v>2729749</v>
      </c>
      <c r="F4541" s="8" t="s">
        <v>316</v>
      </c>
      <c r="G4541" s="1">
        <v>218380</v>
      </c>
      <c r="H4541" s="1">
        <f t="shared" si="240"/>
        <v>2948129</v>
      </c>
      <c r="I4541" s="2" t="s">
        <v>2339</v>
      </c>
      <c r="J4541" s="2" t="s">
        <v>1408</v>
      </c>
      <c r="K4541" s="1">
        <f>+VLOOKUP(B4541,[35]Sheet1!$A:$H,6,0)</f>
        <v>2729750</v>
      </c>
      <c r="L4541" s="1">
        <f t="shared" ref="L4541:L4568" si="241">+K4541-E4541</f>
        <v>1</v>
      </c>
      <c r="M4541" s="6">
        <f>+VLOOKUP(B4541,[35]Sheet1!$A:$H,8,0)</f>
        <v>45629</v>
      </c>
      <c r="N4541" t="s">
        <v>6396</v>
      </c>
      <c r="R4541" s="4"/>
    </row>
    <row r="4542" spans="1:18" hidden="1" x14ac:dyDescent="0.2">
      <c r="A4542" s="6">
        <v>45617</v>
      </c>
      <c r="B4542" s="2">
        <v>66571</v>
      </c>
      <c r="C4542" s="2" t="s">
        <v>5404</v>
      </c>
      <c r="D4542" s="2" t="s">
        <v>6377</v>
      </c>
      <c r="E4542" s="1">
        <v>1970450</v>
      </c>
      <c r="F4542" s="8" t="s">
        <v>316</v>
      </c>
      <c r="G4542" s="1">
        <v>157636</v>
      </c>
      <c r="H4542" s="1">
        <f t="shared" si="240"/>
        <v>2128086</v>
      </c>
      <c r="I4542" s="2" t="s">
        <v>944</v>
      </c>
      <c r="J4542" s="2" t="s">
        <v>319</v>
      </c>
      <c r="K4542" s="1">
        <f>+VLOOKUP(B4542,[35]Sheet1!$A:$H,6,0)</f>
        <v>1970450</v>
      </c>
      <c r="L4542" s="1">
        <f t="shared" si="241"/>
        <v>0</v>
      </c>
      <c r="M4542" s="6">
        <f>+VLOOKUP(B4542,[35]Sheet1!$A:$H,8,0)</f>
        <v>45629</v>
      </c>
      <c r="N4542" t="s">
        <v>6396</v>
      </c>
      <c r="R4542" s="4"/>
    </row>
    <row r="4543" spans="1:18" hidden="1" x14ac:dyDescent="0.2">
      <c r="A4543" s="6">
        <v>45618</v>
      </c>
      <c r="B4543" s="2">
        <v>1754</v>
      </c>
      <c r="C4543" s="2" t="s">
        <v>5468</v>
      </c>
      <c r="D4543" s="2" t="s">
        <v>1889</v>
      </c>
      <c r="E4543" s="1">
        <v>-111606</v>
      </c>
      <c r="F4543" s="8" t="s">
        <v>316</v>
      </c>
      <c r="G4543" s="1">
        <v>-8928</v>
      </c>
      <c r="H4543" s="1">
        <f t="shared" si="240"/>
        <v>-120534</v>
      </c>
      <c r="I4543" s="2" t="s">
        <v>1900</v>
      </c>
      <c r="J4543" s="2" t="s">
        <v>441</v>
      </c>
      <c r="K4543" s="1">
        <f>+VLOOKUP(B4543,[35]Sheet1!$A:$H,6,0)</f>
        <v>-111606</v>
      </c>
      <c r="L4543" s="1">
        <f t="shared" si="241"/>
        <v>0</v>
      </c>
      <c r="M4543" s="6">
        <f>+VLOOKUP(B4543,[35]Sheet1!$A:$H,8,0)</f>
        <v>45629</v>
      </c>
      <c r="N4543" t="s">
        <v>6396</v>
      </c>
      <c r="R4543" s="4"/>
    </row>
    <row r="4544" spans="1:18" hidden="1" x14ac:dyDescent="0.2">
      <c r="A4544" s="6">
        <v>45618</v>
      </c>
      <c r="B4544" s="2">
        <v>1755</v>
      </c>
      <c r="C4544" s="2" t="s">
        <v>5468</v>
      </c>
      <c r="D4544" s="2" t="s">
        <v>1889</v>
      </c>
      <c r="E4544" s="1">
        <v>-643230</v>
      </c>
      <c r="F4544" s="8" t="s">
        <v>316</v>
      </c>
      <c r="G4544" s="1">
        <v>-51458</v>
      </c>
      <c r="H4544" s="1">
        <f t="shared" si="240"/>
        <v>-694688</v>
      </c>
      <c r="I4544" s="2" t="s">
        <v>1900</v>
      </c>
      <c r="J4544" s="2" t="s">
        <v>441</v>
      </c>
      <c r="K4544" s="1">
        <f>+VLOOKUP(B4544,[35]Sheet1!$A:$H,6,0)</f>
        <v>-643230</v>
      </c>
      <c r="L4544" s="1">
        <f t="shared" si="241"/>
        <v>0</v>
      </c>
      <c r="M4544" s="6">
        <f>+VLOOKUP(B4544,[35]Sheet1!$A:$H,8,0)</f>
        <v>45629</v>
      </c>
      <c r="N4544" t="s">
        <v>6396</v>
      </c>
      <c r="R4544" s="4"/>
    </row>
    <row r="4545" spans="1:18" hidden="1" x14ac:dyDescent="0.2">
      <c r="A4545" s="6">
        <v>45618</v>
      </c>
      <c r="B4545" s="2">
        <v>66601</v>
      </c>
      <c r="C4545" s="2" t="s">
        <v>5404</v>
      </c>
      <c r="D4545" s="2" t="s">
        <v>6378</v>
      </c>
      <c r="E4545" s="1">
        <v>2144100</v>
      </c>
      <c r="F4545" s="8" t="s">
        <v>316</v>
      </c>
      <c r="G4545" s="1">
        <v>171528</v>
      </c>
      <c r="H4545" s="1">
        <f t="shared" ref="H4545:H4568" si="242">+E4545+G4545</f>
        <v>2315628</v>
      </c>
      <c r="I4545" s="2" t="s">
        <v>2119</v>
      </c>
      <c r="J4545" s="2" t="s">
        <v>1150</v>
      </c>
      <c r="K4545" s="1">
        <f>+VLOOKUP(B4545,[35]Sheet1!$A:$H,6,0)</f>
        <v>2144100</v>
      </c>
      <c r="L4545" s="1">
        <f t="shared" si="241"/>
        <v>0</v>
      </c>
      <c r="M4545" s="6">
        <f>+VLOOKUP(B4545,[35]Sheet1!$A:$H,8,0)</f>
        <v>45629</v>
      </c>
      <c r="N4545" t="s">
        <v>6396</v>
      </c>
      <c r="R4545" s="4"/>
    </row>
    <row r="4546" spans="1:18" hidden="1" x14ac:dyDescent="0.2">
      <c r="A4546" s="6">
        <v>45619</v>
      </c>
      <c r="B4546" s="2">
        <v>66885</v>
      </c>
      <c r="C4546" s="2" t="s">
        <v>5404</v>
      </c>
      <c r="D4546" s="2" t="s">
        <v>6379</v>
      </c>
      <c r="E4546" s="1">
        <v>1110580</v>
      </c>
      <c r="F4546" s="8" t="s">
        <v>316</v>
      </c>
      <c r="G4546" s="1">
        <v>88846</v>
      </c>
      <c r="H4546" s="1">
        <f t="shared" si="242"/>
        <v>1199426</v>
      </c>
      <c r="I4546" s="2" t="s">
        <v>1222</v>
      </c>
      <c r="J4546" s="2" t="s">
        <v>915</v>
      </c>
      <c r="K4546" s="1">
        <f>+VLOOKUP(B4546,[35]Sheet1!$A:$H,6,0)</f>
        <v>1110575</v>
      </c>
      <c r="L4546" s="1">
        <f t="shared" si="241"/>
        <v>-5</v>
      </c>
      <c r="M4546" s="6">
        <f>+VLOOKUP(B4546,[35]Sheet1!$A:$H,8,0)</f>
        <v>45629</v>
      </c>
      <c r="N4546" t="s">
        <v>6396</v>
      </c>
      <c r="R4546" s="4"/>
    </row>
    <row r="4547" spans="1:18" hidden="1" x14ac:dyDescent="0.2">
      <c r="A4547" s="6">
        <v>45619</v>
      </c>
      <c r="B4547" s="2">
        <v>66911</v>
      </c>
      <c r="C4547" s="2" t="s">
        <v>5404</v>
      </c>
      <c r="D4547" s="2" t="s">
        <v>6380</v>
      </c>
      <c r="E4547" s="1">
        <v>2883150</v>
      </c>
      <c r="F4547" s="8" t="s">
        <v>316</v>
      </c>
      <c r="G4547" s="1">
        <v>230652</v>
      </c>
      <c r="H4547" s="1">
        <f t="shared" si="242"/>
        <v>3113802</v>
      </c>
      <c r="I4547" s="2" t="s">
        <v>1554</v>
      </c>
      <c r="J4547" s="2" t="s">
        <v>2830</v>
      </c>
      <c r="K4547" s="1">
        <f>+VLOOKUP(B4547,[35]Sheet1!$A:$H,6,0)</f>
        <v>2883150</v>
      </c>
      <c r="L4547" s="1">
        <f t="shared" si="241"/>
        <v>0</v>
      </c>
      <c r="M4547" s="6">
        <f>+VLOOKUP(B4547,[35]Sheet1!$A:$H,8,0)</f>
        <v>45629</v>
      </c>
      <c r="N4547" t="s">
        <v>6396</v>
      </c>
      <c r="R4547" s="4"/>
    </row>
    <row r="4548" spans="1:18" hidden="1" x14ac:dyDescent="0.2">
      <c r="A4548" s="6">
        <v>45619</v>
      </c>
      <c r="B4548" s="2">
        <v>66912</v>
      </c>
      <c r="C4548" s="2" t="s">
        <v>5404</v>
      </c>
      <c r="D4548" s="2" t="s">
        <v>6381</v>
      </c>
      <c r="E4548" s="1">
        <v>2632235</v>
      </c>
      <c r="F4548" s="8" t="s">
        <v>316</v>
      </c>
      <c r="G4548" s="1">
        <v>210579</v>
      </c>
      <c r="H4548" s="1">
        <f t="shared" si="242"/>
        <v>2842814</v>
      </c>
      <c r="I4548" s="2" t="s">
        <v>2339</v>
      </c>
      <c r="J4548" s="2" t="s">
        <v>1408</v>
      </c>
      <c r="K4548" s="1">
        <f>+VLOOKUP(B4548,[35]Sheet1!$A:$H,6,0)</f>
        <v>2632238</v>
      </c>
      <c r="L4548" s="1">
        <f t="shared" si="241"/>
        <v>3</v>
      </c>
      <c r="M4548" s="6">
        <f>+VLOOKUP(B4548,[35]Sheet1!$A:$H,8,0)</f>
        <v>45629</v>
      </c>
      <c r="N4548" t="s">
        <v>6396</v>
      </c>
      <c r="R4548" s="4"/>
    </row>
    <row r="4549" spans="1:18" hidden="1" x14ac:dyDescent="0.2">
      <c r="A4549" s="6">
        <v>45619</v>
      </c>
      <c r="B4549" s="2">
        <v>66913</v>
      </c>
      <c r="C4549" s="2" t="s">
        <v>5404</v>
      </c>
      <c r="D4549" s="2" t="s">
        <v>6382</v>
      </c>
      <c r="E4549" s="1">
        <v>8150785</v>
      </c>
      <c r="F4549" s="8" t="s">
        <v>316</v>
      </c>
      <c r="G4549" s="1">
        <v>652063</v>
      </c>
      <c r="H4549" s="1">
        <f t="shared" si="242"/>
        <v>8802848</v>
      </c>
      <c r="I4549" s="2" t="s">
        <v>1900</v>
      </c>
      <c r="J4549" s="2" t="s">
        <v>441</v>
      </c>
      <c r="K4549" s="1">
        <f>+VLOOKUP(B4549,[35]Sheet1!$A:$H,6,0)</f>
        <v>8150788</v>
      </c>
      <c r="L4549" s="1">
        <f t="shared" si="241"/>
        <v>3</v>
      </c>
      <c r="M4549" s="6">
        <f>+VLOOKUP(B4549,[35]Sheet1!$A:$H,8,0)</f>
        <v>45629</v>
      </c>
      <c r="N4549" t="s">
        <v>6396</v>
      </c>
      <c r="R4549" s="4"/>
    </row>
    <row r="4550" spans="1:18" hidden="1" x14ac:dyDescent="0.2">
      <c r="A4550" s="6">
        <v>45621</v>
      </c>
      <c r="B4550" s="2">
        <v>66954</v>
      </c>
      <c r="C4550" s="2" t="s">
        <v>5404</v>
      </c>
      <c r="D4550" s="2" t="s">
        <v>6383</v>
      </c>
      <c r="E4550" s="1">
        <v>5056960</v>
      </c>
      <c r="F4550" s="8" t="s">
        <v>316</v>
      </c>
      <c r="G4550" s="1">
        <v>404557</v>
      </c>
      <c r="H4550" s="1">
        <f t="shared" si="242"/>
        <v>5461517</v>
      </c>
      <c r="I4550" s="2" t="s">
        <v>2355</v>
      </c>
      <c r="J4550" s="2" t="s">
        <v>2013</v>
      </c>
      <c r="K4550" s="1">
        <f>+VLOOKUP(B4550,[35]Sheet1!$A:$H,6,0)</f>
        <v>5056963</v>
      </c>
      <c r="L4550" s="1">
        <f t="shared" si="241"/>
        <v>3</v>
      </c>
      <c r="M4550" s="6">
        <f>+VLOOKUP(B4550,[35]Sheet1!$A:$H,8,0)</f>
        <v>45629</v>
      </c>
      <c r="N4550" t="s">
        <v>6396</v>
      </c>
      <c r="R4550" s="4"/>
    </row>
    <row r="4551" spans="1:18" hidden="1" x14ac:dyDescent="0.2">
      <c r="A4551" s="6">
        <v>45623</v>
      </c>
      <c r="B4551" s="2">
        <v>1810</v>
      </c>
      <c r="C4551" s="2" t="s">
        <v>5468</v>
      </c>
      <c r="D4551" s="2" t="s">
        <v>1889</v>
      </c>
      <c r="E4551" s="1">
        <v>-342278</v>
      </c>
      <c r="F4551" s="8" t="s">
        <v>316</v>
      </c>
      <c r="G4551" s="1">
        <v>-27382</v>
      </c>
      <c r="H4551" s="1">
        <f t="shared" si="242"/>
        <v>-369660</v>
      </c>
      <c r="I4551" s="2" t="s">
        <v>1900</v>
      </c>
      <c r="J4551" s="2" t="s">
        <v>441</v>
      </c>
      <c r="K4551" s="1">
        <f>+VLOOKUP(B4551,[25]Sheet1!$A:$H,6,0)</f>
        <v>-342278</v>
      </c>
      <c r="L4551" s="1">
        <f t="shared" si="241"/>
        <v>0</v>
      </c>
      <c r="M4551" s="6">
        <f>+VLOOKUP(B4551,[25]Sheet1!$A:$H,8,0)</f>
        <v>45663</v>
      </c>
      <c r="N4551" t="s">
        <v>6516</v>
      </c>
      <c r="R4551" s="4"/>
    </row>
    <row r="4552" spans="1:18" hidden="1" x14ac:dyDescent="0.2">
      <c r="A4552" s="6">
        <v>45623</v>
      </c>
      <c r="B4552" s="2">
        <v>67204</v>
      </c>
      <c r="C4552" s="2" t="s">
        <v>5404</v>
      </c>
      <c r="D4552" s="2" t="s">
        <v>6384</v>
      </c>
      <c r="E4552" s="1">
        <v>1612410</v>
      </c>
      <c r="F4552" s="8" t="s">
        <v>316</v>
      </c>
      <c r="G4552" s="1">
        <v>128993</v>
      </c>
      <c r="H4552" s="1">
        <f t="shared" si="242"/>
        <v>1741403</v>
      </c>
      <c r="I4552" s="2" t="s">
        <v>1893</v>
      </c>
      <c r="J4552" s="2" t="s">
        <v>375</v>
      </c>
      <c r="K4552" s="1">
        <f>+VLOOKUP(B4552,[35]Sheet1!$A:$H,6,0)</f>
        <v>1612413</v>
      </c>
      <c r="L4552" s="1">
        <f t="shared" si="241"/>
        <v>3</v>
      </c>
      <c r="M4552" s="6">
        <f>+VLOOKUP(B4552,[35]Sheet1!$A:$H,8,0)</f>
        <v>45629</v>
      </c>
      <c r="N4552" t="s">
        <v>6396</v>
      </c>
      <c r="R4552" s="4"/>
    </row>
    <row r="4553" spans="1:18" hidden="1" x14ac:dyDescent="0.2">
      <c r="A4553" s="6">
        <v>45623</v>
      </c>
      <c r="B4553" s="2">
        <v>67205</v>
      </c>
      <c r="C4553" s="2" t="s">
        <v>5404</v>
      </c>
      <c r="D4553" s="2" t="s">
        <v>6385</v>
      </c>
      <c r="E4553" s="1">
        <v>1468620</v>
      </c>
      <c r="F4553" s="8" t="s">
        <v>316</v>
      </c>
      <c r="G4553" s="1">
        <v>117490</v>
      </c>
      <c r="H4553" s="1">
        <f t="shared" si="242"/>
        <v>1586110</v>
      </c>
      <c r="I4553" s="2" t="s">
        <v>1893</v>
      </c>
      <c r="J4553" s="2" t="s">
        <v>375</v>
      </c>
      <c r="K4553" s="1">
        <f>+VLOOKUP(B4553,[35]Sheet1!$A:$H,6,0)</f>
        <v>1468625</v>
      </c>
      <c r="L4553" s="1">
        <f t="shared" si="241"/>
        <v>5</v>
      </c>
      <c r="M4553" s="6">
        <f>+VLOOKUP(B4553,[35]Sheet1!$A:$H,8,0)</f>
        <v>45629</v>
      </c>
      <c r="N4553" t="s">
        <v>6396</v>
      </c>
      <c r="R4553" s="4"/>
    </row>
    <row r="4554" spans="1:18" hidden="1" x14ac:dyDescent="0.2">
      <c r="A4554" s="6">
        <v>45623</v>
      </c>
      <c r="B4554" s="2">
        <v>67207</v>
      </c>
      <c r="C4554" s="2" t="s">
        <v>5404</v>
      </c>
      <c r="D4554" s="2" t="s">
        <v>6386</v>
      </c>
      <c r="E4554" s="1">
        <v>3373290</v>
      </c>
      <c r="F4554" s="8" t="s">
        <v>316</v>
      </c>
      <c r="G4554" s="1">
        <v>269863</v>
      </c>
      <c r="H4554" s="1">
        <f t="shared" si="242"/>
        <v>3643153</v>
      </c>
      <c r="I4554" s="2" t="s">
        <v>1893</v>
      </c>
      <c r="J4554" s="2" t="s">
        <v>375</v>
      </c>
      <c r="K4554" s="1">
        <f>+VLOOKUP(B4554,[35]Sheet1!$A:$H,6,0)</f>
        <v>3373288</v>
      </c>
      <c r="L4554" s="1">
        <f t="shared" si="241"/>
        <v>-2</v>
      </c>
      <c r="M4554" s="6">
        <f>+VLOOKUP(B4554,[35]Sheet1!$A:$H,8,0)</f>
        <v>45629</v>
      </c>
      <c r="N4554" t="s">
        <v>6396</v>
      </c>
      <c r="R4554" s="4"/>
    </row>
    <row r="4555" spans="1:18" hidden="1" x14ac:dyDescent="0.2">
      <c r="A4555" s="6">
        <v>45623</v>
      </c>
      <c r="B4555" s="2">
        <v>67209</v>
      </c>
      <c r="C4555" s="2" t="s">
        <v>5404</v>
      </c>
      <c r="D4555" s="2" t="s">
        <v>6387</v>
      </c>
      <c r="E4555" s="1">
        <v>150549</v>
      </c>
      <c r="F4555" s="8" t="s">
        <v>316</v>
      </c>
      <c r="G4555" s="1">
        <v>12044</v>
      </c>
      <c r="H4555" s="1">
        <f t="shared" si="242"/>
        <v>162593</v>
      </c>
      <c r="I4555" s="2" t="s">
        <v>1893</v>
      </c>
      <c r="J4555" s="2" t="s">
        <v>375</v>
      </c>
      <c r="K4555" s="1">
        <f>+VLOOKUP(B4555,[35]Sheet1!$A:$H,6,0)</f>
        <v>150550</v>
      </c>
      <c r="L4555" s="1">
        <f t="shared" si="241"/>
        <v>1</v>
      </c>
      <c r="M4555" s="6">
        <f>+VLOOKUP(B4555,[35]Sheet1!$A:$H,8,0)</f>
        <v>45629</v>
      </c>
      <c r="N4555" t="s">
        <v>6396</v>
      </c>
      <c r="R4555" s="4"/>
    </row>
    <row r="4556" spans="1:18" hidden="1" x14ac:dyDescent="0.2">
      <c r="A4556" s="6">
        <v>45623</v>
      </c>
      <c r="B4556" s="2">
        <v>67210</v>
      </c>
      <c r="C4556" s="2" t="s">
        <v>5404</v>
      </c>
      <c r="D4556" s="2" t="s">
        <v>6388</v>
      </c>
      <c r="E4556" s="1">
        <v>5552900</v>
      </c>
      <c r="F4556" s="8" t="s">
        <v>316</v>
      </c>
      <c r="G4556" s="1">
        <v>444232</v>
      </c>
      <c r="H4556" s="1">
        <f t="shared" si="242"/>
        <v>5997132</v>
      </c>
      <c r="I4556" s="2" t="s">
        <v>1893</v>
      </c>
      <c r="J4556" s="2" t="s">
        <v>375</v>
      </c>
      <c r="K4556" s="1">
        <f>+VLOOKUP(B4556,[35]Sheet1!$A:$H,6,0)</f>
        <v>5552900</v>
      </c>
      <c r="L4556" s="1">
        <f t="shared" si="241"/>
        <v>0</v>
      </c>
      <c r="M4556" s="6">
        <f>+VLOOKUP(B4556,[35]Sheet1!$A:$H,8,0)</f>
        <v>45629</v>
      </c>
      <c r="N4556" t="s">
        <v>6396</v>
      </c>
      <c r="R4556" s="4"/>
    </row>
    <row r="4557" spans="1:18" hidden="1" x14ac:dyDescent="0.2">
      <c r="A4557" s="6">
        <v>45623</v>
      </c>
      <c r="B4557" s="2">
        <v>67223</v>
      </c>
      <c r="C4557" s="2" t="s">
        <v>5404</v>
      </c>
      <c r="D4557" s="2" t="s">
        <v>6389</v>
      </c>
      <c r="E4557" s="1">
        <v>6268980</v>
      </c>
      <c r="F4557" s="8" t="s">
        <v>316</v>
      </c>
      <c r="G4557" s="1">
        <v>501518</v>
      </c>
      <c r="H4557" s="1">
        <f t="shared" si="242"/>
        <v>6770498</v>
      </c>
      <c r="I4557" s="2" t="s">
        <v>2355</v>
      </c>
      <c r="J4557" s="2" t="s">
        <v>2013</v>
      </c>
      <c r="K4557" s="1">
        <f>+VLOOKUP(B4557,[35]Sheet1!$A:$H,6,0)</f>
        <v>6268975</v>
      </c>
      <c r="L4557" s="1">
        <f t="shared" si="241"/>
        <v>-5</v>
      </c>
      <c r="M4557" s="6">
        <f>+VLOOKUP(B4557,[35]Sheet1!$A:$H,8,0)</f>
        <v>45629</v>
      </c>
      <c r="N4557" t="s">
        <v>6396</v>
      </c>
      <c r="R4557" s="4"/>
    </row>
    <row r="4558" spans="1:18" hidden="1" x14ac:dyDescent="0.2">
      <c r="A4558" s="6">
        <v>45623</v>
      </c>
      <c r="B4558" s="2">
        <v>67224</v>
      </c>
      <c r="C4558" s="2" t="s">
        <v>5404</v>
      </c>
      <c r="D4558" s="2" t="s">
        <v>6390</v>
      </c>
      <c r="E4558" s="1">
        <v>1116060</v>
      </c>
      <c r="F4558" s="8" t="s">
        <v>316</v>
      </c>
      <c r="G4558" s="1">
        <v>89285</v>
      </c>
      <c r="H4558" s="1">
        <f t="shared" si="242"/>
        <v>1205345</v>
      </c>
      <c r="I4558" s="2" t="s">
        <v>2355</v>
      </c>
      <c r="J4558" s="2" t="s">
        <v>2013</v>
      </c>
      <c r="K4558" s="1">
        <f>+VLOOKUP(B4558,[35]Sheet1!$A:$H,6,0)</f>
        <v>1116063</v>
      </c>
      <c r="L4558" s="1">
        <f t="shared" si="241"/>
        <v>3</v>
      </c>
      <c r="M4558" s="6">
        <f>+VLOOKUP(B4558,[35]Sheet1!$A:$H,8,0)</f>
        <v>45629</v>
      </c>
      <c r="N4558" t="s">
        <v>6396</v>
      </c>
      <c r="R4558" s="4"/>
    </row>
    <row r="4559" spans="1:18" hidden="1" x14ac:dyDescent="0.2">
      <c r="A4559" s="6">
        <v>45625</v>
      </c>
      <c r="B4559" s="2">
        <v>68125</v>
      </c>
      <c r="C4559" s="2" t="s">
        <v>5404</v>
      </c>
      <c r="D4559" s="2" t="s">
        <v>6391</v>
      </c>
      <c r="E4559" s="1">
        <v>2381320</v>
      </c>
      <c r="F4559" s="8" t="s">
        <v>316</v>
      </c>
      <c r="G4559" s="1">
        <v>190506</v>
      </c>
      <c r="H4559" s="1">
        <f t="shared" si="242"/>
        <v>2571826</v>
      </c>
      <c r="I4559" s="2" t="s">
        <v>1222</v>
      </c>
      <c r="J4559" s="2" t="s">
        <v>915</v>
      </c>
      <c r="K4559" s="1">
        <f>+VLOOKUP(B4559,[35]Sheet1!$A:$H,6,0)</f>
        <v>2381325</v>
      </c>
      <c r="L4559" s="1">
        <f t="shared" si="241"/>
        <v>5</v>
      </c>
      <c r="M4559" s="6">
        <f>+VLOOKUP(B4559,[35]Sheet1!$A:$H,8,0)</f>
        <v>45629</v>
      </c>
      <c r="N4559" t="s">
        <v>6396</v>
      </c>
      <c r="R4559" s="4"/>
    </row>
    <row r="4560" spans="1:18" hidden="1" x14ac:dyDescent="0.2">
      <c r="A4560" s="6">
        <v>45625</v>
      </c>
      <c r="B4560" s="2">
        <v>68126</v>
      </c>
      <c r="C4560" s="2" t="s">
        <v>5404</v>
      </c>
      <c r="D4560" s="2" t="s">
        <v>6392</v>
      </c>
      <c r="E4560" s="1">
        <v>2026650</v>
      </c>
      <c r="F4560" s="8" t="s">
        <v>316</v>
      </c>
      <c r="G4560" s="1">
        <v>162132</v>
      </c>
      <c r="H4560" s="1">
        <f t="shared" si="242"/>
        <v>2188782</v>
      </c>
      <c r="I4560" s="2" t="s">
        <v>2355</v>
      </c>
      <c r="J4560" s="2" t="s">
        <v>2013</v>
      </c>
      <c r="K4560" s="1">
        <f>+VLOOKUP(B4560,[35]Sheet1!$A:$H,6,0)</f>
        <v>2026650</v>
      </c>
      <c r="L4560" s="1">
        <f t="shared" si="241"/>
        <v>0</v>
      </c>
      <c r="M4560" s="6">
        <f>+VLOOKUP(B4560,[35]Sheet1!$A:$H,8,0)</f>
        <v>45629</v>
      </c>
      <c r="N4560" t="s">
        <v>6396</v>
      </c>
      <c r="R4560" s="4"/>
    </row>
    <row r="4561" spans="1:18" hidden="1" x14ac:dyDescent="0.2">
      <c r="A4561" s="6">
        <v>45625</v>
      </c>
      <c r="B4561" s="2">
        <v>68127</v>
      </c>
      <c r="C4561" s="2" t="s">
        <v>5404</v>
      </c>
      <c r="D4561" s="2" t="s">
        <v>6393</v>
      </c>
      <c r="E4561" s="1">
        <v>2426800</v>
      </c>
      <c r="F4561" s="8" t="s">
        <v>316</v>
      </c>
      <c r="G4561" s="1">
        <v>194144</v>
      </c>
      <c r="H4561" s="1">
        <f t="shared" si="242"/>
        <v>2620944</v>
      </c>
      <c r="I4561" s="2" t="s">
        <v>2355</v>
      </c>
      <c r="J4561" s="2" t="s">
        <v>2013</v>
      </c>
      <c r="K4561" s="1">
        <f>+VLOOKUP(B4561,[35]Sheet1!$A:$H,6,0)</f>
        <v>2426800</v>
      </c>
      <c r="L4561" s="1">
        <f t="shared" si="241"/>
        <v>0</v>
      </c>
      <c r="M4561" s="6">
        <f>+VLOOKUP(B4561,[35]Sheet1!$A:$H,8,0)</f>
        <v>45629</v>
      </c>
      <c r="N4561" t="s">
        <v>6396</v>
      </c>
      <c r="R4561" s="4"/>
    </row>
    <row r="4562" spans="1:18" hidden="1" x14ac:dyDescent="0.2">
      <c r="A4562" s="6">
        <v>45625</v>
      </c>
      <c r="B4562" s="2">
        <v>68128</v>
      </c>
      <c r="C4562" s="2" t="s">
        <v>5404</v>
      </c>
      <c r="D4562" s="2" t="s">
        <v>6394</v>
      </c>
      <c r="E4562" s="1">
        <v>2381320</v>
      </c>
      <c r="F4562" s="8" t="s">
        <v>316</v>
      </c>
      <c r="G4562" s="1">
        <v>190506</v>
      </c>
      <c r="H4562" s="1">
        <f t="shared" si="242"/>
        <v>2571826</v>
      </c>
      <c r="I4562" s="2" t="s">
        <v>944</v>
      </c>
      <c r="J4562" s="2" t="s">
        <v>319</v>
      </c>
      <c r="K4562" s="1">
        <f>+VLOOKUP(B4562,[35]Sheet1!$A:$H,6,0)</f>
        <v>2381325</v>
      </c>
      <c r="L4562" s="1">
        <f t="shared" si="241"/>
        <v>5</v>
      </c>
      <c r="M4562" s="6">
        <f>+VLOOKUP(B4562,[35]Sheet1!$A:$H,8,0)</f>
        <v>45629</v>
      </c>
      <c r="N4562" t="s">
        <v>6396</v>
      </c>
      <c r="R4562" s="4"/>
    </row>
    <row r="4563" spans="1:18" hidden="1" x14ac:dyDescent="0.2">
      <c r="A4563" s="6">
        <v>45625</v>
      </c>
      <c r="B4563" s="2">
        <v>68129</v>
      </c>
      <c r="C4563" s="2" t="s">
        <v>5404</v>
      </c>
      <c r="D4563" s="2" t="s">
        <v>6395</v>
      </c>
      <c r="E4563" s="1">
        <v>1819901</v>
      </c>
      <c r="F4563" s="8" t="s">
        <v>316</v>
      </c>
      <c r="G4563" s="1">
        <v>145592</v>
      </c>
      <c r="H4563" s="1">
        <f t="shared" si="242"/>
        <v>1965493</v>
      </c>
      <c r="I4563" s="2" t="s">
        <v>2818</v>
      </c>
      <c r="J4563" s="2" t="s">
        <v>364</v>
      </c>
      <c r="K4563" s="1">
        <f>+VLOOKUP(B4563,[35]Sheet1!$A:$H,6,0)</f>
        <v>1819900</v>
      </c>
      <c r="L4563" s="1">
        <f t="shared" si="241"/>
        <v>-1</v>
      </c>
      <c r="M4563" s="6">
        <f>+VLOOKUP(B4563,[35]Sheet1!$A:$H,8,0)</f>
        <v>45629</v>
      </c>
      <c r="N4563" t="s">
        <v>6396</v>
      </c>
      <c r="R4563" s="4"/>
    </row>
    <row r="4564" spans="1:18" hidden="1" x14ac:dyDescent="0.2">
      <c r="A4564" s="6">
        <v>45626</v>
      </c>
      <c r="B4564" s="2">
        <v>1844</v>
      </c>
      <c r="C4564" s="2" t="s">
        <v>5468</v>
      </c>
      <c r="D4564" s="2" t="s">
        <v>1889</v>
      </c>
      <c r="E4564" s="1">
        <v>-643230</v>
      </c>
      <c r="F4564" s="8" t="s">
        <v>316</v>
      </c>
      <c r="G4564" s="1">
        <v>-51458</v>
      </c>
      <c r="H4564" s="1">
        <f t="shared" si="242"/>
        <v>-694688</v>
      </c>
      <c r="I4564" s="2" t="s">
        <v>124</v>
      </c>
      <c r="J4564" s="2" t="s">
        <v>1197</v>
      </c>
      <c r="K4564" s="1">
        <f>+VLOOKUP(B4564,[35]Sheet1!$A:$H,6,0)</f>
        <v>-643225</v>
      </c>
      <c r="L4564" s="1">
        <f t="shared" si="241"/>
        <v>5</v>
      </c>
      <c r="M4564" s="6">
        <f>+VLOOKUP(B4564,[35]Sheet1!$A:$H,8,0)</f>
        <v>45629</v>
      </c>
      <c r="N4564" t="s">
        <v>6396</v>
      </c>
      <c r="R4564" s="4"/>
    </row>
    <row r="4565" spans="1:18" hidden="1" x14ac:dyDescent="0.2">
      <c r="A4565" s="6">
        <v>45626</v>
      </c>
      <c r="B4565" s="2">
        <v>1845</v>
      </c>
      <c r="C4565" s="2" t="s">
        <v>5468</v>
      </c>
      <c r="D4565" s="2" t="s">
        <v>1889</v>
      </c>
      <c r="E4565" s="1">
        <v>-83705</v>
      </c>
      <c r="F4565" s="8" t="s">
        <v>316</v>
      </c>
      <c r="G4565" s="1">
        <v>-6696</v>
      </c>
      <c r="H4565" s="1">
        <f t="shared" si="242"/>
        <v>-90401</v>
      </c>
      <c r="I4565" s="2" t="s">
        <v>124</v>
      </c>
      <c r="J4565" s="2" t="s">
        <v>1197</v>
      </c>
      <c r="K4565" s="1">
        <f>+VLOOKUP(B4565,[35]Sheet1!$A:$H,6,0)</f>
        <v>-83710</v>
      </c>
      <c r="L4565" s="1">
        <f t="shared" si="241"/>
        <v>-5</v>
      </c>
      <c r="M4565" s="6">
        <f>+VLOOKUP(B4565,[35]Sheet1!$A:$H,8,0)</f>
        <v>45629</v>
      </c>
      <c r="N4565" t="s">
        <v>6396</v>
      </c>
      <c r="R4565" s="4"/>
    </row>
    <row r="4566" spans="1:18" hidden="1" x14ac:dyDescent="0.2">
      <c r="A4566" s="6">
        <v>45626</v>
      </c>
      <c r="B4566" s="2">
        <v>1846</v>
      </c>
      <c r="C4566" s="2" t="s">
        <v>5468</v>
      </c>
      <c r="D4566" s="2" t="s">
        <v>1889</v>
      </c>
      <c r="E4566" s="1">
        <v>-950624</v>
      </c>
      <c r="F4566" s="8" t="s">
        <v>316</v>
      </c>
      <c r="G4566" s="1">
        <v>-76049</v>
      </c>
      <c r="H4566" s="1">
        <f t="shared" si="242"/>
        <v>-1026673</v>
      </c>
      <c r="I4566" s="2" t="s">
        <v>2355</v>
      </c>
      <c r="J4566" s="2" t="s">
        <v>2013</v>
      </c>
      <c r="K4566" s="1">
        <f>+VLOOKUP(B4566,[25]Sheet1!$A:$H,6,0)</f>
        <v>-950612</v>
      </c>
      <c r="L4566" s="1">
        <f t="shared" si="241"/>
        <v>12</v>
      </c>
      <c r="M4566" s="6">
        <f>+VLOOKUP(B4566,[25]Sheet1!$A:$H,8,0)</f>
        <v>45663</v>
      </c>
      <c r="N4566" t="s">
        <v>6516</v>
      </c>
      <c r="R4566" s="4"/>
    </row>
    <row r="4567" spans="1:18" hidden="1" x14ac:dyDescent="0.2">
      <c r="A4567" s="6">
        <v>45626</v>
      </c>
      <c r="B4567" s="2">
        <v>1847</v>
      </c>
      <c r="C4567" s="2" t="s">
        <v>5468</v>
      </c>
      <c r="D4567" s="2" t="s">
        <v>1889</v>
      </c>
      <c r="E4567" s="1">
        <v>-1066152</v>
      </c>
      <c r="F4567" s="8" t="s">
        <v>316</v>
      </c>
      <c r="G4567" s="1">
        <v>-85292</v>
      </c>
      <c r="H4567" s="1">
        <f t="shared" si="242"/>
        <v>-1151444</v>
      </c>
      <c r="I4567" s="2" t="s">
        <v>2355</v>
      </c>
      <c r="J4567" s="2" t="s">
        <v>2013</v>
      </c>
      <c r="K4567" s="1">
        <f>+VLOOKUP(B4567,[25]Sheet1!$A:$H,6,0)</f>
        <v>-1066150</v>
      </c>
      <c r="L4567" s="1">
        <f t="shared" si="241"/>
        <v>2</v>
      </c>
      <c r="M4567" s="6">
        <f>+VLOOKUP(B4567,[25]Sheet1!$A:$H,8,0)</f>
        <v>45663</v>
      </c>
      <c r="N4567" t="s">
        <v>6516</v>
      </c>
      <c r="R4567" s="4"/>
    </row>
    <row r="4568" spans="1:18" hidden="1" x14ac:dyDescent="0.2">
      <c r="A4568" s="6">
        <v>45626</v>
      </c>
      <c r="B4568" s="2">
        <v>1848</v>
      </c>
      <c r="C4568" s="2" t="s">
        <v>5468</v>
      </c>
      <c r="D4568" s="2" t="s">
        <v>1889</v>
      </c>
      <c r="E4568" s="1">
        <v>-446424</v>
      </c>
      <c r="F4568" s="8" t="s">
        <v>316</v>
      </c>
      <c r="G4568" s="1">
        <v>-35714</v>
      </c>
      <c r="H4568" s="1">
        <f t="shared" si="242"/>
        <v>-482138</v>
      </c>
      <c r="I4568" s="2" t="s">
        <v>2355</v>
      </c>
      <c r="J4568" s="2" t="s">
        <v>2013</v>
      </c>
      <c r="K4568" s="1">
        <f>+VLOOKUP(B4568,[25]Sheet1!$A:$H,6,0)</f>
        <v>-446438</v>
      </c>
      <c r="L4568" s="1">
        <f t="shared" si="241"/>
        <v>-14</v>
      </c>
      <c r="M4568" s="6">
        <f>+VLOOKUP(B4568,[25]Sheet1!$A:$H,8,0)</f>
        <v>45663</v>
      </c>
      <c r="N4568" t="s">
        <v>6516</v>
      </c>
      <c r="R4568" s="4"/>
    </row>
    <row r="4569" spans="1:18" hidden="1" x14ac:dyDescent="0.2">
      <c r="A4569" s="6">
        <v>45630</v>
      </c>
      <c r="B4569" s="2">
        <v>68768</v>
      </c>
      <c r="C4569" s="2" t="s">
        <v>5404</v>
      </c>
      <c r="D4569" s="2" t="s">
        <v>6398</v>
      </c>
      <c r="E4569" s="1">
        <v>1110580</v>
      </c>
      <c r="F4569" s="8" t="s">
        <v>316</v>
      </c>
      <c r="G4569" s="1">
        <v>88846</v>
      </c>
      <c r="H4569" s="1">
        <v>1199426</v>
      </c>
      <c r="I4569" s="2" t="s">
        <v>1893</v>
      </c>
      <c r="J4569" s="2" t="s">
        <v>375</v>
      </c>
      <c r="K4569" s="1">
        <f>+VLOOKUP(B4569,[25]Sheet1!$A:$H,6,0)</f>
        <v>1110575</v>
      </c>
      <c r="L4569" s="1">
        <f t="shared" ref="L4569:L4632" si="243">+K4569-E4569</f>
        <v>-5</v>
      </c>
      <c r="M4569" s="6">
        <f>+VLOOKUP(B4569,[25]Sheet1!$A:$H,8,0)</f>
        <v>45663</v>
      </c>
      <c r="N4569" t="s">
        <v>6516</v>
      </c>
      <c r="R4569" s="4"/>
    </row>
    <row r="4570" spans="1:18" hidden="1" x14ac:dyDescent="0.2">
      <c r="A4570" s="6">
        <v>45630</v>
      </c>
      <c r="B4570" s="2">
        <v>68774</v>
      </c>
      <c r="C4570" s="2" t="s">
        <v>5404</v>
      </c>
      <c r="D4570" s="2" t="s">
        <v>6399</v>
      </c>
      <c r="E4570" s="1">
        <v>6578410</v>
      </c>
      <c r="F4570" s="8" t="s">
        <v>316</v>
      </c>
      <c r="G4570" s="1">
        <v>526273</v>
      </c>
      <c r="H4570" s="1">
        <v>7104683</v>
      </c>
      <c r="I4570" s="2" t="s">
        <v>1893</v>
      </c>
      <c r="J4570" s="2" t="s">
        <v>375</v>
      </c>
      <c r="K4570" s="1">
        <f>+VLOOKUP(B4570,[25]Sheet1!$A:$H,6,0)</f>
        <v>6578413</v>
      </c>
      <c r="L4570" s="1">
        <f t="shared" si="243"/>
        <v>3</v>
      </c>
      <c r="M4570" s="6">
        <f>+VLOOKUP(B4570,[25]Sheet1!$A:$H,8,0)</f>
        <v>45663</v>
      </c>
      <c r="N4570" t="s">
        <v>6516</v>
      </c>
      <c r="R4570" s="4"/>
    </row>
    <row r="4571" spans="1:18" hidden="1" x14ac:dyDescent="0.2">
      <c r="A4571" s="6">
        <v>45630</v>
      </c>
      <c r="B4571" s="2">
        <v>68775</v>
      </c>
      <c r="C4571" s="2" t="s">
        <v>5404</v>
      </c>
      <c r="D4571" s="2" t="s">
        <v>6400</v>
      </c>
      <c r="E4571" s="1">
        <v>50183</v>
      </c>
      <c r="F4571" s="8" t="s">
        <v>316</v>
      </c>
      <c r="G4571" s="1">
        <v>4015</v>
      </c>
      <c r="H4571" s="1">
        <v>54198</v>
      </c>
      <c r="I4571" s="2" t="s">
        <v>1893</v>
      </c>
      <c r="J4571" s="2" t="s">
        <v>375</v>
      </c>
      <c r="K4571" s="1">
        <f>+VLOOKUP(B4571,[25]Sheet1!$A:$H,6,0)</f>
        <v>50188</v>
      </c>
      <c r="L4571" s="1">
        <f t="shared" si="243"/>
        <v>5</v>
      </c>
      <c r="M4571" s="6">
        <f>+VLOOKUP(B4571,[25]Sheet1!$A:$H,8,0)</f>
        <v>45663</v>
      </c>
      <c r="N4571" t="s">
        <v>6516</v>
      </c>
      <c r="R4571" s="4"/>
    </row>
    <row r="4572" spans="1:18" hidden="1" x14ac:dyDescent="0.2">
      <c r="A4572" s="6">
        <v>45630</v>
      </c>
      <c r="B4572" s="2">
        <v>68776</v>
      </c>
      <c r="C4572" s="2" t="s">
        <v>5404</v>
      </c>
      <c r="D4572" s="2" t="s">
        <v>6401</v>
      </c>
      <c r="E4572" s="1">
        <v>1468620</v>
      </c>
      <c r="F4572" s="8" t="s">
        <v>316</v>
      </c>
      <c r="G4572" s="1">
        <v>117490</v>
      </c>
      <c r="H4572" s="1">
        <v>1586110</v>
      </c>
      <c r="I4572" s="2" t="s">
        <v>1893</v>
      </c>
      <c r="J4572" s="2" t="s">
        <v>375</v>
      </c>
      <c r="K4572" s="1">
        <f>+VLOOKUP(B4572,[25]Sheet1!$A:$H,6,0)</f>
        <v>1468625</v>
      </c>
      <c r="L4572" s="1">
        <f t="shared" si="243"/>
        <v>5</v>
      </c>
      <c r="M4572" s="6">
        <f>+VLOOKUP(B4572,[25]Sheet1!$A:$H,8,0)</f>
        <v>45663</v>
      </c>
      <c r="N4572" t="s">
        <v>6516</v>
      </c>
      <c r="R4572" s="4"/>
    </row>
    <row r="4573" spans="1:18" hidden="1" x14ac:dyDescent="0.2">
      <c r="A4573" s="6">
        <v>45630</v>
      </c>
      <c r="B4573" s="2">
        <v>68777</v>
      </c>
      <c r="C4573" s="2" t="s">
        <v>5404</v>
      </c>
      <c r="D4573" s="2" t="s">
        <v>6402</v>
      </c>
      <c r="E4573" s="1">
        <v>3570878</v>
      </c>
      <c r="F4573" s="8" t="s">
        <v>316</v>
      </c>
      <c r="G4573" s="1">
        <v>285670</v>
      </c>
      <c r="H4573" s="1">
        <v>3856548</v>
      </c>
      <c r="I4573" s="2" t="s">
        <v>944</v>
      </c>
      <c r="J4573" s="2" t="s">
        <v>319</v>
      </c>
      <c r="K4573" s="1">
        <f>+VLOOKUP(B4573,[25]Sheet1!$A:$H,6,0)</f>
        <v>3570875</v>
      </c>
      <c r="L4573" s="1">
        <f t="shared" si="243"/>
        <v>-3</v>
      </c>
      <c r="M4573" s="6">
        <f>+VLOOKUP(B4573,[25]Sheet1!$A:$H,8,0)</f>
        <v>45663</v>
      </c>
      <c r="N4573" t="s">
        <v>6516</v>
      </c>
      <c r="R4573" s="4"/>
    </row>
    <row r="4574" spans="1:18" hidden="1" x14ac:dyDescent="0.2">
      <c r="A4574" s="6">
        <v>45630</v>
      </c>
      <c r="B4574" s="2">
        <v>68778</v>
      </c>
      <c r="C4574" s="2" t="s">
        <v>5404</v>
      </c>
      <c r="D4574" s="2" t="s">
        <v>6403</v>
      </c>
      <c r="E4574" s="1">
        <v>3849940</v>
      </c>
      <c r="F4574" s="8" t="s">
        <v>316</v>
      </c>
      <c r="G4574" s="1">
        <v>307995</v>
      </c>
      <c r="H4574" s="1">
        <v>4157935</v>
      </c>
      <c r="I4574" s="2" t="s">
        <v>1900</v>
      </c>
      <c r="J4574" s="2" t="s">
        <v>441</v>
      </c>
      <c r="K4574" s="1">
        <f>+VLOOKUP(B4574,[25]Sheet1!$A:$H,6,0)</f>
        <v>3849938</v>
      </c>
      <c r="L4574" s="1">
        <f t="shared" si="243"/>
        <v>-2</v>
      </c>
      <c r="M4574" s="6">
        <f>+VLOOKUP(B4574,[25]Sheet1!$A:$H,8,0)</f>
        <v>45663</v>
      </c>
      <c r="N4574" t="s">
        <v>6516</v>
      </c>
      <c r="R4574" s="4"/>
    </row>
    <row r="4575" spans="1:18" hidden="1" x14ac:dyDescent="0.2">
      <c r="A4575" s="6">
        <v>45630</v>
      </c>
      <c r="B4575" s="2">
        <v>68779</v>
      </c>
      <c r="C4575" s="2" t="s">
        <v>5404</v>
      </c>
      <c r="D4575" s="2" t="s">
        <v>6404</v>
      </c>
      <c r="E4575" s="1">
        <v>3849940</v>
      </c>
      <c r="F4575" s="8" t="s">
        <v>316</v>
      </c>
      <c r="G4575" s="1">
        <v>307995</v>
      </c>
      <c r="H4575" s="1">
        <v>4157935</v>
      </c>
      <c r="I4575" s="2" t="s">
        <v>2445</v>
      </c>
      <c r="J4575" s="2" t="s">
        <v>1098</v>
      </c>
      <c r="K4575" s="1">
        <f>+VLOOKUP(B4575,[25]Sheet1!$A:$H,6,0)</f>
        <v>3849938</v>
      </c>
      <c r="L4575" s="1">
        <f t="shared" si="243"/>
        <v>-2</v>
      </c>
      <c r="M4575" s="6">
        <f>+VLOOKUP(B4575,[25]Sheet1!$A:$H,8,0)</f>
        <v>45663</v>
      </c>
      <c r="N4575" t="s">
        <v>6516</v>
      </c>
      <c r="R4575" s="4"/>
    </row>
    <row r="4576" spans="1:18" hidden="1" x14ac:dyDescent="0.2">
      <c r="A4576" s="6">
        <v>45630</v>
      </c>
      <c r="B4576" s="2">
        <v>68780</v>
      </c>
      <c r="C4576" s="2" t="s">
        <v>5404</v>
      </c>
      <c r="D4576" s="2" t="s">
        <v>6405</v>
      </c>
      <c r="E4576" s="1">
        <v>558030</v>
      </c>
      <c r="F4576" s="8" t="s">
        <v>316</v>
      </c>
      <c r="G4576" s="1">
        <v>44642</v>
      </c>
      <c r="H4576" s="1">
        <v>602672</v>
      </c>
      <c r="I4576" s="2" t="s">
        <v>124</v>
      </c>
      <c r="J4576" s="2" t="s">
        <v>1197</v>
      </c>
      <c r="K4576" s="1">
        <f>+VLOOKUP(B4576,[25]Sheet1!$A:$H,6,0)</f>
        <v>558025</v>
      </c>
      <c r="L4576" s="1">
        <f t="shared" si="243"/>
        <v>-5</v>
      </c>
      <c r="M4576" s="6">
        <f>+VLOOKUP(B4576,[25]Sheet1!$A:$H,8,0)</f>
        <v>45663</v>
      </c>
      <c r="N4576" t="s">
        <v>6516</v>
      </c>
      <c r="R4576" s="4"/>
    </row>
    <row r="4577" spans="1:18" hidden="1" x14ac:dyDescent="0.2">
      <c r="A4577" s="6">
        <v>45630</v>
      </c>
      <c r="B4577" s="2">
        <v>68781</v>
      </c>
      <c r="C4577" s="2" t="s">
        <v>5404</v>
      </c>
      <c r="D4577" s="2" t="s">
        <v>6406</v>
      </c>
      <c r="E4577" s="1">
        <v>1468620</v>
      </c>
      <c r="F4577" s="8" t="s">
        <v>316</v>
      </c>
      <c r="G4577" s="1">
        <v>117490</v>
      </c>
      <c r="H4577" s="1">
        <v>1586110</v>
      </c>
      <c r="I4577" s="2" t="s">
        <v>24</v>
      </c>
      <c r="J4577" s="2" t="s">
        <v>349</v>
      </c>
      <c r="K4577" s="1">
        <f>+VLOOKUP(B4577,[25]Sheet1!$A:$H,6,0)</f>
        <v>1468625</v>
      </c>
      <c r="L4577" s="1">
        <f t="shared" si="243"/>
        <v>5</v>
      </c>
      <c r="M4577" s="6">
        <f>+VLOOKUP(B4577,[25]Sheet1!$A:$H,8,0)</f>
        <v>45663</v>
      </c>
      <c r="N4577" t="s">
        <v>6516</v>
      </c>
      <c r="R4577" s="4"/>
    </row>
    <row r="4578" spans="1:18" hidden="1" x14ac:dyDescent="0.2">
      <c r="A4578" s="6">
        <v>45630</v>
      </c>
      <c r="B4578" s="2">
        <v>68782</v>
      </c>
      <c r="C4578" s="2" t="s">
        <v>5404</v>
      </c>
      <c r="D4578" s="2" t="s">
        <v>6407</v>
      </c>
      <c r="E4578" s="1">
        <v>3827810</v>
      </c>
      <c r="F4578" s="8" t="s">
        <v>316</v>
      </c>
      <c r="G4578" s="1">
        <v>306225</v>
      </c>
      <c r="H4578" s="1">
        <v>4134035</v>
      </c>
      <c r="I4578" s="2" t="s">
        <v>2355</v>
      </c>
      <c r="J4578" s="2" t="s">
        <v>2013</v>
      </c>
      <c r="K4578" s="1">
        <f>+VLOOKUP(B4578,[25]Sheet1!$A:$H,6,0)</f>
        <v>3827813</v>
      </c>
      <c r="L4578" s="1">
        <f t="shared" si="243"/>
        <v>3</v>
      </c>
      <c r="M4578" s="6">
        <f>+VLOOKUP(B4578,[25]Sheet1!$A:$H,8,0)</f>
        <v>45663</v>
      </c>
      <c r="N4578" t="s">
        <v>6516</v>
      </c>
      <c r="R4578" s="4"/>
    </row>
    <row r="4579" spans="1:18" hidden="1" x14ac:dyDescent="0.2">
      <c r="A4579" s="6">
        <v>45630</v>
      </c>
      <c r="B4579" s="2">
        <v>68783</v>
      </c>
      <c r="C4579" s="2" t="s">
        <v>5404</v>
      </c>
      <c r="D4579" s="2" t="s">
        <v>6408</v>
      </c>
      <c r="E4579" s="1">
        <v>8147830</v>
      </c>
      <c r="F4579" s="8" t="s">
        <v>316</v>
      </c>
      <c r="G4579" s="1">
        <v>651826</v>
      </c>
      <c r="H4579" s="1">
        <v>8799656</v>
      </c>
      <c r="I4579" s="2" t="s">
        <v>2355</v>
      </c>
      <c r="J4579" s="2" t="s">
        <v>2013</v>
      </c>
      <c r="K4579" s="1">
        <f>+VLOOKUP(B4579,[25]Sheet1!$A:$H,6,0)</f>
        <v>8147825</v>
      </c>
      <c r="L4579" s="1">
        <f t="shared" si="243"/>
        <v>-5</v>
      </c>
      <c r="M4579" s="6">
        <f>+VLOOKUP(B4579,[25]Sheet1!$A:$H,8,0)</f>
        <v>45663</v>
      </c>
      <c r="N4579" t="s">
        <v>6516</v>
      </c>
      <c r="R4579" s="4"/>
    </row>
    <row r="4580" spans="1:18" hidden="1" x14ac:dyDescent="0.2">
      <c r="A4580" s="6">
        <v>45630</v>
      </c>
      <c r="B4580" s="2">
        <v>68784</v>
      </c>
      <c r="C4580" s="2" t="s">
        <v>5404</v>
      </c>
      <c r="D4580" s="2" t="s">
        <v>6409</v>
      </c>
      <c r="E4580" s="1">
        <v>1003660</v>
      </c>
      <c r="F4580" s="8" t="s">
        <v>316</v>
      </c>
      <c r="G4580" s="1">
        <v>80293</v>
      </c>
      <c r="H4580" s="1">
        <v>1083953</v>
      </c>
      <c r="I4580" s="2" t="s">
        <v>2355</v>
      </c>
      <c r="J4580" s="2" t="s">
        <v>2013</v>
      </c>
      <c r="K4580" s="1">
        <f>+VLOOKUP(B4580,[25]Sheet1!$A:$H,6,0)</f>
        <v>1003663</v>
      </c>
      <c r="L4580" s="1">
        <f t="shared" si="243"/>
        <v>3</v>
      </c>
      <c r="M4580" s="6">
        <f>+VLOOKUP(B4580,[25]Sheet1!$A:$H,8,0)</f>
        <v>45663</v>
      </c>
      <c r="N4580" t="s">
        <v>6516</v>
      </c>
      <c r="R4580" s="4"/>
    </row>
    <row r="4581" spans="1:18" hidden="1" x14ac:dyDescent="0.2">
      <c r="A4581" s="6">
        <v>45630</v>
      </c>
      <c r="B4581" s="2">
        <v>68785</v>
      </c>
      <c r="C4581" s="2" t="s">
        <v>5404</v>
      </c>
      <c r="D4581" s="2" t="s">
        <v>6410</v>
      </c>
      <c r="E4581" s="1">
        <v>501830</v>
      </c>
      <c r="F4581" s="8" t="s">
        <v>316</v>
      </c>
      <c r="G4581" s="1">
        <v>40146</v>
      </c>
      <c r="H4581" s="1">
        <v>541976</v>
      </c>
      <c r="I4581" s="2" t="s">
        <v>2119</v>
      </c>
      <c r="J4581" s="2" t="s">
        <v>1150</v>
      </c>
      <c r="K4581" s="1">
        <f>+VLOOKUP(B4581,[25]Sheet1!$A:$H,6,0)</f>
        <v>501825</v>
      </c>
      <c r="L4581" s="1">
        <f t="shared" si="243"/>
        <v>-5</v>
      </c>
      <c r="M4581" s="6">
        <f>+VLOOKUP(B4581,[25]Sheet1!$A:$H,8,0)</f>
        <v>45663</v>
      </c>
      <c r="N4581" t="s">
        <v>6516</v>
      </c>
      <c r="R4581" s="4"/>
    </row>
    <row r="4582" spans="1:18" hidden="1" x14ac:dyDescent="0.2">
      <c r="A4582" s="6">
        <v>45630</v>
      </c>
      <c r="B4582" s="2">
        <v>68786</v>
      </c>
      <c r="C4582" s="2" t="s">
        <v>5404</v>
      </c>
      <c r="D4582" s="2" t="s">
        <v>6411</v>
      </c>
      <c r="E4582" s="1">
        <v>16474570</v>
      </c>
      <c r="F4582" s="8" t="s">
        <v>316</v>
      </c>
      <c r="G4582" s="1">
        <v>1317966</v>
      </c>
      <c r="H4582" s="1">
        <v>17792536</v>
      </c>
      <c r="I4582" s="2" t="s">
        <v>2355</v>
      </c>
      <c r="J4582" s="2" t="s">
        <v>2013</v>
      </c>
      <c r="K4582" s="1">
        <f>+VLOOKUP(B4582,[25]Sheet1!$A:$H,6,0)</f>
        <v>16474575</v>
      </c>
      <c r="L4582" s="1">
        <f t="shared" si="243"/>
        <v>5</v>
      </c>
      <c r="M4582" s="6">
        <f>+VLOOKUP(B4582,[25]Sheet1!$A:$H,8,0)</f>
        <v>45663</v>
      </c>
      <c r="N4582" t="s">
        <v>6516</v>
      </c>
      <c r="R4582" s="4"/>
    </row>
    <row r="4583" spans="1:18" hidden="1" x14ac:dyDescent="0.2">
      <c r="A4583" s="6">
        <v>45630</v>
      </c>
      <c r="B4583" s="2">
        <v>68796</v>
      </c>
      <c r="C4583" s="2" t="s">
        <v>5404</v>
      </c>
      <c r="D4583" s="2" t="s">
        <v>6412</v>
      </c>
      <c r="E4583" s="1">
        <v>4317590</v>
      </c>
      <c r="F4583" s="8" t="s">
        <v>316</v>
      </c>
      <c r="G4583" s="1">
        <v>345407</v>
      </c>
      <c r="H4583" s="1">
        <v>4662997</v>
      </c>
      <c r="I4583" s="2" t="s">
        <v>2355</v>
      </c>
      <c r="J4583" s="2" t="s">
        <v>2013</v>
      </c>
      <c r="K4583" s="1">
        <f>+VLOOKUP(B4583,[25]Sheet1!$A:$H,6,0)</f>
        <v>4317588</v>
      </c>
      <c r="L4583" s="1">
        <f t="shared" si="243"/>
        <v>-2</v>
      </c>
      <c r="M4583" s="6">
        <f>+VLOOKUP(B4583,[25]Sheet1!$A:$H,8,0)</f>
        <v>45663</v>
      </c>
      <c r="N4583" t="s">
        <v>6516</v>
      </c>
      <c r="R4583" s="4"/>
    </row>
    <row r="4584" spans="1:18" hidden="1" x14ac:dyDescent="0.2">
      <c r="A4584" s="6">
        <v>45631</v>
      </c>
      <c r="B4584" s="2">
        <v>1898</v>
      </c>
      <c r="C4584" s="2" t="s">
        <v>5468</v>
      </c>
      <c r="D4584" s="2" t="s">
        <v>1889</v>
      </c>
      <c r="E4584" s="1">
        <v>-333174</v>
      </c>
      <c r="F4584" s="8" t="s">
        <v>316</v>
      </c>
      <c r="G4584" s="1">
        <v>-26654</v>
      </c>
      <c r="H4584" s="1">
        <v>-359828</v>
      </c>
      <c r="I4584" s="2" t="s">
        <v>1900</v>
      </c>
      <c r="J4584" s="2" t="s">
        <v>441</v>
      </c>
      <c r="K4584" s="1">
        <f>+VLOOKUP(B4584,[25]Sheet1!$A:$H,6,0)</f>
        <v>-333174</v>
      </c>
      <c r="L4584" s="1">
        <f t="shared" si="243"/>
        <v>0</v>
      </c>
      <c r="M4584" s="6">
        <f>+VLOOKUP(B4584,[25]Sheet1!$A:$H,8,0)</f>
        <v>45663</v>
      </c>
      <c r="N4584" t="s">
        <v>6516</v>
      </c>
      <c r="R4584" s="4"/>
    </row>
    <row r="4585" spans="1:18" hidden="1" x14ac:dyDescent="0.2">
      <c r="A4585" s="6">
        <v>45631</v>
      </c>
      <c r="B4585" s="2">
        <v>69181</v>
      </c>
      <c r="C4585" s="2" t="s">
        <v>5404</v>
      </c>
      <c r="D4585" s="2" t="s">
        <v>6413</v>
      </c>
      <c r="E4585" s="1">
        <v>2381320</v>
      </c>
      <c r="F4585" s="8" t="s">
        <v>316</v>
      </c>
      <c r="G4585" s="1">
        <v>190506</v>
      </c>
      <c r="H4585" s="1">
        <v>2571826</v>
      </c>
      <c r="I4585" s="2" t="s">
        <v>1554</v>
      </c>
      <c r="J4585" s="2" t="s">
        <v>2830</v>
      </c>
      <c r="K4585" s="1">
        <f>+VLOOKUP(B4585,[25]Sheet1!$A:$H,6,0)</f>
        <v>2381325</v>
      </c>
      <c r="L4585" s="1">
        <f t="shared" si="243"/>
        <v>5</v>
      </c>
      <c r="M4585" s="6">
        <f>+VLOOKUP(B4585,[25]Sheet1!$A:$H,8,0)</f>
        <v>45663</v>
      </c>
      <c r="N4585" t="s">
        <v>6516</v>
      </c>
      <c r="R4585" s="4"/>
    </row>
    <row r="4586" spans="1:18" hidden="1" x14ac:dyDescent="0.2">
      <c r="A4586" s="6">
        <v>45631</v>
      </c>
      <c r="B4586" s="2">
        <v>69182</v>
      </c>
      <c r="C4586" s="2" t="s">
        <v>5404</v>
      </c>
      <c r="D4586" s="2" t="s">
        <v>6414</v>
      </c>
      <c r="E4586" s="1">
        <v>6789290</v>
      </c>
      <c r="F4586" s="8" t="s">
        <v>316</v>
      </c>
      <c r="G4586" s="1">
        <v>543143</v>
      </c>
      <c r="H4586" s="1">
        <v>7332433</v>
      </c>
      <c r="I4586" s="2" t="s">
        <v>2818</v>
      </c>
      <c r="J4586" s="2" t="s">
        <v>364</v>
      </c>
      <c r="K4586" s="1">
        <f>+VLOOKUP(B4586,[25]Sheet1!$A:$H,6,0)</f>
        <v>6789288</v>
      </c>
      <c r="L4586" s="1">
        <f t="shared" si="243"/>
        <v>-2</v>
      </c>
      <c r="M4586" s="6">
        <f>+VLOOKUP(B4586,[25]Sheet1!$A:$H,8,0)</f>
        <v>45663</v>
      </c>
      <c r="N4586" t="s">
        <v>6516</v>
      </c>
      <c r="R4586" s="4"/>
    </row>
    <row r="4587" spans="1:18" hidden="1" x14ac:dyDescent="0.2">
      <c r="A4587" s="6">
        <v>45631</v>
      </c>
      <c r="B4587" s="2">
        <v>69183</v>
      </c>
      <c r="C4587" s="2" t="s">
        <v>5404</v>
      </c>
      <c r="D4587" s="2" t="s">
        <v>6415</v>
      </c>
      <c r="E4587" s="1">
        <v>2607995</v>
      </c>
      <c r="F4587" s="8" t="s">
        <v>316</v>
      </c>
      <c r="G4587" s="1">
        <v>208640</v>
      </c>
      <c r="H4587" s="1">
        <v>2816635</v>
      </c>
      <c r="I4587" s="2" t="s">
        <v>2339</v>
      </c>
      <c r="J4587" s="2" t="s">
        <v>1408</v>
      </c>
      <c r="K4587" s="1">
        <f>+VLOOKUP(B4587,[25]Sheet1!$A:$H,6,0)</f>
        <v>2608000</v>
      </c>
      <c r="L4587" s="1">
        <f t="shared" si="243"/>
        <v>5</v>
      </c>
      <c r="M4587" s="6">
        <f>+VLOOKUP(B4587,[25]Sheet1!$A:$H,8,0)</f>
        <v>45663</v>
      </c>
      <c r="N4587" t="s">
        <v>6516</v>
      </c>
      <c r="R4587" s="4"/>
    </row>
    <row r="4588" spans="1:18" hidden="1" x14ac:dyDescent="0.2">
      <c r="A4588" s="6">
        <v>45632</v>
      </c>
      <c r="B4588" s="2">
        <v>69701</v>
      </c>
      <c r="C4588" s="2" t="s">
        <v>5404</v>
      </c>
      <c r="D4588" s="2" t="s">
        <v>6416</v>
      </c>
      <c r="E4588" s="1">
        <v>10982500</v>
      </c>
      <c r="F4588" s="8" t="s">
        <v>316</v>
      </c>
      <c r="G4588" s="1">
        <v>878600</v>
      </c>
      <c r="H4588" s="1">
        <v>11861100</v>
      </c>
      <c r="I4588" s="2" t="s">
        <v>2355</v>
      </c>
      <c r="J4588" s="2" t="s">
        <v>2013</v>
      </c>
      <c r="K4588" s="1">
        <f>+VLOOKUP(B4588,[25]Sheet1!$A:$H,6,0)</f>
        <v>10982500</v>
      </c>
      <c r="L4588" s="1">
        <f t="shared" si="243"/>
        <v>0</v>
      </c>
      <c r="M4588" s="6">
        <f>+VLOOKUP(B4588,[25]Sheet1!$A:$H,8,0)</f>
        <v>45663</v>
      </c>
      <c r="N4588" t="s">
        <v>6516</v>
      </c>
      <c r="R4588" s="4"/>
    </row>
    <row r="4589" spans="1:18" hidden="1" x14ac:dyDescent="0.2">
      <c r="A4589" s="6">
        <v>45635</v>
      </c>
      <c r="B4589" s="2">
        <v>70188</v>
      </c>
      <c r="C4589" s="2" t="s">
        <v>5404</v>
      </c>
      <c r="D4589" s="2" t="s">
        <v>6417</v>
      </c>
      <c r="E4589" s="1">
        <v>558030</v>
      </c>
      <c r="F4589" s="8" t="s">
        <v>316</v>
      </c>
      <c r="G4589" s="1">
        <v>44642</v>
      </c>
      <c r="H4589" s="1">
        <v>602672</v>
      </c>
      <c r="I4589" s="2" t="s">
        <v>1222</v>
      </c>
      <c r="J4589" s="2" t="s">
        <v>915</v>
      </c>
      <c r="K4589" s="1">
        <f>+VLOOKUP(B4589,[25]Sheet1!$A:$H,6,0)</f>
        <v>558025</v>
      </c>
      <c r="L4589" s="1">
        <f t="shared" si="243"/>
        <v>-5</v>
      </c>
      <c r="M4589" s="6">
        <f>+VLOOKUP(B4589,[25]Sheet1!$A:$H,8,0)</f>
        <v>45663</v>
      </c>
      <c r="N4589" t="s">
        <v>6516</v>
      </c>
      <c r="R4589" s="4"/>
    </row>
    <row r="4590" spans="1:18" hidden="1" x14ac:dyDescent="0.2">
      <c r="A4590" s="6">
        <v>45635</v>
      </c>
      <c r="B4590" s="2">
        <v>70189</v>
      </c>
      <c r="C4590" s="2" t="s">
        <v>5404</v>
      </c>
      <c r="D4590" s="2" t="s">
        <v>6418</v>
      </c>
      <c r="E4590" s="1">
        <v>888460</v>
      </c>
      <c r="F4590" s="8" t="s">
        <v>316</v>
      </c>
      <c r="G4590" s="1">
        <v>71077</v>
      </c>
      <c r="H4590" s="1">
        <v>959537</v>
      </c>
      <c r="I4590" s="2" t="s">
        <v>1222</v>
      </c>
      <c r="J4590" s="2" t="s">
        <v>915</v>
      </c>
      <c r="K4590" s="1">
        <f>+VLOOKUP(B4590,[25]Sheet1!$A:$H,6,0)</f>
        <v>888463</v>
      </c>
      <c r="L4590" s="1">
        <f t="shared" si="243"/>
        <v>3</v>
      </c>
      <c r="M4590" s="6">
        <f>+VLOOKUP(B4590,[25]Sheet1!$A:$H,8,0)</f>
        <v>45663</v>
      </c>
      <c r="N4590" t="s">
        <v>6516</v>
      </c>
      <c r="R4590" s="4"/>
    </row>
    <row r="4591" spans="1:18" hidden="1" x14ac:dyDescent="0.2">
      <c r="A4591" s="6">
        <v>45635</v>
      </c>
      <c r="B4591" s="2">
        <v>70190</v>
      </c>
      <c r="C4591" s="2" t="s">
        <v>5404</v>
      </c>
      <c r="D4591" s="2" t="s">
        <v>6419</v>
      </c>
      <c r="E4591" s="1">
        <v>888460</v>
      </c>
      <c r="F4591" s="8" t="s">
        <v>316</v>
      </c>
      <c r="G4591" s="1">
        <v>71077</v>
      </c>
      <c r="H4591" s="1">
        <v>959537</v>
      </c>
      <c r="I4591" s="2" t="s">
        <v>1222</v>
      </c>
      <c r="J4591" s="2" t="s">
        <v>915</v>
      </c>
      <c r="K4591" s="1">
        <f>+VLOOKUP(B4591,[25]Sheet1!$A:$H,6,0)</f>
        <v>888463</v>
      </c>
      <c r="L4591" s="1">
        <f t="shared" si="243"/>
        <v>3</v>
      </c>
      <c r="M4591" s="6">
        <f>+VLOOKUP(B4591,[25]Sheet1!$A:$H,8,0)</f>
        <v>45663</v>
      </c>
      <c r="N4591" t="s">
        <v>6516</v>
      </c>
      <c r="R4591" s="4"/>
    </row>
    <row r="4592" spans="1:18" hidden="1" x14ac:dyDescent="0.2">
      <c r="A4592" s="6">
        <v>45635</v>
      </c>
      <c r="B4592" s="2">
        <v>70191</v>
      </c>
      <c r="C4592" s="2" t="s">
        <v>5404</v>
      </c>
      <c r="D4592" s="2" t="s">
        <v>6420</v>
      </c>
      <c r="E4592" s="1">
        <v>501830</v>
      </c>
      <c r="F4592" s="8" t="s">
        <v>316</v>
      </c>
      <c r="G4592" s="1">
        <v>40146</v>
      </c>
      <c r="H4592" s="1">
        <v>541976</v>
      </c>
      <c r="I4592" s="2" t="s">
        <v>2119</v>
      </c>
      <c r="J4592" s="2" t="s">
        <v>1150</v>
      </c>
      <c r="K4592" s="1">
        <f>+VLOOKUP(B4592,[25]Sheet1!$A:$H,6,0)</f>
        <v>501825</v>
      </c>
      <c r="L4592" s="1">
        <f t="shared" si="243"/>
        <v>-5</v>
      </c>
      <c r="M4592" s="6">
        <f>+VLOOKUP(B4592,[25]Sheet1!$A:$H,8,0)</f>
        <v>45663</v>
      </c>
      <c r="N4592" t="s">
        <v>6516</v>
      </c>
      <c r="R4592" s="4"/>
    </row>
    <row r="4593" spans="1:18" hidden="1" x14ac:dyDescent="0.2">
      <c r="A4593" s="6">
        <v>45635</v>
      </c>
      <c r="B4593" s="2">
        <v>70192</v>
      </c>
      <c r="C4593" s="2" t="s">
        <v>5404</v>
      </c>
      <c r="D4593" s="2" t="s">
        <v>6421</v>
      </c>
      <c r="E4593" s="1">
        <v>501830</v>
      </c>
      <c r="F4593" s="8" t="s">
        <v>316</v>
      </c>
      <c r="G4593" s="1">
        <v>40146</v>
      </c>
      <c r="H4593" s="1">
        <v>541976</v>
      </c>
      <c r="I4593" s="2" t="s">
        <v>2119</v>
      </c>
      <c r="J4593" s="2" t="s">
        <v>1150</v>
      </c>
      <c r="K4593" s="1">
        <f>+VLOOKUP(B4593,[25]Sheet1!$A:$H,6,0)</f>
        <v>501825</v>
      </c>
      <c r="L4593" s="1">
        <f t="shared" si="243"/>
        <v>-5</v>
      </c>
      <c r="M4593" s="6">
        <f>+VLOOKUP(B4593,[25]Sheet1!$A:$H,8,0)</f>
        <v>45663</v>
      </c>
      <c r="N4593" t="s">
        <v>6516</v>
      </c>
      <c r="R4593" s="4"/>
    </row>
    <row r="4594" spans="1:18" hidden="1" x14ac:dyDescent="0.2">
      <c r="A4594" s="6">
        <v>45635</v>
      </c>
      <c r="B4594" s="2">
        <v>70193</v>
      </c>
      <c r="C4594" s="2" t="s">
        <v>5404</v>
      </c>
      <c r="D4594" s="2" t="s">
        <v>6422</v>
      </c>
      <c r="E4594" s="1">
        <v>888460</v>
      </c>
      <c r="F4594" s="8" t="s">
        <v>316</v>
      </c>
      <c r="G4594" s="1">
        <v>71077</v>
      </c>
      <c r="H4594" s="1">
        <v>959537</v>
      </c>
      <c r="I4594" s="2" t="s">
        <v>2119</v>
      </c>
      <c r="J4594" s="2" t="s">
        <v>1150</v>
      </c>
      <c r="K4594" s="1">
        <f>+VLOOKUP(B4594,[25]Sheet1!$A:$H,6,0)</f>
        <v>888463</v>
      </c>
      <c r="L4594" s="1">
        <f t="shared" si="243"/>
        <v>3</v>
      </c>
      <c r="M4594" s="6">
        <f>+VLOOKUP(B4594,[25]Sheet1!$A:$H,8,0)</f>
        <v>45663</v>
      </c>
      <c r="N4594" t="s">
        <v>6516</v>
      </c>
      <c r="R4594" s="4"/>
    </row>
    <row r="4595" spans="1:18" hidden="1" x14ac:dyDescent="0.2">
      <c r="A4595" s="6">
        <v>45635</v>
      </c>
      <c r="B4595" s="2">
        <v>70194</v>
      </c>
      <c r="C4595" s="2" t="s">
        <v>5404</v>
      </c>
      <c r="D4595" s="2" t="s">
        <v>6423</v>
      </c>
      <c r="E4595" s="1">
        <v>2937240</v>
      </c>
      <c r="F4595" s="8" t="s">
        <v>316</v>
      </c>
      <c r="G4595" s="1">
        <v>234979</v>
      </c>
      <c r="H4595" s="1">
        <v>3172219</v>
      </c>
      <c r="I4595" s="2" t="s">
        <v>2355</v>
      </c>
      <c r="J4595" s="2" t="s">
        <v>2013</v>
      </c>
      <c r="K4595" s="1">
        <f>+VLOOKUP(B4595,[25]Sheet1!$A:$H,6,0)</f>
        <v>2937238</v>
      </c>
      <c r="L4595" s="1">
        <f t="shared" si="243"/>
        <v>-2</v>
      </c>
      <c r="M4595" s="6">
        <f>+VLOOKUP(B4595,[25]Sheet1!$A:$H,8,0)</f>
        <v>45663</v>
      </c>
      <c r="N4595" t="s">
        <v>6516</v>
      </c>
      <c r="R4595" s="4"/>
    </row>
    <row r="4596" spans="1:18" hidden="1" x14ac:dyDescent="0.2">
      <c r="A4596" s="6">
        <v>45635</v>
      </c>
      <c r="B4596" s="2">
        <v>70195</v>
      </c>
      <c r="C4596" s="2" t="s">
        <v>5404</v>
      </c>
      <c r="D4596" s="2" t="s">
        <v>6424</v>
      </c>
      <c r="E4596" s="1">
        <v>1776920</v>
      </c>
      <c r="F4596" s="8" t="s">
        <v>316</v>
      </c>
      <c r="G4596" s="1">
        <v>142154</v>
      </c>
      <c r="H4596" s="1">
        <v>1919074</v>
      </c>
      <c r="I4596" s="2" t="s">
        <v>2355</v>
      </c>
      <c r="J4596" s="2" t="s">
        <v>2013</v>
      </c>
      <c r="K4596" s="1">
        <f>+VLOOKUP(B4596,[25]Sheet1!$A:$H,6,0)</f>
        <v>1776925</v>
      </c>
      <c r="L4596" s="1">
        <f t="shared" si="243"/>
        <v>5</v>
      </c>
      <c r="M4596" s="6">
        <f>+VLOOKUP(B4596,[25]Sheet1!$A:$H,8,0)</f>
        <v>45663</v>
      </c>
      <c r="N4596" t="s">
        <v>6516</v>
      </c>
      <c r="R4596" s="4"/>
    </row>
    <row r="4597" spans="1:18" hidden="1" x14ac:dyDescent="0.2">
      <c r="A4597" s="6">
        <v>45635</v>
      </c>
      <c r="B4597" s="2">
        <v>70196</v>
      </c>
      <c r="C4597" s="2" t="s">
        <v>5404</v>
      </c>
      <c r="D4597" s="2" t="s">
        <v>6425</v>
      </c>
      <c r="E4597" s="1">
        <v>888460</v>
      </c>
      <c r="F4597" s="8" t="s">
        <v>316</v>
      </c>
      <c r="G4597" s="1">
        <v>71077</v>
      </c>
      <c r="H4597" s="1">
        <v>959537</v>
      </c>
      <c r="I4597" s="2" t="s">
        <v>2355</v>
      </c>
      <c r="J4597" s="2" t="s">
        <v>2013</v>
      </c>
      <c r="K4597" s="1">
        <f>+VLOOKUP(B4597,[25]Sheet1!$A:$H,6,0)</f>
        <v>888463</v>
      </c>
      <c r="L4597" s="1">
        <f t="shared" si="243"/>
        <v>3</v>
      </c>
      <c r="M4597" s="6">
        <f>+VLOOKUP(B4597,[25]Sheet1!$A:$H,8,0)</f>
        <v>45663</v>
      </c>
      <c r="N4597" t="s">
        <v>6516</v>
      </c>
      <c r="R4597" s="4"/>
    </row>
    <row r="4598" spans="1:18" hidden="1" x14ac:dyDescent="0.2">
      <c r="A4598" s="6">
        <v>45635</v>
      </c>
      <c r="B4598" s="2">
        <v>70197</v>
      </c>
      <c r="C4598" s="2" t="s">
        <v>5404</v>
      </c>
      <c r="D4598" s="2" t="s">
        <v>6426</v>
      </c>
      <c r="E4598" s="1">
        <v>4000489</v>
      </c>
      <c r="F4598" s="8" t="s">
        <v>316</v>
      </c>
      <c r="G4598" s="1">
        <v>320039</v>
      </c>
      <c r="H4598" s="1">
        <v>4320528</v>
      </c>
      <c r="I4598" s="2" t="s">
        <v>2818</v>
      </c>
      <c r="J4598" s="2" t="s">
        <v>364</v>
      </c>
      <c r="K4598" s="1">
        <f>+VLOOKUP(B4598,[25]Sheet1!$A:$H,6,0)</f>
        <v>4000488</v>
      </c>
      <c r="L4598" s="1">
        <f t="shared" si="243"/>
        <v>-1</v>
      </c>
      <c r="M4598" s="6">
        <f>+VLOOKUP(B4598,[25]Sheet1!$A:$H,8,0)</f>
        <v>45663</v>
      </c>
      <c r="N4598" t="s">
        <v>6516</v>
      </c>
      <c r="R4598" s="4"/>
    </row>
    <row r="4599" spans="1:18" hidden="1" x14ac:dyDescent="0.2">
      <c r="A4599" s="6">
        <v>45636</v>
      </c>
      <c r="B4599" s="2">
        <v>70330</v>
      </c>
      <c r="C4599" s="2" t="s">
        <v>5404</v>
      </c>
      <c r="D4599" s="2" t="s">
        <v>6427</v>
      </c>
      <c r="E4599" s="1">
        <v>10661520</v>
      </c>
      <c r="F4599" s="8" t="s">
        <v>316</v>
      </c>
      <c r="G4599" s="1">
        <v>852922</v>
      </c>
      <c r="H4599" s="1">
        <v>11514442</v>
      </c>
      <c r="I4599" s="2" t="s">
        <v>1893</v>
      </c>
      <c r="J4599" s="2" t="s">
        <v>375</v>
      </c>
      <c r="K4599" s="1">
        <f>+VLOOKUP(B4599,[25]Sheet1!$A:$H,6,0)</f>
        <v>10661525</v>
      </c>
      <c r="L4599" s="1">
        <f t="shared" si="243"/>
        <v>5</v>
      </c>
      <c r="M4599" s="6">
        <f>+VLOOKUP(B4599,[25]Sheet1!$A:$H,8,0)</f>
        <v>45663</v>
      </c>
      <c r="N4599" t="s">
        <v>6516</v>
      </c>
      <c r="R4599" s="4"/>
    </row>
    <row r="4600" spans="1:18" hidden="1" x14ac:dyDescent="0.2">
      <c r="A4600" s="6">
        <v>45636</v>
      </c>
      <c r="B4600" s="2">
        <v>70331</v>
      </c>
      <c r="C4600" s="2" t="s">
        <v>5404</v>
      </c>
      <c r="D4600" s="2" t="s">
        <v>6428</v>
      </c>
      <c r="E4600" s="1">
        <v>1116060</v>
      </c>
      <c r="F4600" s="8" t="s">
        <v>316</v>
      </c>
      <c r="G4600" s="1">
        <v>89285</v>
      </c>
      <c r="H4600" s="1">
        <v>1205345</v>
      </c>
      <c r="I4600" s="2" t="s">
        <v>1893</v>
      </c>
      <c r="J4600" s="2" t="s">
        <v>375</v>
      </c>
      <c r="K4600" s="1">
        <f>+VLOOKUP(B4600,[25]Sheet1!$A:$H,6,0)</f>
        <v>1116063</v>
      </c>
      <c r="L4600" s="1">
        <f t="shared" si="243"/>
        <v>3</v>
      </c>
      <c r="M4600" s="6">
        <f>+VLOOKUP(B4600,[25]Sheet1!$A:$H,8,0)</f>
        <v>45663</v>
      </c>
      <c r="N4600" t="s">
        <v>6516</v>
      </c>
      <c r="R4600" s="4"/>
    </row>
    <row r="4601" spans="1:18" hidden="1" x14ac:dyDescent="0.2">
      <c r="A4601" s="6">
        <v>45636</v>
      </c>
      <c r="B4601" s="2">
        <v>70332</v>
      </c>
      <c r="C4601" s="2" t="s">
        <v>5404</v>
      </c>
      <c r="D4601" s="2" t="s">
        <v>6429</v>
      </c>
      <c r="E4601" s="1">
        <v>888460</v>
      </c>
      <c r="F4601" s="8" t="s">
        <v>316</v>
      </c>
      <c r="G4601" s="1">
        <v>71077</v>
      </c>
      <c r="H4601" s="1">
        <v>959537</v>
      </c>
      <c r="I4601" s="2" t="s">
        <v>1893</v>
      </c>
      <c r="J4601" s="2" t="s">
        <v>375</v>
      </c>
      <c r="K4601" s="1">
        <f>+VLOOKUP(B4601,[25]Sheet1!$A:$H,6,0)</f>
        <v>888463</v>
      </c>
      <c r="L4601" s="1">
        <f t="shared" si="243"/>
        <v>3</v>
      </c>
      <c r="M4601" s="6">
        <f>+VLOOKUP(B4601,[25]Sheet1!$A:$H,8,0)</f>
        <v>45663</v>
      </c>
      <c r="N4601" t="s">
        <v>6516</v>
      </c>
      <c r="R4601" s="4"/>
    </row>
    <row r="4602" spans="1:18" hidden="1" x14ac:dyDescent="0.2">
      <c r="A4602" s="6">
        <v>45636</v>
      </c>
      <c r="B4602" s="2">
        <v>70333</v>
      </c>
      <c r="C4602" s="2" t="s">
        <v>5404</v>
      </c>
      <c r="D4602" s="2" t="s">
        <v>6430</v>
      </c>
      <c r="E4602" s="1">
        <v>2528480</v>
      </c>
      <c r="F4602" s="8" t="s">
        <v>316</v>
      </c>
      <c r="G4602" s="1">
        <v>202278</v>
      </c>
      <c r="H4602" s="1">
        <v>2730758</v>
      </c>
      <c r="I4602" s="2" t="s">
        <v>1893</v>
      </c>
      <c r="J4602" s="2" t="s">
        <v>375</v>
      </c>
      <c r="K4602" s="1">
        <f>+VLOOKUP(B4602,[25]Sheet1!$A:$H,6,0)</f>
        <v>2528475</v>
      </c>
      <c r="L4602" s="1">
        <f t="shared" si="243"/>
        <v>-5</v>
      </c>
      <c r="M4602" s="6">
        <f>+VLOOKUP(B4602,[25]Sheet1!$A:$H,8,0)</f>
        <v>45663</v>
      </c>
      <c r="N4602" t="s">
        <v>6516</v>
      </c>
      <c r="R4602" s="4"/>
    </row>
    <row r="4603" spans="1:18" hidden="1" x14ac:dyDescent="0.2">
      <c r="A4603" s="6">
        <v>45636</v>
      </c>
      <c r="B4603" s="2">
        <v>70334</v>
      </c>
      <c r="C4603" s="2" t="s">
        <v>5404</v>
      </c>
      <c r="D4603" s="2" t="s">
        <v>6431</v>
      </c>
      <c r="E4603" s="1">
        <v>888460</v>
      </c>
      <c r="F4603" s="8" t="s">
        <v>316</v>
      </c>
      <c r="G4603" s="1">
        <v>71077</v>
      </c>
      <c r="H4603" s="1">
        <v>959537</v>
      </c>
      <c r="I4603" s="2" t="s">
        <v>1893</v>
      </c>
      <c r="J4603" s="2" t="s">
        <v>375</v>
      </c>
      <c r="K4603" s="1">
        <f>+VLOOKUP(B4603,[25]Sheet1!$A:$H,6,0)</f>
        <v>888463</v>
      </c>
      <c r="L4603" s="1">
        <f t="shared" si="243"/>
        <v>3</v>
      </c>
      <c r="M4603" s="6">
        <f>+VLOOKUP(B4603,[25]Sheet1!$A:$H,8,0)</f>
        <v>45663</v>
      </c>
      <c r="N4603" t="s">
        <v>6516</v>
      </c>
      <c r="R4603" s="4"/>
    </row>
    <row r="4604" spans="1:18" hidden="1" x14ac:dyDescent="0.2">
      <c r="A4604" s="6">
        <v>45636</v>
      </c>
      <c r="B4604" s="2">
        <v>70335</v>
      </c>
      <c r="C4604" s="2" t="s">
        <v>5404</v>
      </c>
      <c r="D4604" s="2" t="s">
        <v>6432</v>
      </c>
      <c r="E4604" s="1">
        <v>1776920</v>
      </c>
      <c r="F4604" s="8" t="s">
        <v>316</v>
      </c>
      <c r="G4604" s="1">
        <v>142154</v>
      </c>
      <c r="H4604" s="1">
        <v>1919074</v>
      </c>
      <c r="I4604" s="2" t="s">
        <v>1900</v>
      </c>
      <c r="J4604" s="2" t="s">
        <v>441</v>
      </c>
      <c r="K4604" s="1">
        <f>+VLOOKUP(B4604,[25]Sheet1!$A:$H,6,0)</f>
        <v>1776925</v>
      </c>
      <c r="L4604" s="1">
        <f t="shared" si="243"/>
        <v>5</v>
      </c>
      <c r="M4604" s="6">
        <f>+VLOOKUP(B4604,[25]Sheet1!$A:$H,8,0)</f>
        <v>45663</v>
      </c>
      <c r="N4604" t="s">
        <v>6516</v>
      </c>
      <c r="R4604" s="4"/>
    </row>
    <row r="4605" spans="1:18" hidden="1" x14ac:dyDescent="0.2">
      <c r="A4605" s="6">
        <v>45636</v>
      </c>
      <c r="B4605" s="2">
        <v>70336</v>
      </c>
      <c r="C4605" s="2" t="s">
        <v>5404</v>
      </c>
      <c r="D4605" s="2" t="s">
        <v>6433</v>
      </c>
      <c r="E4605" s="1">
        <v>2665380</v>
      </c>
      <c r="F4605" s="8" t="s">
        <v>316</v>
      </c>
      <c r="G4605" s="1">
        <v>213230</v>
      </c>
      <c r="H4605" s="1">
        <v>2878610</v>
      </c>
      <c r="I4605" s="2" t="s">
        <v>944</v>
      </c>
      <c r="J4605" s="2" t="s">
        <v>319</v>
      </c>
      <c r="K4605" s="1">
        <f>+VLOOKUP(B4605,[25]Sheet1!$A:$H,6,0)</f>
        <v>2665375</v>
      </c>
      <c r="L4605" s="1">
        <f t="shared" si="243"/>
        <v>-5</v>
      </c>
      <c r="M4605" s="6">
        <f>+VLOOKUP(B4605,[25]Sheet1!$A:$H,8,0)</f>
        <v>45663</v>
      </c>
      <c r="N4605" t="s">
        <v>6516</v>
      </c>
      <c r="R4605" s="4"/>
    </row>
    <row r="4606" spans="1:18" hidden="1" x14ac:dyDescent="0.2">
      <c r="A4606" s="6">
        <v>45636</v>
      </c>
      <c r="B4606" s="2">
        <v>70337</v>
      </c>
      <c r="C4606" s="2" t="s">
        <v>5404</v>
      </c>
      <c r="D4606" s="2" t="s">
        <v>6434</v>
      </c>
      <c r="E4606" s="1">
        <v>2531869</v>
      </c>
      <c r="F4606" s="8" t="s">
        <v>316</v>
      </c>
      <c r="G4606" s="1">
        <v>202550</v>
      </c>
      <c r="H4606" s="1">
        <v>2734419</v>
      </c>
      <c r="I4606" s="2" t="s">
        <v>2339</v>
      </c>
      <c r="J4606" s="2" t="s">
        <v>1408</v>
      </c>
      <c r="K4606" s="1">
        <f>+VLOOKUP(B4606,[25]Sheet1!$A:$H,6,0)</f>
        <v>2531875</v>
      </c>
      <c r="L4606" s="1">
        <f t="shared" si="243"/>
        <v>6</v>
      </c>
      <c r="M4606" s="6">
        <f>+VLOOKUP(B4606,[25]Sheet1!$A:$H,8,0)</f>
        <v>45663</v>
      </c>
      <c r="N4606" t="s">
        <v>6516</v>
      </c>
      <c r="R4606" s="4"/>
    </row>
    <row r="4607" spans="1:18" hidden="1" x14ac:dyDescent="0.2">
      <c r="A4607" s="6">
        <v>45636</v>
      </c>
      <c r="B4607" s="2">
        <v>70338</v>
      </c>
      <c r="C4607" s="2" t="s">
        <v>5404</v>
      </c>
      <c r="D4607" s="2" t="s">
        <v>6435</v>
      </c>
      <c r="E4607" s="1">
        <v>888460</v>
      </c>
      <c r="F4607" s="8" t="s">
        <v>316</v>
      </c>
      <c r="G4607" s="1">
        <v>71077</v>
      </c>
      <c r="H4607" s="1">
        <v>959537</v>
      </c>
      <c r="I4607" s="2" t="s">
        <v>2339</v>
      </c>
      <c r="J4607" s="2" t="s">
        <v>1408</v>
      </c>
      <c r="K4607" s="1">
        <f>+VLOOKUP(B4607,[25]Sheet1!$A:$H,6,0)</f>
        <v>888463</v>
      </c>
      <c r="L4607" s="1">
        <f t="shared" si="243"/>
        <v>3</v>
      </c>
      <c r="M4607" s="6">
        <f>+VLOOKUP(B4607,[25]Sheet1!$A:$H,8,0)</f>
        <v>45663</v>
      </c>
      <c r="N4607" t="s">
        <v>6516</v>
      </c>
      <c r="R4607" s="4"/>
    </row>
    <row r="4608" spans="1:18" hidden="1" x14ac:dyDescent="0.2">
      <c r="A4608" s="6">
        <v>45636</v>
      </c>
      <c r="B4608" s="2">
        <v>70339</v>
      </c>
      <c r="C4608" s="2" t="s">
        <v>5404</v>
      </c>
      <c r="D4608" s="2" t="s">
        <v>6436</v>
      </c>
      <c r="E4608" s="1">
        <v>888460</v>
      </c>
      <c r="F4608" s="8" t="s">
        <v>316</v>
      </c>
      <c r="G4608" s="1">
        <v>71077</v>
      </c>
      <c r="H4608" s="1">
        <v>959537</v>
      </c>
      <c r="I4608" s="2" t="s">
        <v>1796</v>
      </c>
      <c r="J4608" s="2" t="s">
        <v>913</v>
      </c>
      <c r="K4608" s="1">
        <f>+VLOOKUP(B4608,[25]Sheet1!$A:$H,6,0)</f>
        <v>888463</v>
      </c>
      <c r="L4608" s="1">
        <f t="shared" si="243"/>
        <v>3</v>
      </c>
      <c r="M4608" s="6">
        <f>+VLOOKUP(B4608,[25]Sheet1!$A:$H,8,0)</f>
        <v>45663</v>
      </c>
      <c r="N4608" t="s">
        <v>6516</v>
      </c>
      <c r="R4608" s="4"/>
    </row>
    <row r="4609" spans="1:18" hidden="1" x14ac:dyDescent="0.2">
      <c r="A4609" s="6">
        <v>45636</v>
      </c>
      <c r="B4609" s="2">
        <v>70340</v>
      </c>
      <c r="C4609" s="2" t="s">
        <v>5404</v>
      </c>
      <c r="D4609" s="2" t="s">
        <v>6437</v>
      </c>
      <c r="E4609" s="1">
        <v>888460</v>
      </c>
      <c r="F4609" s="8" t="s">
        <v>316</v>
      </c>
      <c r="G4609" s="1">
        <v>71077</v>
      </c>
      <c r="H4609" s="1">
        <v>959537</v>
      </c>
      <c r="I4609" s="2" t="s">
        <v>2445</v>
      </c>
      <c r="J4609" s="2" t="s">
        <v>1098</v>
      </c>
      <c r="K4609" s="1">
        <f>+VLOOKUP(B4609,[25]Sheet1!$A:$H,6,0)</f>
        <v>888463</v>
      </c>
      <c r="L4609" s="1">
        <f t="shared" si="243"/>
        <v>3</v>
      </c>
      <c r="M4609" s="6">
        <f>+VLOOKUP(B4609,[25]Sheet1!$A:$H,8,0)</f>
        <v>45663</v>
      </c>
      <c r="N4609" t="s">
        <v>6516</v>
      </c>
      <c r="R4609" s="4"/>
    </row>
    <row r="4610" spans="1:18" hidden="1" x14ac:dyDescent="0.2">
      <c r="A4610" s="6">
        <v>45636</v>
      </c>
      <c r="B4610" s="2">
        <v>70341</v>
      </c>
      <c r="C4610" s="2" t="s">
        <v>5404</v>
      </c>
      <c r="D4610" s="2" t="s">
        <v>6438</v>
      </c>
      <c r="E4610" s="1">
        <v>888460</v>
      </c>
      <c r="F4610" s="8" t="s">
        <v>316</v>
      </c>
      <c r="G4610" s="1">
        <v>71077</v>
      </c>
      <c r="H4610" s="1">
        <v>959537</v>
      </c>
      <c r="I4610" s="2" t="s">
        <v>124</v>
      </c>
      <c r="J4610" s="2" t="s">
        <v>1197</v>
      </c>
      <c r="K4610" s="1">
        <f>+VLOOKUP(B4610,[25]Sheet1!$A:$H,6,0)</f>
        <v>888463</v>
      </c>
      <c r="L4610" s="1">
        <f t="shared" si="243"/>
        <v>3</v>
      </c>
      <c r="M4610" s="6">
        <f>+VLOOKUP(B4610,[25]Sheet1!$A:$H,8,0)</f>
        <v>45663</v>
      </c>
      <c r="N4610" t="s">
        <v>6516</v>
      </c>
      <c r="R4610" s="4"/>
    </row>
    <row r="4611" spans="1:18" hidden="1" x14ac:dyDescent="0.2">
      <c r="A4611" s="6">
        <v>45636</v>
      </c>
      <c r="B4611" s="2">
        <v>70342</v>
      </c>
      <c r="C4611" s="2" t="s">
        <v>5404</v>
      </c>
      <c r="D4611" s="2" t="s">
        <v>6439</v>
      </c>
      <c r="E4611" s="1">
        <v>888460</v>
      </c>
      <c r="F4611" s="8" t="s">
        <v>316</v>
      </c>
      <c r="G4611" s="1">
        <v>71077</v>
      </c>
      <c r="H4611" s="1">
        <v>959537</v>
      </c>
      <c r="I4611" s="2" t="s">
        <v>24</v>
      </c>
      <c r="J4611" s="2" t="s">
        <v>349</v>
      </c>
      <c r="K4611" s="1">
        <f>+VLOOKUP(B4611,[25]Sheet1!$A:$H,6,0)</f>
        <v>888463</v>
      </c>
      <c r="L4611" s="1">
        <f t="shared" si="243"/>
        <v>3</v>
      </c>
      <c r="M4611" s="6">
        <f>+VLOOKUP(B4611,[25]Sheet1!$A:$H,8,0)</f>
        <v>45663</v>
      </c>
      <c r="N4611" t="s">
        <v>6516</v>
      </c>
      <c r="R4611" s="4"/>
    </row>
    <row r="4612" spans="1:18" hidden="1" x14ac:dyDescent="0.2">
      <c r="A4612" s="6">
        <v>45638</v>
      </c>
      <c r="B4612" s="2">
        <v>71261</v>
      </c>
      <c r="C4612" s="2" t="s">
        <v>5404</v>
      </c>
      <c r="D4612" s="2" t="s">
        <v>6440</v>
      </c>
      <c r="E4612" s="1">
        <v>888460</v>
      </c>
      <c r="F4612" s="8" t="s">
        <v>316</v>
      </c>
      <c r="G4612" s="1">
        <v>71077</v>
      </c>
      <c r="H4612" s="1">
        <v>959537</v>
      </c>
      <c r="I4612" s="2" t="s">
        <v>2818</v>
      </c>
      <c r="J4612" s="2" t="s">
        <v>364</v>
      </c>
      <c r="K4612" s="1">
        <f>+VLOOKUP(B4612,[25]Sheet1!$A:$H,6,0)</f>
        <v>888463</v>
      </c>
      <c r="L4612" s="1">
        <f t="shared" si="243"/>
        <v>3</v>
      </c>
      <c r="M4612" s="6">
        <f>+VLOOKUP(B4612,[25]Sheet1!$A:$H,8,0)</f>
        <v>45663</v>
      </c>
      <c r="N4612" t="s">
        <v>6516</v>
      </c>
      <c r="R4612" s="4"/>
    </row>
    <row r="4613" spans="1:18" hidden="1" x14ac:dyDescent="0.2">
      <c r="A4613" s="6">
        <v>45638</v>
      </c>
      <c r="B4613" s="2">
        <v>71262</v>
      </c>
      <c r="C4613" s="2" t="s">
        <v>5404</v>
      </c>
      <c r="D4613" s="2" t="s">
        <v>6441</v>
      </c>
      <c r="E4613" s="1">
        <v>2277565</v>
      </c>
      <c r="F4613" s="8" t="s">
        <v>316</v>
      </c>
      <c r="G4613" s="1">
        <v>182205</v>
      </c>
      <c r="H4613" s="1">
        <v>2459770</v>
      </c>
      <c r="I4613" s="2" t="s">
        <v>1900</v>
      </c>
      <c r="J4613" s="2" t="s">
        <v>441</v>
      </c>
      <c r="K4613" s="1">
        <f>+VLOOKUP(B4613,[25]Sheet1!$A:$H,6,0)</f>
        <v>2277563</v>
      </c>
      <c r="L4613" s="1">
        <f t="shared" si="243"/>
        <v>-2</v>
      </c>
      <c r="M4613" s="6">
        <f>+VLOOKUP(B4613,[25]Sheet1!$A:$H,8,0)</f>
        <v>45663</v>
      </c>
      <c r="N4613" t="s">
        <v>6516</v>
      </c>
      <c r="R4613" s="4"/>
    </row>
    <row r="4614" spans="1:18" hidden="1" x14ac:dyDescent="0.2">
      <c r="A4614" s="6">
        <v>45638</v>
      </c>
      <c r="B4614" s="2">
        <v>71263</v>
      </c>
      <c r="C4614" s="2" t="s">
        <v>5404</v>
      </c>
      <c r="D4614" s="2" t="s">
        <v>6442</v>
      </c>
      <c r="E4614" s="1">
        <v>2381320</v>
      </c>
      <c r="F4614" s="8" t="s">
        <v>316</v>
      </c>
      <c r="G4614" s="1">
        <v>190506</v>
      </c>
      <c r="H4614" s="1">
        <v>2571826</v>
      </c>
      <c r="I4614" s="2" t="s">
        <v>2445</v>
      </c>
      <c r="J4614" s="2" t="s">
        <v>1098</v>
      </c>
      <c r="K4614" s="1">
        <f>+VLOOKUP(B4614,[25]Sheet1!$A:$H,6,0)</f>
        <v>2381325</v>
      </c>
      <c r="L4614" s="1">
        <f t="shared" si="243"/>
        <v>5</v>
      </c>
      <c r="M4614" s="6">
        <f>+VLOOKUP(B4614,[25]Sheet1!$A:$H,8,0)</f>
        <v>45663</v>
      </c>
      <c r="N4614" t="s">
        <v>6516</v>
      </c>
      <c r="R4614" s="4"/>
    </row>
    <row r="4615" spans="1:18" hidden="1" x14ac:dyDescent="0.2">
      <c r="A4615" s="6">
        <v>45638</v>
      </c>
      <c r="B4615" s="2">
        <v>71264</v>
      </c>
      <c r="C4615" s="2" t="s">
        <v>5404</v>
      </c>
      <c r="D4615" s="2" t="s">
        <v>6443</v>
      </c>
      <c r="E4615" s="1">
        <v>2937240</v>
      </c>
      <c r="F4615" s="8" t="s">
        <v>316</v>
      </c>
      <c r="G4615" s="1">
        <v>234979</v>
      </c>
      <c r="H4615" s="1">
        <v>3172219</v>
      </c>
      <c r="I4615" s="2" t="s">
        <v>2445</v>
      </c>
      <c r="J4615" s="2" t="s">
        <v>1098</v>
      </c>
      <c r="K4615" s="1">
        <f>+VLOOKUP(B4615,[25]Sheet1!$A:$H,6,0)</f>
        <v>2937238</v>
      </c>
      <c r="L4615" s="1">
        <f t="shared" si="243"/>
        <v>-2</v>
      </c>
      <c r="M4615" s="6">
        <f>+VLOOKUP(B4615,[25]Sheet1!$A:$H,8,0)</f>
        <v>45663</v>
      </c>
      <c r="N4615" t="s">
        <v>6516</v>
      </c>
      <c r="R4615" s="4"/>
    </row>
    <row r="4616" spans="1:18" hidden="1" x14ac:dyDescent="0.2">
      <c r="A4616" s="6">
        <v>45638</v>
      </c>
      <c r="B4616" s="2">
        <v>71265</v>
      </c>
      <c r="C4616" s="2" t="s">
        <v>5404</v>
      </c>
      <c r="D4616" s="2" t="s">
        <v>6444</v>
      </c>
      <c r="E4616" s="1">
        <v>9993250</v>
      </c>
      <c r="F4616" s="8" t="s">
        <v>316</v>
      </c>
      <c r="G4616" s="1">
        <v>799460</v>
      </c>
      <c r="H4616" s="1">
        <v>10792710</v>
      </c>
      <c r="I4616" s="2" t="s">
        <v>2355</v>
      </c>
      <c r="J4616" s="2" t="s">
        <v>2013</v>
      </c>
      <c r="K4616" s="1">
        <f>+VLOOKUP(B4616,[25]Sheet1!$A:$H,6,0)</f>
        <v>9993250</v>
      </c>
      <c r="L4616" s="1">
        <f t="shared" si="243"/>
        <v>0</v>
      </c>
      <c r="M4616" s="6">
        <f>+VLOOKUP(B4616,[25]Sheet1!$A:$H,8,0)</f>
        <v>45663</v>
      </c>
      <c r="N4616" t="s">
        <v>6516</v>
      </c>
      <c r="R4616" s="4"/>
    </row>
    <row r="4617" spans="1:18" hidden="1" x14ac:dyDescent="0.2">
      <c r="A4617" s="6">
        <v>45638</v>
      </c>
      <c r="B4617" s="2">
        <v>71266</v>
      </c>
      <c r="C4617" s="2" t="s">
        <v>5404</v>
      </c>
      <c r="D4617" s="2" t="s">
        <v>6445</v>
      </c>
      <c r="E4617" s="1">
        <v>5330760</v>
      </c>
      <c r="F4617" s="8" t="s">
        <v>316</v>
      </c>
      <c r="G4617" s="1">
        <v>426461</v>
      </c>
      <c r="H4617" s="1">
        <v>5757221</v>
      </c>
      <c r="I4617" s="2" t="s">
        <v>2355</v>
      </c>
      <c r="J4617" s="2" t="s">
        <v>2013</v>
      </c>
      <c r="K4617" s="1">
        <f>+VLOOKUP(B4617,[25]Sheet1!$A:$H,6,0)</f>
        <v>5330763</v>
      </c>
      <c r="L4617" s="1">
        <f t="shared" si="243"/>
        <v>3</v>
      </c>
      <c r="M4617" s="6">
        <f>+VLOOKUP(B4617,[25]Sheet1!$A:$H,8,0)</f>
        <v>45663</v>
      </c>
      <c r="N4617" t="s">
        <v>6516</v>
      </c>
      <c r="R4617" s="4"/>
    </row>
    <row r="4618" spans="1:18" hidden="1" x14ac:dyDescent="0.2">
      <c r="A4618" s="6">
        <v>45638</v>
      </c>
      <c r="B4618" s="2">
        <v>71290</v>
      </c>
      <c r="C4618" s="2" t="s">
        <v>5404</v>
      </c>
      <c r="D4618" s="2" t="s">
        <v>6327</v>
      </c>
      <c r="E4618" s="1">
        <v>3380842</v>
      </c>
      <c r="F4618" s="8" t="s">
        <v>316</v>
      </c>
      <c r="G4618" s="1">
        <v>270467</v>
      </c>
      <c r="H4618" s="1">
        <v>3651309</v>
      </c>
      <c r="I4618" s="2" t="s">
        <v>2339</v>
      </c>
      <c r="J4618" s="2" t="s">
        <v>1408</v>
      </c>
      <c r="K4618" s="1">
        <f>+VLOOKUP(B4618,[25]Sheet1!$A:$H,6,0)</f>
        <v>3380838</v>
      </c>
      <c r="L4618" s="1">
        <f t="shared" si="243"/>
        <v>-4</v>
      </c>
      <c r="M4618" s="6">
        <f>+VLOOKUP(B4618,[25]Sheet1!$A:$H,8,0)</f>
        <v>45663</v>
      </c>
      <c r="N4618" t="s">
        <v>6516</v>
      </c>
      <c r="R4618" s="4"/>
    </row>
    <row r="4619" spans="1:18" hidden="1" x14ac:dyDescent="0.2">
      <c r="A4619" s="6">
        <v>45639</v>
      </c>
      <c r="B4619" s="2">
        <v>1912</v>
      </c>
      <c r="C4619" s="2" t="s">
        <v>5468</v>
      </c>
      <c r="D4619" s="2" t="s">
        <v>1889</v>
      </c>
      <c r="E4619" s="1">
        <v>-177692</v>
      </c>
      <c r="F4619" s="8" t="s">
        <v>316</v>
      </c>
      <c r="G4619" s="1">
        <v>-14215</v>
      </c>
      <c r="H4619" s="1">
        <v>-191907</v>
      </c>
      <c r="I4619" s="2" t="s">
        <v>2818</v>
      </c>
      <c r="J4619" s="2" t="s">
        <v>364</v>
      </c>
      <c r="K4619" s="1">
        <f>+VLOOKUP(B4619,[25]Sheet1!$A:$H,6,0)</f>
        <v>-177687</v>
      </c>
      <c r="L4619" s="1">
        <f t="shared" si="243"/>
        <v>5</v>
      </c>
      <c r="M4619" s="6">
        <f>+VLOOKUP(B4619,[25]Sheet1!$A:$H,8,0)</f>
        <v>45663</v>
      </c>
      <c r="N4619" t="s">
        <v>6516</v>
      </c>
      <c r="R4619" s="4"/>
    </row>
    <row r="4620" spans="1:18" hidden="1" x14ac:dyDescent="0.2">
      <c r="A4620" s="6">
        <v>45639</v>
      </c>
      <c r="B4620" s="2">
        <v>1913</v>
      </c>
      <c r="C4620" s="2" t="s">
        <v>5468</v>
      </c>
      <c r="D4620" s="2" t="s">
        <v>1889</v>
      </c>
      <c r="E4620" s="1">
        <v>-727272</v>
      </c>
      <c r="F4620" s="8" t="s">
        <v>316</v>
      </c>
      <c r="G4620" s="1">
        <v>-58182</v>
      </c>
      <c r="H4620" s="1">
        <v>-785454</v>
      </c>
      <c r="I4620" s="2" t="s">
        <v>2818</v>
      </c>
      <c r="J4620" s="2" t="s">
        <v>364</v>
      </c>
      <c r="K4620" s="1">
        <f>+VLOOKUP(B4620,[25]Sheet1!$A:$H,6,0)</f>
        <v>-727275</v>
      </c>
      <c r="L4620" s="1">
        <f t="shared" si="243"/>
        <v>-3</v>
      </c>
      <c r="M4620" s="6">
        <f>+VLOOKUP(B4620,[25]Sheet1!$A:$H,8,0)</f>
        <v>45663</v>
      </c>
      <c r="N4620" t="s">
        <v>6516</v>
      </c>
      <c r="R4620" s="4"/>
    </row>
    <row r="4621" spans="1:18" hidden="1" x14ac:dyDescent="0.2">
      <c r="A4621" s="6">
        <v>45642</v>
      </c>
      <c r="B4621" s="2">
        <v>71739</v>
      </c>
      <c r="C4621" s="2" t="s">
        <v>5404</v>
      </c>
      <c r="D4621" s="2" t="s">
        <v>6446</v>
      </c>
      <c r="E4621" s="1">
        <v>1003660</v>
      </c>
      <c r="F4621" s="8" t="s">
        <v>316</v>
      </c>
      <c r="G4621" s="1">
        <v>80293</v>
      </c>
      <c r="H4621" s="1">
        <v>1083953</v>
      </c>
      <c r="I4621" s="2" t="s">
        <v>2355</v>
      </c>
      <c r="J4621" s="2" t="s">
        <v>2013</v>
      </c>
      <c r="K4621" s="1">
        <f>+VLOOKUP(B4621,[25]Sheet1!$A:$H,6,0)</f>
        <v>1003663</v>
      </c>
      <c r="L4621" s="1">
        <f t="shared" si="243"/>
        <v>3</v>
      </c>
      <c r="M4621" s="6">
        <f>+VLOOKUP(B4621,[25]Sheet1!$A:$H,8,0)</f>
        <v>45663</v>
      </c>
      <c r="N4621" t="s">
        <v>6516</v>
      </c>
      <c r="R4621" s="4"/>
    </row>
    <row r="4622" spans="1:18" hidden="1" x14ac:dyDescent="0.2">
      <c r="A4622" s="6">
        <v>45642</v>
      </c>
      <c r="B4622" s="2">
        <v>71740</v>
      </c>
      <c r="C4622" s="2" t="s">
        <v>5404</v>
      </c>
      <c r="D4622" s="2" t="s">
        <v>6447</v>
      </c>
      <c r="E4622" s="1">
        <v>7107680</v>
      </c>
      <c r="F4622" s="8" t="s">
        <v>316</v>
      </c>
      <c r="G4622" s="1">
        <v>568614</v>
      </c>
      <c r="H4622" s="1">
        <v>7676294</v>
      </c>
      <c r="I4622" s="2" t="s">
        <v>2355</v>
      </c>
      <c r="J4622" s="2" t="s">
        <v>2013</v>
      </c>
      <c r="K4622" s="1">
        <f>+VLOOKUP(B4622,[25]Sheet1!$A:$H,6,0)</f>
        <v>7107675</v>
      </c>
      <c r="L4622" s="1">
        <f t="shared" si="243"/>
        <v>-5</v>
      </c>
      <c r="M4622" s="6">
        <f>+VLOOKUP(B4622,[25]Sheet1!$A:$H,8,0)</f>
        <v>45663</v>
      </c>
      <c r="N4622" t="s">
        <v>6516</v>
      </c>
      <c r="R4622" s="4"/>
    </row>
    <row r="4623" spans="1:18" hidden="1" x14ac:dyDescent="0.2">
      <c r="A4623" s="6">
        <v>45642</v>
      </c>
      <c r="B4623" s="2">
        <v>71741</v>
      </c>
      <c r="C4623" s="2" t="s">
        <v>5404</v>
      </c>
      <c r="D4623" s="2" t="s">
        <v>6448</v>
      </c>
      <c r="E4623" s="1">
        <v>2381320</v>
      </c>
      <c r="F4623" s="8" t="s">
        <v>316</v>
      </c>
      <c r="G4623" s="1">
        <v>190506</v>
      </c>
      <c r="H4623" s="1">
        <v>2571826</v>
      </c>
      <c r="I4623" s="2" t="s">
        <v>1900</v>
      </c>
      <c r="J4623" s="2" t="s">
        <v>441</v>
      </c>
      <c r="K4623" s="1">
        <f>+VLOOKUP(B4623,[25]Sheet1!$A:$H,6,0)</f>
        <v>2381325</v>
      </c>
      <c r="L4623" s="1">
        <f t="shared" si="243"/>
        <v>5</v>
      </c>
      <c r="M4623" s="6">
        <f>+VLOOKUP(B4623,[25]Sheet1!$A:$H,8,0)</f>
        <v>45663</v>
      </c>
      <c r="N4623" t="s">
        <v>6516</v>
      </c>
      <c r="R4623" s="4"/>
    </row>
    <row r="4624" spans="1:18" hidden="1" x14ac:dyDescent="0.2">
      <c r="A4624" s="6">
        <v>45642</v>
      </c>
      <c r="B4624" s="2">
        <v>71742</v>
      </c>
      <c r="C4624" s="2" t="s">
        <v>5404</v>
      </c>
      <c r="D4624" s="2" t="s">
        <v>6449</v>
      </c>
      <c r="E4624" s="1">
        <v>1468620</v>
      </c>
      <c r="F4624" s="8" t="s">
        <v>316</v>
      </c>
      <c r="G4624" s="1">
        <v>117490</v>
      </c>
      <c r="H4624" s="1">
        <v>1586110</v>
      </c>
      <c r="I4624" s="2" t="s">
        <v>944</v>
      </c>
      <c r="J4624" s="2" t="s">
        <v>319</v>
      </c>
      <c r="K4624" s="1">
        <f>+VLOOKUP(B4624,[25]Sheet1!$A:$H,6,0)</f>
        <v>1468625</v>
      </c>
      <c r="L4624" s="1">
        <f t="shared" si="243"/>
        <v>5</v>
      </c>
      <c r="M4624" s="6">
        <f>+VLOOKUP(B4624,[25]Sheet1!$A:$H,8,0)</f>
        <v>45663</v>
      </c>
      <c r="N4624" t="s">
        <v>6516</v>
      </c>
      <c r="R4624" s="4"/>
    </row>
    <row r="4625" spans="1:18" hidden="1" x14ac:dyDescent="0.2">
      <c r="A4625" s="6">
        <v>45642</v>
      </c>
      <c r="B4625" s="2">
        <v>71743</v>
      </c>
      <c r="C4625" s="2" t="s">
        <v>5404</v>
      </c>
      <c r="D4625" s="2" t="s">
        <v>6450</v>
      </c>
      <c r="E4625" s="1">
        <v>2556585</v>
      </c>
      <c r="F4625" s="8" t="s">
        <v>316</v>
      </c>
      <c r="G4625" s="1">
        <v>204527</v>
      </c>
      <c r="H4625" s="1">
        <v>2761112</v>
      </c>
      <c r="I4625" s="2" t="s">
        <v>2339</v>
      </c>
      <c r="J4625" s="2" t="s">
        <v>1408</v>
      </c>
      <c r="K4625" s="1">
        <f>+VLOOKUP(B4625,[25]Sheet1!$A:$H,6,0)</f>
        <v>2556588</v>
      </c>
      <c r="L4625" s="1">
        <f t="shared" si="243"/>
        <v>3</v>
      </c>
      <c r="M4625" s="6">
        <f>+VLOOKUP(B4625,[25]Sheet1!$A:$H,8,0)</f>
        <v>45663</v>
      </c>
      <c r="N4625" t="s">
        <v>6516</v>
      </c>
      <c r="R4625" s="4"/>
    </row>
    <row r="4626" spans="1:18" hidden="1" x14ac:dyDescent="0.2">
      <c r="A4626" s="6">
        <v>45642</v>
      </c>
      <c r="B4626" s="2">
        <v>71744</v>
      </c>
      <c r="C4626" s="2" t="s">
        <v>5404</v>
      </c>
      <c r="D4626" s="2" t="s">
        <v>6451</v>
      </c>
      <c r="E4626" s="1">
        <v>2632235</v>
      </c>
      <c r="F4626" s="8" t="s">
        <v>316</v>
      </c>
      <c r="G4626" s="1">
        <v>210579</v>
      </c>
      <c r="H4626" s="1">
        <v>2842814</v>
      </c>
      <c r="I4626" s="2" t="s">
        <v>1554</v>
      </c>
      <c r="J4626" s="2" t="s">
        <v>2830</v>
      </c>
      <c r="K4626" s="1">
        <f>+VLOOKUP(B4626,[25]Sheet1!$A:$H,6,0)</f>
        <v>2632238</v>
      </c>
      <c r="L4626" s="1">
        <f t="shared" si="243"/>
        <v>3</v>
      </c>
      <c r="M4626" s="6">
        <f>+VLOOKUP(B4626,[25]Sheet1!$A:$H,8,0)</f>
        <v>45663</v>
      </c>
      <c r="N4626" t="s">
        <v>6516</v>
      </c>
      <c r="R4626" s="4"/>
    </row>
    <row r="4627" spans="1:18" hidden="1" x14ac:dyDescent="0.2">
      <c r="A4627" s="6">
        <v>45642</v>
      </c>
      <c r="B4627" s="2">
        <v>71745</v>
      </c>
      <c r="C4627" s="2" t="s">
        <v>5404</v>
      </c>
      <c r="D4627" s="2" t="s">
        <v>6452</v>
      </c>
      <c r="E4627" s="1">
        <v>3218370</v>
      </c>
      <c r="F4627" s="8" t="s">
        <v>316</v>
      </c>
      <c r="G4627" s="1">
        <v>257470</v>
      </c>
      <c r="H4627" s="1">
        <v>3475840</v>
      </c>
      <c r="I4627" s="2" t="s">
        <v>2445</v>
      </c>
      <c r="J4627" s="2" t="s">
        <v>1098</v>
      </c>
      <c r="K4627" s="1">
        <f>+VLOOKUP(B4627,[25]Sheet1!$A:$H,6,0)</f>
        <v>3218375</v>
      </c>
      <c r="L4627" s="1">
        <f t="shared" si="243"/>
        <v>5</v>
      </c>
      <c r="M4627" s="6">
        <f>+VLOOKUP(B4627,[25]Sheet1!$A:$H,8,0)</f>
        <v>45663</v>
      </c>
      <c r="N4627" t="s">
        <v>6516</v>
      </c>
      <c r="R4627" s="4"/>
    </row>
    <row r="4628" spans="1:18" hidden="1" x14ac:dyDescent="0.2">
      <c r="A4628" s="6">
        <v>45642</v>
      </c>
      <c r="B4628" s="2">
        <v>71746</v>
      </c>
      <c r="C4628" s="2" t="s">
        <v>5404</v>
      </c>
      <c r="D4628" s="2" t="s">
        <v>6453</v>
      </c>
      <c r="E4628" s="1">
        <v>1468620</v>
      </c>
      <c r="F4628" s="8" t="s">
        <v>316</v>
      </c>
      <c r="G4628" s="1">
        <v>117490</v>
      </c>
      <c r="H4628" s="1">
        <v>1586110</v>
      </c>
      <c r="I4628" s="2" t="s">
        <v>124</v>
      </c>
      <c r="J4628" s="2" t="s">
        <v>1197</v>
      </c>
      <c r="K4628" s="1">
        <f>+VLOOKUP(B4628,[25]Sheet1!$A:$H,6,0)</f>
        <v>1468625</v>
      </c>
      <c r="L4628" s="1">
        <f t="shared" si="243"/>
        <v>5</v>
      </c>
      <c r="M4628" s="6">
        <f>+VLOOKUP(B4628,[25]Sheet1!$A:$H,8,0)</f>
        <v>45663</v>
      </c>
      <c r="N4628" t="s">
        <v>6516</v>
      </c>
      <c r="R4628" s="4"/>
    </row>
    <row r="4629" spans="1:18" hidden="1" x14ac:dyDescent="0.2">
      <c r="A4629" s="6">
        <v>45642</v>
      </c>
      <c r="B4629" s="2">
        <v>71747</v>
      </c>
      <c r="C4629" s="2" t="s">
        <v>5404</v>
      </c>
      <c r="D4629" s="2" t="s">
        <v>6454</v>
      </c>
      <c r="E4629" s="1">
        <v>888460</v>
      </c>
      <c r="F4629" s="8" t="s">
        <v>316</v>
      </c>
      <c r="G4629" s="1">
        <v>71077</v>
      </c>
      <c r="H4629" s="1">
        <v>959537</v>
      </c>
      <c r="I4629" s="2" t="s">
        <v>24</v>
      </c>
      <c r="J4629" s="2" t="s">
        <v>349</v>
      </c>
      <c r="K4629" s="1">
        <f>+VLOOKUP(B4629,[25]Sheet1!$A:$H,6,0)</f>
        <v>888463</v>
      </c>
      <c r="L4629" s="1">
        <f t="shared" si="243"/>
        <v>3</v>
      </c>
      <c r="M4629" s="6">
        <f>+VLOOKUP(B4629,[25]Sheet1!$A:$H,8,0)</f>
        <v>45663</v>
      </c>
      <c r="N4629" t="s">
        <v>6516</v>
      </c>
      <c r="R4629" s="4"/>
    </row>
    <row r="4630" spans="1:18" hidden="1" x14ac:dyDescent="0.2">
      <c r="A4630" s="6">
        <v>45645</v>
      </c>
      <c r="B4630" s="2">
        <v>72011</v>
      </c>
      <c r="C4630" s="2" t="s">
        <v>5404</v>
      </c>
      <c r="D4630" s="2" t="s">
        <v>6455</v>
      </c>
      <c r="E4630" s="1">
        <v>3849940</v>
      </c>
      <c r="F4630" s="8" t="s">
        <v>316</v>
      </c>
      <c r="G4630" s="1">
        <v>307995</v>
      </c>
      <c r="H4630" s="1">
        <v>4157935</v>
      </c>
      <c r="I4630" s="2" t="s">
        <v>1893</v>
      </c>
      <c r="J4630" s="2" t="s">
        <v>375</v>
      </c>
      <c r="K4630" s="1">
        <f>+VLOOKUP(B4630,[25]Sheet1!$A:$H,6,0)</f>
        <v>3849938</v>
      </c>
      <c r="L4630" s="1">
        <f t="shared" si="243"/>
        <v>-2</v>
      </c>
      <c r="M4630" s="6">
        <f>+VLOOKUP(B4630,[25]Sheet1!$A:$H,8,0)</f>
        <v>45663</v>
      </c>
      <c r="N4630" t="s">
        <v>6516</v>
      </c>
      <c r="R4630" s="4"/>
    </row>
    <row r="4631" spans="1:18" hidden="1" x14ac:dyDescent="0.2">
      <c r="A4631" s="6">
        <v>45645</v>
      </c>
      <c r="B4631" s="2">
        <v>72012</v>
      </c>
      <c r="C4631" s="2" t="s">
        <v>5404</v>
      </c>
      <c r="D4631" s="2" t="s">
        <v>6456</v>
      </c>
      <c r="E4631" s="1">
        <v>888460</v>
      </c>
      <c r="F4631" s="8" t="s">
        <v>316</v>
      </c>
      <c r="G4631" s="1">
        <v>71077</v>
      </c>
      <c r="H4631" s="1">
        <v>959537</v>
      </c>
      <c r="I4631" s="2" t="s">
        <v>1893</v>
      </c>
      <c r="J4631" s="2" t="s">
        <v>375</v>
      </c>
      <c r="K4631" s="1">
        <f>+VLOOKUP(B4631,[25]Sheet1!$A:$H,6,0)</f>
        <v>888463</v>
      </c>
      <c r="L4631" s="1">
        <f t="shared" si="243"/>
        <v>3</v>
      </c>
      <c r="M4631" s="6">
        <f>+VLOOKUP(B4631,[25]Sheet1!$A:$H,8,0)</f>
        <v>45663</v>
      </c>
      <c r="N4631" t="s">
        <v>6516</v>
      </c>
      <c r="R4631" s="4"/>
    </row>
    <row r="4632" spans="1:18" hidden="1" x14ac:dyDescent="0.2">
      <c r="A4632" s="6">
        <v>45645</v>
      </c>
      <c r="B4632" s="2">
        <v>72033</v>
      </c>
      <c r="C4632" s="2" t="s">
        <v>5404</v>
      </c>
      <c r="D4632" s="2" t="s">
        <v>6457</v>
      </c>
      <c r="E4632" s="1">
        <v>2791585</v>
      </c>
      <c r="F4632" s="8" t="s">
        <v>316</v>
      </c>
      <c r="G4632" s="1">
        <v>223327</v>
      </c>
      <c r="H4632" s="1">
        <v>3014912</v>
      </c>
      <c r="I4632" s="2" t="s">
        <v>1893</v>
      </c>
      <c r="J4632" s="2" t="s">
        <v>375</v>
      </c>
      <c r="K4632" s="1">
        <f>+VLOOKUP(B4632,[25]Sheet1!$A:$H,6,0)</f>
        <v>2791588</v>
      </c>
      <c r="L4632" s="1">
        <f t="shared" si="243"/>
        <v>3</v>
      </c>
      <c r="M4632" s="6">
        <f>+VLOOKUP(B4632,[25]Sheet1!$A:$H,8,0)</f>
        <v>45663</v>
      </c>
      <c r="N4632" t="s">
        <v>6516</v>
      </c>
      <c r="R4632" s="4"/>
    </row>
    <row r="4633" spans="1:18" hidden="1" x14ac:dyDescent="0.2">
      <c r="A4633" s="6">
        <v>45645</v>
      </c>
      <c r="B4633" s="2">
        <v>72034</v>
      </c>
      <c r="C4633" s="2" t="s">
        <v>5404</v>
      </c>
      <c r="D4633" s="2" t="s">
        <v>6458</v>
      </c>
      <c r="E4633" s="1">
        <v>100366</v>
      </c>
      <c r="F4633" s="8" t="s">
        <v>316</v>
      </c>
      <c r="G4633" s="1">
        <v>8029</v>
      </c>
      <c r="H4633" s="1">
        <v>108395</v>
      </c>
      <c r="I4633" s="2" t="s">
        <v>1893</v>
      </c>
      <c r="J4633" s="2" t="s">
        <v>375</v>
      </c>
      <c r="K4633" s="1">
        <f>+VLOOKUP(B4633,[25]Sheet1!$A:$H,6,0)</f>
        <v>100363</v>
      </c>
      <c r="L4633" s="1">
        <f t="shared" ref="L4633:L4696" si="244">+K4633-E4633</f>
        <v>-3</v>
      </c>
      <c r="M4633" s="6">
        <f>+VLOOKUP(B4633,[25]Sheet1!$A:$H,8,0)</f>
        <v>45663</v>
      </c>
      <c r="N4633" t="s">
        <v>6516</v>
      </c>
      <c r="R4633" s="4"/>
    </row>
    <row r="4634" spans="1:18" hidden="1" x14ac:dyDescent="0.2">
      <c r="A4634" s="6">
        <v>45645</v>
      </c>
      <c r="B4634" s="2">
        <v>72035</v>
      </c>
      <c r="C4634" s="2" t="s">
        <v>5404</v>
      </c>
      <c r="D4634" s="2" t="s">
        <v>6459</v>
      </c>
      <c r="E4634" s="1">
        <v>888460</v>
      </c>
      <c r="F4634" s="8" t="s">
        <v>316</v>
      </c>
      <c r="G4634" s="1">
        <v>71077</v>
      </c>
      <c r="H4634" s="1">
        <v>959537</v>
      </c>
      <c r="I4634" s="2" t="s">
        <v>1893</v>
      </c>
      <c r="J4634" s="2" t="s">
        <v>375</v>
      </c>
      <c r="K4634" s="1">
        <f>+VLOOKUP(B4634,[25]Sheet1!$A:$H,6,0)</f>
        <v>888463</v>
      </c>
      <c r="L4634" s="1">
        <f t="shared" si="244"/>
        <v>3</v>
      </c>
      <c r="M4634" s="6">
        <f>+VLOOKUP(B4634,[25]Sheet1!$A:$H,8,0)</f>
        <v>45663</v>
      </c>
      <c r="N4634" t="s">
        <v>6516</v>
      </c>
      <c r="R4634" s="4"/>
    </row>
    <row r="4635" spans="1:18" hidden="1" x14ac:dyDescent="0.2">
      <c r="A4635" s="6">
        <v>45645</v>
      </c>
      <c r="B4635" s="2">
        <v>72037</v>
      </c>
      <c r="C4635" s="2" t="s">
        <v>5404</v>
      </c>
      <c r="D4635" s="2" t="s">
        <v>6460</v>
      </c>
      <c r="E4635" s="1">
        <v>3218370</v>
      </c>
      <c r="F4635" s="8" t="s">
        <v>316</v>
      </c>
      <c r="G4635" s="1">
        <v>257470</v>
      </c>
      <c r="H4635" s="1">
        <v>3475840</v>
      </c>
      <c r="I4635" s="2" t="s">
        <v>1893</v>
      </c>
      <c r="J4635" s="2" t="s">
        <v>375</v>
      </c>
      <c r="K4635" s="1">
        <f>+VLOOKUP(B4635,[25]Sheet1!$A:$H,6,0)</f>
        <v>3218375</v>
      </c>
      <c r="L4635" s="1">
        <f t="shared" si="244"/>
        <v>5</v>
      </c>
      <c r="M4635" s="6">
        <f>+VLOOKUP(B4635,[25]Sheet1!$A:$H,8,0)</f>
        <v>45663</v>
      </c>
      <c r="N4635" t="s">
        <v>6516</v>
      </c>
      <c r="R4635" s="4"/>
    </row>
    <row r="4636" spans="1:18" hidden="1" x14ac:dyDescent="0.2">
      <c r="A4636" s="6">
        <v>45645</v>
      </c>
      <c r="B4636" s="2">
        <v>72038</v>
      </c>
      <c r="C4636" s="2" t="s">
        <v>5404</v>
      </c>
      <c r="D4636" s="2" t="s">
        <v>6461</v>
      </c>
      <c r="E4636" s="1">
        <v>2381320</v>
      </c>
      <c r="F4636" s="8" t="s">
        <v>316</v>
      </c>
      <c r="G4636" s="1">
        <v>190506</v>
      </c>
      <c r="H4636" s="1">
        <v>2571826</v>
      </c>
      <c r="I4636" s="2" t="s">
        <v>2355</v>
      </c>
      <c r="J4636" s="2" t="s">
        <v>2013</v>
      </c>
      <c r="K4636" s="1">
        <f>+VLOOKUP(B4636,[25]Sheet1!$A:$H,6,0)</f>
        <v>2381325</v>
      </c>
      <c r="L4636" s="1">
        <f t="shared" si="244"/>
        <v>5</v>
      </c>
      <c r="M4636" s="6">
        <f>+VLOOKUP(B4636,[25]Sheet1!$A:$H,8,0)</f>
        <v>45663</v>
      </c>
      <c r="N4636" t="s">
        <v>6516</v>
      </c>
      <c r="R4636" s="4"/>
    </row>
    <row r="4637" spans="1:18" hidden="1" x14ac:dyDescent="0.2">
      <c r="A4637" s="6">
        <v>45645</v>
      </c>
      <c r="B4637" s="2">
        <v>72060</v>
      </c>
      <c r="C4637" s="2" t="s">
        <v>5404</v>
      </c>
      <c r="D4637" s="2" t="s">
        <v>6462</v>
      </c>
      <c r="E4637" s="1">
        <v>25264900</v>
      </c>
      <c r="F4637" s="8" t="s">
        <v>316</v>
      </c>
      <c r="G4637" s="1">
        <v>2021192</v>
      </c>
      <c r="H4637" s="1">
        <v>27286092</v>
      </c>
      <c r="I4637" s="2" t="s">
        <v>2355</v>
      </c>
      <c r="J4637" s="2" t="s">
        <v>2013</v>
      </c>
      <c r="K4637" s="1">
        <f>+VLOOKUP(B4637,[25]Sheet1!$A:$H,6,0)</f>
        <v>25264900</v>
      </c>
      <c r="L4637" s="1">
        <f t="shared" si="244"/>
        <v>0</v>
      </c>
      <c r="M4637" s="6">
        <f>+VLOOKUP(B4637,[25]Sheet1!$A:$H,8,0)</f>
        <v>45663</v>
      </c>
      <c r="N4637" t="s">
        <v>6516</v>
      </c>
      <c r="R4637" s="4"/>
    </row>
    <row r="4638" spans="1:18" hidden="1" x14ac:dyDescent="0.2">
      <c r="A4638" s="6">
        <v>45645</v>
      </c>
      <c r="B4638" s="2">
        <v>72061</v>
      </c>
      <c r="C4638" s="2" t="s">
        <v>5404</v>
      </c>
      <c r="D4638" s="2" t="s">
        <v>6463</v>
      </c>
      <c r="E4638" s="1">
        <v>4276120</v>
      </c>
      <c r="F4638" s="8" t="s">
        <v>316</v>
      </c>
      <c r="G4638" s="1">
        <v>342090</v>
      </c>
      <c r="H4638" s="1">
        <v>4618210</v>
      </c>
      <c r="I4638" s="2" t="s">
        <v>2355</v>
      </c>
      <c r="J4638" s="2" t="s">
        <v>2013</v>
      </c>
      <c r="K4638" s="1">
        <f>+VLOOKUP(B4638,[25]Sheet1!$A:$H,6,0)</f>
        <v>4276125</v>
      </c>
      <c r="L4638" s="1">
        <f t="shared" si="244"/>
        <v>5</v>
      </c>
      <c r="M4638" s="6">
        <f>+VLOOKUP(B4638,[25]Sheet1!$A:$H,8,0)</f>
        <v>45663</v>
      </c>
      <c r="N4638" t="s">
        <v>6516</v>
      </c>
      <c r="R4638" s="4"/>
    </row>
    <row r="4639" spans="1:18" hidden="1" x14ac:dyDescent="0.2">
      <c r="A4639" s="6">
        <v>45645</v>
      </c>
      <c r="B4639" s="2">
        <v>72062</v>
      </c>
      <c r="C4639" s="2" t="s">
        <v>5404</v>
      </c>
      <c r="D4639" s="2" t="s">
        <v>6464</v>
      </c>
      <c r="E4639" s="1">
        <v>837050</v>
      </c>
      <c r="F4639" s="8" t="s">
        <v>316</v>
      </c>
      <c r="G4639" s="1">
        <v>66964</v>
      </c>
      <c r="H4639" s="1">
        <v>904014</v>
      </c>
      <c r="I4639" s="2" t="s">
        <v>2355</v>
      </c>
      <c r="J4639" s="2" t="s">
        <v>2013</v>
      </c>
      <c r="K4639" s="1">
        <f>+VLOOKUP(B4639,[25]Sheet1!$A:$H,6,0)</f>
        <v>1116060</v>
      </c>
      <c r="L4639" s="1">
        <f t="shared" si="244"/>
        <v>279010</v>
      </c>
      <c r="M4639" s="6">
        <f>+VLOOKUP(B4639,[25]Sheet1!$A:$H,8,0)</f>
        <v>45663</v>
      </c>
      <c r="N4639" t="s">
        <v>6516</v>
      </c>
      <c r="R4639" s="4"/>
    </row>
    <row r="4640" spans="1:18" hidden="1" x14ac:dyDescent="0.2">
      <c r="A4640" s="6">
        <v>45645</v>
      </c>
      <c r="B4640" s="2">
        <v>72063</v>
      </c>
      <c r="C4640" s="2" t="s">
        <v>5404</v>
      </c>
      <c r="D4640" s="2" t="s">
        <v>6465</v>
      </c>
      <c r="E4640" s="1">
        <v>1003660</v>
      </c>
      <c r="F4640" s="8" t="s">
        <v>316</v>
      </c>
      <c r="G4640" s="1">
        <v>80293</v>
      </c>
      <c r="H4640" s="1">
        <v>1083953</v>
      </c>
      <c r="I4640" s="2" t="s">
        <v>2355</v>
      </c>
      <c r="J4640" s="2" t="s">
        <v>2013</v>
      </c>
      <c r="K4640" s="1">
        <f>+VLOOKUP(B4640,[25]Sheet1!$A:$H,6,0)</f>
        <v>1003663</v>
      </c>
      <c r="L4640" s="1">
        <f t="shared" si="244"/>
        <v>3</v>
      </c>
      <c r="M4640" s="6">
        <f>+VLOOKUP(B4640,[25]Sheet1!$A:$H,8,0)</f>
        <v>45663</v>
      </c>
      <c r="N4640" t="s">
        <v>6516</v>
      </c>
      <c r="R4640" s="4"/>
    </row>
    <row r="4641" spans="1:18" hidden="1" x14ac:dyDescent="0.2">
      <c r="A4641" s="6">
        <v>45645</v>
      </c>
      <c r="B4641" s="2">
        <v>72064</v>
      </c>
      <c r="C4641" s="2" t="s">
        <v>5404</v>
      </c>
      <c r="D4641" s="2" t="s">
        <v>6466</v>
      </c>
      <c r="E4641" s="1">
        <v>418525</v>
      </c>
      <c r="F4641" s="8" t="s">
        <v>316</v>
      </c>
      <c r="G4641" s="1">
        <v>33482</v>
      </c>
      <c r="H4641" s="1">
        <v>452007</v>
      </c>
      <c r="I4641" s="2" t="s">
        <v>2119</v>
      </c>
      <c r="J4641" s="2" t="s">
        <v>1150</v>
      </c>
      <c r="K4641" s="1">
        <f>+VLOOKUP(B4641,[25]Sheet1!$A:$H,6,0)</f>
        <v>418525</v>
      </c>
      <c r="L4641" s="1">
        <f t="shared" si="244"/>
        <v>0</v>
      </c>
      <c r="M4641" s="6">
        <f>+VLOOKUP(B4641,[25]Sheet1!$A:$H,8,0)</f>
        <v>45663</v>
      </c>
      <c r="N4641" t="s">
        <v>6516</v>
      </c>
      <c r="R4641" s="4"/>
    </row>
    <row r="4642" spans="1:18" hidden="1" x14ac:dyDescent="0.2">
      <c r="A4642" s="6">
        <v>45645</v>
      </c>
      <c r="B4642" s="2">
        <v>72106</v>
      </c>
      <c r="C4642" s="2" t="s">
        <v>5404</v>
      </c>
      <c r="D4642" s="2" t="s">
        <v>6467</v>
      </c>
      <c r="E4642" s="1">
        <v>837050</v>
      </c>
      <c r="F4642" s="8" t="s">
        <v>316</v>
      </c>
      <c r="G4642" s="1">
        <v>66964</v>
      </c>
      <c r="H4642" s="1">
        <v>904014</v>
      </c>
      <c r="I4642" s="2" t="s">
        <v>1796</v>
      </c>
      <c r="J4642" s="2" t="s">
        <v>913</v>
      </c>
      <c r="K4642" s="1">
        <f>+VLOOKUP(B4642,[25]Sheet1!$A:$H,6,0)</f>
        <v>837050</v>
      </c>
      <c r="L4642" s="1">
        <f t="shared" si="244"/>
        <v>0</v>
      </c>
      <c r="M4642" s="6">
        <f>+VLOOKUP(B4642,[25]Sheet1!$A:$H,8,0)</f>
        <v>45663</v>
      </c>
      <c r="N4642" t="s">
        <v>6516</v>
      </c>
      <c r="R4642" s="4"/>
    </row>
    <row r="4643" spans="1:18" hidden="1" x14ac:dyDescent="0.2">
      <c r="A4643" s="6">
        <v>45645</v>
      </c>
      <c r="B4643" s="2">
        <v>72107</v>
      </c>
      <c r="C4643" s="2" t="s">
        <v>5404</v>
      </c>
      <c r="D4643" s="2" t="s">
        <v>6468</v>
      </c>
      <c r="E4643" s="1">
        <v>418525</v>
      </c>
      <c r="F4643" s="8" t="s">
        <v>316</v>
      </c>
      <c r="G4643" s="1">
        <v>33482</v>
      </c>
      <c r="H4643" s="1">
        <v>452007</v>
      </c>
      <c r="I4643" s="2" t="s">
        <v>124</v>
      </c>
      <c r="J4643" s="2" t="s">
        <v>1197</v>
      </c>
      <c r="K4643" s="1">
        <f>+VLOOKUP(B4643,[25]Sheet1!$A:$H,6,0)</f>
        <v>418525</v>
      </c>
      <c r="L4643" s="1">
        <f t="shared" si="244"/>
        <v>0</v>
      </c>
      <c r="M4643" s="6">
        <f>+VLOOKUP(B4643,[25]Sheet1!$A:$H,8,0)</f>
        <v>45663</v>
      </c>
      <c r="N4643" t="s">
        <v>6516</v>
      </c>
      <c r="R4643" s="4"/>
    </row>
    <row r="4644" spans="1:18" hidden="1" x14ac:dyDescent="0.2">
      <c r="A4644" s="6">
        <v>45645</v>
      </c>
      <c r="B4644" s="2">
        <v>72122</v>
      </c>
      <c r="C4644" s="2" t="s">
        <v>5404</v>
      </c>
      <c r="D4644" s="2" t="s">
        <v>6469</v>
      </c>
      <c r="E4644" s="1">
        <v>7344692</v>
      </c>
      <c r="F4644" s="8" t="s">
        <v>316</v>
      </c>
      <c r="G4644" s="1">
        <v>587575</v>
      </c>
      <c r="H4644" s="1">
        <v>7932267</v>
      </c>
      <c r="I4644" s="2" t="s">
        <v>2818</v>
      </c>
      <c r="J4644" s="2" t="s">
        <v>364</v>
      </c>
      <c r="K4644" s="1">
        <f>+VLOOKUP(B4644,[25]Sheet1!$A:$H,6,0)</f>
        <v>7344688</v>
      </c>
      <c r="L4644" s="1">
        <f t="shared" si="244"/>
        <v>-4</v>
      </c>
      <c r="M4644" s="6">
        <f>+VLOOKUP(B4644,[25]Sheet1!$A:$H,8,0)</f>
        <v>45663</v>
      </c>
      <c r="N4644" t="s">
        <v>6516</v>
      </c>
      <c r="R4644" s="4"/>
    </row>
    <row r="4645" spans="1:18" hidden="1" x14ac:dyDescent="0.2">
      <c r="A4645" s="6">
        <v>45645</v>
      </c>
      <c r="B4645" s="2">
        <v>72123</v>
      </c>
      <c r="C4645" s="2" t="s">
        <v>5404</v>
      </c>
      <c r="D4645" s="2" t="s">
        <v>6470</v>
      </c>
      <c r="E4645" s="1">
        <v>4762640</v>
      </c>
      <c r="F4645" s="8" t="s">
        <v>316</v>
      </c>
      <c r="G4645" s="1">
        <v>381011</v>
      </c>
      <c r="H4645" s="1">
        <v>5143651</v>
      </c>
      <c r="I4645" s="2" t="s">
        <v>2818</v>
      </c>
      <c r="J4645" s="2" t="s">
        <v>364</v>
      </c>
      <c r="K4645" s="1">
        <f>+VLOOKUP(B4645,[25]Sheet1!$A:$H,6,0)</f>
        <v>4762638</v>
      </c>
      <c r="L4645" s="1">
        <f t="shared" si="244"/>
        <v>-2</v>
      </c>
      <c r="M4645" s="6">
        <f>+VLOOKUP(B4645,[25]Sheet1!$A:$H,8,0)</f>
        <v>45663</v>
      </c>
      <c r="N4645" t="s">
        <v>6516</v>
      </c>
      <c r="R4645" s="4"/>
    </row>
    <row r="4646" spans="1:18" hidden="1" x14ac:dyDescent="0.2">
      <c r="A4646" s="6">
        <v>45645</v>
      </c>
      <c r="B4646" s="2">
        <v>72124</v>
      </c>
      <c r="C4646" s="2" t="s">
        <v>5404</v>
      </c>
      <c r="D4646" s="2" t="s">
        <v>6471</v>
      </c>
      <c r="E4646" s="1">
        <v>3849940</v>
      </c>
      <c r="F4646" s="8" t="s">
        <v>316</v>
      </c>
      <c r="G4646" s="1">
        <v>307995</v>
      </c>
      <c r="H4646" s="1">
        <v>4157935</v>
      </c>
      <c r="I4646" s="2" t="s">
        <v>1554</v>
      </c>
      <c r="J4646" s="2" t="s">
        <v>2830</v>
      </c>
      <c r="K4646" s="1">
        <f>+VLOOKUP(B4646,[25]Sheet1!$A:$H,6,0)</f>
        <v>3849938</v>
      </c>
      <c r="L4646" s="1">
        <f t="shared" si="244"/>
        <v>-2</v>
      </c>
      <c r="M4646" s="6">
        <f>+VLOOKUP(B4646,[25]Sheet1!$A:$H,8,0)</f>
        <v>45663</v>
      </c>
      <c r="N4646" t="s">
        <v>6516</v>
      </c>
      <c r="R4646" s="4"/>
    </row>
    <row r="4647" spans="1:18" hidden="1" x14ac:dyDescent="0.2">
      <c r="A4647" s="6">
        <v>45645</v>
      </c>
      <c r="B4647" s="2">
        <v>72146</v>
      </c>
      <c r="C4647" s="2" t="s">
        <v>5404</v>
      </c>
      <c r="D4647" s="2" t="s">
        <v>6472</v>
      </c>
      <c r="E4647" s="1">
        <v>418525</v>
      </c>
      <c r="F4647" s="8" t="s">
        <v>316</v>
      </c>
      <c r="G4647" s="1">
        <v>33482</v>
      </c>
      <c r="H4647" s="1">
        <v>452007</v>
      </c>
      <c r="I4647" s="2" t="s">
        <v>1900</v>
      </c>
      <c r="J4647" s="2" t="s">
        <v>441</v>
      </c>
      <c r="K4647" s="1">
        <f>+VLOOKUP(B4647,[25]Sheet1!$A:$H,6,0)</f>
        <v>418525</v>
      </c>
      <c r="L4647" s="1">
        <f t="shared" si="244"/>
        <v>0</v>
      </c>
      <c r="M4647" s="6">
        <f>+VLOOKUP(B4647,[25]Sheet1!$A:$H,8,0)</f>
        <v>45663</v>
      </c>
      <c r="N4647" t="s">
        <v>6516</v>
      </c>
      <c r="R4647" s="4"/>
    </row>
    <row r="4648" spans="1:18" hidden="1" x14ac:dyDescent="0.2">
      <c r="A4648" s="6">
        <v>45645</v>
      </c>
      <c r="B4648" s="2">
        <v>72168</v>
      </c>
      <c r="C4648" s="2" t="s">
        <v>5404</v>
      </c>
      <c r="D4648" s="2" t="s">
        <v>6473</v>
      </c>
      <c r="E4648" s="1">
        <v>9843980</v>
      </c>
      <c r="F4648" s="8" t="s">
        <v>316</v>
      </c>
      <c r="G4648" s="1">
        <v>787518</v>
      </c>
      <c r="H4648" s="1">
        <v>10631498</v>
      </c>
      <c r="I4648" s="2" t="s">
        <v>1900</v>
      </c>
      <c r="J4648" s="2" t="s">
        <v>441</v>
      </c>
      <c r="K4648" s="1">
        <f>+VLOOKUP(B4648,[25]Sheet1!$A:$H,6,0)</f>
        <v>9843975</v>
      </c>
      <c r="L4648" s="1">
        <f t="shared" si="244"/>
        <v>-5</v>
      </c>
      <c r="M4648" s="6">
        <f>+VLOOKUP(B4648,[25]Sheet1!$A:$H,8,0)</f>
        <v>45663</v>
      </c>
      <c r="N4648" t="s">
        <v>6516</v>
      </c>
      <c r="R4648" s="4"/>
    </row>
    <row r="4649" spans="1:18" hidden="1" x14ac:dyDescent="0.2">
      <c r="A4649" s="6">
        <v>45645</v>
      </c>
      <c r="B4649" s="2">
        <v>72253</v>
      </c>
      <c r="C4649" s="2" t="s">
        <v>5404</v>
      </c>
      <c r="D4649" s="2" t="s">
        <v>6474</v>
      </c>
      <c r="E4649" s="1">
        <v>418525</v>
      </c>
      <c r="F4649" s="8" t="s">
        <v>316</v>
      </c>
      <c r="G4649" s="1">
        <v>33482</v>
      </c>
      <c r="H4649" s="1">
        <v>452007</v>
      </c>
      <c r="I4649" s="2" t="s">
        <v>944</v>
      </c>
      <c r="J4649" s="2" t="s">
        <v>319</v>
      </c>
      <c r="K4649" s="1">
        <f>+VLOOKUP(B4649,[25]Sheet1!$A:$H,6,0)</f>
        <v>418525</v>
      </c>
      <c r="L4649" s="1">
        <f t="shared" si="244"/>
        <v>0</v>
      </c>
      <c r="M4649" s="6">
        <f>+VLOOKUP(B4649,[25]Sheet1!$A:$H,8,0)</f>
        <v>45663</v>
      </c>
      <c r="N4649" t="s">
        <v>6516</v>
      </c>
      <c r="R4649" s="4"/>
    </row>
    <row r="4650" spans="1:18" hidden="1" x14ac:dyDescent="0.2">
      <c r="A4650" s="6">
        <v>45645</v>
      </c>
      <c r="B4650" s="2">
        <v>72269</v>
      </c>
      <c r="C4650" s="2" t="s">
        <v>5404</v>
      </c>
      <c r="D4650" s="2" t="s">
        <v>6475</v>
      </c>
      <c r="E4650" s="1">
        <v>837050</v>
      </c>
      <c r="F4650" s="8" t="s">
        <v>316</v>
      </c>
      <c r="G4650" s="1">
        <v>66964</v>
      </c>
      <c r="H4650" s="1">
        <v>904014</v>
      </c>
      <c r="I4650" s="2" t="s">
        <v>944</v>
      </c>
      <c r="J4650" s="2" t="s">
        <v>319</v>
      </c>
      <c r="K4650" s="1">
        <f>+VLOOKUP(B4650,[25]Sheet1!$A:$H,6,0)</f>
        <v>837050</v>
      </c>
      <c r="L4650" s="1">
        <f t="shared" si="244"/>
        <v>0</v>
      </c>
      <c r="M4650" s="6">
        <f>+VLOOKUP(B4650,[25]Sheet1!$A:$H,8,0)</f>
        <v>45663</v>
      </c>
      <c r="N4650" t="s">
        <v>6516</v>
      </c>
      <c r="R4650" s="4"/>
    </row>
    <row r="4651" spans="1:18" hidden="1" x14ac:dyDescent="0.2">
      <c r="A4651" s="6">
        <v>45646</v>
      </c>
      <c r="B4651" s="2">
        <v>1948</v>
      </c>
      <c r="C4651" s="2" t="s">
        <v>5468</v>
      </c>
      <c r="D4651" s="2" t="s">
        <v>1889</v>
      </c>
      <c r="E4651" s="1">
        <v>-839281</v>
      </c>
      <c r="F4651" s="8" t="s">
        <v>316</v>
      </c>
      <c r="G4651" s="1">
        <v>-67143</v>
      </c>
      <c r="H4651" s="1">
        <v>-906424</v>
      </c>
      <c r="I4651" s="2" t="s">
        <v>2119</v>
      </c>
      <c r="J4651" s="2" t="s">
        <v>1150</v>
      </c>
      <c r="K4651" s="1">
        <f>+VLOOKUP(B4651,[25]Sheet1!$A:$H,6,0)</f>
        <v>-839281</v>
      </c>
      <c r="L4651" s="1">
        <f t="shared" si="244"/>
        <v>0</v>
      </c>
      <c r="M4651" s="6">
        <f>+VLOOKUP(B4651,[25]Sheet1!$A:$H,8,0)</f>
        <v>45663</v>
      </c>
      <c r="N4651" t="s">
        <v>6516</v>
      </c>
      <c r="R4651" s="4"/>
    </row>
    <row r="4652" spans="1:18" hidden="1" x14ac:dyDescent="0.2">
      <c r="A4652" s="6">
        <v>45647</v>
      </c>
      <c r="B4652" s="2">
        <v>1951</v>
      </c>
      <c r="C4652" s="2" t="s">
        <v>5468</v>
      </c>
      <c r="D4652" s="2" t="s">
        <v>1889</v>
      </c>
      <c r="E4652" s="1">
        <v>-88846</v>
      </c>
      <c r="F4652" s="8" t="s">
        <v>316</v>
      </c>
      <c r="G4652" s="1">
        <v>-7108</v>
      </c>
      <c r="H4652" s="1">
        <v>-95954</v>
      </c>
      <c r="I4652" s="2" t="s">
        <v>1893</v>
      </c>
      <c r="J4652" s="2" t="s">
        <v>375</v>
      </c>
      <c r="K4652" s="1">
        <f>+VLOOKUP(B4652,[25]Sheet1!$A:$H,6,0)</f>
        <v>-88850</v>
      </c>
      <c r="L4652" s="1">
        <f t="shared" si="244"/>
        <v>-4</v>
      </c>
      <c r="M4652" s="6">
        <f>+VLOOKUP(B4652,[25]Sheet1!$A:$H,8,0)</f>
        <v>45663</v>
      </c>
      <c r="N4652" t="s">
        <v>6516</v>
      </c>
      <c r="R4652" s="4"/>
    </row>
    <row r="4653" spans="1:18" hidden="1" x14ac:dyDescent="0.2">
      <c r="A4653" s="6">
        <v>45647</v>
      </c>
      <c r="B4653" s="2">
        <v>1952</v>
      </c>
      <c r="C4653" s="2" t="s">
        <v>5468</v>
      </c>
      <c r="D4653" s="2" t="s">
        <v>1889</v>
      </c>
      <c r="E4653" s="1">
        <v>-111606</v>
      </c>
      <c r="F4653" s="8" t="s">
        <v>316</v>
      </c>
      <c r="G4653" s="1">
        <v>-8928</v>
      </c>
      <c r="H4653" s="1">
        <v>-120534</v>
      </c>
      <c r="I4653" s="2" t="s">
        <v>1893</v>
      </c>
      <c r="J4653" s="2" t="s">
        <v>375</v>
      </c>
      <c r="K4653" s="1">
        <f>+VLOOKUP(B4653,[25]Sheet1!$A:$H,6,0)</f>
        <v>-111602</v>
      </c>
      <c r="L4653" s="1">
        <f t="shared" si="244"/>
        <v>4</v>
      </c>
      <c r="M4653" s="6">
        <f>+VLOOKUP(B4653,[25]Sheet1!$A:$H,8,0)</f>
        <v>45663</v>
      </c>
      <c r="N4653" t="s">
        <v>6516</v>
      </c>
      <c r="R4653" s="4"/>
    </row>
    <row r="4654" spans="1:18" hidden="1" x14ac:dyDescent="0.2">
      <c r="A4654" s="6">
        <v>45647</v>
      </c>
      <c r="B4654" s="2">
        <v>73199</v>
      </c>
      <c r="C4654" s="2" t="s">
        <v>5404</v>
      </c>
      <c r="D4654" s="2" t="s">
        <v>6476</v>
      </c>
      <c r="E4654" s="1">
        <v>1003660</v>
      </c>
      <c r="F4654" s="8" t="s">
        <v>316</v>
      </c>
      <c r="G4654" s="1">
        <v>80293</v>
      </c>
      <c r="H4654" s="1">
        <v>1083953</v>
      </c>
      <c r="I4654" s="2" t="s">
        <v>2355</v>
      </c>
      <c r="J4654" s="2" t="s">
        <v>2013</v>
      </c>
      <c r="K4654" s="1">
        <f>+VLOOKUP(B4654,[25]Sheet1!$A:$H,6,0)</f>
        <v>1003663</v>
      </c>
      <c r="L4654" s="1">
        <f t="shared" si="244"/>
        <v>3</v>
      </c>
      <c r="M4654" s="6">
        <f>+VLOOKUP(B4654,[25]Sheet1!$A:$H,8,0)</f>
        <v>45663</v>
      </c>
      <c r="N4654" t="s">
        <v>6516</v>
      </c>
      <c r="R4654" s="4"/>
    </row>
    <row r="4655" spans="1:18" hidden="1" x14ac:dyDescent="0.2">
      <c r="A4655" s="6">
        <v>45647</v>
      </c>
      <c r="B4655" s="2">
        <v>73200</v>
      </c>
      <c r="C4655" s="2" t="s">
        <v>5404</v>
      </c>
      <c r="D4655" s="2" t="s">
        <v>6477</v>
      </c>
      <c r="E4655" s="1">
        <v>1468620</v>
      </c>
      <c r="F4655" s="8" t="s">
        <v>316</v>
      </c>
      <c r="G4655" s="1">
        <v>117490</v>
      </c>
      <c r="H4655" s="1">
        <v>1586110</v>
      </c>
      <c r="I4655" s="2" t="s">
        <v>2355</v>
      </c>
      <c r="J4655" s="2" t="s">
        <v>2013</v>
      </c>
      <c r="K4655" s="1">
        <f>+VLOOKUP(B4655,[25]Sheet1!$A:$H,6,0)</f>
        <v>1468625</v>
      </c>
      <c r="L4655" s="1">
        <f t="shared" si="244"/>
        <v>5</v>
      </c>
      <c r="M4655" s="6">
        <f>+VLOOKUP(B4655,[25]Sheet1!$A:$H,8,0)</f>
        <v>45663</v>
      </c>
      <c r="N4655" t="s">
        <v>6516</v>
      </c>
      <c r="R4655" s="4"/>
    </row>
    <row r="4656" spans="1:18" hidden="1" x14ac:dyDescent="0.2">
      <c r="A4656" s="6">
        <v>45647</v>
      </c>
      <c r="B4656" s="2">
        <v>73201</v>
      </c>
      <c r="C4656" s="2" t="s">
        <v>5404</v>
      </c>
      <c r="D4656" s="2" t="s">
        <v>6478</v>
      </c>
      <c r="E4656" s="1">
        <v>2092625</v>
      </c>
      <c r="F4656" s="8" t="s">
        <v>316</v>
      </c>
      <c r="G4656" s="1">
        <v>167410</v>
      </c>
      <c r="H4656" s="1">
        <v>2260035</v>
      </c>
      <c r="I4656" s="2" t="s">
        <v>2355</v>
      </c>
      <c r="J4656" s="2" t="s">
        <v>2013</v>
      </c>
      <c r="K4656" s="1">
        <f>+VLOOKUP(B4656,[25]Sheet1!$A:$H,6,0)</f>
        <v>2092625</v>
      </c>
      <c r="L4656" s="1">
        <f t="shared" si="244"/>
        <v>0</v>
      </c>
      <c r="M4656" s="6">
        <f>+VLOOKUP(B4656,[25]Sheet1!$A:$H,8,0)</f>
        <v>45663</v>
      </c>
      <c r="N4656" t="s">
        <v>6516</v>
      </c>
      <c r="R4656" s="4"/>
    </row>
    <row r="4657" spans="1:18" hidden="1" x14ac:dyDescent="0.2">
      <c r="A4657" s="6">
        <v>45647</v>
      </c>
      <c r="B4657" s="2">
        <v>73202</v>
      </c>
      <c r="C4657" s="2" t="s">
        <v>5404</v>
      </c>
      <c r="D4657" s="2" t="s">
        <v>6479</v>
      </c>
      <c r="E4657" s="1">
        <v>4100855</v>
      </c>
      <c r="F4657" s="8" t="s">
        <v>316</v>
      </c>
      <c r="G4657" s="1">
        <v>328068</v>
      </c>
      <c r="H4657" s="1">
        <v>4428923</v>
      </c>
      <c r="I4657" s="2" t="s">
        <v>1222</v>
      </c>
      <c r="J4657" s="2" t="s">
        <v>915</v>
      </c>
      <c r="K4657" s="1">
        <f>+VLOOKUP(B4657,[25]Sheet1!$A:$H,6,0)</f>
        <v>4100850</v>
      </c>
      <c r="L4657" s="1">
        <f t="shared" si="244"/>
        <v>-5</v>
      </c>
      <c r="M4657" s="6">
        <f>+VLOOKUP(B4657,[25]Sheet1!$A:$H,8,0)</f>
        <v>45663</v>
      </c>
      <c r="N4657" t="s">
        <v>6516</v>
      </c>
      <c r="R4657" s="4"/>
    </row>
    <row r="4658" spans="1:18" hidden="1" x14ac:dyDescent="0.2">
      <c r="A4658" s="6">
        <v>45647</v>
      </c>
      <c r="B4658" s="2">
        <v>73203</v>
      </c>
      <c r="C4658" s="2" t="s">
        <v>5404</v>
      </c>
      <c r="D4658" s="2" t="s">
        <v>6480</v>
      </c>
      <c r="E4658" s="1">
        <v>2799845</v>
      </c>
      <c r="F4658" s="8" t="s">
        <v>316</v>
      </c>
      <c r="G4658" s="1">
        <v>223988</v>
      </c>
      <c r="H4658" s="1">
        <v>3023833</v>
      </c>
      <c r="I4658" s="2" t="s">
        <v>1554</v>
      </c>
      <c r="J4658" s="2" t="s">
        <v>2830</v>
      </c>
      <c r="K4658" s="1">
        <f>+VLOOKUP(B4658,[25]Sheet1!$A:$H,6,0)</f>
        <v>2799850</v>
      </c>
      <c r="L4658" s="1">
        <f t="shared" si="244"/>
        <v>5</v>
      </c>
      <c r="M4658" s="6">
        <f>+VLOOKUP(B4658,[25]Sheet1!$A:$H,8,0)</f>
        <v>45663</v>
      </c>
      <c r="N4658" t="s">
        <v>6516</v>
      </c>
      <c r="R4658" s="4"/>
    </row>
    <row r="4659" spans="1:18" hidden="1" x14ac:dyDescent="0.2">
      <c r="A4659" s="6">
        <v>45647</v>
      </c>
      <c r="B4659" s="2">
        <v>73204</v>
      </c>
      <c r="C4659" s="2" t="s">
        <v>5404</v>
      </c>
      <c r="D4659" s="2" t="s">
        <v>6481</v>
      </c>
      <c r="E4659" s="1">
        <v>8201710</v>
      </c>
      <c r="F4659" s="8" t="s">
        <v>316</v>
      </c>
      <c r="G4659" s="1">
        <v>656137</v>
      </c>
      <c r="H4659" s="1">
        <v>8857847</v>
      </c>
      <c r="I4659" s="2" t="s">
        <v>1900</v>
      </c>
      <c r="J4659" s="2" t="s">
        <v>441</v>
      </c>
      <c r="K4659" s="1">
        <f>+VLOOKUP(B4659,[25]Sheet1!$A:$H,6,0)</f>
        <v>8201713</v>
      </c>
      <c r="L4659" s="1">
        <f t="shared" si="244"/>
        <v>3</v>
      </c>
      <c r="M4659" s="6">
        <f>+VLOOKUP(B4659,[25]Sheet1!$A:$H,8,0)</f>
        <v>45663</v>
      </c>
      <c r="N4659" t="s">
        <v>6516</v>
      </c>
      <c r="R4659" s="4"/>
    </row>
    <row r="4660" spans="1:18" hidden="1" x14ac:dyDescent="0.2">
      <c r="A4660" s="6">
        <v>45647</v>
      </c>
      <c r="B4660" s="2">
        <v>73205</v>
      </c>
      <c r="C4660" s="2" t="s">
        <v>5404</v>
      </c>
      <c r="D4660" s="2" t="s">
        <v>6482</v>
      </c>
      <c r="E4660" s="1">
        <v>1776920</v>
      </c>
      <c r="F4660" s="8" t="s">
        <v>316</v>
      </c>
      <c r="G4660" s="1">
        <v>142154</v>
      </c>
      <c r="H4660" s="1">
        <v>1919074</v>
      </c>
      <c r="I4660" s="2" t="s">
        <v>1900</v>
      </c>
      <c r="J4660" s="2" t="s">
        <v>441</v>
      </c>
      <c r="K4660" s="1">
        <f>+VLOOKUP(B4660,[25]Sheet1!$A:$H,6,0)</f>
        <v>1776925</v>
      </c>
      <c r="L4660" s="1">
        <f t="shared" si="244"/>
        <v>5</v>
      </c>
      <c r="M4660" s="6">
        <f>+VLOOKUP(B4660,[25]Sheet1!$A:$H,8,0)</f>
        <v>45663</v>
      </c>
      <c r="N4660" t="s">
        <v>6516</v>
      </c>
      <c r="R4660" s="4"/>
    </row>
    <row r="4661" spans="1:18" hidden="1" x14ac:dyDescent="0.2">
      <c r="A4661" s="6">
        <v>45647</v>
      </c>
      <c r="B4661" s="2">
        <v>73206</v>
      </c>
      <c r="C4661" s="2" t="s">
        <v>5404</v>
      </c>
      <c r="D4661" s="2" t="s">
        <v>6483</v>
      </c>
      <c r="E4661" s="1">
        <v>888460</v>
      </c>
      <c r="F4661" s="8" t="s">
        <v>316</v>
      </c>
      <c r="G4661" s="1">
        <v>71077</v>
      </c>
      <c r="H4661" s="1">
        <v>959537</v>
      </c>
      <c r="I4661" s="2" t="s">
        <v>1796</v>
      </c>
      <c r="J4661" s="2" t="s">
        <v>913</v>
      </c>
      <c r="K4661" s="1">
        <f>+VLOOKUP(B4661,[25]Sheet1!$A:$H,6,0)</f>
        <v>888463</v>
      </c>
      <c r="L4661" s="1">
        <f t="shared" si="244"/>
        <v>3</v>
      </c>
      <c r="M4661" s="6">
        <f>+VLOOKUP(B4661,[25]Sheet1!$A:$H,8,0)</f>
        <v>45663</v>
      </c>
      <c r="N4661" t="s">
        <v>6516</v>
      </c>
      <c r="R4661" s="4"/>
    </row>
    <row r="4662" spans="1:18" hidden="1" x14ac:dyDescent="0.2">
      <c r="A4662" s="6">
        <v>45647</v>
      </c>
      <c r="B4662" s="2">
        <v>73207</v>
      </c>
      <c r="C4662" s="2" t="s">
        <v>5404</v>
      </c>
      <c r="D4662" s="2" t="s">
        <v>6484</v>
      </c>
      <c r="E4662" s="1">
        <v>4776335</v>
      </c>
      <c r="F4662" s="8" t="s">
        <v>316</v>
      </c>
      <c r="G4662" s="1">
        <v>382107</v>
      </c>
      <c r="H4662" s="1">
        <v>5158442</v>
      </c>
      <c r="I4662" s="2" t="s">
        <v>2339</v>
      </c>
      <c r="J4662" s="2" t="s">
        <v>1408</v>
      </c>
      <c r="K4662" s="1">
        <f>+VLOOKUP(B4662,[25]Sheet1!$A:$H,6,0)</f>
        <v>4776338</v>
      </c>
      <c r="L4662" s="1">
        <f t="shared" si="244"/>
        <v>3</v>
      </c>
      <c r="M4662" s="6">
        <f>+VLOOKUP(B4662,[25]Sheet1!$A:$H,8,0)</f>
        <v>45663</v>
      </c>
      <c r="N4662" t="s">
        <v>6516</v>
      </c>
      <c r="R4662" s="4"/>
    </row>
    <row r="4663" spans="1:18" hidden="1" x14ac:dyDescent="0.2">
      <c r="A4663" s="6">
        <v>45647</v>
      </c>
      <c r="B4663" s="2">
        <v>73208</v>
      </c>
      <c r="C4663" s="2" t="s">
        <v>5404</v>
      </c>
      <c r="D4663" s="2" t="s">
        <v>6485</v>
      </c>
      <c r="E4663" s="1">
        <v>6804105</v>
      </c>
      <c r="F4663" s="8" t="s">
        <v>316</v>
      </c>
      <c r="G4663" s="1">
        <v>544328</v>
      </c>
      <c r="H4663" s="1">
        <v>7348433</v>
      </c>
      <c r="I4663" s="2" t="s">
        <v>2339</v>
      </c>
      <c r="J4663" s="2" t="s">
        <v>1408</v>
      </c>
      <c r="K4663" s="1">
        <f>+VLOOKUP(B4663,[25]Sheet1!$A:$H,6,0)</f>
        <v>6804100</v>
      </c>
      <c r="L4663" s="1">
        <f t="shared" si="244"/>
        <v>-5</v>
      </c>
      <c r="M4663" s="6">
        <f>+VLOOKUP(B4663,[25]Sheet1!$A:$H,8,0)</f>
        <v>45663</v>
      </c>
      <c r="N4663" t="s">
        <v>6516</v>
      </c>
      <c r="R4663" s="4"/>
    </row>
    <row r="4664" spans="1:18" hidden="1" x14ac:dyDescent="0.2">
      <c r="A4664" s="6">
        <v>45647</v>
      </c>
      <c r="B4664" s="2">
        <v>73209</v>
      </c>
      <c r="C4664" s="2" t="s">
        <v>5404</v>
      </c>
      <c r="D4664" s="2" t="s">
        <v>6486</v>
      </c>
      <c r="E4664" s="1">
        <v>2632235</v>
      </c>
      <c r="F4664" s="8" t="s">
        <v>316</v>
      </c>
      <c r="G4664" s="1">
        <v>210579</v>
      </c>
      <c r="H4664" s="1">
        <v>2842814</v>
      </c>
      <c r="I4664" s="2" t="s">
        <v>944</v>
      </c>
      <c r="J4664" s="2" t="s">
        <v>319</v>
      </c>
      <c r="K4664" s="1">
        <f>+VLOOKUP(B4664,[25]Sheet1!$A:$H,6,0)</f>
        <v>2632238</v>
      </c>
      <c r="L4664" s="1">
        <f t="shared" si="244"/>
        <v>3</v>
      </c>
      <c r="M4664" s="6">
        <f>+VLOOKUP(B4664,[25]Sheet1!$A:$H,8,0)</f>
        <v>45663</v>
      </c>
      <c r="N4664" t="s">
        <v>6516</v>
      </c>
      <c r="R4664" s="4"/>
    </row>
    <row r="4665" spans="1:18" hidden="1" x14ac:dyDescent="0.2">
      <c r="A4665" s="6">
        <v>45647</v>
      </c>
      <c r="B4665" s="2">
        <v>73210</v>
      </c>
      <c r="C4665" s="2" t="s">
        <v>5404</v>
      </c>
      <c r="D4665" s="2" t="s">
        <v>6487</v>
      </c>
      <c r="E4665" s="1">
        <v>888460</v>
      </c>
      <c r="F4665" s="8" t="s">
        <v>316</v>
      </c>
      <c r="G4665" s="1">
        <v>71077</v>
      </c>
      <c r="H4665" s="1">
        <v>959537</v>
      </c>
      <c r="I4665" s="2" t="s">
        <v>944</v>
      </c>
      <c r="J4665" s="2" t="s">
        <v>319</v>
      </c>
      <c r="K4665" s="1">
        <f>+VLOOKUP(B4665,[25]Sheet1!$A:$H,6,0)</f>
        <v>888463</v>
      </c>
      <c r="L4665" s="1">
        <f t="shared" si="244"/>
        <v>3</v>
      </c>
      <c r="M4665" s="6">
        <f>+VLOOKUP(B4665,[25]Sheet1!$A:$H,8,0)</f>
        <v>45663</v>
      </c>
      <c r="N4665" t="s">
        <v>6516</v>
      </c>
      <c r="R4665" s="4"/>
    </row>
    <row r="4666" spans="1:18" hidden="1" x14ac:dyDescent="0.2">
      <c r="A4666" s="6">
        <v>45649</v>
      </c>
      <c r="B4666" s="2">
        <v>1967</v>
      </c>
      <c r="C4666" s="2" t="s">
        <v>5468</v>
      </c>
      <c r="D4666" s="2" t="s">
        <v>1889</v>
      </c>
      <c r="E4666" s="1">
        <v>-1715280</v>
      </c>
      <c r="F4666" s="8" t="s">
        <v>316</v>
      </c>
      <c r="G4666" s="1">
        <v>-137222</v>
      </c>
      <c r="H4666" s="1">
        <v>-1852502</v>
      </c>
      <c r="I4666" s="2" t="s">
        <v>431</v>
      </c>
      <c r="J4666" s="2" t="s">
        <v>2857</v>
      </c>
      <c r="K4666" s="1">
        <f>+VLOOKUP(B4666,[25]Sheet1!$A:$H,6,0)</f>
        <v>-1715280</v>
      </c>
      <c r="L4666" s="1">
        <f t="shared" si="244"/>
        <v>0</v>
      </c>
      <c r="M4666" s="6">
        <f>+VLOOKUP(B4666,[25]Sheet1!$A:$H,8,0)</f>
        <v>45663</v>
      </c>
      <c r="N4666" t="s">
        <v>6516</v>
      </c>
      <c r="R4666" s="4"/>
    </row>
    <row r="4667" spans="1:18" hidden="1" x14ac:dyDescent="0.2">
      <c r="A4667" s="6">
        <v>45650</v>
      </c>
      <c r="B4667" s="2">
        <v>73388</v>
      </c>
      <c r="C4667" s="2" t="s">
        <v>5404</v>
      </c>
      <c r="D4667" s="2" t="s">
        <v>6488</v>
      </c>
      <c r="E4667" s="1">
        <v>1568986</v>
      </c>
      <c r="F4667" s="8" t="s">
        <v>316</v>
      </c>
      <c r="G4667" s="1">
        <v>125519</v>
      </c>
      <c r="H4667" s="1">
        <v>1694505</v>
      </c>
      <c r="I4667" s="2" t="s">
        <v>1893</v>
      </c>
      <c r="J4667" s="2" t="s">
        <v>375</v>
      </c>
      <c r="K4667" s="1">
        <f>+VLOOKUP(B4667,[25]Sheet1!$A:$H,6,0)</f>
        <v>1568988</v>
      </c>
      <c r="L4667" s="1">
        <f t="shared" si="244"/>
        <v>2</v>
      </c>
      <c r="M4667" s="6">
        <f>+VLOOKUP(B4667,[25]Sheet1!$A:$H,8,0)</f>
        <v>45663</v>
      </c>
      <c r="N4667" t="s">
        <v>6516</v>
      </c>
      <c r="R4667" s="4"/>
    </row>
    <row r="4668" spans="1:18" hidden="1" x14ac:dyDescent="0.2">
      <c r="A4668" s="6">
        <v>45650</v>
      </c>
      <c r="B4668" s="2">
        <v>73389</v>
      </c>
      <c r="C4668" s="2" t="s">
        <v>5404</v>
      </c>
      <c r="D4668" s="2" t="s">
        <v>6489</v>
      </c>
      <c r="E4668" s="1">
        <v>100366</v>
      </c>
      <c r="F4668" s="8" t="s">
        <v>316</v>
      </c>
      <c r="G4668" s="1">
        <v>8029</v>
      </c>
      <c r="H4668" s="1">
        <v>108395</v>
      </c>
      <c r="I4668" s="2" t="s">
        <v>1893</v>
      </c>
      <c r="J4668" s="2" t="s">
        <v>375</v>
      </c>
      <c r="K4668" s="1">
        <f>+VLOOKUP(B4668,[25]Sheet1!$A:$H,6,0)</f>
        <v>100363</v>
      </c>
      <c r="L4668" s="1">
        <f t="shared" si="244"/>
        <v>-3</v>
      </c>
      <c r="M4668" s="6">
        <f>+VLOOKUP(B4668,[25]Sheet1!$A:$H,8,0)</f>
        <v>45663</v>
      </c>
      <c r="N4668" t="s">
        <v>6516</v>
      </c>
      <c r="R4668" s="4"/>
    </row>
    <row r="4669" spans="1:18" hidden="1" x14ac:dyDescent="0.2">
      <c r="A4669" s="6">
        <v>45650</v>
      </c>
      <c r="B4669" s="2">
        <v>73390</v>
      </c>
      <c r="C4669" s="2" t="s">
        <v>5404</v>
      </c>
      <c r="D4669" s="2" t="s">
        <v>6490</v>
      </c>
      <c r="E4669" s="1">
        <v>837050</v>
      </c>
      <c r="F4669" s="8" t="s">
        <v>316</v>
      </c>
      <c r="G4669" s="1">
        <v>66964</v>
      </c>
      <c r="H4669" s="1">
        <v>904014</v>
      </c>
      <c r="I4669" s="2" t="s">
        <v>1893</v>
      </c>
      <c r="J4669" s="2" t="s">
        <v>375</v>
      </c>
      <c r="K4669" s="1">
        <f>+VLOOKUP(B4669,[25]Sheet1!$A:$H,6,0)</f>
        <v>837050</v>
      </c>
      <c r="L4669" s="1">
        <f t="shared" si="244"/>
        <v>0</v>
      </c>
      <c r="M4669" s="6">
        <f>+VLOOKUP(B4669,[25]Sheet1!$A:$H,8,0)</f>
        <v>45663</v>
      </c>
      <c r="N4669" t="s">
        <v>6516</v>
      </c>
      <c r="R4669" s="4"/>
    </row>
    <row r="4670" spans="1:18" hidden="1" x14ac:dyDescent="0.2">
      <c r="A4670" s="6">
        <v>45650</v>
      </c>
      <c r="B4670" s="2">
        <v>73391</v>
      </c>
      <c r="C4670" s="2" t="s">
        <v>5404</v>
      </c>
      <c r="D4670" s="2" t="s">
        <v>6491</v>
      </c>
      <c r="E4670" s="1">
        <v>1970450</v>
      </c>
      <c r="F4670" s="8" t="s">
        <v>316</v>
      </c>
      <c r="G4670" s="1">
        <v>157636</v>
      </c>
      <c r="H4670" s="1">
        <v>2128086</v>
      </c>
      <c r="I4670" s="2" t="s">
        <v>1893</v>
      </c>
      <c r="J4670" s="2" t="s">
        <v>375</v>
      </c>
      <c r="K4670" s="1">
        <f>+VLOOKUP(B4670,[25]Sheet1!$A:$H,6,0)</f>
        <v>1970450</v>
      </c>
      <c r="L4670" s="1">
        <f t="shared" si="244"/>
        <v>0</v>
      </c>
      <c r="M4670" s="6">
        <f>+VLOOKUP(B4670,[25]Sheet1!$A:$H,8,0)</f>
        <v>45663</v>
      </c>
      <c r="N4670" t="s">
        <v>6516</v>
      </c>
      <c r="R4670" s="4"/>
    </row>
    <row r="4671" spans="1:18" hidden="1" x14ac:dyDescent="0.2">
      <c r="A4671" s="6">
        <v>45650</v>
      </c>
      <c r="B4671" s="2">
        <v>73392</v>
      </c>
      <c r="C4671" s="2" t="s">
        <v>5404</v>
      </c>
      <c r="D4671" s="2" t="s">
        <v>6492</v>
      </c>
      <c r="E4671" s="1">
        <v>3553840</v>
      </c>
      <c r="F4671" s="8" t="s">
        <v>316</v>
      </c>
      <c r="G4671" s="1">
        <v>284307</v>
      </c>
      <c r="H4671" s="1">
        <v>3838147</v>
      </c>
      <c r="I4671" s="2" t="s">
        <v>1893</v>
      </c>
      <c r="J4671" s="2" t="s">
        <v>375</v>
      </c>
      <c r="K4671" s="1">
        <f>+VLOOKUP(B4671,[25]Sheet1!$A:$H,6,0)</f>
        <v>3553838</v>
      </c>
      <c r="L4671" s="1">
        <f t="shared" si="244"/>
        <v>-2</v>
      </c>
      <c r="M4671" s="6">
        <f>+VLOOKUP(B4671,[25]Sheet1!$A:$H,8,0)</f>
        <v>45663</v>
      </c>
      <c r="N4671" t="s">
        <v>6516</v>
      </c>
      <c r="R4671" s="4"/>
    </row>
    <row r="4672" spans="1:18" hidden="1" x14ac:dyDescent="0.2">
      <c r="A4672" s="6">
        <v>45652</v>
      </c>
      <c r="B4672" s="2">
        <v>73816</v>
      </c>
      <c r="C4672" s="2" t="s">
        <v>5404</v>
      </c>
      <c r="D4672" s="2" t="s">
        <v>6493</v>
      </c>
      <c r="E4672" s="1">
        <v>3100943</v>
      </c>
      <c r="F4672" s="8" t="s">
        <v>316</v>
      </c>
      <c r="G4672" s="1">
        <v>248075</v>
      </c>
      <c r="H4672" s="1">
        <v>3349018</v>
      </c>
      <c r="I4672" s="2" t="s">
        <v>24</v>
      </c>
      <c r="J4672" s="2" t="s">
        <v>349</v>
      </c>
      <c r="K4672" s="1">
        <f>+VLOOKUP(B4672,[25]Sheet1!$A:$H,6,0)</f>
        <v>3100938</v>
      </c>
      <c r="L4672" s="1">
        <f t="shared" si="244"/>
        <v>-5</v>
      </c>
      <c r="M4672" s="6">
        <f>+VLOOKUP(B4672,[25]Sheet1!$A:$H,8,0)</f>
        <v>45663</v>
      </c>
      <c r="N4672" t="s">
        <v>6516</v>
      </c>
      <c r="R4672" s="4"/>
    </row>
    <row r="4673" spans="1:18" hidden="1" x14ac:dyDescent="0.2">
      <c r="A4673" s="6">
        <v>45652</v>
      </c>
      <c r="B4673" s="2">
        <v>73817</v>
      </c>
      <c r="C4673" s="2" t="s">
        <v>5404</v>
      </c>
      <c r="D4673" s="2" t="s">
        <v>6494</v>
      </c>
      <c r="E4673" s="1">
        <v>888460</v>
      </c>
      <c r="F4673" s="8" t="s">
        <v>316</v>
      </c>
      <c r="G4673" s="1">
        <v>71077</v>
      </c>
      <c r="H4673" s="1">
        <v>959537</v>
      </c>
      <c r="I4673" s="2" t="s">
        <v>944</v>
      </c>
      <c r="J4673" s="2" t="s">
        <v>319</v>
      </c>
      <c r="K4673" s="1">
        <f>+VLOOKUP(B4673,[25]Sheet1!$A:$H,6,0)</f>
        <v>888463</v>
      </c>
      <c r="L4673" s="1">
        <f t="shared" si="244"/>
        <v>3</v>
      </c>
      <c r="M4673" s="6">
        <f>+VLOOKUP(B4673,[25]Sheet1!$A:$H,8,0)</f>
        <v>45663</v>
      </c>
      <c r="N4673" t="s">
        <v>6516</v>
      </c>
      <c r="R4673" s="4"/>
    </row>
    <row r="4674" spans="1:18" hidden="1" x14ac:dyDescent="0.2">
      <c r="A4674" s="6">
        <v>45652</v>
      </c>
      <c r="B4674" s="2">
        <v>73838</v>
      </c>
      <c r="C4674" s="2" t="s">
        <v>5404</v>
      </c>
      <c r="D4674" s="2" t="s">
        <v>6495</v>
      </c>
      <c r="E4674" s="1">
        <v>3451020</v>
      </c>
      <c r="F4674" s="8" t="s">
        <v>316</v>
      </c>
      <c r="G4674" s="1">
        <v>276082</v>
      </c>
      <c r="H4674" s="1">
        <v>3727102</v>
      </c>
      <c r="I4674" s="2" t="s">
        <v>2355</v>
      </c>
      <c r="J4674" s="2" t="s">
        <v>2013</v>
      </c>
      <c r="K4674" s="1">
        <f>+VLOOKUP(B4674,[25]Sheet1!$A:$H,6,0)</f>
        <v>3451025</v>
      </c>
      <c r="L4674" s="1">
        <f t="shared" si="244"/>
        <v>5</v>
      </c>
      <c r="M4674" s="6">
        <f>+VLOOKUP(B4674,[25]Sheet1!$A:$H,8,0)</f>
        <v>45663</v>
      </c>
      <c r="N4674" t="s">
        <v>6516</v>
      </c>
      <c r="R4674" s="4"/>
    </row>
    <row r="4675" spans="1:18" hidden="1" x14ac:dyDescent="0.2">
      <c r="A4675" s="6">
        <v>45652</v>
      </c>
      <c r="B4675" s="2">
        <v>73839</v>
      </c>
      <c r="C4675" s="2" t="s">
        <v>5404</v>
      </c>
      <c r="D4675" s="2" t="s">
        <v>6496</v>
      </c>
      <c r="E4675" s="1">
        <v>13931140</v>
      </c>
      <c r="F4675" s="8" t="s">
        <v>316</v>
      </c>
      <c r="G4675" s="1">
        <v>1114491</v>
      </c>
      <c r="H4675" s="1">
        <v>15045631</v>
      </c>
      <c r="I4675" s="2" t="s">
        <v>2355</v>
      </c>
      <c r="J4675" s="2" t="s">
        <v>2013</v>
      </c>
      <c r="K4675" s="1">
        <f>+VLOOKUP(B4675,[25]Sheet1!$A:$H,6,0)</f>
        <v>13931138</v>
      </c>
      <c r="L4675" s="1">
        <f t="shared" si="244"/>
        <v>-2</v>
      </c>
      <c r="M4675" s="6">
        <f>+VLOOKUP(B4675,[25]Sheet1!$A:$H,8,0)</f>
        <v>45663</v>
      </c>
      <c r="N4675" t="s">
        <v>6516</v>
      </c>
      <c r="R4675" s="4"/>
    </row>
    <row r="4676" spans="1:18" hidden="1" x14ac:dyDescent="0.2">
      <c r="A4676" s="6">
        <v>45652</v>
      </c>
      <c r="B4676" s="2">
        <v>73861</v>
      </c>
      <c r="C4676" s="2" t="s">
        <v>5404</v>
      </c>
      <c r="D4676" s="2" t="s">
        <v>6497</v>
      </c>
      <c r="E4676" s="1">
        <v>3849940</v>
      </c>
      <c r="F4676" s="8" t="s">
        <v>316</v>
      </c>
      <c r="G4676" s="1">
        <v>307995</v>
      </c>
      <c r="H4676" s="1">
        <v>4157935</v>
      </c>
      <c r="I4676" s="2" t="s">
        <v>2119</v>
      </c>
      <c r="J4676" s="2" t="s">
        <v>1150</v>
      </c>
      <c r="K4676" s="1">
        <f>+VLOOKUP(B4676,[25]Sheet1!$A:$H,6,0)</f>
        <v>3849938</v>
      </c>
      <c r="L4676" s="1">
        <f t="shared" si="244"/>
        <v>-2</v>
      </c>
      <c r="M4676" s="6">
        <f>+VLOOKUP(B4676,[25]Sheet1!$A:$H,8,0)</f>
        <v>45663</v>
      </c>
      <c r="N4676" t="s">
        <v>6516</v>
      </c>
      <c r="R4676" s="4"/>
    </row>
    <row r="4677" spans="1:18" hidden="1" x14ac:dyDescent="0.2">
      <c r="A4677" s="6">
        <v>45653</v>
      </c>
      <c r="B4677" s="2">
        <v>1982</v>
      </c>
      <c r="C4677" s="2" t="s">
        <v>5468</v>
      </c>
      <c r="D4677" s="2" t="s">
        <v>1889</v>
      </c>
      <c r="E4677" s="1">
        <v>-88846</v>
      </c>
      <c r="F4677" s="8" t="s">
        <v>316</v>
      </c>
      <c r="G4677" s="1">
        <v>-7108</v>
      </c>
      <c r="H4677" s="1">
        <v>-95954</v>
      </c>
      <c r="I4677" s="2" t="s">
        <v>944</v>
      </c>
      <c r="J4677" s="2" t="s">
        <v>319</v>
      </c>
      <c r="K4677" s="1">
        <f>+VLOOKUP(B4677,[25]Sheet1!$A:$H,6,0)</f>
        <v>-88846</v>
      </c>
      <c r="L4677" s="1">
        <f t="shared" si="244"/>
        <v>0</v>
      </c>
      <c r="M4677" s="6">
        <f>+VLOOKUP(B4677,[25]Sheet1!$A:$H,8,0)</f>
        <v>45663</v>
      </c>
      <c r="N4677" t="s">
        <v>6516</v>
      </c>
      <c r="R4677" s="4"/>
    </row>
    <row r="4678" spans="1:18" hidden="1" x14ac:dyDescent="0.2">
      <c r="A4678" s="6">
        <v>45653</v>
      </c>
      <c r="B4678" s="2">
        <v>1983</v>
      </c>
      <c r="C4678" s="2" t="s">
        <v>5468</v>
      </c>
      <c r="D4678" s="2" t="s">
        <v>1889</v>
      </c>
      <c r="E4678" s="1">
        <v>-83705</v>
      </c>
      <c r="F4678" s="8" t="s">
        <v>316</v>
      </c>
      <c r="G4678" s="1">
        <v>-6696</v>
      </c>
      <c r="H4678" s="1">
        <v>-90401</v>
      </c>
      <c r="I4678" s="2" t="s">
        <v>124</v>
      </c>
      <c r="J4678" s="2" t="s">
        <v>1197</v>
      </c>
      <c r="K4678" s="1">
        <f>+VLOOKUP(B4678,[25]Sheet1!$A:$H,6,0)</f>
        <v>-83705</v>
      </c>
      <c r="L4678" s="1">
        <f t="shared" si="244"/>
        <v>0</v>
      </c>
      <c r="M4678" s="6">
        <f>+VLOOKUP(B4678,[25]Sheet1!$A:$H,8,0)</f>
        <v>45663</v>
      </c>
      <c r="N4678" t="s">
        <v>6516</v>
      </c>
      <c r="R4678" s="4"/>
    </row>
    <row r="4679" spans="1:18" hidden="1" x14ac:dyDescent="0.2">
      <c r="A4679" s="6">
        <v>45654</v>
      </c>
      <c r="B4679" s="2">
        <v>74843</v>
      </c>
      <c r="C4679" s="2" t="s">
        <v>5404</v>
      </c>
      <c r="D4679" s="2" t="s">
        <v>6498</v>
      </c>
      <c r="E4679" s="1">
        <v>501830</v>
      </c>
      <c r="F4679" s="8" t="s">
        <v>316</v>
      </c>
      <c r="G4679" s="1">
        <v>40146</v>
      </c>
      <c r="H4679" s="1">
        <v>541976</v>
      </c>
      <c r="I4679" s="2" t="s">
        <v>2119</v>
      </c>
      <c r="J4679" s="2" t="s">
        <v>1150</v>
      </c>
      <c r="K4679" s="1">
        <f>+VLOOKUP(B4679,[25]Sheet1!$A:$H,6,0)</f>
        <v>501825</v>
      </c>
      <c r="L4679" s="1">
        <f t="shared" si="244"/>
        <v>-5</v>
      </c>
      <c r="M4679" s="6">
        <f>+VLOOKUP(B4679,[25]Sheet1!$A:$H,8,0)</f>
        <v>45663</v>
      </c>
      <c r="N4679" t="s">
        <v>6516</v>
      </c>
      <c r="R4679" s="4"/>
    </row>
    <row r="4680" spans="1:18" hidden="1" x14ac:dyDescent="0.2">
      <c r="A4680" s="6">
        <v>45654</v>
      </c>
      <c r="B4680" s="2">
        <v>74844</v>
      </c>
      <c r="C4680" s="2" t="s">
        <v>5404</v>
      </c>
      <c r="D4680" s="2" t="s">
        <v>6499</v>
      </c>
      <c r="E4680" s="1">
        <v>1255575</v>
      </c>
      <c r="F4680" s="8" t="s">
        <v>316</v>
      </c>
      <c r="G4680" s="1">
        <v>100446</v>
      </c>
      <c r="H4680" s="1">
        <v>1356021</v>
      </c>
      <c r="I4680" s="2" t="s">
        <v>2119</v>
      </c>
      <c r="J4680" s="2" t="s">
        <v>1150</v>
      </c>
      <c r="K4680" s="1">
        <f>+VLOOKUP(B4680,[25]Sheet1!$A:$H,6,0)</f>
        <v>1255575</v>
      </c>
      <c r="L4680" s="1">
        <f t="shared" si="244"/>
        <v>0</v>
      </c>
      <c r="M4680" s="6">
        <f>+VLOOKUP(B4680,[25]Sheet1!$A:$H,8,0)</f>
        <v>45663</v>
      </c>
      <c r="N4680" t="s">
        <v>6516</v>
      </c>
      <c r="R4680" s="4"/>
    </row>
    <row r="4681" spans="1:18" hidden="1" x14ac:dyDescent="0.2">
      <c r="A4681" s="6">
        <v>45654</v>
      </c>
      <c r="B4681" s="2">
        <v>74845</v>
      </c>
      <c r="C4681" s="2" t="s">
        <v>5404</v>
      </c>
      <c r="D4681" s="2" t="s">
        <v>6500</v>
      </c>
      <c r="E4681" s="1">
        <v>1468620</v>
      </c>
      <c r="F4681" s="8" t="s">
        <v>316</v>
      </c>
      <c r="G4681" s="1">
        <v>117490</v>
      </c>
      <c r="H4681" s="1">
        <v>1586110</v>
      </c>
      <c r="I4681" s="2" t="s">
        <v>2355</v>
      </c>
      <c r="J4681" s="2" t="s">
        <v>2013</v>
      </c>
      <c r="K4681" s="1">
        <f>+VLOOKUP(B4681,[25]Sheet1!$A:$H,6,0)</f>
        <v>1468625</v>
      </c>
      <c r="L4681" s="1">
        <f t="shared" si="244"/>
        <v>5</v>
      </c>
      <c r="M4681" s="6">
        <f>+VLOOKUP(B4681,[25]Sheet1!$A:$H,8,0)</f>
        <v>45663</v>
      </c>
      <c r="N4681" t="s">
        <v>6516</v>
      </c>
      <c r="R4681" s="4"/>
    </row>
    <row r="4682" spans="1:18" hidden="1" x14ac:dyDescent="0.2">
      <c r="A4682" s="6">
        <v>45654</v>
      </c>
      <c r="B4682" s="2">
        <v>74848</v>
      </c>
      <c r="C4682" s="2" t="s">
        <v>5404</v>
      </c>
      <c r="D4682" s="2" t="s">
        <v>6501</v>
      </c>
      <c r="E4682" s="1">
        <v>1110580</v>
      </c>
      <c r="F4682" s="8" t="s">
        <v>316</v>
      </c>
      <c r="G4682" s="1">
        <v>88846</v>
      </c>
      <c r="H4682" s="1">
        <v>1199426</v>
      </c>
      <c r="I4682" s="2" t="s">
        <v>2355</v>
      </c>
      <c r="J4682" s="2" t="s">
        <v>2013</v>
      </c>
      <c r="K4682" s="1">
        <f>+VLOOKUP(B4682,[25]Sheet1!$A:$H,6,0)</f>
        <v>1110575</v>
      </c>
      <c r="L4682" s="1">
        <f t="shared" si="244"/>
        <v>-5</v>
      </c>
      <c r="M4682" s="6">
        <f>+VLOOKUP(B4682,[25]Sheet1!$A:$H,8,0)</f>
        <v>45663</v>
      </c>
      <c r="N4682" t="s">
        <v>6516</v>
      </c>
      <c r="R4682" s="4"/>
    </row>
    <row r="4683" spans="1:18" hidden="1" x14ac:dyDescent="0.2">
      <c r="A4683" s="6">
        <v>45654</v>
      </c>
      <c r="B4683" s="2">
        <v>74849</v>
      </c>
      <c r="C4683" s="2" t="s">
        <v>5404</v>
      </c>
      <c r="D4683" s="2" t="s">
        <v>6502</v>
      </c>
      <c r="E4683" s="1">
        <v>30457700</v>
      </c>
      <c r="F4683" s="8" t="s">
        <v>316</v>
      </c>
      <c r="G4683" s="1">
        <v>2436616</v>
      </c>
      <c r="H4683" s="1">
        <v>32894316</v>
      </c>
      <c r="I4683" s="2" t="s">
        <v>2355</v>
      </c>
      <c r="J4683" s="2" t="s">
        <v>2013</v>
      </c>
      <c r="K4683" s="1">
        <f>+VLOOKUP(B4683,[25]Sheet1!$A:$H,6,0)</f>
        <v>30457700</v>
      </c>
      <c r="L4683" s="1">
        <f t="shared" si="244"/>
        <v>0</v>
      </c>
      <c r="M4683" s="6">
        <f>+VLOOKUP(B4683,[25]Sheet1!$A:$H,8,0)</f>
        <v>45663</v>
      </c>
      <c r="N4683" t="s">
        <v>6516</v>
      </c>
      <c r="R4683" s="4"/>
    </row>
    <row r="4684" spans="1:18" hidden="1" x14ac:dyDescent="0.2">
      <c r="A4684" s="6">
        <v>45654</v>
      </c>
      <c r="B4684" s="2">
        <v>74851</v>
      </c>
      <c r="C4684" s="2" t="s">
        <v>5404</v>
      </c>
      <c r="D4684" s="2" t="s">
        <v>6503</v>
      </c>
      <c r="E4684" s="1">
        <v>418525</v>
      </c>
      <c r="F4684" s="8" t="s">
        <v>316</v>
      </c>
      <c r="G4684" s="1">
        <v>33482</v>
      </c>
      <c r="H4684" s="1">
        <v>452007</v>
      </c>
      <c r="I4684" s="2" t="s">
        <v>1900</v>
      </c>
      <c r="J4684" s="2" t="s">
        <v>441</v>
      </c>
      <c r="K4684" s="1">
        <f>+VLOOKUP(B4684,[25]Sheet1!$A:$H,6,0)</f>
        <v>418525</v>
      </c>
      <c r="L4684" s="1">
        <f t="shared" si="244"/>
        <v>0</v>
      </c>
      <c r="M4684" s="6">
        <f>+VLOOKUP(B4684,[25]Sheet1!$A:$H,8,0)</f>
        <v>45663</v>
      </c>
      <c r="N4684" t="s">
        <v>6516</v>
      </c>
      <c r="R4684" s="4"/>
    </row>
    <row r="4685" spans="1:18" hidden="1" x14ac:dyDescent="0.2">
      <c r="A4685" s="6">
        <v>45654</v>
      </c>
      <c r="B4685" s="2">
        <v>74852</v>
      </c>
      <c r="C4685" s="2" t="s">
        <v>5404</v>
      </c>
      <c r="D4685" s="2" t="s">
        <v>6504</v>
      </c>
      <c r="E4685" s="1">
        <v>418525</v>
      </c>
      <c r="F4685" s="8" t="s">
        <v>316</v>
      </c>
      <c r="G4685" s="1">
        <v>33482</v>
      </c>
      <c r="H4685" s="1">
        <v>452007</v>
      </c>
      <c r="I4685" s="2" t="s">
        <v>2818</v>
      </c>
      <c r="J4685" s="2" t="s">
        <v>364</v>
      </c>
      <c r="K4685" s="1">
        <f>+VLOOKUP(B4685,[25]Sheet1!$A:$H,6,0)</f>
        <v>418525</v>
      </c>
      <c r="L4685" s="1">
        <f t="shared" si="244"/>
        <v>0</v>
      </c>
      <c r="M4685" s="6">
        <f>+VLOOKUP(B4685,[25]Sheet1!$A:$H,8,0)</f>
        <v>45663</v>
      </c>
      <c r="N4685" t="s">
        <v>6516</v>
      </c>
      <c r="R4685" s="4"/>
    </row>
    <row r="4686" spans="1:18" hidden="1" x14ac:dyDescent="0.2">
      <c r="A4686" s="6">
        <v>45654</v>
      </c>
      <c r="B4686" s="2">
        <v>74853</v>
      </c>
      <c r="C4686" s="2" t="s">
        <v>5404</v>
      </c>
      <c r="D4686" s="2" t="s">
        <v>6505</v>
      </c>
      <c r="E4686" s="1">
        <v>5925650</v>
      </c>
      <c r="F4686" s="8" t="s">
        <v>316</v>
      </c>
      <c r="G4686" s="1">
        <v>474052</v>
      </c>
      <c r="H4686" s="1">
        <v>6399702</v>
      </c>
      <c r="I4686" s="2" t="s">
        <v>1796</v>
      </c>
      <c r="J4686" s="2" t="s">
        <v>913</v>
      </c>
      <c r="K4686" s="1">
        <f>+VLOOKUP(B4686,[25]Sheet1!$A:$H,6,0)</f>
        <v>5925650</v>
      </c>
      <c r="L4686" s="1">
        <f t="shared" si="244"/>
        <v>0</v>
      </c>
      <c r="M4686" s="6">
        <f>+VLOOKUP(B4686,[25]Sheet1!$A:$H,8,0)</f>
        <v>45663</v>
      </c>
      <c r="N4686" t="s">
        <v>6516</v>
      </c>
      <c r="R4686" s="4"/>
    </row>
    <row r="4687" spans="1:18" hidden="1" x14ac:dyDescent="0.2">
      <c r="A4687" s="6">
        <v>45654</v>
      </c>
      <c r="B4687" s="2">
        <v>74854</v>
      </c>
      <c r="C4687" s="2" t="s">
        <v>5404</v>
      </c>
      <c r="D4687" s="2" t="s">
        <v>6506</v>
      </c>
      <c r="E4687" s="1">
        <v>5027250</v>
      </c>
      <c r="F4687" s="8" t="s">
        <v>316</v>
      </c>
      <c r="G4687" s="1">
        <v>402180</v>
      </c>
      <c r="H4687" s="1">
        <v>5429430</v>
      </c>
      <c r="I4687" s="2" t="s">
        <v>124</v>
      </c>
      <c r="J4687" s="2" t="s">
        <v>1197</v>
      </c>
      <c r="K4687" s="1">
        <f>+VLOOKUP(B4687,[25]Sheet1!$A:$H,6,0)</f>
        <v>5027250</v>
      </c>
      <c r="L4687" s="1">
        <f t="shared" si="244"/>
        <v>0</v>
      </c>
      <c r="M4687" s="6">
        <f>+VLOOKUP(B4687,[25]Sheet1!$A:$H,8,0)</f>
        <v>45663</v>
      </c>
      <c r="N4687" t="s">
        <v>6516</v>
      </c>
      <c r="R4687" s="4"/>
    </row>
    <row r="4688" spans="1:18" hidden="1" x14ac:dyDescent="0.2">
      <c r="A4688" s="6">
        <v>45654</v>
      </c>
      <c r="B4688" s="2">
        <v>74855</v>
      </c>
      <c r="C4688" s="2" t="s">
        <v>5404</v>
      </c>
      <c r="D4688" s="2" t="s">
        <v>6507</v>
      </c>
      <c r="E4688" s="1">
        <v>1468620</v>
      </c>
      <c r="F4688" s="8" t="s">
        <v>316</v>
      </c>
      <c r="G4688" s="1">
        <v>117490</v>
      </c>
      <c r="H4688" s="1">
        <v>1586110</v>
      </c>
      <c r="I4688" s="2" t="s">
        <v>1554</v>
      </c>
      <c r="J4688" s="2" t="s">
        <v>2830</v>
      </c>
      <c r="K4688" s="1">
        <f>+VLOOKUP(B4688,[25]Sheet1!$A:$H,6,0)</f>
        <v>1468625</v>
      </c>
      <c r="L4688" s="1">
        <f t="shared" si="244"/>
        <v>5</v>
      </c>
      <c r="M4688" s="6">
        <f>+VLOOKUP(B4688,[25]Sheet1!$A:$H,8,0)</f>
        <v>45663</v>
      </c>
      <c r="N4688" t="s">
        <v>6516</v>
      </c>
      <c r="R4688" s="4"/>
    </row>
    <row r="4689" spans="1:18" hidden="1" x14ac:dyDescent="0.2">
      <c r="A4689" s="6">
        <v>45654</v>
      </c>
      <c r="B4689" s="2">
        <v>74856</v>
      </c>
      <c r="C4689" s="2" t="s">
        <v>5404</v>
      </c>
      <c r="D4689" s="2" t="s">
        <v>6508</v>
      </c>
      <c r="E4689" s="1">
        <v>1468620</v>
      </c>
      <c r="F4689" s="8" t="s">
        <v>316</v>
      </c>
      <c r="G4689" s="1">
        <v>117490</v>
      </c>
      <c r="H4689" s="1">
        <v>1586110</v>
      </c>
      <c r="I4689" s="2" t="s">
        <v>944</v>
      </c>
      <c r="J4689" s="2" t="s">
        <v>319</v>
      </c>
      <c r="K4689" s="1">
        <f>+VLOOKUP(B4689,[25]Sheet1!$A:$H,6,0)</f>
        <v>1468625</v>
      </c>
      <c r="L4689" s="1">
        <f t="shared" si="244"/>
        <v>5</v>
      </c>
      <c r="M4689" s="6">
        <f>+VLOOKUP(B4689,[25]Sheet1!$A:$H,8,0)</f>
        <v>45663</v>
      </c>
      <c r="N4689" t="s">
        <v>6516</v>
      </c>
      <c r="R4689" s="4"/>
    </row>
    <row r="4690" spans="1:18" hidden="1" x14ac:dyDescent="0.2">
      <c r="A4690" s="6">
        <v>45654</v>
      </c>
      <c r="B4690" s="2">
        <v>74857</v>
      </c>
      <c r="C4690" s="2" t="s">
        <v>5404</v>
      </c>
      <c r="D4690" s="2" t="s">
        <v>6509</v>
      </c>
      <c r="E4690" s="1">
        <v>2937240</v>
      </c>
      <c r="F4690" s="8" t="s">
        <v>316</v>
      </c>
      <c r="G4690" s="1">
        <v>234979</v>
      </c>
      <c r="H4690" s="1">
        <v>3172219</v>
      </c>
      <c r="I4690" s="2" t="s">
        <v>2339</v>
      </c>
      <c r="J4690" s="2" t="s">
        <v>1408</v>
      </c>
      <c r="K4690" s="1">
        <f>+VLOOKUP(B4690,[25]Sheet1!$A:$H,6,0)</f>
        <v>2937238</v>
      </c>
      <c r="L4690" s="1">
        <f t="shared" si="244"/>
        <v>-2</v>
      </c>
      <c r="M4690" s="6">
        <f>+VLOOKUP(B4690,[25]Sheet1!$A:$H,8,0)</f>
        <v>45663</v>
      </c>
      <c r="N4690" t="s">
        <v>6516</v>
      </c>
      <c r="R4690" s="4"/>
    </row>
    <row r="4691" spans="1:18" hidden="1" x14ac:dyDescent="0.2">
      <c r="A4691" s="6">
        <v>45654</v>
      </c>
      <c r="B4691" s="2">
        <v>74858</v>
      </c>
      <c r="C4691" s="2" t="s">
        <v>5404</v>
      </c>
      <c r="D4691" s="2" t="s">
        <v>6510</v>
      </c>
      <c r="E4691" s="1">
        <v>1072050</v>
      </c>
      <c r="F4691" s="8" t="s">
        <v>316</v>
      </c>
      <c r="G4691" s="1">
        <v>85764</v>
      </c>
      <c r="H4691" s="1">
        <v>1157814</v>
      </c>
      <c r="I4691" s="2" t="s">
        <v>431</v>
      </c>
      <c r="J4691" s="2" t="s">
        <v>2857</v>
      </c>
      <c r="K4691" s="1">
        <f>+VLOOKUP(B4691,[25]Sheet1!$A:$H,6,0)</f>
        <v>1072050</v>
      </c>
      <c r="L4691" s="1">
        <f t="shared" si="244"/>
        <v>0</v>
      </c>
      <c r="M4691" s="6">
        <f>+VLOOKUP(B4691,[25]Sheet1!$A:$H,8,0)</f>
        <v>45663</v>
      </c>
      <c r="N4691" t="s">
        <v>6516</v>
      </c>
      <c r="R4691" s="4"/>
    </row>
    <row r="4692" spans="1:18" hidden="1" x14ac:dyDescent="0.2">
      <c r="A4692" s="6">
        <v>45656</v>
      </c>
      <c r="B4692" s="2">
        <v>2015</v>
      </c>
      <c r="C4692" s="2" t="s">
        <v>5468</v>
      </c>
      <c r="D4692" s="2" t="s">
        <v>1889</v>
      </c>
      <c r="E4692" s="1">
        <v>-355384</v>
      </c>
      <c r="F4692" s="8" t="s">
        <v>316</v>
      </c>
      <c r="G4692" s="1">
        <v>-28431</v>
      </c>
      <c r="H4692" s="1">
        <v>-383815</v>
      </c>
      <c r="I4692" s="2" t="s">
        <v>2339</v>
      </c>
      <c r="J4692" s="2" t="s">
        <v>1408</v>
      </c>
      <c r="K4692" s="1">
        <f>+VLOOKUP(B4692,[25]Sheet1!$A:$H,6,0)</f>
        <v>-355384</v>
      </c>
      <c r="L4692" s="1">
        <f t="shared" si="244"/>
        <v>0</v>
      </c>
      <c r="M4692" s="6">
        <f>+VLOOKUP(B4692,[25]Sheet1!$A:$H,8,0)</f>
        <v>45663</v>
      </c>
      <c r="N4692" t="s">
        <v>6516</v>
      </c>
      <c r="R4692" s="4"/>
    </row>
    <row r="4693" spans="1:18" hidden="1" x14ac:dyDescent="0.2">
      <c r="A4693" s="6">
        <v>45657</v>
      </c>
      <c r="B4693" s="2">
        <v>2050</v>
      </c>
      <c r="C4693" s="2" t="s">
        <v>5468</v>
      </c>
      <c r="D4693" s="2" t="s">
        <v>1889</v>
      </c>
      <c r="E4693" s="1">
        <v>-88846</v>
      </c>
      <c r="F4693" s="8" t="s">
        <v>316</v>
      </c>
      <c r="G4693" s="1">
        <v>-7108</v>
      </c>
      <c r="H4693" s="1">
        <v>-95954</v>
      </c>
      <c r="I4693" s="2" t="s">
        <v>24</v>
      </c>
      <c r="J4693" s="2" t="s">
        <v>349</v>
      </c>
      <c r="K4693" s="1">
        <f>+E4693</f>
        <v>-88846</v>
      </c>
      <c r="L4693" s="1">
        <f t="shared" si="244"/>
        <v>0</v>
      </c>
      <c r="M4693" s="6" t="e">
        <f>+VLOOKUP(B4693,[25]Sheet1!$A:$H,8,0)</f>
        <v>#N/A</v>
      </c>
      <c r="N4693" t="s">
        <v>6516</v>
      </c>
      <c r="R4693" s="4"/>
    </row>
    <row r="4694" spans="1:18" hidden="1" x14ac:dyDescent="0.2">
      <c r="A4694" s="6">
        <v>45657</v>
      </c>
      <c r="B4694" s="2">
        <v>2051</v>
      </c>
      <c r="C4694" s="2" t="s">
        <v>5468</v>
      </c>
      <c r="D4694" s="2" t="s">
        <v>1889</v>
      </c>
      <c r="E4694" s="1">
        <v>-301298</v>
      </c>
      <c r="F4694" s="8" t="s">
        <v>316</v>
      </c>
      <c r="G4694" s="1">
        <v>-24104</v>
      </c>
      <c r="H4694" s="1">
        <v>-325402</v>
      </c>
      <c r="I4694" s="2" t="s">
        <v>24</v>
      </c>
      <c r="J4694" s="2" t="s">
        <v>349</v>
      </c>
      <c r="K4694" s="1">
        <f t="shared" ref="K4694:K4698" si="245">+E4694</f>
        <v>-301298</v>
      </c>
      <c r="L4694" s="1">
        <f t="shared" si="244"/>
        <v>0</v>
      </c>
      <c r="M4694" s="6" t="e">
        <f>+VLOOKUP(B4694,[25]Sheet1!$A:$H,8,0)</f>
        <v>#N/A</v>
      </c>
      <c r="N4694" t="s">
        <v>6516</v>
      </c>
      <c r="R4694" s="4"/>
    </row>
    <row r="4695" spans="1:18" hidden="1" x14ac:dyDescent="0.2">
      <c r="A4695" s="6">
        <v>45657</v>
      </c>
      <c r="B4695" s="2">
        <v>2052</v>
      </c>
      <c r="C4695" s="2" t="s">
        <v>5468</v>
      </c>
      <c r="D4695" s="2" t="s">
        <v>1889</v>
      </c>
      <c r="E4695" s="1">
        <v>-214410</v>
      </c>
      <c r="F4695" s="8" t="s">
        <v>316</v>
      </c>
      <c r="G4695" s="1">
        <v>-17153</v>
      </c>
      <c r="H4695" s="1">
        <v>-231563</v>
      </c>
      <c r="I4695" s="2" t="s">
        <v>1893</v>
      </c>
      <c r="J4695" s="2" t="s">
        <v>375</v>
      </c>
      <c r="K4695" s="1">
        <f t="shared" si="245"/>
        <v>-214410</v>
      </c>
      <c r="L4695" s="1">
        <f t="shared" si="244"/>
        <v>0</v>
      </c>
      <c r="M4695" s="6" t="e">
        <f>+VLOOKUP(B4695,[25]Sheet1!$A:$H,8,0)</f>
        <v>#N/A</v>
      </c>
      <c r="N4695" t="s">
        <v>6516</v>
      </c>
      <c r="R4695" s="4"/>
    </row>
    <row r="4696" spans="1:18" hidden="1" x14ac:dyDescent="0.2">
      <c r="A4696" s="6">
        <v>45657</v>
      </c>
      <c r="B4696" s="2">
        <v>2054</v>
      </c>
      <c r="C4696" s="2" t="s">
        <v>5468</v>
      </c>
      <c r="D4696" s="2" t="s">
        <v>1889</v>
      </c>
      <c r="E4696" s="1">
        <v>-242680</v>
      </c>
      <c r="F4696" s="8" t="s">
        <v>316</v>
      </c>
      <c r="G4696" s="1">
        <v>-19414</v>
      </c>
      <c r="H4696" s="1">
        <v>-262094</v>
      </c>
      <c r="I4696" s="2" t="s">
        <v>1796</v>
      </c>
      <c r="J4696" s="2" t="s">
        <v>913</v>
      </c>
      <c r="K4696" s="1">
        <f t="shared" si="245"/>
        <v>-242680</v>
      </c>
      <c r="L4696" s="1">
        <f t="shared" si="244"/>
        <v>0</v>
      </c>
      <c r="M4696" s="6" t="e">
        <f>+VLOOKUP(B4696,[25]Sheet1!$A:$H,8,0)</f>
        <v>#N/A</v>
      </c>
      <c r="N4696" t="s">
        <v>6516</v>
      </c>
      <c r="R4696" s="4"/>
    </row>
    <row r="4697" spans="1:18" hidden="1" x14ac:dyDescent="0.2">
      <c r="A4697" s="6">
        <v>45657</v>
      </c>
      <c r="B4697" s="2">
        <v>2055</v>
      </c>
      <c r="C4697" s="2" t="s">
        <v>5468</v>
      </c>
      <c r="D4697" s="2" t="s">
        <v>1889</v>
      </c>
      <c r="E4697" s="1">
        <v>-888460</v>
      </c>
      <c r="F4697" s="8" t="s">
        <v>316</v>
      </c>
      <c r="G4697" s="1">
        <v>-71077</v>
      </c>
      <c r="H4697" s="1">
        <v>-959537</v>
      </c>
      <c r="I4697" s="2" t="s">
        <v>1796</v>
      </c>
      <c r="J4697" s="2" t="s">
        <v>913</v>
      </c>
      <c r="K4697" s="1">
        <f t="shared" si="245"/>
        <v>-888460</v>
      </c>
      <c r="L4697" s="1">
        <f t="shared" ref="L4697:L4703" si="246">+K4697-E4697</f>
        <v>0</v>
      </c>
      <c r="M4697" s="6" t="e">
        <f>+VLOOKUP(B4697,[25]Sheet1!$A:$H,8,0)</f>
        <v>#N/A</v>
      </c>
      <c r="N4697" t="s">
        <v>6516</v>
      </c>
      <c r="R4697" s="4"/>
    </row>
    <row r="4698" spans="1:18" hidden="1" x14ac:dyDescent="0.2">
      <c r="A4698" s="6">
        <v>45657</v>
      </c>
      <c r="B4698" s="2">
        <v>2056</v>
      </c>
      <c r="C4698" s="2" t="s">
        <v>5468</v>
      </c>
      <c r="D4698" s="2" t="s">
        <v>1889</v>
      </c>
      <c r="E4698" s="1">
        <v>-88846</v>
      </c>
      <c r="F4698" s="8" t="s">
        <v>316</v>
      </c>
      <c r="G4698" s="1">
        <v>-7108</v>
      </c>
      <c r="H4698" s="1">
        <v>-95954</v>
      </c>
      <c r="I4698" s="2" t="s">
        <v>1796</v>
      </c>
      <c r="J4698" s="2" t="s">
        <v>913</v>
      </c>
      <c r="K4698" s="1">
        <f t="shared" si="245"/>
        <v>-88846</v>
      </c>
      <c r="L4698" s="1">
        <f t="shared" si="246"/>
        <v>0</v>
      </c>
      <c r="M4698" s="6" t="e">
        <f>+VLOOKUP(B4698,[25]Sheet1!$A:$H,8,0)</f>
        <v>#N/A</v>
      </c>
      <c r="N4698" t="s">
        <v>6516</v>
      </c>
      <c r="R4698" s="4"/>
    </row>
    <row r="4699" spans="1:18" hidden="1" x14ac:dyDescent="0.2">
      <c r="A4699" s="6">
        <v>45657</v>
      </c>
      <c r="B4699" s="2">
        <v>75029</v>
      </c>
      <c r="C4699" s="2" t="s">
        <v>5404</v>
      </c>
      <c r="D4699" s="2" t="s">
        <v>6511</v>
      </c>
      <c r="E4699" s="1">
        <v>10833945</v>
      </c>
      <c r="F4699" s="8" t="s">
        <v>316</v>
      </c>
      <c r="G4699" s="1">
        <v>866716</v>
      </c>
      <c r="H4699" s="1">
        <v>11700661</v>
      </c>
      <c r="I4699" s="2" t="s">
        <v>2355</v>
      </c>
      <c r="J4699" s="2" t="s">
        <v>2013</v>
      </c>
      <c r="K4699" s="1">
        <f>+VLOOKUP(B4699,[25]Sheet1!$A:$H,6,0)</f>
        <v>10833950</v>
      </c>
      <c r="L4699" s="1">
        <f t="shared" si="246"/>
        <v>5</v>
      </c>
      <c r="M4699" s="6">
        <f>+VLOOKUP(B4699,[25]Sheet1!$A:$H,8,0)</f>
        <v>45663</v>
      </c>
      <c r="N4699" t="s">
        <v>6516</v>
      </c>
      <c r="R4699" s="4"/>
    </row>
    <row r="4700" spans="1:18" hidden="1" x14ac:dyDescent="0.2">
      <c r="A4700" s="6">
        <v>45657</v>
      </c>
      <c r="B4700" s="2">
        <v>75037</v>
      </c>
      <c r="C4700" s="2" t="s">
        <v>5404</v>
      </c>
      <c r="D4700" s="2" t="s">
        <v>6512</v>
      </c>
      <c r="E4700" s="1">
        <v>2665380</v>
      </c>
      <c r="F4700" s="8" t="s">
        <v>316</v>
      </c>
      <c r="G4700" s="1">
        <v>213230</v>
      </c>
      <c r="H4700" s="1">
        <v>2878610</v>
      </c>
      <c r="I4700" s="2" t="s">
        <v>1893</v>
      </c>
      <c r="J4700" s="2" t="s">
        <v>375</v>
      </c>
      <c r="K4700" s="1">
        <f>+VLOOKUP(B4700,[25]Sheet1!$A:$H,6,0)</f>
        <v>2665375</v>
      </c>
      <c r="L4700" s="1">
        <f t="shared" si="246"/>
        <v>-5</v>
      </c>
      <c r="M4700" s="6">
        <f>+VLOOKUP(B4700,[25]Sheet1!$A:$H,8,0)</f>
        <v>45663</v>
      </c>
      <c r="N4700" t="s">
        <v>6516</v>
      </c>
      <c r="R4700" s="4"/>
    </row>
    <row r="4701" spans="1:18" hidden="1" x14ac:dyDescent="0.2">
      <c r="A4701" s="6">
        <v>45657</v>
      </c>
      <c r="B4701" s="2">
        <v>75040</v>
      </c>
      <c r="C4701" s="2" t="s">
        <v>5404</v>
      </c>
      <c r="D4701" s="2" t="s">
        <v>6513</v>
      </c>
      <c r="E4701" s="1">
        <v>1573880</v>
      </c>
      <c r="F4701" s="8" t="s">
        <v>316</v>
      </c>
      <c r="G4701" s="1">
        <v>125910</v>
      </c>
      <c r="H4701" s="1">
        <v>1699790</v>
      </c>
      <c r="I4701" s="2" t="s">
        <v>1893</v>
      </c>
      <c r="J4701" s="2" t="s">
        <v>375</v>
      </c>
      <c r="K4701" s="1">
        <f>+VLOOKUP(B4701,[25]Sheet1!$A:$H,6,0)</f>
        <v>1573875</v>
      </c>
      <c r="L4701" s="1">
        <f t="shared" si="246"/>
        <v>-5</v>
      </c>
      <c r="M4701" s="6">
        <f>+VLOOKUP(B4701,[25]Sheet1!$A:$H,8,0)</f>
        <v>45663</v>
      </c>
      <c r="N4701" t="s">
        <v>6516</v>
      </c>
      <c r="R4701" s="4"/>
    </row>
    <row r="4702" spans="1:18" hidden="1" x14ac:dyDescent="0.2">
      <c r="A4702" s="6">
        <v>45657</v>
      </c>
      <c r="B4702" s="2">
        <v>75042</v>
      </c>
      <c r="C4702" s="2" t="s">
        <v>5404</v>
      </c>
      <c r="D4702" s="2" t="s">
        <v>6514</v>
      </c>
      <c r="E4702" s="1">
        <v>2511150</v>
      </c>
      <c r="F4702" s="8" t="s">
        <v>316</v>
      </c>
      <c r="G4702" s="1">
        <v>200892</v>
      </c>
      <c r="H4702" s="1">
        <v>2712042</v>
      </c>
      <c r="I4702" s="2" t="s">
        <v>1893</v>
      </c>
      <c r="J4702" s="2" t="s">
        <v>375</v>
      </c>
      <c r="K4702" s="1">
        <f>+VLOOKUP(B4702,[25]Sheet1!$A:$H,6,0)</f>
        <v>2511150</v>
      </c>
      <c r="L4702" s="1">
        <f t="shared" si="246"/>
        <v>0</v>
      </c>
      <c r="M4702" s="6">
        <f>+VLOOKUP(B4702,[25]Sheet1!$A:$H,8,0)</f>
        <v>45663</v>
      </c>
      <c r="N4702" t="s">
        <v>6516</v>
      </c>
      <c r="R4702" s="4"/>
    </row>
    <row r="4703" spans="1:18" hidden="1" x14ac:dyDescent="0.2">
      <c r="A4703" s="6">
        <v>45657</v>
      </c>
      <c r="B4703" s="2">
        <v>75043</v>
      </c>
      <c r="C4703" s="2" t="s">
        <v>5404</v>
      </c>
      <c r="D4703" s="2" t="s">
        <v>6515</v>
      </c>
      <c r="E4703" s="1">
        <v>7905360</v>
      </c>
      <c r="F4703" s="8" t="s">
        <v>316</v>
      </c>
      <c r="G4703" s="1">
        <v>632429</v>
      </c>
      <c r="H4703" s="1">
        <v>8537789</v>
      </c>
      <c r="I4703" s="2" t="s">
        <v>1893</v>
      </c>
      <c r="J4703" s="2" t="s">
        <v>375</v>
      </c>
      <c r="K4703" s="1">
        <f>+VLOOKUP(B4703,[25]Sheet1!$A:$H,6,0)</f>
        <v>7905363</v>
      </c>
      <c r="L4703" s="1">
        <f t="shared" si="246"/>
        <v>3</v>
      </c>
      <c r="M4703" s="6">
        <f>+VLOOKUP(B4703,[25]Sheet1!$A:$H,8,0)</f>
        <v>45663</v>
      </c>
      <c r="N4703" t="s">
        <v>6516</v>
      </c>
      <c r="R4703" s="4"/>
    </row>
    <row r="4704" spans="1:18" hidden="1" x14ac:dyDescent="0.2">
      <c r="A4704" s="6">
        <v>45660</v>
      </c>
      <c r="B4704" s="2">
        <v>1112</v>
      </c>
      <c r="C4704" s="2" t="s">
        <v>6517</v>
      </c>
      <c r="D4704" s="2" t="s">
        <v>6518</v>
      </c>
      <c r="E4704" s="1">
        <v>3269780</v>
      </c>
      <c r="F4704" s="8" t="s">
        <v>316</v>
      </c>
      <c r="G4704" s="1">
        <v>261582</v>
      </c>
      <c r="H4704" s="33">
        <f>+E4704+G4704</f>
        <v>3531362</v>
      </c>
      <c r="I4704" s="2" t="s">
        <v>2355</v>
      </c>
      <c r="J4704" s="2" t="s">
        <v>2013</v>
      </c>
      <c r="K4704" s="1">
        <f>+VLOOKUP(B4704,[25]Sheet1!$A:$H,6,0)</f>
        <v>3269780</v>
      </c>
      <c r="L4704" s="1">
        <f t="shared" ref="L4704:L4714" si="247">+K4704-E4704</f>
        <v>0</v>
      </c>
      <c r="M4704" s="6">
        <f>+VLOOKUP(B4704,[25]Sheet1!$A:$H,8,0)</f>
        <v>45663</v>
      </c>
      <c r="N4704" t="s">
        <v>6516</v>
      </c>
      <c r="R4704" s="4"/>
    </row>
    <row r="4705" spans="1:18" hidden="1" x14ac:dyDescent="0.2">
      <c r="A4705" s="6">
        <v>45660</v>
      </c>
      <c r="B4705" s="2">
        <v>1113</v>
      </c>
      <c r="C4705" s="2" t="s">
        <v>6517</v>
      </c>
      <c r="D4705" s="2" t="s">
        <v>6519</v>
      </c>
      <c r="E4705" s="1">
        <v>8848160</v>
      </c>
      <c r="F4705" s="8" t="s">
        <v>316</v>
      </c>
      <c r="G4705" s="1">
        <v>707853</v>
      </c>
      <c r="H4705" s="33">
        <f t="shared" ref="H4705:H4768" si="248">+E4705+G4705</f>
        <v>9556013</v>
      </c>
      <c r="I4705" s="2" t="s">
        <v>2355</v>
      </c>
      <c r="J4705" s="2" t="s">
        <v>2013</v>
      </c>
      <c r="K4705" s="1">
        <f>+VLOOKUP(B4705,[25]Sheet1!$A:$H,6,0)</f>
        <v>8848160</v>
      </c>
      <c r="L4705" s="1">
        <f t="shared" si="247"/>
        <v>0</v>
      </c>
      <c r="M4705" s="6">
        <f>+VLOOKUP(B4705,[25]Sheet1!$A:$H,8,0)</f>
        <v>45663</v>
      </c>
      <c r="N4705" t="s">
        <v>6516</v>
      </c>
      <c r="R4705" s="4"/>
    </row>
    <row r="4706" spans="1:18" hidden="1" x14ac:dyDescent="0.2">
      <c r="A4706" s="6">
        <v>45660</v>
      </c>
      <c r="B4706" s="2">
        <v>1114</v>
      </c>
      <c r="C4706" s="2" t="s">
        <v>6517</v>
      </c>
      <c r="D4706" s="2" t="s">
        <v>6520</v>
      </c>
      <c r="E4706" s="1">
        <v>5595055</v>
      </c>
      <c r="F4706" s="8" t="s">
        <v>316</v>
      </c>
      <c r="G4706" s="1">
        <v>447604</v>
      </c>
      <c r="H4706" s="33">
        <f t="shared" si="248"/>
        <v>6042659</v>
      </c>
      <c r="I4706" s="2" t="s">
        <v>2355</v>
      </c>
      <c r="J4706" s="2" t="s">
        <v>2013</v>
      </c>
      <c r="K4706" s="1">
        <f>+VLOOKUP(B4706,[25]Sheet1!$A:$H,6,0)</f>
        <v>5595055</v>
      </c>
      <c r="L4706" s="1">
        <f t="shared" si="247"/>
        <v>0</v>
      </c>
      <c r="M4706" s="6">
        <f>+VLOOKUP(B4706,[25]Sheet1!$A:$H,8,0)</f>
        <v>45663</v>
      </c>
      <c r="N4706" t="s">
        <v>6516</v>
      </c>
      <c r="R4706" s="4"/>
    </row>
    <row r="4707" spans="1:18" hidden="1" x14ac:dyDescent="0.2">
      <c r="A4707" s="6">
        <v>45661</v>
      </c>
      <c r="B4707" s="2">
        <v>1448</v>
      </c>
      <c r="C4707" s="2" t="s">
        <v>6517</v>
      </c>
      <c r="D4707" s="2" t="s">
        <v>6521</v>
      </c>
      <c r="E4707" s="1">
        <v>7606450</v>
      </c>
      <c r="F4707" s="8" t="s">
        <v>316</v>
      </c>
      <c r="G4707" s="1">
        <v>608516</v>
      </c>
      <c r="H4707" s="33">
        <f t="shared" si="248"/>
        <v>8214966</v>
      </c>
      <c r="I4707" s="2" t="s">
        <v>2119</v>
      </c>
      <c r="J4707" s="2" t="s">
        <v>1150</v>
      </c>
      <c r="K4707" s="1">
        <f>+VLOOKUP(B4707,[25]Sheet1!$A:$H,6,0)</f>
        <v>7606450</v>
      </c>
      <c r="L4707" s="1">
        <f t="shared" si="247"/>
        <v>0</v>
      </c>
      <c r="M4707" s="6">
        <f>+VLOOKUP(B4707,[25]Sheet1!$A:$H,8,0)</f>
        <v>45663</v>
      </c>
      <c r="N4707" t="s">
        <v>6516</v>
      </c>
      <c r="R4707" s="4"/>
    </row>
    <row r="4708" spans="1:18" hidden="1" x14ac:dyDescent="0.2">
      <c r="A4708" s="6">
        <v>45661</v>
      </c>
      <c r="B4708" s="2">
        <v>1449</v>
      </c>
      <c r="C4708" s="2" t="s">
        <v>6517</v>
      </c>
      <c r="D4708" s="2" t="s">
        <v>6522</v>
      </c>
      <c r="E4708" s="1">
        <v>20720750</v>
      </c>
      <c r="F4708" s="8" t="s">
        <v>316</v>
      </c>
      <c r="G4708" s="1">
        <v>1657660</v>
      </c>
      <c r="H4708" s="33">
        <f t="shared" si="248"/>
        <v>22378410</v>
      </c>
      <c r="I4708" s="2" t="s">
        <v>2355</v>
      </c>
      <c r="J4708" s="2" t="s">
        <v>2013</v>
      </c>
      <c r="K4708" s="1">
        <f>+VLOOKUP(B4708,[25]Sheet1!$A:$H,6,0)</f>
        <v>20720750</v>
      </c>
      <c r="L4708" s="1">
        <f t="shared" si="247"/>
        <v>0</v>
      </c>
      <c r="M4708" s="6">
        <f>+VLOOKUP(B4708,[25]Sheet1!$A:$H,8,0)</f>
        <v>45663</v>
      </c>
      <c r="N4708" t="s">
        <v>6516</v>
      </c>
      <c r="R4708" s="4"/>
    </row>
    <row r="4709" spans="1:18" hidden="1" x14ac:dyDescent="0.2">
      <c r="A4709" s="6">
        <v>45661</v>
      </c>
      <c r="B4709" s="2">
        <v>1452</v>
      </c>
      <c r="C4709" s="2" t="s">
        <v>6517</v>
      </c>
      <c r="D4709" s="2" t="s">
        <v>6523</v>
      </c>
      <c r="E4709" s="1">
        <v>837050</v>
      </c>
      <c r="F4709" s="8" t="s">
        <v>316</v>
      </c>
      <c r="G4709" s="1">
        <v>66964</v>
      </c>
      <c r="H4709" s="33">
        <f t="shared" si="248"/>
        <v>904014</v>
      </c>
      <c r="I4709" s="2" t="s">
        <v>1796</v>
      </c>
      <c r="J4709" s="2" t="s">
        <v>913</v>
      </c>
      <c r="K4709" s="1">
        <f>+VLOOKUP(B4709,[25]Sheet1!$A:$H,6,0)</f>
        <v>837050</v>
      </c>
      <c r="L4709" s="1">
        <f t="shared" si="247"/>
        <v>0</v>
      </c>
      <c r="M4709" s="6">
        <f>+VLOOKUP(B4709,[25]Sheet1!$A:$H,8,0)</f>
        <v>45663</v>
      </c>
      <c r="N4709" t="s">
        <v>6516</v>
      </c>
      <c r="R4709" s="4"/>
    </row>
    <row r="4710" spans="1:18" hidden="1" x14ac:dyDescent="0.2">
      <c r="A4710" s="6">
        <v>45661</v>
      </c>
      <c r="B4710" s="2">
        <v>1455</v>
      </c>
      <c r="C4710" s="2" t="s">
        <v>6517</v>
      </c>
      <c r="D4710" s="2" t="s">
        <v>6524</v>
      </c>
      <c r="E4710" s="1">
        <v>4762640</v>
      </c>
      <c r="F4710" s="8" t="s">
        <v>316</v>
      </c>
      <c r="G4710" s="1">
        <v>381011</v>
      </c>
      <c r="H4710" s="33">
        <f t="shared" si="248"/>
        <v>5143651</v>
      </c>
      <c r="I4710" s="2" t="s">
        <v>2818</v>
      </c>
      <c r="J4710" s="2" t="s">
        <v>364</v>
      </c>
      <c r="K4710" s="1">
        <f>+VLOOKUP(B4710,[25]Sheet1!$A:$H,6,0)</f>
        <v>4762640</v>
      </c>
      <c r="L4710" s="1">
        <f t="shared" si="247"/>
        <v>0</v>
      </c>
      <c r="M4710" s="6">
        <f>+VLOOKUP(B4710,[25]Sheet1!$A:$H,8,0)</f>
        <v>45663</v>
      </c>
      <c r="N4710" t="s">
        <v>6516</v>
      </c>
      <c r="R4710" s="4"/>
    </row>
    <row r="4711" spans="1:18" hidden="1" x14ac:dyDescent="0.2">
      <c r="A4711" s="6">
        <v>45661</v>
      </c>
      <c r="B4711" s="2">
        <v>1456</v>
      </c>
      <c r="C4711" s="2" t="s">
        <v>6517</v>
      </c>
      <c r="D4711" s="2" t="s">
        <v>6525</v>
      </c>
      <c r="E4711" s="1">
        <v>837050</v>
      </c>
      <c r="F4711" s="8" t="s">
        <v>316</v>
      </c>
      <c r="G4711" s="1">
        <v>66964</v>
      </c>
      <c r="H4711" s="33">
        <f t="shared" si="248"/>
        <v>904014</v>
      </c>
      <c r="I4711" s="2" t="s">
        <v>2818</v>
      </c>
      <c r="J4711" s="2" t="s">
        <v>364</v>
      </c>
      <c r="K4711" s="1">
        <f>+VLOOKUP(B4711,[25]Sheet1!$A:$H,6,0)</f>
        <v>837050</v>
      </c>
      <c r="L4711" s="1">
        <f t="shared" si="247"/>
        <v>0</v>
      </c>
      <c r="M4711" s="6">
        <f>+VLOOKUP(B4711,[25]Sheet1!$A:$H,8,0)</f>
        <v>45663</v>
      </c>
      <c r="N4711" t="s">
        <v>6516</v>
      </c>
      <c r="R4711" s="4"/>
    </row>
    <row r="4712" spans="1:18" hidden="1" x14ac:dyDescent="0.2">
      <c r="A4712" s="6">
        <v>45661</v>
      </c>
      <c r="B4712" s="2">
        <v>1457</v>
      </c>
      <c r="C4712" s="2" t="s">
        <v>6517</v>
      </c>
      <c r="D4712" s="2" t="s">
        <v>6526</v>
      </c>
      <c r="E4712" s="1">
        <v>5318560</v>
      </c>
      <c r="F4712" s="8" t="s">
        <v>316</v>
      </c>
      <c r="G4712" s="1">
        <v>425485</v>
      </c>
      <c r="H4712" s="33">
        <f t="shared" si="248"/>
        <v>5744045</v>
      </c>
      <c r="I4712" s="2" t="s">
        <v>2818</v>
      </c>
      <c r="J4712" s="2" t="s">
        <v>364</v>
      </c>
      <c r="K4712" s="1">
        <f>+VLOOKUP(B4712,[25]Sheet1!$A:$H,6,0)</f>
        <v>5318560</v>
      </c>
      <c r="L4712" s="1">
        <f t="shared" si="247"/>
        <v>0</v>
      </c>
      <c r="M4712" s="6">
        <f>+VLOOKUP(B4712,[25]Sheet1!$A:$H,8,0)</f>
        <v>45663</v>
      </c>
      <c r="N4712" t="s">
        <v>6516</v>
      </c>
      <c r="R4712" s="4"/>
    </row>
    <row r="4713" spans="1:18" hidden="1" x14ac:dyDescent="0.2">
      <c r="A4713" s="6">
        <v>45663</v>
      </c>
      <c r="B4713" s="2">
        <v>1523</v>
      </c>
      <c r="C4713" s="2" t="s">
        <v>6517</v>
      </c>
      <c r="D4713" s="2" t="s">
        <v>6527</v>
      </c>
      <c r="E4713" s="1">
        <v>8609340</v>
      </c>
      <c r="F4713" s="8" t="s">
        <v>316</v>
      </c>
      <c r="G4713" s="1">
        <v>688747</v>
      </c>
      <c r="H4713" s="33">
        <f t="shared" si="248"/>
        <v>9298087</v>
      </c>
      <c r="I4713" s="2" t="s">
        <v>1893</v>
      </c>
      <c r="J4713" s="2" t="s">
        <v>375</v>
      </c>
      <c r="K4713" s="1">
        <f>+VLOOKUP(B4713,[25]Sheet1!$A:$H,6,0)</f>
        <v>8609340</v>
      </c>
      <c r="L4713" s="1">
        <f t="shared" si="247"/>
        <v>0</v>
      </c>
      <c r="M4713" s="6">
        <f>+VLOOKUP(B4713,[25]Sheet1!$A:$H,8,0)</f>
        <v>45663</v>
      </c>
      <c r="N4713" t="s">
        <v>6516</v>
      </c>
      <c r="R4713" s="4"/>
    </row>
    <row r="4714" spans="1:18" hidden="1" x14ac:dyDescent="0.2">
      <c r="A4714" s="6">
        <v>45663</v>
      </c>
      <c r="B4714" s="2">
        <v>1524</v>
      </c>
      <c r="C4714" s="2" t="s">
        <v>6517</v>
      </c>
      <c r="D4714" s="2" t="s">
        <v>6528</v>
      </c>
      <c r="E4714" s="1">
        <v>1674100</v>
      </c>
      <c r="F4714" s="8" t="s">
        <v>316</v>
      </c>
      <c r="G4714" s="1">
        <v>133928</v>
      </c>
      <c r="H4714" s="33">
        <f t="shared" si="248"/>
        <v>1808028</v>
      </c>
      <c r="I4714" s="2" t="s">
        <v>1893</v>
      </c>
      <c r="J4714" s="2" t="s">
        <v>375</v>
      </c>
      <c r="K4714" s="1">
        <f>+VLOOKUP(B4714,[25]Sheet1!$A:$H,6,0)</f>
        <v>1674100</v>
      </c>
      <c r="L4714" s="1">
        <f t="shared" si="247"/>
        <v>0</v>
      </c>
      <c r="M4714" s="6">
        <f>+VLOOKUP(B4714,[25]Sheet1!$A:$H,8,0)</f>
        <v>45663</v>
      </c>
      <c r="N4714" t="s">
        <v>6516</v>
      </c>
      <c r="R4714" s="4"/>
    </row>
    <row r="4715" spans="1:18" hidden="1" x14ac:dyDescent="0.2">
      <c r="A4715" s="6">
        <v>45664</v>
      </c>
      <c r="B4715" s="2">
        <v>6</v>
      </c>
      <c r="C4715" s="2" t="s">
        <v>6529</v>
      </c>
      <c r="D4715" s="2" t="s">
        <v>1889</v>
      </c>
      <c r="E4715" s="1">
        <v>-523688</v>
      </c>
      <c r="F4715" s="8" t="s">
        <v>316</v>
      </c>
      <c r="G4715" s="1">
        <v>-41895</v>
      </c>
      <c r="H4715" s="33">
        <f t="shared" si="248"/>
        <v>-565583</v>
      </c>
      <c r="I4715" s="2" t="s">
        <v>1222</v>
      </c>
      <c r="J4715" s="2" t="s">
        <v>915</v>
      </c>
      <c r="K4715" s="1">
        <f t="shared" ref="K4715:K4717" si="249">+E4715</f>
        <v>-523688</v>
      </c>
      <c r="L4715" s="1">
        <f t="shared" ref="L4715:L4717" si="250">+K4715-E4715</f>
        <v>0</v>
      </c>
      <c r="M4715" s="6" t="e">
        <f>+VLOOKUP(B4715,[25]Sheet1!$A:$H,8,0)</f>
        <v>#N/A</v>
      </c>
      <c r="N4715" t="s">
        <v>6516</v>
      </c>
      <c r="R4715" s="4"/>
    </row>
    <row r="4716" spans="1:18" hidden="1" x14ac:dyDescent="0.2">
      <c r="A4716" s="6">
        <v>45664</v>
      </c>
      <c r="B4716" s="2">
        <v>7</v>
      </c>
      <c r="C4716" s="2" t="s">
        <v>6529</v>
      </c>
      <c r="D4716" s="2" t="s">
        <v>1889</v>
      </c>
      <c r="E4716" s="1">
        <v>-91124</v>
      </c>
      <c r="F4716" s="8" t="s">
        <v>316</v>
      </c>
      <c r="G4716" s="1">
        <v>-7290</v>
      </c>
      <c r="H4716" s="33">
        <f t="shared" si="248"/>
        <v>-98414</v>
      </c>
      <c r="I4716" s="2" t="s">
        <v>1222</v>
      </c>
      <c r="J4716" s="2" t="s">
        <v>915</v>
      </c>
      <c r="K4716" s="1">
        <f t="shared" si="249"/>
        <v>-91124</v>
      </c>
      <c r="L4716" s="1">
        <f t="shared" si="250"/>
        <v>0</v>
      </c>
      <c r="M4716" s="6" t="e">
        <f>+VLOOKUP(B4716,[25]Sheet1!$A:$H,8,0)</f>
        <v>#N/A</v>
      </c>
      <c r="N4716" t="s">
        <v>6516</v>
      </c>
      <c r="R4716" s="4"/>
    </row>
    <row r="4717" spans="1:18" hidden="1" x14ac:dyDescent="0.2">
      <c r="A4717" s="6">
        <v>45664</v>
      </c>
      <c r="B4717" s="2">
        <v>8</v>
      </c>
      <c r="C4717" s="2" t="s">
        <v>6529</v>
      </c>
      <c r="D4717" s="2" t="s">
        <v>1889</v>
      </c>
      <c r="E4717" s="1">
        <v>-970545</v>
      </c>
      <c r="F4717" s="8" t="s">
        <v>316</v>
      </c>
      <c r="G4717" s="1">
        <v>-77644</v>
      </c>
      <c r="H4717" s="33">
        <f t="shared" si="248"/>
        <v>-1048189</v>
      </c>
      <c r="I4717" s="2" t="s">
        <v>1222</v>
      </c>
      <c r="J4717" s="2" t="s">
        <v>915</v>
      </c>
      <c r="K4717" s="1">
        <f t="shared" si="249"/>
        <v>-970545</v>
      </c>
      <c r="L4717" s="1">
        <f t="shared" si="250"/>
        <v>0</v>
      </c>
      <c r="M4717" s="6" t="e">
        <f>+VLOOKUP(B4717,[25]Sheet1!$A:$H,8,0)</f>
        <v>#N/A</v>
      </c>
      <c r="N4717" t="s">
        <v>6516</v>
      </c>
      <c r="R4717" s="4"/>
    </row>
    <row r="4718" spans="1:18" hidden="1" x14ac:dyDescent="0.2">
      <c r="A4718" s="6">
        <v>45666</v>
      </c>
      <c r="B4718" s="2">
        <v>2605</v>
      </c>
      <c r="C4718" s="2" t="s">
        <v>6517</v>
      </c>
      <c r="D4718" s="2" t="s">
        <v>6530</v>
      </c>
      <c r="E4718" s="1">
        <v>11906600</v>
      </c>
      <c r="F4718" s="8" t="s">
        <v>316</v>
      </c>
      <c r="G4718" s="1">
        <v>952528</v>
      </c>
      <c r="H4718" s="33">
        <f t="shared" si="248"/>
        <v>12859128</v>
      </c>
      <c r="I4718" s="2" t="s">
        <v>2818</v>
      </c>
      <c r="J4718" s="2" t="s">
        <v>364</v>
      </c>
      <c r="K4718" s="1">
        <f>+VLOOKUP(B4718,[25]Sheet1!$A:$H,6,0)</f>
        <v>11906600</v>
      </c>
      <c r="L4718" s="1">
        <f t="shared" ref="L4718" si="251">+K4718-E4718</f>
        <v>0</v>
      </c>
      <c r="M4718" s="6">
        <f>+VLOOKUP(B4718,[25]Sheet1!$A:$H,8,0)</f>
        <v>45663</v>
      </c>
      <c r="N4718" t="s">
        <v>6516</v>
      </c>
      <c r="R4718" s="4"/>
    </row>
    <row r="4719" spans="1:18" hidden="1" x14ac:dyDescent="0.2">
      <c r="A4719" s="6">
        <v>45661</v>
      </c>
      <c r="B4719" s="2">
        <v>1450</v>
      </c>
      <c r="C4719" s="2" t="s">
        <v>6517</v>
      </c>
      <c r="D4719" s="2" t="s">
        <v>6533</v>
      </c>
      <c r="E4719" s="1">
        <v>1255575</v>
      </c>
      <c r="F4719" s="8" t="s">
        <v>316</v>
      </c>
      <c r="G4719" s="1">
        <v>100446</v>
      </c>
      <c r="H4719" s="1">
        <f t="shared" si="248"/>
        <v>1356021</v>
      </c>
      <c r="I4719" s="2" t="s">
        <v>944</v>
      </c>
      <c r="J4719" s="2" t="s">
        <v>319</v>
      </c>
      <c r="K4719" s="1">
        <f>+VLOOKUP(B4719,[36]Sheet1!$A:$H,6,0)</f>
        <v>1255575</v>
      </c>
      <c r="L4719" s="1">
        <f t="shared" ref="L4719:L4782" si="252">+K4719-E4719</f>
        <v>0</v>
      </c>
      <c r="M4719" s="6">
        <f>+VLOOKUP(B4719,[36]Sheet1!$A:$H,8,0)</f>
        <v>45694</v>
      </c>
      <c r="N4719" t="s">
        <v>6629</v>
      </c>
      <c r="R4719" s="4"/>
    </row>
    <row r="4720" spans="1:18" hidden="1" x14ac:dyDescent="0.2">
      <c r="A4720" s="6">
        <v>45661</v>
      </c>
      <c r="B4720" s="2">
        <v>1451</v>
      </c>
      <c r="C4720" s="2" t="s">
        <v>6517</v>
      </c>
      <c r="D4720" s="2" t="s">
        <v>6534</v>
      </c>
      <c r="E4720" s="1">
        <v>1311312</v>
      </c>
      <c r="F4720" s="8" t="s">
        <v>316</v>
      </c>
      <c r="G4720" s="1">
        <v>104905</v>
      </c>
      <c r="H4720" s="1">
        <f t="shared" si="248"/>
        <v>1416217</v>
      </c>
      <c r="I4720" s="2" t="s">
        <v>944</v>
      </c>
      <c r="J4720" s="2" t="s">
        <v>319</v>
      </c>
      <c r="K4720" s="1">
        <f>+VLOOKUP(B4720,[36]Sheet1!$A:$H,6,0)</f>
        <v>1311313</v>
      </c>
      <c r="L4720" s="1">
        <f t="shared" si="252"/>
        <v>1</v>
      </c>
      <c r="M4720" s="6">
        <f>+VLOOKUP(B4720,[36]Sheet1!$A:$H,8,0)</f>
        <v>45694</v>
      </c>
      <c r="N4720" t="s">
        <v>6629</v>
      </c>
      <c r="R4720" s="4"/>
    </row>
    <row r="4721" spans="1:18" hidden="1" x14ac:dyDescent="0.2">
      <c r="A4721" s="6">
        <v>45661</v>
      </c>
      <c r="B4721" s="2">
        <v>1453</v>
      </c>
      <c r="C4721" s="2" t="s">
        <v>6517</v>
      </c>
      <c r="D4721" s="2" t="s">
        <v>6535</v>
      </c>
      <c r="E4721" s="1">
        <v>2937240</v>
      </c>
      <c r="F4721" s="8" t="s">
        <v>316</v>
      </c>
      <c r="G4721" s="1">
        <v>234979</v>
      </c>
      <c r="H4721" s="1">
        <f t="shared" si="248"/>
        <v>3172219</v>
      </c>
      <c r="I4721" s="2" t="s">
        <v>2354</v>
      </c>
      <c r="J4721" s="2" t="s">
        <v>442</v>
      </c>
      <c r="K4721" s="1">
        <f>+VLOOKUP(B4721,[36]Sheet1!$A:$H,6,0)</f>
        <v>2937238</v>
      </c>
      <c r="L4721" s="1">
        <f t="shared" si="252"/>
        <v>-2</v>
      </c>
      <c r="M4721" s="6">
        <f>+VLOOKUP(B4721,[36]Sheet1!$A:$H,8,0)</f>
        <v>45694</v>
      </c>
      <c r="N4721" t="s">
        <v>6629</v>
      </c>
      <c r="R4721" s="4"/>
    </row>
    <row r="4722" spans="1:18" hidden="1" x14ac:dyDescent="0.2">
      <c r="A4722" s="6">
        <v>45661</v>
      </c>
      <c r="B4722" s="2">
        <v>1454</v>
      </c>
      <c r="C4722" s="2" t="s">
        <v>6517</v>
      </c>
      <c r="D4722" s="2" t="s">
        <v>6536</v>
      </c>
      <c r="E4722" s="1">
        <v>2381320</v>
      </c>
      <c r="F4722" s="8" t="s">
        <v>316</v>
      </c>
      <c r="G4722" s="1">
        <v>190506</v>
      </c>
      <c r="H4722" s="1">
        <f t="shared" si="248"/>
        <v>2571826</v>
      </c>
      <c r="I4722" s="2" t="s">
        <v>2445</v>
      </c>
      <c r="J4722" s="2" t="s">
        <v>1098</v>
      </c>
      <c r="K4722" s="1">
        <f>+VLOOKUP(B4722,[36]Sheet1!$A:$H,6,0)</f>
        <v>2381325</v>
      </c>
      <c r="L4722" s="1">
        <f t="shared" si="252"/>
        <v>5</v>
      </c>
      <c r="M4722" s="6">
        <f>+VLOOKUP(B4722,[36]Sheet1!$A:$H,8,0)</f>
        <v>45694</v>
      </c>
      <c r="N4722" t="s">
        <v>6629</v>
      </c>
      <c r="R4722" s="4"/>
    </row>
    <row r="4723" spans="1:18" hidden="1" x14ac:dyDescent="0.2">
      <c r="A4723" s="6">
        <v>45664</v>
      </c>
      <c r="B4723" s="2">
        <v>1748</v>
      </c>
      <c r="C4723" s="2" t="s">
        <v>6517</v>
      </c>
      <c r="D4723" s="2" t="s">
        <v>6537</v>
      </c>
      <c r="E4723" s="1">
        <v>2883150</v>
      </c>
      <c r="F4723" s="8" t="s">
        <v>316</v>
      </c>
      <c r="G4723" s="1">
        <v>230652</v>
      </c>
      <c r="H4723" s="1">
        <f t="shared" si="248"/>
        <v>3113802</v>
      </c>
      <c r="I4723" s="2" t="s">
        <v>1222</v>
      </c>
      <c r="J4723" s="2" t="s">
        <v>915</v>
      </c>
      <c r="K4723" s="1">
        <f>+VLOOKUP(B4723,[36]Sheet1!$A:$H,6,0)</f>
        <v>2883150</v>
      </c>
      <c r="L4723" s="1">
        <f t="shared" si="252"/>
        <v>0</v>
      </c>
      <c r="M4723" s="6">
        <f>+VLOOKUP(B4723,[36]Sheet1!$A:$H,8,0)</f>
        <v>45694</v>
      </c>
      <c r="N4723" t="s">
        <v>6629</v>
      </c>
      <c r="R4723" s="4"/>
    </row>
    <row r="4724" spans="1:18" hidden="1" x14ac:dyDescent="0.2">
      <c r="A4724" s="6">
        <v>45664</v>
      </c>
      <c r="B4724" s="2">
        <v>1750</v>
      </c>
      <c r="C4724" s="2" t="s">
        <v>6517</v>
      </c>
      <c r="D4724" s="2" t="s">
        <v>6538</v>
      </c>
      <c r="E4724" s="1">
        <v>8370500</v>
      </c>
      <c r="F4724" s="8" t="s">
        <v>316</v>
      </c>
      <c r="G4724" s="1">
        <v>669640</v>
      </c>
      <c r="H4724" s="1">
        <f t="shared" si="248"/>
        <v>9040140</v>
      </c>
      <c r="I4724" s="2" t="s">
        <v>2355</v>
      </c>
      <c r="J4724" s="2" t="s">
        <v>2013</v>
      </c>
      <c r="K4724" s="1">
        <f>+VLOOKUP(B4724,[36]Sheet1!$A:$H,6,0)</f>
        <v>8370500</v>
      </c>
      <c r="L4724" s="1">
        <f t="shared" si="252"/>
        <v>0</v>
      </c>
      <c r="M4724" s="6">
        <f>+VLOOKUP(B4724,[36]Sheet1!$A:$H,8,0)</f>
        <v>45694</v>
      </c>
      <c r="N4724" t="s">
        <v>6629</v>
      </c>
      <c r="R4724" s="4"/>
    </row>
    <row r="4725" spans="1:18" hidden="1" x14ac:dyDescent="0.2">
      <c r="A4725" s="6">
        <v>45664</v>
      </c>
      <c r="B4725" s="2">
        <v>1751</v>
      </c>
      <c r="C4725" s="2" t="s">
        <v>6517</v>
      </c>
      <c r="D4725" s="2" t="s">
        <v>6539</v>
      </c>
      <c r="E4725" s="1">
        <v>32339850</v>
      </c>
      <c r="F4725" s="8" t="s">
        <v>316</v>
      </c>
      <c r="G4725" s="1">
        <v>2587188</v>
      </c>
      <c r="H4725" s="1">
        <f t="shared" si="248"/>
        <v>34927038</v>
      </c>
      <c r="I4725" s="2" t="s">
        <v>2355</v>
      </c>
      <c r="J4725" s="2" t="s">
        <v>2013</v>
      </c>
      <c r="K4725" s="1">
        <f>+VLOOKUP(B4725,[36]Sheet1!$A:$H,6,0)</f>
        <v>32339850</v>
      </c>
      <c r="L4725" s="1">
        <f t="shared" si="252"/>
        <v>0</v>
      </c>
      <c r="M4725" s="6">
        <f>+VLOOKUP(B4725,[36]Sheet1!$A:$H,8,0)</f>
        <v>45694</v>
      </c>
      <c r="N4725" t="s">
        <v>6629</v>
      </c>
      <c r="R4725" s="4"/>
    </row>
    <row r="4726" spans="1:18" hidden="1" x14ac:dyDescent="0.2">
      <c r="A4726" s="6">
        <v>45664</v>
      </c>
      <c r="B4726" s="2">
        <v>1752</v>
      </c>
      <c r="C4726" s="2" t="s">
        <v>6517</v>
      </c>
      <c r="D4726" s="2" t="s">
        <v>6540</v>
      </c>
      <c r="E4726" s="1">
        <v>6696400</v>
      </c>
      <c r="F4726" s="8" t="s">
        <v>316</v>
      </c>
      <c r="G4726" s="1">
        <v>535712</v>
      </c>
      <c r="H4726" s="1">
        <f t="shared" si="248"/>
        <v>7232112</v>
      </c>
      <c r="I4726" s="2" t="s">
        <v>2355</v>
      </c>
      <c r="J4726" s="2" t="s">
        <v>2013</v>
      </c>
      <c r="K4726" s="1">
        <f>+VLOOKUP(B4726,[36]Sheet1!$A:$H,6,0)</f>
        <v>6696400</v>
      </c>
      <c r="L4726" s="1">
        <f t="shared" si="252"/>
        <v>0</v>
      </c>
      <c r="M4726" s="6">
        <f>+VLOOKUP(B4726,[36]Sheet1!$A:$H,8,0)</f>
        <v>45694</v>
      </c>
      <c r="N4726" t="s">
        <v>6629</v>
      </c>
      <c r="R4726" s="4"/>
    </row>
    <row r="4727" spans="1:18" hidden="1" x14ac:dyDescent="0.2">
      <c r="A4727" s="6">
        <v>45664</v>
      </c>
      <c r="B4727" s="2">
        <v>1753</v>
      </c>
      <c r="C4727" s="2" t="s">
        <v>6517</v>
      </c>
      <c r="D4727" s="2" t="s">
        <v>6541</v>
      </c>
      <c r="E4727" s="1">
        <v>1003660</v>
      </c>
      <c r="F4727" s="8" t="s">
        <v>316</v>
      </c>
      <c r="G4727" s="1">
        <v>80293</v>
      </c>
      <c r="H4727" s="1">
        <f t="shared" si="248"/>
        <v>1083953</v>
      </c>
      <c r="I4727" s="2" t="s">
        <v>2355</v>
      </c>
      <c r="J4727" s="2" t="s">
        <v>2013</v>
      </c>
      <c r="K4727" s="1">
        <f>+VLOOKUP(B4727,[36]Sheet1!$A:$H,6,0)</f>
        <v>1003663</v>
      </c>
      <c r="L4727" s="1">
        <f t="shared" si="252"/>
        <v>3</v>
      </c>
      <c r="M4727" s="6">
        <f>+VLOOKUP(B4727,[36]Sheet1!$A:$H,8,0)</f>
        <v>45694</v>
      </c>
      <c r="N4727" t="s">
        <v>6629</v>
      </c>
      <c r="R4727" s="4"/>
    </row>
    <row r="4728" spans="1:18" hidden="1" x14ac:dyDescent="0.2">
      <c r="A4728" s="6">
        <v>45664</v>
      </c>
      <c r="B4728" s="2">
        <v>1754</v>
      </c>
      <c r="C4728" s="2" t="s">
        <v>6517</v>
      </c>
      <c r="D4728" s="2" t="s">
        <v>6542</v>
      </c>
      <c r="E4728" s="1">
        <v>35177360</v>
      </c>
      <c r="F4728" s="8" t="s">
        <v>316</v>
      </c>
      <c r="G4728" s="1">
        <v>2814189</v>
      </c>
      <c r="H4728" s="1">
        <f t="shared" si="248"/>
        <v>37991549</v>
      </c>
      <c r="I4728" s="2" t="s">
        <v>2355</v>
      </c>
      <c r="J4728" s="2" t="s">
        <v>2013</v>
      </c>
      <c r="K4728" s="1">
        <f>+VLOOKUP(B4728,[36]Sheet1!$A:$H,6,0)</f>
        <v>35177363</v>
      </c>
      <c r="L4728" s="1">
        <f t="shared" si="252"/>
        <v>3</v>
      </c>
      <c r="M4728" s="6">
        <f>+VLOOKUP(B4728,[36]Sheet1!$A:$H,8,0)</f>
        <v>45694</v>
      </c>
      <c r="N4728" t="s">
        <v>6629</v>
      </c>
      <c r="R4728" s="4"/>
    </row>
    <row r="4729" spans="1:18" hidden="1" x14ac:dyDescent="0.2">
      <c r="A4729" s="6">
        <v>45664</v>
      </c>
      <c r="B4729" s="2">
        <v>1755</v>
      </c>
      <c r="C4729" s="2" t="s">
        <v>6517</v>
      </c>
      <c r="D4729" s="2" t="s">
        <v>6543</v>
      </c>
      <c r="E4729" s="1">
        <v>2144100</v>
      </c>
      <c r="F4729" s="8" t="s">
        <v>316</v>
      </c>
      <c r="G4729" s="1">
        <v>171528</v>
      </c>
      <c r="H4729" s="1">
        <f t="shared" si="248"/>
        <v>2315628</v>
      </c>
      <c r="I4729" s="2" t="s">
        <v>2355</v>
      </c>
      <c r="J4729" s="2" t="s">
        <v>2013</v>
      </c>
      <c r="K4729" s="1">
        <f>+VLOOKUP(B4729,[37]Sheet1!$A:$H,6,0)</f>
        <v>2144100</v>
      </c>
      <c r="L4729" s="1">
        <f t="shared" si="252"/>
        <v>0</v>
      </c>
      <c r="M4729" s="6">
        <f>+VLOOKUP(B4729,[37]Sheet1!$A:$H,8,0)</f>
        <v>45720</v>
      </c>
      <c r="N4729" t="s">
        <v>6731</v>
      </c>
      <c r="R4729" s="4"/>
    </row>
    <row r="4730" spans="1:18" hidden="1" x14ac:dyDescent="0.2">
      <c r="A4730" s="6">
        <v>45664</v>
      </c>
      <c r="B4730" s="2">
        <v>1756</v>
      </c>
      <c r="C4730" s="2" t="s">
        <v>6517</v>
      </c>
      <c r="D4730" s="2" t="s">
        <v>6544</v>
      </c>
      <c r="E4730" s="1">
        <v>7745200</v>
      </c>
      <c r="F4730" s="8" t="s">
        <v>316</v>
      </c>
      <c r="G4730" s="1">
        <v>619616</v>
      </c>
      <c r="H4730" s="1">
        <f t="shared" si="248"/>
        <v>8364816</v>
      </c>
      <c r="I4730" s="2" t="s">
        <v>124</v>
      </c>
      <c r="J4730" s="2" t="s">
        <v>1197</v>
      </c>
      <c r="K4730" s="1">
        <f>+VLOOKUP(B4730,[36]Sheet1!$A:$H,6,0)</f>
        <v>7745200</v>
      </c>
      <c r="L4730" s="1">
        <f t="shared" si="252"/>
        <v>0</v>
      </c>
      <c r="M4730" s="6">
        <f>+VLOOKUP(B4730,[36]Sheet1!$A:$H,8,0)</f>
        <v>45694</v>
      </c>
      <c r="N4730" t="s">
        <v>6629</v>
      </c>
      <c r="R4730" s="4"/>
    </row>
    <row r="4731" spans="1:18" hidden="1" x14ac:dyDescent="0.2">
      <c r="A4731" s="6">
        <v>45664</v>
      </c>
      <c r="B4731" s="2">
        <v>1757</v>
      </c>
      <c r="C4731" s="2" t="s">
        <v>6517</v>
      </c>
      <c r="D4731" s="2" t="s">
        <v>6545</v>
      </c>
      <c r="E4731" s="1">
        <v>11906600</v>
      </c>
      <c r="F4731" s="8" t="s">
        <v>316</v>
      </c>
      <c r="G4731" s="1">
        <v>952528</v>
      </c>
      <c r="H4731" s="1">
        <f t="shared" si="248"/>
        <v>12859128</v>
      </c>
      <c r="I4731" s="2" t="s">
        <v>2818</v>
      </c>
      <c r="J4731" s="2" t="s">
        <v>364</v>
      </c>
      <c r="K4731" s="1">
        <f>+VLOOKUP(B4731,[36]Sheet1!$A:$H,6,0)</f>
        <v>11906600</v>
      </c>
      <c r="L4731" s="1">
        <f t="shared" si="252"/>
        <v>0</v>
      </c>
      <c r="M4731" s="6">
        <f>+VLOOKUP(B4731,[36]Sheet1!$A:$H,8,0)</f>
        <v>45694</v>
      </c>
      <c r="N4731" t="s">
        <v>6629</v>
      </c>
      <c r="R4731" s="4"/>
    </row>
    <row r="4732" spans="1:18" hidden="1" x14ac:dyDescent="0.2">
      <c r="A4732" s="6">
        <v>45664</v>
      </c>
      <c r="B4732" s="2">
        <v>1758</v>
      </c>
      <c r="C4732" s="2" t="s">
        <v>6517</v>
      </c>
      <c r="D4732" s="2" t="s">
        <v>6546</v>
      </c>
      <c r="E4732" s="1">
        <v>4050672</v>
      </c>
      <c r="F4732" s="8" t="s">
        <v>316</v>
      </c>
      <c r="G4732" s="1">
        <v>324054</v>
      </c>
      <c r="H4732" s="1">
        <f t="shared" si="248"/>
        <v>4374726</v>
      </c>
      <c r="I4732" s="2" t="s">
        <v>2818</v>
      </c>
      <c r="J4732" s="2" t="s">
        <v>364</v>
      </c>
      <c r="K4732" s="1">
        <f>+VLOOKUP(B4732,[36]Sheet1!$A:$H,6,0)</f>
        <v>4050675</v>
      </c>
      <c r="L4732" s="1">
        <f t="shared" si="252"/>
        <v>3</v>
      </c>
      <c r="M4732" s="6">
        <f>+VLOOKUP(B4732,[36]Sheet1!$A:$H,8,0)</f>
        <v>45694</v>
      </c>
      <c r="N4732" t="s">
        <v>6629</v>
      </c>
      <c r="R4732" s="4"/>
    </row>
    <row r="4733" spans="1:18" hidden="1" x14ac:dyDescent="0.2">
      <c r="A4733" s="6">
        <v>45664</v>
      </c>
      <c r="B4733" s="2">
        <v>1759</v>
      </c>
      <c r="C4733" s="2" t="s">
        <v>6517</v>
      </c>
      <c r="D4733" s="2" t="s">
        <v>6547</v>
      </c>
      <c r="E4733" s="1">
        <v>418525</v>
      </c>
      <c r="F4733" s="8" t="s">
        <v>316</v>
      </c>
      <c r="G4733" s="1">
        <v>33482</v>
      </c>
      <c r="H4733" s="1">
        <f t="shared" si="248"/>
        <v>452007</v>
      </c>
      <c r="I4733" s="2" t="s">
        <v>2818</v>
      </c>
      <c r="J4733" s="2" t="s">
        <v>364</v>
      </c>
      <c r="K4733" s="1">
        <f>+VLOOKUP(B4733,[36]Sheet1!$A:$H,6,0)</f>
        <v>418525</v>
      </c>
      <c r="L4733" s="1">
        <f t="shared" si="252"/>
        <v>0</v>
      </c>
      <c r="M4733" s="6">
        <f>+VLOOKUP(B4733,[36]Sheet1!$A:$H,8,0)</f>
        <v>45694</v>
      </c>
      <c r="N4733" t="s">
        <v>6629</v>
      </c>
      <c r="R4733" s="4"/>
    </row>
    <row r="4734" spans="1:18" hidden="1" x14ac:dyDescent="0.2">
      <c r="A4734" s="6">
        <v>45664</v>
      </c>
      <c r="B4734" s="2">
        <v>1760</v>
      </c>
      <c r="C4734" s="2" t="s">
        <v>6517</v>
      </c>
      <c r="D4734" s="2" t="s">
        <v>6548</v>
      </c>
      <c r="E4734" s="1">
        <v>7234715</v>
      </c>
      <c r="F4734" s="8" t="s">
        <v>316</v>
      </c>
      <c r="G4734" s="1">
        <v>578777</v>
      </c>
      <c r="H4734" s="1">
        <f t="shared" si="248"/>
        <v>7813492</v>
      </c>
      <c r="I4734" s="2" t="s">
        <v>2445</v>
      </c>
      <c r="J4734" s="2" t="s">
        <v>1098</v>
      </c>
      <c r="K4734" s="1">
        <f>+VLOOKUP(B4734,[36]Sheet1!$A:$H,6,0)</f>
        <v>7234713</v>
      </c>
      <c r="L4734" s="1">
        <f t="shared" si="252"/>
        <v>-2</v>
      </c>
      <c r="M4734" s="6">
        <f>+VLOOKUP(B4734,[36]Sheet1!$A:$H,8,0)</f>
        <v>45694</v>
      </c>
      <c r="N4734" t="s">
        <v>6629</v>
      </c>
      <c r="R4734" s="4"/>
    </row>
    <row r="4735" spans="1:18" hidden="1" x14ac:dyDescent="0.2">
      <c r="A4735" s="6">
        <v>45664</v>
      </c>
      <c r="B4735" s="2">
        <v>1761</v>
      </c>
      <c r="C4735" s="2" t="s">
        <v>6517</v>
      </c>
      <c r="D4735" s="2" t="s">
        <v>6549</v>
      </c>
      <c r="E4735" s="1">
        <v>2381320</v>
      </c>
      <c r="F4735" s="8" t="s">
        <v>316</v>
      </c>
      <c r="G4735" s="1">
        <v>190506</v>
      </c>
      <c r="H4735" s="1">
        <f t="shared" si="248"/>
        <v>2571826</v>
      </c>
      <c r="I4735" s="2" t="s">
        <v>1554</v>
      </c>
      <c r="J4735" s="2" t="s">
        <v>2830</v>
      </c>
      <c r="K4735" s="1">
        <f>+VLOOKUP(B4735,[36]Sheet1!$A:$H,6,0)</f>
        <v>2381325</v>
      </c>
      <c r="L4735" s="1">
        <f t="shared" si="252"/>
        <v>5</v>
      </c>
      <c r="M4735" s="6">
        <f>+VLOOKUP(B4735,[36]Sheet1!$A:$H,8,0)</f>
        <v>45694</v>
      </c>
      <c r="N4735" t="s">
        <v>6629</v>
      </c>
      <c r="R4735" s="4"/>
    </row>
    <row r="4736" spans="1:18" hidden="1" x14ac:dyDescent="0.2">
      <c r="A4736" s="6">
        <v>45664</v>
      </c>
      <c r="B4736" s="2">
        <v>1762</v>
      </c>
      <c r="C4736" s="2" t="s">
        <v>6517</v>
      </c>
      <c r="D4736" s="2" t="s">
        <v>6550</v>
      </c>
      <c r="E4736" s="1">
        <v>2221160</v>
      </c>
      <c r="F4736" s="8" t="s">
        <v>316</v>
      </c>
      <c r="G4736" s="1">
        <v>177693</v>
      </c>
      <c r="H4736" s="1">
        <f t="shared" si="248"/>
        <v>2398853</v>
      </c>
      <c r="I4736" s="2" t="s">
        <v>2339</v>
      </c>
      <c r="J4736" s="2" t="s">
        <v>1408</v>
      </c>
      <c r="K4736" s="1">
        <f>+VLOOKUP(B4736,[36]Sheet1!$A:$H,6,0)</f>
        <v>2221163</v>
      </c>
      <c r="L4736" s="1">
        <f t="shared" si="252"/>
        <v>3</v>
      </c>
      <c r="M4736" s="6">
        <f>+VLOOKUP(B4736,[36]Sheet1!$A:$H,8,0)</f>
        <v>45694</v>
      </c>
      <c r="N4736" t="s">
        <v>6629</v>
      </c>
      <c r="R4736" s="4"/>
    </row>
    <row r="4737" spans="1:18" hidden="1" x14ac:dyDescent="0.2">
      <c r="A4737" s="6">
        <v>45664</v>
      </c>
      <c r="B4737" s="2">
        <v>1763</v>
      </c>
      <c r="C4737" s="2" t="s">
        <v>6517</v>
      </c>
      <c r="D4737" s="2" t="s">
        <v>6551</v>
      </c>
      <c r="E4737" s="1">
        <v>8365749</v>
      </c>
      <c r="F4737" s="8" t="s">
        <v>316</v>
      </c>
      <c r="G4737" s="1">
        <v>669260</v>
      </c>
      <c r="H4737" s="1">
        <f t="shared" si="248"/>
        <v>9035009</v>
      </c>
      <c r="I4737" s="2" t="s">
        <v>944</v>
      </c>
      <c r="J4737" s="2" t="s">
        <v>319</v>
      </c>
      <c r="K4737" s="1">
        <f>+VLOOKUP(B4737,[36]Sheet1!$A:$H,6,0)</f>
        <v>8365750</v>
      </c>
      <c r="L4737" s="1">
        <f t="shared" si="252"/>
        <v>1</v>
      </c>
      <c r="M4737" s="6">
        <f>+VLOOKUP(B4737,[36]Sheet1!$A:$H,8,0)</f>
        <v>45694</v>
      </c>
      <c r="N4737" t="s">
        <v>6629</v>
      </c>
      <c r="R4737" s="4"/>
    </row>
    <row r="4738" spans="1:18" hidden="1" x14ac:dyDescent="0.2">
      <c r="A4738" s="6">
        <v>45664</v>
      </c>
      <c r="B4738" s="2">
        <v>1764</v>
      </c>
      <c r="C4738" s="2" t="s">
        <v>6517</v>
      </c>
      <c r="D4738" s="2" t="s">
        <v>6552</v>
      </c>
      <c r="E4738" s="1">
        <v>837050</v>
      </c>
      <c r="F4738" s="8" t="s">
        <v>316</v>
      </c>
      <c r="G4738" s="1">
        <v>66964</v>
      </c>
      <c r="H4738" s="1">
        <f t="shared" si="248"/>
        <v>904014</v>
      </c>
      <c r="I4738" s="2" t="s">
        <v>944</v>
      </c>
      <c r="J4738" s="2" t="s">
        <v>319</v>
      </c>
      <c r="K4738" s="1">
        <f>+VLOOKUP(B4738,[36]Sheet1!$A:$H,6,0)</f>
        <v>837050</v>
      </c>
      <c r="L4738" s="1">
        <f t="shared" si="252"/>
        <v>0</v>
      </c>
      <c r="M4738" s="6">
        <f>+VLOOKUP(B4738,[36]Sheet1!$A:$H,8,0)</f>
        <v>45694</v>
      </c>
      <c r="N4738" t="s">
        <v>6629</v>
      </c>
      <c r="R4738" s="4"/>
    </row>
    <row r="4739" spans="1:18" hidden="1" x14ac:dyDescent="0.2">
      <c r="A4739" s="6">
        <v>45664</v>
      </c>
      <c r="B4739" s="2">
        <v>1765</v>
      </c>
      <c r="C4739" s="2" t="s">
        <v>6517</v>
      </c>
      <c r="D4739" s="2" t="s">
        <v>6553</v>
      </c>
      <c r="E4739" s="1">
        <v>11273390</v>
      </c>
      <c r="F4739" s="8" t="s">
        <v>316</v>
      </c>
      <c r="G4739" s="1">
        <v>901871</v>
      </c>
      <c r="H4739" s="1">
        <f t="shared" si="248"/>
        <v>12175261</v>
      </c>
      <c r="I4739" s="2" t="s">
        <v>2355</v>
      </c>
      <c r="J4739" s="2" t="s">
        <v>2013</v>
      </c>
      <c r="K4739" s="1">
        <f>+VLOOKUP(B4739,[36]Sheet1!$A:$H,6,0)</f>
        <v>11273388</v>
      </c>
      <c r="L4739" s="1">
        <f t="shared" si="252"/>
        <v>-2</v>
      </c>
      <c r="M4739" s="6">
        <f>+VLOOKUP(B4739,[36]Sheet1!$A:$H,8,0)</f>
        <v>45694</v>
      </c>
      <c r="N4739" t="s">
        <v>6629</v>
      </c>
      <c r="R4739" s="4"/>
    </row>
    <row r="4740" spans="1:18" hidden="1" x14ac:dyDescent="0.2">
      <c r="A4740" s="6">
        <v>45666</v>
      </c>
      <c r="B4740" s="2">
        <v>2772</v>
      </c>
      <c r="C4740" s="2" t="s">
        <v>6517</v>
      </c>
      <c r="D4740" s="2" t="s">
        <v>6554</v>
      </c>
      <c r="E4740" s="1">
        <v>3651250</v>
      </c>
      <c r="F4740" s="8" t="s">
        <v>316</v>
      </c>
      <c r="G4740" s="1">
        <v>292100</v>
      </c>
      <c r="H4740" s="1">
        <f t="shared" si="248"/>
        <v>3943350</v>
      </c>
      <c r="I4740" s="2" t="s">
        <v>1893</v>
      </c>
      <c r="J4740" s="2" t="s">
        <v>375</v>
      </c>
      <c r="K4740" s="1">
        <f>+VLOOKUP(B4740,[36]Sheet1!$A:$H,6,0)</f>
        <v>3651250</v>
      </c>
      <c r="L4740" s="1">
        <f t="shared" si="252"/>
        <v>0</v>
      </c>
      <c r="M4740" s="6">
        <f>+VLOOKUP(B4740,[36]Sheet1!$A:$H,8,0)</f>
        <v>45694</v>
      </c>
      <c r="N4740" t="s">
        <v>6629</v>
      </c>
      <c r="R4740" s="4"/>
    </row>
    <row r="4741" spans="1:18" hidden="1" x14ac:dyDescent="0.2">
      <c r="A4741" s="6">
        <v>45666</v>
      </c>
      <c r="B4741" s="2">
        <v>2774</v>
      </c>
      <c r="C4741" s="2" t="s">
        <v>6517</v>
      </c>
      <c r="D4741" s="2" t="s">
        <v>6555</v>
      </c>
      <c r="E4741" s="1">
        <v>5552900</v>
      </c>
      <c r="F4741" s="8" t="s">
        <v>316</v>
      </c>
      <c r="G4741" s="1">
        <v>444232</v>
      </c>
      <c r="H4741" s="1">
        <f t="shared" si="248"/>
        <v>5997132</v>
      </c>
      <c r="I4741" s="2" t="s">
        <v>1893</v>
      </c>
      <c r="J4741" s="2" t="s">
        <v>375</v>
      </c>
      <c r="K4741" s="1">
        <f>+VLOOKUP(B4741,[36]Sheet1!$A:$H,6,0)</f>
        <v>5552900</v>
      </c>
      <c r="L4741" s="1">
        <f t="shared" si="252"/>
        <v>0</v>
      </c>
      <c r="M4741" s="6">
        <f>+VLOOKUP(B4741,[36]Sheet1!$A:$H,8,0)</f>
        <v>45694</v>
      </c>
      <c r="N4741" t="s">
        <v>6629</v>
      </c>
      <c r="R4741" s="4"/>
    </row>
    <row r="4742" spans="1:18" hidden="1" x14ac:dyDescent="0.2">
      <c r="A4742" s="6">
        <v>45666</v>
      </c>
      <c r="B4742" s="2">
        <v>2776</v>
      </c>
      <c r="C4742" s="2" t="s">
        <v>6517</v>
      </c>
      <c r="D4742" s="2" t="s">
        <v>6556</v>
      </c>
      <c r="E4742" s="1">
        <v>18923225</v>
      </c>
      <c r="F4742" s="8" t="s">
        <v>316</v>
      </c>
      <c r="G4742" s="1">
        <v>1513858</v>
      </c>
      <c r="H4742" s="1">
        <f t="shared" si="248"/>
        <v>20437083</v>
      </c>
      <c r="I4742" s="2" t="s">
        <v>1893</v>
      </c>
      <c r="J4742" s="2" t="s">
        <v>375</v>
      </c>
      <c r="K4742" s="1">
        <f>+VLOOKUP(B4742,[36]Sheet1!$A:$H,6,0)</f>
        <v>18923225</v>
      </c>
      <c r="L4742" s="1">
        <f t="shared" si="252"/>
        <v>0</v>
      </c>
      <c r="M4742" s="6">
        <f>+VLOOKUP(B4742,[36]Sheet1!$A:$H,8,0)</f>
        <v>45694</v>
      </c>
      <c r="N4742" t="s">
        <v>6629</v>
      </c>
      <c r="R4742" s="4"/>
    </row>
    <row r="4743" spans="1:18" hidden="1" x14ac:dyDescent="0.2">
      <c r="A4743" s="6">
        <v>45667</v>
      </c>
      <c r="B4743" s="2">
        <v>2827</v>
      </c>
      <c r="C4743" s="2" t="s">
        <v>6517</v>
      </c>
      <c r="D4743" s="2" t="s">
        <v>6557</v>
      </c>
      <c r="E4743" s="1">
        <v>501830</v>
      </c>
      <c r="F4743" s="8" t="s">
        <v>316</v>
      </c>
      <c r="G4743" s="1">
        <v>40146</v>
      </c>
      <c r="H4743" s="1">
        <f t="shared" si="248"/>
        <v>541976</v>
      </c>
      <c r="I4743" s="2" t="s">
        <v>1222</v>
      </c>
      <c r="J4743" s="2" t="s">
        <v>915</v>
      </c>
      <c r="K4743" s="1">
        <f>+VLOOKUP(B4743,[36]Sheet1!$A:$H,6,0)</f>
        <v>501825</v>
      </c>
      <c r="L4743" s="1">
        <f t="shared" si="252"/>
        <v>-5</v>
      </c>
      <c r="M4743" s="6">
        <f>+VLOOKUP(B4743,[36]Sheet1!$A:$H,8,0)</f>
        <v>45694</v>
      </c>
      <c r="N4743" t="s">
        <v>6629</v>
      </c>
      <c r="R4743" s="4"/>
    </row>
    <row r="4744" spans="1:18" hidden="1" x14ac:dyDescent="0.2">
      <c r="A4744" s="6">
        <v>45667</v>
      </c>
      <c r="B4744" s="2">
        <v>2828</v>
      </c>
      <c r="C4744" s="2" t="s">
        <v>6517</v>
      </c>
      <c r="D4744" s="2" t="s">
        <v>6558</v>
      </c>
      <c r="E4744" s="1">
        <v>837050</v>
      </c>
      <c r="F4744" s="8" t="s">
        <v>316</v>
      </c>
      <c r="G4744" s="1">
        <v>66964</v>
      </c>
      <c r="H4744" s="1">
        <f t="shared" si="248"/>
        <v>904014</v>
      </c>
      <c r="I4744" s="2" t="s">
        <v>1222</v>
      </c>
      <c r="J4744" s="2" t="s">
        <v>915</v>
      </c>
      <c r="K4744" s="1">
        <f>+VLOOKUP(B4744,[36]Sheet1!$A:$H,6,0)</f>
        <v>837050</v>
      </c>
      <c r="L4744" s="1">
        <f t="shared" si="252"/>
        <v>0</v>
      </c>
      <c r="M4744" s="6">
        <f>+VLOOKUP(B4744,[36]Sheet1!$A:$H,8,0)</f>
        <v>45694</v>
      </c>
      <c r="N4744" t="s">
        <v>6629</v>
      </c>
      <c r="R4744" s="4"/>
    </row>
    <row r="4745" spans="1:18" hidden="1" x14ac:dyDescent="0.2">
      <c r="A4745" s="6">
        <v>45667</v>
      </c>
      <c r="B4745" s="2">
        <v>2829</v>
      </c>
      <c r="C4745" s="2" t="s">
        <v>6517</v>
      </c>
      <c r="D4745" s="2" t="s">
        <v>6559</v>
      </c>
      <c r="E4745" s="1">
        <v>4723300</v>
      </c>
      <c r="F4745" s="8" t="s">
        <v>316</v>
      </c>
      <c r="G4745" s="1">
        <v>377864</v>
      </c>
      <c r="H4745" s="1">
        <f t="shared" si="248"/>
        <v>5101164</v>
      </c>
      <c r="I4745" s="2" t="s">
        <v>2119</v>
      </c>
      <c r="J4745" s="2" t="s">
        <v>1150</v>
      </c>
      <c r="K4745" s="1">
        <f>+VLOOKUP(B4745,[36]Sheet1!$A:$H,6,0)</f>
        <v>4723300</v>
      </c>
      <c r="L4745" s="1">
        <f t="shared" si="252"/>
        <v>0</v>
      </c>
      <c r="M4745" s="6">
        <f>+VLOOKUP(B4745,[36]Sheet1!$A:$H,8,0)</f>
        <v>45694</v>
      </c>
      <c r="N4745" t="s">
        <v>6629</v>
      </c>
      <c r="R4745" s="4"/>
    </row>
    <row r="4746" spans="1:18" hidden="1" x14ac:dyDescent="0.2">
      <c r="A4746" s="6">
        <v>45667</v>
      </c>
      <c r="B4746" s="2">
        <v>2830</v>
      </c>
      <c r="C4746" s="2" t="s">
        <v>6517</v>
      </c>
      <c r="D4746" s="2" t="s">
        <v>6560</v>
      </c>
      <c r="E4746" s="1">
        <v>2381320</v>
      </c>
      <c r="F4746" s="8" t="s">
        <v>316</v>
      </c>
      <c r="G4746" s="1">
        <v>190506</v>
      </c>
      <c r="H4746" s="1">
        <f t="shared" si="248"/>
        <v>2571826</v>
      </c>
      <c r="I4746" s="2" t="s">
        <v>2355</v>
      </c>
      <c r="J4746" s="2" t="s">
        <v>2013</v>
      </c>
      <c r="K4746" s="1">
        <f>+VLOOKUP(B4746,[36]Sheet1!$A:$H,6,0)</f>
        <v>2381325</v>
      </c>
      <c r="L4746" s="1">
        <f t="shared" si="252"/>
        <v>5</v>
      </c>
      <c r="M4746" s="6">
        <f>+VLOOKUP(B4746,[36]Sheet1!$A:$H,8,0)</f>
        <v>45694</v>
      </c>
      <c r="N4746" t="s">
        <v>6629</v>
      </c>
      <c r="R4746" s="4"/>
    </row>
    <row r="4747" spans="1:18" hidden="1" x14ac:dyDescent="0.2">
      <c r="A4747" s="6">
        <v>45667</v>
      </c>
      <c r="B4747" s="2">
        <v>2831</v>
      </c>
      <c r="C4747" s="2" t="s">
        <v>6517</v>
      </c>
      <c r="D4747" s="2" t="s">
        <v>6561</v>
      </c>
      <c r="E4747" s="1">
        <v>3286510</v>
      </c>
      <c r="F4747" s="8" t="s">
        <v>316</v>
      </c>
      <c r="G4747" s="1">
        <v>262921</v>
      </c>
      <c r="H4747" s="1">
        <f t="shared" si="248"/>
        <v>3549431</v>
      </c>
      <c r="I4747" s="2" t="s">
        <v>24</v>
      </c>
      <c r="J4747" s="2" t="s">
        <v>349</v>
      </c>
      <c r="K4747" s="1">
        <f>+VLOOKUP(B4747,[36]Sheet1!$A:$H,6,0)</f>
        <v>3286513</v>
      </c>
      <c r="L4747" s="1">
        <f t="shared" si="252"/>
        <v>3</v>
      </c>
      <c r="M4747" s="6">
        <f>+VLOOKUP(B4747,[36]Sheet1!$A:$H,8,0)</f>
        <v>45694</v>
      </c>
      <c r="N4747" t="s">
        <v>6629</v>
      </c>
      <c r="R4747" s="4"/>
    </row>
    <row r="4748" spans="1:18" hidden="1" x14ac:dyDescent="0.2">
      <c r="A4748" s="6">
        <v>45667</v>
      </c>
      <c r="B4748" s="2">
        <v>2832</v>
      </c>
      <c r="C4748" s="2" t="s">
        <v>6517</v>
      </c>
      <c r="D4748" s="2" t="s">
        <v>6562</v>
      </c>
      <c r="E4748" s="1">
        <v>4519380</v>
      </c>
      <c r="F4748" s="8" t="s">
        <v>316</v>
      </c>
      <c r="G4748" s="1">
        <v>361550</v>
      </c>
      <c r="H4748" s="1">
        <f t="shared" si="248"/>
        <v>4880930</v>
      </c>
      <c r="I4748" s="2" t="s">
        <v>24</v>
      </c>
      <c r="J4748" s="2" t="s">
        <v>349</v>
      </c>
      <c r="K4748" s="1">
        <f>+VLOOKUP(B4748,[36]Sheet1!$A:$H,6,0)</f>
        <v>4519375</v>
      </c>
      <c r="L4748" s="1">
        <f t="shared" si="252"/>
        <v>-5</v>
      </c>
      <c r="M4748" s="6">
        <f>+VLOOKUP(B4748,[36]Sheet1!$A:$H,8,0)</f>
        <v>45694</v>
      </c>
      <c r="N4748" t="s">
        <v>6629</v>
      </c>
      <c r="R4748" s="4"/>
    </row>
    <row r="4749" spans="1:18" hidden="1" x14ac:dyDescent="0.2">
      <c r="A4749" s="6">
        <v>45667</v>
      </c>
      <c r="B4749" s="2">
        <v>2833</v>
      </c>
      <c r="C4749" s="2" t="s">
        <v>6517</v>
      </c>
      <c r="D4749" s="2" t="s">
        <v>6563</v>
      </c>
      <c r="E4749" s="1">
        <v>14179380</v>
      </c>
      <c r="F4749" s="8" t="s">
        <v>316</v>
      </c>
      <c r="G4749" s="1">
        <v>1134350</v>
      </c>
      <c r="H4749" s="1">
        <f t="shared" si="248"/>
        <v>15313730</v>
      </c>
      <c r="I4749" s="2" t="s">
        <v>124</v>
      </c>
      <c r="J4749" s="2" t="s">
        <v>1197</v>
      </c>
      <c r="K4749" s="1">
        <f>+VLOOKUP(B4749,[36]Sheet1!$A:$H,6,0)</f>
        <v>14179375</v>
      </c>
      <c r="L4749" s="1">
        <f t="shared" si="252"/>
        <v>-5</v>
      </c>
      <c r="M4749" s="6">
        <f>+VLOOKUP(B4749,[36]Sheet1!$A:$H,8,0)</f>
        <v>45694</v>
      </c>
      <c r="N4749" t="s">
        <v>6629</v>
      </c>
      <c r="R4749" s="4"/>
    </row>
    <row r="4750" spans="1:18" hidden="1" x14ac:dyDescent="0.2">
      <c r="A4750" s="6">
        <v>45667</v>
      </c>
      <c r="B4750" s="2">
        <v>2834</v>
      </c>
      <c r="C4750" s="2" t="s">
        <v>6517</v>
      </c>
      <c r="D4750" s="2" t="s">
        <v>6564</v>
      </c>
      <c r="E4750" s="1">
        <v>7143960</v>
      </c>
      <c r="F4750" s="8" t="s">
        <v>316</v>
      </c>
      <c r="G4750" s="1">
        <v>571517</v>
      </c>
      <c r="H4750" s="1">
        <f t="shared" si="248"/>
        <v>7715477</v>
      </c>
      <c r="I4750" s="2" t="s">
        <v>2818</v>
      </c>
      <c r="J4750" s="2" t="s">
        <v>364</v>
      </c>
      <c r="K4750" s="1">
        <f>+VLOOKUP(B4750,[36]Sheet1!$A:$H,6,0)</f>
        <v>7143963</v>
      </c>
      <c r="L4750" s="1">
        <f t="shared" si="252"/>
        <v>3</v>
      </c>
      <c r="M4750" s="6">
        <f>+VLOOKUP(B4750,[36]Sheet1!$A:$H,8,0)</f>
        <v>45694</v>
      </c>
      <c r="N4750" t="s">
        <v>6629</v>
      </c>
      <c r="R4750" s="4"/>
    </row>
    <row r="4751" spans="1:18" hidden="1" x14ac:dyDescent="0.2">
      <c r="A4751" s="6">
        <v>45667</v>
      </c>
      <c r="B4751" s="2">
        <v>2835</v>
      </c>
      <c r="C4751" s="2" t="s">
        <v>6517</v>
      </c>
      <c r="D4751" s="2" t="s">
        <v>6565</v>
      </c>
      <c r="E4751" s="1">
        <v>3134065</v>
      </c>
      <c r="F4751" s="8" t="s">
        <v>316</v>
      </c>
      <c r="G4751" s="1">
        <v>250725</v>
      </c>
      <c r="H4751" s="1">
        <f t="shared" si="248"/>
        <v>3384790</v>
      </c>
      <c r="I4751" s="2" t="s">
        <v>1554</v>
      </c>
      <c r="J4751" s="2" t="s">
        <v>2830</v>
      </c>
      <c r="K4751" s="1">
        <f>+VLOOKUP(B4751,[36]Sheet1!$A:$H,6,0)</f>
        <v>3134063</v>
      </c>
      <c r="L4751" s="1">
        <f t="shared" si="252"/>
        <v>-2</v>
      </c>
      <c r="M4751" s="6">
        <f>+VLOOKUP(B4751,[36]Sheet1!$A:$H,8,0)</f>
        <v>45694</v>
      </c>
      <c r="N4751" t="s">
        <v>6629</v>
      </c>
      <c r="R4751" s="4"/>
    </row>
    <row r="4752" spans="1:18" hidden="1" x14ac:dyDescent="0.2">
      <c r="A4752" s="6">
        <v>45667</v>
      </c>
      <c r="B4752" s="2">
        <v>2836</v>
      </c>
      <c r="C4752" s="2" t="s">
        <v>6517</v>
      </c>
      <c r="D4752" s="2" t="s">
        <v>6566</v>
      </c>
      <c r="E4752" s="1">
        <v>13107330</v>
      </c>
      <c r="F4752" s="8" t="s">
        <v>316</v>
      </c>
      <c r="G4752" s="1">
        <v>1048586</v>
      </c>
      <c r="H4752" s="1">
        <f t="shared" si="248"/>
        <v>14155916</v>
      </c>
      <c r="I4752" s="2" t="s">
        <v>1796</v>
      </c>
      <c r="J4752" s="2" t="s">
        <v>913</v>
      </c>
      <c r="K4752" s="1">
        <f>+VLOOKUP(B4752,[36]Sheet1!$A:$H,6,0)</f>
        <v>13107325</v>
      </c>
      <c r="L4752" s="1">
        <f t="shared" si="252"/>
        <v>-5</v>
      </c>
      <c r="M4752" s="6">
        <f>+VLOOKUP(B4752,[36]Sheet1!$A:$H,8,0)</f>
        <v>45694</v>
      </c>
      <c r="N4752" t="s">
        <v>6629</v>
      </c>
      <c r="R4752" s="4"/>
    </row>
    <row r="4753" spans="1:18" hidden="1" x14ac:dyDescent="0.2">
      <c r="A4753" s="6">
        <v>45667</v>
      </c>
      <c r="B4753" s="2">
        <v>2837</v>
      </c>
      <c r="C4753" s="2" t="s">
        <v>6517</v>
      </c>
      <c r="D4753" s="2" t="s">
        <v>6567</v>
      </c>
      <c r="E4753" s="1">
        <v>837050</v>
      </c>
      <c r="F4753" s="8" t="s">
        <v>316</v>
      </c>
      <c r="G4753" s="1">
        <v>66964</v>
      </c>
      <c r="H4753" s="1">
        <f t="shared" si="248"/>
        <v>904014</v>
      </c>
      <c r="I4753" s="2" t="s">
        <v>1796</v>
      </c>
      <c r="J4753" s="2" t="s">
        <v>913</v>
      </c>
      <c r="K4753" s="1">
        <f>+VLOOKUP(B4753,[36]Sheet1!$A:$H,6,0)</f>
        <v>837050</v>
      </c>
      <c r="L4753" s="1">
        <f t="shared" si="252"/>
        <v>0</v>
      </c>
      <c r="M4753" s="6">
        <f>+VLOOKUP(B4753,[36]Sheet1!$A:$H,8,0)</f>
        <v>45694</v>
      </c>
      <c r="N4753" t="s">
        <v>6629</v>
      </c>
      <c r="R4753" s="4"/>
    </row>
    <row r="4754" spans="1:18" hidden="1" x14ac:dyDescent="0.2">
      <c r="A4754" s="6">
        <v>45667</v>
      </c>
      <c r="B4754" s="2">
        <v>2838</v>
      </c>
      <c r="C4754" s="2" t="s">
        <v>6517</v>
      </c>
      <c r="D4754" s="2" t="s">
        <v>6568</v>
      </c>
      <c r="E4754" s="1">
        <v>6214890</v>
      </c>
      <c r="F4754" s="8" t="s">
        <v>316</v>
      </c>
      <c r="G4754" s="1">
        <v>497191</v>
      </c>
      <c r="H4754" s="1">
        <f t="shared" si="248"/>
        <v>6712081</v>
      </c>
      <c r="I4754" s="2" t="s">
        <v>2339</v>
      </c>
      <c r="J4754" s="2" t="s">
        <v>1408</v>
      </c>
      <c r="K4754" s="1">
        <f>+VLOOKUP(B4754,[36]Sheet1!$A:$H,6,0)</f>
        <v>6214888</v>
      </c>
      <c r="L4754" s="1">
        <f t="shared" si="252"/>
        <v>-2</v>
      </c>
      <c r="M4754" s="6">
        <f>+VLOOKUP(B4754,[36]Sheet1!$A:$H,8,0)</f>
        <v>45694</v>
      </c>
      <c r="N4754" t="s">
        <v>6629</v>
      </c>
      <c r="R4754" s="4"/>
    </row>
    <row r="4755" spans="1:18" hidden="1" x14ac:dyDescent="0.2">
      <c r="A4755" s="6">
        <v>45667</v>
      </c>
      <c r="B4755" s="2">
        <v>2839</v>
      </c>
      <c r="C4755" s="2" t="s">
        <v>6517</v>
      </c>
      <c r="D4755" s="2" t="s">
        <v>6569</v>
      </c>
      <c r="E4755" s="1">
        <v>8255800</v>
      </c>
      <c r="F4755" s="8" t="s">
        <v>316</v>
      </c>
      <c r="G4755" s="1">
        <v>660464</v>
      </c>
      <c r="H4755" s="1">
        <f t="shared" si="248"/>
        <v>8916264</v>
      </c>
      <c r="I4755" s="2" t="s">
        <v>944</v>
      </c>
      <c r="J4755" s="2" t="s">
        <v>319</v>
      </c>
      <c r="K4755" s="1">
        <f>+VLOOKUP(B4755,[36]Sheet1!$A:$H,6,0)</f>
        <v>8255800</v>
      </c>
      <c r="L4755" s="1">
        <f t="shared" si="252"/>
        <v>0</v>
      </c>
      <c r="M4755" s="6">
        <f>+VLOOKUP(B4755,[36]Sheet1!$A:$H,8,0)</f>
        <v>45694</v>
      </c>
      <c r="N4755" t="s">
        <v>6629</v>
      </c>
      <c r="R4755" s="4"/>
    </row>
    <row r="4756" spans="1:18" hidden="1" x14ac:dyDescent="0.2">
      <c r="A4756" s="6">
        <v>45667</v>
      </c>
      <c r="B4756" s="2">
        <v>2840</v>
      </c>
      <c r="C4756" s="2" t="s">
        <v>6517</v>
      </c>
      <c r="D4756" s="2" t="s">
        <v>6570</v>
      </c>
      <c r="E4756" s="1">
        <v>27487605</v>
      </c>
      <c r="F4756" s="8" t="s">
        <v>316</v>
      </c>
      <c r="G4756" s="1">
        <v>2199008</v>
      </c>
      <c r="H4756" s="1">
        <f t="shared" si="248"/>
        <v>29686613</v>
      </c>
      <c r="I4756" s="2" t="s">
        <v>1900</v>
      </c>
      <c r="J4756" s="2" t="s">
        <v>441</v>
      </c>
      <c r="K4756" s="1">
        <f>+VLOOKUP(B4756,[36]Sheet1!$A:$H,6,0)</f>
        <v>27487600</v>
      </c>
      <c r="L4756" s="1">
        <f t="shared" si="252"/>
        <v>-5</v>
      </c>
      <c r="M4756" s="6">
        <f>+VLOOKUP(B4756,[36]Sheet1!$A:$H,8,0)</f>
        <v>45694</v>
      </c>
      <c r="N4756" t="s">
        <v>6629</v>
      </c>
      <c r="R4756" s="4"/>
    </row>
    <row r="4757" spans="1:18" hidden="1" x14ac:dyDescent="0.2">
      <c r="A4757" s="6">
        <v>45668</v>
      </c>
      <c r="B4757" s="2">
        <v>53</v>
      </c>
      <c r="C4757" s="2" t="s">
        <v>6529</v>
      </c>
      <c r="D4757" s="2" t="s">
        <v>1889</v>
      </c>
      <c r="E4757" s="1">
        <v>-111058</v>
      </c>
      <c r="F4757" s="8" t="s">
        <v>316</v>
      </c>
      <c r="G4757" s="1">
        <v>-8885</v>
      </c>
      <c r="H4757" s="1">
        <f t="shared" si="248"/>
        <v>-119943</v>
      </c>
      <c r="I4757" s="2" t="s">
        <v>1900</v>
      </c>
      <c r="J4757" s="2" t="s">
        <v>441</v>
      </c>
      <c r="K4757" s="1">
        <f>+VLOOKUP(B4757,[36]Sheet1!$A:$H,6,0)</f>
        <v>-111058</v>
      </c>
      <c r="L4757" s="1">
        <f t="shared" si="252"/>
        <v>0</v>
      </c>
      <c r="M4757" s="6">
        <f>+VLOOKUP(B4757,[36]Sheet1!$A:$H,8,0)</f>
        <v>45694</v>
      </c>
      <c r="N4757" t="s">
        <v>6629</v>
      </c>
      <c r="R4757" s="4"/>
    </row>
    <row r="4758" spans="1:18" hidden="1" x14ac:dyDescent="0.2">
      <c r="A4758" s="6">
        <v>45668</v>
      </c>
      <c r="B4758" s="2">
        <v>54</v>
      </c>
      <c r="C4758" s="2" t="s">
        <v>6529</v>
      </c>
      <c r="D4758" s="2" t="s">
        <v>1889</v>
      </c>
      <c r="E4758" s="1">
        <v>-905084</v>
      </c>
      <c r="F4758" s="8" t="s">
        <v>316</v>
      </c>
      <c r="G4758" s="1">
        <v>-72407</v>
      </c>
      <c r="H4758" s="1">
        <f t="shared" si="248"/>
        <v>-977491</v>
      </c>
      <c r="I4758" s="2" t="s">
        <v>1893</v>
      </c>
      <c r="J4758" s="2" t="s">
        <v>375</v>
      </c>
      <c r="K4758" s="1">
        <f>+VLOOKUP(B4758,[36]Sheet1!$A:$H,6,0)</f>
        <v>-905084</v>
      </c>
      <c r="L4758" s="1">
        <f t="shared" si="252"/>
        <v>0</v>
      </c>
      <c r="M4758" s="6">
        <f>+VLOOKUP(B4758,[36]Sheet1!$A:$H,8,0)</f>
        <v>45694</v>
      </c>
      <c r="N4758" t="s">
        <v>6629</v>
      </c>
      <c r="R4758" s="4"/>
    </row>
    <row r="4759" spans="1:18" hidden="1" x14ac:dyDescent="0.2">
      <c r="A4759" s="6">
        <v>45671</v>
      </c>
      <c r="B4759" s="2">
        <v>101</v>
      </c>
      <c r="C4759" s="2" t="s">
        <v>6529</v>
      </c>
      <c r="D4759" s="2" t="s">
        <v>1889</v>
      </c>
      <c r="E4759" s="1">
        <v>-376986</v>
      </c>
      <c r="F4759" s="8" t="s">
        <v>316</v>
      </c>
      <c r="G4759" s="1">
        <v>-30159</v>
      </c>
      <c r="H4759" s="1">
        <f t="shared" si="248"/>
        <v>-407145</v>
      </c>
      <c r="I4759" s="2" t="s">
        <v>1900</v>
      </c>
      <c r="J4759" s="2" t="s">
        <v>441</v>
      </c>
      <c r="K4759" s="1">
        <f>+VLOOKUP(B4759,[36]Sheet1!$A:$H,6,0)</f>
        <v>-376987</v>
      </c>
      <c r="L4759" s="1">
        <f t="shared" si="252"/>
        <v>-1</v>
      </c>
      <c r="M4759" s="6">
        <f>+VLOOKUP(B4759,[36]Sheet1!$A:$H,8,0)</f>
        <v>45694</v>
      </c>
      <c r="N4759" t="s">
        <v>6629</v>
      </c>
      <c r="R4759" s="4"/>
    </row>
    <row r="4760" spans="1:18" hidden="1" x14ac:dyDescent="0.2">
      <c r="A4760" s="6">
        <v>45671</v>
      </c>
      <c r="B4760" s="2">
        <v>102</v>
      </c>
      <c r="C4760" s="2" t="s">
        <v>6529</v>
      </c>
      <c r="D4760" s="2" t="s">
        <v>1889</v>
      </c>
      <c r="E4760" s="1">
        <v>-107205</v>
      </c>
      <c r="F4760" s="8" t="s">
        <v>316</v>
      </c>
      <c r="G4760" s="1">
        <v>-8576</v>
      </c>
      <c r="H4760" s="1">
        <f t="shared" si="248"/>
        <v>-115781</v>
      </c>
      <c r="I4760" s="2" t="s">
        <v>1900</v>
      </c>
      <c r="J4760" s="2" t="s">
        <v>441</v>
      </c>
      <c r="K4760" s="1">
        <f>+VLOOKUP(B4760,[36]Sheet1!$A:$H,6,0)</f>
        <v>-107200</v>
      </c>
      <c r="L4760" s="1">
        <f t="shared" si="252"/>
        <v>5</v>
      </c>
      <c r="M4760" s="6">
        <f>+VLOOKUP(B4760,[36]Sheet1!$A:$H,8,0)</f>
        <v>45694</v>
      </c>
      <c r="N4760" t="s">
        <v>6629</v>
      </c>
      <c r="R4760" s="4"/>
    </row>
    <row r="4761" spans="1:18" hidden="1" x14ac:dyDescent="0.2">
      <c r="A4761" s="6">
        <v>45671</v>
      </c>
      <c r="B4761" s="2">
        <v>103</v>
      </c>
      <c r="C4761" s="2" t="s">
        <v>6529</v>
      </c>
      <c r="D4761" s="2" t="s">
        <v>1889</v>
      </c>
      <c r="E4761" s="1">
        <v>-329321</v>
      </c>
      <c r="F4761" s="8" t="s">
        <v>316</v>
      </c>
      <c r="G4761" s="1">
        <v>-26345</v>
      </c>
      <c r="H4761" s="1">
        <f t="shared" si="248"/>
        <v>-355666</v>
      </c>
      <c r="I4761" s="2" t="s">
        <v>1900</v>
      </c>
      <c r="J4761" s="2" t="s">
        <v>441</v>
      </c>
      <c r="K4761" s="1">
        <f>+VLOOKUP(B4761,[36]Sheet1!$A:$H,6,0)</f>
        <v>-329321</v>
      </c>
      <c r="L4761" s="1">
        <f t="shared" si="252"/>
        <v>0</v>
      </c>
      <c r="M4761" s="6">
        <f>+VLOOKUP(B4761,[36]Sheet1!$A:$H,8,0)</f>
        <v>45694</v>
      </c>
      <c r="N4761" t="s">
        <v>6629</v>
      </c>
      <c r="R4761" s="4"/>
    </row>
    <row r="4762" spans="1:18" hidden="1" x14ac:dyDescent="0.2">
      <c r="A4762" s="6">
        <v>45671</v>
      </c>
      <c r="B4762" s="2">
        <v>3300</v>
      </c>
      <c r="C4762" s="2" t="s">
        <v>6517</v>
      </c>
      <c r="D4762" s="2" t="s">
        <v>6571</v>
      </c>
      <c r="E4762" s="1">
        <v>35487660</v>
      </c>
      <c r="F4762" s="8" t="s">
        <v>316</v>
      </c>
      <c r="G4762" s="1">
        <v>2839013</v>
      </c>
      <c r="H4762" s="1">
        <f t="shared" si="248"/>
        <v>38326673</v>
      </c>
      <c r="I4762" s="2" t="s">
        <v>2355</v>
      </c>
      <c r="J4762" s="2" t="s">
        <v>2013</v>
      </c>
      <c r="K4762" s="1">
        <f>+VLOOKUP(B4762,[36]Sheet1!$A:$H,6,0)</f>
        <v>35487663</v>
      </c>
      <c r="L4762" s="1">
        <f t="shared" si="252"/>
        <v>3</v>
      </c>
      <c r="M4762" s="6">
        <f>+VLOOKUP(B4762,[36]Sheet1!$A:$H,8,0)</f>
        <v>45694</v>
      </c>
      <c r="N4762" t="s">
        <v>6629</v>
      </c>
      <c r="R4762" s="4"/>
    </row>
    <row r="4763" spans="1:18" hidden="1" x14ac:dyDescent="0.2">
      <c r="A4763" s="6">
        <v>45671</v>
      </c>
      <c r="B4763" s="2">
        <v>3301</v>
      </c>
      <c r="C4763" s="2" t="s">
        <v>6517</v>
      </c>
      <c r="D4763" s="2" t="s">
        <v>6572</v>
      </c>
      <c r="E4763" s="1">
        <v>4496195</v>
      </c>
      <c r="F4763" s="8" t="s">
        <v>316</v>
      </c>
      <c r="G4763" s="1">
        <v>359696</v>
      </c>
      <c r="H4763" s="1">
        <f t="shared" si="248"/>
        <v>4855891</v>
      </c>
      <c r="I4763" s="2" t="s">
        <v>944</v>
      </c>
      <c r="J4763" s="2" t="s">
        <v>319</v>
      </c>
      <c r="K4763" s="1">
        <f>+VLOOKUP(B4763,[36]Sheet1!$A:$H,6,0)</f>
        <v>4496200</v>
      </c>
      <c r="L4763" s="1">
        <f t="shared" si="252"/>
        <v>5</v>
      </c>
      <c r="M4763" s="6">
        <f>+VLOOKUP(B4763,[36]Sheet1!$A:$H,8,0)</f>
        <v>45694</v>
      </c>
      <c r="N4763" t="s">
        <v>6629</v>
      </c>
      <c r="R4763" s="4"/>
    </row>
    <row r="4764" spans="1:18" hidden="1" x14ac:dyDescent="0.2">
      <c r="A4764" s="6">
        <v>45671</v>
      </c>
      <c r="B4764" s="2">
        <v>3304</v>
      </c>
      <c r="C4764" s="2" t="s">
        <v>6517</v>
      </c>
      <c r="D4764" s="2" t="s">
        <v>6573</v>
      </c>
      <c r="E4764" s="1">
        <v>2540670</v>
      </c>
      <c r="F4764" s="8" t="s">
        <v>316</v>
      </c>
      <c r="G4764" s="1">
        <v>203254</v>
      </c>
      <c r="H4764" s="1">
        <f t="shared" si="248"/>
        <v>2743924</v>
      </c>
      <c r="I4764" s="2" t="s">
        <v>431</v>
      </c>
      <c r="J4764" s="2" t="s">
        <v>2857</v>
      </c>
      <c r="K4764" s="1">
        <f>+VLOOKUP(B4764,[36]Sheet1!$A:$H,6,0)</f>
        <v>2540675</v>
      </c>
      <c r="L4764" s="1">
        <f t="shared" si="252"/>
        <v>5</v>
      </c>
      <c r="M4764" s="6">
        <f>+VLOOKUP(B4764,[36]Sheet1!$A:$H,8,0)</f>
        <v>45694</v>
      </c>
      <c r="N4764" t="s">
        <v>6629</v>
      </c>
      <c r="R4764" s="4"/>
    </row>
    <row r="4765" spans="1:18" hidden="1" x14ac:dyDescent="0.2">
      <c r="A4765" s="6">
        <v>45671</v>
      </c>
      <c r="B4765" s="2">
        <v>3307</v>
      </c>
      <c r="C4765" s="2" t="s">
        <v>6517</v>
      </c>
      <c r="D4765" s="2" t="s">
        <v>6574</v>
      </c>
      <c r="E4765" s="1">
        <v>6072360</v>
      </c>
      <c r="F4765" s="8" t="s">
        <v>316</v>
      </c>
      <c r="G4765" s="1">
        <v>485789</v>
      </c>
      <c r="H4765" s="1">
        <f t="shared" si="248"/>
        <v>6558149</v>
      </c>
      <c r="I4765" s="2" t="s">
        <v>2339</v>
      </c>
      <c r="J4765" s="2" t="s">
        <v>1408</v>
      </c>
      <c r="K4765" s="1">
        <f>+VLOOKUP(B4765,[36]Sheet1!$A:$H,6,0)</f>
        <v>6072363</v>
      </c>
      <c r="L4765" s="1">
        <f t="shared" si="252"/>
        <v>3</v>
      </c>
      <c r="M4765" s="6">
        <f>+VLOOKUP(B4765,[36]Sheet1!$A:$H,8,0)</f>
        <v>45694</v>
      </c>
      <c r="N4765" t="s">
        <v>6629</v>
      </c>
      <c r="R4765" s="4"/>
    </row>
    <row r="4766" spans="1:18" hidden="1" x14ac:dyDescent="0.2">
      <c r="A4766" s="6">
        <v>45671</v>
      </c>
      <c r="B4766" s="2">
        <v>3309</v>
      </c>
      <c r="C4766" s="2" t="s">
        <v>6517</v>
      </c>
      <c r="D4766" s="2" t="s">
        <v>6575</v>
      </c>
      <c r="E4766" s="1">
        <v>20174780</v>
      </c>
      <c r="F4766" s="8" t="s">
        <v>316</v>
      </c>
      <c r="G4766" s="1">
        <v>1613982</v>
      </c>
      <c r="H4766" s="1">
        <f t="shared" si="248"/>
        <v>21788762</v>
      </c>
      <c r="I4766" s="2" t="s">
        <v>124</v>
      </c>
      <c r="J4766" s="2" t="s">
        <v>1197</v>
      </c>
      <c r="K4766" s="1">
        <f>+VLOOKUP(B4766,[36]Sheet1!$A:$H,6,0)</f>
        <v>20174775</v>
      </c>
      <c r="L4766" s="1">
        <f t="shared" si="252"/>
        <v>-5</v>
      </c>
      <c r="M4766" s="6">
        <f>+VLOOKUP(B4766,[36]Sheet1!$A:$H,8,0)</f>
        <v>45694</v>
      </c>
      <c r="N4766" t="s">
        <v>6629</v>
      </c>
      <c r="R4766" s="4"/>
    </row>
    <row r="4767" spans="1:18" hidden="1" x14ac:dyDescent="0.2">
      <c r="A4767" s="6">
        <v>45671</v>
      </c>
      <c r="B4767" s="2">
        <v>3310</v>
      </c>
      <c r="C4767" s="2" t="s">
        <v>6517</v>
      </c>
      <c r="D4767" s="2" t="s">
        <v>6576</v>
      </c>
      <c r="E4767" s="1">
        <v>1210946</v>
      </c>
      <c r="F4767" s="8" t="s">
        <v>316</v>
      </c>
      <c r="G4767" s="1">
        <v>96876</v>
      </c>
      <c r="H4767" s="1">
        <f t="shared" si="248"/>
        <v>1307822</v>
      </c>
      <c r="I4767" s="2" t="s">
        <v>2818</v>
      </c>
      <c r="J4767" s="2" t="s">
        <v>364</v>
      </c>
      <c r="K4767" s="1">
        <f>+VLOOKUP(B4767,[36]Sheet1!$A:$H,6,0)</f>
        <v>1210950</v>
      </c>
      <c r="L4767" s="1">
        <f t="shared" si="252"/>
        <v>4</v>
      </c>
      <c r="M4767" s="6">
        <f>+VLOOKUP(B4767,[36]Sheet1!$A:$H,8,0)</f>
        <v>45694</v>
      </c>
      <c r="N4767" t="s">
        <v>6629</v>
      </c>
      <c r="R4767" s="4"/>
    </row>
    <row r="4768" spans="1:18" hidden="1" x14ac:dyDescent="0.2">
      <c r="A4768" s="6">
        <v>45671</v>
      </c>
      <c r="B4768" s="2">
        <v>3311</v>
      </c>
      <c r="C4768" s="2" t="s">
        <v>6517</v>
      </c>
      <c r="D4768" s="2" t="s">
        <v>6577</v>
      </c>
      <c r="E4768" s="1">
        <v>418525</v>
      </c>
      <c r="F4768" s="8" t="s">
        <v>316</v>
      </c>
      <c r="G4768" s="1">
        <v>33482</v>
      </c>
      <c r="H4768" s="1">
        <f t="shared" si="248"/>
        <v>452007</v>
      </c>
      <c r="I4768" s="2" t="s">
        <v>1554</v>
      </c>
      <c r="J4768" s="2" t="s">
        <v>2830</v>
      </c>
      <c r="K4768" s="1">
        <f>+VLOOKUP(B4768,[36]Sheet1!$A:$H,6,0)</f>
        <v>418525</v>
      </c>
      <c r="L4768" s="1">
        <f t="shared" si="252"/>
        <v>0</v>
      </c>
      <c r="M4768" s="6">
        <f>+VLOOKUP(B4768,[36]Sheet1!$A:$H,8,0)</f>
        <v>45694</v>
      </c>
      <c r="N4768" t="s">
        <v>6629</v>
      </c>
      <c r="R4768" s="4"/>
    </row>
    <row r="4769" spans="1:18" hidden="1" x14ac:dyDescent="0.2">
      <c r="A4769" s="6">
        <v>45672</v>
      </c>
      <c r="B4769" s="2">
        <v>3474</v>
      </c>
      <c r="C4769" s="2" t="s">
        <v>6517</v>
      </c>
      <c r="D4769" s="2" t="s">
        <v>6578</v>
      </c>
      <c r="E4769" s="1">
        <v>802928</v>
      </c>
      <c r="F4769" s="8" t="s">
        <v>316</v>
      </c>
      <c r="G4769" s="1">
        <v>64234</v>
      </c>
      <c r="H4769" s="1">
        <f t="shared" ref="H4769:H4825" si="253">+E4769+G4769</f>
        <v>867162</v>
      </c>
      <c r="I4769" s="2" t="s">
        <v>2355</v>
      </c>
      <c r="J4769" s="2" t="s">
        <v>2013</v>
      </c>
      <c r="K4769" s="1">
        <f>+VLOOKUP(B4769,[36]Sheet1!$A:$H,6,0)</f>
        <v>802925</v>
      </c>
      <c r="L4769" s="1">
        <f t="shared" si="252"/>
        <v>-3</v>
      </c>
      <c r="M4769" s="6">
        <f>+VLOOKUP(B4769,[36]Sheet1!$A:$H,8,0)</f>
        <v>45694</v>
      </c>
      <c r="N4769" t="s">
        <v>6629</v>
      </c>
      <c r="R4769" s="4"/>
    </row>
    <row r="4770" spans="1:18" hidden="1" x14ac:dyDescent="0.2">
      <c r="A4770" s="6">
        <v>45672</v>
      </c>
      <c r="B4770" s="2">
        <v>3475</v>
      </c>
      <c r="C4770" s="2" t="s">
        <v>6517</v>
      </c>
      <c r="D4770" s="2" t="s">
        <v>6579</v>
      </c>
      <c r="E4770" s="1">
        <v>3331740</v>
      </c>
      <c r="F4770" s="8" t="s">
        <v>316</v>
      </c>
      <c r="G4770" s="1">
        <v>266539</v>
      </c>
      <c r="H4770" s="1">
        <f t="shared" si="253"/>
        <v>3598279</v>
      </c>
      <c r="I4770" s="2" t="s">
        <v>2355</v>
      </c>
      <c r="J4770" s="2" t="s">
        <v>2013</v>
      </c>
      <c r="K4770" s="1">
        <f>+VLOOKUP(B4770,[36]Sheet1!$A:$H,6,0)</f>
        <v>3331738</v>
      </c>
      <c r="L4770" s="1">
        <f t="shared" si="252"/>
        <v>-2</v>
      </c>
      <c r="M4770" s="6">
        <f>+VLOOKUP(B4770,[36]Sheet1!$A:$H,8,0)</f>
        <v>45694</v>
      </c>
      <c r="N4770" t="s">
        <v>6629</v>
      </c>
      <c r="R4770" s="4"/>
    </row>
    <row r="4771" spans="1:18" hidden="1" x14ac:dyDescent="0.2">
      <c r="A4771" s="6">
        <v>45672</v>
      </c>
      <c r="B4771" s="2">
        <v>3476</v>
      </c>
      <c r="C4771" s="2" t="s">
        <v>6517</v>
      </c>
      <c r="D4771" s="2" t="s">
        <v>6580</v>
      </c>
      <c r="E4771" s="1">
        <v>1003660</v>
      </c>
      <c r="F4771" s="8" t="s">
        <v>316</v>
      </c>
      <c r="G4771" s="1">
        <v>80293</v>
      </c>
      <c r="H4771" s="1">
        <f t="shared" si="253"/>
        <v>1083953</v>
      </c>
      <c r="I4771" s="2" t="s">
        <v>2119</v>
      </c>
      <c r="J4771" s="2" t="s">
        <v>1150</v>
      </c>
      <c r="K4771" s="1">
        <f>+VLOOKUP(B4771,[36]Sheet1!$A:$H,6,0)</f>
        <v>1003663</v>
      </c>
      <c r="L4771" s="1">
        <f t="shared" si="252"/>
        <v>3</v>
      </c>
      <c r="M4771" s="6">
        <f>+VLOOKUP(B4771,[36]Sheet1!$A:$H,8,0)</f>
        <v>45694</v>
      </c>
      <c r="N4771" t="s">
        <v>6629</v>
      </c>
      <c r="R4771" s="4"/>
    </row>
    <row r="4772" spans="1:18" hidden="1" x14ac:dyDescent="0.2">
      <c r="A4772" s="6">
        <v>45672</v>
      </c>
      <c r="B4772" s="2">
        <v>3478</v>
      </c>
      <c r="C4772" s="2" t="s">
        <v>6517</v>
      </c>
      <c r="D4772" s="2" t="s">
        <v>6581</v>
      </c>
      <c r="E4772" s="1">
        <v>3644550</v>
      </c>
      <c r="F4772" s="8" t="s">
        <v>316</v>
      </c>
      <c r="G4772" s="1">
        <v>291564</v>
      </c>
      <c r="H4772" s="1">
        <f t="shared" si="253"/>
        <v>3936114</v>
      </c>
      <c r="I4772" s="2" t="s">
        <v>1893</v>
      </c>
      <c r="J4772" s="2" t="s">
        <v>375</v>
      </c>
      <c r="K4772" s="1">
        <f>+VLOOKUP(B4772,[36]Sheet1!$A:$H,6,0)</f>
        <v>3644550</v>
      </c>
      <c r="L4772" s="1">
        <f t="shared" si="252"/>
        <v>0</v>
      </c>
      <c r="M4772" s="6">
        <f>+VLOOKUP(B4772,[36]Sheet1!$A:$H,8,0)</f>
        <v>45694</v>
      </c>
      <c r="N4772" t="s">
        <v>6629</v>
      </c>
      <c r="R4772" s="4"/>
    </row>
    <row r="4773" spans="1:18" hidden="1" x14ac:dyDescent="0.2">
      <c r="A4773" s="6">
        <v>45672</v>
      </c>
      <c r="B4773" s="2">
        <v>3479</v>
      </c>
      <c r="C4773" s="2" t="s">
        <v>6517</v>
      </c>
      <c r="D4773" s="2" t="s">
        <v>6582</v>
      </c>
      <c r="E4773" s="1">
        <v>1674100</v>
      </c>
      <c r="F4773" s="8" t="s">
        <v>316</v>
      </c>
      <c r="G4773" s="1">
        <v>133928</v>
      </c>
      <c r="H4773" s="1">
        <f t="shared" si="253"/>
        <v>1808028</v>
      </c>
      <c r="I4773" s="2" t="s">
        <v>1893</v>
      </c>
      <c r="J4773" s="2" t="s">
        <v>375</v>
      </c>
      <c r="K4773" s="1">
        <f>+VLOOKUP(B4773,[36]Sheet1!$A:$H,6,0)</f>
        <v>1674100</v>
      </c>
      <c r="L4773" s="1">
        <f t="shared" si="252"/>
        <v>0</v>
      </c>
      <c r="M4773" s="6">
        <f>+VLOOKUP(B4773,[36]Sheet1!$A:$H,8,0)</f>
        <v>45694</v>
      </c>
      <c r="N4773" t="s">
        <v>6629</v>
      </c>
      <c r="R4773" s="4"/>
    </row>
    <row r="4774" spans="1:18" hidden="1" x14ac:dyDescent="0.2">
      <c r="A4774" s="6">
        <v>45672</v>
      </c>
      <c r="B4774" s="2">
        <v>3480</v>
      </c>
      <c r="C4774" s="2" t="s">
        <v>6517</v>
      </c>
      <c r="D4774" s="2" t="s">
        <v>6583</v>
      </c>
      <c r="E4774" s="1">
        <v>13830350</v>
      </c>
      <c r="F4774" s="8" t="s">
        <v>316</v>
      </c>
      <c r="G4774" s="1">
        <v>1106428</v>
      </c>
      <c r="H4774" s="1">
        <f t="shared" si="253"/>
        <v>14936778</v>
      </c>
      <c r="I4774" s="2" t="s">
        <v>1893</v>
      </c>
      <c r="J4774" s="2" t="s">
        <v>375</v>
      </c>
      <c r="K4774" s="1">
        <f>+VLOOKUP(B4774,[36]Sheet1!$A:$H,6,0)</f>
        <v>13830350</v>
      </c>
      <c r="L4774" s="1">
        <f t="shared" si="252"/>
        <v>0</v>
      </c>
      <c r="M4774" s="6">
        <f>+VLOOKUP(B4774,[36]Sheet1!$A:$H,8,0)</f>
        <v>45694</v>
      </c>
      <c r="N4774" t="s">
        <v>6629</v>
      </c>
      <c r="R4774" s="4"/>
    </row>
    <row r="4775" spans="1:18" hidden="1" x14ac:dyDescent="0.2">
      <c r="A4775" s="6">
        <v>45672</v>
      </c>
      <c r="B4775" s="2">
        <v>3481</v>
      </c>
      <c r="C4775" s="2" t="s">
        <v>6517</v>
      </c>
      <c r="D4775" s="2" t="s">
        <v>6584</v>
      </c>
      <c r="E4775" s="1">
        <v>1674100</v>
      </c>
      <c r="F4775" s="8" t="s">
        <v>316</v>
      </c>
      <c r="G4775" s="1">
        <v>133928</v>
      </c>
      <c r="H4775" s="1">
        <f t="shared" si="253"/>
        <v>1808028</v>
      </c>
      <c r="I4775" s="2" t="s">
        <v>1893</v>
      </c>
      <c r="J4775" s="2" t="s">
        <v>375</v>
      </c>
      <c r="K4775" s="1">
        <f>+VLOOKUP(B4775,[36]Sheet1!$A:$H,6,0)</f>
        <v>1674100</v>
      </c>
      <c r="L4775" s="1">
        <f t="shared" si="252"/>
        <v>0</v>
      </c>
      <c r="M4775" s="6">
        <f>+VLOOKUP(B4775,[36]Sheet1!$A:$H,8,0)</f>
        <v>45694</v>
      </c>
      <c r="N4775" t="s">
        <v>6629</v>
      </c>
      <c r="R4775" s="4"/>
    </row>
    <row r="4776" spans="1:18" hidden="1" x14ac:dyDescent="0.2">
      <c r="A4776" s="6">
        <v>45672</v>
      </c>
      <c r="B4776" s="2">
        <v>3482</v>
      </c>
      <c r="C4776" s="2" t="s">
        <v>6517</v>
      </c>
      <c r="D4776" s="2" t="s">
        <v>6585</v>
      </c>
      <c r="E4776" s="1">
        <v>3689780</v>
      </c>
      <c r="F4776" s="8" t="s">
        <v>316</v>
      </c>
      <c r="G4776" s="1">
        <v>295182</v>
      </c>
      <c r="H4776" s="1">
        <f t="shared" si="253"/>
        <v>3984962</v>
      </c>
      <c r="I4776" s="2" t="s">
        <v>1893</v>
      </c>
      <c r="J4776" s="2" t="s">
        <v>375</v>
      </c>
      <c r="K4776" s="1">
        <f>+VLOOKUP(B4776,[36]Sheet1!$A:$H,6,0)</f>
        <v>3689775</v>
      </c>
      <c r="L4776" s="1">
        <f t="shared" si="252"/>
        <v>-5</v>
      </c>
      <c r="M4776" s="6">
        <f>+VLOOKUP(B4776,[36]Sheet1!$A:$H,8,0)</f>
        <v>45694</v>
      </c>
      <c r="N4776" t="s">
        <v>6629</v>
      </c>
      <c r="R4776" s="4"/>
    </row>
    <row r="4777" spans="1:18" hidden="1" x14ac:dyDescent="0.2">
      <c r="A4777" s="6">
        <v>45672</v>
      </c>
      <c r="B4777" s="2">
        <v>3483</v>
      </c>
      <c r="C4777" s="2" t="s">
        <v>6517</v>
      </c>
      <c r="D4777" s="2" t="s">
        <v>6586</v>
      </c>
      <c r="E4777" s="1">
        <v>5516860</v>
      </c>
      <c r="F4777" s="8" t="s">
        <v>316</v>
      </c>
      <c r="G4777" s="1">
        <v>441349</v>
      </c>
      <c r="H4777" s="1">
        <f t="shared" si="253"/>
        <v>5958209</v>
      </c>
      <c r="I4777" s="2" t="s">
        <v>1893</v>
      </c>
      <c r="J4777" s="2" t="s">
        <v>375</v>
      </c>
      <c r="K4777" s="1">
        <f>+VLOOKUP(B4777,[36]Sheet1!$A:$H,6,0)</f>
        <v>5516863</v>
      </c>
      <c r="L4777" s="1">
        <f t="shared" si="252"/>
        <v>3</v>
      </c>
      <c r="M4777" s="6">
        <f>+VLOOKUP(B4777,[36]Sheet1!$A:$H,8,0)</f>
        <v>45694</v>
      </c>
      <c r="N4777" t="s">
        <v>6629</v>
      </c>
      <c r="R4777" s="4"/>
    </row>
    <row r="4778" spans="1:18" hidden="1" x14ac:dyDescent="0.2">
      <c r="A4778" s="6">
        <v>45672</v>
      </c>
      <c r="B4778" s="2">
        <v>3484</v>
      </c>
      <c r="C4778" s="2" t="s">
        <v>6517</v>
      </c>
      <c r="D4778" s="2" t="s">
        <v>6587</v>
      </c>
      <c r="E4778" s="1">
        <v>11105800</v>
      </c>
      <c r="F4778" s="8" t="s">
        <v>316</v>
      </c>
      <c r="G4778" s="1">
        <v>888464</v>
      </c>
      <c r="H4778" s="1">
        <f t="shared" si="253"/>
        <v>11994264</v>
      </c>
      <c r="I4778" s="2" t="s">
        <v>1893</v>
      </c>
      <c r="J4778" s="2" t="s">
        <v>375</v>
      </c>
      <c r="K4778" s="1">
        <f>+VLOOKUP(B4778,[36]Sheet1!$A:$H,6,0)</f>
        <v>11105800</v>
      </c>
      <c r="L4778" s="1">
        <f t="shared" si="252"/>
        <v>0</v>
      </c>
      <c r="M4778" s="6">
        <f>+VLOOKUP(B4778,[36]Sheet1!$A:$H,8,0)</f>
        <v>45694</v>
      </c>
      <c r="N4778" t="s">
        <v>6629</v>
      </c>
      <c r="R4778" s="4"/>
    </row>
    <row r="4779" spans="1:18" hidden="1" x14ac:dyDescent="0.2">
      <c r="A4779" s="6">
        <v>45672</v>
      </c>
      <c r="B4779" s="2">
        <v>3485</v>
      </c>
      <c r="C4779" s="2" t="s">
        <v>6517</v>
      </c>
      <c r="D4779" s="2" t="s">
        <v>6588</v>
      </c>
      <c r="E4779" s="1">
        <v>11963440</v>
      </c>
      <c r="F4779" s="8" t="s">
        <v>316</v>
      </c>
      <c r="G4779" s="1">
        <v>957075</v>
      </c>
      <c r="H4779" s="1">
        <f t="shared" si="253"/>
        <v>12920515</v>
      </c>
      <c r="I4779" s="2" t="s">
        <v>1893</v>
      </c>
      <c r="J4779" s="2" t="s">
        <v>375</v>
      </c>
      <c r="K4779" s="1">
        <f>+VLOOKUP(B4779,[36]Sheet1!$A:$H,6,0)</f>
        <v>11963438</v>
      </c>
      <c r="L4779" s="1">
        <f t="shared" si="252"/>
        <v>-2</v>
      </c>
      <c r="M4779" s="6">
        <f>+VLOOKUP(B4779,[36]Sheet1!$A:$H,8,0)</f>
        <v>45694</v>
      </c>
      <c r="N4779" t="s">
        <v>6629</v>
      </c>
      <c r="R4779" s="4"/>
    </row>
    <row r="4780" spans="1:18" hidden="1" x14ac:dyDescent="0.2">
      <c r="A4780" s="6">
        <v>45672</v>
      </c>
      <c r="B4780" s="2">
        <v>3489</v>
      </c>
      <c r="C4780" s="2" t="s">
        <v>6517</v>
      </c>
      <c r="D4780" s="2" t="s">
        <v>6589</v>
      </c>
      <c r="E4780" s="1">
        <v>10269500</v>
      </c>
      <c r="F4780" s="8" t="s">
        <v>316</v>
      </c>
      <c r="G4780" s="1">
        <v>821560</v>
      </c>
      <c r="H4780" s="1">
        <f t="shared" si="253"/>
        <v>11091060</v>
      </c>
      <c r="I4780" s="2" t="s">
        <v>1893</v>
      </c>
      <c r="J4780" s="2" t="s">
        <v>375</v>
      </c>
      <c r="K4780" s="1">
        <f>+VLOOKUP(B4780,[36]Sheet1!$A:$H,6,0)</f>
        <v>10269500</v>
      </c>
      <c r="L4780" s="1">
        <f t="shared" si="252"/>
        <v>0</v>
      </c>
      <c r="M4780" s="6">
        <f>+VLOOKUP(B4780,[36]Sheet1!$A:$H,8,0)</f>
        <v>45694</v>
      </c>
      <c r="N4780" t="s">
        <v>6629</v>
      </c>
      <c r="R4780" s="4"/>
    </row>
    <row r="4781" spans="1:18" hidden="1" x14ac:dyDescent="0.2">
      <c r="A4781" s="6">
        <v>45673</v>
      </c>
      <c r="B4781" s="2">
        <v>3612</v>
      </c>
      <c r="C4781" s="2" t="s">
        <v>6517</v>
      </c>
      <c r="D4781" s="2" t="s">
        <v>6590</v>
      </c>
      <c r="E4781" s="1">
        <v>3261885</v>
      </c>
      <c r="F4781" s="8" t="s">
        <v>316</v>
      </c>
      <c r="G4781" s="1">
        <v>260951</v>
      </c>
      <c r="H4781" s="1">
        <f t="shared" si="253"/>
        <v>3522836</v>
      </c>
      <c r="I4781" s="2" t="s">
        <v>24</v>
      </c>
      <c r="J4781" s="2" t="s">
        <v>349</v>
      </c>
      <c r="K4781" s="1">
        <f>+VLOOKUP(B4781,[36]Sheet1!$A:$H,6,0)</f>
        <v>3261888</v>
      </c>
      <c r="L4781" s="1">
        <f t="shared" si="252"/>
        <v>3</v>
      </c>
      <c r="M4781" s="6">
        <f>+VLOOKUP(B4781,[36]Sheet1!$A:$H,8,0)</f>
        <v>45694</v>
      </c>
      <c r="N4781" t="s">
        <v>6629</v>
      </c>
      <c r="R4781" s="4"/>
    </row>
    <row r="4782" spans="1:18" hidden="1" x14ac:dyDescent="0.2">
      <c r="A4782" s="6">
        <v>45673</v>
      </c>
      <c r="B4782" s="2">
        <v>3613</v>
      </c>
      <c r="C4782" s="2" t="s">
        <v>6517</v>
      </c>
      <c r="D4782" s="2" t="s">
        <v>6591</v>
      </c>
      <c r="E4782" s="1">
        <v>6663480</v>
      </c>
      <c r="F4782" s="8" t="s">
        <v>316</v>
      </c>
      <c r="G4782" s="1">
        <v>533078</v>
      </c>
      <c r="H4782" s="1">
        <f t="shared" si="253"/>
        <v>7196558</v>
      </c>
      <c r="I4782" s="2" t="s">
        <v>124</v>
      </c>
      <c r="J4782" s="2" t="s">
        <v>1197</v>
      </c>
      <c r="K4782" s="1">
        <f>+VLOOKUP(B4782,[36]Sheet1!$A:$H,6,0)</f>
        <v>6663475</v>
      </c>
      <c r="L4782" s="1">
        <f t="shared" si="252"/>
        <v>-5</v>
      </c>
      <c r="M4782" s="6">
        <f>+VLOOKUP(B4782,[36]Sheet1!$A:$H,8,0)</f>
        <v>45694</v>
      </c>
      <c r="N4782" t="s">
        <v>6629</v>
      </c>
      <c r="R4782" s="4"/>
    </row>
    <row r="4783" spans="1:18" hidden="1" x14ac:dyDescent="0.2">
      <c r="A4783" s="6">
        <v>45673</v>
      </c>
      <c r="B4783" s="2">
        <v>3614</v>
      </c>
      <c r="C4783" s="2" t="s">
        <v>6517</v>
      </c>
      <c r="D4783" s="2" t="s">
        <v>6592</v>
      </c>
      <c r="E4783" s="1">
        <v>2024120</v>
      </c>
      <c r="F4783" s="8" t="s">
        <v>316</v>
      </c>
      <c r="G4783" s="1">
        <v>161930</v>
      </c>
      <c r="H4783" s="1">
        <f t="shared" si="253"/>
        <v>2186050</v>
      </c>
      <c r="I4783" s="2" t="s">
        <v>2818</v>
      </c>
      <c r="J4783" s="2" t="s">
        <v>364</v>
      </c>
      <c r="K4783" s="1">
        <f>+VLOOKUP(B4783,[36]Sheet1!$A:$H,6,0)</f>
        <v>2024125</v>
      </c>
      <c r="L4783" s="1">
        <f t="shared" ref="L4783:L4825" si="254">+K4783-E4783</f>
        <v>5</v>
      </c>
      <c r="M4783" s="6">
        <f>+VLOOKUP(B4783,[36]Sheet1!$A:$H,8,0)</f>
        <v>45694</v>
      </c>
      <c r="N4783" t="s">
        <v>6629</v>
      </c>
      <c r="R4783" s="4"/>
    </row>
    <row r="4784" spans="1:18" hidden="1" x14ac:dyDescent="0.2">
      <c r="A4784" s="6">
        <v>45673</v>
      </c>
      <c r="B4784" s="2">
        <v>3615</v>
      </c>
      <c r="C4784" s="2" t="s">
        <v>6517</v>
      </c>
      <c r="D4784" s="2" t="s">
        <v>6593</v>
      </c>
      <c r="E4784" s="1">
        <v>3689780</v>
      </c>
      <c r="F4784" s="8" t="s">
        <v>316</v>
      </c>
      <c r="G4784" s="1">
        <v>295182</v>
      </c>
      <c r="H4784" s="1">
        <f t="shared" si="253"/>
        <v>3984962</v>
      </c>
      <c r="I4784" s="2" t="s">
        <v>1554</v>
      </c>
      <c r="J4784" s="2" t="s">
        <v>2830</v>
      </c>
      <c r="K4784" s="1">
        <f>+VLOOKUP(B4784,[36]Sheet1!$A:$H,6,0)</f>
        <v>3689775</v>
      </c>
      <c r="L4784" s="1">
        <f t="shared" si="254"/>
        <v>-5</v>
      </c>
      <c r="M4784" s="6">
        <f>+VLOOKUP(B4784,[36]Sheet1!$A:$H,8,0)</f>
        <v>45694</v>
      </c>
      <c r="N4784" t="s">
        <v>6629</v>
      </c>
      <c r="R4784" s="4"/>
    </row>
    <row r="4785" spans="1:18" hidden="1" x14ac:dyDescent="0.2">
      <c r="A4785" s="6">
        <v>45673</v>
      </c>
      <c r="B4785" s="2">
        <v>3616</v>
      </c>
      <c r="C4785" s="2" t="s">
        <v>6517</v>
      </c>
      <c r="D4785" s="2" t="s">
        <v>6594</v>
      </c>
      <c r="E4785" s="1">
        <v>4048240</v>
      </c>
      <c r="F4785" s="8" t="s">
        <v>316</v>
      </c>
      <c r="G4785" s="1">
        <v>323859</v>
      </c>
      <c r="H4785" s="1">
        <f t="shared" si="253"/>
        <v>4372099</v>
      </c>
      <c r="I4785" s="2" t="s">
        <v>1796</v>
      </c>
      <c r="J4785" s="2" t="s">
        <v>913</v>
      </c>
      <c r="K4785" s="1">
        <f>+VLOOKUP(B4785,[36]Sheet1!$A:$H,6,0)</f>
        <v>4048238</v>
      </c>
      <c r="L4785" s="1">
        <f t="shared" si="254"/>
        <v>-2</v>
      </c>
      <c r="M4785" s="6">
        <f>+VLOOKUP(B4785,[36]Sheet1!$A:$H,8,0)</f>
        <v>45694</v>
      </c>
      <c r="N4785" t="s">
        <v>6629</v>
      </c>
      <c r="R4785" s="4"/>
    </row>
    <row r="4786" spans="1:18" hidden="1" x14ac:dyDescent="0.2">
      <c r="A4786" s="6">
        <v>45673</v>
      </c>
      <c r="B4786" s="2">
        <v>3617</v>
      </c>
      <c r="C4786" s="2" t="s">
        <v>6517</v>
      </c>
      <c r="D4786" s="2" t="s">
        <v>6595</v>
      </c>
      <c r="E4786" s="1">
        <v>4405860</v>
      </c>
      <c r="F4786" s="8" t="s">
        <v>316</v>
      </c>
      <c r="G4786" s="1">
        <v>352469</v>
      </c>
      <c r="H4786" s="1">
        <f t="shared" si="253"/>
        <v>4758329</v>
      </c>
      <c r="I4786" s="2" t="s">
        <v>2339</v>
      </c>
      <c r="J4786" s="2" t="s">
        <v>1408</v>
      </c>
      <c r="K4786" s="1">
        <f>+VLOOKUP(B4786,[36]Sheet1!$A:$H,6,0)</f>
        <v>4405863</v>
      </c>
      <c r="L4786" s="1">
        <f t="shared" si="254"/>
        <v>3</v>
      </c>
      <c r="M4786" s="6">
        <f>+VLOOKUP(B4786,[36]Sheet1!$A:$H,8,0)</f>
        <v>45694</v>
      </c>
      <c r="N4786" t="s">
        <v>6629</v>
      </c>
      <c r="R4786" s="4"/>
    </row>
    <row r="4787" spans="1:18" hidden="1" x14ac:dyDescent="0.2">
      <c r="A4787" s="6">
        <v>45675</v>
      </c>
      <c r="B4787" s="2">
        <v>109</v>
      </c>
      <c r="C4787" s="2" t="s">
        <v>6529</v>
      </c>
      <c r="D4787" s="2" t="s">
        <v>1889</v>
      </c>
      <c r="E4787" s="1">
        <v>-807741</v>
      </c>
      <c r="F4787" s="8" t="s">
        <v>316</v>
      </c>
      <c r="G4787" s="1">
        <v>-64619</v>
      </c>
      <c r="H4787" s="1">
        <f t="shared" si="253"/>
        <v>-872360</v>
      </c>
      <c r="I4787" s="2" t="s">
        <v>431</v>
      </c>
      <c r="J4787" s="2" t="s">
        <v>2857</v>
      </c>
      <c r="K4787" s="1">
        <f>+VLOOKUP(B4787,[38]Sheet1!$A:$I,6,0)</f>
        <v>-807741</v>
      </c>
      <c r="L4787" s="1">
        <f t="shared" si="254"/>
        <v>0</v>
      </c>
      <c r="M4787" s="6">
        <f>+VLOOKUP(B4787,[38]Sheet1!$A:$I,9,0)</f>
        <v>45782</v>
      </c>
      <c r="N4787" t="s">
        <v>6927</v>
      </c>
      <c r="R4787" s="4"/>
    </row>
    <row r="4788" spans="1:18" hidden="1" x14ac:dyDescent="0.2">
      <c r="A4788" s="6">
        <v>45675</v>
      </c>
      <c r="B4788" s="2">
        <v>4984</v>
      </c>
      <c r="C4788" s="2" t="s">
        <v>6517</v>
      </c>
      <c r="D4788" s="2" t="s">
        <v>6596</v>
      </c>
      <c r="E4788" s="1">
        <v>12555750</v>
      </c>
      <c r="F4788" s="8" t="s">
        <v>316</v>
      </c>
      <c r="G4788" s="1">
        <v>1004460</v>
      </c>
      <c r="H4788" s="1">
        <f t="shared" si="253"/>
        <v>13560210</v>
      </c>
      <c r="I4788" s="2" t="s">
        <v>2355</v>
      </c>
      <c r="J4788" s="2" t="s">
        <v>2013</v>
      </c>
      <c r="K4788" s="1">
        <f>+VLOOKUP(B4788,[36]Sheet1!$A:$H,6,0)</f>
        <v>12555750</v>
      </c>
      <c r="L4788" s="1">
        <f t="shared" si="254"/>
        <v>0</v>
      </c>
      <c r="M4788" s="6">
        <f>+VLOOKUP(B4788,[36]Sheet1!$A:$H,8,0)</f>
        <v>45694</v>
      </c>
      <c r="N4788" t="s">
        <v>6629</v>
      </c>
      <c r="R4788" s="4"/>
    </row>
    <row r="4789" spans="1:18" hidden="1" x14ac:dyDescent="0.2">
      <c r="A4789" s="6">
        <v>45675</v>
      </c>
      <c r="B4789" s="2">
        <v>4985</v>
      </c>
      <c r="C4789" s="2" t="s">
        <v>6517</v>
      </c>
      <c r="D4789" s="2" t="s">
        <v>6597</v>
      </c>
      <c r="E4789" s="1">
        <v>30325148</v>
      </c>
      <c r="F4789" s="8" t="s">
        <v>316</v>
      </c>
      <c r="G4789" s="1">
        <v>2426012</v>
      </c>
      <c r="H4789" s="1">
        <f t="shared" si="253"/>
        <v>32751160</v>
      </c>
      <c r="I4789" s="2" t="s">
        <v>2355</v>
      </c>
      <c r="J4789" s="2" t="s">
        <v>2013</v>
      </c>
      <c r="K4789" s="1">
        <f>+VLOOKUP(B4789,[36]Sheet1!$A:$H,6,0)</f>
        <v>30325150</v>
      </c>
      <c r="L4789" s="1">
        <f t="shared" si="254"/>
        <v>2</v>
      </c>
      <c r="M4789" s="6">
        <f>+VLOOKUP(B4789,[36]Sheet1!$A:$H,8,0)</f>
        <v>45694</v>
      </c>
      <c r="N4789" t="s">
        <v>6629</v>
      </c>
      <c r="R4789" s="4"/>
    </row>
    <row r="4790" spans="1:18" hidden="1" x14ac:dyDescent="0.2">
      <c r="A4790" s="6">
        <v>45678</v>
      </c>
      <c r="B4790" s="2">
        <v>110</v>
      </c>
      <c r="C4790" s="2" t="s">
        <v>6529</v>
      </c>
      <c r="D4790" s="2" t="s">
        <v>1889</v>
      </c>
      <c r="E4790" s="1">
        <v>-223212</v>
      </c>
      <c r="F4790" s="8" t="s">
        <v>316</v>
      </c>
      <c r="G4790" s="1">
        <v>-17857</v>
      </c>
      <c r="H4790" s="1">
        <f t="shared" si="253"/>
        <v>-241069</v>
      </c>
      <c r="I4790" s="2" t="s">
        <v>1900</v>
      </c>
      <c r="J4790" s="2" t="s">
        <v>441</v>
      </c>
      <c r="K4790" s="1">
        <f>+VLOOKUP(B4790,[36]Sheet1!$A:$H,6,0)</f>
        <v>-223212</v>
      </c>
      <c r="L4790" s="1">
        <f t="shared" si="254"/>
        <v>0</v>
      </c>
      <c r="M4790" s="6">
        <f>+VLOOKUP(B4790,[36]Sheet1!$A:$H,8,0)</f>
        <v>45694</v>
      </c>
      <c r="N4790" t="s">
        <v>6629</v>
      </c>
      <c r="R4790" s="4"/>
    </row>
    <row r="4791" spans="1:18" hidden="1" x14ac:dyDescent="0.2">
      <c r="A4791" s="6">
        <v>45678</v>
      </c>
      <c r="B4791" s="2">
        <v>111</v>
      </c>
      <c r="C4791" s="2" t="s">
        <v>6529</v>
      </c>
      <c r="D4791" s="2" t="s">
        <v>1889</v>
      </c>
      <c r="E4791" s="1">
        <v>-571390</v>
      </c>
      <c r="F4791" s="8" t="s">
        <v>316</v>
      </c>
      <c r="G4791" s="1">
        <v>-45711</v>
      </c>
      <c r="H4791" s="1">
        <f t="shared" si="253"/>
        <v>-617101</v>
      </c>
      <c r="I4791" s="2" t="s">
        <v>1900</v>
      </c>
      <c r="J4791" s="2" t="s">
        <v>441</v>
      </c>
      <c r="K4791" s="1">
        <f>+VLOOKUP(B4791,[36]Sheet1!$A:$H,6,0)</f>
        <v>-571387</v>
      </c>
      <c r="L4791" s="1">
        <f t="shared" si="254"/>
        <v>3</v>
      </c>
      <c r="M4791" s="6">
        <f>+VLOOKUP(B4791,[36]Sheet1!$A:$H,8,0)</f>
        <v>45694</v>
      </c>
      <c r="N4791" t="s">
        <v>6629</v>
      </c>
      <c r="R4791" s="4"/>
    </row>
    <row r="4792" spans="1:18" hidden="1" x14ac:dyDescent="0.2">
      <c r="A4792" s="6">
        <v>45678</v>
      </c>
      <c r="B4792" s="2">
        <v>112</v>
      </c>
      <c r="C4792" s="2" t="s">
        <v>6529</v>
      </c>
      <c r="D4792" s="2" t="s">
        <v>1889</v>
      </c>
      <c r="E4792" s="1">
        <v>-111058</v>
      </c>
      <c r="F4792" s="8" t="s">
        <v>316</v>
      </c>
      <c r="G4792" s="1">
        <v>-8885</v>
      </c>
      <c r="H4792" s="1">
        <f t="shared" si="253"/>
        <v>-119943</v>
      </c>
      <c r="I4792" s="2" t="s">
        <v>944</v>
      </c>
      <c r="J4792" s="2" t="s">
        <v>319</v>
      </c>
      <c r="K4792" s="1">
        <f>+VLOOKUP(B4792,[36]Sheet1!$A:$H,6,0)</f>
        <v>-111062</v>
      </c>
      <c r="L4792" s="1">
        <f t="shared" si="254"/>
        <v>-4</v>
      </c>
      <c r="M4792" s="6">
        <f>+VLOOKUP(B4792,[36]Sheet1!$A:$H,8,0)</f>
        <v>45694</v>
      </c>
      <c r="N4792" t="s">
        <v>6629</v>
      </c>
      <c r="R4792" s="4"/>
    </row>
    <row r="4793" spans="1:18" hidden="1" x14ac:dyDescent="0.2">
      <c r="A4793" s="6">
        <v>45678</v>
      </c>
      <c r="B4793" s="2">
        <v>113</v>
      </c>
      <c r="C4793" s="2" t="s">
        <v>6529</v>
      </c>
      <c r="D4793" s="2" t="s">
        <v>1889</v>
      </c>
      <c r="E4793" s="1">
        <v>-111058</v>
      </c>
      <c r="F4793" s="8" t="s">
        <v>316</v>
      </c>
      <c r="G4793" s="1">
        <v>-8885</v>
      </c>
      <c r="H4793" s="1">
        <f t="shared" si="253"/>
        <v>-119943</v>
      </c>
      <c r="I4793" s="2" t="s">
        <v>944</v>
      </c>
      <c r="J4793" s="2" t="s">
        <v>319</v>
      </c>
      <c r="K4793" s="1">
        <f>+VLOOKUP(B4793,[36]Sheet1!$A:$H,6,0)</f>
        <v>-111062</v>
      </c>
      <c r="L4793" s="1">
        <f t="shared" si="254"/>
        <v>-4</v>
      </c>
      <c r="M4793" s="6">
        <f>+VLOOKUP(B4793,[36]Sheet1!$A:$H,8,0)</f>
        <v>45694</v>
      </c>
      <c r="N4793" t="s">
        <v>6629</v>
      </c>
      <c r="R4793" s="4"/>
    </row>
    <row r="4794" spans="1:18" hidden="1" x14ac:dyDescent="0.2">
      <c r="A4794" s="6">
        <v>45678</v>
      </c>
      <c r="B4794" s="2">
        <v>5223</v>
      </c>
      <c r="C4794" s="2" t="s">
        <v>6517</v>
      </c>
      <c r="D4794" s="2" t="s">
        <v>6598</v>
      </c>
      <c r="E4794" s="1">
        <v>2024120</v>
      </c>
      <c r="F4794" s="8" t="s">
        <v>316</v>
      </c>
      <c r="G4794" s="1">
        <v>161930</v>
      </c>
      <c r="H4794" s="1">
        <f t="shared" si="253"/>
        <v>2186050</v>
      </c>
      <c r="I4794" s="2" t="s">
        <v>1893</v>
      </c>
      <c r="J4794" s="2" t="s">
        <v>375</v>
      </c>
      <c r="K4794" s="1">
        <f>+VLOOKUP(B4794,[36]Sheet1!$A:$H,6,0)</f>
        <v>2024125</v>
      </c>
      <c r="L4794" s="1">
        <f t="shared" si="254"/>
        <v>5</v>
      </c>
      <c r="M4794" s="6">
        <f>+VLOOKUP(B4794,[36]Sheet1!$A:$H,8,0)</f>
        <v>45694</v>
      </c>
      <c r="N4794" t="s">
        <v>6629</v>
      </c>
      <c r="R4794" s="4"/>
    </row>
    <row r="4795" spans="1:18" hidden="1" x14ac:dyDescent="0.2">
      <c r="A4795" s="6">
        <v>45678</v>
      </c>
      <c r="B4795" s="2">
        <v>5224</v>
      </c>
      <c r="C4795" s="2" t="s">
        <v>6517</v>
      </c>
      <c r="D4795" s="2" t="s">
        <v>6599</v>
      </c>
      <c r="E4795" s="1">
        <v>26692760</v>
      </c>
      <c r="F4795" s="8" t="s">
        <v>316</v>
      </c>
      <c r="G4795" s="1">
        <v>2135421</v>
      </c>
      <c r="H4795" s="1">
        <f t="shared" si="253"/>
        <v>28828181</v>
      </c>
      <c r="I4795" s="2" t="s">
        <v>1893</v>
      </c>
      <c r="J4795" s="2" t="s">
        <v>375</v>
      </c>
      <c r="K4795" s="1">
        <f>+VLOOKUP(B4795,[36]Sheet1!$A:$H,6,0)</f>
        <v>26692763</v>
      </c>
      <c r="L4795" s="1">
        <f t="shared" si="254"/>
        <v>3</v>
      </c>
      <c r="M4795" s="6">
        <f>+VLOOKUP(B4795,[36]Sheet1!$A:$H,8,0)</f>
        <v>45694</v>
      </c>
      <c r="N4795" t="s">
        <v>6629</v>
      </c>
      <c r="R4795" s="4"/>
    </row>
    <row r="4796" spans="1:18" hidden="1" x14ac:dyDescent="0.2">
      <c r="A4796" s="6">
        <v>45678</v>
      </c>
      <c r="B4796" s="2">
        <v>5225</v>
      </c>
      <c r="C4796" s="2" t="s">
        <v>6517</v>
      </c>
      <c r="D4796" s="2" t="s">
        <v>6600</v>
      </c>
      <c r="E4796" s="1">
        <v>4955110</v>
      </c>
      <c r="F4796" s="8" t="s">
        <v>316</v>
      </c>
      <c r="G4796" s="1">
        <v>396409</v>
      </c>
      <c r="H4796" s="1">
        <f t="shared" si="253"/>
        <v>5351519</v>
      </c>
      <c r="I4796" s="2" t="s">
        <v>1893</v>
      </c>
      <c r="J4796" s="2" t="s">
        <v>375</v>
      </c>
      <c r="K4796" s="1">
        <f>+VLOOKUP(B4796,[36]Sheet1!$A:$H,6,0)</f>
        <v>4955113</v>
      </c>
      <c r="L4796" s="1">
        <f t="shared" si="254"/>
        <v>3</v>
      </c>
      <c r="M4796" s="6">
        <f>+VLOOKUP(B4796,[36]Sheet1!$A:$H,8,0)</f>
        <v>45694</v>
      </c>
      <c r="N4796" t="s">
        <v>6629</v>
      </c>
      <c r="R4796" s="4"/>
    </row>
    <row r="4797" spans="1:18" hidden="1" x14ac:dyDescent="0.2">
      <c r="A4797" s="6">
        <v>45678</v>
      </c>
      <c r="B4797" s="2">
        <v>5226</v>
      </c>
      <c r="C4797" s="2" t="s">
        <v>6517</v>
      </c>
      <c r="D4797" s="2" t="s">
        <v>6601</v>
      </c>
      <c r="E4797" s="1">
        <v>3612720</v>
      </c>
      <c r="F4797" s="8" t="s">
        <v>316</v>
      </c>
      <c r="G4797" s="1">
        <v>289018</v>
      </c>
      <c r="H4797" s="1">
        <f t="shared" si="253"/>
        <v>3901738</v>
      </c>
      <c r="I4797" s="2" t="s">
        <v>1893</v>
      </c>
      <c r="J4797" s="2" t="s">
        <v>375</v>
      </c>
      <c r="K4797" s="1">
        <f>+VLOOKUP(B4797,[36]Sheet1!$A:$H,6,0)</f>
        <v>3612725</v>
      </c>
      <c r="L4797" s="1">
        <f t="shared" si="254"/>
        <v>5</v>
      </c>
      <c r="M4797" s="6">
        <f>+VLOOKUP(B4797,[36]Sheet1!$A:$H,8,0)</f>
        <v>45694</v>
      </c>
      <c r="N4797" t="s">
        <v>6629</v>
      </c>
      <c r="R4797" s="4"/>
    </row>
    <row r="4798" spans="1:18" hidden="1" x14ac:dyDescent="0.2">
      <c r="A4798" s="6">
        <v>45678</v>
      </c>
      <c r="B4798" s="2">
        <v>5227</v>
      </c>
      <c r="C4798" s="2" t="s">
        <v>6517</v>
      </c>
      <c r="D4798" s="2" t="s">
        <v>6602</v>
      </c>
      <c r="E4798" s="1">
        <v>13415460</v>
      </c>
      <c r="F4798" s="8" t="s">
        <v>316</v>
      </c>
      <c r="G4798" s="1">
        <v>1073237</v>
      </c>
      <c r="H4798" s="1">
        <f t="shared" si="253"/>
        <v>14488697</v>
      </c>
      <c r="I4798" s="2" t="s">
        <v>1893</v>
      </c>
      <c r="J4798" s="2" t="s">
        <v>375</v>
      </c>
      <c r="K4798" s="1">
        <f>+VLOOKUP(B4798,[36]Sheet1!$A:$H,6,0)</f>
        <v>13415463</v>
      </c>
      <c r="L4798" s="1">
        <f t="shared" si="254"/>
        <v>3</v>
      </c>
      <c r="M4798" s="6">
        <f>+VLOOKUP(B4798,[36]Sheet1!$A:$H,8,0)</f>
        <v>45694</v>
      </c>
      <c r="N4798" t="s">
        <v>6629</v>
      </c>
      <c r="R4798" s="4"/>
    </row>
    <row r="4799" spans="1:18" hidden="1" x14ac:dyDescent="0.2">
      <c r="A4799" s="6">
        <v>45679</v>
      </c>
      <c r="B4799" s="2">
        <v>5302</v>
      </c>
      <c r="C4799" s="2" t="s">
        <v>6517</v>
      </c>
      <c r="D4799" s="2" t="s">
        <v>6603</v>
      </c>
      <c r="E4799" s="1">
        <v>2024120</v>
      </c>
      <c r="F4799" s="8" t="s">
        <v>316</v>
      </c>
      <c r="G4799" s="1">
        <v>161930</v>
      </c>
      <c r="H4799" s="1">
        <f t="shared" si="253"/>
        <v>2186050</v>
      </c>
      <c r="I4799" s="2" t="s">
        <v>2119</v>
      </c>
      <c r="J4799" s="2" t="s">
        <v>1150</v>
      </c>
      <c r="K4799" s="1">
        <f>+VLOOKUP(B4799,[36]Sheet1!$A:$H,6,0)</f>
        <v>2024125</v>
      </c>
      <c r="L4799" s="1">
        <f t="shared" si="254"/>
        <v>5</v>
      </c>
      <c r="M4799" s="6">
        <f>+VLOOKUP(B4799,[36]Sheet1!$A:$H,8,0)</f>
        <v>45694</v>
      </c>
      <c r="N4799" t="s">
        <v>6629</v>
      </c>
      <c r="R4799" s="4"/>
    </row>
    <row r="4800" spans="1:18" hidden="1" x14ac:dyDescent="0.2">
      <c r="A4800" s="6">
        <v>45679</v>
      </c>
      <c r="B4800" s="2">
        <v>5303</v>
      </c>
      <c r="C4800" s="2" t="s">
        <v>6517</v>
      </c>
      <c r="D4800" s="2" t="s">
        <v>6604</v>
      </c>
      <c r="E4800" s="1">
        <v>2026650</v>
      </c>
      <c r="F4800" s="8" t="s">
        <v>316</v>
      </c>
      <c r="G4800" s="1">
        <v>162132</v>
      </c>
      <c r="H4800" s="1">
        <f t="shared" si="253"/>
        <v>2188782</v>
      </c>
      <c r="I4800" s="2" t="s">
        <v>2119</v>
      </c>
      <c r="J4800" s="2" t="s">
        <v>1150</v>
      </c>
      <c r="K4800" s="1">
        <f>+VLOOKUP(B4800,[36]Sheet1!$A:$H,6,0)</f>
        <v>2026650</v>
      </c>
      <c r="L4800" s="1">
        <f t="shared" si="254"/>
        <v>0</v>
      </c>
      <c r="M4800" s="6">
        <f>+VLOOKUP(B4800,[36]Sheet1!$A:$H,8,0)</f>
        <v>45694</v>
      </c>
      <c r="N4800" t="s">
        <v>6629</v>
      </c>
      <c r="R4800" s="4"/>
    </row>
    <row r="4801" spans="1:18" hidden="1" x14ac:dyDescent="0.2">
      <c r="A4801" s="6">
        <v>45679</v>
      </c>
      <c r="B4801" s="2">
        <v>5304</v>
      </c>
      <c r="C4801" s="2" t="s">
        <v>6517</v>
      </c>
      <c r="D4801" s="2" t="s">
        <v>6605</v>
      </c>
      <c r="E4801" s="1">
        <v>5475840</v>
      </c>
      <c r="F4801" s="8" t="s">
        <v>316</v>
      </c>
      <c r="G4801" s="1">
        <v>438067</v>
      </c>
      <c r="H4801" s="1">
        <f t="shared" si="253"/>
        <v>5913907</v>
      </c>
      <c r="I4801" s="2" t="s">
        <v>2119</v>
      </c>
      <c r="J4801" s="2" t="s">
        <v>1150</v>
      </c>
      <c r="K4801" s="1">
        <f>+VLOOKUP(B4801,[37]Sheet1!$A:$H,6,0)</f>
        <v>5475838</v>
      </c>
      <c r="L4801" s="1">
        <f t="shared" si="254"/>
        <v>-2</v>
      </c>
      <c r="M4801" s="6">
        <f>+VLOOKUP(B4801,[37]Sheet1!$A:$H,8,0)</f>
        <v>45720</v>
      </c>
      <c r="N4801" t="s">
        <v>6731</v>
      </c>
      <c r="R4801" s="4"/>
    </row>
    <row r="4802" spans="1:18" hidden="1" x14ac:dyDescent="0.2">
      <c r="A4802" s="6">
        <v>45679</v>
      </c>
      <c r="B4802" s="2">
        <v>5305</v>
      </c>
      <c r="C4802" s="2" t="s">
        <v>6517</v>
      </c>
      <c r="D4802" s="2" t="s">
        <v>6606</v>
      </c>
      <c r="E4802" s="1">
        <v>2024120</v>
      </c>
      <c r="F4802" s="8" t="s">
        <v>316</v>
      </c>
      <c r="G4802" s="1">
        <v>161930</v>
      </c>
      <c r="H4802" s="1">
        <f t="shared" si="253"/>
        <v>2186050</v>
      </c>
      <c r="I4802" s="2" t="s">
        <v>1222</v>
      </c>
      <c r="J4802" s="2" t="s">
        <v>915</v>
      </c>
      <c r="K4802" s="1">
        <f>+VLOOKUP(B4802,[36]Sheet1!$A:$H,6,0)</f>
        <v>2024125</v>
      </c>
      <c r="L4802" s="1">
        <f t="shared" si="254"/>
        <v>5</v>
      </c>
      <c r="M4802" s="6">
        <f>+VLOOKUP(B4802,[36]Sheet1!$A:$H,8,0)</f>
        <v>45694</v>
      </c>
      <c r="N4802" t="s">
        <v>6629</v>
      </c>
      <c r="R4802" s="4"/>
    </row>
    <row r="4803" spans="1:18" hidden="1" x14ac:dyDescent="0.2">
      <c r="A4803" s="6">
        <v>45679</v>
      </c>
      <c r="B4803" s="2">
        <v>5306</v>
      </c>
      <c r="C4803" s="2" t="s">
        <v>6517</v>
      </c>
      <c r="D4803" s="2" t="s">
        <v>6607</v>
      </c>
      <c r="E4803" s="1">
        <v>1468620</v>
      </c>
      <c r="F4803" s="8" t="s">
        <v>316</v>
      </c>
      <c r="G4803" s="1">
        <v>117490</v>
      </c>
      <c r="H4803" s="1">
        <f t="shared" si="253"/>
        <v>1586110</v>
      </c>
      <c r="I4803" s="2" t="s">
        <v>1222</v>
      </c>
      <c r="J4803" s="2" t="s">
        <v>915</v>
      </c>
      <c r="K4803" s="1">
        <f>+VLOOKUP(B4803,[37]Sheet1!$A:$H,6,0)</f>
        <v>1468625</v>
      </c>
      <c r="L4803" s="1">
        <f t="shared" si="254"/>
        <v>5</v>
      </c>
      <c r="M4803" s="6">
        <f>+VLOOKUP(B4803,[37]Sheet1!$A:$H,8,0)</f>
        <v>45720</v>
      </c>
      <c r="N4803" t="s">
        <v>6731</v>
      </c>
      <c r="R4803" s="4"/>
    </row>
    <row r="4804" spans="1:18" hidden="1" x14ac:dyDescent="0.2">
      <c r="A4804" s="6">
        <v>45679</v>
      </c>
      <c r="B4804" s="2">
        <v>5307</v>
      </c>
      <c r="C4804" s="2" t="s">
        <v>6517</v>
      </c>
      <c r="D4804" s="2" t="s">
        <v>6608</v>
      </c>
      <c r="E4804" s="1">
        <v>14999910</v>
      </c>
      <c r="F4804" s="8" t="s">
        <v>316</v>
      </c>
      <c r="G4804" s="1">
        <v>1199993</v>
      </c>
      <c r="H4804" s="1">
        <f t="shared" si="253"/>
        <v>16199903</v>
      </c>
      <c r="I4804" s="2" t="s">
        <v>2355</v>
      </c>
      <c r="J4804" s="2" t="s">
        <v>2013</v>
      </c>
      <c r="K4804" s="1">
        <f>+VLOOKUP(B4804,[36]Sheet1!$A:$H,6,0)</f>
        <v>14999913</v>
      </c>
      <c r="L4804" s="1">
        <f t="shared" si="254"/>
        <v>3</v>
      </c>
      <c r="M4804" s="6">
        <f>+VLOOKUP(B4804,[36]Sheet1!$A:$H,8,0)</f>
        <v>45694</v>
      </c>
      <c r="N4804" t="s">
        <v>6629</v>
      </c>
      <c r="R4804" s="4"/>
    </row>
    <row r="4805" spans="1:18" hidden="1" x14ac:dyDescent="0.2">
      <c r="A4805" s="6">
        <v>45679</v>
      </c>
      <c r="B4805" s="2">
        <v>5308</v>
      </c>
      <c r="C4805" s="2" t="s">
        <v>6517</v>
      </c>
      <c r="D4805" s="2" t="s">
        <v>6609</v>
      </c>
      <c r="E4805" s="1">
        <v>6072360</v>
      </c>
      <c r="F4805" s="8" t="s">
        <v>316</v>
      </c>
      <c r="G4805" s="1">
        <v>485789</v>
      </c>
      <c r="H4805" s="1">
        <f t="shared" si="253"/>
        <v>6558149</v>
      </c>
      <c r="I4805" s="2" t="s">
        <v>2355</v>
      </c>
      <c r="J4805" s="2" t="s">
        <v>2013</v>
      </c>
      <c r="K4805" s="1">
        <f>+VLOOKUP(B4805,[36]Sheet1!$A:$H,6,0)</f>
        <v>6072363</v>
      </c>
      <c r="L4805" s="1">
        <f t="shared" si="254"/>
        <v>3</v>
      </c>
      <c r="M4805" s="6">
        <f>+VLOOKUP(B4805,[36]Sheet1!$A:$H,8,0)</f>
        <v>45694</v>
      </c>
      <c r="N4805" t="s">
        <v>6629</v>
      </c>
      <c r="R4805" s="4"/>
    </row>
    <row r="4806" spans="1:18" hidden="1" x14ac:dyDescent="0.2">
      <c r="A4806" s="6">
        <v>45679</v>
      </c>
      <c r="B4806" s="2">
        <v>5309</v>
      </c>
      <c r="C4806" s="2" t="s">
        <v>6517</v>
      </c>
      <c r="D4806" s="2" t="s">
        <v>6610</v>
      </c>
      <c r="E4806" s="1">
        <v>1468620</v>
      </c>
      <c r="F4806" s="8" t="s">
        <v>316</v>
      </c>
      <c r="G4806" s="1">
        <v>117490</v>
      </c>
      <c r="H4806" s="1">
        <f t="shared" si="253"/>
        <v>1586110</v>
      </c>
      <c r="I4806" s="2" t="s">
        <v>2355</v>
      </c>
      <c r="J4806" s="2" t="s">
        <v>2013</v>
      </c>
      <c r="K4806" s="1">
        <f>+VLOOKUP(B4806,[36]Sheet1!$A:$H,6,0)</f>
        <v>1468625</v>
      </c>
      <c r="L4806" s="1">
        <f t="shared" si="254"/>
        <v>5</v>
      </c>
      <c r="M4806" s="6">
        <f>+VLOOKUP(B4806,[36]Sheet1!$A:$H,8,0)</f>
        <v>45694</v>
      </c>
      <c r="N4806" t="s">
        <v>6629</v>
      </c>
      <c r="R4806" s="4"/>
    </row>
    <row r="4807" spans="1:18" hidden="1" x14ac:dyDescent="0.2">
      <c r="A4807" s="6">
        <v>45679</v>
      </c>
      <c r="B4807" s="2">
        <v>5310</v>
      </c>
      <c r="C4807" s="2" t="s">
        <v>6517</v>
      </c>
      <c r="D4807" s="2" t="s">
        <v>6611</v>
      </c>
      <c r="E4807" s="1">
        <v>1110580</v>
      </c>
      <c r="F4807" s="8" t="s">
        <v>316</v>
      </c>
      <c r="G4807" s="1">
        <v>88846</v>
      </c>
      <c r="H4807" s="1">
        <f t="shared" si="253"/>
        <v>1199426</v>
      </c>
      <c r="I4807" s="2" t="s">
        <v>2355</v>
      </c>
      <c r="J4807" s="2" t="s">
        <v>2013</v>
      </c>
      <c r="K4807" s="1">
        <f>+VLOOKUP(B4807,[36]Sheet1!$A:$H,6,0)</f>
        <v>1110575</v>
      </c>
      <c r="L4807" s="1">
        <f t="shared" si="254"/>
        <v>-5</v>
      </c>
      <c r="M4807" s="6">
        <f>+VLOOKUP(B4807,[36]Sheet1!$A:$H,8,0)</f>
        <v>45694</v>
      </c>
      <c r="N4807" t="s">
        <v>6629</v>
      </c>
      <c r="R4807" s="4"/>
    </row>
    <row r="4808" spans="1:18" hidden="1" x14ac:dyDescent="0.2">
      <c r="A4808" s="6">
        <v>45679</v>
      </c>
      <c r="B4808" s="2">
        <v>5311</v>
      </c>
      <c r="C4808" s="2" t="s">
        <v>6517</v>
      </c>
      <c r="D4808" s="2" t="s">
        <v>6612</v>
      </c>
      <c r="E4808" s="1">
        <v>1110580</v>
      </c>
      <c r="F4808" s="8" t="s">
        <v>316</v>
      </c>
      <c r="G4808" s="1">
        <v>88846</v>
      </c>
      <c r="H4808" s="1">
        <f t="shared" si="253"/>
        <v>1199426</v>
      </c>
      <c r="I4808" s="2" t="s">
        <v>2355</v>
      </c>
      <c r="J4808" s="2" t="s">
        <v>2013</v>
      </c>
      <c r="K4808" s="1">
        <f>+VLOOKUP(B4808,[36]Sheet1!$A:$H,6,0)</f>
        <v>1110575</v>
      </c>
      <c r="L4808" s="1">
        <f t="shared" si="254"/>
        <v>-5</v>
      </c>
      <c r="M4808" s="6">
        <f>+VLOOKUP(B4808,[36]Sheet1!$A:$H,8,0)</f>
        <v>45694</v>
      </c>
      <c r="N4808" t="s">
        <v>6629</v>
      </c>
      <c r="R4808" s="4"/>
    </row>
    <row r="4809" spans="1:18" hidden="1" x14ac:dyDescent="0.2">
      <c r="A4809" s="6">
        <v>45679</v>
      </c>
      <c r="B4809" s="2">
        <v>5316</v>
      </c>
      <c r="C4809" s="2" t="s">
        <v>6517</v>
      </c>
      <c r="D4809" s="2" t="s">
        <v>6613</v>
      </c>
      <c r="E4809" s="1">
        <v>1505490</v>
      </c>
      <c r="F4809" s="8" t="s">
        <v>316</v>
      </c>
      <c r="G4809" s="1">
        <v>120439</v>
      </c>
      <c r="H4809" s="1">
        <f t="shared" si="253"/>
        <v>1625929</v>
      </c>
      <c r="I4809" s="2" t="s">
        <v>124</v>
      </c>
      <c r="J4809" s="2" t="s">
        <v>1197</v>
      </c>
      <c r="K4809" s="1">
        <f>+VLOOKUP(B4809,[36]Sheet1!$A:$H,6,0)</f>
        <v>1505488</v>
      </c>
      <c r="L4809" s="1">
        <f t="shared" si="254"/>
        <v>-2</v>
      </c>
      <c r="M4809" s="6">
        <f>+VLOOKUP(B4809,[36]Sheet1!$A:$H,8,0)</f>
        <v>45694</v>
      </c>
      <c r="N4809" t="s">
        <v>6629</v>
      </c>
      <c r="R4809" s="4"/>
    </row>
    <row r="4810" spans="1:18" hidden="1" x14ac:dyDescent="0.2">
      <c r="A4810" s="6">
        <v>45679</v>
      </c>
      <c r="B4810" s="2">
        <v>5317</v>
      </c>
      <c r="C4810" s="2" t="s">
        <v>6517</v>
      </c>
      <c r="D4810" s="2" t="s">
        <v>6614</v>
      </c>
      <c r="E4810" s="1">
        <v>1568986</v>
      </c>
      <c r="F4810" s="8" t="s">
        <v>316</v>
      </c>
      <c r="G4810" s="1">
        <v>125519</v>
      </c>
      <c r="H4810" s="1">
        <f t="shared" si="253"/>
        <v>1694505</v>
      </c>
      <c r="I4810" s="2" t="s">
        <v>2818</v>
      </c>
      <c r="J4810" s="2" t="s">
        <v>364</v>
      </c>
      <c r="K4810" s="1">
        <f>+VLOOKUP(B4810,[36]Sheet1!$A:$H,6,0)</f>
        <v>1568988</v>
      </c>
      <c r="L4810" s="1">
        <f t="shared" si="254"/>
        <v>2</v>
      </c>
      <c r="M4810" s="6">
        <f>+VLOOKUP(B4810,[36]Sheet1!$A:$H,8,0)</f>
        <v>45694</v>
      </c>
      <c r="N4810" t="s">
        <v>6629</v>
      </c>
      <c r="R4810" s="4"/>
    </row>
    <row r="4811" spans="1:18" hidden="1" x14ac:dyDescent="0.2">
      <c r="A4811" s="6">
        <v>45679</v>
      </c>
      <c r="B4811" s="2">
        <v>5318</v>
      </c>
      <c r="C4811" s="2" t="s">
        <v>6517</v>
      </c>
      <c r="D4811" s="2" t="s">
        <v>6615</v>
      </c>
      <c r="E4811" s="1">
        <v>4048240</v>
      </c>
      <c r="F4811" s="8" t="s">
        <v>316</v>
      </c>
      <c r="G4811" s="1">
        <v>323859</v>
      </c>
      <c r="H4811" s="1">
        <f t="shared" si="253"/>
        <v>4372099</v>
      </c>
      <c r="I4811" s="2" t="s">
        <v>2818</v>
      </c>
      <c r="J4811" s="2" t="s">
        <v>364</v>
      </c>
      <c r="K4811" s="1">
        <f>+VLOOKUP(B4811,[36]Sheet1!$A:$H,6,0)</f>
        <v>4048238</v>
      </c>
      <c r="L4811" s="1">
        <f t="shared" si="254"/>
        <v>-2</v>
      </c>
      <c r="M4811" s="6">
        <f>+VLOOKUP(B4811,[36]Sheet1!$A:$H,8,0)</f>
        <v>45694</v>
      </c>
      <c r="N4811" t="s">
        <v>6629</v>
      </c>
      <c r="R4811" s="4"/>
    </row>
    <row r="4812" spans="1:18" hidden="1" x14ac:dyDescent="0.2">
      <c r="A4812" s="6">
        <v>45679</v>
      </c>
      <c r="B4812" s="2">
        <v>5319</v>
      </c>
      <c r="C4812" s="2" t="s">
        <v>6517</v>
      </c>
      <c r="D4812" s="2" t="s">
        <v>6616</v>
      </c>
      <c r="E4812" s="1">
        <v>6574190</v>
      </c>
      <c r="F4812" s="8" t="s">
        <v>316</v>
      </c>
      <c r="G4812" s="1">
        <v>525935</v>
      </c>
      <c r="H4812" s="1">
        <f t="shared" si="253"/>
        <v>7100125</v>
      </c>
      <c r="I4812" s="2" t="s">
        <v>1554</v>
      </c>
      <c r="J4812" s="2" t="s">
        <v>2830</v>
      </c>
      <c r="K4812" s="1">
        <f>+VLOOKUP(B4812,[36]Sheet1!$A:$H,6,0)</f>
        <v>6574188</v>
      </c>
      <c r="L4812" s="1">
        <f t="shared" si="254"/>
        <v>-2</v>
      </c>
      <c r="M4812" s="6">
        <f>+VLOOKUP(B4812,[36]Sheet1!$A:$H,8,0)</f>
        <v>45694</v>
      </c>
      <c r="N4812" t="s">
        <v>6629</v>
      </c>
      <c r="R4812" s="4"/>
    </row>
    <row r="4813" spans="1:18" hidden="1" x14ac:dyDescent="0.2">
      <c r="A4813" s="6">
        <v>45679</v>
      </c>
      <c r="B4813" s="2">
        <v>5320</v>
      </c>
      <c r="C4813" s="2" t="s">
        <v>6517</v>
      </c>
      <c r="D4813" s="2" t="s">
        <v>6617</v>
      </c>
      <c r="E4813" s="1">
        <v>8418560</v>
      </c>
      <c r="F4813" s="8" t="s">
        <v>316</v>
      </c>
      <c r="G4813" s="1">
        <v>673485</v>
      </c>
      <c r="H4813" s="1">
        <f t="shared" si="253"/>
        <v>9092045</v>
      </c>
      <c r="I4813" s="2" t="s">
        <v>1796</v>
      </c>
      <c r="J4813" s="2" t="s">
        <v>913</v>
      </c>
      <c r="K4813" s="1">
        <f>+VLOOKUP(B4813,[36]Sheet1!$A:$H,6,0)</f>
        <v>8418563</v>
      </c>
      <c r="L4813" s="1">
        <f t="shared" si="254"/>
        <v>3</v>
      </c>
      <c r="M4813" s="6">
        <f>+VLOOKUP(B4813,[36]Sheet1!$A:$H,8,0)</f>
        <v>45694</v>
      </c>
      <c r="N4813" t="s">
        <v>6629</v>
      </c>
      <c r="R4813" s="4"/>
    </row>
    <row r="4814" spans="1:18" hidden="1" x14ac:dyDescent="0.2">
      <c r="A4814" s="6">
        <v>45679</v>
      </c>
      <c r="B4814" s="2">
        <v>5321</v>
      </c>
      <c r="C4814" s="2" t="s">
        <v>6517</v>
      </c>
      <c r="D4814" s="2" t="s">
        <v>6618</v>
      </c>
      <c r="E4814" s="1">
        <v>31215430</v>
      </c>
      <c r="F4814" s="8" t="s">
        <v>316</v>
      </c>
      <c r="G4814" s="1">
        <v>2497234</v>
      </c>
      <c r="H4814" s="1">
        <f t="shared" si="253"/>
        <v>33712664</v>
      </c>
      <c r="I4814" s="2" t="s">
        <v>2339</v>
      </c>
      <c r="J4814" s="2" t="s">
        <v>1408</v>
      </c>
      <c r="K4814" s="1">
        <f>+VLOOKUP(B4814,[36]Sheet1!$A:$H,6,0)</f>
        <v>31215425</v>
      </c>
      <c r="L4814" s="1">
        <f t="shared" si="254"/>
        <v>-5</v>
      </c>
      <c r="M4814" s="6">
        <f>+VLOOKUP(B4814,[36]Sheet1!$A:$H,8,0)</f>
        <v>45694</v>
      </c>
      <c r="N4814" t="s">
        <v>6629</v>
      </c>
      <c r="R4814" s="4"/>
    </row>
    <row r="4815" spans="1:18" hidden="1" x14ac:dyDescent="0.2">
      <c r="A4815" s="6">
        <v>45679</v>
      </c>
      <c r="B4815" s="2">
        <v>5322</v>
      </c>
      <c r="C4815" s="2" t="s">
        <v>6517</v>
      </c>
      <c r="D4815" s="2" t="s">
        <v>6619</v>
      </c>
      <c r="E4815" s="1">
        <v>5580300</v>
      </c>
      <c r="F4815" s="8" t="s">
        <v>316</v>
      </c>
      <c r="G4815" s="1">
        <v>446424</v>
      </c>
      <c r="H4815" s="1">
        <f t="shared" si="253"/>
        <v>6026724</v>
      </c>
      <c r="I4815" s="2" t="s">
        <v>2339</v>
      </c>
      <c r="J4815" s="2" t="s">
        <v>1408</v>
      </c>
      <c r="K4815" s="1">
        <f>+VLOOKUP(B4815,[36]Sheet1!$A:$H,6,0)</f>
        <v>5580300</v>
      </c>
      <c r="L4815" s="1">
        <f t="shared" si="254"/>
        <v>0</v>
      </c>
      <c r="M4815" s="6">
        <f>+VLOOKUP(B4815,[36]Sheet1!$A:$H,8,0)</f>
        <v>45694</v>
      </c>
      <c r="N4815" t="s">
        <v>6629</v>
      </c>
      <c r="R4815" s="4"/>
    </row>
    <row r="4816" spans="1:18" hidden="1" x14ac:dyDescent="0.2">
      <c r="A4816" s="6">
        <v>45679</v>
      </c>
      <c r="B4816" s="2">
        <v>5323</v>
      </c>
      <c r="C4816" s="2" t="s">
        <v>6517</v>
      </c>
      <c r="D4816" s="2" t="s">
        <v>6620</v>
      </c>
      <c r="E4816" s="1">
        <v>12764715</v>
      </c>
      <c r="F4816" s="8" t="s">
        <v>316</v>
      </c>
      <c r="G4816" s="1">
        <v>1021177</v>
      </c>
      <c r="H4816" s="1">
        <f t="shared" si="253"/>
        <v>13785892</v>
      </c>
      <c r="I4816" s="2" t="s">
        <v>944</v>
      </c>
      <c r="J4816" s="2" t="s">
        <v>319</v>
      </c>
      <c r="K4816" s="1">
        <f>+VLOOKUP(B4816,[36]Sheet1!$A:$H,6,0)</f>
        <v>12764713</v>
      </c>
      <c r="L4816" s="1">
        <f t="shared" si="254"/>
        <v>-2</v>
      </c>
      <c r="M4816" s="6">
        <f>+VLOOKUP(B4816,[36]Sheet1!$A:$H,8,0)</f>
        <v>45694</v>
      </c>
      <c r="N4816" t="s">
        <v>6629</v>
      </c>
      <c r="R4816" s="4"/>
    </row>
    <row r="4817" spans="1:18" hidden="1" x14ac:dyDescent="0.2">
      <c r="A4817" s="6">
        <v>45679</v>
      </c>
      <c r="B4817" s="2">
        <v>5324</v>
      </c>
      <c r="C4817" s="2" t="s">
        <v>6517</v>
      </c>
      <c r="D4817" s="2" t="s">
        <v>6621</v>
      </c>
      <c r="E4817" s="1">
        <v>2024120</v>
      </c>
      <c r="F4817" s="8" t="s">
        <v>316</v>
      </c>
      <c r="G4817" s="1">
        <v>161930</v>
      </c>
      <c r="H4817" s="1">
        <f t="shared" si="253"/>
        <v>2186050</v>
      </c>
      <c r="I4817" s="2" t="s">
        <v>944</v>
      </c>
      <c r="J4817" s="2" t="s">
        <v>319</v>
      </c>
      <c r="K4817" s="1">
        <f>+VLOOKUP(B4817,[36]Sheet1!$A:$H,6,0)</f>
        <v>2024125</v>
      </c>
      <c r="L4817" s="1">
        <f t="shared" si="254"/>
        <v>5</v>
      </c>
      <c r="M4817" s="6">
        <f>+VLOOKUP(B4817,[36]Sheet1!$A:$H,8,0)</f>
        <v>45694</v>
      </c>
      <c r="N4817" t="s">
        <v>6629</v>
      </c>
      <c r="R4817" s="4"/>
    </row>
    <row r="4818" spans="1:18" hidden="1" x14ac:dyDescent="0.2">
      <c r="A4818" s="6">
        <v>45679</v>
      </c>
      <c r="B4818" s="2">
        <v>5325</v>
      </c>
      <c r="C4818" s="2" t="s">
        <v>6517</v>
      </c>
      <c r="D4818" s="2" t="s">
        <v>6622</v>
      </c>
      <c r="E4818" s="1">
        <v>11505070</v>
      </c>
      <c r="F4818" s="8" t="s">
        <v>316</v>
      </c>
      <c r="G4818" s="1">
        <v>920406</v>
      </c>
      <c r="H4818" s="1">
        <f t="shared" si="253"/>
        <v>12425476</v>
      </c>
      <c r="I4818" s="2" t="s">
        <v>1900</v>
      </c>
      <c r="J4818" s="2" t="s">
        <v>441</v>
      </c>
      <c r="K4818" s="1">
        <f>+VLOOKUP(B4818,[36]Sheet1!$A:$H,6,0)</f>
        <v>11505075</v>
      </c>
      <c r="L4818" s="1">
        <f t="shared" si="254"/>
        <v>5</v>
      </c>
      <c r="M4818" s="6">
        <f>+VLOOKUP(B4818,[36]Sheet1!$A:$H,8,0)</f>
        <v>45694</v>
      </c>
      <c r="N4818" t="s">
        <v>6629</v>
      </c>
      <c r="R4818" s="4"/>
    </row>
    <row r="4819" spans="1:18" hidden="1" x14ac:dyDescent="0.2">
      <c r="A4819" s="6">
        <v>45679</v>
      </c>
      <c r="B4819" s="2">
        <v>5326</v>
      </c>
      <c r="C4819" s="2" t="s">
        <v>6517</v>
      </c>
      <c r="D4819" s="2" t="s">
        <v>6623</v>
      </c>
      <c r="E4819" s="1">
        <v>6072360</v>
      </c>
      <c r="F4819" s="8" t="s">
        <v>316</v>
      </c>
      <c r="G4819" s="1">
        <v>485789</v>
      </c>
      <c r="H4819" s="1">
        <f t="shared" si="253"/>
        <v>6558149</v>
      </c>
      <c r="I4819" s="2" t="s">
        <v>1900</v>
      </c>
      <c r="J4819" s="2" t="s">
        <v>441</v>
      </c>
      <c r="K4819" s="1">
        <f>+VLOOKUP(B4819,[36]Sheet1!$A:$H,6,0)</f>
        <v>6072363</v>
      </c>
      <c r="L4819" s="1">
        <f t="shared" si="254"/>
        <v>3</v>
      </c>
      <c r="M4819" s="6">
        <f>+VLOOKUP(B4819,[36]Sheet1!$A:$H,8,0)</f>
        <v>45694</v>
      </c>
      <c r="N4819" t="s">
        <v>6629</v>
      </c>
      <c r="R4819" s="4"/>
    </row>
    <row r="4820" spans="1:18" hidden="1" x14ac:dyDescent="0.2">
      <c r="A4820" s="6">
        <v>45680</v>
      </c>
      <c r="B4820" s="2">
        <v>133</v>
      </c>
      <c r="C4820" s="2" t="s">
        <v>6529</v>
      </c>
      <c r="D4820" s="2" t="s">
        <v>1889</v>
      </c>
      <c r="E4820" s="1">
        <v>-73431</v>
      </c>
      <c r="F4820" s="8" t="s">
        <v>316</v>
      </c>
      <c r="G4820" s="1">
        <v>-5874</v>
      </c>
      <c r="H4820" s="1">
        <f t="shared" si="253"/>
        <v>-79305</v>
      </c>
      <c r="I4820" s="2" t="s">
        <v>24</v>
      </c>
      <c r="J4820" s="2" t="s">
        <v>349</v>
      </c>
      <c r="K4820" s="1">
        <f>+VLOOKUP(B4820,[39]Sheet1!$A:$H,6,0)</f>
        <v>-73425</v>
      </c>
      <c r="L4820" s="1">
        <f t="shared" si="254"/>
        <v>6</v>
      </c>
      <c r="M4820" s="6">
        <f>+VLOOKUP(B4820,[39]Sheet1!$A:$H,8,0)</f>
        <v>45750</v>
      </c>
      <c r="N4820" t="s">
        <v>6822</v>
      </c>
      <c r="R4820" s="4"/>
    </row>
    <row r="4821" spans="1:18" hidden="1" x14ac:dyDescent="0.2">
      <c r="A4821" s="6">
        <v>45681</v>
      </c>
      <c r="B4821" s="2">
        <v>6719</v>
      </c>
      <c r="C4821" s="2" t="s">
        <v>6517</v>
      </c>
      <c r="D4821" s="2" t="s">
        <v>6624</v>
      </c>
      <c r="E4821" s="1">
        <v>6554250</v>
      </c>
      <c r="F4821" s="8" t="s">
        <v>316</v>
      </c>
      <c r="G4821" s="1">
        <v>524340</v>
      </c>
      <c r="H4821" s="1">
        <f t="shared" si="253"/>
        <v>7078590</v>
      </c>
      <c r="I4821" s="2" t="s">
        <v>1893</v>
      </c>
      <c r="J4821" s="2" t="s">
        <v>375</v>
      </c>
      <c r="K4821" s="1">
        <f>+VLOOKUP(B4821,[36]Sheet1!$A:$H,6,0)</f>
        <v>6554250</v>
      </c>
      <c r="L4821" s="1">
        <f t="shared" si="254"/>
        <v>0</v>
      </c>
      <c r="M4821" s="6">
        <f>+VLOOKUP(B4821,[36]Sheet1!$A:$H,8,0)</f>
        <v>45694</v>
      </c>
      <c r="N4821" t="s">
        <v>6629</v>
      </c>
      <c r="R4821" s="4"/>
    </row>
    <row r="4822" spans="1:18" hidden="1" x14ac:dyDescent="0.2">
      <c r="A4822" s="6">
        <v>45681</v>
      </c>
      <c r="B4822" s="2">
        <v>6720</v>
      </c>
      <c r="C4822" s="2" t="s">
        <v>6517</v>
      </c>
      <c r="D4822" s="2" t="s">
        <v>6625</v>
      </c>
      <c r="E4822" s="1">
        <v>27064840</v>
      </c>
      <c r="F4822" s="8" t="s">
        <v>316</v>
      </c>
      <c r="G4822" s="1">
        <v>2165187</v>
      </c>
      <c r="H4822" s="1">
        <f t="shared" si="253"/>
        <v>29230027</v>
      </c>
      <c r="I4822" s="2" t="s">
        <v>1893</v>
      </c>
      <c r="J4822" s="2" t="s">
        <v>375</v>
      </c>
      <c r="K4822" s="1">
        <f>+VLOOKUP(B4822,[36]Sheet1!$A:$H,6,0)</f>
        <v>27064838</v>
      </c>
      <c r="L4822" s="1">
        <f t="shared" si="254"/>
        <v>-2</v>
      </c>
      <c r="M4822" s="6">
        <f>+VLOOKUP(B4822,[36]Sheet1!$A:$H,8,0)</f>
        <v>45694</v>
      </c>
      <c r="N4822" t="s">
        <v>6629</v>
      </c>
      <c r="R4822" s="4"/>
    </row>
    <row r="4823" spans="1:18" hidden="1" x14ac:dyDescent="0.2">
      <c r="A4823" s="6">
        <v>45681</v>
      </c>
      <c r="B4823" s="2">
        <v>6721</v>
      </c>
      <c r="C4823" s="2" t="s">
        <v>6517</v>
      </c>
      <c r="D4823" s="2" t="s">
        <v>6626</v>
      </c>
      <c r="E4823" s="1">
        <v>5534670</v>
      </c>
      <c r="F4823" s="8" t="s">
        <v>316</v>
      </c>
      <c r="G4823" s="1">
        <v>442774</v>
      </c>
      <c r="H4823" s="1">
        <f t="shared" si="253"/>
        <v>5977444</v>
      </c>
      <c r="I4823" s="2" t="s">
        <v>1893</v>
      </c>
      <c r="J4823" s="2" t="s">
        <v>375</v>
      </c>
      <c r="K4823" s="1">
        <f>+VLOOKUP(B4823,[36]Sheet1!$A:$H,6,0)</f>
        <v>5534675</v>
      </c>
      <c r="L4823" s="1">
        <f t="shared" si="254"/>
        <v>5</v>
      </c>
      <c r="M4823" s="6">
        <f>+VLOOKUP(B4823,[36]Sheet1!$A:$H,8,0)</f>
        <v>45694</v>
      </c>
      <c r="N4823" t="s">
        <v>6629</v>
      </c>
      <c r="R4823" s="4"/>
    </row>
    <row r="4824" spans="1:18" hidden="1" x14ac:dyDescent="0.2">
      <c r="A4824" s="6">
        <v>45681</v>
      </c>
      <c r="B4824" s="2">
        <v>6722</v>
      </c>
      <c r="C4824" s="2" t="s">
        <v>6517</v>
      </c>
      <c r="D4824" s="2" t="s">
        <v>6627</v>
      </c>
      <c r="E4824" s="1">
        <v>6072360</v>
      </c>
      <c r="F4824" s="8" t="s">
        <v>316</v>
      </c>
      <c r="G4824" s="1">
        <v>485789</v>
      </c>
      <c r="H4824" s="1">
        <f t="shared" si="253"/>
        <v>6558149</v>
      </c>
      <c r="I4824" s="2" t="s">
        <v>1893</v>
      </c>
      <c r="J4824" s="2" t="s">
        <v>375</v>
      </c>
      <c r="K4824" s="1">
        <f>+VLOOKUP(B4824,[36]Sheet1!$A:$H,6,0)</f>
        <v>6072363</v>
      </c>
      <c r="L4824" s="1">
        <f t="shared" si="254"/>
        <v>3</v>
      </c>
      <c r="M4824" s="6">
        <f>+VLOOKUP(B4824,[36]Sheet1!$A:$H,8,0)</f>
        <v>45694</v>
      </c>
      <c r="N4824" t="s">
        <v>6629</v>
      </c>
      <c r="R4824" s="4"/>
    </row>
    <row r="4825" spans="1:18" hidden="1" x14ac:dyDescent="0.2">
      <c r="A4825" s="6">
        <v>45681</v>
      </c>
      <c r="B4825" s="2">
        <v>6723</v>
      </c>
      <c r="C4825" s="2" t="s">
        <v>6517</v>
      </c>
      <c r="D4825" s="2" t="s">
        <v>6628</v>
      </c>
      <c r="E4825" s="1">
        <v>10019394</v>
      </c>
      <c r="F4825" s="8" t="s">
        <v>316</v>
      </c>
      <c r="G4825" s="1">
        <v>801552</v>
      </c>
      <c r="H4825" s="1">
        <f t="shared" si="253"/>
        <v>10820946</v>
      </c>
      <c r="I4825" s="2" t="s">
        <v>1893</v>
      </c>
      <c r="J4825" s="2" t="s">
        <v>375</v>
      </c>
      <c r="K4825" s="1">
        <f>+VLOOKUP(B4825,[36]Sheet1!$A:$H,6,0)</f>
        <v>10019400</v>
      </c>
      <c r="L4825" s="1">
        <f t="shared" si="254"/>
        <v>6</v>
      </c>
      <c r="M4825" s="6">
        <f>+VLOOKUP(B4825,[36]Sheet1!$A:$H,8,0)</f>
        <v>45694</v>
      </c>
      <c r="N4825" t="s">
        <v>6629</v>
      </c>
      <c r="R4825" s="4"/>
    </row>
    <row r="4826" spans="1:18" hidden="1" x14ac:dyDescent="0.2">
      <c r="A4826" s="6">
        <v>45692</v>
      </c>
      <c r="B4826" s="2">
        <v>7034</v>
      </c>
      <c r="C4826" s="2" t="s">
        <v>6517</v>
      </c>
      <c r="D4826" s="2" t="s">
        <v>6630</v>
      </c>
      <c r="E4826" s="1">
        <v>22615100</v>
      </c>
      <c r="F4826" s="8" t="s">
        <v>316</v>
      </c>
      <c r="G4826" s="1">
        <v>1809208</v>
      </c>
      <c r="H4826" s="1">
        <v>23520316</v>
      </c>
      <c r="I4826" s="2" t="s">
        <v>2355</v>
      </c>
      <c r="J4826" s="2" t="s">
        <v>2013</v>
      </c>
      <c r="K4826" s="1">
        <f>+VLOOKUP(B4826,[37]Sheet1!$A:$H,6,0)</f>
        <v>22615100</v>
      </c>
      <c r="L4826" s="1">
        <f t="shared" ref="L4826:L4889" si="255">+K4826-E4826</f>
        <v>0</v>
      </c>
      <c r="M4826" s="6">
        <f>+VLOOKUP(B4826,[37]Sheet1!$A:$H,8,0)</f>
        <v>45720</v>
      </c>
      <c r="N4826" t="s">
        <v>6731</v>
      </c>
      <c r="R4826" s="4"/>
    </row>
    <row r="4827" spans="1:18" hidden="1" x14ac:dyDescent="0.2">
      <c r="A4827" s="6">
        <v>45692</v>
      </c>
      <c r="B4827" s="2">
        <v>7035</v>
      </c>
      <c r="C4827" s="2" t="s">
        <v>6517</v>
      </c>
      <c r="D4827" s="2" t="s">
        <v>6631</v>
      </c>
      <c r="E4827" s="1">
        <v>23509200</v>
      </c>
      <c r="F4827" s="8" t="s">
        <v>316</v>
      </c>
      <c r="G4827" s="1">
        <v>1880736</v>
      </c>
      <c r="H4827" s="1">
        <v>25389936</v>
      </c>
      <c r="I4827" s="2" t="s">
        <v>2355</v>
      </c>
      <c r="J4827" s="2" t="s">
        <v>2013</v>
      </c>
      <c r="K4827" s="1">
        <f>+VLOOKUP(B4827,[37]Sheet1!$A:$H,6,0)</f>
        <v>23509200</v>
      </c>
      <c r="L4827" s="1">
        <f t="shared" si="255"/>
        <v>0</v>
      </c>
      <c r="M4827" s="6">
        <f>+VLOOKUP(B4827,[37]Sheet1!$A:$H,8,0)</f>
        <v>45720</v>
      </c>
      <c r="N4827" t="s">
        <v>6731</v>
      </c>
      <c r="R4827" s="4"/>
    </row>
    <row r="4828" spans="1:18" hidden="1" x14ac:dyDescent="0.2">
      <c r="A4828" s="6">
        <v>45692</v>
      </c>
      <c r="B4828" s="2">
        <v>7036</v>
      </c>
      <c r="C4828" s="2" t="s">
        <v>6517</v>
      </c>
      <c r="D4828" s="2" t="s">
        <v>6632</v>
      </c>
      <c r="E4828" s="1">
        <v>4014640</v>
      </c>
      <c r="F4828" s="8" t="s">
        <v>316</v>
      </c>
      <c r="G4828" s="1">
        <v>321171</v>
      </c>
      <c r="H4828" s="1">
        <v>4335811</v>
      </c>
      <c r="I4828" s="2" t="s">
        <v>2355</v>
      </c>
      <c r="J4828" s="2" t="s">
        <v>2013</v>
      </c>
      <c r="K4828" s="1">
        <f>+VLOOKUP(B4828,[37]Sheet1!$A:$H,6,0)</f>
        <v>4014638</v>
      </c>
      <c r="L4828" s="1">
        <f t="shared" si="255"/>
        <v>-2</v>
      </c>
      <c r="M4828" s="6">
        <f>+VLOOKUP(B4828,[37]Sheet1!$A:$H,8,0)</f>
        <v>45720</v>
      </c>
      <c r="N4828" t="s">
        <v>6731</v>
      </c>
      <c r="R4828" s="4"/>
    </row>
    <row r="4829" spans="1:18" hidden="1" x14ac:dyDescent="0.2">
      <c r="A4829" s="6">
        <v>45692</v>
      </c>
      <c r="B4829" s="2">
        <v>7037</v>
      </c>
      <c r="C4829" s="2" t="s">
        <v>6517</v>
      </c>
      <c r="D4829" s="2" t="s">
        <v>6633</v>
      </c>
      <c r="E4829" s="1">
        <v>42527437</v>
      </c>
      <c r="F4829" s="8" t="s">
        <v>316</v>
      </c>
      <c r="G4829" s="1">
        <v>3402195</v>
      </c>
      <c r="H4829" s="1">
        <v>45929632</v>
      </c>
      <c r="I4829" s="2" t="s">
        <v>2339</v>
      </c>
      <c r="J4829" s="2" t="s">
        <v>1408</v>
      </c>
      <c r="K4829" s="1">
        <f>+VLOOKUP(B4829,[37]Sheet1!$A:$H,6,0)</f>
        <v>42527438</v>
      </c>
      <c r="L4829" s="1">
        <f t="shared" si="255"/>
        <v>1</v>
      </c>
      <c r="M4829" s="6">
        <f>+VLOOKUP(B4829,[37]Sheet1!$A:$H,8,0)</f>
        <v>45720</v>
      </c>
      <c r="N4829" t="s">
        <v>6731</v>
      </c>
      <c r="R4829" s="4"/>
    </row>
    <row r="4830" spans="1:18" hidden="1" x14ac:dyDescent="0.2">
      <c r="A4830" s="6">
        <v>45692</v>
      </c>
      <c r="B4830" s="2">
        <v>7038</v>
      </c>
      <c r="C4830" s="2" t="s">
        <v>6517</v>
      </c>
      <c r="D4830" s="2" t="s">
        <v>6634</v>
      </c>
      <c r="E4830" s="1">
        <v>1254575</v>
      </c>
      <c r="F4830" s="8" t="s">
        <v>316</v>
      </c>
      <c r="G4830" s="1">
        <v>100366</v>
      </c>
      <c r="H4830" s="1">
        <v>1354941</v>
      </c>
      <c r="I4830" s="2" t="s">
        <v>2339</v>
      </c>
      <c r="J4830" s="2" t="s">
        <v>1408</v>
      </c>
      <c r="K4830" s="1">
        <f>+VLOOKUP(B4830,[37]Sheet1!$A:$H,6,0)</f>
        <v>1254575</v>
      </c>
      <c r="L4830" s="1">
        <f t="shared" si="255"/>
        <v>0</v>
      </c>
      <c r="M4830" s="6">
        <f>+VLOOKUP(B4830,[37]Sheet1!$A:$H,8,0)</f>
        <v>45720</v>
      </c>
      <c r="N4830" t="s">
        <v>6731</v>
      </c>
      <c r="R4830" s="4"/>
    </row>
    <row r="4831" spans="1:18" hidden="1" x14ac:dyDescent="0.2">
      <c r="A4831" s="6">
        <v>45693</v>
      </c>
      <c r="B4831" s="2">
        <v>7040</v>
      </c>
      <c r="C4831" s="2" t="s">
        <v>6517</v>
      </c>
      <c r="D4831" s="2" t="s">
        <v>6635</v>
      </c>
      <c r="E4831" s="1">
        <v>1769718</v>
      </c>
      <c r="F4831" s="8" t="s">
        <v>316</v>
      </c>
      <c r="G4831" s="1">
        <v>141577</v>
      </c>
      <c r="H4831" s="1">
        <v>1911295</v>
      </c>
      <c r="I4831" s="2" t="s">
        <v>2818</v>
      </c>
      <c r="J4831" s="2" t="s">
        <v>364</v>
      </c>
      <c r="K4831" s="1">
        <f>+VLOOKUP(B4831,[37]Sheet1!$A:$H,6,0)</f>
        <v>1769713</v>
      </c>
      <c r="L4831" s="1">
        <f t="shared" si="255"/>
        <v>-5</v>
      </c>
      <c r="M4831" s="6">
        <f>+VLOOKUP(B4831,[37]Sheet1!$A:$H,8,0)</f>
        <v>45720</v>
      </c>
      <c r="N4831" t="s">
        <v>6731</v>
      </c>
      <c r="R4831" s="4"/>
    </row>
    <row r="4832" spans="1:18" hidden="1" x14ac:dyDescent="0.2">
      <c r="A4832" s="6">
        <v>45693</v>
      </c>
      <c r="B4832" s="2">
        <v>7041</v>
      </c>
      <c r="C4832" s="2" t="s">
        <v>6517</v>
      </c>
      <c r="D4832" s="2" t="s">
        <v>6636</v>
      </c>
      <c r="E4832" s="1">
        <v>6072360</v>
      </c>
      <c r="F4832" s="8" t="s">
        <v>316</v>
      </c>
      <c r="G4832" s="1">
        <v>485789</v>
      </c>
      <c r="H4832" s="1">
        <v>6558149</v>
      </c>
      <c r="I4832" s="2" t="s">
        <v>2818</v>
      </c>
      <c r="J4832" s="2" t="s">
        <v>364</v>
      </c>
      <c r="K4832" s="1">
        <f>+VLOOKUP(B4832,[37]Sheet1!$A:$H,6,0)</f>
        <v>6072363</v>
      </c>
      <c r="L4832" s="1">
        <f t="shared" si="255"/>
        <v>3</v>
      </c>
      <c r="M4832" s="6">
        <f>+VLOOKUP(B4832,[37]Sheet1!$A:$H,8,0)</f>
        <v>45720</v>
      </c>
      <c r="N4832" t="s">
        <v>6731</v>
      </c>
      <c r="R4832" s="4"/>
    </row>
    <row r="4833" spans="1:18" hidden="1" x14ac:dyDescent="0.2">
      <c r="A4833" s="6">
        <v>45693</v>
      </c>
      <c r="B4833" s="2">
        <v>7042</v>
      </c>
      <c r="C4833" s="2" t="s">
        <v>6517</v>
      </c>
      <c r="D4833" s="2" t="s">
        <v>6637</v>
      </c>
      <c r="E4833" s="1">
        <v>9158870</v>
      </c>
      <c r="F4833" s="8" t="s">
        <v>316</v>
      </c>
      <c r="G4833" s="1">
        <v>732710</v>
      </c>
      <c r="H4833" s="1">
        <v>9891580</v>
      </c>
      <c r="I4833" s="2" t="s">
        <v>1554</v>
      </c>
      <c r="J4833" s="2" t="s">
        <v>2830</v>
      </c>
      <c r="K4833" s="1">
        <f>+VLOOKUP(B4833,[37]Sheet1!$A:$H,6,0)</f>
        <v>9158875</v>
      </c>
      <c r="L4833" s="1">
        <f t="shared" si="255"/>
        <v>5</v>
      </c>
      <c r="M4833" s="6">
        <f>+VLOOKUP(B4833,[37]Sheet1!$A:$H,8,0)</f>
        <v>45720</v>
      </c>
      <c r="N4833" t="s">
        <v>6731</v>
      </c>
      <c r="R4833" s="4"/>
    </row>
    <row r="4834" spans="1:18" hidden="1" x14ac:dyDescent="0.2">
      <c r="A4834" s="6">
        <v>45693</v>
      </c>
      <c r="B4834" s="2">
        <v>7043</v>
      </c>
      <c r="C4834" s="2" t="s">
        <v>6517</v>
      </c>
      <c r="D4834" s="2" t="s">
        <v>6638</v>
      </c>
      <c r="E4834" s="1">
        <v>1110580</v>
      </c>
      <c r="F4834" s="8" t="s">
        <v>316</v>
      </c>
      <c r="G4834" s="1">
        <v>88846</v>
      </c>
      <c r="H4834" s="1">
        <v>1199426</v>
      </c>
      <c r="I4834" s="2" t="s">
        <v>1554</v>
      </c>
      <c r="J4834" s="2" t="s">
        <v>2830</v>
      </c>
      <c r="K4834" s="1">
        <f>+VLOOKUP(B4834,[37]Sheet1!$A:$H,6,0)</f>
        <v>1110575</v>
      </c>
      <c r="L4834" s="1">
        <f t="shared" si="255"/>
        <v>-5</v>
      </c>
      <c r="M4834" s="6">
        <f>+VLOOKUP(B4834,[37]Sheet1!$A:$H,8,0)</f>
        <v>45720</v>
      </c>
      <c r="N4834" t="s">
        <v>6731</v>
      </c>
      <c r="R4834" s="4"/>
    </row>
    <row r="4835" spans="1:18" hidden="1" x14ac:dyDescent="0.2">
      <c r="A4835" s="6">
        <v>45693</v>
      </c>
      <c r="B4835" s="2">
        <v>7133</v>
      </c>
      <c r="C4835" s="2" t="s">
        <v>6517</v>
      </c>
      <c r="D4835" s="2" t="s">
        <v>6639</v>
      </c>
      <c r="E4835" s="1">
        <v>3612720</v>
      </c>
      <c r="F4835" s="8" t="s">
        <v>316</v>
      </c>
      <c r="G4835" s="1">
        <v>289018</v>
      </c>
      <c r="H4835" s="1">
        <v>3901738</v>
      </c>
      <c r="I4835" s="2" t="s">
        <v>431</v>
      </c>
      <c r="J4835" s="2" t="s">
        <v>2857</v>
      </c>
      <c r="K4835" s="1">
        <f>+VLOOKUP(B4835,[37]Sheet1!$A:$H,6,0)</f>
        <v>3612725</v>
      </c>
      <c r="L4835" s="1">
        <f t="shared" si="255"/>
        <v>5</v>
      </c>
      <c r="M4835" s="6">
        <f>+VLOOKUP(B4835,[37]Sheet1!$A:$H,8,0)</f>
        <v>45720</v>
      </c>
      <c r="N4835" t="s">
        <v>6731</v>
      </c>
      <c r="R4835" s="4"/>
    </row>
    <row r="4836" spans="1:18" hidden="1" x14ac:dyDescent="0.2">
      <c r="A4836" s="6">
        <v>45693</v>
      </c>
      <c r="B4836" s="2">
        <v>7134</v>
      </c>
      <c r="C4836" s="2" t="s">
        <v>6517</v>
      </c>
      <c r="D4836" s="2" t="s">
        <v>6640</v>
      </c>
      <c r="E4836" s="1">
        <v>3889975</v>
      </c>
      <c r="F4836" s="8" t="s">
        <v>316</v>
      </c>
      <c r="G4836" s="1">
        <v>311198</v>
      </c>
      <c r="H4836" s="1">
        <v>4201173</v>
      </c>
      <c r="I4836" s="2" t="s">
        <v>2445</v>
      </c>
      <c r="J4836" s="2" t="s">
        <v>1098</v>
      </c>
      <c r="K4836" s="1">
        <f>+VLOOKUP(B4836,[37]Sheet1!$A:$H,6,0)</f>
        <v>3889975</v>
      </c>
      <c r="L4836" s="1">
        <f t="shared" si="255"/>
        <v>0</v>
      </c>
      <c r="M4836" s="6">
        <f>+VLOOKUP(B4836,[37]Sheet1!$A:$H,8,0)</f>
        <v>45720</v>
      </c>
      <c r="N4836" t="s">
        <v>6731</v>
      </c>
      <c r="R4836" s="4"/>
    </row>
    <row r="4837" spans="1:18" hidden="1" x14ac:dyDescent="0.2">
      <c r="A4837" s="6">
        <v>45693</v>
      </c>
      <c r="B4837" s="2">
        <v>7135</v>
      </c>
      <c r="C4837" s="2" t="s">
        <v>6517</v>
      </c>
      <c r="D4837" s="2" t="s">
        <v>6641</v>
      </c>
      <c r="E4837" s="1">
        <v>21224295</v>
      </c>
      <c r="F4837" s="8" t="s">
        <v>316</v>
      </c>
      <c r="G4837" s="1">
        <v>1697944</v>
      </c>
      <c r="H4837" s="1">
        <v>22922239</v>
      </c>
      <c r="I4837" s="2" t="s">
        <v>944</v>
      </c>
      <c r="J4837" s="2" t="s">
        <v>319</v>
      </c>
      <c r="K4837" s="1">
        <f>+VLOOKUP(B4837,[37]Sheet1!$A:$H,6,0)</f>
        <v>21224300</v>
      </c>
      <c r="L4837" s="1">
        <f t="shared" si="255"/>
        <v>5</v>
      </c>
      <c r="M4837" s="6">
        <f>+VLOOKUP(B4837,[37]Sheet1!$A:$H,8,0)</f>
        <v>45720</v>
      </c>
      <c r="N4837" t="s">
        <v>6731</v>
      </c>
      <c r="R4837" s="4"/>
    </row>
    <row r="4838" spans="1:18" hidden="1" x14ac:dyDescent="0.2">
      <c r="A4838" s="6">
        <v>45693</v>
      </c>
      <c r="B4838" s="2">
        <v>7136</v>
      </c>
      <c r="C4838" s="2" t="s">
        <v>6517</v>
      </c>
      <c r="D4838" s="2" t="s">
        <v>6642</v>
      </c>
      <c r="E4838" s="1">
        <v>5874480</v>
      </c>
      <c r="F4838" s="8" t="s">
        <v>316</v>
      </c>
      <c r="G4838" s="1">
        <v>469958</v>
      </c>
      <c r="H4838" s="1">
        <v>6344438</v>
      </c>
      <c r="I4838" s="2" t="s">
        <v>944</v>
      </c>
      <c r="J4838" s="2" t="s">
        <v>319</v>
      </c>
      <c r="K4838" s="1">
        <f>+VLOOKUP(B4838,[37]Sheet1!$A:$H,6,0)</f>
        <v>5874475</v>
      </c>
      <c r="L4838" s="1">
        <f t="shared" si="255"/>
        <v>-5</v>
      </c>
      <c r="M4838" s="6">
        <f>+VLOOKUP(B4838,[37]Sheet1!$A:$H,8,0)</f>
        <v>45720</v>
      </c>
      <c r="N4838" t="s">
        <v>6731</v>
      </c>
      <c r="R4838" s="4"/>
    </row>
    <row r="4839" spans="1:18" hidden="1" x14ac:dyDescent="0.2">
      <c r="A4839" s="6">
        <v>45693</v>
      </c>
      <c r="B4839" s="2">
        <v>7137</v>
      </c>
      <c r="C4839" s="2" t="s">
        <v>6517</v>
      </c>
      <c r="D4839" s="2" t="s">
        <v>6643</v>
      </c>
      <c r="E4839" s="1">
        <v>3254680</v>
      </c>
      <c r="F4839" s="8" t="s">
        <v>316</v>
      </c>
      <c r="G4839" s="1">
        <v>260374</v>
      </c>
      <c r="H4839" s="1">
        <v>3515054</v>
      </c>
      <c r="I4839" s="2" t="s">
        <v>24</v>
      </c>
      <c r="J4839" s="2" t="s">
        <v>349</v>
      </c>
      <c r="K4839" s="1">
        <f>+VLOOKUP(B4839,[37]Sheet1!$A:$H,6,0)</f>
        <v>3254675</v>
      </c>
      <c r="L4839" s="1">
        <f t="shared" si="255"/>
        <v>-5</v>
      </c>
      <c r="M4839" s="6">
        <f>+VLOOKUP(B4839,[37]Sheet1!$A:$H,8,0)</f>
        <v>45720</v>
      </c>
      <c r="N4839" t="s">
        <v>6731</v>
      </c>
      <c r="R4839" s="4"/>
    </row>
    <row r="4840" spans="1:18" hidden="1" x14ac:dyDescent="0.2">
      <c r="A4840" s="6">
        <v>45695</v>
      </c>
      <c r="B4840" s="2">
        <v>8168</v>
      </c>
      <c r="C4840" s="2" t="s">
        <v>6517</v>
      </c>
      <c r="D4840" s="2" t="s">
        <v>6644</v>
      </c>
      <c r="E4840" s="1">
        <v>13337920</v>
      </c>
      <c r="F4840" s="8" t="s">
        <v>316</v>
      </c>
      <c r="G4840" s="1">
        <v>1067034</v>
      </c>
      <c r="H4840" s="1">
        <v>14404954</v>
      </c>
      <c r="I4840" s="2" t="s">
        <v>1893</v>
      </c>
      <c r="J4840" s="2" t="s">
        <v>375</v>
      </c>
      <c r="K4840" s="1">
        <f>+VLOOKUP(B4840,[37]Sheet1!$A:$H,6,0)</f>
        <v>13337925</v>
      </c>
      <c r="L4840" s="1">
        <f t="shared" si="255"/>
        <v>5</v>
      </c>
      <c r="M4840" s="6">
        <f>+VLOOKUP(B4840,[37]Sheet1!$A:$H,8,0)</f>
        <v>45720</v>
      </c>
      <c r="N4840" t="s">
        <v>6731</v>
      </c>
      <c r="R4840" s="4"/>
    </row>
    <row r="4841" spans="1:18" hidden="1" x14ac:dyDescent="0.2">
      <c r="A4841" s="6">
        <v>45695</v>
      </c>
      <c r="B4841" s="2">
        <v>8169</v>
      </c>
      <c r="C4841" s="2" t="s">
        <v>6517</v>
      </c>
      <c r="D4841" s="2" t="s">
        <v>6645</v>
      </c>
      <c r="E4841" s="1">
        <v>16658700</v>
      </c>
      <c r="F4841" s="8" t="s">
        <v>316</v>
      </c>
      <c r="G4841" s="1">
        <v>1332696</v>
      </c>
      <c r="H4841" s="1">
        <v>17991396</v>
      </c>
      <c r="I4841" s="2" t="s">
        <v>1893</v>
      </c>
      <c r="J4841" s="2" t="s">
        <v>375</v>
      </c>
      <c r="K4841" s="1">
        <f>+VLOOKUP(B4841,[37]Sheet1!$A:$H,6,0)</f>
        <v>16658700</v>
      </c>
      <c r="L4841" s="1">
        <f t="shared" si="255"/>
        <v>0</v>
      </c>
      <c r="M4841" s="6">
        <f>+VLOOKUP(B4841,[37]Sheet1!$A:$H,8,0)</f>
        <v>45720</v>
      </c>
      <c r="N4841" t="s">
        <v>6731</v>
      </c>
      <c r="R4841" s="4"/>
    </row>
    <row r="4842" spans="1:18" hidden="1" x14ac:dyDescent="0.2">
      <c r="A4842" s="6">
        <v>45695</v>
      </c>
      <c r="B4842" s="2">
        <v>8170</v>
      </c>
      <c r="C4842" s="2" t="s">
        <v>6517</v>
      </c>
      <c r="D4842" s="2" t="s">
        <v>6646</v>
      </c>
      <c r="E4842" s="1">
        <v>17463700</v>
      </c>
      <c r="F4842" s="8" t="s">
        <v>316</v>
      </c>
      <c r="G4842" s="1">
        <v>1397096</v>
      </c>
      <c r="H4842" s="1">
        <v>18860796</v>
      </c>
      <c r="I4842" s="2" t="s">
        <v>1893</v>
      </c>
      <c r="J4842" s="2" t="s">
        <v>375</v>
      </c>
      <c r="K4842" s="1">
        <f>+VLOOKUP(B4842,[37]Sheet1!$A:$H,6,0)</f>
        <v>17463700</v>
      </c>
      <c r="L4842" s="1">
        <f t="shared" si="255"/>
        <v>0</v>
      </c>
      <c r="M4842" s="6">
        <f>+VLOOKUP(B4842,[37]Sheet1!$A:$H,8,0)</f>
        <v>45720</v>
      </c>
      <c r="N4842" t="s">
        <v>6731</v>
      </c>
      <c r="R4842" s="4"/>
    </row>
    <row r="4843" spans="1:18" hidden="1" x14ac:dyDescent="0.2">
      <c r="A4843" s="6">
        <v>45695</v>
      </c>
      <c r="B4843" s="2">
        <v>8172</v>
      </c>
      <c r="C4843" s="2" t="s">
        <v>6517</v>
      </c>
      <c r="D4843" s="2" t="s">
        <v>6647</v>
      </c>
      <c r="E4843" s="1">
        <v>18209220</v>
      </c>
      <c r="F4843" s="8" t="s">
        <v>316</v>
      </c>
      <c r="G4843" s="1">
        <v>1456738</v>
      </c>
      <c r="H4843" s="1">
        <v>19665958</v>
      </c>
      <c r="I4843" s="2" t="s">
        <v>1893</v>
      </c>
      <c r="J4843" s="2" t="s">
        <v>375</v>
      </c>
      <c r="K4843" s="1">
        <f>+VLOOKUP(B4843,[37]Sheet1!$A:$H,6,0)</f>
        <v>18209225</v>
      </c>
      <c r="L4843" s="1">
        <f t="shared" si="255"/>
        <v>5</v>
      </c>
      <c r="M4843" s="6">
        <f>+VLOOKUP(B4843,[37]Sheet1!$A:$H,8,0)</f>
        <v>45720</v>
      </c>
      <c r="N4843" t="s">
        <v>6731</v>
      </c>
      <c r="R4843" s="4"/>
    </row>
    <row r="4844" spans="1:18" hidden="1" x14ac:dyDescent="0.2">
      <c r="A4844" s="6">
        <v>45695</v>
      </c>
      <c r="B4844" s="2">
        <v>8175</v>
      </c>
      <c r="C4844" s="2" t="s">
        <v>6517</v>
      </c>
      <c r="D4844" s="2" t="s">
        <v>6648</v>
      </c>
      <c r="E4844" s="1">
        <v>10120600</v>
      </c>
      <c r="F4844" s="8" t="s">
        <v>316</v>
      </c>
      <c r="G4844" s="1">
        <v>809648</v>
      </c>
      <c r="H4844" s="1">
        <v>10930248</v>
      </c>
      <c r="I4844" s="2" t="s">
        <v>1893</v>
      </c>
      <c r="J4844" s="2" t="s">
        <v>375</v>
      </c>
      <c r="K4844" s="1">
        <f>+VLOOKUP(B4844,[37]Sheet1!$A:$H,6,0)</f>
        <v>10120600</v>
      </c>
      <c r="L4844" s="1">
        <f t="shared" si="255"/>
        <v>0</v>
      </c>
      <c r="M4844" s="6">
        <f>+VLOOKUP(B4844,[37]Sheet1!$A:$H,8,0)</f>
        <v>45720</v>
      </c>
      <c r="N4844" t="s">
        <v>6731</v>
      </c>
      <c r="R4844" s="4"/>
    </row>
    <row r="4845" spans="1:18" hidden="1" x14ac:dyDescent="0.2">
      <c r="A4845" s="6">
        <v>45695</v>
      </c>
      <c r="B4845" s="2">
        <v>8178</v>
      </c>
      <c r="C4845" s="2" t="s">
        <v>6517</v>
      </c>
      <c r="D4845" s="2" t="s">
        <v>6649</v>
      </c>
      <c r="E4845" s="1">
        <v>6780802</v>
      </c>
      <c r="F4845" s="8" t="s">
        <v>316</v>
      </c>
      <c r="G4845" s="1">
        <v>542464</v>
      </c>
      <c r="H4845" s="1">
        <v>7323266</v>
      </c>
      <c r="I4845" s="2" t="s">
        <v>1893</v>
      </c>
      <c r="J4845" s="2" t="s">
        <v>375</v>
      </c>
      <c r="K4845" s="1">
        <f>+VLOOKUP(B4845,[37]Sheet1!$A:$H,6,0)</f>
        <v>6780800</v>
      </c>
      <c r="L4845" s="1">
        <f t="shared" si="255"/>
        <v>-2</v>
      </c>
      <c r="M4845" s="6">
        <f>+VLOOKUP(B4845,[37]Sheet1!$A:$H,8,0)</f>
        <v>45720</v>
      </c>
      <c r="N4845" t="s">
        <v>6731</v>
      </c>
      <c r="R4845" s="4"/>
    </row>
    <row r="4846" spans="1:18" hidden="1" x14ac:dyDescent="0.2">
      <c r="A4846" s="6">
        <v>45695</v>
      </c>
      <c r="B4846" s="2">
        <v>8180</v>
      </c>
      <c r="C4846" s="2" t="s">
        <v>6517</v>
      </c>
      <c r="D4846" s="2" t="s">
        <v>6650</v>
      </c>
      <c r="E4846" s="1">
        <v>6072360</v>
      </c>
      <c r="F4846" s="8" t="s">
        <v>316</v>
      </c>
      <c r="G4846" s="1">
        <v>485789</v>
      </c>
      <c r="H4846" s="1">
        <v>6558149</v>
      </c>
      <c r="I4846" s="2" t="s">
        <v>1893</v>
      </c>
      <c r="J4846" s="2" t="s">
        <v>375</v>
      </c>
      <c r="K4846" s="1">
        <f>+VLOOKUP(B4846,[37]Sheet1!$A:$H,6,0)</f>
        <v>6072363</v>
      </c>
      <c r="L4846" s="1">
        <f t="shared" si="255"/>
        <v>3</v>
      </c>
      <c r="M4846" s="6">
        <f>+VLOOKUP(B4846,[37]Sheet1!$A:$H,8,0)</f>
        <v>45720</v>
      </c>
      <c r="N4846" t="s">
        <v>6731</v>
      </c>
      <c r="R4846" s="4"/>
    </row>
    <row r="4847" spans="1:18" hidden="1" x14ac:dyDescent="0.2">
      <c r="A4847" s="6">
        <v>45695</v>
      </c>
      <c r="B4847" s="2">
        <v>8183</v>
      </c>
      <c r="C4847" s="2" t="s">
        <v>6517</v>
      </c>
      <c r="D4847" s="2" t="s">
        <v>6651</v>
      </c>
      <c r="E4847" s="1">
        <v>17283180</v>
      </c>
      <c r="F4847" s="8" t="s">
        <v>316</v>
      </c>
      <c r="G4847" s="1">
        <v>1382654</v>
      </c>
      <c r="H4847" s="1">
        <v>18665834</v>
      </c>
      <c r="I4847" s="2" t="s">
        <v>1893</v>
      </c>
      <c r="J4847" s="2" t="s">
        <v>375</v>
      </c>
      <c r="K4847" s="1">
        <f>+VLOOKUP(B4847,[37]Sheet1!$A:$H,6,0)</f>
        <v>17283175</v>
      </c>
      <c r="L4847" s="1">
        <f t="shared" si="255"/>
        <v>-5</v>
      </c>
      <c r="M4847" s="6">
        <f>+VLOOKUP(B4847,[37]Sheet1!$A:$H,8,0)</f>
        <v>45720</v>
      </c>
      <c r="N4847" t="s">
        <v>6731</v>
      </c>
      <c r="R4847" s="4"/>
    </row>
    <row r="4848" spans="1:18" hidden="1" x14ac:dyDescent="0.2">
      <c r="A4848" s="6">
        <v>45695</v>
      </c>
      <c r="B4848" s="2">
        <v>8186</v>
      </c>
      <c r="C4848" s="2" t="s">
        <v>6517</v>
      </c>
      <c r="D4848" s="2" t="s">
        <v>6652</v>
      </c>
      <c r="E4848" s="1">
        <v>14023020</v>
      </c>
      <c r="F4848" s="8" t="s">
        <v>316</v>
      </c>
      <c r="G4848" s="1">
        <v>1121842</v>
      </c>
      <c r="H4848" s="1">
        <v>15144862</v>
      </c>
      <c r="I4848" s="2" t="s">
        <v>1893</v>
      </c>
      <c r="J4848" s="2" t="s">
        <v>375</v>
      </c>
      <c r="K4848" s="1">
        <f>+VLOOKUP(B4848,[37]Sheet1!$A:$H,6,0)</f>
        <v>14023025</v>
      </c>
      <c r="L4848" s="1">
        <f t="shared" si="255"/>
        <v>5</v>
      </c>
      <c r="M4848" s="6">
        <f>+VLOOKUP(B4848,[37]Sheet1!$A:$H,8,0)</f>
        <v>45720</v>
      </c>
      <c r="N4848" t="s">
        <v>6731</v>
      </c>
      <c r="R4848" s="4"/>
    </row>
    <row r="4849" spans="1:18" hidden="1" x14ac:dyDescent="0.2">
      <c r="A4849" s="6">
        <v>45696</v>
      </c>
      <c r="B4849" s="2">
        <v>8624</v>
      </c>
      <c r="C4849" s="2" t="s">
        <v>6517</v>
      </c>
      <c r="D4849" s="2" t="s">
        <v>6653</v>
      </c>
      <c r="E4849" s="1">
        <v>15113840</v>
      </c>
      <c r="F4849" s="8" t="s">
        <v>316</v>
      </c>
      <c r="G4849" s="1">
        <v>1209107</v>
      </c>
      <c r="H4849" s="1">
        <v>16322947</v>
      </c>
      <c r="I4849" s="2" t="s">
        <v>2355</v>
      </c>
      <c r="J4849" s="2" t="s">
        <v>2013</v>
      </c>
      <c r="K4849" s="1">
        <f>+VLOOKUP(B4849,[37]Sheet1!$A:$H,6,0)</f>
        <v>15113838</v>
      </c>
      <c r="L4849" s="1">
        <f t="shared" si="255"/>
        <v>-2</v>
      </c>
      <c r="M4849" s="6">
        <f>+VLOOKUP(B4849,[37]Sheet1!$A:$H,8,0)</f>
        <v>45720</v>
      </c>
      <c r="N4849" t="s">
        <v>6731</v>
      </c>
      <c r="R4849" s="4"/>
    </row>
    <row r="4850" spans="1:18" hidden="1" x14ac:dyDescent="0.2">
      <c r="A4850" s="6">
        <v>45696</v>
      </c>
      <c r="B4850" s="2">
        <v>8625</v>
      </c>
      <c r="C4850" s="2" t="s">
        <v>6517</v>
      </c>
      <c r="D4850" s="2" t="s">
        <v>6654</v>
      </c>
      <c r="E4850" s="1">
        <v>2395015</v>
      </c>
      <c r="F4850" s="8" t="s">
        <v>316</v>
      </c>
      <c r="G4850" s="1">
        <v>191601</v>
      </c>
      <c r="H4850" s="1">
        <v>2586616</v>
      </c>
      <c r="I4850" s="2" t="s">
        <v>2355</v>
      </c>
      <c r="J4850" s="2" t="s">
        <v>2013</v>
      </c>
      <c r="K4850" s="1">
        <f>+VLOOKUP(B4850,[37]Sheet1!$A:$H,6,0)</f>
        <v>2395013</v>
      </c>
      <c r="L4850" s="1">
        <f t="shared" si="255"/>
        <v>-2</v>
      </c>
      <c r="M4850" s="6">
        <f>+VLOOKUP(B4850,[37]Sheet1!$A:$H,8,0)</f>
        <v>45720</v>
      </c>
      <c r="N4850" t="s">
        <v>6731</v>
      </c>
      <c r="R4850" s="4"/>
    </row>
    <row r="4851" spans="1:18" hidden="1" x14ac:dyDescent="0.2">
      <c r="A4851" s="6">
        <v>45696</v>
      </c>
      <c r="B4851" s="2">
        <v>8626</v>
      </c>
      <c r="C4851" s="2" t="s">
        <v>6517</v>
      </c>
      <c r="D4851" s="2" t="s">
        <v>6655</v>
      </c>
      <c r="E4851" s="1">
        <v>2024120</v>
      </c>
      <c r="F4851" s="8" t="s">
        <v>316</v>
      </c>
      <c r="G4851" s="1">
        <v>161930</v>
      </c>
      <c r="H4851" s="1">
        <v>2186050</v>
      </c>
      <c r="I4851" s="2" t="s">
        <v>2355</v>
      </c>
      <c r="J4851" s="2" t="s">
        <v>2013</v>
      </c>
      <c r="K4851" s="1">
        <f>+VLOOKUP(B4851,[37]Sheet1!$A:$H,6,0)</f>
        <v>2024125</v>
      </c>
      <c r="L4851" s="1">
        <f t="shared" si="255"/>
        <v>5</v>
      </c>
      <c r="M4851" s="6">
        <f>+VLOOKUP(B4851,[37]Sheet1!$A:$H,8,0)</f>
        <v>45720</v>
      </c>
      <c r="N4851" t="s">
        <v>6731</v>
      </c>
      <c r="R4851" s="4"/>
    </row>
    <row r="4852" spans="1:18" hidden="1" x14ac:dyDescent="0.2">
      <c r="A4852" s="6">
        <v>45696</v>
      </c>
      <c r="B4852" s="2">
        <v>8627</v>
      </c>
      <c r="C4852" s="2" t="s">
        <v>6517</v>
      </c>
      <c r="D4852" s="2" t="s">
        <v>6656</v>
      </c>
      <c r="E4852" s="1">
        <v>17317660</v>
      </c>
      <c r="F4852" s="8" t="s">
        <v>316</v>
      </c>
      <c r="G4852" s="1">
        <v>1385413</v>
      </c>
      <c r="H4852" s="1">
        <v>18703073</v>
      </c>
      <c r="I4852" s="2" t="s">
        <v>2355</v>
      </c>
      <c r="J4852" s="2" t="s">
        <v>2013</v>
      </c>
      <c r="K4852" s="1">
        <f>+VLOOKUP(B4852,[37]Sheet1!$A:$H,6,0)</f>
        <v>17317663</v>
      </c>
      <c r="L4852" s="1">
        <f t="shared" si="255"/>
        <v>3</v>
      </c>
      <c r="M4852" s="6">
        <f>+VLOOKUP(B4852,[37]Sheet1!$A:$H,8,0)</f>
        <v>45720</v>
      </c>
      <c r="N4852" t="s">
        <v>6731</v>
      </c>
      <c r="R4852" s="4"/>
    </row>
    <row r="4853" spans="1:18" hidden="1" x14ac:dyDescent="0.2">
      <c r="A4853" s="6">
        <v>45696</v>
      </c>
      <c r="B4853" s="2">
        <v>8628</v>
      </c>
      <c r="C4853" s="2" t="s">
        <v>6517</v>
      </c>
      <c r="D4853" s="2" t="s">
        <v>6657</v>
      </c>
      <c r="E4853" s="1">
        <v>21119470</v>
      </c>
      <c r="F4853" s="8" t="s">
        <v>316</v>
      </c>
      <c r="G4853" s="1">
        <v>1689558</v>
      </c>
      <c r="H4853" s="1">
        <v>22809028</v>
      </c>
      <c r="I4853" s="2" t="s">
        <v>2355</v>
      </c>
      <c r="J4853" s="2" t="s">
        <v>2013</v>
      </c>
      <c r="K4853" s="1">
        <f>+VLOOKUP(B4853,[37]Sheet1!$A:$H,6,0)</f>
        <v>21119475</v>
      </c>
      <c r="L4853" s="1">
        <f t="shared" si="255"/>
        <v>5</v>
      </c>
      <c r="M4853" s="6">
        <f>+VLOOKUP(B4853,[37]Sheet1!$A:$H,8,0)</f>
        <v>45720</v>
      </c>
      <c r="N4853" t="s">
        <v>6731</v>
      </c>
      <c r="R4853" s="4"/>
    </row>
    <row r="4854" spans="1:18" hidden="1" x14ac:dyDescent="0.2">
      <c r="A4854" s="6">
        <v>45696</v>
      </c>
      <c r="B4854" s="2">
        <v>8629</v>
      </c>
      <c r="C4854" s="2" t="s">
        <v>6517</v>
      </c>
      <c r="D4854" s="2" t="s">
        <v>6658</v>
      </c>
      <c r="E4854" s="1">
        <v>2024120</v>
      </c>
      <c r="F4854" s="8" t="s">
        <v>316</v>
      </c>
      <c r="G4854" s="1">
        <v>161930</v>
      </c>
      <c r="H4854" s="1">
        <v>2186050</v>
      </c>
      <c r="I4854" s="2" t="s">
        <v>2355</v>
      </c>
      <c r="J4854" s="2" t="s">
        <v>2013</v>
      </c>
      <c r="K4854" s="1">
        <f>+VLOOKUP(B4854,[37]Sheet1!$A:$H,6,0)</f>
        <v>2024125</v>
      </c>
      <c r="L4854" s="1">
        <f t="shared" si="255"/>
        <v>5</v>
      </c>
      <c r="M4854" s="6">
        <f>+VLOOKUP(B4854,[37]Sheet1!$A:$H,8,0)</f>
        <v>45720</v>
      </c>
      <c r="N4854" t="s">
        <v>6731</v>
      </c>
      <c r="R4854" s="4"/>
    </row>
    <row r="4855" spans="1:18" hidden="1" x14ac:dyDescent="0.2">
      <c r="A4855" s="6">
        <v>45696</v>
      </c>
      <c r="B4855" s="2">
        <v>8630</v>
      </c>
      <c r="C4855" s="2" t="s">
        <v>6517</v>
      </c>
      <c r="D4855" s="2" t="s">
        <v>6659</v>
      </c>
      <c r="E4855" s="1">
        <v>2472280</v>
      </c>
      <c r="F4855" s="8" t="s">
        <v>316</v>
      </c>
      <c r="G4855" s="1">
        <v>197782</v>
      </c>
      <c r="H4855" s="1">
        <v>2670062</v>
      </c>
      <c r="I4855" s="2" t="s">
        <v>2119</v>
      </c>
      <c r="J4855" s="2" t="s">
        <v>1150</v>
      </c>
      <c r="K4855" s="1">
        <f>+VLOOKUP(B4855,[37]Sheet1!$A:$H,6,0)</f>
        <v>2472275</v>
      </c>
      <c r="L4855" s="1">
        <f t="shared" si="255"/>
        <v>-5</v>
      </c>
      <c r="M4855" s="6">
        <f>+VLOOKUP(B4855,[37]Sheet1!$A:$H,8,0)</f>
        <v>45720</v>
      </c>
      <c r="N4855" t="s">
        <v>6731</v>
      </c>
      <c r="R4855" s="4"/>
    </row>
    <row r="4856" spans="1:18" hidden="1" x14ac:dyDescent="0.2">
      <c r="A4856" s="6">
        <v>45696</v>
      </c>
      <c r="B4856" s="2">
        <v>8633</v>
      </c>
      <c r="C4856" s="2" t="s">
        <v>6517</v>
      </c>
      <c r="D4856" s="2" t="s">
        <v>6660</v>
      </c>
      <c r="E4856" s="1">
        <v>4048240</v>
      </c>
      <c r="F4856" s="8" t="s">
        <v>316</v>
      </c>
      <c r="G4856" s="1">
        <v>323859</v>
      </c>
      <c r="H4856" s="1">
        <v>4372099</v>
      </c>
      <c r="I4856" s="2" t="s">
        <v>2119</v>
      </c>
      <c r="J4856" s="2" t="s">
        <v>1150</v>
      </c>
      <c r="K4856" s="1">
        <f>+VLOOKUP(B4856,[37]Sheet1!$A:$H,6,0)</f>
        <v>4048238</v>
      </c>
      <c r="L4856" s="1">
        <f t="shared" si="255"/>
        <v>-2</v>
      </c>
      <c r="M4856" s="6">
        <f>+VLOOKUP(B4856,[37]Sheet1!$A:$H,8,0)</f>
        <v>45720</v>
      </c>
      <c r="N4856" t="s">
        <v>6731</v>
      </c>
      <c r="R4856" s="4"/>
    </row>
    <row r="4857" spans="1:18" hidden="1" x14ac:dyDescent="0.2">
      <c r="A4857" s="6">
        <v>45696</v>
      </c>
      <c r="B4857" s="2">
        <v>8655</v>
      </c>
      <c r="C4857" s="2" t="s">
        <v>6517</v>
      </c>
      <c r="D4857" s="2" t="s">
        <v>6661</v>
      </c>
      <c r="E4857" s="1">
        <v>10934780</v>
      </c>
      <c r="F4857" s="8" t="s">
        <v>316</v>
      </c>
      <c r="G4857" s="1">
        <v>874782</v>
      </c>
      <c r="H4857" s="1">
        <v>11809562</v>
      </c>
      <c r="I4857" s="2" t="s">
        <v>2355</v>
      </c>
      <c r="J4857" s="2" t="s">
        <v>2013</v>
      </c>
      <c r="K4857" s="1">
        <f>+VLOOKUP(B4857,[37]Sheet1!$A:$H,6,0)</f>
        <v>10934775</v>
      </c>
      <c r="L4857" s="1">
        <f t="shared" si="255"/>
        <v>-5</v>
      </c>
      <c r="M4857" s="6">
        <f>+VLOOKUP(B4857,[37]Sheet1!$A:$H,8,0)</f>
        <v>45720</v>
      </c>
      <c r="N4857" t="s">
        <v>6731</v>
      </c>
      <c r="R4857" s="4"/>
    </row>
    <row r="4858" spans="1:18" hidden="1" x14ac:dyDescent="0.2">
      <c r="A4858" s="6">
        <v>45699</v>
      </c>
      <c r="B4858" s="2">
        <v>8874</v>
      </c>
      <c r="C4858" s="2" t="s">
        <v>6517</v>
      </c>
      <c r="D4858" s="2" t="s">
        <v>6662</v>
      </c>
      <c r="E4858" s="1">
        <v>5027250</v>
      </c>
      <c r="F4858" s="8" t="s">
        <v>316</v>
      </c>
      <c r="G4858" s="1">
        <v>402180</v>
      </c>
      <c r="H4858" s="1">
        <v>5429430</v>
      </c>
      <c r="I4858" s="2" t="s">
        <v>2119</v>
      </c>
      <c r="J4858" s="2" t="s">
        <v>1150</v>
      </c>
      <c r="K4858" s="1">
        <f>+VLOOKUP(B4858,[37]Sheet1!$A:$H,6,0)</f>
        <v>5027250</v>
      </c>
      <c r="L4858" s="1">
        <f t="shared" si="255"/>
        <v>0</v>
      </c>
      <c r="M4858" s="6">
        <f>+VLOOKUP(B4858,[37]Sheet1!$A:$H,8,0)</f>
        <v>45720</v>
      </c>
      <c r="N4858" t="s">
        <v>6731</v>
      </c>
      <c r="R4858" s="4"/>
    </row>
    <row r="4859" spans="1:18" hidden="1" x14ac:dyDescent="0.2">
      <c r="A4859" s="6">
        <v>45699</v>
      </c>
      <c r="B4859" s="2">
        <v>8875</v>
      </c>
      <c r="C4859" s="2" t="s">
        <v>6517</v>
      </c>
      <c r="D4859" s="2" t="s">
        <v>6663</v>
      </c>
      <c r="E4859" s="1">
        <v>10345810</v>
      </c>
      <c r="F4859" s="8" t="s">
        <v>316</v>
      </c>
      <c r="G4859" s="1">
        <v>827665</v>
      </c>
      <c r="H4859" s="1">
        <v>11173475</v>
      </c>
      <c r="I4859" s="2" t="s">
        <v>2355</v>
      </c>
      <c r="J4859" s="2" t="s">
        <v>2013</v>
      </c>
      <c r="K4859" s="1">
        <f>+VLOOKUP(B4859,[37]Sheet1!$A:$H,6,0)</f>
        <v>10345813</v>
      </c>
      <c r="L4859" s="1">
        <f t="shared" si="255"/>
        <v>3</v>
      </c>
      <c r="M4859" s="6">
        <f>+VLOOKUP(B4859,[37]Sheet1!$A:$H,8,0)</f>
        <v>45720</v>
      </c>
      <c r="N4859" t="s">
        <v>6731</v>
      </c>
      <c r="R4859" s="4"/>
    </row>
    <row r="4860" spans="1:18" hidden="1" x14ac:dyDescent="0.2">
      <c r="A4860" s="6">
        <v>45699</v>
      </c>
      <c r="B4860" s="2">
        <v>8876</v>
      </c>
      <c r="C4860" s="2" t="s">
        <v>6517</v>
      </c>
      <c r="D4860" s="2" t="s">
        <v>6664</v>
      </c>
      <c r="E4860" s="1">
        <v>9218860</v>
      </c>
      <c r="F4860" s="8" t="s">
        <v>316</v>
      </c>
      <c r="G4860" s="1">
        <v>737509</v>
      </c>
      <c r="H4860" s="1">
        <v>9956369</v>
      </c>
      <c r="I4860" s="2" t="s">
        <v>2355</v>
      </c>
      <c r="J4860" s="2" t="s">
        <v>2013</v>
      </c>
      <c r="K4860" s="1">
        <f>+VLOOKUP(B4860,[37]Sheet1!$A:$H,6,0)</f>
        <v>9218863</v>
      </c>
      <c r="L4860" s="1">
        <f t="shared" si="255"/>
        <v>3</v>
      </c>
      <c r="M4860" s="6">
        <f>+VLOOKUP(B4860,[37]Sheet1!$A:$H,8,0)</f>
        <v>45720</v>
      </c>
      <c r="N4860" t="s">
        <v>6731</v>
      </c>
      <c r="R4860" s="4"/>
    </row>
    <row r="4861" spans="1:18" hidden="1" x14ac:dyDescent="0.2">
      <c r="A4861" s="6">
        <v>45699</v>
      </c>
      <c r="B4861" s="2">
        <v>8877</v>
      </c>
      <c r="C4861" s="2" t="s">
        <v>6517</v>
      </c>
      <c r="D4861" s="2" t="s">
        <v>6665</v>
      </c>
      <c r="E4861" s="1">
        <v>7110100</v>
      </c>
      <c r="F4861" s="8" t="s">
        <v>316</v>
      </c>
      <c r="G4861" s="1">
        <v>568808</v>
      </c>
      <c r="H4861" s="1">
        <v>7678908</v>
      </c>
      <c r="I4861" s="2" t="s">
        <v>2355</v>
      </c>
      <c r="J4861" s="2" t="s">
        <v>2013</v>
      </c>
      <c r="K4861" s="1">
        <f>+VLOOKUP(B4861,[37]Sheet1!$A:$H,6,0)</f>
        <v>7110100</v>
      </c>
      <c r="L4861" s="1">
        <f t="shared" si="255"/>
        <v>0</v>
      </c>
      <c r="M4861" s="6">
        <f>+VLOOKUP(B4861,[37]Sheet1!$A:$H,8,0)</f>
        <v>45720</v>
      </c>
      <c r="N4861" t="s">
        <v>6731</v>
      </c>
      <c r="R4861" s="4"/>
    </row>
    <row r="4862" spans="1:18" hidden="1" x14ac:dyDescent="0.2">
      <c r="A4862" s="6">
        <v>45699</v>
      </c>
      <c r="B4862" s="2">
        <v>8878</v>
      </c>
      <c r="C4862" s="2" t="s">
        <v>6517</v>
      </c>
      <c r="D4862" s="2" t="s">
        <v>6666</v>
      </c>
      <c r="E4862" s="1">
        <v>1003660</v>
      </c>
      <c r="F4862" s="8" t="s">
        <v>316</v>
      </c>
      <c r="G4862" s="1">
        <v>80293</v>
      </c>
      <c r="H4862" s="1">
        <v>1083953</v>
      </c>
      <c r="I4862" s="2" t="s">
        <v>2355</v>
      </c>
      <c r="J4862" s="2" t="s">
        <v>2013</v>
      </c>
      <c r="K4862" s="1">
        <f>+VLOOKUP(B4862,[37]Sheet1!$A:$H,6,0)</f>
        <v>1003663</v>
      </c>
      <c r="L4862" s="1">
        <f t="shared" si="255"/>
        <v>3</v>
      </c>
      <c r="M4862" s="6">
        <f>+VLOOKUP(B4862,[37]Sheet1!$A:$H,8,0)</f>
        <v>45720</v>
      </c>
      <c r="N4862" t="s">
        <v>6731</v>
      </c>
      <c r="R4862" s="4"/>
    </row>
    <row r="4863" spans="1:18" hidden="1" x14ac:dyDescent="0.2">
      <c r="A4863" s="6">
        <v>45699</v>
      </c>
      <c r="B4863" s="2">
        <v>8879</v>
      </c>
      <c r="C4863" s="2" t="s">
        <v>6517</v>
      </c>
      <c r="D4863" s="2" t="s">
        <v>6667</v>
      </c>
      <c r="E4863" s="1">
        <v>6495870</v>
      </c>
      <c r="F4863" s="8" t="s">
        <v>316</v>
      </c>
      <c r="G4863" s="1">
        <v>519670</v>
      </c>
      <c r="H4863" s="1">
        <v>7015540</v>
      </c>
      <c r="I4863" s="2" t="s">
        <v>124</v>
      </c>
      <c r="J4863" s="2" t="s">
        <v>1197</v>
      </c>
      <c r="K4863" s="1">
        <f>+VLOOKUP(B4863,[37]Sheet1!$A:$H,6,0)</f>
        <v>6495875</v>
      </c>
      <c r="L4863" s="1">
        <f t="shared" si="255"/>
        <v>5</v>
      </c>
      <c r="M4863" s="6">
        <f>+VLOOKUP(B4863,[37]Sheet1!$A:$H,8,0)</f>
        <v>45720</v>
      </c>
      <c r="N4863" t="s">
        <v>6731</v>
      </c>
      <c r="R4863" s="4"/>
    </row>
    <row r="4864" spans="1:18" hidden="1" x14ac:dyDescent="0.2">
      <c r="A4864" s="6">
        <v>45699</v>
      </c>
      <c r="B4864" s="2">
        <v>8880</v>
      </c>
      <c r="C4864" s="2" t="s">
        <v>6517</v>
      </c>
      <c r="D4864" s="2" t="s">
        <v>6668</v>
      </c>
      <c r="E4864" s="1">
        <v>1719535</v>
      </c>
      <c r="F4864" s="8" t="s">
        <v>316</v>
      </c>
      <c r="G4864" s="1">
        <v>137563</v>
      </c>
      <c r="H4864" s="1">
        <v>1857098</v>
      </c>
      <c r="I4864" s="2" t="s">
        <v>2818</v>
      </c>
      <c r="J4864" s="2" t="s">
        <v>364</v>
      </c>
      <c r="K4864" s="1">
        <f>+VLOOKUP(B4864,[37]Sheet1!$A:$H,6,0)</f>
        <v>1719538</v>
      </c>
      <c r="L4864" s="1">
        <f t="shared" si="255"/>
        <v>3</v>
      </c>
      <c r="M4864" s="6">
        <f>+VLOOKUP(B4864,[37]Sheet1!$A:$H,8,0)</f>
        <v>45720</v>
      </c>
      <c r="N4864" t="s">
        <v>6731</v>
      </c>
      <c r="R4864" s="4"/>
    </row>
    <row r="4865" spans="1:18" hidden="1" x14ac:dyDescent="0.2">
      <c r="A4865" s="6">
        <v>45699</v>
      </c>
      <c r="B4865" s="2">
        <v>8881</v>
      </c>
      <c r="C4865" s="2" t="s">
        <v>6517</v>
      </c>
      <c r="D4865" s="2" t="s">
        <v>6669</v>
      </c>
      <c r="E4865" s="1">
        <v>5462350</v>
      </c>
      <c r="F4865" s="8" t="s">
        <v>316</v>
      </c>
      <c r="G4865" s="1">
        <v>436988</v>
      </c>
      <c r="H4865" s="1">
        <v>5899338</v>
      </c>
      <c r="I4865" s="2" t="s">
        <v>2445</v>
      </c>
      <c r="J4865" s="2" t="s">
        <v>1098</v>
      </c>
      <c r="K4865" s="1">
        <f>+VLOOKUP(B4865,[37]Sheet1!$A:$H,6,0)</f>
        <v>5462350</v>
      </c>
      <c r="L4865" s="1">
        <f t="shared" si="255"/>
        <v>0</v>
      </c>
      <c r="M4865" s="6">
        <f>+VLOOKUP(B4865,[37]Sheet1!$A:$H,8,0)</f>
        <v>45720</v>
      </c>
      <c r="N4865" t="s">
        <v>6731</v>
      </c>
      <c r="R4865" s="4"/>
    </row>
    <row r="4866" spans="1:18" hidden="1" x14ac:dyDescent="0.2">
      <c r="A4866" s="6">
        <v>45699</v>
      </c>
      <c r="B4866" s="2">
        <v>8882</v>
      </c>
      <c r="C4866" s="2" t="s">
        <v>6517</v>
      </c>
      <c r="D4866" s="2" t="s">
        <v>6670</v>
      </c>
      <c r="E4866" s="1">
        <v>1468620</v>
      </c>
      <c r="F4866" s="8" t="s">
        <v>316</v>
      </c>
      <c r="G4866" s="1">
        <v>117490</v>
      </c>
      <c r="H4866" s="1">
        <v>1586110</v>
      </c>
      <c r="I4866" s="2" t="s">
        <v>2354</v>
      </c>
      <c r="J4866" s="2" t="s">
        <v>442</v>
      </c>
      <c r="K4866" s="1">
        <f>+VLOOKUP(B4866,[37]Sheet1!$A:$H,6,0)</f>
        <v>1468625</v>
      </c>
      <c r="L4866" s="1">
        <f t="shared" si="255"/>
        <v>5</v>
      </c>
      <c r="M4866" s="6">
        <f>+VLOOKUP(B4866,[37]Sheet1!$A:$H,8,0)</f>
        <v>45720</v>
      </c>
      <c r="N4866" t="s">
        <v>6731</v>
      </c>
      <c r="R4866" s="4"/>
    </row>
    <row r="4867" spans="1:18" hidden="1" x14ac:dyDescent="0.2">
      <c r="A4867" s="6">
        <v>45699</v>
      </c>
      <c r="B4867" s="2">
        <v>8883</v>
      </c>
      <c r="C4867" s="2" t="s">
        <v>6517</v>
      </c>
      <c r="D4867" s="2" t="s">
        <v>6671</v>
      </c>
      <c r="E4867" s="1">
        <v>4100855</v>
      </c>
      <c r="F4867" s="8" t="s">
        <v>316</v>
      </c>
      <c r="G4867" s="1">
        <v>328068</v>
      </c>
      <c r="H4867" s="1">
        <v>4428923</v>
      </c>
      <c r="I4867" s="2" t="s">
        <v>1554</v>
      </c>
      <c r="J4867" s="2" t="s">
        <v>2830</v>
      </c>
      <c r="K4867" s="1">
        <f>+VLOOKUP(B4867,[37]Sheet1!$A:$H,6,0)</f>
        <v>4100850</v>
      </c>
      <c r="L4867" s="1">
        <f t="shared" si="255"/>
        <v>-5</v>
      </c>
      <c r="M4867" s="6">
        <f>+VLOOKUP(B4867,[37]Sheet1!$A:$H,8,0)</f>
        <v>45720</v>
      </c>
      <c r="N4867" t="s">
        <v>6731</v>
      </c>
      <c r="R4867" s="4"/>
    </row>
    <row r="4868" spans="1:18" hidden="1" x14ac:dyDescent="0.2">
      <c r="A4868" s="6">
        <v>45699</v>
      </c>
      <c r="B4868" s="2">
        <v>8884</v>
      </c>
      <c r="C4868" s="2" t="s">
        <v>6517</v>
      </c>
      <c r="D4868" s="2" t="s">
        <v>6672</v>
      </c>
      <c r="E4868" s="1">
        <v>8316915</v>
      </c>
      <c r="F4868" s="8" t="s">
        <v>316</v>
      </c>
      <c r="G4868" s="1">
        <v>665353</v>
      </c>
      <c r="H4868" s="1">
        <v>8982268</v>
      </c>
      <c r="I4868" s="2" t="s">
        <v>944</v>
      </c>
      <c r="J4868" s="2" t="s">
        <v>319</v>
      </c>
      <c r="K4868" s="1">
        <f>+VLOOKUP(B4868,[37]Sheet1!$A:$H,6,0)</f>
        <v>8316913</v>
      </c>
      <c r="L4868" s="1">
        <f t="shared" si="255"/>
        <v>-2</v>
      </c>
      <c r="M4868" s="6">
        <f>+VLOOKUP(B4868,[37]Sheet1!$A:$H,8,0)</f>
        <v>45720</v>
      </c>
      <c r="N4868" t="s">
        <v>6731</v>
      </c>
      <c r="R4868" s="4"/>
    </row>
    <row r="4869" spans="1:18" hidden="1" x14ac:dyDescent="0.2">
      <c r="A4869" s="6">
        <v>45699</v>
      </c>
      <c r="B4869" s="2">
        <v>8885</v>
      </c>
      <c r="C4869" s="2" t="s">
        <v>6517</v>
      </c>
      <c r="D4869" s="2" t="s">
        <v>6673</v>
      </c>
      <c r="E4869" s="1">
        <v>2144100</v>
      </c>
      <c r="F4869" s="8" t="s">
        <v>316</v>
      </c>
      <c r="G4869" s="1">
        <v>171528</v>
      </c>
      <c r="H4869" s="1">
        <v>2315628</v>
      </c>
      <c r="I4869" s="2" t="s">
        <v>1900</v>
      </c>
      <c r="J4869" s="2" t="s">
        <v>441</v>
      </c>
      <c r="K4869" s="1">
        <f>+VLOOKUP(B4869,[37]Sheet1!$A:$H,6,0)</f>
        <v>2144100</v>
      </c>
      <c r="L4869" s="1">
        <f t="shared" si="255"/>
        <v>0</v>
      </c>
      <c r="M4869" s="6">
        <f>+VLOOKUP(B4869,[37]Sheet1!$A:$H,8,0)</f>
        <v>45720</v>
      </c>
      <c r="N4869" t="s">
        <v>6731</v>
      </c>
      <c r="R4869" s="4"/>
    </row>
    <row r="4870" spans="1:18" hidden="1" x14ac:dyDescent="0.2">
      <c r="A4870" s="6">
        <v>45700</v>
      </c>
      <c r="B4870" s="2">
        <v>8958</v>
      </c>
      <c r="C4870" s="2" t="s">
        <v>6517</v>
      </c>
      <c r="D4870" s="2" t="s">
        <v>6674</v>
      </c>
      <c r="E4870" s="1">
        <v>12756488</v>
      </c>
      <c r="F4870" s="8" t="s">
        <v>316</v>
      </c>
      <c r="G4870" s="1">
        <v>1020519</v>
      </c>
      <c r="H4870" s="1">
        <v>13777007</v>
      </c>
      <c r="I4870" s="2" t="s">
        <v>1893</v>
      </c>
      <c r="J4870" s="2" t="s">
        <v>375</v>
      </c>
      <c r="K4870" s="1">
        <f>+VLOOKUP(B4870,[37]Sheet1!$A:$H,6,0)</f>
        <v>12756488</v>
      </c>
      <c r="L4870" s="1">
        <f t="shared" si="255"/>
        <v>0</v>
      </c>
      <c r="M4870" s="6">
        <f>+VLOOKUP(B4870,[37]Sheet1!$A:$H,8,0)</f>
        <v>45720</v>
      </c>
      <c r="N4870" t="s">
        <v>6731</v>
      </c>
      <c r="R4870" s="4"/>
    </row>
    <row r="4871" spans="1:18" hidden="1" x14ac:dyDescent="0.2">
      <c r="A4871" s="6">
        <v>45701</v>
      </c>
      <c r="B4871" s="2">
        <v>10067</v>
      </c>
      <c r="C4871" s="2" t="s">
        <v>6517</v>
      </c>
      <c r="D4871" s="2" t="s">
        <v>6675</v>
      </c>
      <c r="E4871" s="1">
        <v>4995000</v>
      </c>
      <c r="F4871" s="8" t="s">
        <v>316</v>
      </c>
      <c r="G4871" s="1">
        <v>399600</v>
      </c>
      <c r="H4871" s="1">
        <v>5394600</v>
      </c>
      <c r="I4871" s="2" t="s">
        <v>1893</v>
      </c>
      <c r="J4871" s="2" t="s">
        <v>375</v>
      </c>
      <c r="K4871" s="1">
        <f>+VLOOKUP(B4871,[37]Sheet1!$A:$H,6,0)</f>
        <v>4995000</v>
      </c>
      <c r="L4871" s="1">
        <f t="shared" si="255"/>
        <v>0</v>
      </c>
      <c r="M4871" s="6">
        <f>+VLOOKUP(B4871,[37]Sheet1!$A:$H,8,0)</f>
        <v>45720</v>
      </c>
      <c r="N4871" t="s">
        <v>6731</v>
      </c>
      <c r="R4871" s="4"/>
    </row>
    <row r="4872" spans="1:18" hidden="1" x14ac:dyDescent="0.2">
      <c r="A4872" s="6">
        <v>45701</v>
      </c>
      <c r="B4872" s="2">
        <v>10068</v>
      </c>
      <c r="C4872" s="2" t="s">
        <v>6517</v>
      </c>
      <c r="D4872" s="2" t="s">
        <v>6676</v>
      </c>
      <c r="E4872" s="1">
        <v>1468620</v>
      </c>
      <c r="F4872" s="8" t="s">
        <v>316</v>
      </c>
      <c r="G4872" s="1">
        <v>117490</v>
      </c>
      <c r="H4872" s="1">
        <v>1586110</v>
      </c>
      <c r="I4872" s="2" t="s">
        <v>1893</v>
      </c>
      <c r="J4872" s="2" t="s">
        <v>375</v>
      </c>
      <c r="K4872" s="1">
        <f>+VLOOKUP(B4872,[37]Sheet1!$A:$H,6,0)</f>
        <v>1468625</v>
      </c>
      <c r="L4872" s="1">
        <f t="shared" si="255"/>
        <v>5</v>
      </c>
      <c r="M4872" s="6">
        <f>+VLOOKUP(B4872,[37]Sheet1!$A:$H,8,0)</f>
        <v>45720</v>
      </c>
      <c r="N4872" t="s">
        <v>6731</v>
      </c>
      <c r="R4872" s="4"/>
    </row>
    <row r="4873" spans="1:18" hidden="1" x14ac:dyDescent="0.2">
      <c r="A4873" s="6">
        <v>45701</v>
      </c>
      <c r="B4873" s="2">
        <v>10069</v>
      </c>
      <c r="C4873" s="2" t="s">
        <v>6517</v>
      </c>
      <c r="D4873" s="2" t="s">
        <v>6677</v>
      </c>
      <c r="E4873" s="1">
        <v>2024120</v>
      </c>
      <c r="F4873" s="8" t="s">
        <v>316</v>
      </c>
      <c r="G4873" s="1">
        <v>161930</v>
      </c>
      <c r="H4873" s="1">
        <v>2186050</v>
      </c>
      <c r="I4873" s="2" t="s">
        <v>1893</v>
      </c>
      <c r="J4873" s="2" t="s">
        <v>375</v>
      </c>
      <c r="K4873" s="1">
        <f>+VLOOKUP(B4873,[37]Sheet1!$A:$H,6,0)</f>
        <v>2024125</v>
      </c>
      <c r="L4873" s="1">
        <f t="shared" si="255"/>
        <v>5</v>
      </c>
      <c r="M4873" s="6">
        <f>+VLOOKUP(B4873,[37]Sheet1!$A:$H,8,0)</f>
        <v>45720</v>
      </c>
      <c r="N4873" t="s">
        <v>6731</v>
      </c>
      <c r="R4873" s="4"/>
    </row>
    <row r="4874" spans="1:18" hidden="1" x14ac:dyDescent="0.2">
      <c r="A4874" s="6">
        <v>45702</v>
      </c>
      <c r="B4874" s="2">
        <v>10280</v>
      </c>
      <c r="C4874" s="2" t="s">
        <v>6517</v>
      </c>
      <c r="D4874" s="2" t="s">
        <v>6678</v>
      </c>
      <c r="E4874" s="1">
        <v>536025</v>
      </c>
      <c r="F4874" s="8" t="s">
        <v>316</v>
      </c>
      <c r="G4874" s="1">
        <v>42882</v>
      </c>
      <c r="H4874" s="1">
        <v>578907</v>
      </c>
      <c r="I4874" s="2" t="s">
        <v>2355</v>
      </c>
      <c r="J4874" s="2" t="s">
        <v>2013</v>
      </c>
      <c r="K4874" s="1">
        <f>+VLOOKUP(B4874,[37]Sheet1!$A:$H,6,0)</f>
        <v>536025</v>
      </c>
      <c r="L4874" s="1">
        <f t="shared" si="255"/>
        <v>0</v>
      </c>
      <c r="M4874" s="6">
        <f>+VLOOKUP(B4874,[37]Sheet1!$A:$H,8,0)</f>
        <v>45720</v>
      </c>
      <c r="N4874" t="s">
        <v>6731</v>
      </c>
      <c r="R4874" s="4"/>
    </row>
    <row r="4875" spans="1:18" hidden="1" x14ac:dyDescent="0.2">
      <c r="A4875" s="6">
        <v>45702</v>
      </c>
      <c r="B4875" s="2">
        <v>10281</v>
      </c>
      <c r="C4875" s="2" t="s">
        <v>6517</v>
      </c>
      <c r="D4875" s="2" t="s">
        <v>6679</v>
      </c>
      <c r="E4875" s="1">
        <v>3849940</v>
      </c>
      <c r="F4875" s="8" t="s">
        <v>316</v>
      </c>
      <c r="G4875" s="1">
        <v>307995</v>
      </c>
      <c r="H4875" s="1">
        <v>4157935</v>
      </c>
      <c r="I4875" s="2" t="s">
        <v>2355</v>
      </c>
      <c r="J4875" s="2" t="s">
        <v>2013</v>
      </c>
      <c r="K4875" s="1">
        <f>+VLOOKUP(B4875,[37]Sheet1!$A:$H,6,0)</f>
        <v>3849938</v>
      </c>
      <c r="L4875" s="1">
        <f t="shared" si="255"/>
        <v>-2</v>
      </c>
      <c r="M4875" s="6">
        <f>+VLOOKUP(B4875,[37]Sheet1!$A:$H,8,0)</f>
        <v>45720</v>
      </c>
      <c r="N4875" t="s">
        <v>6731</v>
      </c>
      <c r="R4875" s="4"/>
    </row>
    <row r="4876" spans="1:18" hidden="1" x14ac:dyDescent="0.2">
      <c r="A4876" s="6">
        <v>45702</v>
      </c>
      <c r="B4876" s="2">
        <v>10282</v>
      </c>
      <c r="C4876" s="2" t="s">
        <v>6517</v>
      </c>
      <c r="D4876" s="2" t="s">
        <v>6680</v>
      </c>
      <c r="E4876" s="1">
        <v>501830</v>
      </c>
      <c r="F4876" s="8" t="s">
        <v>316</v>
      </c>
      <c r="G4876" s="1">
        <v>40146</v>
      </c>
      <c r="H4876" s="1">
        <v>541976</v>
      </c>
      <c r="I4876" s="2" t="s">
        <v>2355</v>
      </c>
      <c r="J4876" s="2" t="s">
        <v>2013</v>
      </c>
      <c r="K4876" s="1">
        <f>+VLOOKUP(B4876,[37]Sheet1!$A:$H,6,0)</f>
        <v>501825</v>
      </c>
      <c r="L4876" s="1">
        <f t="shared" si="255"/>
        <v>-5</v>
      </c>
      <c r="M4876" s="6">
        <f>+VLOOKUP(B4876,[37]Sheet1!$A:$H,8,0)</f>
        <v>45720</v>
      </c>
      <c r="N4876" t="s">
        <v>6731</v>
      </c>
      <c r="R4876" s="4"/>
    </row>
    <row r="4877" spans="1:18" hidden="1" x14ac:dyDescent="0.2">
      <c r="A4877" s="6">
        <v>45702</v>
      </c>
      <c r="B4877" s="2">
        <v>10283</v>
      </c>
      <c r="C4877" s="2" t="s">
        <v>6517</v>
      </c>
      <c r="D4877" s="2" t="s">
        <v>6681</v>
      </c>
      <c r="E4877" s="1">
        <v>3361100</v>
      </c>
      <c r="F4877" s="8" t="s">
        <v>316</v>
      </c>
      <c r="G4877" s="1">
        <v>268888</v>
      </c>
      <c r="H4877" s="1">
        <v>3629988</v>
      </c>
      <c r="I4877" s="2" t="s">
        <v>1222</v>
      </c>
      <c r="J4877" s="2" t="s">
        <v>915</v>
      </c>
      <c r="K4877" s="1">
        <f>+VLOOKUP(B4877,[37]Sheet1!$A:$H,6,0)</f>
        <v>3361100</v>
      </c>
      <c r="L4877" s="1">
        <f t="shared" si="255"/>
        <v>0</v>
      </c>
      <c r="M4877" s="6">
        <f>+VLOOKUP(B4877,[37]Sheet1!$A:$H,8,0)</f>
        <v>45720</v>
      </c>
      <c r="N4877" t="s">
        <v>6731</v>
      </c>
      <c r="R4877" s="4"/>
    </row>
    <row r="4878" spans="1:18" hidden="1" x14ac:dyDescent="0.2">
      <c r="A4878" s="6">
        <v>45702</v>
      </c>
      <c r="B4878" s="2">
        <v>10284</v>
      </c>
      <c r="C4878" s="2" t="s">
        <v>6517</v>
      </c>
      <c r="D4878" s="2" t="s">
        <v>6682</v>
      </c>
      <c r="E4878" s="1">
        <v>558030</v>
      </c>
      <c r="F4878" s="8" t="s">
        <v>316</v>
      </c>
      <c r="G4878" s="1">
        <v>44642</v>
      </c>
      <c r="H4878" s="1">
        <v>602672</v>
      </c>
      <c r="I4878" s="2" t="s">
        <v>1222</v>
      </c>
      <c r="J4878" s="2" t="s">
        <v>915</v>
      </c>
      <c r="K4878" s="1">
        <f>+VLOOKUP(B4878,[37]Sheet1!$A:$H,6,0)</f>
        <v>558025</v>
      </c>
      <c r="L4878" s="1">
        <f t="shared" si="255"/>
        <v>-5</v>
      </c>
      <c r="M4878" s="6">
        <f>+VLOOKUP(B4878,[37]Sheet1!$A:$H,8,0)</f>
        <v>45720</v>
      </c>
      <c r="N4878" t="s">
        <v>6731</v>
      </c>
      <c r="R4878" s="4"/>
    </row>
    <row r="4879" spans="1:18" hidden="1" x14ac:dyDescent="0.2">
      <c r="A4879" s="6">
        <v>45702</v>
      </c>
      <c r="B4879" s="2">
        <v>10285</v>
      </c>
      <c r="C4879" s="2" t="s">
        <v>6517</v>
      </c>
      <c r="D4879" s="2" t="s">
        <v>6683</v>
      </c>
      <c r="E4879" s="1">
        <v>3849940</v>
      </c>
      <c r="F4879" s="8" t="s">
        <v>316</v>
      </c>
      <c r="G4879" s="1">
        <v>307995</v>
      </c>
      <c r="H4879" s="1">
        <v>4157935</v>
      </c>
      <c r="I4879" s="2" t="s">
        <v>1222</v>
      </c>
      <c r="J4879" s="2" t="s">
        <v>915</v>
      </c>
      <c r="K4879" s="1">
        <f>+VLOOKUP(B4879,[37]Sheet1!$A:$H,6,0)</f>
        <v>3849938</v>
      </c>
      <c r="L4879" s="1">
        <f t="shared" si="255"/>
        <v>-2</v>
      </c>
      <c r="M4879" s="6">
        <f>+VLOOKUP(B4879,[37]Sheet1!$A:$H,8,0)</f>
        <v>45720</v>
      </c>
      <c r="N4879" t="s">
        <v>6731</v>
      </c>
      <c r="R4879" s="4"/>
    </row>
    <row r="4880" spans="1:18" hidden="1" x14ac:dyDescent="0.2">
      <c r="A4880" s="6">
        <v>45702</v>
      </c>
      <c r="B4880" s="2">
        <v>10286</v>
      </c>
      <c r="C4880" s="2" t="s">
        <v>6517</v>
      </c>
      <c r="D4880" s="2" t="s">
        <v>6684</v>
      </c>
      <c r="E4880" s="1">
        <v>1468620</v>
      </c>
      <c r="F4880" s="8" t="s">
        <v>316</v>
      </c>
      <c r="G4880" s="1">
        <v>117490</v>
      </c>
      <c r="H4880" s="1">
        <v>1586110</v>
      </c>
      <c r="I4880" s="2" t="s">
        <v>24</v>
      </c>
      <c r="J4880" s="2" t="s">
        <v>349</v>
      </c>
      <c r="K4880" s="1">
        <f>+VLOOKUP(B4880,[37]Sheet1!$A:$H,6,0)</f>
        <v>1468625</v>
      </c>
      <c r="L4880" s="1">
        <f t="shared" si="255"/>
        <v>5</v>
      </c>
      <c r="M4880" s="6">
        <f>+VLOOKUP(B4880,[37]Sheet1!$A:$H,8,0)</f>
        <v>45720</v>
      </c>
      <c r="N4880" t="s">
        <v>6731</v>
      </c>
      <c r="R4880" s="4"/>
    </row>
    <row r="4881" spans="1:18" hidden="1" x14ac:dyDescent="0.2">
      <c r="A4881" s="6">
        <v>45702</v>
      </c>
      <c r="B4881" s="2">
        <v>10287</v>
      </c>
      <c r="C4881" s="2" t="s">
        <v>6517</v>
      </c>
      <c r="D4881" s="2" t="s">
        <v>6685</v>
      </c>
      <c r="E4881" s="1">
        <v>2381320</v>
      </c>
      <c r="F4881" s="8" t="s">
        <v>316</v>
      </c>
      <c r="G4881" s="1">
        <v>190506</v>
      </c>
      <c r="H4881" s="1">
        <v>2571826</v>
      </c>
      <c r="I4881" s="2" t="s">
        <v>24</v>
      </c>
      <c r="J4881" s="2" t="s">
        <v>349</v>
      </c>
      <c r="K4881" s="1">
        <f>+VLOOKUP(B4881,[37]Sheet1!$A:$H,6,0)</f>
        <v>2381325</v>
      </c>
      <c r="L4881" s="1">
        <f t="shared" si="255"/>
        <v>5</v>
      </c>
      <c r="M4881" s="6">
        <f>+VLOOKUP(B4881,[37]Sheet1!$A:$H,8,0)</f>
        <v>45720</v>
      </c>
      <c r="N4881" t="s">
        <v>6731</v>
      </c>
      <c r="R4881" s="4"/>
    </row>
    <row r="4882" spans="1:18" hidden="1" x14ac:dyDescent="0.2">
      <c r="A4882" s="6">
        <v>45702</v>
      </c>
      <c r="B4882" s="2">
        <v>10288</v>
      </c>
      <c r="C4882" s="2" t="s">
        <v>6517</v>
      </c>
      <c r="D4882" s="2" t="s">
        <v>6686</v>
      </c>
      <c r="E4882" s="1">
        <v>6231260</v>
      </c>
      <c r="F4882" s="8" t="s">
        <v>316</v>
      </c>
      <c r="G4882" s="1">
        <v>498501</v>
      </c>
      <c r="H4882" s="1">
        <v>6729761</v>
      </c>
      <c r="I4882" s="2" t="s">
        <v>2445</v>
      </c>
      <c r="J4882" s="2" t="s">
        <v>1098</v>
      </c>
      <c r="K4882" s="1">
        <f>+VLOOKUP(B4882,[37]Sheet1!$A:$H,6,0)</f>
        <v>6231263</v>
      </c>
      <c r="L4882" s="1">
        <f t="shared" si="255"/>
        <v>3</v>
      </c>
      <c r="M4882" s="6">
        <f>+VLOOKUP(B4882,[37]Sheet1!$A:$H,8,0)</f>
        <v>45720</v>
      </c>
      <c r="N4882" t="s">
        <v>6731</v>
      </c>
      <c r="R4882" s="4"/>
    </row>
    <row r="4883" spans="1:18" hidden="1" x14ac:dyDescent="0.2">
      <c r="A4883" s="6">
        <v>45702</v>
      </c>
      <c r="B4883" s="2">
        <v>10289</v>
      </c>
      <c r="C4883" s="2" t="s">
        <v>6517</v>
      </c>
      <c r="D4883" s="2" t="s">
        <v>6687</v>
      </c>
      <c r="E4883" s="1">
        <v>1468620</v>
      </c>
      <c r="F4883" s="8" t="s">
        <v>316</v>
      </c>
      <c r="G4883" s="1">
        <v>117490</v>
      </c>
      <c r="H4883" s="1">
        <v>1586110</v>
      </c>
      <c r="I4883" s="2" t="s">
        <v>2445</v>
      </c>
      <c r="J4883" s="2" t="s">
        <v>1098</v>
      </c>
      <c r="K4883" s="1">
        <f>+VLOOKUP(B4883,[37]Sheet1!$A:$H,6,0)</f>
        <v>1468625</v>
      </c>
      <c r="L4883" s="1">
        <f t="shared" si="255"/>
        <v>5</v>
      </c>
      <c r="M4883" s="6">
        <f>+VLOOKUP(B4883,[37]Sheet1!$A:$H,8,0)</f>
        <v>45720</v>
      </c>
      <c r="N4883" t="s">
        <v>6731</v>
      </c>
      <c r="R4883" s="4"/>
    </row>
    <row r="4884" spans="1:18" hidden="1" x14ac:dyDescent="0.2">
      <c r="A4884" s="6">
        <v>45702</v>
      </c>
      <c r="B4884" s="2">
        <v>10290</v>
      </c>
      <c r="C4884" s="2" t="s">
        <v>6517</v>
      </c>
      <c r="D4884" s="2" t="s">
        <v>6688</v>
      </c>
      <c r="E4884" s="1">
        <v>2579200</v>
      </c>
      <c r="F4884" s="8" t="s">
        <v>316</v>
      </c>
      <c r="G4884" s="1">
        <v>206336</v>
      </c>
      <c r="H4884" s="1">
        <v>2785536</v>
      </c>
      <c r="I4884" s="2" t="s">
        <v>1796</v>
      </c>
      <c r="J4884" s="2" t="s">
        <v>913</v>
      </c>
      <c r="K4884" s="1">
        <f>+VLOOKUP(B4884,[37]Sheet1!$A:$H,6,0)</f>
        <v>2579200</v>
      </c>
      <c r="L4884" s="1">
        <f t="shared" si="255"/>
        <v>0</v>
      </c>
      <c r="M4884" s="6">
        <f>+VLOOKUP(B4884,[37]Sheet1!$A:$H,8,0)</f>
        <v>45720</v>
      </c>
      <c r="N4884" t="s">
        <v>6731</v>
      </c>
      <c r="R4884" s="4"/>
    </row>
    <row r="4885" spans="1:18" hidden="1" x14ac:dyDescent="0.2">
      <c r="A4885" s="6">
        <v>45702</v>
      </c>
      <c r="B4885" s="2">
        <v>10291</v>
      </c>
      <c r="C4885" s="2" t="s">
        <v>6517</v>
      </c>
      <c r="D4885" s="2" t="s">
        <v>6689</v>
      </c>
      <c r="E4885" s="1">
        <v>2381320</v>
      </c>
      <c r="F4885" s="8" t="s">
        <v>316</v>
      </c>
      <c r="G4885" s="1">
        <v>190506</v>
      </c>
      <c r="H4885" s="1">
        <v>2571826</v>
      </c>
      <c r="I4885" s="2" t="s">
        <v>1796</v>
      </c>
      <c r="J4885" s="2" t="s">
        <v>913</v>
      </c>
      <c r="K4885" s="1">
        <f>+VLOOKUP(B4885,[37]Sheet1!$A:$H,6,0)</f>
        <v>2381325</v>
      </c>
      <c r="L4885" s="1">
        <f t="shared" si="255"/>
        <v>5</v>
      </c>
      <c r="M4885" s="6">
        <f>+VLOOKUP(B4885,[37]Sheet1!$A:$H,8,0)</f>
        <v>45720</v>
      </c>
      <c r="N4885" t="s">
        <v>6731</v>
      </c>
      <c r="R4885" s="4"/>
    </row>
    <row r="4886" spans="1:18" hidden="1" x14ac:dyDescent="0.2">
      <c r="A4886" s="6">
        <v>45702</v>
      </c>
      <c r="B4886" s="2">
        <v>10292</v>
      </c>
      <c r="C4886" s="2" t="s">
        <v>6517</v>
      </c>
      <c r="D4886" s="2" t="s">
        <v>6690</v>
      </c>
      <c r="E4886" s="1">
        <v>6143310</v>
      </c>
      <c r="F4886" s="8" t="s">
        <v>316</v>
      </c>
      <c r="G4886" s="1">
        <v>491465</v>
      </c>
      <c r="H4886" s="1">
        <v>6634775</v>
      </c>
      <c r="I4886" s="2" t="s">
        <v>2339</v>
      </c>
      <c r="J4886" s="2" t="s">
        <v>1408</v>
      </c>
      <c r="K4886" s="1">
        <f>+VLOOKUP(B4886,[37]Sheet1!$A:$H,6,0)</f>
        <v>6143313</v>
      </c>
      <c r="L4886" s="1">
        <f t="shared" si="255"/>
        <v>3</v>
      </c>
      <c r="M4886" s="6">
        <f>+VLOOKUP(B4886,[37]Sheet1!$A:$H,8,0)</f>
        <v>45720</v>
      </c>
      <c r="N4886" t="s">
        <v>6731</v>
      </c>
      <c r="R4886" s="4"/>
    </row>
    <row r="4887" spans="1:18" hidden="1" x14ac:dyDescent="0.2">
      <c r="A4887" s="6">
        <v>45702</v>
      </c>
      <c r="B4887" s="2">
        <v>10293</v>
      </c>
      <c r="C4887" s="2" t="s">
        <v>6517</v>
      </c>
      <c r="D4887" s="2" t="s">
        <v>6691</v>
      </c>
      <c r="E4887" s="1">
        <v>2381320</v>
      </c>
      <c r="F4887" s="8" t="s">
        <v>316</v>
      </c>
      <c r="G4887" s="1">
        <v>190506</v>
      </c>
      <c r="H4887" s="1">
        <v>2571826</v>
      </c>
      <c r="I4887" s="2" t="s">
        <v>944</v>
      </c>
      <c r="J4887" s="2" t="s">
        <v>319</v>
      </c>
      <c r="K4887" s="1">
        <f>+VLOOKUP(B4887,[37]Sheet1!$A:$H,6,0)</f>
        <v>2381325</v>
      </c>
      <c r="L4887" s="1">
        <f t="shared" si="255"/>
        <v>5</v>
      </c>
      <c r="M4887" s="6">
        <f>+VLOOKUP(B4887,[37]Sheet1!$A:$H,8,0)</f>
        <v>45720</v>
      </c>
      <c r="N4887" t="s">
        <v>6731</v>
      </c>
      <c r="R4887" s="4"/>
    </row>
    <row r="4888" spans="1:18" hidden="1" x14ac:dyDescent="0.2">
      <c r="A4888" s="6">
        <v>45702</v>
      </c>
      <c r="B4888" s="2">
        <v>194</v>
      </c>
      <c r="C4888" s="2" t="s">
        <v>6529</v>
      </c>
      <c r="D4888" s="2" t="s">
        <v>1889</v>
      </c>
      <c r="E4888" s="1">
        <v>-184489</v>
      </c>
      <c r="F4888" s="8" t="s">
        <v>316</v>
      </c>
      <c r="G4888" s="1">
        <v>-14759</v>
      </c>
      <c r="H4888" s="1">
        <v>-199248</v>
      </c>
      <c r="I4888" s="2" t="s">
        <v>24</v>
      </c>
      <c r="J4888" s="2" t="s">
        <v>349</v>
      </c>
      <c r="K4888" s="1">
        <f>+VLOOKUP(B4888,[37]Sheet1!$A:$H,6,0)</f>
        <v>-184487</v>
      </c>
      <c r="L4888" s="1">
        <f t="shared" si="255"/>
        <v>2</v>
      </c>
      <c r="M4888" s="6">
        <f>+VLOOKUP(B4888,[37]Sheet1!$A:$H,8,0)</f>
        <v>45720</v>
      </c>
      <c r="N4888" t="s">
        <v>6731</v>
      </c>
      <c r="R4888" s="4"/>
    </row>
    <row r="4889" spans="1:18" hidden="1" x14ac:dyDescent="0.2">
      <c r="A4889" s="6">
        <v>45702</v>
      </c>
      <c r="B4889" s="2">
        <v>195</v>
      </c>
      <c r="C4889" s="2" t="s">
        <v>6529</v>
      </c>
      <c r="D4889" s="2" t="s">
        <v>1889</v>
      </c>
      <c r="E4889" s="1">
        <v>-1286460</v>
      </c>
      <c r="F4889" s="8" t="s">
        <v>316</v>
      </c>
      <c r="G4889" s="1">
        <v>-102917</v>
      </c>
      <c r="H4889" s="1">
        <v>-1389377</v>
      </c>
      <c r="I4889" s="2" t="s">
        <v>24</v>
      </c>
      <c r="J4889" s="2" t="s">
        <v>349</v>
      </c>
      <c r="K4889" s="1">
        <f>+VLOOKUP(B4889,[37]Sheet1!$A:$H,6,0)</f>
        <v>-1286462</v>
      </c>
      <c r="L4889" s="1">
        <f t="shared" si="255"/>
        <v>-2</v>
      </c>
      <c r="M4889" s="6">
        <f>+VLOOKUP(B4889,[37]Sheet1!$A:$H,8,0)</f>
        <v>45720</v>
      </c>
      <c r="N4889" t="s">
        <v>6731</v>
      </c>
      <c r="R4889" s="4"/>
    </row>
    <row r="4890" spans="1:18" hidden="1" x14ac:dyDescent="0.2">
      <c r="A4890" s="6">
        <v>45702</v>
      </c>
      <c r="B4890" s="2">
        <v>196</v>
      </c>
      <c r="C4890" s="2" t="s">
        <v>6529</v>
      </c>
      <c r="D4890" s="2" t="s">
        <v>1889</v>
      </c>
      <c r="E4890" s="1">
        <v>-111058</v>
      </c>
      <c r="F4890" s="8" t="s">
        <v>316</v>
      </c>
      <c r="G4890" s="1">
        <v>-8885</v>
      </c>
      <c r="H4890" s="1">
        <v>-119943</v>
      </c>
      <c r="I4890" s="2" t="s">
        <v>24</v>
      </c>
      <c r="J4890" s="2" t="s">
        <v>349</v>
      </c>
      <c r="K4890" s="1">
        <f>+VLOOKUP(B4890,[37]Sheet1!$A:$H,6,0)</f>
        <v>-111062</v>
      </c>
      <c r="L4890" s="1">
        <f t="shared" ref="L4890:L4942" si="256">+K4890-E4890</f>
        <v>-4</v>
      </c>
      <c r="M4890" s="6">
        <f>+VLOOKUP(B4890,[37]Sheet1!$A:$H,8,0)</f>
        <v>45720</v>
      </c>
      <c r="N4890" t="s">
        <v>6731</v>
      </c>
      <c r="R4890" s="4"/>
    </row>
    <row r="4891" spans="1:18" hidden="1" x14ac:dyDescent="0.2">
      <c r="A4891" s="6">
        <v>45705</v>
      </c>
      <c r="B4891" s="2">
        <v>10548</v>
      </c>
      <c r="C4891" s="2" t="s">
        <v>6517</v>
      </c>
      <c r="D4891" s="2" t="s">
        <v>6692</v>
      </c>
      <c r="E4891" s="1">
        <v>1361495</v>
      </c>
      <c r="F4891" s="8" t="s">
        <v>316</v>
      </c>
      <c r="G4891" s="1">
        <v>108920</v>
      </c>
      <c r="H4891" s="1">
        <v>1470415</v>
      </c>
      <c r="I4891" s="2" t="s">
        <v>944</v>
      </c>
      <c r="J4891" s="2" t="s">
        <v>319</v>
      </c>
      <c r="K4891" s="1">
        <f>+VLOOKUP(B4891,[37]Sheet1!$A:$H,6,0)</f>
        <v>1361500</v>
      </c>
      <c r="L4891" s="1">
        <f t="shared" si="256"/>
        <v>5</v>
      </c>
      <c r="M4891" s="6">
        <f>+VLOOKUP(B4891,[37]Sheet1!$A:$H,8,0)</f>
        <v>45720</v>
      </c>
      <c r="N4891" t="s">
        <v>6731</v>
      </c>
      <c r="R4891" s="4"/>
    </row>
    <row r="4892" spans="1:18" hidden="1" x14ac:dyDescent="0.2">
      <c r="A4892" s="6">
        <v>45705</v>
      </c>
      <c r="B4892" s="2">
        <v>10549</v>
      </c>
      <c r="C4892" s="2" t="s">
        <v>6517</v>
      </c>
      <c r="D4892" s="2" t="s">
        <v>6693</v>
      </c>
      <c r="E4892" s="1">
        <v>1110580</v>
      </c>
      <c r="F4892" s="8" t="s">
        <v>316</v>
      </c>
      <c r="G4892" s="1">
        <v>88846</v>
      </c>
      <c r="H4892" s="1">
        <v>1199426</v>
      </c>
      <c r="I4892" s="2" t="s">
        <v>2339</v>
      </c>
      <c r="J4892" s="2" t="s">
        <v>1408</v>
      </c>
      <c r="K4892" s="1">
        <f>+VLOOKUP(B4892,[37]Sheet1!$A:$H,6,0)</f>
        <v>1110575</v>
      </c>
      <c r="L4892" s="1">
        <f t="shared" si="256"/>
        <v>-5</v>
      </c>
      <c r="M4892" s="6">
        <f>+VLOOKUP(B4892,[37]Sheet1!$A:$H,8,0)</f>
        <v>45720</v>
      </c>
      <c r="N4892" t="s">
        <v>6731</v>
      </c>
      <c r="R4892" s="4"/>
    </row>
    <row r="4893" spans="1:18" hidden="1" x14ac:dyDescent="0.2">
      <c r="A4893" s="6">
        <v>45705</v>
      </c>
      <c r="B4893" s="2">
        <v>10550</v>
      </c>
      <c r="C4893" s="2" t="s">
        <v>6517</v>
      </c>
      <c r="D4893" s="2" t="s">
        <v>6694</v>
      </c>
      <c r="E4893" s="1">
        <v>1361495</v>
      </c>
      <c r="F4893" s="8" t="s">
        <v>316</v>
      </c>
      <c r="G4893" s="1">
        <v>108920</v>
      </c>
      <c r="H4893" s="1">
        <v>1470415</v>
      </c>
      <c r="I4893" s="2" t="s">
        <v>24</v>
      </c>
      <c r="J4893" s="2" t="s">
        <v>349</v>
      </c>
      <c r="K4893" s="1">
        <f>+VLOOKUP(B4893,[39]Sheet1!$A:$H,6,0)</f>
        <v>1361500</v>
      </c>
      <c r="L4893" s="1">
        <f t="shared" si="256"/>
        <v>5</v>
      </c>
      <c r="M4893" s="6">
        <f>+VLOOKUP(B4893,[39]Sheet1!$A:$H,8,0)</f>
        <v>45750</v>
      </c>
      <c r="N4893" t="s">
        <v>6822</v>
      </c>
      <c r="R4893" s="4"/>
    </row>
    <row r="4894" spans="1:18" hidden="1" x14ac:dyDescent="0.2">
      <c r="A4894" s="6">
        <v>45705</v>
      </c>
      <c r="B4894" s="2">
        <v>10552</v>
      </c>
      <c r="C4894" s="2" t="s">
        <v>6517</v>
      </c>
      <c r="D4894" s="2" t="s">
        <v>6695</v>
      </c>
      <c r="E4894" s="1">
        <v>2026650</v>
      </c>
      <c r="F4894" s="8" t="s">
        <v>316</v>
      </c>
      <c r="G4894" s="1">
        <v>162132</v>
      </c>
      <c r="H4894" s="1">
        <v>2188782</v>
      </c>
      <c r="I4894" s="2" t="s">
        <v>2119</v>
      </c>
      <c r="J4894" s="2" t="s">
        <v>1150</v>
      </c>
      <c r="K4894" s="1">
        <f>+VLOOKUP(B4894,[37]Sheet1!$A:$H,6,0)</f>
        <v>2026650</v>
      </c>
      <c r="L4894" s="1">
        <f t="shared" si="256"/>
        <v>0</v>
      </c>
      <c r="M4894" s="6">
        <f>+VLOOKUP(B4894,[37]Sheet1!$A:$H,8,0)</f>
        <v>45720</v>
      </c>
      <c r="N4894" t="s">
        <v>6731</v>
      </c>
      <c r="R4894" s="4"/>
    </row>
    <row r="4895" spans="1:18" hidden="1" x14ac:dyDescent="0.2">
      <c r="A4895" s="6">
        <v>45706</v>
      </c>
      <c r="B4895" s="2">
        <v>229</v>
      </c>
      <c r="C4895" s="2" t="s">
        <v>6529</v>
      </c>
      <c r="D4895" s="2" t="s">
        <v>1889</v>
      </c>
      <c r="E4895" s="1">
        <v>-119066</v>
      </c>
      <c r="F4895" s="8" t="s">
        <v>316</v>
      </c>
      <c r="G4895" s="1">
        <v>-9525</v>
      </c>
      <c r="H4895" s="1">
        <v>-128591</v>
      </c>
      <c r="I4895" s="2" t="s">
        <v>944</v>
      </c>
      <c r="J4895" s="2" t="s">
        <v>319</v>
      </c>
      <c r="K4895" s="1">
        <f>+VLOOKUP(B4895,[37]Sheet1!$A:$H,6,0)</f>
        <v>-119062</v>
      </c>
      <c r="L4895" s="1">
        <f t="shared" si="256"/>
        <v>4</v>
      </c>
      <c r="M4895" s="6">
        <f>+VLOOKUP(B4895,[37]Sheet1!$A:$H,8,0)</f>
        <v>45720</v>
      </c>
      <c r="N4895" t="s">
        <v>6731</v>
      </c>
      <c r="R4895" s="4"/>
    </row>
    <row r="4896" spans="1:18" hidden="1" x14ac:dyDescent="0.2">
      <c r="A4896" s="6">
        <v>45706</v>
      </c>
      <c r="B4896" s="2">
        <v>230</v>
      </c>
      <c r="C4896" s="2" t="s">
        <v>6529</v>
      </c>
      <c r="D4896" s="2" t="s">
        <v>1889</v>
      </c>
      <c r="E4896" s="1">
        <v>-111606</v>
      </c>
      <c r="F4896" s="8" t="s">
        <v>316</v>
      </c>
      <c r="G4896" s="1">
        <v>-8928</v>
      </c>
      <c r="H4896" s="1">
        <v>-120534</v>
      </c>
      <c r="I4896" s="2" t="s">
        <v>944</v>
      </c>
      <c r="J4896" s="2" t="s">
        <v>319</v>
      </c>
      <c r="K4896" s="1">
        <f>+VLOOKUP(B4896,[37]Sheet1!$A:$H,6,0)</f>
        <v>-111600</v>
      </c>
      <c r="L4896" s="1">
        <f t="shared" si="256"/>
        <v>6</v>
      </c>
      <c r="M4896" s="6">
        <f>+VLOOKUP(B4896,[37]Sheet1!$A:$H,8,0)</f>
        <v>45720</v>
      </c>
      <c r="N4896" t="s">
        <v>6731</v>
      </c>
      <c r="R4896" s="4"/>
    </row>
    <row r="4897" spans="1:18" hidden="1" x14ac:dyDescent="0.2">
      <c r="A4897" s="6">
        <v>45706</v>
      </c>
      <c r="B4897" s="2">
        <v>231</v>
      </c>
      <c r="C4897" s="2" t="s">
        <v>6529</v>
      </c>
      <c r="D4897" s="2" t="s">
        <v>1889</v>
      </c>
      <c r="E4897" s="1">
        <v>-119066</v>
      </c>
      <c r="F4897" s="8" t="s">
        <v>316</v>
      </c>
      <c r="G4897" s="1">
        <v>-9525</v>
      </c>
      <c r="H4897" s="1">
        <v>-128591</v>
      </c>
      <c r="I4897" s="2" t="s">
        <v>944</v>
      </c>
      <c r="J4897" s="2" t="s">
        <v>319</v>
      </c>
      <c r="K4897" s="1">
        <f>+VLOOKUP(B4897,[37]Sheet1!$A:$H,6,0)</f>
        <v>-119062</v>
      </c>
      <c r="L4897" s="1">
        <f t="shared" si="256"/>
        <v>4</v>
      </c>
      <c r="M4897" s="6">
        <f>+VLOOKUP(B4897,[37]Sheet1!$A:$H,8,0)</f>
        <v>45720</v>
      </c>
      <c r="N4897" t="s">
        <v>6731</v>
      </c>
      <c r="R4897" s="4"/>
    </row>
    <row r="4898" spans="1:18" hidden="1" x14ac:dyDescent="0.2">
      <c r="A4898" s="6">
        <v>45706</v>
      </c>
      <c r="B4898" s="2">
        <v>232</v>
      </c>
      <c r="C4898" s="2" t="s">
        <v>6529</v>
      </c>
      <c r="D4898" s="2" t="s">
        <v>1889</v>
      </c>
      <c r="E4898" s="1">
        <v>-365125</v>
      </c>
      <c r="F4898" s="8" t="s">
        <v>316</v>
      </c>
      <c r="G4898" s="1">
        <v>-29210</v>
      </c>
      <c r="H4898" s="1">
        <v>-394335</v>
      </c>
      <c r="I4898" s="2" t="s">
        <v>2119</v>
      </c>
      <c r="J4898" s="2" t="s">
        <v>1150</v>
      </c>
      <c r="K4898" s="1">
        <f>+VLOOKUP(B4898,[37]Sheet1!$A:$H,6,0)</f>
        <v>-365125</v>
      </c>
      <c r="L4898" s="1">
        <f t="shared" si="256"/>
        <v>0</v>
      </c>
      <c r="M4898" s="6">
        <f>+VLOOKUP(B4898,[37]Sheet1!$A:$H,8,0)</f>
        <v>45720</v>
      </c>
      <c r="N4898" t="s">
        <v>6731</v>
      </c>
      <c r="R4898" s="4"/>
    </row>
    <row r="4899" spans="1:18" hidden="1" x14ac:dyDescent="0.2">
      <c r="A4899" s="6">
        <v>45707</v>
      </c>
      <c r="B4899" s="2">
        <v>10780</v>
      </c>
      <c r="C4899" s="2" t="s">
        <v>6517</v>
      </c>
      <c r="D4899" s="2" t="s">
        <v>6696</v>
      </c>
      <c r="E4899" s="1">
        <v>11798060</v>
      </c>
      <c r="F4899" s="8" t="s">
        <v>316</v>
      </c>
      <c r="G4899" s="1">
        <v>943845</v>
      </c>
      <c r="H4899" s="1">
        <v>12741905</v>
      </c>
      <c r="I4899" s="2" t="s">
        <v>2355</v>
      </c>
      <c r="J4899" s="2" t="s">
        <v>2013</v>
      </c>
      <c r="K4899" s="1">
        <f>+VLOOKUP(B4899,[37]Sheet1!$A:$H,6,0)</f>
        <v>11798063</v>
      </c>
      <c r="L4899" s="1">
        <f t="shared" si="256"/>
        <v>3</v>
      </c>
      <c r="M4899" s="6">
        <f>+VLOOKUP(B4899,[37]Sheet1!$A:$H,8,0)</f>
        <v>45720</v>
      </c>
      <c r="N4899" t="s">
        <v>6731</v>
      </c>
      <c r="R4899" s="4"/>
    </row>
    <row r="4900" spans="1:18" hidden="1" x14ac:dyDescent="0.2">
      <c r="A4900" s="6">
        <v>45708</v>
      </c>
      <c r="B4900" s="2">
        <v>10974</v>
      </c>
      <c r="C4900" s="2" t="s">
        <v>6517</v>
      </c>
      <c r="D4900" s="2" t="s">
        <v>6697</v>
      </c>
      <c r="E4900" s="1">
        <v>4960520</v>
      </c>
      <c r="F4900" s="8" t="s">
        <v>316</v>
      </c>
      <c r="G4900" s="1">
        <v>396842</v>
      </c>
      <c r="H4900" s="1">
        <v>5357362</v>
      </c>
      <c r="I4900" s="2" t="s">
        <v>1893</v>
      </c>
      <c r="J4900" s="2" t="s">
        <v>375</v>
      </c>
      <c r="K4900" s="1">
        <f>+VLOOKUP(B4900,[37]Sheet1!$A:$H,6,0)</f>
        <v>4960525</v>
      </c>
      <c r="L4900" s="1">
        <f t="shared" si="256"/>
        <v>5</v>
      </c>
      <c r="M4900" s="6">
        <f>+VLOOKUP(B4900,[37]Sheet1!$A:$H,8,0)</f>
        <v>45720</v>
      </c>
      <c r="N4900" t="s">
        <v>6731</v>
      </c>
      <c r="R4900" s="4"/>
    </row>
    <row r="4901" spans="1:18" hidden="1" x14ac:dyDescent="0.2">
      <c r="A4901" s="6">
        <v>45708</v>
      </c>
      <c r="B4901" s="2">
        <v>10975</v>
      </c>
      <c r="C4901" s="2" t="s">
        <v>6517</v>
      </c>
      <c r="D4901" s="2" t="s">
        <v>6698</v>
      </c>
      <c r="E4901" s="1">
        <v>5025777</v>
      </c>
      <c r="F4901" s="8" t="s">
        <v>316</v>
      </c>
      <c r="G4901" s="1">
        <v>402062</v>
      </c>
      <c r="H4901" s="1">
        <v>5427839</v>
      </c>
      <c r="I4901" s="2" t="s">
        <v>1893</v>
      </c>
      <c r="J4901" s="2" t="s">
        <v>375</v>
      </c>
      <c r="K4901" s="1">
        <f>+VLOOKUP(B4901,[37]Sheet1!$A:$H,6,0)</f>
        <v>5025775</v>
      </c>
      <c r="L4901" s="1">
        <f t="shared" si="256"/>
        <v>-2</v>
      </c>
      <c r="M4901" s="6">
        <f>+VLOOKUP(B4901,[37]Sheet1!$A:$H,8,0)</f>
        <v>45720</v>
      </c>
      <c r="N4901" t="s">
        <v>6731</v>
      </c>
      <c r="R4901" s="4"/>
    </row>
    <row r="4902" spans="1:18" hidden="1" x14ac:dyDescent="0.2">
      <c r="A4902" s="6">
        <v>45708</v>
      </c>
      <c r="B4902" s="2">
        <v>11010</v>
      </c>
      <c r="C4902" s="2" t="s">
        <v>6517</v>
      </c>
      <c r="D4902" s="2" t="s">
        <v>6699</v>
      </c>
      <c r="E4902" s="1">
        <v>4669796</v>
      </c>
      <c r="F4902" s="8" t="s">
        <v>316</v>
      </c>
      <c r="G4902" s="1">
        <v>373584</v>
      </c>
      <c r="H4902" s="1">
        <v>5043380</v>
      </c>
      <c r="I4902" s="2" t="s">
        <v>1893</v>
      </c>
      <c r="J4902" s="2" t="s">
        <v>375</v>
      </c>
      <c r="K4902" s="1">
        <f>+VLOOKUP(B4902,[37]Sheet1!$A:$H,6,0)</f>
        <v>4669800</v>
      </c>
      <c r="L4902" s="1">
        <f t="shared" si="256"/>
        <v>4</v>
      </c>
      <c r="M4902" s="6">
        <f>+VLOOKUP(B4902,[37]Sheet1!$A:$H,8,0)</f>
        <v>45720</v>
      </c>
      <c r="N4902" t="s">
        <v>6731</v>
      </c>
      <c r="R4902" s="4"/>
    </row>
    <row r="4903" spans="1:18" hidden="1" x14ac:dyDescent="0.2">
      <c r="A4903" s="6">
        <v>45708</v>
      </c>
      <c r="B4903" s="2">
        <v>11011</v>
      </c>
      <c r="C4903" s="2" t="s">
        <v>6517</v>
      </c>
      <c r="D4903" s="2" t="s">
        <v>6700</v>
      </c>
      <c r="E4903" s="1">
        <v>11105800</v>
      </c>
      <c r="F4903" s="8" t="s">
        <v>316</v>
      </c>
      <c r="G4903" s="1">
        <v>888464</v>
      </c>
      <c r="H4903" s="1">
        <v>11994264</v>
      </c>
      <c r="I4903" s="2" t="s">
        <v>1893</v>
      </c>
      <c r="J4903" s="2" t="s">
        <v>375</v>
      </c>
      <c r="K4903" s="1">
        <f>+VLOOKUP(B4903,[37]Sheet1!$A:$H,6,0)</f>
        <v>11105800</v>
      </c>
      <c r="L4903" s="1">
        <f t="shared" si="256"/>
        <v>0</v>
      </c>
      <c r="M4903" s="6">
        <f>+VLOOKUP(B4903,[37]Sheet1!$A:$H,8,0)</f>
        <v>45720</v>
      </c>
      <c r="N4903" t="s">
        <v>6731</v>
      </c>
      <c r="R4903" s="4"/>
    </row>
    <row r="4904" spans="1:18" hidden="1" x14ac:dyDescent="0.2">
      <c r="A4904" s="6">
        <v>45708</v>
      </c>
      <c r="B4904" s="2">
        <v>11012</v>
      </c>
      <c r="C4904" s="2" t="s">
        <v>6517</v>
      </c>
      <c r="D4904" s="2" t="s">
        <v>6701</v>
      </c>
      <c r="E4904" s="1">
        <v>1468620</v>
      </c>
      <c r="F4904" s="8" t="s">
        <v>316</v>
      </c>
      <c r="G4904" s="1">
        <v>117490</v>
      </c>
      <c r="H4904" s="1">
        <v>1586110</v>
      </c>
      <c r="I4904" s="2" t="s">
        <v>1893</v>
      </c>
      <c r="J4904" s="2" t="s">
        <v>375</v>
      </c>
      <c r="K4904" s="1">
        <f>+VLOOKUP(B4904,[37]Sheet1!$A:$H,6,0)</f>
        <v>1468625</v>
      </c>
      <c r="L4904" s="1">
        <f t="shared" si="256"/>
        <v>5</v>
      </c>
      <c r="M4904" s="6">
        <f>+VLOOKUP(B4904,[37]Sheet1!$A:$H,8,0)</f>
        <v>45720</v>
      </c>
      <c r="N4904" t="s">
        <v>6731</v>
      </c>
      <c r="R4904" s="4"/>
    </row>
    <row r="4905" spans="1:18" hidden="1" x14ac:dyDescent="0.2">
      <c r="A4905" s="6">
        <v>45708</v>
      </c>
      <c r="B4905" s="2">
        <v>11013</v>
      </c>
      <c r="C4905" s="2" t="s">
        <v>6517</v>
      </c>
      <c r="D4905" s="2" t="s">
        <v>6702</v>
      </c>
      <c r="E4905" s="1">
        <v>1072050</v>
      </c>
      <c r="F4905" s="8" t="s">
        <v>316</v>
      </c>
      <c r="G4905" s="1">
        <v>85764</v>
      </c>
      <c r="H4905" s="1">
        <v>1157814</v>
      </c>
      <c r="I4905" s="2" t="s">
        <v>1893</v>
      </c>
      <c r="J4905" s="2" t="s">
        <v>375</v>
      </c>
      <c r="K4905" s="1">
        <f>+VLOOKUP(B4905,[37]Sheet1!$A:$H,6,0)</f>
        <v>1072050</v>
      </c>
      <c r="L4905" s="1">
        <f t="shared" si="256"/>
        <v>0</v>
      </c>
      <c r="M4905" s="6">
        <f>+VLOOKUP(B4905,[37]Sheet1!$A:$H,8,0)</f>
        <v>45720</v>
      </c>
      <c r="N4905" t="s">
        <v>6731</v>
      </c>
      <c r="R4905" s="4"/>
    </row>
    <row r="4906" spans="1:18" hidden="1" x14ac:dyDescent="0.2">
      <c r="A4906" s="6">
        <v>45709</v>
      </c>
      <c r="B4906" s="2">
        <v>12302</v>
      </c>
      <c r="C4906" s="2" t="s">
        <v>6517</v>
      </c>
      <c r="D4906" s="2" t="s">
        <v>6703</v>
      </c>
      <c r="E4906" s="1">
        <v>6143677</v>
      </c>
      <c r="F4906" s="8" t="s">
        <v>316</v>
      </c>
      <c r="G4906" s="1">
        <v>491494</v>
      </c>
      <c r="H4906" s="1">
        <v>6635171</v>
      </c>
      <c r="I4906" s="2" t="s">
        <v>2818</v>
      </c>
      <c r="J4906" s="2" t="s">
        <v>364</v>
      </c>
      <c r="K4906" s="1">
        <f>+VLOOKUP(B4906,[37]Sheet1!$A:$H,6,0)</f>
        <v>6143675</v>
      </c>
      <c r="L4906" s="1">
        <f t="shared" si="256"/>
        <v>-2</v>
      </c>
      <c r="M4906" s="6">
        <f>+VLOOKUP(B4906,[37]Sheet1!$A:$H,8,0)</f>
        <v>45720</v>
      </c>
      <c r="N4906" t="s">
        <v>6731</v>
      </c>
      <c r="R4906" s="4"/>
    </row>
    <row r="4907" spans="1:18" hidden="1" x14ac:dyDescent="0.2">
      <c r="A4907" s="6">
        <v>45709</v>
      </c>
      <c r="B4907" s="2">
        <v>12303</v>
      </c>
      <c r="C4907" s="2" t="s">
        <v>6517</v>
      </c>
      <c r="D4907" s="2" t="s">
        <v>6704</v>
      </c>
      <c r="E4907" s="1">
        <v>2579200</v>
      </c>
      <c r="F4907" s="8" t="s">
        <v>316</v>
      </c>
      <c r="G4907" s="1">
        <v>206336</v>
      </c>
      <c r="H4907" s="1">
        <v>2785536</v>
      </c>
      <c r="I4907" s="2" t="s">
        <v>944</v>
      </c>
      <c r="J4907" s="2" t="s">
        <v>319</v>
      </c>
      <c r="K4907" s="1">
        <f>+VLOOKUP(B4907,[37]Sheet1!$A:$H,6,0)</f>
        <v>2579200</v>
      </c>
      <c r="L4907" s="1">
        <f t="shared" si="256"/>
        <v>0</v>
      </c>
      <c r="M4907" s="6">
        <f>+VLOOKUP(B4907,[37]Sheet1!$A:$H,8,0)</f>
        <v>45720</v>
      </c>
      <c r="N4907" t="s">
        <v>6731</v>
      </c>
      <c r="R4907" s="4"/>
    </row>
    <row r="4908" spans="1:18" hidden="1" x14ac:dyDescent="0.2">
      <c r="A4908" s="6">
        <v>45709</v>
      </c>
      <c r="B4908" s="2">
        <v>12304</v>
      </c>
      <c r="C4908" s="2" t="s">
        <v>6517</v>
      </c>
      <c r="D4908" s="2" t="s">
        <v>6705</v>
      </c>
      <c r="E4908" s="1">
        <v>2226640</v>
      </c>
      <c r="F4908" s="8" t="s">
        <v>316</v>
      </c>
      <c r="G4908" s="1">
        <v>178131</v>
      </c>
      <c r="H4908" s="1">
        <v>2404771</v>
      </c>
      <c r="I4908" s="2" t="s">
        <v>2339</v>
      </c>
      <c r="J4908" s="2" t="s">
        <v>1408</v>
      </c>
      <c r="K4908" s="1">
        <f>+VLOOKUP(B4908,[37]Sheet1!$A:$H,6,0)</f>
        <v>2226638</v>
      </c>
      <c r="L4908" s="1">
        <f t="shared" si="256"/>
        <v>-2</v>
      </c>
      <c r="M4908" s="6">
        <f>+VLOOKUP(B4908,[37]Sheet1!$A:$H,8,0)</f>
        <v>45720</v>
      </c>
      <c r="N4908" t="s">
        <v>6731</v>
      </c>
      <c r="R4908" s="4"/>
    </row>
    <row r="4909" spans="1:18" hidden="1" x14ac:dyDescent="0.2">
      <c r="A4909" s="6">
        <v>45709</v>
      </c>
      <c r="B4909" s="2">
        <v>12305</v>
      </c>
      <c r="C4909" s="2" t="s">
        <v>6517</v>
      </c>
      <c r="D4909" s="2" t="s">
        <v>6706</v>
      </c>
      <c r="E4909" s="1">
        <v>1468620</v>
      </c>
      <c r="F4909" s="8" t="s">
        <v>316</v>
      </c>
      <c r="G4909" s="1">
        <v>117490</v>
      </c>
      <c r="H4909" s="1">
        <v>1586110</v>
      </c>
      <c r="I4909" s="2" t="s">
        <v>431</v>
      </c>
      <c r="J4909" s="2" t="s">
        <v>2857</v>
      </c>
      <c r="K4909" s="1">
        <f>+VLOOKUP(B4909,[37]Sheet1!$A:$H,6,0)</f>
        <v>1468625</v>
      </c>
      <c r="L4909" s="1">
        <f t="shared" si="256"/>
        <v>5</v>
      </c>
      <c r="M4909" s="6">
        <f>+VLOOKUP(B4909,[37]Sheet1!$A:$H,8,0)</f>
        <v>45720</v>
      </c>
      <c r="N4909" t="s">
        <v>6731</v>
      </c>
      <c r="R4909" s="4"/>
    </row>
    <row r="4910" spans="1:18" hidden="1" x14ac:dyDescent="0.2">
      <c r="A4910" s="6">
        <v>45709</v>
      </c>
      <c r="B4910" s="2">
        <v>12306</v>
      </c>
      <c r="C4910" s="2" t="s">
        <v>6517</v>
      </c>
      <c r="D4910" s="2" t="s">
        <v>6707</v>
      </c>
      <c r="E4910" s="1">
        <v>2883150</v>
      </c>
      <c r="F4910" s="8" t="s">
        <v>316</v>
      </c>
      <c r="G4910" s="1">
        <v>230652</v>
      </c>
      <c r="H4910" s="1">
        <v>3113802</v>
      </c>
      <c r="I4910" s="2" t="s">
        <v>1554</v>
      </c>
      <c r="J4910" s="2" t="s">
        <v>2830</v>
      </c>
      <c r="K4910" s="1">
        <f>+VLOOKUP(B4910,[37]Sheet1!$A:$H,6,0)</f>
        <v>2883150</v>
      </c>
      <c r="L4910" s="1">
        <f t="shared" si="256"/>
        <v>0</v>
      </c>
      <c r="M4910" s="6">
        <f>+VLOOKUP(B4910,[37]Sheet1!$A:$H,8,0)</f>
        <v>45720</v>
      </c>
      <c r="N4910" t="s">
        <v>6731</v>
      </c>
      <c r="R4910" s="4"/>
    </row>
    <row r="4911" spans="1:18" hidden="1" x14ac:dyDescent="0.2">
      <c r="A4911" s="6">
        <v>45709</v>
      </c>
      <c r="B4911" s="2">
        <v>12307</v>
      </c>
      <c r="C4911" s="2" t="s">
        <v>6517</v>
      </c>
      <c r="D4911" s="2" t="s">
        <v>6708</v>
      </c>
      <c r="E4911" s="1">
        <v>4704400</v>
      </c>
      <c r="F4911" s="8" t="s">
        <v>316</v>
      </c>
      <c r="G4911" s="1">
        <v>376352</v>
      </c>
      <c r="H4911" s="1">
        <v>5080752</v>
      </c>
      <c r="I4911" s="2" t="s">
        <v>2355</v>
      </c>
      <c r="J4911" s="2" t="s">
        <v>2013</v>
      </c>
      <c r="K4911" s="1">
        <f>+VLOOKUP(B4911,[37]Sheet1!$A:$H,6,0)</f>
        <v>4704400</v>
      </c>
      <c r="L4911" s="1">
        <f t="shared" si="256"/>
        <v>0</v>
      </c>
      <c r="M4911" s="6">
        <f>+VLOOKUP(B4911,[37]Sheet1!$A:$H,8,0)</f>
        <v>45720</v>
      </c>
      <c r="N4911" t="s">
        <v>6731</v>
      </c>
      <c r="R4911" s="4"/>
    </row>
    <row r="4912" spans="1:18" hidden="1" x14ac:dyDescent="0.2">
      <c r="A4912" s="6">
        <v>45709</v>
      </c>
      <c r="B4912" s="2">
        <v>12308</v>
      </c>
      <c r="C4912" s="2" t="s">
        <v>6517</v>
      </c>
      <c r="D4912" s="2" t="s">
        <v>6709</v>
      </c>
      <c r="E4912" s="1">
        <v>6071100</v>
      </c>
      <c r="F4912" s="8" t="s">
        <v>316</v>
      </c>
      <c r="G4912" s="1">
        <v>485688</v>
      </c>
      <c r="H4912" s="1">
        <v>6556788</v>
      </c>
      <c r="I4912" s="2" t="s">
        <v>2355</v>
      </c>
      <c r="J4912" s="2" t="s">
        <v>2013</v>
      </c>
      <c r="K4912" s="1">
        <f>+VLOOKUP(B4912,[37]Sheet1!$A:$H,6,0)</f>
        <v>6071100</v>
      </c>
      <c r="L4912" s="1">
        <f t="shared" si="256"/>
        <v>0</v>
      </c>
      <c r="M4912" s="6">
        <f>+VLOOKUP(B4912,[37]Sheet1!$A:$H,8,0)</f>
        <v>45720</v>
      </c>
      <c r="N4912" t="s">
        <v>6731</v>
      </c>
      <c r="R4912" s="4"/>
    </row>
    <row r="4913" spans="1:18" hidden="1" x14ac:dyDescent="0.2">
      <c r="A4913" s="6">
        <v>45709</v>
      </c>
      <c r="B4913" s="2">
        <v>12309</v>
      </c>
      <c r="C4913" s="2" t="s">
        <v>6517</v>
      </c>
      <c r="D4913" s="2" t="s">
        <v>6710</v>
      </c>
      <c r="E4913" s="1">
        <v>2144100</v>
      </c>
      <c r="F4913" s="8" t="s">
        <v>316</v>
      </c>
      <c r="G4913" s="1">
        <v>171528</v>
      </c>
      <c r="H4913" s="1">
        <v>2315628</v>
      </c>
      <c r="I4913" s="2" t="s">
        <v>2355</v>
      </c>
      <c r="J4913" s="2" t="s">
        <v>2013</v>
      </c>
      <c r="K4913" s="1">
        <f>+VLOOKUP(B4913,[37]Sheet1!$A:$H,6,0)</f>
        <v>2144100</v>
      </c>
      <c r="L4913" s="1">
        <f t="shared" si="256"/>
        <v>0</v>
      </c>
      <c r="M4913" s="6">
        <f>+VLOOKUP(B4913,[37]Sheet1!$A:$H,8,0)</f>
        <v>45720</v>
      </c>
      <c r="N4913" t="s">
        <v>6731</v>
      </c>
      <c r="R4913" s="4"/>
    </row>
    <row r="4914" spans="1:18" hidden="1" x14ac:dyDescent="0.2">
      <c r="A4914" s="6">
        <v>45710</v>
      </c>
      <c r="B4914" s="2">
        <v>244</v>
      </c>
      <c r="C4914" s="2" t="s">
        <v>6529</v>
      </c>
      <c r="D4914" s="2" t="s">
        <v>1889</v>
      </c>
      <c r="E4914" s="1">
        <v>-1286014</v>
      </c>
      <c r="F4914" s="8" t="s">
        <v>316</v>
      </c>
      <c r="G4914" s="1">
        <v>-102881</v>
      </c>
      <c r="H4914" s="1">
        <v>-1388895</v>
      </c>
      <c r="I4914" s="2" t="s">
        <v>1893</v>
      </c>
      <c r="J4914" s="2" t="s">
        <v>375</v>
      </c>
      <c r="K4914" s="1">
        <f>+VLOOKUP(B4914,[37]Sheet1!$A:$H,6,0)</f>
        <v>-1286012</v>
      </c>
      <c r="L4914" s="1">
        <f t="shared" si="256"/>
        <v>2</v>
      </c>
      <c r="M4914" s="6">
        <f>+VLOOKUP(B4914,[37]Sheet1!$A:$H,8,0)</f>
        <v>45720</v>
      </c>
      <c r="N4914" t="s">
        <v>6731</v>
      </c>
      <c r="R4914" s="4"/>
    </row>
    <row r="4915" spans="1:18" hidden="1" x14ac:dyDescent="0.2">
      <c r="A4915" s="6">
        <v>45710</v>
      </c>
      <c r="B4915" s="2">
        <v>245</v>
      </c>
      <c r="C4915" s="2" t="s">
        <v>6529</v>
      </c>
      <c r="D4915" s="2" t="s">
        <v>1889</v>
      </c>
      <c r="E4915" s="1">
        <v>-452788</v>
      </c>
      <c r="F4915" s="8" t="s">
        <v>316</v>
      </c>
      <c r="G4915" s="1">
        <v>-36222</v>
      </c>
      <c r="H4915" s="1">
        <v>-489010</v>
      </c>
      <c r="I4915" s="2" t="s">
        <v>1893</v>
      </c>
      <c r="J4915" s="2" t="s">
        <v>375</v>
      </c>
      <c r="K4915" s="1">
        <f>+VLOOKUP(B4915,[37]Sheet1!$A:$H,6,0)</f>
        <v>-452775</v>
      </c>
      <c r="L4915" s="1">
        <f t="shared" si="256"/>
        <v>13</v>
      </c>
      <c r="M4915" s="6">
        <f>+VLOOKUP(B4915,[37]Sheet1!$A:$H,8,0)</f>
        <v>45720</v>
      </c>
      <c r="N4915" t="s">
        <v>6731</v>
      </c>
      <c r="R4915" s="4"/>
    </row>
    <row r="4916" spans="1:18" hidden="1" x14ac:dyDescent="0.2">
      <c r="A4916" s="6">
        <v>45710</v>
      </c>
      <c r="B4916" s="2">
        <v>246</v>
      </c>
      <c r="C4916" s="2" t="s">
        <v>6529</v>
      </c>
      <c r="D4916" s="2" t="s">
        <v>1889</v>
      </c>
      <c r="E4916" s="1">
        <v>-365125</v>
      </c>
      <c r="F4916" s="8" t="s">
        <v>316</v>
      </c>
      <c r="G4916" s="1">
        <v>-29210</v>
      </c>
      <c r="H4916" s="1">
        <v>-394335</v>
      </c>
      <c r="I4916" s="2" t="s">
        <v>2119</v>
      </c>
      <c r="J4916" s="2" t="s">
        <v>1150</v>
      </c>
      <c r="K4916" s="1" t="e">
        <f>+VLOOKUP(B4916,[40]Sheet1!$A:$I,6,0)</f>
        <v>#N/A</v>
      </c>
      <c r="L4916" s="1" t="e">
        <f t="shared" si="256"/>
        <v>#N/A</v>
      </c>
      <c r="M4916" s="6" t="e">
        <f>+VLOOKUP(B4916,[40]Sheet1!$A:$I,9,0)</f>
        <v>#N/A</v>
      </c>
      <c r="N4916" t="s">
        <v>7032</v>
      </c>
      <c r="R4916" s="4"/>
    </row>
    <row r="4917" spans="1:18" hidden="1" x14ac:dyDescent="0.2">
      <c r="A4917" s="6">
        <v>45710</v>
      </c>
      <c r="B4917" s="2">
        <v>12524</v>
      </c>
      <c r="C4917" s="2" t="s">
        <v>6517</v>
      </c>
      <c r="D4917" s="2" t="s">
        <v>6711</v>
      </c>
      <c r="E4917" s="1">
        <v>2381320</v>
      </c>
      <c r="F4917" s="8" t="s">
        <v>316</v>
      </c>
      <c r="G4917" s="1">
        <v>190506</v>
      </c>
      <c r="H4917" s="1">
        <v>2571826</v>
      </c>
      <c r="I4917" s="2" t="s">
        <v>1222</v>
      </c>
      <c r="J4917" s="2" t="s">
        <v>915</v>
      </c>
      <c r="K4917" s="1">
        <f>+VLOOKUP(B4917,[37]Sheet1!$A:$H,6,0)</f>
        <v>2381325</v>
      </c>
      <c r="L4917" s="1">
        <f t="shared" si="256"/>
        <v>5</v>
      </c>
      <c r="M4917" s="6">
        <f>+VLOOKUP(B4917,[37]Sheet1!$A:$H,8,0)</f>
        <v>45720</v>
      </c>
      <c r="N4917" t="s">
        <v>6731</v>
      </c>
      <c r="R4917" s="4"/>
    </row>
    <row r="4918" spans="1:18" hidden="1" x14ac:dyDescent="0.2">
      <c r="A4918" s="6">
        <v>45710</v>
      </c>
      <c r="B4918" s="2">
        <v>12525</v>
      </c>
      <c r="C4918" s="2" t="s">
        <v>6517</v>
      </c>
      <c r="D4918" s="2" t="s">
        <v>6712</v>
      </c>
      <c r="E4918" s="1">
        <v>2144100</v>
      </c>
      <c r="F4918" s="8" t="s">
        <v>316</v>
      </c>
      <c r="G4918" s="1">
        <v>171528</v>
      </c>
      <c r="H4918" s="1">
        <v>2315628</v>
      </c>
      <c r="I4918" s="2" t="s">
        <v>1222</v>
      </c>
      <c r="J4918" s="2" t="s">
        <v>915</v>
      </c>
      <c r="K4918" s="1">
        <f>+VLOOKUP(B4918,[37]Sheet1!$A:$H,6,0)</f>
        <v>2144100</v>
      </c>
      <c r="L4918" s="1">
        <f t="shared" si="256"/>
        <v>0</v>
      </c>
      <c r="M4918" s="6">
        <f>+VLOOKUP(B4918,[37]Sheet1!$A:$H,8,0)</f>
        <v>45720</v>
      </c>
      <c r="N4918" t="s">
        <v>6731</v>
      </c>
      <c r="R4918" s="4"/>
    </row>
    <row r="4919" spans="1:18" hidden="1" x14ac:dyDescent="0.2">
      <c r="A4919" s="6">
        <v>45712</v>
      </c>
      <c r="B4919" s="2">
        <v>12541</v>
      </c>
      <c r="C4919" s="2" t="s">
        <v>6517</v>
      </c>
      <c r="D4919" s="2" t="s">
        <v>6713</v>
      </c>
      <c r="E4919" s="1">
        <v>6327495</v>
      </c>
      <c r="F4919" s="8" t="s">
        <v>316</v>
      </c>
      <c r="G4919" s="1">
        <v>506200</v>
      </c>
      <c r="H4919" s="1">
        <v>6833695</v>
      </c>
      <c r="I4919" s="2" t="s">
        <v>944</v>
      </c>
      <c r="J4919" s="2" t="s">
        <v>319</v>
      </c>
      <c r="K4919" s="1">
        <f>+VLOOKUP(B4919,[37]Sheet1!$A:$H,6,0)</f>
        <v>6327500</v>
      </c>
      <c r="L4919" s="1">
        <f t="shared" si="256"/>
        <v>5</v>
      </c>
      <c r="M4919" s="6">
        <f>+VLOOKUP(B4919,[37]Sheet1!$A:$H,8,0)</f>
        <v>45720</v>
      </c>
      <c r="N4919" t="s">
        <v>6731</v>
      </c>
      <c r="R4919" s="4"/>
    </row>
    <row r="4920" spans="1:18" hidden="1" x14ac:dyDescent="0.2">
      <c r="A4920" s="6">
        <v>45712</v>
      </c>
      <c r="B4920" s="2">
        <v>12542</v>
      </c>
      <c r="C4920" s="2" t="s">
        <v>6517</v>
      </c>
      <c r="D4920" s="2" t="s">
        <v>6714</v>
      </c>
      <c r="E4920" s="1">
        <v>1110580</v>
      </c>
      <c r="F4920" s="8" t="s">
        <v>316</v>
      </c>
      <c r="G4920" s="1">
        <v>88846</v>
      </c>
      <c r="H4920" s="1">
        <v>1199426</v>
      </c>
      <c r="I4920" s="2" t="s">
        <v>1796</v>
      </c>
      <c r="J4920" s="2" t="s">
        <v>913</v>
      </c>
      <c r="K4920" s="1">
        <f>+VLOOKUP(B4920,[37]Sheet1!$A:$H,6,0)</f>
        <v>1110575</v>
      </c>
      <c r="L4920" s="1">
        <f t="shared" si="256"/>
        <v>-5</v>
      </c>
      <c r="M4920" s="6">
        <f>+VLOOKUP(B4920,[37]Sheet1!$A:$H,8,0)</f>
        <v>45720</v>
      </c>
      <c r="N4920" t="s">
        <v>6731</v>
      </c>
      <c r="R4920" s="4"/>
    </row>
    <row r="4921" spans="1:18" hidden="1" x14ac:dyDescent="0.2">
      <c r="A4921" s="6">
        <v>45712</v>
      </c>
      <c r="B4921" s="2">
        <v>12543</v>
      </c>
      <c r="C4921" s="2" t="s">
        <v>6517</v>
      </c>
      <c r="D4921" s="2" t="s">
        <v>6715</v>
      </c>
      <c r="E4921" s="1">
        <v>3849940</v>
      </c>
      <c r="F4921" s="8" t="s">
        <v>316</v>
      </c>
      <c r="G4921" s="1">
        <v>307995</v>
      </c>
      <c r="H4921" s="1">
        <v>4157935</v>
      </c>
      <c r="I4921" s="2" t="s">
        <v>1554</v>
      </c>
      <c r="J4921" s="2" t="s">
        <v>2830</v>
      </c>
      <c r="K4921" s="1">
        <f>+VLOOKUP(B4921,[37]Sheet1!$A:$H,6,0)</f>
        <v>3849938</v>
      </c>
      <c r="L4921" s="1">
        <f t="shared" si="256"/>
        <v>-2</v>
      </c>
      <c r="M4921" s="6">
        <f>+VLOOKUP(B4921,[37]Sheet1!$A:$H,8,0)</f>
        <v>45720</v>
      </c>
      <c r="N4921" t="s">
        <v>6731</v>
      </c>
      <c r="R4921" s="4"/>
    </row>
    <row r="4922" spans="1:18" hidden="1" x14ac:dyDescent="0.2">
      <c r="A4922" s="6">
        <v>45712</v>
      </c>
      <c r="B4922" s="2">
        <v>12544</v>
      </c>
      <c r="C4922" s="2" t="s">
        <v>6517</v>
      </c>
      <c r="D4922" s="2" t="s">
        <v>6716</v>
      </c>
      <c r="E4922" s="1">
        <v>558030</v>
      </c>
      <c r="F4922" s="8" t="s">
        <v>316</v>
      </c>
      <c r="G4922" s="1">
        <v>44642</v>
      </c>
      <c r="H4922" s="1">
        <v>602672</v>
      </c>
      <c r="I4922" s="2" t="s">
        <v>2445</v>
      </c>
      <c r="J4922" s="2" t="s">
        <v>1098</v>
      </c>
      <c r="K4922" s="1">
        <f>+VLOOKUP(B4922,[37]Sheet1!$A:$H,6,0)</f>
        <v>558025</v>
      </c>
      <c r="L4922" s="1">
        <f t="shared" si="256"/>
        <v>-5</v>
      </c>
      <c r="M4922" s="6">
        <f>+VLOOKUP(B4922,[37]Sheet1!$A:$H,8,0)</f>
        <v>45720</v>
      </c>
      <c r="N4922" t="s">
        <v>6731</v>
      </c>
      <c r="R4922" s="4"/>
    </row>
    <row r="4923" spans="1:18" hidden="1" x14ac:dyDescent="0.2">
      <c r="A4923" s="6">
        <v>45712</v>
      </c>
      <c r="B4923" s="2">
        <v>12545</v>
      </c>
      <c r="C4923" s="2" t="s">
        <v>6517</v>
      </c>
      <c r="D4923" s="2" t="s">
        <v>6717</v>
      </c>
      <c r="E4923" s="1">
        <v>3849940</v>
      </c>
      <c r="F4923" s="8" t="s">
        <v>316</v>
      </c>
      <c r="G4923" s="1">
        <v>307995</v>
      </c>
      <c r="H4923" s="1">
        <v>4157935</v>
      </c>
      <c r="I4923" s="2" t="s">
        <v>2818</v>
      </c>
      <c r="J4923" s="2" t="s">
        <v>364</v>
      </c>
      <c r="K4923" s="1">
        <f>+VLOOKUP(B4923,[37]Sheet1!$A:$H,6,0)</f>
        <v>3849938</v>
      </c>
      <c r="L4923" s="1">
        <f t="shared" si="256"/>
        <v>-2</v>
      </c>
      <c r="M4923" s="6">
        <f>+VLOOKUP(B4923,[37]Sheet1!$A:$H,8,0)</f>
        <v>45720</v>
      </c>
      <c r="N4923" t="s">
        <v>6731</v>
      </c>
      <c r="R4923" s="4"/>
    </row>
    <row r="4924" spans="1:18" hidden="1" x14ac:dyDescent="0.2">
      <c r="A4924" s="6">
        <v>45713</v>
      </c>
      <c r="B4924" s="2">
        <v>12652</v>
      </c>
      <c r="C4924" s="2" t="s">
        <v>6517</v>
      </c>
      <c r="D4924" s="2" t="s">
        <v>6718</v>
      </c>
      <c r="E4924" s="1">
        <v>6137830</v>
      </c>
      <c r="F4924" s="8" t="s">
        <v>316</v>
      </c>
      <c r="G4924" s="1">
        <v>491026</v>
      </c>
      <c r="H4924" s="1">
        <v>6628856</v>
      </c>
      <c r="I4924" s="2" t="s">
        <v>2355</v>
      </c>
      <c r="J4924" s="2" t="s">
        <v>2013</v>
      </c>
      <c r="K4924" s="1">
        <f>+VLOOKUP(B4924,[37]Sheet1!$A:$H,6,0)</f>
        <v>6137825</v>
      </c>
      <c r="L4924" s="1">
        <f t="shared" si="256"/>
        <v>-5</v>
      </c>
      <c r="M4924" s="6">
        <f>+VLOOKUP(B4924,[37]Sheet1!$A:$H,8,0)</f>
        <v>45720</v>
      </c>
      <c r="N4924" t="s">
        <v>6731</v>
      </c>
      <c r="R4924" s="4"/>
    </row>
    <row r="4925" spans="1:18" hidden="1" x14ac:dyDescent="0.2">
      <c r="A4925" s="6">
        <v>45714</v>
      </c>
      <c r="B4925" s="2">
        <v>249</v>
      </c>
      <c r="C4925" s="2" t="s">
        <v>6529</v>
      </c>
      <c r="D4925" s="2" t="s">
        <v>1889</v>
      </c>
      <c r="E4925" s="1">
        <v>-230124</v>
      </c>
      <c r="F4925" s="8" t="s">
        <v>316</v>
      </c>
      <c r="G4925" s="1">
        <v>-18410</v>
      </c>
      <c r="H4925" s="1">
        <v>-248534</v>
      </c>
      <c r="I4925" s="2" t="s">
        <v>944</v>
      </c>
      <c r="J4925" s="2" t="s">
        <v>319</v>
      </c>
      <c r="K4925" s="1">
        <f>+VLOOKUP(B4925,[37]Sheet1!$A:$H,6,0)</f>
        <v>-230125</v>
      </c>
      <c r="L4925" s="1">
        <f t="shared" si="256"/>
        <v>-1</v>
      </c>
      <c r="M4925" s="6">
        <f>+VLOOKUP(B4925,[37]Sheet1!$A:$H,8,0)</f>
        <v>45720</v>
      </c>
      <c r="N4925" t="s">
        <v>6731</v>
      </c>
      <c r="R4925" s="4"/>
    </row>
    <row r="4926" spans="1:18" hidden="1" x14ac:dyDescent="0.2">
      <c r="A4926" s="6">
        <v>45714</v>
      </c>
      <c r="B4926" s="2">
        <v>251</v>
      </c>
      <c r="C4926" s="2" t="s">
        <v>6529</v>
      </c>
      <c r="D4926" s="2" t="s">
        <v>1889</v>
      </c>
      <c r="E4926" s="1">
        <v>-506030</v>
      </c>
      <c r="F4926" s="8" t="s">
        <v>316</v>
      </c>
      <c r="G4926" s="1">
        <v>-40482</v>
      </c>
      <c r="H4926" s="1">
        <v>-546512</v>
      </c>
      <c r="I4926" s="2" t="s">
        <v>1900</v>
      </c>
      <c r="J4926" s="2" t="s">
        <v>441</v>
      </c>
      <c r="K4926" s="1">
        <f>+VLOOKUP(B4926,[37]Sheet1!$A:$H,6,0)</f>
        <v>-506025</v>
      </c>
      <c r="L4926" s="1">
        <f t="shared" si="256"/>
        <v>5</v>
      </c>
      <c r="M4926" s="6">
        <f>+VLOOKUP(B4926,[37]Sheet1!$A:$H,8,0)</f>
        <v>45720</v>
      </c>
      <c r="N4926" t="s">
        <v>6731</v>
      </c>
      <c r="R4926" s="4"/>
    </row>
    <row r="4927" spans="1:18" hidden="1" x14ac:dyDescent="0.2">
      <c r="A4927" s="6">
        <v>45714</v>
      </c>
      <c r="B4927" s="2">
        <v>252</v>
      </c>
      <c r="C4927" s="2" t="s">
        <v>6529</v>
      </c>
      <c r="D4927" s="2" t="s">
        <v>1889</v>
      </c>
      <c r="E4927" s="1">
        <v>-1772238</v>
      </c>
      <c r="F4927" s="8" t="s">
        <v>316</v>
      </c>
      <c r="G4927" s="1">
        <v>-141779</v>
      </c>
      <c r="H4927" s="1">
        <v>-1914017</v>
      </c>
      <c r="I4927" s="2" t="s">
        <v>1900</v>
      </c>
      <c r="J4927" s="2" t="s">
        <v>441</v>
      </c>
      <c r="K4927" s="1">
        <f>+VLOOKUP(B4927,[37]Sheet1!$A:$H,6,0)</f>
        <v>-1772237</v>
      </c>
      <c r="L4927" s="1">
        <f t="shared" si="256"/>
        <v>1</v>
      </c>
      <c r="M4927" s="6">
        <f>+VLOOKUP(B4927,[37]Sheet1!$A:$H,8,0)</f>
        <v>45720</v>
      </c>
      <c r="N4927" t="s">
        <v>6731</v>
      </c>
      <c r="R4927" s="4"/>
    </row>
    <row r="4928" spans="1:18" hidden="1" x14ac:dyDescent="0.2">
      <c r="A4928" s="6">
        <v>45714</v>
      </c>
      <c r="B4928" s="2">
        <v>253</v>
      </c>
      <c r="C4928" s="2" t="s">
        <v>6529</v>
      </c>
      <c r="D4928" s="2" t="s">
        <v>1889</v>
      </c>
      <c r="E4928" s="1">
        <v>-367155</v>
      </c>
      <c r="F4928" s="8" t="s">
        <v>316</v>
      </c>
      <c r="G4928" s="1">
        <v>-29372</v>
      </c>
      <c r="H4928" s="1">
        <v>-396527</v>
      </c>
      <c r="I4928" s="2" t="s">
        <v>1900</v>
      </c>
      <c r="J4928" s="2" t="s">
        <v>441</v>
      </c>
      <c r="K4928" s="1">
        <f>+VLOOKUP(B4928,[37]Sheet1!$A:$H,6,0)</f>
        <v>-367150</v>
      </c>
      <c r="L4928" s="1">
        <f t="shared" si="256"/>
        <v>5</v>
      </c>
      <c r="M4928" s="6">
        <f>+VLOOKUP(B4928,[37]Sheet1!$A:$H,8,0)</f>
        <v>45720</v>
      </c>
      <c r="N4928" t="s">
        <v>6731</v>
      </c>
      <c r="R4928" s="4"/>
    </row>
    <row r="4929" spans="1:18" hidden="1" x14ac:dyDescent="0.2">
      <c r="A4929" s="6">
        <v>45714</v>
      </c>
      <c r="B4929" s="2">
        <v>248</v>
      </c>
      <c r="C4929" s="2" t="s">
        <v>6529</v>
      </c>
      <c r="D4929" s="2" t="s">
        <v>1889</v>
      </c>
      <c r="E4929" s="1">
        <v>-1905035</v>
      </c>
      <c r="F4929" s="8" t="s">
        <v>316</v>
      </c>
      <c r="G4929" s="1">
        <v>-152403</v>
      </c>
      <c r="H4929" s="1">
        <v>-2057438</v>
      </c>
      <c r="I4929" s="2" t="s">
        <v>124</v>
      </c>
      <c r="J4929" s="2" t="s">
        <v>1197</v>
      </c>
      <c r="K4929" s="1">
        <f>+VLOOKUP(B4929,[37]Sheet1!$A:$H,6,0)</f>
        <v>-1905037</v>
      </c>
      <c r="L4929" s="1">
        <f t="shared" si="256"/>
        <v>-2</v>
      </c>
      <c r="M4929" s="6">
        <f>+VLOOKUP(B4929,[37]Sheet1!$A:$H,8,0)</f>
        <v>45720</v>
      </c>
      <c r="N4929" t="s">
        <v>6731</v>
      </c>
      <c r="R4929" s="4"/>
    </row>
    <row r="4930" spans="1:18" hidden="1" x14ac:dyDescent="0.2">
      <c r="A4930" s="6">
        <v>45714</v>
      </c>
      <c r="B4930" s="2">
        <v>250</v>
      </c>
      <c r="C4930" s="2" t="s">
        <v>6529</v>
      </c>
      <c r="D4930" s="2" t="s">
        <v>1889</v>
      </c>
      <c r="E4930" s="1">
        <v>-2688256</v>
      </c>
      <c r="F4930" s="8" t="s">
        <v>316</v>
      </c>
      <c r="G4930" s="1">
        <v>-215060</v>
      </c>
      <c r="H4930" s="1">
        <v>-2903316</v>
      </c>
      <c r="I4930" s="2" t="s">
        <v>1900</v>
      </c>
      <c r="J4930" s="2" t="s">
        <v>441</v>
      </c>
      <c r="K4930" s="1">
        <f>+VLOOKUP(B4930,[37]Sheet1!$A:$H,6,0)</f>
        <v>-2688250</v>
      </c>
      <c r="L4930" s="1">
        <f t="shared" si="256"/>
        <v>6</v>
      </c>
      <c r="M4930" s="6">
        <f>+VLOOKUP(B4930,[37]Sheet1!$A:$H,8,0)</f>
        <v>45720</v>
      </c>
      <c r="N4930" t="s">
        <v>6731</v>
      </c>
      <c r="R4930" s="4"/>
    </row>
    <row r="4931" spans="1:18" hidden="1" x14ac:dyDescent="0.2">
      <c r="A4931" s="6">
        <v>45714</v>
      </c>
      <c r="B4931" s="2">
        <v>12712</v>
      </c>
      <c r="C4931" s="2" t="s">
        <v>6517</v>
      </c>
      <c r="D4931" s="2" t="s">
        <v>6719</v>
      </c>
      <c r="E4931" s="1">
        <v>9485576</v>
      </c>
      <c r="F4931" s="8" t="s">
        <v>316</v>
      </c>
      <c r="G4931" s="1">
        <v>758846</v>
      </c>
      <c r="H4931" s="1">
        <v>10244422</v>
      </c>
      <c r="I4931" s="2" t="s">
        <v>2355</v>
      </c>
      <c r="J4931" s="2" t="s">
        <v>2013</v>
      </c>
      <c r="K4931" s="1">
        <f>+VLOOKUP(B4931,[37]Sheet1!$A:$H,6,0)</f>
        <v>9485575</v>
      </c>
      <c r="L4931" s="1">
        <f t="shared" si="256"/>
        <v>-1</v>
      </c>
      <c r="M4931" s="6">
        <f>+VLOOKUP(B4931,[37]Sheet1!$A:$H,8,0)</f>
        <v>45720</v>
      </c>
      <c r="N4931" t="s">
        <v>6731</v>
      </c>
      <c r="R4931" s="4"/>
    </row>
    <row r="4932" spans="1:18" hidden="1" x14ac:dyDescent="0.2">
      <c r="A4932" s="6">
        <v>45714</v>
      </c>
      <c r="B4932" s="2">
        <v>12713</v>
      </c>
      <c r="C4932" s="2" t="s">
        <v>6517</v>
      </c>
      <c r="D4932" s="2" t="s">
        <v>6720</v>
      </c>
      <c r="E4932" s="1">
        <v>1468620</v>
      </c>
      <c r="F4932" s="8" t="s">
        <v>316</v>
      </c>
      <c r="G4932" s="1">
        <v>117490</v>
      </c>
      <c r="H4932" s="1">
        <v>1586110</v>
      </c>
      <c r="I4932" s="2" t="s">
        <v>2355</v>
      </c>
      <c r="J4932" s="2" t="s">
        <v>2013</v>
      </c>
      <c r="K4932" s="1">
        <f>+VLOOKUP(B4932,[37]Sheet1!$A:$H,6,0)</f>
        <v>1468625</v>
      </c>
      <c r="L4932" s="1">
        <f t="shared" si="256"/>
        <v>5</v>
      </c>
      <c r="M4932" s="6">
        <f>+VLOOKUP(B4932,[37]Sheet1!$A:$H,8,0)</f>
        <v>45720</v>
      </c>
      <c r="N4932" t="s">
        <v>6731</v>
      </c>
      <c r="R4932" s="4"/>
    </row>
    <row r="4933" spans="1:18" hidden="1" x14ac:dyDescent="0.2">
      <c r="A4933" s="6">
        <v>45714</v>
      </c>
      <c r="B4933" s="2">
        <v>12714</v>
      </c>
      <c r="C4933" s="2" t="s">
        <v>6517</v>
      </c>
      <c r="D4933" s="2" t="s">
        <v>6721</v>
      </c>
      <c r="E4933" s="1">
        <v>8510045</v>
      </c>
      <c r="F4933" s="8" t="s">
        <v>316</v>
      </c>
      <c r="G4933" s="1">
        <v>680804</v>
      </c>
      <c r="H4933" s="1">
        <v>9190849</v>
      </c>
      <c r="I4933" s="2" t="s">
        <v>1893</v>
      </c>
      <c r="J4933" s="2" t="s">
        <v>375</v>
      </c>
      <c r="K4933" s="1">
        <f>+VLOOKUP(B4933,[37]Sheet1!$A:$H,6,0)</f>
        <v>8510050</v>
      </c>
      <c r="L4933" s="1">
        <f t="shared" si="256"/>
        <v>5</v>
      </c>
      <c r="M4933" s="6">
        <f>+VLOOKUP(B4933,[37]Sheet1!$A:$H,8,0)</f>
        <v>45720</v>
      </c>
      <c r="N4933" t="s">
        <v>6731</v>
      </c>
      <c r="R4933" s="4"/>
    </row>
    <row r="4934" spans="1:18" hidden="1" x14ac:dyDescent="0.2">
      <c r="A4934" s="6">
        <v>45714</v>
      </c>
      <c r="B4934" s="2">
        <v>12715</v>
      </c>
      <c r="C4934" s="2" t="s">
        <v>6517</v>
      </c>
      <c r="D4934" s="2" t="s">
        <v>6722</v>
      </c>
      <c r="E4934" s="1">
        <v>5552900</v>
      </c>
      <c r="F4934" s="8" t="s">
        <v>316</v>
      </c>
      <c r="G4934" s="1">
        <v>444232</v>
      </c>
      <c r="H4934" s="1">
        <v>5997132</v>
      </c>
      <c r="I4934" s="2" t="s">
        <v>1893</v>
      </c>
      <c r="J4934" s="2" t="s">
        <v>375</v>
      </c>
      <c r="K4934" s="1">
        <f>+VLOOKUP(B4934,[37]Sheet1!$A:$H,6,0)</f>
        <v>5552900</v>
      </c>
      <c r="L4934" s="1">
        <f t="shared" si="256"/>
        <v>0</v>
      </c>
      <c r="M4934" s="6">
        <f>+VLOOKUP(B4934,[37]Sheet1!$A:$H,8,0)</f>
        <v>45720</v>
      </c>
      <c r="N4934" t="s">
        <v>6731</v>
      </c>
      <c r="R4934" s="4"/>
    </row>
    <row r="4935" spans="1:18" hidden="1" x14ac:dyDescent="0.2">
      <c r="A4935" s="6">
        <v>45716</v>
      </c>
      <c r="B4935" s="2">
        <v>13918</v>
      </c>
      <c r="C4935" s="2" t="s">
        <v>6517</v>
      </c>
      <c r="D4935" s="2" t="s">
        <v>6723</v>
      </c>
      <c r="E4935" s="1">
        <v>1110580</v>
      </c>
      <c r="F4935" s="8" t="s">
        <v>316</v>
      </c>
      <c r="G4935" s="1">
        <v>88846</v>
      </c>
      <c r="H4935" s="1">
        <v>1199426</v>
      </c>
      <c r="I4935" s="2" t="s">
        <v>2119</v>
      </c>
      <c r="J4935" s="2" t="s">
        <v>1150</v>
      </c>
      <c r="K4935" s="1">
        <f>+VLOOKUP(B4935,[39]Sheet1!$A:$H,6,0)</f>
        <v>1110575</v>
      </c>
      <c r="L4935" s="1">
        <f t="shared" si="256"/>
        <v>-5</v>
      </c>
      <c r="M4935" s="6">
        <f>+VLOOKUP(B4935,[39]Sheet1!$A:$H,8,0)</f>
        <v>45750</v>
      </c>
      <c r="N4935" t="s">
        <v>6822</v>
      </c>
      <c r="R4935" s="4"/>
    </row>
    <row r="4936" spans="1:18" hidden="1" x14ac:dyDescent="0.2">
      <c r="A4936" s="6">
        <v>45716</v>
      </c>
      <c r="B4936" s="2">
        <v>13919</v>
      </c>
      <c r="C4936" s="2" t="s">
        <v>6517</v>
      </c>
      <c r="D4936" s="2" t="s">
        <v>6724</v>
      </c>
      <c r="E4936" s="1">
        <v>501830</v>
      </c>
      <c r="F4936" s="8" t="s">
        <v>316</v>
      </c>
      <c r="G4936" s="1">
        <v>40146</v>
      </c>
      <c r="H4936" s="1">
        <v>541976</v>
      </c>
      <c r="I4936" s="2" t="s">
        <v>2119</v>
      </c>
      <c r="J4936" s="2" t="s">
        <v>1150</v>
      </c>
      <c r="K4936" s="1">
        <f>+VLOOKUP(B4936,[39]Sheet1!$A:$H,6,0)</f>
        <v>501825</v>
      </c>
      <c r="L4936" s="1">
        <f t="shared" si="256"/>
        <v>-5</v>
      </c>
      <c r="M4936" s="6">
        <f>+VLOOKUP(B4936,[39]Sheet1!$A:$H,8,0)</f>
        <v>45750</v>
      </c>
      <c r="N4936" t="s">
        <v>6822</v>
      </c>
      <c r="R4936" s="4"/>
    </row>
    <row r="4937" spans="1:18" hidden="1" x14ac:dyDescent="0.2">
      <c r="A4937" s="6">
        <v>45716</v>
      </c>
      <c r="B4937" s="2">
        <v>13920</v>
      </c>
      <c r="C4937" s="2" t="s">
        <v>6517</v>
      </c>
      <c r="D4937" s="2" t="s">
        <v>6725</v>
      </c>
      <c r="E4937" s="1">
        <v>2584680</v>
      </c>
      <c r="F4937" s="8" t="s">
        <v>316</v>
      </c>
      <c r="G4937" s="1">
        <v>206774</v>
      </c>
      <c r="H4937" s="1">
        <v>2791454</v>
      </c>
      <c r="I4937" s="2" t="s">
        <v>944</v>
      </c>
      <c r="J4937" s="2" t="s">
        <v>319</v>
      </c>
      <c r="K4937" s="1">
        <f>+VLOOKUP(B4937,[39]Sheet1!$A:$H,6,0)</f>
        <v>2584675</v>
      </c>
      <c r="L4937" s="1">
        <f t="shared" si="256"/>
        <v>-5</v>
      </c>
      <c r="M4937" s="6">
        <f>+VLOOKUP(B4937,[39]Sheet1!$A:$H,8,0)</f>
        <v>45750</v>
      </c>
      <c r="N4937" t="s">
        <v>6822</v>
      </c>
      <c r="R4937" s="4"/>
    </row>
    <row r="4938" spans="1:18" hidden="1" x14ac:dyDescent="0.2">
      <c r="A4938" s="6">
        <v>45716</v>
      </c>
      <c r="B4938" s="2">
        <v>13921</v>
      </c>
      <c r="C4938" s="2" t="s">
        <v>6517</v>
      </c>
      <c r="D4938" s="2" t="s">
        <v>6726</v>
      </c>
      <c r="E4938" s="1">
        <v>3849940</v>
      </c>
      <c r="F4938" s="8" t="s">
        <v>316</v>
      </c>
      <c r="G4938" s="1">
        <v>307995</v>
      </c>
      <c r="H4938" s="1">
        <v>4157935</v>
      </c>
      <c r="I4938" s="2" t="s">
        <v>2339</v>
      </c>
      <c r="J4938" s="2" t="s">
        <v>1408</v>
      </c>
      <c r="K4938" s="1">
        <f>+VLOOKUP(B4938,[39]Sheet1!$A:$H,6,0)</f>
        <v>3849938</v>
      </c>
      <c r="L4938" s="1">
        <f t="shared" si="256"/>
        <v>-2</v>
      </c>
      <c r="M4938" s="6">
        <f>+VLOOKUP(B4938,[39]Sheet1!$A:$H,8,0)</f>
        <v>45750</v>
      </c>
      <c r="N4938" t="s">
        <v>6822</v>
      </c>
      <c r="R4938" s="4"/>
    </row>
    <row r="4939" spans="1:18" hidden="1" x14ac:dyDescent="0.2">
      <c r="A4939" s="6">
        <v>45716</v>
      </c>
      <c r="B4939" s="2">
        <v>13922</v>
      </c>
      <c r="C4939" s="2" t="s">
        <v>6517</v>
      </c>
      <c r="D4939" s="2" t="s">
        <v>6727</v>
      </c>
      <c r="E4939" s="1">
        <v>3849940</v>
      </c>
      <c r="F4939" s="8" t="s">
        <v>316</v>
      </c>
      <c r="G4939" s="1">
        <v>307995</v>
      </c>
      <c r="H4939" s="1">
        <v>4157935</v>
      </c>
      <c r="I4939" s="2" t="s">
        <v>1796</v>
      </c>
      <c r="J4939" s="2" t="s">
        <v>913</v>
      </c>
      <c r="K4939" s="1">
        <f>+VLOOKUP(B4939,[39]Sheet1!$A:$H,6,0)</f>
        <v>3849938</v>
      </c>
      <c r="L4939" s="1">
        <f t="shared" si="256"/>
        <v>-2</v>
      </c>
      <c r="M4939" s="6">
        <f>+VLOOKUP(B4939,[39]Sheet1!$A:$H,8,0)</f>
        <v>45750</v>
      </c>
      <c r="N4939" t="s">
        <v>6822</v>
      </c>
      <c r="R4939" s="4"/>
    </row>
    <row r="4940" spans="1:18" hidden="1" x14ac:dyDescent="0.2">
      <c r="A4940" s="6">
        <v>45716</v>
      </c>
      <c r="B4940" s="2">
        <v>13923</v>
      </c>
      <c r="C4940" s="2" t="s">
        <v>6517</v>
      </c>
      <c r="D4940" s="2" t="s">
        <v>6728</v>
      </c>
      <c r="E4940" s="1">
        <v>2381320</v>
      </c>
      <c r="F4940" s="8" t="s">
        <v>316</v>
      </c>
      <c r="G4940" s="1">
        <v>190506</v>
      </c>
      <c r="H4940" s="1">
        <v>2571826</v>
      </c>
      <c r="I4940" s="2" t="s">
        <v>1554</v>
      </c>
      <c r="J4940" s="2" t="s">
        <v>2830</v>
      </c>
      <c r="K4940" s="1">
        <f>+VLOOKUP(B4940,[39]Sheet1!$A:$H,6,0)</f>
        <v>2381325</v>
      </c>
      <c r="L4940" s="1">
        <f t="shared" si="256"/>
        <v>5</v>
      </c>
      <c r="M4940" s="6">
        <f>+VLOOKUP(B4940,[39]Sheet1!$A:$H,8,0)</f>
        <v>45750</v>
      </c>
      <c r="N4940" t="s">
        <v>6822</v>
      </c>
      <c r="R4940" s="4"/>
    </row>
    <row r="4941" spans="1:18" hidden="1" x14ac:dyDescent="0.2">
      <c r="A4941" s="6">
        <v>45716</v>
      </c>
      <c r="B4941" s="2">
        <v>13924</v>
      </c>
      <c r="C4941" s="2" t="s">
        <v>6517</v>
      </c>
      <c r="D4941" s="2" t="s">
        <v>6729</v>
      </c>
      <c r="E4941" s="1">
        <v>558030</v>
      </c>
      <c r="F4941" s="8" t="s">
        <v>316</v>
      </c>
      <c r="G4941" s="1">
        <v>44642</v>
      </c>
      <c r="H4941" s="1">
        <v>602672</v>
      </c>
      <c r="I4941" s="2" t="s">
        <v>2818</v>
      </c>
      <c r="J4941" s="2" t="s">
        <v>364</v>
      </c>
      <c r="K4941" s="1">
        <f>+VLOOKUP(B4941,[39]Sheet1!$A:$H,6,0)</f>
        <v>558025</v>
      </c>
      <c r="L4941" s="1">
        <f t="shared" si="256"/>
        <v>-5</v>
      </c>
      <c r="M4941" s="6">
        <f>+VLOOKUP(B4941,[39]Sheet1!$A:$H,8,0)</f>
        <v>45750</v>
      </c>
      <c r="N4941" t="s">
        <v>6822</v>
      </c>
      <c r="R4941" s="4"/>
    </row>
    <row r="4942" spans="1:18" hidden="1" x14ac:dyDescent="0.2">
      <c r="A4942" s="6">
        <v>45716</v>
      </c>
      <c r="B4942" s="2">
        <v>13925</v>
      </c>
      <c r="C4942" s="2" t="s">
        <v>6517</v>
      </c>
      <c r="D4942" s="2" t="s">
        <v>6730</v>
      </c>
      <c r="E4942" s="1">
        <v>3083882</v>
      </c>
      <c r="F4942" s="8" t="s">
        <v>316</v>
      </c>
      <c r="G4942" s="1">
        <v>246711</v>
      </c>
      <c r="H4942" s="1">
        <v>3330593</v>
      </c>
      <c r="I4942" s="2" t="s">
        <v>2818</v>
      </c>
      <c r="J4942" s="2" t="s">
        <v>364</v>
      </c>
      <c r="K4942" s="1">
        <f>+VLOOKUP(B4942,[39]Sheet1!$A:$H,6,0)</f>
        <v>3083888</v>
      </c>
      <c r="L4942" s="1">
        <f t="shared" si="256"/>
        <v>6</v>
      </c>
      <c r="M4942" s="6">
        <f>+VLOOKUP(B4942,[39]Sheet1!$A:$H,8,0)</f>
        <v>45750</v>
      </c>
      <c r="N4942" t="s">
        <v>6822</v>
      </c>
      <c r="R4942" s="4"/>
    </row>
    <row r="4943" spans="1:18" hidden="1" x14ac:dyDescent="0.2">
      <c r="A4943" s="6">
        <v>45720</v>
      </c>
      <c r="B4943" s="2">
        <v>14428</v>
      </c>
      <c r="C4943" s="2" t="s">
        <v>6517</v>
      </c>
      <c r="D4943" s="2" t="s">
        <v>6732</v>
      </c>
      <c r="E4943" s="1">
        <v>4525420</v>
      </c>
      <c r="F4943" s="8" t="s">
        <v>316</v>
      </c>
      <c r="G4943" s="1">
        <v>362034</v>
      </c>
      <c r="H4943" s="1">
        <f>+E4943+G4943</f>
        <v>4887454</v>
      </c>
      <c r="I4943" s="2" t="s">
        <v>1900</v>
      </c>
      <c r="J4943" s="2" t="s">
        <v>441</v>
      </c>
      <c r="K4943" s="1">
        <f>+VLOOKUP(B4943,[39]Sheet1!$A:$H,6,0)</f>
        <v>4525425</v>
      </c>
      <c r="L4943" s="1">
        <f t="shared" ref="L4943:L5006" si="257">+K4943-E4943</f>
        <v>5</v>
      </c>
      <c r="M4943" s="6">
        <f>+VLOOKUP(B4943,[39]Sheet1!$A:$H,8,0)</f>
        <v>45750</v>
      </c>
      <c r="N4943" t="s">
        <v>6822</v>
      </c>
      <c r="R4943" s="4"/>
    </row>
    <row r="4944" spans="1:18" hidden="1" x14ac:dyDescent="0.2">
      <c r="A4944" s="6">
        <v>45720</v>
      </c>
      <c r="B4944" s="2">
        <v>14429</v>
      </c>
      <c r="C4944" s="2" t="s">
        <v>6517</v>
      </c>
      <c r="D4944" s="2" t="s">
        <v>6733</v>
      </c>
      <c r="E4944" s="1">
        <v>4442320</v>
      </c>
      <c r="F4944" s="8" t="s">
        <v>316</v>
      </c>
      <c r="G4944" s="1">
        <v>355386</v>
      </c>
      <c r="H4944" s="1">
        <f t="shared" ref="H4944:H5007" si="258">+E4944+G4944</f>
        <v>4797706</v>
      </c>
      <c r="I4944" s="2" t="s">
        <v>2355</v>
      </c>
      <c r="J4944" s="2" t="s">
        <v>2013</v>
      </c>
      <c r="K4944" s="1">
        <f>+VLOOKUP(B4944,[39]Sheet1!$A:$H,6,0)</f>
        <v>4442325</v>
      </c>
      <c r="L4944" s="1">
        <f t="shared" si="257"/>
        <v>5</v>
      </c>
      <c r="M4944" s="6">
        <f>+VLOOKUP(B4944,[39]Sheet1!$A:$H,8,0)</f>
        <v>45750</v>
      </c>
      <c r="N4944" t="s">
        <v>6822</v>
      </c>
      <c r="R4944" s="4"/>
    </row>
    <row r="4945" spans="1:18" hidden="1" x14ac:dyDescent="0.2">
      <c r="A4945" s="6">
        <v>45720</v>
      </c>
      <c r="B4945" s="2">
        <v>14430</v>
      </c>
      <c r="C4945" s="2" t="s">
        <v>6517</v>
      </c>
      <c r="D4945" s="2" t="s">
        <v>6734</v>
      </c>
      <c r="E4945" s="1">
        <v>2883150</v>
      </c>
      <c r="F4945" s="8" t="s">
        <v>316</v>
      </c>
      <c r="G4945" s="1">
        <v>230652</v>
      </c>
      <c r="H4945" s="1">
        <f t="shared" si="258"/>
        <v>3113802</v>
      </c>
      <c r="I4945" s="2" t="s">
        <v>1222</v>
      </c>
      <c r="J4945" s="2" t="s">
        <v>915</v>
      </c>
      <c r="K4945" s="1">
        <f>+VLOOKUP(B4945,[39]Sheet1!$A:$H,6,0)</f>
        <v>2883150</v>
      </c>
      <c r="L4945" s="1">
        <f t="shared" si="257"/>
        <v>0</v>
      </c>
      <c r="M4945" s="6">
        <f>+VLOOKUP(B4945,[39]Sheet1!$A:$H,8,0)</f>
        <v>45750</v>
      </c>
      <c r="N4945" t="s">
        <v>6822</v>
      </c>
      <c r="R4945" s="4"/>
    </row>
    <row r="4946" spans="1:18" hidden="1" x14ac:dyDescent="0.2">
      <c r="A4946" s="6">
        <v>45720</v>
      </c>
      <c r="B4946" s="2">
        <v>14431</v>
      </c>
      <c r="C4946" s="2" t="s">
        <v>6517</v>
      </c>
      <c r="D4946" s="2" t="s">
        <v>6735</v>
      </c>
      <c r="E4946" s="1">
        <v>5769465</v>
      </c>
      <c r="F4946" s="8" t="s">
        <v>316</v>
      </c>
      <c r="G4946" s="1">
        <v>461557</v>
      </c>
      <c r="H4946" s="1">
        <f t="shared" si="258"/>
        <v>6231022</v>
      </c>
      <c r="I4946" s="2" t="s">
        <v>1893</v>
      </c>
      <c r="J4946" s="2" t="s">
        <v>375</v>
      </c>
      <c r="K4946" s="1">
        <f>+VLOOKUP(B4946,[39]Sheet1!$A:$H,6,0)</f>
        <v>5769463</v>
      </c>
      <c r="L4946" s="1">
        <f t="shared" si="257"/>
        <v>-2</v>
      </c>
      <c r="M4946" s="6">
        <f>+VLOOKUP(B4946,[39]Sheet1!$A:$H,8,0)</f>
        <v>45750</v>
      </c>
      <c r="N4946" t="s">
        <v>6822</v>
      </c>
      <c r="R4946" s="4"/>
    </row>
    <row r="4947" spans="1:18" hidden="1" x14ac:dyDescent="0.2">
      <c r="A4947" s="6">
        <v>45720</v>
      </c>
      <c r="B4947" s="2">
        <v>14432</v>
      </c>
      <c r="C4947" s="2" t="s">
        <v>6517</v>
      </c>
      <c r="D4947" s="2" t="s">
        <v>6736</v>
      </c>
      <c r="E4947" s="1">
        <v>6668960</v>
      </c>
      <c r="F4947" s="8" t="s">
        <v>316</v>
      </c>
      <c r="G4947" s="1">
        <v>533517</v>
      </c>
      <c r="H4947" s="1">
        <f t="shared" si="258"/>
        <v>7202477</v>
      </c>
      <c r="I4947" s="2" t="s">
        <v>1893</v>
      </c>
      <c r="J4947" s="2" t="s">
        <v>375</v>
      </c>
      <c r="K4947" s="1">
        <f>+VLOOKUP(B4947,[39]Sheet1!$A:$H,6,0)</f>
        <v>6668963</v>
      </c>
      <c r="L4947" s="1">
        <f t="shared" si="257"/>
        <v>3</v>
      </c>
      <c r="M4947" s="6">
        <f>+VLOOKUP(B4947,[39]Sheet1!$A:$H,8,0)</f>
        <v>45750</v>
      </c>
      <c r="N4947" t="s">
        <v>6822</v>
      </c>
      <c r="R4947" s="4"/>
    </row>
    <row r="4948" spans="1:18" hidden="1" x14ac:dyDescent="0.2">
      <c r="A4948" s="6">
        <v>45721</v>
      </c>
      <c r="B4948" s="2">
        <v>367</v>
      </c>
      <c r="C4948" s="2" t="s">
        <v>6529</v>
      </c>
      <c r="D4948" s="2" t="s">
        <v>1889</v>
      </c>
      <c r="E4948" s="1">
        <v>-2221160</v>
      </c>
      <c r="F4948" s="8" t="s">
        <v>316</v>
      </c>
      <c r="G4948" s="1">
        <v>-177693</v>
      </c>
      <c r="H4948" s="1">
        <f t="shared" si="258"/>
        <v>-2398853</v>
      </c>
      <c r="I4948" s="2" t="s">
        <v>124</v>
      </c>
      <c r="J4948" s="2" t="s">
        <v>1197</v>
      </c>
      <c r="K4948" s="1">
        <f>+VLOOKUP(B4948,[39]Sheet1!$A:$H,6,0)</f>
        <v>-2221162</v>
      </c>
      <c r="L4948" s="1">
        <f t="shared" si="257"/>
        <v>-2</v>
      </c>
      <c r="M4948" s="6">
        <f>+VLOOKUP(B4948,[39]Sheet1!$A:$H,8,0)</f>
        <v>45750</v>
      </c>
      <c r="N4948" t="s">
        <v>6822</v>
      </c>
      <c r="R4948" s="4"/>
    </row>
    <row r="4949" spans="1:18" hidden="1" x14ac:dyDescent="0.2">
      <c r="A4949" s="6">
        <v>45721</v>
      </c>
      <c r="B4949" s="2">
        <v>14490</v>
      </c>
      <c r="C4949" s="2" t="s">
        <v>6517</v>
      </c>
      <c r="D4949" s="2" t="s">
        <v>6737</v>
      </c>
      <c r="E4949" s="1">
        <v>1110580</v>
      </c>
      <c r="F4949" s="8" t="s">
        <v>316</v>
      </c>
      <c r="G4949" s="1">
        <v>88846</v>
      </c>
      <c r="H4949" s="1">
        <f t="shared" si="258"/>
        <v>1199426</v>
      </c>
      <c r="I4949" s="2" t="s">
        <v>2355</v>
      </c>
      <c r="J4949" s="2" t="s">
        <v>2013</v>
      </c>
      <c r="K4949" s="1">
        <f>+VLOOKUP(B4949,[39]Sheet1!$A:$H,6,0)</f>
        <v>1110575</v>
      </c>
      <c r="L4949" s="1">
        <f t="shared" si="257"/>
        <v>-5</v>
      </c>
      <c r="M4949" s="6">
        <f>+VLOOKUP(B4949,[39]Sheet1!$A:$H,8,0)</f>
        <v>45750</v>
      </c>
      <c r="N4949" t="s">
        <v>6822</v>
      </c>
      <c r="R4949" s="4"/>
    </row>
    <row r="4950" spans="1:18" hidden="1" x14ac:dyDescent="0.2">
      <c r="A4950" s="6">
        <v>45721</v>
      </c>
      <c r="B4950" s="2">
        <v>14491</v>
      </c>
      <c r="C4950" s="2" t="s">
        <v>6517</v>
      </c>
      <c r="D4950" s="2" t="s">
        <v>6738</v>
      </c>
      <c r="E4950" s="1">
        <v>9609880</v>
      </c>
      <c r="F4950" s="8" t="s">
        <v>316</v>
      </c>
      <c r="G4950" s="1">
        <v>768790</v>
      </c>
      <c r="H4950" s="1">
        <f t="shared" si="258"/>
        <v>10378670</v>
      </c>
      <c r="I4950" s="2" t="s">
        <v>2355</v>
      </c>
      <c r="J4950" s="2" t="s">
        <v>2013</v>
      </c>
      <c r="K4950" s="1">
        <f>+VLOOKUP(B4950,[39]Sheet1!$A:$H,6,0)</f>
        <v>9609875</v>
      </c>
      <c r="L4950" s="1">
        <f t="shared" si="257"/>
        <v>-5</v>
      </c>
      <c r="M4950" s="6">
        <f>+VLOOKUP(B4950,[39]Sheet1!$A:$H,8,0)</f>
        <v>45750</v>
      </c>
      <c r="N4950" t="s">
        <v>6822</v>
      </c>
      <c r="R4950" s="4"/>
    </row>
    <row r="4951" spans="1:18" hidden="1" x14ac:dyDescent="0.2">
      <c r="A4951" s="6">
        <v>45721</v>
      </c>
      <c r="B4951" s="2">
        <v>368</v>
      </c>
      <c r="C4951" s="2" t="s">
        <v>6529</v>
      </c>
      <c r="D4951" s="2" t="s">
        <v>1889</v>
      </c>
      <c r="E4951" s="1">
        <v>-238132</v>
      </c>
      <c r="F4951" s="8" t="s">
        <v>316</v>
      </c>
      <c r="G4951" s="1">
        <v>-19051</v>
      </c>
      <c r="H4951" s="1">
        <f t="shared" si="258"/>
        <v>-257183</v>
      </c>
      <c r="I4951" s="2" t="s">
        <v>1554</v>
      </c>
      <c r="J4951" s="2" t="s">
        <v>2830</v>
      </c>
      <c r="K4951" s="1">
        <f>+VLOOKUP(B4951,[39]Sheet1!$A:$H,6,0)</f>
        <v>-238137</v>
      </c>
      <c r="L4951" s="1">
        <f t="shared" si="257"/>
        <v>-5</v>
      </c>
      <c r="M4951" s="6">
        <f>+VLOOKUP(B4951,[39]Sheet1!$A:$H,8,0)</f>
        <v>45750</v>
      </c>
      <c r="N4951" t="s">
        <v>6822</v>
      </c>
      <c r="R4951" s="4"/>
    </row>
    <row r="4952" spans="1:18" hidden="1" x14ac:dyDescent="0.2">
      <c r="A4952" s="6">
        <v>45721</v>
      </c>
      <c r="B4952" s="2">
        <v>369</v>
      </c>
      <c r="C4952" s="2" t="s">
        <v>6529</v>
      </c>
      <c r="D4952" s="2" t="s">
        <v>1889</v>
      </c>
      <c r="E4952" s="1">
        <v>-444232</v>
      </c>
      <c r="F4952" s="8" t="s">
        <v>316</v>
      </c>
      <c r="G4952" s="1">
        <v>-35539</v>
      </c>
      <c r="H4952" s="1">
        <f t="shared" si="258"/>
        <v>-479771</v>
      </c>
      <c r="I4952" s="2" t="s">
        <v>1554</v>
      </c>
      <c r="J4952" s="2" t="s">
        <v>2830</v>
      </c>
      <c r="K4952" s="1">
        <f>+VLOOKUP(B4952,[39]Sheet1!$A:$H,6,0)</f>
        <v>-444237</v>
      </c>
      <c r="L4952" s="1">
        <f t="shared" si="257"/>
        <v>-5</v>
      </c>
      <c r="M4952" s="6">
        <f>+VLOOKUP(B4952,[39]Sheet1!$A:$H,8,0)</f>
        <v>45750</v>
      </c>
      <c r="N4952" t="s">
        <v>6822</v>
      </c>
      <c r="R4952" s="4"/>
    </row>
    <row r="4953" spans="1:18" hidden="1" x14ac:dyDescent="0.2">
      <c r="A4953" s="6">
        <v>45721</v>
      </c>
      <c r="B4953" s="2">
        <v>370</v>
      </c>
      <c r="C4953" s="2" t="s">
        <v>6529</v>
      </c>
      <c r="D4953" s="2" t="s">
        <v>1889</v>
      </c>
      <c r="E4953" s="1">
        <v>-446424</v>
      </c>
      <c r="F4953" s="8" t="s">
        <v>316</v>
      </c>
      <c r="G4953" s="1">
        <v>-35714</v>
      </c>
      <c r="H4953" s="1">
        <f t="shared" si="258"/>
        <v>-482138</v>
      </c>
      <c r="I4953" s="2" t="s">
        <v>1554</v>
      </c>
      <c r="J4953" s="2" t="s">
        <v>2830</v>
      </c>
      <c r="K4953" s="1">
        <f>+VLOOKUP(B4953,[39]Sheet1!$A:$H,6,0)</f>
        <v>-446425</v>
      </c>
      <c r="L4953" s="1">
        <f t="shared" si="257"/>
        <v>-1</v>
      </c>
      <c r="M4953" s="6">
        <f>+VLOOKUP(B4953,[39]Sheet1!$A:$H,8,0)</f>
        <v>45750</v>
      </c>
      <c r="N4953" t="s">
        <v>6822</v>
      </c>
      <c r="R4953" s="4"/>
    </row>
    <row r="4954" spans="1:18" hidden="1" x14ac:dyDescent="0.2">
      <c r="A4954" s="6">
        <v>45722</v>
      </c>
      <c r="B4954" s="2">
        <v>14724</v>
      </c>
      <c r="C4954" s="2" t="s">
        <v>6517</v>
      </c>
      <c r="D4954" s="2" t="s">
        <v>6739</v>
      </c>
      <c r="E4954" s="1">
        <v>2381320</v>
      </c>
      <c r="F4954" s="8" t="s">
        <v>316</v>
      </c>
      <c r="G4954" s="1">
        <v>190506</v>
      </c>
      <c r="H4954" s="1">
        <f t="shared" si="258"/>
        <v>2571826</v>
      </c>
      <c r="I4954" s="2" t="s">
        <v>1554</v>
      </c>
      <c r="J4954" s="2" t="s">
        <v>2830</v>
      </c>
      <c r="K4954" s="1">
        <f>+VLOOKUP(B4954,[39]Sheet1!$A:$H,6,0)</f>
        <v>2381325</v>
      </c>
      <c r="L4954" s="1">
        <f t="shared" si="257"/>
        <v>5</v>
      </c>
      <c r="M4954" s="6">
        <f>+VLOOKUP(B4954,[39]Sheet1!$A:$H,8,0)</f>
        <v>45750</v>
      </c>
      <c r="N4954" t="s">
        <v>6822</v>
      </c>
      <c r="R4954" s="4"/>
    </row>
    <row r="4955" spans="1:18" hidden="1" x14ac:dyDescent="0.2">
      <c r="A4955" s="6">
        <v>45722</v>
      </c>
      <c r="B4955" s="2">
        <v>14726</v>
      </c>
      <c r="C4955" s="2" t="s">
        <v>6517</v>
      </c>
      <c r="D4955" s="2" t="s">
        <v>6740</v>
      </c>
      <c r="E4955" s="1">
        <v>446425</v>
      </c>
      <c r="F4955" s="8" t="s">
        <v>316</v>
      </c>
      <c r="G4955" s="1">
        <v>35714</v>
      </c>
      <c r="H4955" s="1">
        <f t="shared" si="258"/>
        <v>482139</v>
      </c>
      <c r="I4955" s="2" t="s">
        <v>1796</v>
      </c>
      <c r="J4955" s="2" t="s">
        <v>913</v>
      </c>
      <c r="K4955" s="1">
        <f>+VLOOKUP(B4955,[39]Sheet1!$A:$H,6,0)</f>
        <v>446425</v>
      </c>
      <c r="L4955" s="1">
        <f t="shared" si="257"/>
        <v>0</v>
      </c>
      <c r="M4955" s="6">
        <f>+VLOOKUP(B4955,[39]Sheet1!$A:$H,8,0)</f>
        <v>45750</v>
      </c>
      <c r="N4955" t="s">
        <v>6822</v>
      </c>
      <c r="R4955" s="4"/>
    </row>
    <row r="4956" spans="1:18" hidden="1" x14ac:dyDescent="0.2">
      <c r="A4956" s="6">
        <v>45722</v>
      </c>
      <c r="B4956" s="2">
        <v>14744</v>
      </c>
      <c r="C4956" s="2" t="s">
        <v>6517</v>
      </c>
      <c r="D4956" s="2" t="s">
        <v>6741</v>
      </c>
      <c r="E4956" s="1">
        <v>2933333</v>
      </c>
      <c r="F4956" s="8" t="s">
        <v>316</v>
      </c>
      <c r="G4956" s="1">
        <v>234667</v>
      </c>
      <c r="H4956" s="1">
        <f t="shared" si="258"/>
        <v>3168000</v>
      </c>
      <c r="I4956" s="2" t="s">
        <v>944</v>
      </c>
      <c r="J4956" s="2" t="s">
        <v>319</v>
      </c>
      <c r="K4956" s="1">
        <f>+VLOOKUP(B4956,[39]Sheet1!$A:$H,6,0)</f>
        <v>2933338</v>
      </c>
      <c r="L4956" s="1">
        <f t="shared" si="257"/>
        <v>5</v>
      </c>
      <c r="M4956" s="6">
        <f>+VLOOKUP(B4956,[39]Sheet1!$A:$H,8,0)</f>
        <v>45750</v>
      </c>
      <c r="N4956" t="s">
        <v>6822</v>
      </c>
      <c r="R4956" s="4"/>
    </row>
    <row r="4957" spans="1:18" hidden="1" x14ac:dyDescent="0.2">
      <c r="A4957" s="6">
        <v>45723</v>
      </c>
      <c r="B4957" s="2">
        <v>15566</v>
      </c>
      <c r="C4957" s="2" t="s">
        <v>6517</v>
      </c>
      <c r="D4957" s="2" t="s">
        <v>6742</v>
      </c>
      <c r="E4957" s="1">
        <v>1915045</v>
      </c>
      <c r="F4957" s="8" t="s">
        <v>316</v>
      </c>
      <c r="G4957" s="1">
        <v>153204</v>
      </c>
      <c r="H4957" s="1">
        <f t="shared" si="258"/>
        <v>2068249</v>
      </c>
      <c r="I4957" s="2" t="s">
        <v>2355</v>
      </c>
      <c r="J4957" s="2" t="s">
        <v>2013</v>
      </c>
      <c r="K4957" s="1">
        <f>+VLOOKUP(B4957,[39]Sheet1!$A:$H,6,0)</f>
        <v>1915050</v>
      </c>
      <c r="L4957" s="1">
        <f t="shared" si="257"/>
        <v>5</v>
      </c>
      <c r="M4957" s="6">
        <f>+VLOOKUP(B4957,[39]Sheet1!$A:$H,8,0)</f>
        <v>45750</v>
      </c>
      <c r="N4957" t="s">
        <v>6822</v>
      </c>
      <c r="R4957" s="4"/>
    </row>
    <row r="4958" spans="1:18" hidden="1" x14ac:dyDescent="0.2">
      <c r="A4958" s="6">
        <v>45727</v>
      </c>
      <c r="B4958" s="2">
        <v>15902</v>
      </c>
      <c r="C4958" s="2" t="s">
        <v>6517</v>
      </c>
      <c r="D4958" s="2" t="s">
        <v>6743</v>
      </c>
      <c r="E4958" s="1">
        <v>11105800</v>
      </c>
      <c r="F4958" s="8" t="s">
        <v>316</v>
      </c>
      <c r="G4958" s="1">
        <v>888464</v>
      </c>
      <c r="H4958" s="1">
        <f t="shared" si="258"/>
        <v>11994264</v>
      </c>
      <c r="I4958" s="2" t="s">
        <v>1893</v>
      </c>
      <c r="J4958" s="2" t="s">
        <v>375</v>
      </c>
      <c r="K4958" s="1">
        <f>+VLOOKUP(B4958,[39]Sheet1!$A:$H,6,0)</f>
        <v>11105800</v>
      </c>
      <c r="L4958" s="1">
        <f t="shared" si="257"/>
        <v>0</v>
      </c>
      <c r="M4958" s="6">
        <f>+VLOOKUP(B4958,[39]Sheet1!$A:$H,8,0)</f>
        <v>45750</v>
      </c>
      <c r="N4958" t="s">
        <v>6822</v>
      </c>
      <c r="R4958" s="4"/>
    </row>
    <row r="4959" spans="1:18" hidden="1" x14ac:dyDescent="0.2">
      <c r="A4959" s="6">
        <v>45727</v>
      </c>
      <c r="B4959" s="2">
        <v>15903</v>
      </c>
      <c r="C4959" s="2" t="s">
        <v>6517</v>
      </c>
      <c r="D4959" s="2" t="s">
        <v>6744</v>
      </c>
      <c r="E4959" s="1">
        <v>5552900</v>
      </c>
      <c r="F4959" s="8" t="s">
        <v>316</v>
      </c>
      <c r="G4959" s="1">
        <v>444232</v>
      </c>
      <c r="H4959" s="1">
        <f t="shared" si="258"/>
        <v>5997132</v>
      </c>
      <c r="I4959" s="2" t="s">
        <v>1893</v>
      </c>
      <c r="J4959" s="2" t="s">
        <v>375</v>
      </c>
      <c r="K4959" s="1">
        <f>+VLOOKUP(B4959,[39]Sheet1!$A:$H,6,0)</f>
        <v>5552900</v>
      </c>
      <c r="L4959" s="1">
        <f t="shared" si="257"/>
        <v>0</v>
      </c>
      <c r="M4959" s="6">
        <f>+VLOOKUP(B4959,[39]Sheet1!$A:$H,8,0)</f>
        <v>45750</v>
      </c>
      <c r="N4959" t="s">
        <v>6822</v>
      </c>
      <c r="R4959" s="4"/>
    </row>
    <row r="4960" spans="1:18" hidden="1" x14ac:dyDescent="0.2">
      <c r="A4960" s="6">
        <v>45727</v>
      </c>
      <c r="B4960" s="2">
        <v>15904</v>
      </c>
      <c r="C4960" s="2" t="s">
        <v>6517</v>
      </c>
      <c r="D4960" s="2" t="s">
        <v>6745</v>
      </c>
      <c r="E4960" s="1">
        <v>6355200</v>
      </c>
      <c r="F4960" s="8" t="s">
        <v>316</v>
      </c>
      <c r="G4960" s="1">
        <v>508416</v>
      </c>
      <c r="H4960" s="1">
        <f t="shared" si="258"/>
        <v>6863616</v>
      </c>
      <c r="I4960" s="2" t="s">
        <v>1893</v>
      </c>
      <c r="J4960" s="2" t="s">
        <v>375</v>
      </c>
      <c r="K4960" s="1">
        <f>+VLOOKUP(B4960,[39]Sheet1!$A:$H,6,0)</f>
        <v>6355200</v>
      </c>
      <c r="L4960" s="1">
        <f t="shared" si="257"/>
        <v>0</v>
      </c>
      <c r="M4960" s="6">
        <f>+VLOOKUP(B4960,[39]Sheet1!$A:$H,8,0)</f>
        <v>45750</v>
      </c>
      <c r="N4960" t="s">
        <v>6822</v>
      </c>
      <c r="R4960" s="4"/>
    </row>
    <row r="4961" spans="1:18" hidden="1" x14ac:dyDescent="0.2">
      <c r="A4961" s="6">
        <v>45727</v>
      </c>
      <c r="B4961" s="2">
        <v>15905</v>
      </c>
      <c r="C4961" s="2" t="s">
        <v>6517</v>
      </c>
      <c r="D4961" s="2" t="s">
        <v>6746</v>
      </c>
      <c r="E4961" s="1">
        <v>150549</v>
      </c>
      <c r="F4961" s="8" t="s">
        <v>316</v>
      </c>
      <c r="G4961" s="1">
        <v>12044</v>
      </c>
      <c r="H4961" s="1">
        <f t="shared" si="258"/>
        <v>162593</v>
      </c>
      <c r="I4961" s="2" t="s">
        <v>1893</v>
      </c>
      <c r="J4961" s="2" t="s">
        <v>375</v>
      </c>
      <c r="K4961" s="1">
        <f>+VLOOKUP(B4961,[39]Sheet1!$A:$H,6,0)</f>
        <v>150550</v>
      </c>
      <c r="L4961" s="1">
        <f t="shared" si="257"/>
        <v>1</v>
      </c>
      <c r="M4961" s="6">
        <f>+VLOOKUP(B4961,[39]Sheet1!$A:$H,8,0)</f>
        <v>45750</v>
      </c>
      <c r="N4961" t="s">
        <v>6822</v>
      </c>
      <c r="R4961" s="4"/>
    </row>
    <row r="4962" spans="1:18" hidden="1" x14ac:dyDescent="0.2">
      <c r="A4962" s="6">
        <v>45727</v>
      </c>
      <c r="B4962" s="2">
        <v>15906</v>
      </c>
      <c r="C4962" s="2" t="s">
        <v>6517</v>
      </c>
      <c r="D4962" s="2" t="s">
        <v>6747</v>
      </c>
      <c r="E4962" s="1">
        <v>6515385</v>
      </c>
      <c r="F4962" s="8" t="s">
        <v>316</v>
      </c>
      <c r="G4962" s="1">
        <v>521231</v>
      </c>
      <c r="H4962" s="1">
        <f t="shared" si="258"/>
        <v>7036616</v>
      </c>
      <c r="I4962" s="2" t="s">
        <v>1893</v>
      </c>
      <c r="J4962" s="2" t="s">
        <v>375</v>
      </c>
      <c r="K4962" s="1">
        <f>+VLOOKUP(B4962,[39]Sheet1!$A:$H,6,0)</f>
        <v>6515388</v>
      </c>
      <c r="L4962" s="1">
        <f t="shared" si="257"/>
        <v>3</v>
      </c>
      <c r="M4962" s="6">
        <f>+VLOOKUP(B4962,[39]Sheet1!$A:$H,8,0)</f>
        <v>45750</v>
      </c>
      <c r="N4962" t="s">
        <v>6822</v>
      </c>
      <c r="R4962" s="4"/>
    </row>
    <row r="4963" spans="1:18" hidden="1" x14ac:dyDescent="0.2">
      <c r="A4963" s="6">
        <v>45727</v>
      </c>
      <c r="B4963" s="2">
        <v>15907</v>
      </c>
      <c r="C4963" s="2" t="s">
        <v>6517</v>
      </c>
      <c r="D4963" s="2" t="s">
        <v>6748</v>
      </c>
      <c r="E4963" s="1">
        <v>964845</v>
      </c>
      <c r="F4963" s="8" t="s">
        <v>316</v>
      </c>
      <c r="G4963" s="1">
        <v>77188</v>
      </c>
      <c r="H4963" s="1">
        <f t="shared" si="258"/>
        <v>1042033</v>
      </c>
      <c r="I4963" s="2" t="s">
        <v>1893</v>
      </c>
      <c r="J4963" s="2" t="s">
        <v>375</v>
      </c>
      <c r="K4963" s="1">
        <f>+VLOOKUP(B4963,[39]Sheet1!$A:$H,6,0)</f>
        <v>964850</v>
      </c>
      <c r="L4963" s="1">
        <f t="shared" si="257"/>
        <v>5</v>
      </c>
      <c r="M4963" s="6">
        <f>+VLOOKUP(B4963,[39]Sheet1!$A:$H,8,0)</f>
        <v>45750</v>
      </c>
      <c r="N4963" t="s">
        <v>6822</v>
      </c>
      <c r="R4963" s="4"/>
    </row>
    <row r="4964" spans="1:18" hidden="1" x14ac:dyDescent="0.2">
      <c r="A4964" s="6">
        <v>45727</v>
      </c>
      <c r="B4964" s="2">
        <v>15908</v>
      </c>
      <c r="C4964" s="2" t="s">
        <v>6517</v>
      </c>
      <c r="D4964" s="2" t="s">
        <v>6749</v>
      </c>
      <c r="E4964" s="1">
        <v>7108955</v>
      </c>
      <c r="F4964" s="8" t="s">
        <v>316</v>
      </c>
      <c r="G4964" s="1">
        <v>568716</v>
      </c>
      <c r="H4964" s="1">
        <f t="shared" si="258"/>
        <v>7677671</v>
      </c>
      <c r="I4964" s="2" t="s">
        <v>1893</v>
      </c>
      <c r="J4964" s="2" t="s">
        <v>375</v>
      </c>
      <c r="K4964" s="1">
        <f>+VLOOKUP(B4964,[39]Sheet1!$A:$H,6,0)</f>
        <v>7108950</v>
      </c>
      <c r="L4964" s="1">
        <f t="shared" si="257"/>
        <v>-5</v>
      </c>
      <c r="M4964" s="6">
        <f>+VLOOKUP(B4964,[39]Sheet1!$A:$H,8,0)</f>
        <v>45750</v>
      </c>
      <c r="N4964" t="s">
        <v>6822</v>
      </c>
      <c r="R4964" s="4"/>
    </row>
    <row r="4965" spans="1:18" hidden="1" x14ac:dyDescent="0.2">
      <c r="A4965" s="6">
        <v>45727</v>
      </c>
      <c r="B4965" s="2">
        <v>15909</v>
      </c>
      <c r="C4965" s="2" t="s">
        <v>6517</v>
      </c>
      <c r="D4965" s="2" t="s">
        <v>6750</v>
      </c>
      <c r="E4965" s="1">
        <v>1970450</v>
      </c>
      <c r="F4965" s="8" t="s">
        <v>316</v>
      </c>
      <c r="G4965" s="1">
        <v>157636</v>
      </c>
      <c r="H4965" s="1">
        <f t="shared" si="258"/>
        <v>2128086</v>
      </c>
      <c r="I4965" s="2" t="s">
        <v>2355</v>
      </c>
      <c r="J4965" s="2" t="s">
        <v>2013</v>
      </c>
      <c r="K4965" s="1">
        <f>+VLOOKUP(B4965,[39]Sheet1!$A:$H,6,0)</f>
        <v>1970450</v>
      </c>
      <c r="L4965" s="1">
        <f t="shared" si="257"/>
        <v>0</v>
      </c>
      <c r="M4965" s="6">
        <f>+VLOOKUP(B4965,[39]Sheet1!$A:$H,8,0)</f>
        <v>45750</v>
      </c>
      <c r="N4965" t="s">
        <v>6822</v>
      </c>
      <c r="R4965" s="4"/>
    </row>
    <row r="4966" spans="1:18" hidden="1" x14ac:dyDescent="0.2">
      <c r="A4966" s="6">
        <v>45727</v>
      </c>
      <c r="B4966" s="2">
        <v>15910</v>
      </c>
      <c r="C4966" s="2" t="s">
        <v>6517</v>
      </c>
      <c r="D4966" s="2" t="s">
        <v>6751</v>
      </c>
      <c r="E4966" s="1">
        <v>1970450</v>
      </c>
      <c r="F4966" s="8" t="s">
        <v>316</v>
      </c>
      <c r="G4966" s="1">
        <v>157636</v>
      </c>
      <c r="H4966" s="1">
        <f t="shared" si="258"/>
        <v>2128086</v>
      </c>
      <c r="I4966" s="2" t="s">
        <v>2355</v>
      </c>
      <c r="J4966" s="2" t="s">
        <v>2013</v>
      </c>
      <c r="K4966" s="1">
        <f>+VLOOKUP(B4966,[39]Sheet1!$A:$H,6,0)</f>
        <v>1970450</v>
      </c>
      <c r="L4966" s="1">
        <f t="shared" si="257"/>
        <v>0</v>
      </c>
      <c r="M4966" s="6">
        <f>+VLOOKUP(B4966,[39]Sheet1!$A:$H,8,0)</f>
        <v>45750</v>
      </c>
      <c r="N4966" t="s">
        <v>6822</v>
      </c>
      <c r="R4966" s="4"/>
    </row>
    <row r="4967" spans="1:18" hidden="1" x14ac:dyDescent="0.2">
      <c r="A4967" s="6">
        <v>45727</v>
      </c>
      <c r="B4967" s="2">
        <v>15911</v>
      </c>
      <c r="C4967" s="2" t="s">
        <v>6517</v>
      </c>
      <c r="D4967" s="2" t="s">
        <v>6752</v>
      </c>
      <c r="E4967" s="1">
        <v>2883150</v>
      </c>
      <c r="F4967" s="8" t="s">
        <v>316</v>
      </c>
      <c r="G4967" s="1">
        <v>230652</v>
      </c>
      <c r="H4967" s="1">
        <f t="shared" si="258"/>
        <v>3113802</v>
      </c>
      <c r="I4967" s="2" t="s">
        <v>2355</v>
      </c>
      <c r="J4967" s="2" t="s">
        <v>2013</v>
      </c>
      <c r="K4967" s="1">
        <f>+VLOOKUP(B4967,[39]Sheet1!$A:$H,6,0)</f>
        <v>2883150</v>
      </c>
      <c r="L4967" s="1">
        <f t="shared" si="257"/>
        <v>0</v>
      </c>
      <c r="M4967" s="6">
        <f>+VLOOKUP(B4967,[39]Sheet1!$A:$H,8,0)</f>
        <v>45750</v>
      </c>
      <c r="N4967" t="s">
        <v>6822</v>
      </c>
      <c r="R4967" s="4"/>
    </row>
    <row r="4968" spans="1:18" hidden="1" x14ac:dyDescent="0.2">
      <c r="A4968" s="6">
        <v>45727</v>
      </c>
      <c r="B4968" s="2">
        <v>15912</v>
      </c>
      <c r="C4968" s="2" t="s">
        <v>6517</v>
      </c>
      <c r="D4968" s="2" t="s">
        <v>6753</v>
      </c>
      <c r="E4968" s="1">
        <v>5994040</v>
      </c>
      <c r="F4968" s="8" t="s">
        <v>316</v>
      </c>
      <c r="G4968" s="1">
        <v>479523</v>
      </c>
      <c r="H4968" s="1">
        <f t="shared" si="258"/>
        <v>6473563</v>
      </c>
      <c r="I4968" s="2" t="s">
        <v>2119</v>
      </c>
      <c r="J4968" s="2" t="s">
        <v>1150</v>
      </c>
      <c r="K4968" s="1">
        <f>+VLOOKUP(B4968,[39]Sheet1!$A:$H,6,0)</f>
        <v>5994038</v>
      </c>
      <c r="L4968" s="1">
        <f t="shared" si="257"/>
        <v>-2</v>
      </c>
      <c r="M4968" s="6">
        <f>+VLOOKUP(B4968,[39]Sheet1!$A:$H,8,0)</f>
        <v>45750</v>
      </c>
      <c r="N4968" t="s">
        <v>6822</v>
      </c>
      <c r="R4968" s="4"/>
    </row>
    <row r="4969" spans="1:18" hidden="1" x14ac:dyDescent="0.2">
      <c r="A4969" s="6">
        <v>45727</v>
      </c>
      <c r="B4969" s="2">
        <v>15913</v>
      </c>
      <c r="C4969" s="2" t="s">
        <v>6517</v>
      </c>
      <c r="D4969" s="2" t="s">
        <v>6754</v>
      </c>
      <c r="E4969" s="1">
        <v>1468620</v>
      </c>
      <c r="F4969" s="8" t="s">
        <v>316</v>
      </c>
      <c r="G4969" s="1">
        <v>117490</v>
      </c>
      <c r="H4969" s="1">
        <f t="shared" si="258"/>
        <v>1586110</v>
      </c>
      <c r="I4969" s="2" t="s">
        <v>124</v>
      </c>
      <c r="J4969" s="2" t="s">
        <v>1197</v>
      </c>
      <c r="K4969" s="1">
        <f>+VLOOKUP(B4969,[39]Sheet1!$A:$H,6,0)</f>
        <v>1468625</v>
      </c>
      <c r="L4969" s="1">
        <f t="shared" si="257"/>
        <v>5</v>
      </c>
      <c r="M4969" s="6">
        <f>+VLOOKUP(B4969,[39]Sheet1!$A:$H,8,0)</f>
        <v>45750</v>
      </c>
      <c r="N4969" t="s">
        <v>6822</v>
      </c>
      <c r="R4969" s="4"/>
    </row>
    <row r="4970" spans="1:18" hidden="1" x14ac:dyDescent="0.2">
      <c r="A4970" s="6">
        <v>45727</v>
      </c>
      <c r="B4970" s="2">
        <v>15914</v>
      </c>
      <c r="C4970" s="2" t="s">
        <v>6517</v>
      </c>
      <c r="D4970" s="2" t="s">
        <v>6755</v>
      </c>
      <c r="E4970" s="1">
        <v>6431992</v>
      </c>
      <c r="F4970" s="8" t="s">
        <v>316</v>
      </c>
      <c r="G4970" s="1">
        <v>514559</v>
      </c>
      <c r="H4970" s="1">
        <f t="shared" si="258"/>
        <v>6946551</v>
      </c>
      <c r="I4970" s="2" t="s">
        <v>2818</v>
      </c>
      <c r="J4970" s="2" t="s">
        <v>364</v>
      </c>
      <c r="K4970" s="1">
        <f>+VLOOKUP(B4970,[39]Sheet1!$A:$H,6,0)</f>
        <v>6431988</v>
      </c>
      <c r="L4970" s="1">
        <f t="shared" si="257"/>
        <v>-4</v>
      </c>
      <c r="M4970" s="6">
        <f>+VLOOKUP(B4970,[39]Sheet1!$A:$H,8,0)</f>
        <v>45750</v>
      </c>
      <c r="N4970" t="s">
        <v>6822</v>
      </c>
      <c r="R4970" s="4"/>
    </row>
    <row r="4971" spans="1:18" hidden="1" x14ac:dyDescent="0.2">
      <c r="A4971" s="6">
        <v>45727</v>
      </c>
      <c r="B4971" s="2">
        <v>15915</v>
      </c>
      <c r="C4971" s="2" t="s">
        <v>6517</v>
      </c>
      <c r="D4971" s="2" t="s">
        <v>6756</v>
      </c>
      <c r="E4971" s="1">
        <v>3491900</v>
      </c>
      <c r="F4971" s="8" t="s">
        <v>316</v>
      </c>
      <c r="G4971" s="1">
        <v>279352</v>
      </c>
      <c r="H4971" s="1">
        <f t="shared" si="258"/>
        <v>3771252</v>
      </c>
      <c r="I4971" s="2" t="s">
        <v>1554</v>
      </c>
      <c r="J4971" s="2" t="s">
        <v>2830</v>
      </c>
      <c r="K4971" s="1">
        <f>+VLOOKUP(B4971,[39]Sheet1!$A:$H,6,0)</f>
        <v>3491900</v>
      </c>
      <c r="L4971" s="1">
        <f t="shared" si="257"/>
        <v>0</v>
      </c>
      <c r="M4971" s="6">
        <f>+VLOOKUP(B4971,[39]Sheet1!$A:$H,8,0)</f>
        <v>45750</v>
      </c>
      <c r="N4971" t="s">
        <v>6822</v>
      </c>
      <c r="R4971" s="4"/>
    </row>
    <row r="4972" spans="1:18" hidden="1" x14ac:dyDescent="0.2">
      <c r="A4972" s="6">
        <v>45728</v>
      </c>
      <c r="B4972" s="2">
        <v>501</v>
      </c>
      <c r="C4972" s="2" t="s">
        <v>6529</v>
      </c>
      <c r="D4972" s="2" t="s">
        <v>1889</v>
      </c>
      <c r="E4972" s="1">
        <v>-1594852</v>
      </c>
      <c r="F4972" s="8" t="s">
        <v>316</v>
      </c>
      <c r="G4972" s="1">
        <v>-127588</v>
      </c>
      <c r="H4972" s="1">
        <f t="shared" si="258"/>
        <v>-1722440</v>
      </c>
      <c r="I4972" s="2" t="s">
        <v>2339</v>
      </c>
      <c r="J4972" s="2" t="s">
        <v>1408</v>
      </c>
      <c r="K4972" s="1">
        <f>+VLOOKUP(B4972,[39]Sheet1!$A:$H,6,0)</f>
        <v>-1594850</v>
      </c>
      <c r="L4972" s="1">
        <f t="shared" si="257"/>
        <v>2</v>
      </c>
      <c r="M4972" s="6">
        <f>+VLOOKUP(B4972,[39]Sheet1!$A:$H,8,0)</f>
        <v>45750</v>
      </c>
      <c r="N4972" t="s">
        <v>6822</v>
      </c>
      <c r="R4972" s="4"/>
    </row>
    <row r="4973" spans="1:18" hidden="1" x14ac:dyDescent="0.2">
      <c r="A4973" s="6">
        <v>45728</v>
      </c>
      <c r="B4973" s="2">
        <v>502</v>
      </c>
      <c r="C4973" s="2" t="s">
        <v>6529</v>
      </c>
      <c r="D4973" s="2" t="s">
        <v>1889</v>
      </c>
      <c r="E4973" s="1">
        <v>-446424</v>
      </c>
      <c r="F4973" s="8" t="s">
        <v>316</v>
      </c>
      <c r="G4973" s="1">
        <v>-35714</v>
      </c>
      <c r="H4973" s="1">
        <f t="shared" si="258"/>
        <v>-482138</v>
      </c>
      <c r="I4973" s="2" t="s">
        <v>2339</v>
      </c>
      <c r="J4973" s="2" t="s">
        <v>1408</v>
      </c>
      <c r="K4973" s="1">
        <f>+VLOOKUP(B4973,[39]Sheet1!$A:$H,6,0)</f>
        <v>-446425</v>
      </c>
      <c r="L4973" s="1">
        <f t="shared" si="257"/>
        <v>-1</v>
      </c>
      <c r="M4973" s="6">
        <f>+VLOOKUP(B4973,[39]Sheet1!$A:$H,8,0)</f>
        <v>45750</v>
      </c>
      <c r="N4973" t="s">
        <v>6822</v>
      </c>
      <c r="R4973" s="4"/>
    </row>
    <row r="4974" spans="1:18" hidden="1" x14ac:dyDescent="0.2">
      <c r="A4974" s="6">
        <v>45729</v>
      </c>
      <c r="B4974" s="2">
        <v>16394</v>
      </c>
      <c r="C4974" s="2" t="s">
        <v>6517</v>
      </c>
      <c r="D4974" s="2" t="s">
        <v>6757</v>
      </c>
      <c r="E4974" s="1">
        <v>1110580</v>
      </c>
      <c r="F4974" s="8" t="s">
        <v>316</v>
      </c>
      <c r="G4974" s="1">
        <v>88846</v>
      </c>
      <c r="H4974" s="1">
        <f t="shared" si="258"/>
        <v>1199426</v>
      </c>
      <c r="I4974" s="2" t="s">
        <v>1222</v>
      </c>
      <c r="J4974" s="2" t="s">
        <v>915</v>
      </c>
      <c r="K4974" s="1">
        <f>+VLOOKUP(B4974,[39]Sheet1!$A:$H,6,0)</f>
        <v>1110575</v>
      </c>
      <c r="L4974" s="1">
        <f t="shared" si="257"/>
        <v>-5</v>
      </c>
      <c r="M4974" s="6">
        <f>+VLOOKUP(B4974,[39]Sheet1!$A:$H,8,0)</f>
        <v>45750</v>
      </c>
      <c r="N4974" t="s">
        <v>6822</v>
      </c>
      <c r="R4974" s="4"/>
    </row>
    <row r="4975" spans="1:18" hidden="1" x14ac:dyDescent="0.2">
      <c r="A4975" s="6">
        <v>45730</v>
      </c>
      <c r="B4975" s="2">
        <v>16937</v>
      </c>
      <c r="C4975" s="2" t="s">
        <v>6517</v>
      </c>
      <c r="D4975" s="2" t="s">
        <v>6758</v>
      </c>
      <c r="E4975" s="1">
        <v>3571400</v>
      </c>
      <c r="F4975" s="8" t="s">
        <v>316</v>
      </c>
      <c r="G4975" s="1">
        <v>285712</v>
      </c>
      <c r="H4975" s="1">
        <f t="shared" si="258"/>
        <v>3857112</v>
      </c>
      <c r="I4975" s="2" t="s">
        <v>944</v>
      </c>
      <c r="J4975" s="2" t="s">
        <v>319</v>
      </c>
      <c r="K4975" s="1">
        <f>+VLOOKUP(B4975,[39]Sheet1!$A:$H,6,0)</f>
        <v>3571400</v>
      </c>
      <c r="L4975" s="1">
        <f t="shared" si="257"/>
        <v>0</v>
      </c>
      <c r="M4975" s="6">
        <f>+VLOOKUP(B4975,[39]Sheet1!$A:$H,8,0)</f>
        <v>45750</v>
      </c>
      <c r="N4975" t="s">
        <v>6822</v>
      </c>
      <c r="R4975" s="4"/>
    </row>
    <row r="4976" spans="1:18" hidden="1" x14ac:dyDescent="0.2">
      <c r="A4976" s="6">
        <v>45730</v>
      </c>
      <c r="B4976" s="2">
        <v>16938</v>
      </c>
      <c r="C4976" s="2" t="s">
        <v>6517</v>
      </c>
      <c r="D4976" s="2" t="s">
        <v>6759</v>
      </c>
      <c r="E4976" s="1">
        <v>2830115</v>
      </c>
      <c r="F4976" s="8" t="s">
        <v>316</v>
      </c>
      <c r="G4976" s="1">
        <v>226409</v>
      </c>
      <c r="H4976" s="1">
        <f t="shared" si="258"/>
        <v>3056524</v>
      </c>
      <c r="I4976" s="2" t="s">
        <v>2339</v>
      </c>
      <c r="J4976" s="2" t="s">
        <v>1408</v>
      </c>
      <c r="K4976" s="1">
        <f>+VLOOKUP(B4976,[39]Sheet1!$A:$H,6,0)</f>
        <v>2830113</v>
      </c>
      <c r="L4976" s="1">
        <f t="shared" si="257"/>
        <v>-2</v>
      </c>
      <c r="M4976" s="6">
        <f>+VLOOKUP(B4976,[39]Sheet1!$A:$H,8,0)</f>
        <v>45750</v>
      </c>
      <c r="N4976" t="s">
        <v>6822</v>
      </c>
      <c r="R4976" s="4"/>
    </row>
    <row r="4977" spans="1:18" hidden="1" x14ac:dyDescent="0.2">
      <c r="A4977" s="6">
        <v>45730</v>
      </c>
      <c r="B4977" s="2">
        <v>16939</v>
      </c>
      <c r="C4977" s="2" t="s">
        <v>6517</v>
      </c>
      <c r="D4977" s="2" t="s">
        <v>6760</v>
      </c>
      <c r="E4977" s="1">
        <v>1339275</v>
      </c>
      <c r="F4977" s="8" t="s">
        <v>316</v>
      </c>
      <c r="G4977" s="1">
        <v>107142</v>
      </c>
      <c r="H4977" s="1">
        <f t="shared" si="258"/>
        <v>1446417</v>
      </c>
      <c r="I4977" s="2" t="s">
        <v>2339</v>
      </c>
      <c r="J4977" s="2" t="s">
        <v>1408</v>
      </c>
      <c r="K4977" s="1">
        <f>+VLOOKUP(B4977,[39]Sheet1!$A:$H,6,0)</f>
        <v>1339275</v>
      </c>
      <c r="L4977" s="1">
        <f t="shared" si="257"/>
        <v>0</v>
      </c>
      <c r="M4977" s="6">
        <f>+VLOOKUP(B4977,[39]Sheet1!$A:$H,8,0)</f>
        <v>45750</v>
      </c>
      <c r="N4977" t="s">
        <v>6822</v>
      </c>
      <c r="R4977" s="4"/>
    </row>
    <row r="4978" spans="1:18" hidden="1" x14ac:dyDescent="0.2">
      <c r="A4978" s="6">
        <v>45730</v>
      </c>
      <c r="B4978" s="2">
        <v>16940</v>
      </c>
      <c r="C4978" s="2" t="s">
        <v>6517</v>
      </c>
      <c r="D4978" s="2" t="s">
        <v>6761</v>
      </c>
      <c r="E4978" s="1">
        <v>446425</v>
      </c>
      <c r="F4978" s="8" t="s">
        <v>316</v>
      </c>
      <c r="G4978" s="1">
        <v>35714</v>
      </c>
      <c r="H4978" s="1">
        <f t="shared" si="258"/>
        <v>482139</v>
      </c>
      <c r="I4978" s="2" t="s">
        <v>1796</v>
      </c>
      <c r="J4978" s="2" t="s">
        <v>913</v>
      </c>
      <c r="K4978" s="1">
        <f>+VLOOKUP(B4978,[39]Sheet1!$A:$H,6,0)</f>
        <v>446425</v>
      </c>
      <c r="L4978" s="1">
        <f t="shared" si="257"/>
        <v>0</v>
      </c>
      <c r="M4978" s="6">
        <f>+VLOOKUP(B4978,[39]Sheet1!$A:$H,8,0)</f>
        <v>45750</v>
      </c>
      <c r="N4978" t="s">
        <v>6822</v>
      </c>
      <c r="R4978" s="4"/>
    </row>
    <row r="4979" spans="1:18" hidden="1" x14ac:dyDescent="0.2">
      <c r="A4979" s="6">
        <v>45730</v>
      </c>
      <c r="B4979" s="2">
        <v>16941</v>
      </c>
      <c r="C4979" s="2" t="s">
        <v>6517</v>
      </c>
      <c r="D4979" s="2" t="s">
        <v>6762</v>
      </c>
      <c r="E4979" s="1">
        <v>1468620</v>
      </c>
      <c r="F4979" s="8" t="s">
        <v>316</v>
      </c>
      <c r="G4979" s="1">
        <v>117490</v>
      </c>
      <c r="H4979" s="1">
        <f t="shared" si="258"/>
        <v>1586110</v>
      </c>
      <c r="I4979" s="2" t="s">
        <v>1554</v>
      </c>
      <c r="J4979" s="2" t="s">
        <v>2830</v>
      </c>
      <c r="K4979" s="1">
        <f>+VLOOKUP(B4979,[39]Sheet1!$A:$H,6,0)</f>
        <v>1468625</v>
      </c>
      <c r="L4979" s="1">
        <f t="shared" si="257"/>
        <v>5</v>
      </c>
      <c r="M4979" s="6">
        <f>+VLOOKUP(B4979,[39]Sheet1!$A:$H,8,0)</f>
        <v>45750</v>
      </c>
      <c r="N4979" t="s">
        <v>6822</v>
      </c>
      <c r="R4979" s="4"/>
    </row>
    <row r="4980" spans="1:18" hidden="1" x14ac:dyDescent="0.2">
      <c r="A4980" s="6">
        <v>45730</v>
      </c>
      <c r="B4980" s="2">
        <v>16942</v>
      </c>
      <c r="C4980" s="2" t="s">
        <v>6517</v>
      </c>
      <c r="D4980" s="2" t="s">
        <v>6763</v>
      </c>
      <c r="E4980" s="1">
        <v>3742815</v>
      </c>
      <c r="F4980" s="8" t="s">
        <v>316</v>
      </c>
      <c r="G4980" s="1">
        <v>299425</v>
      </c>
      <c r="H4980" s="1">
        <f t="shared" si="258"/>
        <v>4042240</v>
      </c>
      <c r="I4980" s="2" t="s">
        <v>2445</v>
      </c>
      <c r="J4980" s="2" t="s">
        <v>1098</v>
      </c>
      <c r="K4980" s="1">
        <f>+VLOOKUP(B4980,[39]Sheet1!$A:$H,6,0)</f>
        <v>3742813</v>
      </c>
      <c r="L4980" s="1">
        <f t="shared" si="257"/>
        <v>-2</v>
      </c>
      <c r="M4980" s="6">
        <f>+VLOOKUP(B4980,[39]Sheet1!$A:$H,8,0)</f>
        <v>45750</v>
      </c>
      <c r="N4980" t="s">
        <v>6822</v>
      </c>
      <c r="R4980" s="4"/>
    </row>
    <row r="4981" spans="1:18" hidden="1" x14ac:dyDescent="0.2">
      <c r="A4981" s="6">
        <v>45730</v>
      </c>
      <c r="B4981" s="2">
        <v>16944</v>
      </c>
      <c r="C4981" s="2" t="s">
        <v>6517</v>
      </c>
      <c r="D4981" s="2" t="s">
        <v>6764</v>
      </c>
      <c r="E4981" s="1">
        <v>2381320</v>
      </c>
      <c r="F4981" s="8" t="s">
        <v>316</v>
      </c>
      <c r="G4981" s="1">
        <v>190506</v>
      </c>
      <c r="H4981" s="1">
        <f t="shared" si="258"/>
        <v>2571826</v>
      </c>
      <c r="I4981" s="2" t="s">
        <v>2818</v>
      </c>
      <c r="J4981" s="2" t="s">
        <v>364</v>
      </c>
      <c r="K4981" s="1">
        <f>+VLOOKUP(B4981,[39]Sheet1!$A:$H,6,0)</f>
        <v>2381325</v>
      </c>
      <c r="L4981" s="1">
        <f t="shared" si="257"/>
        <v>5</v>
      </c>
      <c r="M4981" s="6">
        <f>+VLOOKUP(B4981,[39]Sheet1!$A:$H,8,0)</f>
        <v>45750</v>
      </c>
      <c r="N4981" t="s">
        <v>6822</v>
      </c>
      <c r="R4981" s="4"/>
    </row>
    <row r="4982" spans="1:18" hidden="1" x14ac:dyDescent="0.2">
      <c r="A4982" s="6">
        <v>45730</v>
      </c>
      <c r="B4982" s="2">
        <v>16946</v>
      </c>
      <c r="C4982" s="2" t="s">
        <v>6517</v>
      </c>
      <c r="D4982" s="2" t="s">
        <v>6765</v>
      </c>
      <c r="E4982" s="1">
        <v>2003430</v>
      </c>
      <c r="F4982" s="8" t="s">
        <v>316</v>
      </c>
      <c r="G4982" s="1">
        <v>160274</v>
      </c>
      <c r="H4982" s="1">
        <f t="shared" si="258"/>
        <v>2163704</v>
      </c>
      <c r="I4982" s="2" t="s">
        <v>124</v>
      </c>
      <c r="J4982" s="2" t="s">
        <v>1197</v>
      </c>
      <c r="K4982" s="1">
        <f>+VLOOKUP(B4982,[39]Sheet1!$A:$H,6,0)</f>
        <v>2003425</v>
      </c>
      <c r="L4982" s="1">
        <f t="shared" si="257"/>
        <v>-5</v>
      </c>
      <c r="M4982" s="6">
        <f>+VLOOKUP(B4982,[39]Sheet1!$A:$H,8,0)</f>
        <v>45750</v>
      </c>
      <c r="N4982" t="s">
        <v>6822</v>
      </c>
      <c r="R4982" s="4"/>
    </row>
    <row r="4983" spans="1:18" hidden="1" x14ac:dyDescent="0.2">
      <c r="A4983" s="6">
        <v>45731</v>
      </c>
      <c r="B4983" s="2">
        <v>17195</v>
      </c>
      <c r="C4983" s="2" t="s">
        <v>6517</v>
      </c>
      <c r="D4983" s="2" t="s">
        <v>6766</v>
      </c>
      <c r="E4983" s="1">
        <v>1003660</v>
      </c>
      <c r="F4983" s="8" t="s">
        <v>316</v>
      </c>
      <c r="G4983" s="1">
        <v>80293</v>
      </c>
      <c r="H4983" s="1">
        <f t="shared" si="258"/>
        <v>1083953</v>
      </c>
      <c r="I4983" s="2" t="s">
        <v>2355</v>
      </c>
      <c r="J4983" s="2" t="s">
        <v>2013</v>
      </c>
      <c r="K4983" s="1">
        <f>+VLOOKUP(B4983,[39]Sheet1!$A:$H,6,0)</f>
        <v>1003663</v>
      </c>
      <c r="L4983" s="1">
        <f t="shared" si="257"/>
        <v>3</v>
      </c>
      <c r="M4983" s="6">
        <f>+VLOOKUP(B4983,[39]Sheet1!$A:$H,8,0)</f>
        <v>45750</v>
      </c>
      <c r="N4983" t="s">
        <v>6822</v>
      </c>
      <c r="R4983" s="4"/>
    </row>
    <row r="4984" spans="1:18" hidden="1" x14ac:dyDescent="0.2">
      <c r="A4984" s="6">
        <v>45731</v>
      </c>
      <c r="B4984" s="2">
        <v>17196</v>
      </c>
      <c r="C4984" s="2" t="s">
        <v>6517</v>
      </c>
      <c r="D4984" s="2" t="s">
        <v>6767</v>
      </c>
      <c r="E4984" s="1">
        <v>2381320</v>
      </c>
      <c r="F4984" s="8" t="s">
        <v>316</v>
      </c>
      <c r="G4984" s="1">
        <v>190506</v>
      </c>
      <c r="H4984" s="1">
        <f t="shared" si="258"/>
        <v>2571826</v>
      </c>
      <c r="I4984" s="2" t="s">
        <v>2355</v>
      </c>
      <c r="J4984" s="2" t="s">
        <v>2013</v>
      </c>
      <c r="K4984" s="1">
        <f>+VLOOKUP(B4984,[39]Sheet1!$A:$H,6,0)</f>
        <v>2381325</v>
      </c>
      <c r="L4984" s="1">
        <f t="shared" si="257"/>
        <v>5</v>
      </c>
      <c r="M4984" s="6">
        <f>+VLOOKUP(B4984,[39]Sheet1!$A:$H,8,0)</f>
        <v>45750</v>
      </c>
      <c r="N4984" t="s">
        <v>6822</v>
      </c>
      <c r="R4984" s="4"/>
    </row>
    <row r="4985" spans="1:18" hidden="1" x14ac:dyDescent="0.2">
      <c r="A4985" s="6">
        <v>45731</v>
      </c>
      <c r="B4985" s="2">
        <v>17197</v>
      </c>
      <c r="C4985" s="2" t="s">
        <v>6517</v>
      </c>
      <c r="D4985" s="2" t="s">
        <v>6768</v>
      </c>
      <c r="E4985" s="1">
        <v>446425</v>
      </c>
      <c r="F4985" s="8" t="s">
        <v>316</v>
      </c>
      <c r="G4985" s="1">
        <v>35714</v>
      </c>
      <c r="H4985" s="1">
        <f t="shared" si="258"/>
        <v>482139</v>
      </c>
      <c r="I4985" s="2" t="s">
        <v>1222</v>
      </c>
      <c r="J4985" s="2" t="s">
        <v>915</v>
      </c>
      <c r="K4985" s="1">
        <f>+VLOOKUP(B4985,[39]Sheet1!$A:$H,6,0)</f>
        <v>446425</v>
      </c>
      <c r="L4985" s="1">
        <f t="shared" si="257"/>
        <v>0</v>
      </c>
      <c r="M4985" s="6">
        <f>+VLOOKUP(B4985,[39]Sheet1!$A:$H,8,0)</f>
        <v>45750</v>
      </c>
      <c r="N4985" t="s">
        <v>6822</v>
      </c>
      <c r="R4985" s="4"/>
    </row>
    <row r="4986" spans="1:18" hidden="1" x14ac:dyDescent="0.2">
      <c r="A4986" s="6">
        <v>45731</v>
      </c>
      <c r="B4986" s="2">
        <v>17198</v>
      </c>
      <c r="C4986" s="2" t="s">
        <v>6517</v>
      </c>
      <c r="D4986" s="2" t="s">
        <v>6769</v>
      </c>
      <c r="E4986" s="1">
        <v>501830</v>
      </c>
      <c r="F4986" s="8" t="s">
        <v>316</v>
      </c>
      <c r="G4986" s="1">
        <v>40146</v>
      </c>
      <c r="H4986" s="1">
        <f t="shared" si="258"/>
        <v>541976</v>
      </c>
      <c r="I4986" s="2" t="s">
        <v>2119</v>
      </c>
      <c r="J4986" s="2" t="s">
        <v>1150</v>
      </c>
      <c r="K4986" s="1">
        <f>+VLOOKUP(B4986,[39]Sheet1!$A:$H,6,0)</f>
        <v>501825</v>
      </c>
      <c r="L4986" s="1">
        <f t="shared" si="257"/>
        <v>-5</v>
      </c>
      <c r="M4986" s="6">
        <f>+VLOOKUP(B4986,[39]Sheet1!$A:$H,8,0)</f>
        <v>45750</v>
      </c>
      <c r="N4986" t="s">
        <v>6822</v>
      </c>
      <c r="R4986" s="4"/>
    </row>
    <row r="4987" spans="1:18" hidden="1" x14ac:dyDescent="0.2">
      <c r="A4987" s="6">
        <v>45733</v>
      </c>
      <c r="B4987" s="2">
        <v>514</v>
      </c>
      <c r="C4987" s="2" t="s">
        <v>6529</v>
      </c>
      <c r="D4987" s="2" t="s">
        <v>1889</v>
      </c>
      <c r="E4987" s="1">
        <v>-780146</v>
      </c>
      <c r="F4987" s="8" t="s">
        <v>316</v>
      </c>
      <c r="G4987" s="1">
        <v>-62411</v>
      </c>
      <c r="H4987" s="1">
        <f t="shared" si="258"/>
        <v>-842557</v>
      </c>
      <c r="I4987" s="2" t="s">
        <v>1900</v>
      </c>
      <c r="J4987" s="2" t="s">
        <v>441</v>
      </c>
      <c r="K4987" s="1">
        <f>+VLOOKUP(B4987,[38]Sheet1!$A:$I,6,0)</f>
        <v>-780146</v>
      </c>
      <c r="L4987" s="1">
        <f t="shared" si="257"/>
        <v>0</v>
      </c>
      <c r="M4987" s="6">
        <f>+VLOOKUP(B4987,[38]Sheet1!$A:$I,9,0)</f>
        <v>45782</v>
      </c>
      <c r="N4987" t="s">
        <v>6927</v>
      </c>
      <c r="R4987" s="4"/>
    </row>
    <row r="4988" spans="1:18" hidden="1" x14ac:dyDescent="0.2">
      <c r="A4988" s="6">
        <v>45733</v>
      </c>
      <c r="B4988" s="2">
        <v>515</v>
      </c>
      <c r="C4988" s="2" t="s">
        <v>6529</v>
      </c>
      <c r="D4988" s="2" t="s">
        <v>1889</v>
      </c>
      <c r="E4988" s="1">
        <v>-440586</v>
      </c>
      <c r="F4988" s="8" t="s">
        <v>316</v>
      </c>
      <c r="G4988" s="1">
        <v>-35247</v>
      </c>
      <c r="H4988" s="1">
        <f t="shared" si="258"/>
        <v>-475833</v>
      </c>
      <c r="I4988" s="2" t="s">
        <v>1222</v>
      </c>
      <c r="J4988" s="2" t="s">
        <v>915</v>
      </c>
      <c r="K4988" s="1">
        <f>+VLOOKUP(B4988,[39]Sheet1!$A:$H,6,0)</f>
        <v>-440587</v>
      </c>
      <c r="L4988" s="1">
        <f t="shared" si="257"/>
        <v>-1</v>
      </c>
      <c r="M4988" s="6">
        <f>+VLOOKUP(B4988,[39]Sheet1!$A:$H,8,0)</f>
        <v>45750</v>
      </c>
      <c r="N4988" t="s">
        <v>6822</v>
      </c>
      <c r="R4988" s="4"/>
    </row>
    <row r="4989" spans="1:18" hidden="1" x14ac:dyDescent="0.2">
      <c r="A4989" s="6">
        <v>45733</v>
      </c>
      <c r="B4989" s="2">
        <v>517</v>
      </c>
      <c r="C4989" s="2" t="s">
        <v>6529</v>
      </c>
      <c r="D4989" s="2" t="s">
        <v>1889</v>
      </c>
      <c r="E4989" s="1">
        <v>-1101465</v>
      </c>
      <c r="F4989" s="8" t="s">
        <v>316</v>
      </c>
      <c r="G4989" s="1">
        <v>-88117</v>
      </c>
      <c r="H4989" s="1">
        <f t="shared" si="258"/>
        <v>-1189582</v>
      </c>
      <c r="I4989" s="2" t="s">
        <v>2339</v>
      </c>
      <c r="J4989" s="2" t="s">
        <v>1408</v>
      </c>
      <c r="K4989" s="1">
        <f>+VLOOKUP(B4989,[39]Sheet1!$A:$H,6,0)</f>
        <v>-1101462</v>
      </c>
      <c r="L4989" s="1">
        <f t="shared" si="257"/>
        <v>3</v>
      </c>
      <c r="M4989" s="6">
        <f>+VLOOKUP(B4989,[39]Sheet1!$A:$H,8,0)</f>
        <v>45750</v>
      </c>
      <c r="N4989" t="s">
        <v>6822</v>
      </c>
      <c r="R4989" s="4"/>
    </row>
    <row r="4990" spans="1:18" hidden="1" x14ac:dyDescent="0.2">
      <c r="A4990" s="6">
        <v>45733</v>
      </c>
      <c r="B4990" s="2">
        <v>516</v>
      </c>
      <c r="C4990" s="2" t="s">
        <v>6529</v>
      </c>
      <c r="D4990" s="2" t="s">
        <v>1889</v>
      </c>
      <c r="E4990" s="1">
        <v>-178570</v>
      </c>
      <c r="F4990" s="8" t="s">
        <v>316</v>
      </c>
      <c r="G4990" s="1">
        <v>-14286</v>
      </c>
      <c r="H4990" s="1">
        <f t="shared" si="258"/>
        <v>-192856</v>
      </c>
      <c r="I4990" s="2" t="s">
        <v>1222</v>
      </c>
      <c r="J4990" s="2" t="s">
        <v>915</v>
      </c>
      <c r="K4990" s="1">
        <f>+VLOOKUP(B4990,[39]Sheet1!$A:$H,6,0)</f>
        <v>-178575</v>
      </c>
      <c r="L4990" s="1">
        <f t="shared" si="257"/>
        <v>-5</v>
      </c>
      <c r="M4990" s="6">
        <f>+VLOOKUP(B4990,[39]Sheet1!$A:$H,8,0)</f>
        <v>45750</v>
      </c>
      <c r="N4990" t="s">
        <v>6822</v>
      </c>
      <c r="R4990" s="4"/>
    </row>
    <row r="4991" spans="1:18" hidden="1" x14ac:dyDescent="0.2">
      <c r="A4991" s="6">
        <v>45733</v>
      </c>
      <c r="B4991" s="2">
        <v>518</v>
      </c>
      <c r="C4991" s="2" t="s">
        <v>6529</v>
      </c>
      <c r="D4991" s="2" t="s">
        <v>1889</v>
      </c>
      <c r="E4991" s="1">
        <v>-444232</v>
      </c>
      <c r="F4991" s="8" t="s">
        <v>316</v>
      </c>
      <c r="G4991" s="1">
        <v>-35539</v>
      </c>
      <c r="H4991" s="1">
        <f t="shared" si="258"/>
        <v>-479771</v>
      </c>
      <c r="I4991" s="2" t="s">
        <v>2339</v>
      </c>
      <c r="J4991" s="2" t="s">
        <v>1408</v>
      </c>
      <c r="K4991" s="1">
        <f>+VLOOKUP(B4991,[39]Sheet1!$A:$H,6,0)</f>
        <v>-444237</v>
      </c>
      <c r="L4991" s="1">
        <f t="shared" si="257"/>
        <v>-5</v>
      </c>
      <c r="M4991" s="6">
        <f>+VLOOKUP(B4991,[39]Sheet1!$A:$H,8,0)</f>
        <v>45750</v>
      </c>
      <c r="N4991" t="s">
        <v>6822</v>
      </c>
      <c r="R4991" s="4"/>
    </row>
    <row r="4992" spans="1:18" hidden="1" x14ac:dyDescent="0.2">
      <c r="A4992" s="6">
        <v>45733</v>
      </c>
      <c r="B4992" s="2">
        <v>519</v>
      </c>
      <c r="C4992" s="2" t="s">
        <v>6529</v>
      </c>
      <c r="D4992" s="2" t="s">
        <v>1889</v>
      </c>
      <c r="E4992" s="1">
        <v>-89285</v>
      </c>
      <c r="F4992" s="8" t="s">
        <v>316</v>
      </c>
      <c r="G4992" s="1">
        <v>-7143</v>
      </c>
      <c r="H4992" s="1">
        <f t="shared" si="258"/>
        <v>-96428</v>
      </c>
      <c r="I4992" s="2" t="s">
        <v>2339</v>
      </c>
      <c r="J4992" s="2" t="s">
        <v>1408</v>
      </c>
      <c r="K4992" s="1">
        <f>+VLOOKUP(B4992,[39]Sheet1!$A:$H,6,0)</f>
        <v>-89287</v>
      </c>
      <c r="L4992" s="1">
        <f t="shared" si="257"/>
        <v>-2</v>
      </c>
      <c r="M4992" s="6">
        <f>+VLOOKUP(B4992,[39]Sheet1!$A:$H,8,0)</f>
        <v>45750</v>
      </c>
      <c r="N4992" t="s">
        <v>6822</v>
      </c>
      <c r="R4992" s="4"/>
    </row>
    <row r="4993" spans="1:18" hidden="1" x14ac:dyDescent="0.2">
      <c r="A4993" s="6">
        <v>45733</v>
      </c>
      <c r="B4993" s="2">
        <v>520</v>
      </c>
      <c r="C4993" s="2" t="s">
        <v>6529</v>
      </c>
      <c r="D4993" s="2" t="s">
        <v>1889</v>
      </c>
      <c r="E4993" s="1">
        <v>-267855</v>
      </c>
      <c r="F4993" s="8" t="s">
        <v>316</v>
      </c>
      <c r="G4993" s="1">
        <v>-21428</v>
      </c>
      <c r="H4993" s="1">
        <f t="shared" si="258"/>
        <v>-289283</v>
      </c>
      <c r="I4993" s="2" t="s">
        <v>124</v>
      </c>
      <c r="J4993" s="2" t="s">
        <v>1197</v>
      </c>
      <c r="K4993" s="1">
        <f>+VLOOKUP(B4993,[39]Sheet1!$A:$H,6,0)</f>
        <v>-267850</v>
      </c>
      <c r="L4993" s="1">
        <f t="shared" si="257"/>
        <v>5</v>
      </c>
      <c r="M4993" s="6">
        <f>+VLOOKUP(B4993,[39]Sheet1!$A:$H,8,0)</f>
        <v>45750</v>
      </c>
      <c r="N4993" t="s">
        <v>6822</v>
      </c>
      <c r="R4993" s="4"/>
    </row>
    <row r="4994" spans="1:18" hidden="1" x14ac:dyDescent="0.2">
      <c r="A4994" s="6">
        <v>45734</v>
      </c>
      <c r="B4994" s="2">
        <v>17335</v>
      </c>
      <c r="C4994" s="2" t="s">
        <v>6517</v>
      </c>
      <c r="D4994" s="2" t="s">
        <v>6770</v>
      </c>
      <c r="E4994" s="1">
        <v>1612410</v>
      </c>
      <c r="F4994" s="8" t="s">
        <v>316</v>
      </c>
      <c r="G4994" s="1">
        <v>128993</v>
      </c>
      <c r="H4994" s="1">
        <f t="shared" si="258"/>
        <v>1741403</v>
      </c>
      <c r="I4994" s="2" t="s">
        <v>2355</v>
      </c>
      <c r="J4994" s="2" t="s">
        <v>2013</v>
      </c>
      <c r="K4994" s="1">
        <f>+VLOOKUP(B4994,[39]Sheet1!$A:$H,6,0)</f>
        <v>1612413</v>
      </c>
      <c r="L4994" s="1">
        <f t="shared" si="257"/>
        <v>3</v>
      </c>
      <c r="M4994" s="6">
        <f>+VLOOKUP(B4994,[39]Sheet1!$A:$H,8,0)</f>
        <v>45750</v>
      </c>
      <c r="N4994" t="s">
        <v>6822</v>
      </c>
      <c r="R4994" s="4"/>
    </row>
    <row r="4995" spans="1:18" hidden="1" x14ac:dyDescent="0.2">
      <c r="A4995" s="6">
        <v>45734</v>
      </c>
      <c r="B4995" s="2">
        <v>17336</v>
      </c>
      <c r="C4995" s="2" t="s">
        <v>6517</v>
      </c>
      <c r="D4995" s="2" t="s">
        <v>6771</v>
      </c>
      <c r="E4995" s="1">
        <v>1970450</v>
      </c>
      <c r="F4995" s="8" t="s">
        <v>316</v>
      </c>
      <c r="G4995" s="1">
        <v>157636</v>
      </c>
      <c r="H4995" s="1">
        <f t="shared" si="258"/>
        <v>2128086</v>
      </c>
      <c r="I4995" s="2" t="s">
        <v>2355</v>
      </c>
      <c r="J4995" s="2" t="s">
        <v>2013</v>
      </c>
      <c r="K4995" s="1">
        <f>+VLOOKUP(B4995,[39]Sheet1!$A:$H,6,0)</f>
        <v>1970450</v>
      </c>
      <c r="L4995" s="1">
        <f t="shared" si="257"/>
        <v>0</v>
      </c>
      <c r="M4995" s="6">
        <f>+VLOOKUP(B4995,[39]Sheet1!$A:$H,8,0)</f>
        <v>45750</v>
      </c>
      <c r="N4995" t="s">
        <v>6822</v>
      </c>
      <c r="R4995" s="4"/>
    </row>
    <row r="4996" spans="1:18" hidden="1" x14ac:dyDescent="0.2">
      <c r="A4996" s="6">
        <v>45734</v>
      </c>
      <c r="B4996" s="2">
        <v>17337</v>
      </c>
      <c r="C4996" s="2" t="s">
        <v>6517</v>
      </c>
      <c r="D4996" s="2" t="s">
        <v>6772</v>
      </c>
      <c r="E4996" s="1">
        <v>1785700</v>
      </c>
      <c r="F4996" s="8" t="s">
        <v>316</v>
      </c>
      <c r="G4996" s="1">
        <v>142856</v>
      </c>
      <c r="H4996" s="1">
        <f t="shared" si="258"/>
        <v>1928556</v>
      </c>
      <c r="I4996" s="2" t="s">
        <v>2355</v>
      </c>
      <c r="J4996" s="2" t="s">
        <v>2013</v>
      </c>
      <c r="K4996" s="1">
        <f>+VLOOKUP(B4996,[39]Sheet1!$A:$H,6,0)</f>
        <v>1785700</v>
      </c>
      <c r="L4996" s="1">
        <f t="shared" si="257"/>
        <v>0</v>
      </c>
      <c r="M4996" s="6">
        <f>+VLOOKUP(B4996,[39]Sheet1!$A:$H,8,0)</f>
        <v>45750</v>
      </c>
      <c r="N4996" t="s">
        <v>6822</v>
      </c>
      <c r="R4996" s="4"/>
    </row>
    <row r="4997" spans="1:18" hidden="1" x14ac:dyDescent="0.2">
      <c r="A4997" s="6">
        <v>45734</v>
      </c>
      <c r="B4997" s="2">
        <v>17338</v>
      </c>
      <c r="C4997" s="2" t="s">
        <v>6517</v>
      </c>
      <c r="D4997" s="2" t="s">
        <v>6773</v>
      </c>
      <c r="E4997" s="1">
        <v>4762640</v>
      </c>
      <c r="F4997" s="8" t="s">
        <v>316</v>
      </c>
      <c r="G4997" s="1">
        <v>381011</v>
      </c>
      <c r="H4997" s="1">
        <f t="shared" si="258"/>
        <v>5143651</v>
      </c>
      <c r="I4997" s="2" t="s">
        <v>2445</v>
      </c>
      <c r="J4997" s="2" t="s">
        <v>1098</v>
      </c>
      <c r="K4997" s="1">
        <f>+VLOOKUP(B4997,[39]Sheet1!$A:$H,6,0)</f>
        <v>4762638</v>
      </c>
      <c r="L4997" s="1">
        <f t="shared" si="257"/>
        <v>-2</v>
      </c>
      <c r="M4997" s="6">
        <f>+VLOOKUP(B4997,[39]Sheet1!$A:$H,8,0)</f>
        <v>45750</v>
      </c>
      <c r="N4997" t="s">
        <v>6822</v>
      </c>
      <c r="R4997" s="4"/>
    </row>
    <row r="4998" spans="1:18" hidden="1" x14ac:dyDescent="0.2">
      <c r="A4998" s="6">
        <v>45734</v>
      </c>
      <c r="B4998" s="2">
        <v>17339</v>
      </c>
      <c r="C4998" s="2" t="s">
        <v>6517</v>
      </c>
      <c r="D4998" s="2" t="s">
        <v>6774</v>
      </c>
      <c r="E4998" s="1">
        <v>6231260</v>
      </c>
      <c r="F4998" s="8" t="s">
        <v>316</v>
      </c>
      <c r="G4998" s="1">
        <v>498501</v>
      </c>
      <c r="H4998" s="1">
        <f t="shared" si="258"/>
        <v>6729761</v>
      </c>
      <c r="I4998" s="2" t="s">
        <v>2818</v>
      </c>
      <c r="J4998" s="2" t="s">
        <v>364</v>
      </c>
      <c r="K4998" s="1">
        <f>+VLOOKUP(B4998,[39]Sheet1!$A:$H,6,0)</f>
        <v>6231263</v>
      </c>
      <c r="L4998" s="1">
        <f t="shared" si="257"/>
        <v>3</v>
      </c>
      <c r="M4998" s="6">
        <f>+VLOOKUP(B4998,[39]Sheet1!$A:$H,8,0)</f>
        <v>45750</v>
      </c>
      <c r="N4998" t="s">
        <v>6822</v>
      </c>
      <c r="R4998" s="4"/>
    </row>
    <row r="4999" spans="1:18" hidden="1" x14ac:dyDescent="0.2">
      <c r="A4999" s="6">
        <v>45734</v>
      </c>
      <c r="B4999" s="2">
        <v>17340</v>
      </c>
      <c r="C4999" s="2" t="s">
        <v>6517</v>
      </c>
      <c r="D4999" s="2" t="s">
        <v>6775</v>
      </c>
      <c r="E4999" s="1">
        <v>4762640</v>
      </c>
      <c r="F4999" s="8" t="s">
        <v>316</v>
      </c>
      <c r="G4999" s="1">
        <v>381011</v>
      </c>
      <c r="H4999" s="1">
        <f t="shared" si="258"/>
        <v>5143651</v>
      </c>
      <c r="I4999" s="2" t="s">
        <v>2818</v>
      </c>
      <c r="J4999" s="2" t="s">
        <v>364</v>
      </c>
      <c r="K4999" s="1">
        <f>+VLOOKUP(B4999,[39]Sheet1!$A:$H,6,0)</f>
        <v>4762638</v>
      </c>
      <c r="L4999" s="1">
        <f t="shared" si="257"/>
        <v>-2</v>
      </c>
      <c r="M4999" s="6">
        <f>+VLOOKUP(B4999,[39]Sheet1!$A:$H,8,0)</f>
        <v>45750</v>
      </c>
      <c r="N4999" t="s">
        <v>6822</v>
      </c>
      <c r="R4999" s="4"/>
    </row>
    <row r="5000" spans="1:18" hidden="1" x14ac:dyDescent="0.2">
      <c r="A5000" s="6">
        <v>45734</v>
      </c>
      <c r="B5000" s="2">
        <v>17342</v>
      </c>
      <c r="C5000" s="2" t="s">
        <v>6517</v>
      </c>
      <c r="D5000" s="2" t="s">
        <v>6776</v>
      </c>
      <c r="E5000" s="1">
        <v>3744449</v>
      </c>
      <c r="F5000" s="8" t="s">
        <v>316</v>
      </c>
      <c r="G5000" s="1">
        <v>299556</v>
      </c>
      <c r="H5000" s="1">
        <f t="shared" si="258"/>
        <v>4044005</v>
      </c>
      <c r="I5000" s="2" t="s">
        <v>2339</v>
      </c>
      <c r="J5000" s="2" t="s">
        <v>1408</v>
      </c>
      <c r="K5000" s="1">
        <f>+VLOOKUP(B5000,[39]Sheet1!$A:$H,6,0)</f>
        <v>3744450</v>
      </c>
      <c r="L5000" s="1">
        <f t="shared" si="257"/>
        <v>1</v>
      </c>
      <c r="M5000" s="6">
        <f>+VLOOKUP(B5000,[39]Sheet1!$A:$H,8,0)</f>
        <v>45750</v>
      </c>
      <c r="N5000" t="s">
        <v>6822</v>
      </c>
      <c r="R5000" s="4"/>
    </row>
    <row r="5001" spans="1:18" hidden="1" x14ac:dyDescent="0.2">
      <c r="A5001" s="6">
        <v>45734</v>
      </c>
      <c r="B5001" s="2">
        <v>17397</v>
      </c>
      <c r="C5001" s="2" t="s">
        <v>6517</v>
      </c>
      <c r="D5001" s="2" t="s">
        <v>6777</v>
      </c>
      <c r="E5001" s="1">
        <v>4464250</v>
      </c>
      <c r="F5001" s="8" t="s">
        <v>316</v>
      </c>
      <c r="G5001" s="1">
        <v>357140</v>
      </c>
      <c r="H5001" s="1">
        <f t="shared" si="258"/>
        <v>4821390</v>
      </c>
      <c r="I5001" s="2" t="s">
        <v>1893</v>
      </c>
      <c r="J5001" s="2" t="s">
        <v>375</v>
      </c>
      <c r="K5001" s="1">
        <f>+VLOOKUP(B5001,[39]Sheet1!$A:$H,6,0)</f>
        <v>4464250</v>
      </c>
      <c r="L5001" s="1">
        <f t="shared" si="257"/>
        <v>0</v>
      </c>
      <c r="M5001" s="6">
        <f>+VLOOKUP(B5001,[39]Sheet1!$A:$H,8,0)</f>
        <v>45750</v>
      </c>
      <c r="N5001" t="s">
        <v>6822</v>
      </c>
      <c r="R5001" s="4"/>
    </row>
    <row r="5002" spans="1:18" hidden="1" x14ac:dyDescent="0.2">
      <c r="A5002" s="6">
        <v>45734</v>
      </c>
      <c r="B5002" s="2">
        <v>17398</v>
      </c>
      <c r="C5002" s="2" t="s">
        <v>6517</v>
      </c>
      <c r="D5002" s="2" t="s">
        <v>6778</v>
      </c>
      <c r="E5002" s="1">
        <v>5552900</v>
      </c>
      <c r="F5002" s="8" t="s">
        <v>316</v>
      </c>
      <c r="G5002" s="1">
        <v>444232</v>
      </c>
      <c r="H5002" s="1">
        <f t="shared" si="258"/>
        <v>5997132</v>
      </c>
      <c r="I5002" s="2" t="s">
        <v>1893</v>
      </c>
      <c r="J5002" s="2" t="s">
        <v>375</v>
      </c>
      <c r="K5002" s="1">
        <f>+VLOOKUP(B5002,[39]Sheet1!$A:$H,6,0)</f>
        <v>5552900</v>
      </c>
      <c r="L5002" s="1">
        <f t="shared" si="257"/>
        <v>0</v>
      </c>
      <c r="M5002" s="6">
        <f>+VLOOKUP(B5002,[39]Sheet1!$A:$H,8,0)</f>
        <v>45750</v>
      </c>
      <c r="N5002" t="s">
        <v>6822</v>
      </c>
      <c r="R5002" s="4"/>
    </row>
    <row r="5003" spans="1:18" hidden="1" x14ac:dyDescent="0.2">
      <c r="A5003" s="6">
        <v>45734</v>
      </c>
      <c r="B5003" s="2">
        <v>17399</v>
      </c>
      <c r="C5003" s="2" t="s">
        <v>6517</v>
      </c>
      <c r="D5003" s="2" t="s">
        <v>6779</v>
      </c>
      <c r="E5003" s="1">
        <v>595330</v>
      </c>
      <c r="F5003" s="8" t="s">
        <v>316</v>
      </c>
      <c r="G5003" s="1">
        <v>47626</v>
      </c>
      <c r="H5003" s="1">
        <f t="shared" si="258"/>
        <v>642956</v>
      </c>
      <c r="I5003" s="2" t="s">
        <v>1893</v>
      </c>
      <c r="J5003" s="2" t="s">
        <v>375</v>
      </c>
      <c r="K5003" s="1">
        <f>+VLOOKUP(B5003,[39]Sheet1!$A:$H,6,0)</f>
        <v>595325</v>
      </c>
      <c r="L5003" s="1">
        <f t="shared" si="257"/>
        <v>-5</v>
      </c>
      <c r="M5003" s="6">
        <f>+VLOOKUP(B5003,[39]Sheet1!$A:$H,8,0)</f>
        <v>45750</v>
      </c>
      <c r="N5003" t="s">
        <v>6822</v>
      </c>
      <c r="R5003" s="4"/>
    </row>
    <row r="5004" spans="1:18" hidden="1" x14ac:dyDescent="0.2">
      <c r="A5004" s="6">
        <v>45734</v>
      </c>
      <c r="B5004" s="2">
        <v>17400</v>
      </c>
      <c r="C5004" s="2" t="s">
        <v>6517</v>
      </c>
      <c r="D5004" s="2" t="s">
        <v>6780</v>
      </c>
      <c r="E5004" s="1">
        <v>1468620</v>
      </c>
      <c r="F5004" s="8" t="s">
        <v>316</v>
      </c>
      <c r="G5004" s="1">
        <v>117490</v>
      </c>
      <c r="H5004" s="1">
        <f t="shared" si="258"/>
        <v>1586110</v>
      </c>
      <c r="I5004" s="2" t="s">
        <v>1893</v>
      </c>
      <c r="J5004" s="2" t="s">
        <v>375</v>
      </c>
      <c r="K5004" s="1">
        <f>+VLOOKUP(B5004,[39]Sheet1!$A:$H,6,0)</f>
        <v>1468625</v>
      </c>
      <c r="L5004" s="1">
        <f t="shared" si="257"/>
        <v>5</v>
      </c>
      <c r="M5004" s="6">
        <f>+VLOOKUP(B5004,[39]Sheet1!$A:$H,8,0)</f>
        <v>45750</v>
      </c>
      <c r="N5004" t="s">
        <v>6822</v>
      </c>
      <c r="R5004" s="4"/>
    </row>
    <row r="5005" spans="1:18" hidden="1" x14ac:dyDescent="0.2">
      <c r="A5005" s="6">
        <v>45734</v>
      </c>
      <c r="B5005" s="2">
        <v>17401</v>
      </c>
      <c r="C5005" s="2" t="s">
        <v>6517</v>
      </c>
      <c r="D5005" s="2" t="s">
        <v>6781</v>
      </c>
      <c r="E5005" s="1">
        <v>2232125</v>
      </c>
      <c r="F5005" s="8" t="s">
        <v>316</v>
      </c>
      <c r="G5005" s="1">
        <v>178570</v>
      </c>
      <c r="H5005" s="1">
        <f t="shared" si="258"/>
        <v>2410695</v>
      </c>
      <c r="I5005" s="2" t="s">
        <v>1893</v>
      </c>
      <c r="J5005" s="2" t="s">
        <v>375</v>
      </c>
      <c r="K5005" s="1">
        <f>+VLOOKUP(B5005,[39]Sheet1!$A:$H,6,0)</f>
        <v>2232125</v>
      </c>
      <c r="L5005" s="1">
        <f t="shared" si="257"/>
        <v>0</v>
      </c>
      <c r="M5005" s="6">
        <f>+VLOOKUP(B5005,[39]Sheet1!$A:$H,8,0)</f>
        <v>45750</v>
      </c>
      <c r="N5005" t="s">
        <v>6822</v>
      </c>
      <c r="R5005" s="4"/>
    </row>
    <row r="5006" spans="1:18" hidden="1" x14ac:dyDescent="0.2">
      <c r="A5006" s="6">
        <v>45734</v>
      </c>
      <c r="B5006" s="2">
        <v>17402</v>
      </c>
      <c r="C5006" s="2" t="s">
        <v>6517</v>
      </c>
      <c r="D5006" s="2" t="s">
        <v>6782</v>
      </c>
      <c r="E5006" s="1">
        <v>1110580</v>
      </c>
      <c r="F5006" s="8" t="s">
        <v>316</v>
      </c>
      <c r="G5006" s="1">
        <v>88846</v>
      </c>
      <c r="H5006" s="1">
        <f t="shared" si="258"/>
        <v>1199426</v>
      </c>
      <c r="I5006" s="2" t="s">
        <v>1893</v>
      </c>
      <c r="J5006" s="2" t="s">
        <v>375</v>
      </c>
      <c r="K5006" s="1">
        <f>+VLOOKUP(B5006,[39]Sheet1!$A:$H,6,0)</f>
        <v>1110575</v>
      </c>
      <c r="L5006" s="1">
        <f t="shared" si="257"/>
        <v>-5</v>
      </c>
      <c r="M5006" s="6">
        <f>+VLOOKUP(B5006,[39]Sheet1!$A:$H,8,0)</f>
        <v>45750</v>
      </c>
      <c r="N5006" t="s">
        <v>6822</v>
      </c>
      <c r="R5006" s="4"/>
    </row>
    <row r="5007" spans="1:18" hidden="1" x14ac:dyDescent="0.2">
      <c r="A5007" s="6">
        <v>45736</v>
      </c>
      <c r="B5007" s="2">
        <v>18453</v>
      </c>
      <c r="C5007" s="2" t="s">
        <v>6517</v>
      </c>
      <c r="D5007" s="2" t="s">
        <v>6783</v>
      </c>
      <c r="E5007" s="1">
        <v>1785700</v>
      </c>
      <c r="F5007" s="8" t="s">
        <v>316</v>
      </c>
      <c r="G5007" s="1">
        <v>142856</v>
      </c>
      <c r="H5007" s="1">
        <f t="shared" si="258"/>
        <v>1928556</v>
      </c>
      <c r="I5007" s="2" t="s">
        <v>2355</v>
      </c>
      <c r="J5007" s="2" t="s">
        <v>2013</v>
      </c>
      <c r="K5007" s="1">
        <f>+VLOOKUP(B5007,[39]Sheet1!$A:$H,6,0)</f>
        <v>1785700</v>
      </c>
      <c r="L5007" s="1">
        <f t="shared" ref="L5007:L5050" si="259">+K5007-E5007</f>
        <v>0</v>
      </c>
      <c r="M5007" s="6">
        <f>+VLOOKUP(B5007,[39]Sheet1!$A:$H,8,0)</f>
        <v>45750</v>
      </c>
      <c r="N5007" t="s">
        <v>6822</v>
      </c>
      <c r="R5007" s="4"/>
    </row>
    <row r="5008" spans="1:18" hidden="1" x14ac:dyDescent="0.2">
      <c r="A5008" s="6">
        <v>45736</v>
      </c>
      <c r="B5008" s="2">
        <v>18454</v>
      </c>
      <c r="C5008" s="2" t="s">
        <v>6517</v>
      </c>
      <c r="D5008" s="2" t="s">
        <v>6784</v>
      </c>
      <c r="E5008" s="1">
        <v>1468620</v>
      </c>
      <c r="F5008" s="8" t="s">
        <v>316</v>
      </c>
      <c r="G5008" s="1">
        <v>117490</v>
      </c>
      <c r="H5008" s="1">
        <f t="shared" ref="H5008:H5071" si="260">+E5008+G5008</f>
        <v>1586110</v>
      </c>
      <c r="I5008" s="2" t="s">
        <v>1222</v>
      </c>
      <c r="J5008" s="2" t="s">
        <v>915</v>
      </c>
      <c r="K5008" s="1">
        <f>+VLOOKUP(B5008,[39]Sheet1!$A:$H,6,0)</f>
        <v>1468625</v>
      </c>
      <c r="L5008" s="1">
        <f t="shared" si="259"/>
        <v>5</v>
      </c>
      <c r="M5008" s="6">
        <f>+VLOOKUP(B5008,[39]Sheet1!$A:$H,8,0)</f>
        <v>45750</v>
      </c>
      <c r="N5008" t="s">
        <v>6822</v>
      </c>
      <c r="R5008" s="4"/>
    </row>
    <row r="5009" spans="1:18" hidden="1" x14ac:dyDescent="0.2">
      <c r="A5009" s="6">
        <v>45736</v>
      </c>
      <c r="B5009" s="2">
        <v>18455</v>
      </c>
      <c r="C5009" s="2" t="s">
        <v>6517</v>
      </c>
      <c r="D5009" s="2" t="s">
        <v>6785</v>
      </c>
      <c r="E5009" s="1">
        <v>734310</v>
      </c>
      <c r="F5009" s="8" t="s">
        <v>316</v>
      </c>
      <c r="G5009" s="1">
        <v>58745</v>
      </c>
      <c r="H5009" s="1">
        <f t="shared" si="260"/>
        <v>793055</v>
      </c>
      <c r="I5009" s="2" t="s">
        <v>2355</v>
      </c>
      <c r="J5009" s="2" t="s">
        <v>2013</v>
      </c>
      <c r="K5009" s="1">
        <f>+VLOOKUP(B5009,[39]Sheet1!$A:$H,6,0)</f>
        <v>734313</v>
      </c>
      <c r="L5009" s="1">
        <f t="shared" si="259"/>
        <v>3</v>
      </c>
      <c r="M5009" s="6">
        <f>+VLOOKUP(B5009,[39]Sheet1!$A:$H,8,0)</f>
        <v>45750</v>
      </c>
      <c r="N5009" t="s">
        <v>6822</v>
      </c>
      <c r="R5009" s="4"/>
    </row>
    <row r="5010" spans="1:18" hidden="1" x14ac:dyDescent="0.2">
      <c r="A5010" s="6">
        <v>45737</v>
      </c>
      <c r="B5010" s="2">
        <v>18480</v>
      </c>
      <c r="C5010" s="2" t="s">
        <v>6517</v>
      </c>
      <c r="D5010" s="2" t="s">
        <v>6786</v>
      </c>
      <c r="E5010" s="1">
        <v>2732601</v>
      </c>
      <c r="F5010" s="8" t="s">
        <v>316</v>
      </c>
      <c r="G5010" s="1">
        <v>218608</v>
      </c>
      <c r="H5010" s="1">
        <f t="shared" si="260"/>
        <v>2951209</v>
      </c>
      <c r="I5010" s="2" t="s">
        <v>2818</v>
      </c>
      <c r="J5010" s="2" t="s">
        <v>364</v>
      </c>
      <c r="K5010" s="1">
        <f>+VLOOKUP(B5010,[39]Sheet1!$A:$H,6,0)</f>
        <v>2732600</v>
      </c>
      <c r="L5010" s="1">
        <f t="shared" si="259"/>
        <v>-1</v>
      </c>
      <c r="M5010" s="6">
        <f>+VLOOKUP(B5010,[39]Sheet1!$A:$H,8,0)</f>
        <v>45750</v>
      </c>
      <c r="N5010" t="s">
        <v>6822</v>
      </c>
      <c r="R5010" s="4"/>
    </row>
    <row r="5011" spans="1:18" hidden="1" x14ac:dyDescent="0.2">
      <c r="A5011" s="6">
        <v>45737</v>
      </c>
      <c r="B5011" s="2">
        <v>18482</v>
      </c>
      <c r="C5011" s="2" t="s">
        <v>6517</v>
      </c>
      <c r="D5011" s="2" t="s">
        <v>6787</v>
      </c>
      <c r="E5011" s="1">
        <v>446425</v>
      </c>
      <c r="F5011" s="8" t="s">
        <v>316</v>
      </c>
      <c r="G5011" s="1">
        <v>35714</v>
      </c>
      <c r="H5011" s="1">
        <f t="shared" si="260"/>
        <v>482139</v>
      </c>
      <c r="I5011" s="2" t="s">
        <v>24</v>
      </c>
      <c r="J5011" s="2" t="s">
        <v>349</v>
      </c>
      <c r="K5011" s="1">
        <f>+VLOOKUP(B5011,[39]Sheet1!$A:$H,6,0)</f>
        <v>446425</v>
      </c>
      <c r="L5011" s="1">
        <f t="shared" si="259"/>
        <v>0</v>
      </c>
      <c r="M5011" s="6">
        <f>+VLOOKUP(B5011,[39]Sheet1!$A:$H,8,0)</f>
        <v>45750</v>
      </c>
      <c r="N5011" t="s">
        <v>6822</v>
      </c>
      <c r="R5011" s="4"/>
    </row>
    <row r="5012" spans="1:18" hidden="1" x14ac:dyDescent="0.2">
      <c r="A5012" s="6">
        <v>45738</v>
      </c>
      <c r="B5012" s="2">
        <v>574</v>
      </c>
      <c r="C5012" s="2" t="s">
        <v>6529</v>
      </c>
      <c r="D5012" s="2" t="s">
        <v>1889</v>
      </c>
      <c r="E5012" s="1">
        <v>-1782656</v>
      </c>
      <c r="F5012" s="8" t="s">
        <v>316</v>
      </c>
      <c r="G5012" s="1">
        <v>-142613</v>
      </c>
      <c r="H5012" s="1">
        <f t="shared" si="260"/>
        <v>-1925269</v>
      </c>
      <c r="I5012" s="2" t="s">
        <v>2818</v>
      </c>
      <c r="J5012" s="2" t="s">
        <v>364</v>
      </c>
      <c r="K5012" s="1">
        <f>+VLOOKUP(B5012,[39]Sheet1!$A:$H,6,0)</f>
        <v>-1782662</v>
      </c>
      <c r="L5012" s="1">
        <f t="shared" si="259"/>
        <v>-6</v>
      </c>
      <c r="M5012" s="6">
        <f>+VLOOKUP(B5012,[39]Sheet1!$A:$H,8,0)</f>
        <v>45750</v>
      </c>
      <c r="N5012" t="s">
        <v>6822</v>
      </c>
      <c r="R5012" s="4"/>
    </row>
    <row r="5013" spans="1:18" hidden="1" x14ac:dyDescent="0.2">
      <c r="A5013" s="6">
        <v>45738</v>
      </c>
      <c r="B5013" s="2">
        <v>575</v>
      </c>
      <c r="C5013" s="2" t="s">
        <v>6529</v>
      </c>
      <c r="D5013" s="2" t="s">
        <v>1889</v>
      </c>
      <c r="E5013" s="1">
        <v>-446424</v>
      </c>
      <c r="F5013" s="8" t="s">
        <v>316</v>
      </c>
      <c r="G5013" s="1">
        <v>-35714</v>
      </c>
      <c r="H5013" s="1">
        <f t="shared" si="260"/>
        <v>-482138</v>
      </c>
      <c r="I5013" s="2" t="s">
        <v>2818</v>
      </c>
      <c r="J5013" s="2" t="s">
        <v>364</v>
      </c>
      <c r="K5013" s="1">
        <f>+VLOOKUP(B5013,[39]Sheet1!$A:$H,6,0)</f>
        <v>-446425</v>
      </c>
      <c r="L5013" s="1">
        <f t="shared" si="259"/>
        <v>-1</v>
      </c>
      <c r="M5013" s="6">
        <f>+VLOOKUP(B5013,[39]Sheet1!$A:$H,8,0)</f>
        <v>45750</v>
      </c>
      <c r="N5013" t="s">
        <v>6822</v>
      </c>
      <c r="R5013" s="4"/>
    </row>
    <row r="5014" spans="1:18" hidden="1" x14ac:dyDescent="0.2">
      <c r="A5014" s="6">
        <v>45738</v>
      </c>
      <c r="B5014" s="2">
        <v>576</v>
      </c>
      <c r="C5014" s="2" t="s">
        <v>6529</v>
      </c>
      <c r="D5014" s="2" t="s">
        <v>1889</v>
      </c>
      <c r="E5014" s="1">
        <v>-333174</v>
      </c>
      <c r="F5014" s="8" t="s">
        <v>316</v>
      </c>
      <c r="G5014" s="1">
        <v>-26654</v>
      </c>
      <c r="H5014" s="1">
        <f t="shared" si="260"/>
        <v>-359828</v>
      </c>
      <c r="I5014" s="2" t="s">
        <v>2818</v>
      </c>
      <c r="J5014" s="2" t="s">
        <v>364</v>
      </c>
      <c r="K5014" s="1">
        <f>+VLOOKUP(B5014,[39]Sheet1!$A:$H,6,0)</f>
        <v>-333175</v>
      </c>
      <c r="L5014" s="1">
        <f t="shared" si="259"/>
        <v>-1</v>
      </c>
      <c r="M5014" s="6">
        <f>+VLOOKUP(B5014,[39]Sheet1!$A:$H,8,0)</f>
        <v>45750</v>
      </c>
      <c r="N5014" t="s">
        <v>6822</v>
      </c>
      <c r="R5014" s="4"/>
    </row>
    <row r="5015" spans="1:18" hidden="1" x14ac:dyDescent="0.2">
      <c r="A5015" s="6">
        <v>45738</v>
      </c>
      <c r="B5015" s="2">
        <v>577</v>
      </c>
      <c r="C5015" s="2" t="s">
        <v>6529</v>
      </c>
      <c r="D5015" s="2" t="s">
        <v>1889</v>
      </c>
      <c r="E5015" s="1">
        <v>-446424</v>
      </c>
      <c r="F5015" s="8" t="s">
        <v>316</v>
      </c>
      <c r="G5015" s="1">
        <v>-35714</v>
      </c>
      <c r="H5015" s="1">
        <f t="shared" si="260"/>
        <v>-482138</v>
      </c>
      <c r="I5015" s="2" t="s">
        <v>2818</v>
      </c>
      <c r="J5015" s="2" t="s">
        <v>364</v>
      </c>
      <c r="K5015" s="1">
        <f>+VLOOKUP(B5015,[39]Sheet1!$A:$H,6,0)</f>
        <v>-446425</v>
      </c>
      <c r="L5015" s="1">
        <f t="shared" si="259"/>
        <v>-1</v>
      </c>
      <c r="M5015" s="6">
        <f>+VLOOKUP(B5015,[39]Sheet1!$A:$H,8,0)</f>
        <v>45750</v>
      </c>
      <c r="N5015" t="s">
        <v>6822</v>
      </c>
      <c r="R5015" s="4"/>
    </row>
    <row r="5016" spans="1:18" hidden="1" x14ac:dyDescent="0.2">
      <c r="A5016" s="6">
        <v>45738</v>
      </c>
      <c r="B5016" s="2">
        <v>578</v>
      </c>
      <c r="C5016" s="2" t="s">
        <v>6529</v>
      </c>
      <c r="D5016" s="2" t="s">
        <v>1889</v>
      </c>
      <c r="E5016" s="1">
        <v>-334818</v>
      </c>
      <c r="F5016" s="8" t="s">
        <v>316</v>
      </c>
      <c r="G5016" s="1">
        <v>-26785</v>
      </c>
      <c r="H5016" s="1">
        <f t="shared" si="260"/>
        <v>-361603</v>
      </c>
      <c r="I5016" s="2" t="s">
        <v>2818</v>
      </c>
      <c r="J5016" s="2" t="s">
        <v>364</v>
      </c>
      <c r="K5016" s="1">
        <f>+VLOOKUP(B5016,[39]Sheet1!$A:$H,6,0)</f>
        <v>-334812</v>
      </c>
      <c r="L5016" s="1">
        <f t="shared" si="259"/>
        <v>6</v>
      </c>
      <c r="M5016" s="6">
        <f>+VLOOKUP(B5016,[39]Sheet1!$A:$H,8,0)</f>
        <v>45750</v>
      </c>
      <c r="N5016" t="s">
        <v>6822</v>
      </c>
      <c r="R5016" s="4"/>
    </row>
    <row r="5017" spans="1:18" hidden="1" x14ac:dyDescent="0.2">
      <c r="A5017" s="6">
        <v>45740</v>
      </c>
      <c r="B5017" s="2">
        <v>18843</v>
      </c>
      <c r="C5017" s="2" t="s">
        <v>6517</v>
      </c>
      <c r="D5017" s="2" t="s">
        <v>6788</v>
      </c>
      <c r="E5017" s="1">
        <v>8052875</v>
      </c>
      <c r="F5017" s="8" t="s">
        <v>316</v>
      </c>
      <c r="G5017" s="1">
        <v>644230</v>
      </c>
      <c r="H5017" s="1">
        <f t="shared" si="260"/>
        <v>8697105</v>
      </c>
      <c r="I5017" s="2" t="s">
        <v>1900</v>
      </c>
      <c r="J5017" s="2" t="s">
        <v>441</v>
      </c>
      <c r="K5017" s="1">
        <f>+VLOOKUP(B5017,[39]Sheet1!$A:$H,6,0)</f>
        <v>8052875</v>
      </c>
      <c r="L5017" s="1">
        <f t="shared" si="259"/>
        <v>0</v>
      </c>
      <c r="M5017" s="6">
        <f>+VLOOKUP(B5017,[39]Sheet1!$A:$H,8,0)</f>
        <v>45750</v>
      </c>
      <c r="N5017" t="s">
        <v>6822</v>
      </c>
      <c r="R5017" s="4"/>
    </row>
    <row r="5018" spans="1:18" hidden="1" x14ac:dyDescent="0.2">
      <c r="A5018" s="6">
        <v>45740</v>
      </c>
      <c r="B5018" s="2">
        <v>18844</v>
      </c>
      <c r="C5018" s="2" t="s">
        <v>6517</v>
      </c>
      <c r="D5018" s="2" t="s">
        <v>6789</v>
      </c>
      <c r="E5018" s="1">
        <v>1468620</v>
      </c>
      <c r="F5018" s="8" t="s">
        <v>316</v>
      </c>
      <c r="G5018" s="1">
        <v>117490</v>
      </c>
      <c r="H5018" s="1">
        <f t="shared" si="260"/>
        <v>1586110</v>
      </c>
      <c r="I5018" s="2" t="s">
        <v>944</v>
      </c>
      <c r="J5018" s="2" t="s">
        <v>319</v>
      </c>
      <c r="K5018" s="1">
        <f>+VLOOKUP(B5018,[39]Sheet1!$A:$H,6,0)</f>
        <v>1468625</v>
      </c>
      <c r="L5018" s="1">
        <f t="shared" si="259"/>
        <v>5</v>
      </c>
      <c r="M5018" s="6">
        <f>+VLOOKUP(B5018,[39]Sheet1!$A:$H,8,0)</f>
        <v>45750</v>
      </c>
      <c r="N5018" t="s">
        <v>6822</v>
      </c>
      <c r="R5018" s="4"/>
    </row>
    <row r="5019" spans="1:18" hidden="1" x14ac:dyDescent="0.2">
      <c r="A5019" s="6">
        <v>45740</v>
      </c>
      <c r="B5019" s="2">
        <v>18845</v>
      </c>
      <c r="C5019" s="2" t="s">
        <v>6517</v>
      </c>
      <c r="D5019" s="2" t="s">
        <v>6790</v>
      </c>
      <c r="E5019" s="1">
        <v>3491900</v>
      </c>
      <c r="F5019" s="8" t="s">
        <v>316</v>
      </c>
      <c r="G5019" s="1">
        <v>279352</v>
      </c>
      <c r="H5019" s="1">
        <f t="shared" si="260"/>
        <v>3771252</v>
      </c>
      <c r="I5019" s="2" t="s">
        <v>2339</v>
      </c>
      <c r="J5019" s="2" t="s">
        <v>1408</v>
      </c>
      <c r="K5019" s="1">
        <f>+VLOOKUP(B5019,[39]Sheet1!$A:$H,6,0)</f>
        <v>3491900</v>
      </c>
      <c r="L5019" s="1">
        <f t="shared" si="259"/>
        <v>0</v>
      </c>
      <c r="M5019" s="6">
        <f>+VLOOKUP(B5019,[39]Sheet1!$A:$H,8,0)</f>
        <v>45750</v>
      </c>
      <c r="N5019" t="s">
        <v>6822</v>
      </c>
      <c r="R5019" s="4"/>
    </row>
    <row r="5020" spans="1:18" hidden="1" x14ac:dyDescent="0.2">
      <c r="A5020" s="6">
        <v>45740</v>
      </c>
      <c r="B5020" s="2">
        <v>18846</v>
      </c>
      <c r="C5020" s="2" t="s">
        <v>6517</v>
      </c>
      <c r="D5020" s="2" t="s">
        <v>6791</v>
      </c>
      <c r="E5020" s="1">
        <v>2381320</v>
      </c>
      <c r="F5020" s="8" t="s">
        <v>316</v>
      </c>
      <c r="G5020" s="1">
        <v>190506</v>
      </c>
      <c r="H5020" s="1">
        <f t="shared" si="260"/>
        <v>2571826</v>
      </c>
      <c r="I5020" s="2" t="s">
        <v>1554</v>
      </c>
      <c r="J5020" s="2" t="s">
        <v>2830</v>
      </c>
      <c r="K5020" s="1">
        <f>+VLOOKUP(B5020,[39]Sheet1!$A:$H,6,0)</f>
        <v>2381325</v>
      </c>
      <c r="L5020" s="1">
        <f t="shared" si="259"/>
        <v>5</v>
      </c>
      <c r="M5020" s="6">
        <f>+VLOOKUP(B5020,[39]Sheet1!$A:$H,8,0)</f>
        <v>45750</v>
      </c>
      <c r="N5020" t="s">
        <v>6822</v>
      </c>
      <c r="R5020" s="4"/>
    </row>
    <row r="5021" spans="1:18" hidden="1" x14ac:dyDescent="0.2">
      <c r="A5021" s="6">
        <v>45740</v>
      </c>
      <c r="B5021" s="2">
        <v>18847</v>
      </c>
      <c r="C5021" s="2" t="s">
        <v>6517</v>
      </c>
      <c r="D5021" s="2" t="s">
        <v>6792</v>
      </c>
      <c r="E5021" s="1">
        <v>697340</v>
      </c>
      <c r="F5021" s="8" t="s">
        <v>316</v>
      </c>
      <c r="G5021" s="1">
        <v>55787</v>
      </c>
      <c r="H5021" s="1">
        <f t="shared" si="260"/>
        <v>753127</v>
      </c>
      <c r="I5021" s="2" t="s">
        <v>2445</v>
      </c>
      <c r="J5021" s="2" t="s">
        <v>1098</v>
      </c>
      <c r="K5021" s="1">
        <f>+VLOOKUP(B5021,[39]Sheet1!$A:$H,6,0)</f>
        <v>697338</v>
      </c>
      <c r="L5021" s="1">
        <f t="shared" si="259"/>
        <v>-2</v>
      </c>
      <c r="M5021" s="6">
        <f>+VLOOKUP(B5021,[39]Sheet1!$A:$H,8,0)</f>
        <v>45750</v>
      </c>
      <c r="N5021" t="s">
        <v>6822</v>
      </c>
      <c r="R5021" s="4"/>
    </row>
    <row r="5022" spans="1:18" hidden="1" x14ac:dyDescent="0.2">
      <c r="A5022" s="6">
        <v>45740</v>
      </c>
      <c r="B5022" s="2">
        <v>18848</v>
      </c>
      <c r="C5022" s="2" t="s">
        <v>6517</v>
      </c>
      <c r="D5022" s="2" t="s">
        <v>6793</v>
      </c>
      <c r="E5022" s="1">
        <v>1261129</v>
      </c>
      <c r="F5022" s="8" t="s">
        <v>316</v>
      </c>
      <c r="G5022" s="1">
        <v>100890</v>
      </c>
      <c r="H5022" s="1">
        <f t="shared" si="260"/>
        <v>1362019</v>
      </c>
      <c r="I5022" s="2" t="s">
        <v>2818</v>
      </c>
      <c r="J5022" s="2" t="s">
        <v>364</v>
      </c>
      <c r="K5022" s="1">
        <f>+VLOOKUP(B5022,[39]Sheet1!$A:$H,6,0)</f>
        <v>1261125</v>
      </c>
      <c r="L5022" s="1">
        <f t="shared" si="259"/>
        <v>-4</v>
      </c>
      <c r="M5022" s="6">
        <f>+VLOOKUP(B5022,[39]Sheet1!$A:$H,8,0)</f>
        <v>45750</v>
      </c>
      <c r="N5022" t="s">
        <v>6822</v>
      </c>
      <c r="R5022" s="4"/>
    </row>
    <row r="5023" spans="1:18" hidden="1" x14ac:dyDescent="0.2">
      <c r="A5023" s="6">
        <v>45740</v>
      </c>
      <c r="B5023" s="2">
        <v>18849</v>
      </c>
      <c r="C5023" s="2" t="s">
        <v>6517</v>
      </c>
      <c r="D5023" s="2" t="s">
        <v>6794</v>
      </c>
      <c r="E5023" s="1">
        <v>7749880</v>
      </c>
      <c r="F5023" s="8" t="s">
        <v>316</v>
      </c>
      <c r="G5023" s="1">
        <v>619990</v>
      </c>
      <c r="H5023" s="1">
        <f t="shared" si="260"/>
        <v>8369870</v>
      </c>
      <c r="I5023" s="2" t="s">
        <v>2355</v>
      </c>
      <c r="J5023" s="2" t="s">
        <v>2013</v>
      </c>
      <c r="K5023" s="1">
        <f>+VLOOKUP(B5023,[39]Sheet1!$A:$H,6,0)</f>
        <v>7749875</v>
      </c>
      <c r="L5023" s="1">
        <f t="shared" si="259"/>
        <v>-5</v>
      </c>
      <c r="M5023" s="6">
        <f>+VLOOKUP(B5023,[39]Sheet1!$A:$H,8,0)</f>
        <v>45750</v>
      </c>
      <c r="N5023" t="s">
        <v>6822</v>
      </c>
      <c r="R5023" s="4"/>
    </row>
    <row r="5024" spans="1:18" hidden="1" x14ac:dyDescent="0.2">
      <c r="A5024" s="6">
        <v>45742</v>
      </c>
      <c r="B5024" s="2">
        <v>19067</v>
      </c>
      <c r="C5024" s="2" t="s">
        <v>6517</v>
      </c>
      <c r="D5024" s="2" t="s">
        <v>6795</v>
      </c>
      <c r="E5024" s="1">
        <v>892850</v>
      </c>
      <c r="F5024" s="8" t="s">
        <v>316</v>
      </c>
      <c r="G5024" s="1">
        <v>71428</v>
      </c>
      <c r="H5024" s="1">
        <f t="shared" si="260"/>
        <v>964278</v>
      </c>
      <c r="I5024" s="2" t="s">
        <v>1893</v>
      </c>
      <c r="J5024" s="2" t="s">
        <v>375</v>
      </c>
      <c r="K5024" s="1">
        <f>+VLOOKUP(B5024,[39]Sheet1!$A:$H,6,0)</f>
        <v>892850</v>
      </c>
      <c r="L5024" s="1">
        <f t="shared" si="259"/>
        <v>0</v>
      </c>
      <c r="M5024" s="6">
        <f>+VLOOKUP(B5024,[39]Sheet1!$A:$H,8,0)</f>
        <v>45750</v>
      </c>
      <c r="N5024" t="s">
        <v>6822</v>
      </c>
      <c r="R5024" s="4"/>
    </row>
    <row r="5025" spans="1:18" hidden="1" x14ac:dyDescent="0.2">
      <c r="A5025" s="6">
        <v>45742</v>
      </c>
      <c r="B5025" s="2">
        <v>19068</v>
      </c>
      <c r="C5025" s="2" t="s">
        <v>6517</v>
      </c>
      <c r="D5025" s="2" t="s">
        <v>6796</v>
      </c>
      <c r="E5025" s="1">
        <v>1468620</v>
      </c>
      <c r="F5025" s="8" t="s">
        <v>316</v>
      </c>
      <c r="G5025" s="1">
        <v>117490</v>
      </c>
      <c r="H5025" s="1">
        <f t="shared" si="260"/>
        <v>1586110</v>
      </c>
      <c r="I5025" s="2" t="s">
        <v>1893</v>
      </c>
      <c r="J5025" s="2" t="s">
        <v>375</v>
      </c>
      <c r="K5025" s="1">
        <f>+VLOOKUP(B5025,[39]Sheet1!$A:$H,6,0)</f>
        <v>1468625</v>
      </c>
      <c r="L5025" s="1">
        <f t="shared" si="259"/>
        <v>5</v>
      </c>
      <c r="M5025" s="6">
        <f>+VLOOKUP(B5025,[39]Sheet1!$A:$H,8,0)</f>
        <v>45750</v>
      </c>
      <c r="N5025" t="s">
        <v>6822</v>
      </c>
      <c r="R5025" s="4"/>
    </row>
    <row r="5026" spans="1:18" hidden="1" x14ac:dyDescent="0.2">
      <c r="A5026" s="6">
        <v>45742</v>
      </c>
      <c r="B5026" s="2">
        <v>19069</v>
      </c>
      <c r="C5026" s="2" t="s">
        <v>6517</v>
      </c>
      <c r="D5026" s="2" t="s">
        <v>6797</v>
      </c>
      <c r="E5026" s="1">
        <v>5552900</v>
      </c>
      <c r="F5026" s="8" t="s">
        <v>316</v>
      </c>
      <c r="G5026" s="1">
        <v>444232</v>
      </c>
      <c r="H5026" s="1">
        <f t="shared" si="260"/>
        <v>5997132</v>
      </c>
      <c r="I5026" s="2" t="s">
        <v>1893</v>
      </c>
      <c r="J5026" s="2" t="s">
        <v>375</v>
      </c>
      <c r="K5026" s="1">
        <f>+VLOOKUP(B5026,[39]Sheet1!$A:$H,6,0)</f>
        <v>5552900</v>
      </c>
      <c r="L5026" s="1">
        <f t="shared" si="259"/>
        <v>0</v>
      </c>
      <c r="M5026" s="6">
        <f>+VLOOKUP(B5026,[39]Sheet1!$A:$H,8,0)</f>
        <v>45750</v>
      </c>
      <c r="N5026" t="s">
        <v>6822</v>
      </c>
      <c r="R5026" s="4"/>
    </row>
    <row r="5027" spans="1:18" hidden="1" x14ac:dyDescent="0.2">
      <c r="A5027" s="6">
        <v>45742</v>
      </c>
      <c r="B5027" s="2">
        <v>19070</v>
      </c>
      <c r="C5027" s="2" t="s">
        <v>6517</v>
      </c>
      <c r="D5027" s="2" t="s">
        <v>6798</v>
      </c>
      <c r="E5027" s="1">
        <v>892850</v>
      </c>
      <c r="F5027" s="8" t="s">
        <v>316</v>
      </c>
      <c r="G5027" s="1">
        <v>71428</v>
      </c>
      <c r="H5027" s="1">
        <f t="shared" si="260"/>
        <v>964278</v>
      </c>
      <c r="I5027" s="2" t="s">
        <v>1893</v>
      </c>
      <c r="J5027" s="2" t="s">
        <v>375</v>
      </c>
      <c r="K5027" s="1">
        <f>+VLOOKUP(B5027,[39]Sheet1!$A:$H,6,0)</f>
        <v>892850</v>
      </c>
      <c r="L5027" s="1">
        <f t="shared" si="259"/>
        <v>0</v>
      </c>
      <c r="M5027" s="6">
        <f>+VLOOKUP(B5027,[39]Sheet1!$A:$H,8,0)</f>
        <v>45750</v>
      </c>
      <c r="N5027" t="s">
        <v>6822</v>
      </c>
      <c r="R5027" s="4"/>
    </row>
    <row r="5028" spans="1:18" hidden="1" x14ac:dyDescent="0.2">
      <c r="A5028" s="6">
        <v>45742</v>
      </c>
      <c r="B5028" s="2">
        <v>19071</v>
      </c>
      <c r="C5028" s="2" t="s">
        <v>6517</v>
      </c>
      <c r="D5028" s="2" t="s">
        <v>6799</v>
      </c>
      <c r="E5028" s="1">
        <v>1468620</v>
      </c>
      <c r="F5028" s="8" t="s">
        <v>316</v>
      </c>
      <c r="G5028" s="1">
        <v>117490</v>
      </c>
      <c r="H5028" s="1">
        <f t="shared" si="260"/>
        <v>1586110</v>
      </c>
      <c r="I5028" s="2" t="s">
        <v>2355</v>
      </c>
      <c r="J5028" s="2" t="s">
        <v>2013</v>
      </c>
      <c r="K5028" s="1">
        <f>+VLOOKUP(B5028,[39]Sheet1!$A:$H,6,0)</f>
        <v>1468625</v>
      </c>
      <c r="L5028" s="1">
        <f t="shared" si="259"/>
        <v>5</v>
      </c>
      <c r="M5028" s="6">
        <f>+VLOOKUP(B5028,[39]Sheet1!$A:$H,8,0)</f>
        <v>45750</v>
      </c>
      <c r="N5028" t="s">
        <v>6822</v>
      </c>
      <c r="R5028" s="4"/>
    </row>
    <row r="5029" spans="1:18" hidden="1" x14ac:dyDescent="0.2">
      <c r="A5029" s="6">
        <v>45742</v>
      </c>
      <c r="B5029" s="2">
        <v>19072</v>
      </c>
      <c r="C5029" s="2" t="s">
        <v>6517</v>
      </c>
      <c r="D5029" s="2" t="s">
        <v>6800</v>
      </c>
      <c r="E5029" s="1">
        <v>1110580</v>
      </c>
      <c r="F5029" s="8" t="s">
        <v>316</v>
      </c>
      <c r="G5029" s="1">
        <v>88846</v>
      </c>
      <c r="H5029" s="1">
        <f t="shared" si="260"/>
        <v>1199426</v>
      </c>
      <c r="I5029" s="2" t="s">
        <v>2355</v>
      </c>
      <c r="J5029" s="2" t="s">
        <v>2013</v>
      </c>
      <c r="K5029" s="1">
        <f>+VLOOKUP(B5029,[39]Sheet1!$A:$H,6,0)</f>
        <v>1110575</v>
      </c>
      <c r="L5029" s="1">
        <f t="shared" si="259"/>
        <v>-5</v>
      </c>
      <c r="M5029" s="6">
        <f>+VLOOKUP(B5029,[39]Sheet1!$A:$H,8,0)</f>
        <v>45750</v>
      </c>
      <c r="N5029" t="s">
        <v>6822</v>
      </c>
      <c r="R5029" s="4"/>
    </row>
    <row r="5030" spans="1:18" hidden="1" x14ac:dyDescent="0.2">
      <c r="A5030" s="6">
        <v>45742</v>
      </c>
      <c r="B5030" s="2">
        <v>19073</v>
      </c>
      <c r="C5030" s="2" t="s">
        <v>6517</v>
      </c>
      <c r="D5030" s="2" t="s">
        <v>6801</v>
      </c>
      <c r="E5030" s="1">
        <v>5652660</v>
      </c>
      <c r="F5030" s="8" t="s">
        <v>316</v>
      </c>
      <c r="G5030" s="1">
        <v>452213</v>
      </c>
      <c r="H5030" s="1">
        <f t="shared" si="260"/>
        <v>6104873</v>
      </c>
      <c r="I5030" s="2" t="s">
        <v>2355</v>
      </c>
      <c r="J5030" s="2" t="s">
        <v>2013</v>
      </c>
      <c r="K5030" s="1">
        <f>+VLOOKUP(B5030,[39]Sheet1!$A:$H,6,0)</f>
        <v>5652663</v>
      </c>
      <c r="L5030" s="1">
        <f t="shared" si="259"/>
        <v>3</v>
      </c>
      <c r="M5030" s="6">
        <f>+VLOOKUP(B5030,[39]Sheet1!$A:$H,8,0)</f>
        <v>45750</v>
      </c>
      <c r="N5030" t="s">
        <v>6822</v>
      </c>
      <c r="R5030" s="4"/>
    </row>
    <row r="5031" spans="1:18" hidden="1" x14ac:dyDescent="0.2">
      <c r="A5031" s="6">
        <v>45742</v>
      </c>
      <c r="B5031" s="2">
        <v>19074</v>
      </c>
      <c r="C5031" s="2" t="s">
        <v>6517</v>
      </c>
      <c r="D5031" s="2" t="s">
        <v>6802</v>
      </c>
      <c r="E5031" s="1">
        <v>2632235</v>
      </c>
      <c r="F5031" s="8" t="s">
        <v>316</v>
      </c>
      <c r="G5031" s="1">
        <v>210579</v>
      </c>
      <c r="H5031" s="1">
        <f t="shared" si="260"/>
        <v>2842814</v>
      </c>
      <c r="I5031" s="2" t="s">
        <v>24</v>
      </c>
      <c r="J5031" s="2" t="s">
        <v>349</v>
      </c>
      <c r="K5031" s="1">
        <f>+VLOOKUP(B5031,[39]Sheet1!$A:$H,6,0)</f>
        <v>2632238</v>
      </c>
      <c r="L5031" s="1">
        <f t="shared" si="259"/>
        <v>3</v>
      </c>
      <c r="M5031" s="6">
        <f>+VLOOKUP(B5031,[39]Sheet1!$A:$H,8,0)</f>
        <v>45750</v>
      </c>
      <c r="N5031" t="s">
        <v>6822</v>
      </c>
      <c r="R5031" s="4"/>
    </row>
    <row r="5032" spans="1:18" hidden="1" x14ac:dyDescent="0.2">
      <c r="A5032" s="6">
        <v>45742</v>
      </c>
      <c r="B5032" s="2">
        <v>19075</v>
      </c>
      <c r="C5032" s="2" t="s">
        <v>6517</v>
      </c>
      <c r="D5032" s="2" t="s">
        <v>6803</v>
      </c>
      <c r="E5032" s="1">
        <v>2381320</v>
      </c>
      <c r="F5032" s="8" t="s">
        <v>316</v>
      </c>
      <c r="G5032" s="1">
        <v>190506</v>
      </c>
      <c r="H5032" s="1">
        <f t="shared" si="260"/>
        <v>2571826</v>
      </c>
      <c r="I5032" s="2" t="s">
        <v>1796</v>
      </c>
      <c r="J5032" s="2" t="s">
        <v>913</v>
      </c>
      <c r="K5032" s="1">
        <f>+VLOOKUP(B5032,[39]Sheet1!$A:$H,6,0)</f>
        <v>2381325</v>
      </c>
      <c r="L5032" s="1">
        <f t="shared" si="259"/>
        <v>5</v>
      </c>
      <c r="M5032" s="6">
        <f>+VLOOKUP(B5032,[39]Sheet1!$A:$H,8,0)</f>
        <v>45750</v>
      </c>
      <c r="N5032" t="s">
        <v>6822</v>
      </c>
      <c r="R5032" s="4"/>
    </row>
    <row r="5033" spans="1:18" hidden="1" x14ac:dyDescent="0.2">
      <c r="A5033" s="6">
        <v>45743</v>
      </c>
      <c r="B5033" s="2">
        <v>19105</v>
      </c>
      <c r="C5033" s="2" t="s">
        <v>6517</v>
      </c>
      <c r="D5033" s="2" t="s">
        <v>6804</v>
      </c>
      <c r="E5033" s="1">
        <v>4762640</v>
      </c>
      <c r="F5033" s="8" t="s">
        <v>316</v>
      </c>
      <c r="G5033" s="1">
        <v>381011</v>
      </c>
      <c r="H5033" s="1">
        <f t="shared" si="260"/>
        <v>5143651</v>
      </c>
      <c r="I5033" s="2" t="s">
        <v>2339</v>
      </c>
      <c r="J5033" s="2" t="s">
        <v>1408</v>
      </c>
      <c r="K5033" s="1">
        <f>+VLOOKUP(B5033,[39]Sheet1!$A:$H,6,0)</f>
        <v>4762638</v>
      </c>
      <c r="L5033" s="1">
        <f t="shared" si="259"/>
        <v>-2</v>
      </c>
      <c r="M5033" s="6">
        <f>+VLOOKUP(B5033,[39]Sheet1!$A:$H,8,0)</f>
        <v>45750</v>
      </c>
      <c r="N5033" t="s">
        <v>6822</v>
      </c>
      <c r="R5033" s="4"/>
    </row>
    <row r="5034" spans="1:18" hidden="1" x14ac:dyDescent="0.2">
      <c r="A5034" s="6">
        <v>45743</v>
      </c>
      <c r="B5034" s="2">
        <v>19106</v>
      </c>
      <c r="C5034" s="2" t="s">
        <v>6517</v>
      </c>
      <c r="D5034" s="2" t="s">
        <v>6805</v>
      </c>
      <c r="E5034" s="1">
        <v>1468620</v>
      </c>
      <c r="F5034" s="8" t="s">
        <v>316</v>
      </c>
      <c r="G5034" s="1">
        <v>117490</v>
      </c>
      <c r="H5034" s="1">
        <f t="shared" si="260"/>
        <v>1586110</v>
      </c>
      <c r="I5034" s="2" t="s">
        <v>944</v>
      </c>
      <c r="J5034" s="2" t="s">
        <v>319</v>
      </c>
      <c r="K5034" s="1">
        <f>+VLOOKUP(B5034,[39]Sheet1!$A:$H,6,0)</f>
        <v>1468625</v>
      </c>
      <c r="L5034" s="1">
        <f t="shared" si="259"/>
        <v>5</v>
      </c>
      <c r="M5034" s="6">
        <f>+VLOOKUP(B5034,[39]Sheet1!$A:$H,8,0)</f>
        <v>45750</v>
      </c>
      <c r="N5034" t="s">
        <v>6822</v>
      </c>
      <c r="R5034" s="4"/>
    </row>
    <row r="5035" spans="1:18" hidden="1" x14ac:dyDescent="0.2">
      <c r="A5035" s="6">
        <v>45743</v>
      </c>
      <c r="B5035" s="2">
        <v>19107</v>
      </c>
      <c r="C5035" s="2" t="s">
        <v>6517</v>
      </c>
      <c r="D5035" s="2" t="s">
        <v>6806</v>
      </c>
      <c r="E5035" s="1">
        <v>1719535</v>
      </c>
      <c r="F5035" s="8" t="s">
        <v>316</v>
      </c>
      <c r="G5035" s="1">
        <v>137563</v>
      </c>
      <c r="H5035" s="1">
        <f t="shared" si="260"/>
        <v>1857098</v>
      </c>
      <c r="I5035" s="2" t="s">
        <v>2339</v>
      </c>
      <c r="J5035" s="2" t="s">
        <v>1408</v>
      </c>
      <c r="K5035" s="1">
        <f>+VLOOKUP(B5035,[39]Sheet1!$A:$H,6,0)</f>
        <v>1719538</v>
      </c>
      <c r="L5035" s="1">
        <f t="shared" si="259"/>
        <v>3</v>
      </c>
      <c r="M5035" s="6">
        <f>+VLOOKUP(B5035,[39]Sheet1!$A:$H,8,0)</f>
        <v>45750</v>
      </c>
      <c r="N5035" t="s">
        <v>6822</v>
      </c>
      <c r="R5035" s="4"/>
    </row>
    <row r="5036" spans="1:18" hidden="1" x14ac:dyDescent="0.2">
      <c r="A5036" s="6">
        <v>45743</v>
      </c>
      <c r="B5036" s="2">
        <v>20070</v>
      </c>
      <c r="C5036" s="2" t="s">
        <v>6517</v>
      </c>
      <c r="D5036" s="2" t="s">
        <v>6807</v>
      </c>
      <c r="E5036" s="1">
        <v>1896510</v>
      </c>
      <c r="F5036" s="8" t="s">
        <v>316</v>
      </c>
      <c r="G5036" s="1">
        <v>151721</v>
      </c>
      <c r="H5036" s="1">
        <f t="shared" si="260"/>
        <v>2048231</v>
      </c>
      <c r="I5036" s="2" t="s">
        <v>2355</v>
      </c>
      <c r="J5036" s="2" t="s">
        <v>2013</v>
      </c>
      <c r="K5036" s="1">
        <f>+VLOOKUP(B5036,[39]Sheet1!$A:$H,6,0)</f>
        <v>1896513</v>
      </c>
      <c r="L5036" s="1">
        <f t="shared" si="259"/>
        <v>3</v>
      </c>
      <c r="M5036" s="6">
        <f>+VLOOKUP(B5036,[39]Sheet1!$A:$H,8,0)</f>
        <v>45750</v>
      </c>
      <c r="N5036" t="s">
        <v>6822</v>
      </c>
      <c r="R5036" s="4"/>
    </row>
    <row r="5037" spans="1:18" hidden="1" x14ac:dyDescent="0.2">
      <c r="A5037" s="6">
        <v>45743</v>
      </c>
      <c r="B5037" s="2">
        <v>20071</v>
      </c>
      <c r="C5037" s="2" t="s">
        <v>6517</v>
      </c>
      <c r="D5037" s="2" t="s">
        <v>6808</v>
      </c>
      <c r="E5037" s="1">
        <v>11469520</v>
      </c>
      <c r="F5037" s="8" t="s">
        <v>316</v>
      </c>
      <c r="G5037" s="1">
        <v>917562</v>
      </c>
      <c r="H5037" s="1">
        <f t="shared" si="260"/>
        <v>12387082</v>
      </c>
      <c r="I5037" s="2" t="s">
        <v>2355</v>
      </c>
      <c r="J5037" s="2" t="s">
        <v>2013</v>
      </c>
      <c r="K5037" s="1">
        <f>+VLOOKUP(B5037,[39]Sheet1!$A:$H,6,0)</f>
        <v>11469525</v>
      </c>
      <c r="L5037" s="1">
        <f t="shared" si="259"/>
        <v>5</v>
      </c>
      <c r="M5037" s="6">
        <f>+VLOOKUP(B5037,[39]Sheet1!$A:$H,8,0)</f>
        <v>45750</v>
      </c>
      <c r="N5037" t="s">
        <v>6822</v>
      </c>
      <c r="R5037" s="4"/>
    </row>
    <row r="5038" spans="1:18" hidden="1" x14ac:dyDescent="0.2">
      <c r="A5038" s="6">
        <v>45743</v>
      </c>
      <c r="B5038" s="2">
        <v>20072</v>
      </c>
      <c r="C5038" s="2" t="s">
        <v>6517</v>
      </c>
      <c r="D5038" s="2" t="s">
        <v>6809</v>
      </c>
      <c r="E5038" s="1">
        <v>446425</v>
      </c>
      <c r="F5038" s="8" t="s">
        <v>316</v>
      </c>
      <c r="G5038" s="1">
        <v>35714</v>
      </c>
      <c r="H5038" s="1">
        <f t="shared" si="260"/>
        <v>482139</v>
      </c>
      <c r="I5038" s="2" t="s">
        <v>2119</v>
      </c>
      <c r="J5038" s="2" t="s">
        <v>1150</v>
      </c>
      <c r="K5038" s="1">
        <f>+VLOOKUP(B5038,[39]Sheet1!$A:$H,6,0)</f>
        <v>446425</v>
      </c>
      <c r="L5038" s="1">
        <f t="shared" si="259"/>
        <v>0</v>
      </c>
      <c r="M5038" s="6">
        <f>+VLOOKUP(B5038,[39]Sheet1!$A:$H,8,0)</f>
        <v>45750</v>
      </c>
      <c r="N5038" t="s">
        <v>6822</v>
      </c>
      <c r="R5038" s="4"/>
    </row>
    <row r="5039" spans="1:18" hidden="1" x14ac:dyDescent="0.2">
      <c r="A5039" s="6">
        <v>45743</v>
      </c>
      <c r="B5039" s="2">
        <v>20073</v>
      </c>
      <c r="C5039" s="2" t="s">
        <v>6517</v>
      </c>
      <c r="D5039" s="2" t="s">
        <v>6810</v>
      </c>
      <c r="E5039" s="1">
        <v>1612410</v>
      </c>
      <c r="F5039" s="8" t="s">
        <v>316</v>
      </c>
      <c r="G5039" s="1">
        <v>128993</v>
      </c>
      <c r="H5039" s="1">
        <f t="shared" si="260"/>
        <v>1741403</v>
      </c>
      <c r="I5039" s="2" t="s">
        <v>2119</v>
      </c>
      <c r="J5039" s="2" t="s">
        <v>1150</v>
      </c>
      <c r="K5039" s="1">
        <f>+VLOOKUP(B5039,[39]Sheet1!$A:$H,6,0)</f>
        <v>1612413</v>
      </c>
      <c r="L5039" s="1">
        <f t="shared" si="259"/>
        <v>3</v>
      </c>
      <c r="M5039" s="6">
        <f>+VLOOKUP(B5039,[39]Sheet1!$A:$H,8,0)</f>
        <v>45750</v>
      </c>
      <c r="N5039" t="s">
        <v>6822</v>
      </c>
      <c r="R5039" s="4"/>
    </row>
    <row r="5040" spans="1:18" hidden="1" x14ac:dyDescent="0.2">
      <c r="A5040" s="6">
        <v>45743</v>
      </c>
      <c r="B5040" s="2">
        <v>20074</v>
      </c>
      <c r="C5040" s="2" t="s">
        <v>6517</v>
      </c>
      <c r="D5040" s="2" t="s">
        <v>6811</v>
      </c>
      <c r="E5040" s="1">
        <v>2381320</v>
      </c>
      <c r="F5040" s="8" t="s">
        <v>316</v>
      </c>
      <c r="G5040" s="1">
        <v>190506</v>
      </c>
      <c r="H5040" s="1">
        <f t="shared" si="260"/>
        <v>2571826</v>
      </c>
      <c r="I5040" s="2" t="s">
        <v>1222</v>
      </c>
      <c r="J5040" s="2" t="s">
        <v>915</v>
      </c>
      <c r="K5040" s="1">
        <f>+VLOOKUP(B5040,[39]Sheet1!$A:$H,6,0)</f>
        <v>2381325</v>
      </c>
      <c r="L5040" s="1">
        <f t="shared" si="259"/>
        <v>5</v>
      </c>
      <c r="M5040" s="6">
        <f>+VLOOKUP(B5040,[39]Sheet1!$A:$H,8,0)</f>
        <v>45750</v>
      </c>
      <c r="N5040" t="s">
        <v>6822</v>
      </c>
      <c r="R5040" s="4"/>
    </row>
    <row r="5041" spans="1:18" hidden="1" x14ac:dyDescent="0.2">
      <c r="A5041" s="6">
        <v>45743</v>
      </c>
      <c r="B5041" s="2">
        <v>20075</v>
      </c>
      <c r="C5041" s="2" t="s">
        <v>6517</v>
      </c>
      <c r="D5041" s="2" t="s">
        <v>6812</v>
      </c>
      <c r="E5041" s="1">
        <v>501830</v>
      </c>
      <c r="F5041" s="8" t="s">
        <v>316</v>
      </c>
      <c r="G5041" s="1">
        <v>40146</v>
      </c>
      <c r="H5041" s="1">
        <f t="shared" si="260"/>
        <v>541976</v>
      </c>
      <c r="I5041" s="2" t="s">
        <v>1222</v>
      </c>
      <c r="J5041" s="2" t="s">
        <v>915</v>
      </c>
      <c r="K5041" s="1">
        <f>+VLOOKUP(B5041,[39]Sheet1!$A:$H,6,0)</f>
        <v>501825</v>
      </c>
      <c r="L5041" s="1">
        <f t="shared" si="259"/>
        <v>-5</v>
      </c>
      <c r="M5041" s="6">
        <f>+VLOOKUP(B5041,[39]Sheet1!$A:$H,8,0)</f>
        <v>45750</v>
      </c>
      <c r="N5041" t="s">
        <v>6822</v>
      </c>
      <c r="R5041" s="4"/>
    </row>
    <row r="5042" spans="1:18" hidden="1" x14ac:dyDescent="0.2">
      <c r="A5042" s="6">
        <v>45747</v>
      </c>
      <c r="B5042" s="2">
        <v>20529</v>
      </c>
      <c r="C5042" s="2" t="s">
        <v>6517</v>
      </c>
      <c r="D5042" s="2" t="s">
        <v>6813</v>
      </c>
      <c r="E5042" s="1">
        <v>13504592</v>
      </c>
      <c r="F5042" s="8" t="s">
        <v>316</v>
      </c>
      <c r="G5042" s="1">
        <v>1080367</v>
      </c>
      <c r="H5042" s="1">
        <f t="shared" si="260"/>
        <v>14584959</v>
      </c>
      <c r="I5042" s="2" t="s">
        <v>1893</v>
      </c>
      <c r="J5042" s="2" t="s">
        <v>375</v>
      </c>
      <c r="K5042" s="1">
        <f>+VLOOKUP(B5042,[38]Sheet1!$A:$I,6,0)</f>
        <v>13504588</v>
      </c>
      <c r="L5042" s="1">
        <f t="shared" si="259"/>
        <v>-4</v>
      </c>
      <c r="M5042" s="6">
        <f>+VLOOKUP(B5042,[38]Sheet1!$A:$I,9,0)</f>
        <v>45782</v>
      </c>
      <c r="N5042" t="s">
        <v>6927</v>
      </c>
      <c r="R5042" s="4"/>
    </row>
    <row r="5043" spans="1:18" hidden="1" x14ac:dyDescent="0.2">
      <c r="A5043" s="6">
        <v>45747</v>
      </c>
      <c r="B5043" s="2">
        <v>20530</v>
      </c>
      <c r="C5043" s="2" t="s">
        <v>6517</v>
      </c>
      <c r="D5043" s="2" t="s">
        <v>6814</v>
      </c>
      <c r="E5043" s="1">
        <v>4384750</v>
      </c>
      <c r="F5043" s="8" t="s">
        <v>316</v>
      </c>
      <c r="G5043" s="1">
        <v>350780</v>
      </c>
      <c r="H5043" s="1">
        <f t="shared" si="260"/>
        <v>4735530</v>
      </c>
      <c r="I5043" s="2" t="s">
        <v>1893</v>
      </c>
      <c r="J5043" s="2" t="s">
        <v>375</v>
      </c>
      <c r="K5043" s="1">
        <f>+VLOOKUP(B5043,[38]Sheet1!$A:$I,6,0)</f>
        <v>4384750</v>
      </c>
      <c r="L5043" s="1">
        <f t="shared" si="259"/>
        <v>0</v>
      </c>
      <c r="M5043" s="6">
        <f>+VLOOKUP(B5043,[38]Sheet1!$A:$I,9,0)</f>
        <v>45782</v>
      </c>
      <c r="N5043" t="s">
        <v>6927</v>
      </c>
      <c r="R5043" s="4"/>
    </row>
    <row r="5044" spans="1:18" hidden="1" x14ac:dyDescent="0.2">
      <c r="A5044" s="6">
        <v>45747</v>
      </c>
      <c r="B5044" s="2">
        <v>20531</v>
      </c>
      <c r="C5044" s="2" t="s">
        <v>6517</v>
      </c>
      <c r="D5044" s="2" t="s">
        <v>6815</v>
      </c>
      <c r="E5044" s="1">
        <v>5920055</v>
      </c>
      <c r="F5044" s="8" t="s">
        <v>316</v>
      </c>
      <c r="G5044" s="1">
        <v>473604</v>
      </c>
      <c r="H5044" s="1">
        <f t="shared" si="260"/>
        <v>6393659</v>
      </c>
      <c r="I5044" s="2" t="s">
        <v>1893</v>
      </c>
      <c r="J5044" s="2" t="s">
        <v>375</v>
      </c>
      <c r="K5044" s="1">
        <f>+VLOOKUP(B5044,[38]Sheet1!$A:$I,6,0)</f>
        <v>5920050</v>
      </c>
      <c r="L5044" s="1">
        <f t="shared" si="259"/>
        <v>-5</v>
      </c>
      <c r="M5044" s="6">
        <f>+VLOOKUP(B5044,[38]Sheet1!$A:$I,9,0)</f>
        <v>45782</v>
      </c>
      <c r="N5044" t="s">
        <v>6927</v>
      </c>
      <c r="R5044" s="4"/>
    </row>
    <row r="5045" spans="1:18" hidden="1" x14ac:dyDescent="0.2">
      <c r="A5045" s="6">
        <v>45747</v>
      </c>
      <c r="B5045" s="2">
        <v>20532</v>
      </c>
      <c r="C5045" s="2" t="s">
        <v>6517</v>
      </c>
      <c r="D5045" s="2" t="s">
        <v>6816</v>
      </c>
      <c r="E5045" s="1">
        <v>200732</v>
      </c>
      <c r="F5045" s="8" t="s">
        <v>316</v>
      </c>
      <c r="G5045" s="1">
        <v>16059</v>
      </c>
      <c r="H5045" s="1">
        <f t="shared" si="260"/>
        <v>216791</v>
      </c>
      <c r="I5045" s="2" t="s">
        <v>1893</v>
      </c>
      <c r="J5045" s="2" t="s">
        <v>375</v>
      </c>
      <c r="K5045" s="1">
        <f>+VLOOKUP(B5045,[38]Sheet1!$A:$I,6,0)</f>
        <v>200738</v>
      </c>
      <c r="L5045" s="1">
        <f t="shared" si="259"/>
        <v>6</v>
      </c>
      <c r="M5045" s="6">
        <f>+VLOOKUP(B5045,[38]Sheet1!$A:$I,9,0)</f>
        <v>45782</v>
      </c>
      <c r="N5045" t="s">
        <v>6927</v>
      </c>
      <c r="R5045" s="4"/>
    </row>
    <row r="5046" spans="1:18" hidden="1" x14ac:dyDescent="0.2">
      <c r="A5046" s="6">
        <v>45747</v>
      </c>
      <c r="B5046" s="2">
        <v>20538</v>
      </c>
      <c r="C5046" s="2" t="s">
        <v>6517</v>
      </c>
      <c r="D5046" s="2" t="s">
        <v>6817</v>
      </c>
      <c r="E5046" s="1">
        <v>2381320</v>
      </c>
      <c r="F5046" s="8" t="s">
        <v>316</v>
      </c>
      <c r="G5046" s="1">
        <v>190506</v>
      </c>
      <c r="H5046" s="1">
        <f t="shared" si="260"/>
        <v>2571826</v>
      </c>
      <c r="I5046" s="2" t="s">
        <v>2355</v>
      </c>
      <c r="J5046" s="2" t="s">
        <v>2013</v>
      </c>
      <c r="K5046" s="1">
        <f>+VLOOKUP(B5046,[38]Sheet1!$A:$I,6,0)</f>
        <v>2381325</v>
      </c>
      <c r="L5046" s="1">
        <f t="shared" si="259"/>
        <v>5</v>
      </c>
      <c r="M5046" s="6">
        <f>+VLOOKUP(B5046,[38]Sheet1!$A:$I,9,0)</f>
        <v>45782</v>
      </c>
      <c r="N5046" t="s">
        <v>6927</v>
      </c>
      <c r="R5046" s="4"/>
    </row>
    <row r="5047" spans="1:18" hidden="1" x14ac:dyDescent="0.2">
      <c r="A5047" s="6">
        <v>45747</v>
      </c>
      <c r="B5047" s="2">
        <v>20539</v>
      </c>
      <c r="C5047" s="2" t="s">
        <v>6517</v>
      </c>
      <c r="D5047" s="2" t="s">
        <v>6818</v>
      </c>
      <c r="E5047" s="1">
        <v>1468620</v>
      </c>
      <c r="F5047" s="8" t="s">
        <v>316</v>
      </c>
      <c r="G5047" s="1">
        <v>117490</v>
      </c>
      <c r="H5047" s="1">
        <f t="shared" si="260"/>
        <v>1586110</v>
      </c>
      <c r="I5047" s="2" t="s">
        <v>2445</v>
      </c>
      <c r="J5047" s="2" t="s">
        <v>1098</v>
      </c>
      <c r="K5047" s="1">
        <f>+VLOOKUP(B5047,[38]Sheet1!$A:$I,6,0)</f>
        <v>1468625</v>
      </c>
      <c r="L5047" s="1">
        <f t="shared" si="259"/>
        <v>5</v>
      </c>
      <c r="M5047" s="6">
        <f>+VLOOKUP(B5047,[38]Sheet1!$A:$I,9,0)</f>
        <v>45782</v>
      </c>
      <c r="N5047" t="s">
        <v>6927</v>
      </c>
      <c r="R5047" s="4"/>
    </row>
    <row r="5048" spans="1:18" hidden="1" x14ac:dyDescent="0.2">
      <c r="A5048" s="6">
        <v>45747</v>
      </c>
      <c r="B5048" s="2">
        <v>20540</v>
      </c>
      <c r="C5048" s="2" t="s">
        <v>6517</v>
      </c>
      <c r="D5048" s="2" t="s">
        <v>6819</v>
      </c>
      <c r="E5048" s="1">
        <v>1468620</v>
      </c>
      <c r="F5048" s="8" t="s">
        <v>316</v>
      </c>
      <c r="G5048" s="1">
        <v>117490</v>
      </c>
      <c r="H5048" s="1">
        <f t="shared" si="260"/>
        <v>1586110</v>
      </c>
      <c r="I5048" s="2" t="s">
        <v>431</v>
      </c>
      <c r="J5048" s="2" t="s">
        <v>2857</v>
      </c>
      <c r="K5048" s="1">
        <f>+VLOOKUP(B5048,[38]Sheet1!$A:$I,6,0)</f>
        <v>1468625</v>
      </c>
      <c r="L5048" s="1">
        <f t="shared" si="259"/>
        <v>5</v>
      </c>
      <c r="M5048" s="6">
        <f>+VLOOKUP(B5048,[38]Sheet1!$A:$I,9,0)</f>
        <v>45782</v>
      </c>
      <c r="N5048" t="s">
        <v>6927</v>
      </c>
      <c r="R5048" s="4"/>
    </row>
    <row r="5049" spans="1:18" hidden="1" x14ac:dyDescent="0.2">
      <c r="A5049" s="6">
        <v>45747</v>
      </c>
      <c r="B5049" s="2">
        <v>20541</v>
      </c>
      <c r="C5049" s="2" t="s">
        <v>6517</v>
      </c>
      <c r="D5049" s="2" t="s">
        <v>6820</v>
      </c>
      <c r="E5049" s="1">
        <v>1468620</v>
      </c>
      <c r="F5049" s="8" t="s">
        <v>316</v>
      </c>
      <c r="G5049" s="1">
        <v>117490</v>
      </c>
      <c r="H5049" s="1">
        <f t="shared" si="260"/>
        <v>1586110</v>
      </c>
      <c r="I5049" s="2" t="s">
        <v>1796</v>
      </c>
      <c r="J5049" s="2" t="s">
        <v>913</v>
      </c>
      <c r="K5049" s="1">
        <f>+VLOOKUP(B5049,[38]Sheet1!$A:$I,6,0)</f>
        <v>1468625</v>
      </c>
      <c r="L5049" s="1">
        <f t="shared" si="259"/>
        <v>5</v>
      </c>
      <c r="M5049" s="6">
        <f>+VLOOKUP(B5049,[38]Sheet1!$A:$I,9,0)</f>
        <v>45782</v>
      </c>
      <c r="N5049" t="s">
        <v>6927</v>
      </c>
      <c r="R5049" s="4"/>
    </row>
    <row r="5050" spans="1:18" hidden="1" x14ac:dyDescent="0.2">
      <c r="A5050" s="6">
        <v>45747</v>
      </c>
      <c r="B5050" s="2">
        <v>20542</v>
      </c>
      <c r="C5050" s="2" t="s">
        <v>6517</v>
      </c>
      <c r="D5050" s="2" t="s">
        <v>6821</v>
      </c>
      <c r="E5050" s="1">
        <v>1915045</v>
      </c>
      <c r="F5050" s="8" t="s">
        <v>316</v>
      </c>
      <c r="G5050" s="1">
        <v>153204</v>
      </c>
      <c r="H5050" s="1">
        <f t="shared" si="260"/>
        <v>2068249</v>
      </c>
      <c r="I5050" s="2" t="s">
        <v>2818</v>
      </c>
      <c r="J5050" s="2" t="s">
        <v>364</v>
      </c>
      <c r="K5050" s="1">
        <f>+VLOOKUP(B5050,[38]Sheet1!$A:$I,6,0)</f>
        <v>1915050</v>
      </c>
      <c r="L5050" s="1">
        <f t="shared" si="259"/>
        <v>5</v>
      </c>
      <c r="M5050" s="6">
        <f>+VLOOKUP(B5050,[38]Sheet1!$A:$I,9,0)</f>
        <v>45782</v>
      </c>
      <c r="N5050" t="s">
        <v>6927</v>
      </c>
      <c r="R5050" s="4"/>
    </row>
    <row r="5051" spans="1:18" hidden="1" x14ac:dyDescent="0.2">
      <c r="A5051" s="6">
        <v>45749</v>
      </c>
      <c r="B5051" s="2">
        <v>20746</v>
      </c>
      <c r="C5051" s="2" t="s">
        <v>6517</v>
      </c>
      <c r="D5051" s="2" t="s">
        <v>6823</v>
      </c>
      <c r="E5051" s="1">
        <v>3245540</v>
      </c>
      <c r="F5051" s="8" t="s">
        <v>316</v>
      </c>
      <c r="G5051" s="1">
        <v>259643</v>
      </c>
      <c r="H5051" s="1">
        <f t="shared" si="260"/>
        <v>3505183</v>
      </c>
      <c r="I5051" s="2" t="s">
        <v>2355</v>
      </c>
      <c r="J5051" s="2" t="s">
        <v>2013</v>
      </c>
      <c r="K5051" s="1">
        <f>+VLOOKUP(B5051,[38]Sheet1!$A:$I,6,0)</f>
        <v>3245538</v>
      </c>
      <c r="L5051" s="1">
        <f t="shared" ref="L5051:L5114" si="261">+K5051-E5051</f>
        <v>-2</v>
      </c>
      <c r="M5051" s="6">
        <f>+VLOOKUP(B5051,[38]Sheet1!$A:$I,9,0)</f>
        <v>45782</v>
      </c>
      <c r="N5051" t="s">
        <v>6927</v>
      </c>
      <c r="R5051" s="4"/>
    </row>
    <row r="5052" spans="1:18" hidden="1" x14ac:dyDescent="0.2">
      <c r="A5052" s="6">
        <v>45749</v>
      </c>
      <c r="B5052" s="2">
        <v>20747</v>
      </c>
      <c r="C5052" s="2" t="s">
        <v>6517</v>
      </c>
      <c r="D5052" s="2" t="s">
        <v>6824</v>
      </c>
      <c r="E5052" s="1">
        <v>558030</v>
      </c>
      <c r="F5052" s="8" t="s">
        <v>316</v>
      </c>
      <c r="G5052" s="1">
        <v>44642</v>
      </c>
      <c r="H5052" s="1">
        <f t="shared" si="260"/>
        <v>602672</v>
      </c>
      <c r="I5052" s="2" t="s">
        <v>2818</v>
      </c>
      <c r="J5052" s="2" t="s">
        <v>364</v>
      </c>
      <c r="K5052" s="1">
        <f>+VLOOKUP(B5052,[38]Sheet1!$A:$I,6,0)</f>
        <v>558025</v>
      </c>
      <c r="L5052" s="1">
        <f t="shared" si="261"/>
        <v>-5</v>
      </c>
      <c r="M5052" s="6">
        <f>+VLOOKUP(B5052,[38]Sheet1!$A:$I,9,0)</f>
        <v>45782</v>
      </c>
      <c r="N5052" t="s">
        <v>6927</v>
      </c>
      <c r="R5052" s="4"/>
    </row>
    <row r="5053" spans="1:18" hidden="1" x14ac:dyDescent="0.2">
      <c r="A5053" s="6">
        <v>45749</v>
      </c>
      <c r="B5053" s="2">
        <v>20748</v>
      </c>
      <c r="C5053" s="2" t="s">
        <v>6517</v>
      </c>
      <c r="D5053" s="2" t="s">
        <v>6825</v>
      </c>
      <c r="E5053" s="1">
        <v>888460</v>
      </c>
      <c r="F5053" s="8" t="s">
        <v>316</v>
      </c>
      <c r="G5053" s="1">
        <v>71077</v>
      </c>
      <c r="H5053" s="1">
        <f t="shared" si="260"/>
        <v>959537</v>
      </c>
      <c r="I5053" s="2" t="s">
        <v>2445</v>
      </c>
      <c r="J5053" s="2" t="s">
        <v>1098</v>
      </c>
      <c r="K5053" s="1">
        <f>+VLOOKUP(B5053,[38]Sheet1!$A:$I,6,0)</f>
        <v>888463</v>
      </c>
      <c r="L5053" s="1">
        <f t="shared" si="261"/>
        <v>3</v>
      </c>
      <c r="M5053" s="6">
        <f>+VLOOKUP(B5053,[38]Sheet1!$A:$I,9,0)</f>
        <v>45782</v>
      </c>
      <c r="N5053" t="s">
        <v>6927</v>
      </c>
      <c r="R5053" s="4"/>
    </row>
    <row r="5054" spans="1:18" hidden="1" x14ac:dyDescent="0.2">
      <c r="A5054" s="6">
        <v>45749</v>
      </c>
      <c r="B5054" s="2">
        <v>20749</v>
      </c>
      <c r="C5054" s="2" t="s">
        <v>6517</v>
      </c>
      <c r="D5054" s="2" t="s">
        <v>6826</v>
      </c>
      <c r="E5054" s="1">
        <v>1139375</v>
      </c>
      <c r="F5054" s="8" t="s">
        <v>316</v>
      </c>
      <c r="G5054" s="1">
        <v>91150</v>
      </c>
      <c r="H5054" s="1">
        <f t="shared" si="260"/>
        <v>1230525</v>
      </c>
      <c r="I5054" s="2" t="s">
        <v>2339</v>
      </c>
      <c r="J5054" s="2" t="s">
        <v>1408</v>
      </c>
      <c r="K5054" s="1">
        <f>+VLOOKUP(B5054,[38]Sheet1!$A:$I,6,0)</f>
        <v>1139375</v>
      </c>
      <c r="L5054" s="1">
        <f t="shared" si="261"/>
        <v>0</v>
      </c>
      <c r="M5054" s="6">
        <f>+VLOOKUP(B5054,[38]Sheet1!$A:$I,9,0)</f>
        <v>45782</v>
      </c>
      <c r="N5054" t="s">
        <v>6927</v>
      </c>
      <c r="R5054" s="4"/>
    </row>
    <row r="5055" spans="1:18" hidden="1" x14ac:dyDescent="0.2">
      <c r="A5055" s="6">
        <v>45749</v>
      </c>
      <c r="B5055" s="2">
        <v>20750</v>
      </c>
      <c r="C5055" s="2" t="s">
        <v>6517</v>
      </c>
      <c r="D5055" s="2" t="s">
        <v>6827</v>
      </c>
      <c r="E5055" s="1">
        <v>1776920</v>
      </c>
      <c r="F5055" s="8" t="s">
        <v>316</v>
      </c>
      <c r="G5055" s="1">
        <v>142154</v>
      </c>
      <c r="H5055" s="1">
        <f t="shared" si="260"/>
        <v>1919074</v>
      </c>
      <c r="I5055" s="2" t="s">
        <v>944</v>
      </c>
      <c r="J5055" s="2" t="s">
        <v>319</v>
      </c>
      <c r="K5055" s="1">
        <f>+VLOOKUP(B5055,[38]Sheet1!$A:$I,6,0)</f>
        <v>1776925</v>
      </c>
      <c r="L5055" s="1">
        <f t="shared" si="261"/>
        <v>5</v>
      </c>
      <c r="M5055" s="6">
        <f>+VLOOKUP(B5055,[38]Sheet1!$A:$I,9,0)</f>
        <v>45782</v>
      </c>
      <c r="N5055" t="s">
        <v>6927</v>
      </c>
      <c r="R5055" s="4"/>
    </row>
    <row r="5056" spans="1:18" hidden="1" x14ac:dyDescent="0.2">
      <c r="A5056" s="6">
        <v>45750</v>
      </c>
      <c r="B5056" s="2">
        <v>603</v>
      </c>
      <c r="C5056" s="2" t="s">
        <v>6529</v>
      </c>
      <c r="D5056" s="2" t="s">
        <v>1889</v>
      </c>
      <c r="E5056" s="1">
        <v>-150549</v>
      </c>
      <c r="F5056" s="8" t="s">
        <v>316</v>
      </c>
      <c r="G5056" s="1">
        <v>-12044</v>
      </c>
      <c r="H5056" s="1">
        <f t="shared" si="260"/>
        <v>-162593</v>
      </c>
      <c r="I5056" s="2" t="s">
        <v>1893</v>
      </c>
      <c r="J5056" s="2" t="s">
        <v>375</v>
      </c>
      <c r="K5056" s="1">
        <f>+VLOOKUP(B5056,[38]Sheet1!$A:$I,6,0)</f>
        <v>-150550</v>
      </c>
      <c r="L5056" s="1">
        <f t="shared" si="261"/>
        <v>-1</v>
      </c>
      <c r="M5056" s="6">
        <f>+VLOOKUP(B5056,[38]Sheet1!$A:$I,9,0)</f>
        <v>45782</v>
      </c>
      <c r="N5056" t="s">
        <v>6927</v>
      </c>
      <c r="R5056" s="4"/>
    </row>
    <row r="5057" spans="1:18" hidden="1" x14ac:dyDescent="0.2">
      <c r="A5057" s="6">
        <v>45750</v>
      </c>
      <c r="B5057" s="2">
        <v>604</v>
      </c>
      <c r="C5057" s="2" t="s">
        <v>6529</v>
      </c>
      <c r="D5057" s="2" t="s">
        <v>1889</v>
      </c>
      <c r="E5057" s="1">
        <v>-1116060</v>
      </c>
      <c r="F5057" s="8" t="s">
        <v>316</v>
      </c>
      <c r="G5057" s="1">
        <v>-89285</v>
      </c>
      <c r="H5057" s="1">
        <f t="shared" si="260"/>
        <v>-1205345</v>
      </c>
      <c r="I5057" s="2" t="s">
        <v>1554</v>
      </c>
      <c r="J5057" s="2" t="s">
        <v>2830</v>
      </c>
      <c r="K5057" s="1">
        <f>+VLOOKUP(B5057,[38]Sheet1!$A:$I,6,0)</f>
        <v>-1116062</v>
      </c>
      <c r="L5057" s="1">
        <f t="shared" si="261"/>
        <v>-2</v>
      </c>
      <c r="M5057" s="6">
        <f>+VLOOKUP(B5057,[38]Sheet1!$A:$I,9,0)</f>
        <v>45782</v>
      </c>
      <c r="N5057" t="s">
        <v>6927</v>
      </c>
      <c r="R5057" s="4"/>
    </row>
    <row r="5058" spans="1:18" hidden="1" x14ac:dyDescent="0.2">
      <c r="A5058" s="6">
        <v>45750</v>
      </c>
      <c r="B5058" s="2">
        <v>605</v>
      </c>
      <c r="C5058" s="2" t="s">
        <v>6529</v>
      </c>
      <c r="D5058" s="2" t="s">
        <v>1889</v>
      </c>
      <c r="E5058" s="1">
        <v>-2007274</v>
      </c>
      <c r="F5058" s="8" t="s">
        <v>316</v>
      </c>
      <c r="G5058" s="1">
        <v>-160582</v>
      </c>
      <c r="H5058" s="1">
        <f t="shared" si="260"/>
        <v>-2167856</v>
      </c>
      <c r="I5058" s="2" t="s">
        <v>24</v>
      </c>
      <c r="J5058" s="2" t="s">
        <v>349</v>
      </c>
      <c r="K5058" s="1">
        <f>+VLOOKUP(B5058,[38]Sheet1!$A:$I,6,0)</f>
        <v>-2007275</v>
      </c>
      <c r="L5058" s="1">
        <f t="shared" si="261"/>
        <v>-1</v>
      </c>
      <c r="M5058" s="6">
        <f>+VLOOKUP(B5058,[38]Sheet1!$A:$I,9,0)</f>
        <v>45782</v>
      </c>
      <c r="N5058" t="s">
        <v>6927</v>
      </c>
      <c r="R5058" s="4"/>
    </row>
    <row r="5059" spans="1:18" hidden="1" x14ac:dyDescent="0.2">
      <c r="A5059" s="6">
        <v>45750</v>
      </c>
      <c r="B5059" s="2">
        <v>606</v>
      </c>
      <c r="C5059" s="2" t="s">
        <v>6529</v>
      </c>
      <c r="D5059" s="2" t="s">
        <v>1889</v>
      </c>
      <c r="E5059" s="1">
        <v>-418525</v>
      </c>
      <c r="F5059" s="8" t="s">
        <v>316</v>
      </c>
      <c r="G5059" s="1">
        <v>-33482</v>
      </c>
      <c r="H5059" s="1">
        <f t="shared" si="260"/>
        <v>-452007</v>
      </c>
      <c r="I5059" s="2" t="s">
        <v>24</v>
      </c>
      <c r="J5059" s="2" t="s">
        <v>349</v>
      </c>
      <c r="K5059" s="1">
        <f>+VLOOKUP(B5059,[38]Sheet1!$A:$I,6,0)</f>
        <v>-418525</v>
      </c>
      <c r="L5059" s="1">
        <f t="shared" si="261"/>
        <v>0</v>
      </c>
      <c r="M5059" s="6">
        <f>+VLOOKUP(B5059,[38]Sheet1!$A:$I,9,0)</f>
        <v>45782</v>
      </c>
      <c r="N5059" t="s">
        <v>6927</v>
      </c>
      <c r="R5059" s="4"/>
    </row>
    <row r="5060" spans="1:18" hidden="1" x14ac:dyDescent="0.2">
      <c r="A5060" s="6">
        <v>45750</v>
      </c>
      <c r="B5060" s="2">
        <v>607</v>
      </c>
      <c r="C5060" s="2" t="s">
        <v>6529</v>
      </c>
      <c r="D5060" s="2" t="s">
        <v>1889</v>
      </c>
      <c r="E5060" s="1">
        <v>-1297262</v>
      </c>
      <c r="F5060" s="8" t="s">
        <v>316</v>
      </c>
      <c r="G5060" s="1">
        <v>-103780</v>
      </c>
      <c r="H5060" s="1">
        <f t="shared" si="260"/>
        <v>-1401042</v>
      </c>
      <c r="I5060" s="2" t="s">
        <v>1900</v>
      </c>
      <c r="J5060" s="2" t="s">
        <v>441</v>
      </c>
      <c r="K5060" s="1">
        <f>+VLOOKUP(B5060,[38]Sheet1!$A:$I,6,0)</f>
        <v>-1297250</v>
      </c>
      <c r="L5060" s="1">
        <f t="shared" si="261"/>
        <v>12</v>
      </c>
      <c r="M5060" s="6">
        <f>+VLOOKUP(B5060,[38]Sheet1!$A:$I,9,0)</f>
        <v>45782</v>
      </c>
      <c r="N5060" t="s">
        <v>6927</v>
      </c>
      <c r="R5060" s="4"/>
    </row>
    <row r="5061" spans="1:18" hidden="1" x14ac:dyDescent="0.2">
      <c r="A5061" s="6">
        <v>45750</v>
      </c>
      <c r="B5061" s="2">
        <v>608</v>
      </c>
      <c r="C5061" s="2" t="s">
        <v>6529</v>
      </c>
      <c r="D5061" s="2" t="s">
        <v>1889</v>
      </c>
      <c r="E5061" s="1">
        <v>-418525</v>
      </c>
      <c r="F5061" s="8" t="s">
        <v>316</v>
      </c>
      <c r="G5061" s="1">
        <v>-33482</v>
      </c>
      <c r="H5061" s="1">
        <f t="shared" si="260"/>
        <v>-452007</v>
      </c>
      <c r="I5061" s="2" t="s">
        <v>1900</v>
      </c>
      <c r="J5061" s="2" t="s">
        <v>441</v>
      </c>
      <c r="K5061" s="1">
        <f>+VLOOKUP(B5061,[38]Sheet1!$A:$I,6,0)</f>
        <v>-418525</v>
      </c>
      <c r="L5061" s="1">
        <f t="shared" si="261"/>
        <v>0</v>
      </c>
      <c r="M5061" s="6">
        <f>+VLOOKUP(B5061,[38]Sheet1!$A:$I,9,0)</f>
        <v>45782</v>
      </c>
      <c r="N5061" t="s">
        <v>6927</v>
      </c>
      <c r="R5061" s="4"/>
    </row>
    <row r="5062" spans="1:18" hidden="1" x14ac:dyDescent="0.2">
      <c r="A5062" s="6">
        <v>45755</v>
      </c>
      <c r="B5062" s="2">
        <v>22025</v>
      </c>
      <c r="C5062" s="2" t="s">
        <v>6517</v>
      </c>
      <c r="D5062" s="2" t="s">
        <v>6828</v>
      </c>
      <c r="E5062" s="1">
        <v>888460</v>
      </c>
      <c r="F5062" s="8" t="s">
        <v>316</v>
      </c>
      <c r="G5062" s="1">
        <v>71077</v>
      </c>
      <c r="H5062" s="1">
        <f t="shared" si="260"/>
        <v>959537</v>
      </c>
      <c r="I5062" s="2" t="s">
        <v>24</v>
      </c>
      <c r="J5062" s="2" t="s">
        <v>349</v>
      </c>
      <c r="K5062" s="1">
        <f>+VLOOKUP(B5062,[38]Sheet1!$A:$I,6,0)</f>
        <v>888463</v>
      </c>
      <c r="L5062" s="1">
        <f t="shared" si="261"/>
        <v>3</v>
      </c>
      <c r="M5062" s="6">
        <f>+VLOOKUP(B5062,[38]Sheet1!$A:$I,9,0)</f>
        <v>45782</v>
      </c>
      <c r="N5062" t="s">
        <v>6927</v>
      </c>
      <c r="R5062" s="4"/>
    </row>
    <row r="5063" spans="1:18" hidden="1" x14ac:dyDescent="0.2">
      <c r="A5063" s="6">
        <v>45755</v>
      </c>
      <c r="B5063" s="2">
        <v>22026</v>
      </c>
      <c r="C5063" s="2" t="s">
        <v>6517</v>
      </c>
      <c r="D5063" s="2" t="s">
        <v>6829</v>
      </c>
      <c r="E5063" s="1">
        <v>1468620</v>
      </c>
      <c r="F5063" s="8" t="s">
        <v>316</v>
      </c>
      <c r="G5063" s="1">
        <v>117490</v>
      </c>
      <c r="H5063" s="1">
        <f t="shared" si="260"/>
        <v>1586110</v>
      </c>
      <c r="I5063" s="2" t="s">
        <v>124</v>
      </c>
      <c r="J5063" s="2" t="s">
        <v>1197</v>
      </c>
      <c r="K5063" s="1">
        <f>+VLOOKUP(B5063,[38]Sheet1!$A:$I,6,0)</f>
        <v>1468625</v>
      </c>
      <c r="L5063" s="1">
        <f t="shared" si="261"/>
        <v>5</v>
      </c>
      <c r="M5063" s="6">
        <f>+VLOOKUP(B5063,[38]Sheet1!$A:$I,9,0)</f>
        <v>45782</v>
      </c>
      <c r="N5063" t="s">
        <v>6927</v>
      </c>
      <c r="R5063" s="4"/>
    </row>
    <row r="5064" spans="1:18" hidden="1" x14ac:dyDescent="0.2">
      <c r="A5064" s="6">
        <v>45755</v>
      </c>
      <c r="B5064" s="2">
        <v>22027</v>
      </c>
      <c r="C5064" s="2" t="s">
        <v>6517</v>
      </c>
      <c r="D5064" s="2" t="s">
        <v>6830</v>
      </c>
      <c r="E5064" s="1">
        <v>4100855</v>
      </c>
      <c r="F5064" s="8" t="s">
        <v>316</v>
      </c>
      <c r="G5064" s="1">
        <v>328068</v>
      </c>
      <c r="H5064" s="1">
        <f t="shared" si="260"/>
        <v>4428923</v>
      </c>
      <c r="I5064" s="2" t="s">
        <v>1554</v>
      </c>
      <c r="J5064" s="2" t="s">
        <v>2830</v>
      </c>
      <c r="K5064" s="1">
        <f>+VLOOKUP(B5064,[38]Sheet1!$A:$I,6,0)</f>
        <v>4100850</v>
      </c>
      <c r="L5064" s="1">
        <f t="shared" si="261"/>
        <v>-5</v>
      </c>
      <c r="M5064" s="6">
        <f>+VLOOKUP(B5064,[38]Sheet1!$A:$I,9,0)</f>
        <v>45782</v>
      </c>
      <c r="N5064" t="s">
        <v>6927</v>
      </c>
      <c r="R5064" s="4"/>
    </row>
    <row r="5065" spans="1:18" hidden="1" x14ac:dyDescent="0.2">
      <c r="A5065" s="6">
        <v>45755</v>
      </c>
      <c r="B5065" s="2">
        <v>22028</v>
      </c>
      <c r="C5065" s="2" t="s">
        <v>6517</v>
      </c>
      <c r="D5065" s="2" t="s">
        <v>6831</v>
      </c>
      <c r="E5065" s="1">
        <v>888460</v>
      </c>
      <c r="F5065" s="8" t="s">
        <v>316</v>
      </c>
      <c r="G5065" s="1">
        <v>71077</v>
      </c>
      <c r="H5065" s="1">
        <f t="shared" si="260"/>
        <v>959537</v>
      </c>
      <c r="I5065" s="2" t="s">
        <v>1554</v>
      </c>
      <c r="J5065" s="2" t="s">
        <v>2830</v>
      </c>
      <c r="K5065" s="1">
        <f>+VLOOKUP(B5065,[38]Sheet1!$A:$I,6,0)</f>
        <v>888463</v>
      </c>
      <c r="L5065" s="1">
        <f t="shared" si="261"/>
        <v>3</v>
      </c>
      <c r="M5065" s="6">
        <f>+VLOOKUP(B5065,[38]Sheet1!$A:$I,9,0)</f>
        <v>45782</v>
      </c>
      <c r="N5065" t="s">
        <v>6927</v>
      </c>
      <c r="R5065" s="4"/>
    </row>
    <row r="5066" spans="1:18" hidden="1" x14ac:dyDescent="0.2">
      <c r="A5066" s="6">
        <v>45755</v>
      </c>
      <c r="B5066" s="2">
        <v>22029</v>
      </c>
      <c r="C5066" s="2" t="s">
        <v>6517</v>
      </c>
      <c r="D5066" s="2" t="s">
        <v>6832</v>
      </c>
      <c r="E5066" s="1">
        <v>888460</v>
      </c>
      <c r="F5066" s="8" t="s">
        <v>316</v>
      </c>
      <c r="G5066" s="1">
        <v>71077</v>
      </c>
      <c r="H5066" s="1">
        <f t="shared" si="260"/>
        <v>959537</v>
      </c>
      <c r="I5066" s="2" t="s">
        <v>2339</v>
      </c>
      <c r="J5066" s="2" t="s">
        <v>1408</v>
      </c>
      <c r="K5066" s="1">
        <f>+VLOOKUP(B5066,[38]Sheet1!$A:$I,6,0)</f>
        <v>888463</v>
      </c>
      <c r="L5066" s="1">
        <f t="shared" si="261"/>
        <v>3</v>
      </c>
      <c r="M5066" s="6">
        <f>+VLOOKUP(B5066,[38]Sheet1!$A:$I,9,0)</f>
        <v>45782</v>
      </c>
      <c r="N5066" t="s">
        <v>6927</v>
      </c>
      <c r="R5066" s="4"/>
    </row>
    <row r="5067" spans="1:18" hidden="1" x14ac:dyDescent="0.2">
      <c r="A5067" s="6">
        <v>45755</v>
      </c>
      <c r="B5067" s="2">
        <v>22030</v>
      </c>
      <c r="C5067" s="2" t="s">
        <v>6517</v>
      </c>
      <c r="D5067" s="2" t="s">
        <v>6833</v>
      </c>
      <c r="E5067" s="1">
        <v>2883150</v>
      </c>
      <c r="F5067" s="8" t="s">
        <v>316</v>
      </c>
      <c r="G5067" s="1">
        <v>230652</v>
      </c>
      <c r="H5067" s="1">
        <f t="shared" si="260"/>
        <v>3113802</v>
      </c>
      <c r="I5067" s="2" t="s">
        <v>944</v>
      </c>
      <c r="J5067" s="2" t="s">
        <v>319</v>
      </c>
      <c r="K5067" s="1">
        <f>+VLOOKUP(B5067,[38]Sheet1!$A:$I,6,0)</f>
        <v>2883150</v>
      </c>
      <c r="L5067" s="1">
        <f t="shared" si="261"/>
        <v>0</v>
      </c>
      <c r="M5067" s="6">
        <f>+VLOOKUP(B5067,[38]Sheet1!$A:$I,9,0)</f>
        <v>45782</v>
      </c>
      <c r="N5067" t="s">
        <v>6927</v>
      </c>
      <c r="R5067" s="4"/>
    </row>
    <row r="5068" spans="1:18" hidden="1" x14ac:dyDescent="0.2">
      <c r="A5068" s="6">
        <v>45755</v>
      </c>
      <c r="B5068" s="2">
        <v>22031</v>
      </c>
      <c r="C5068" s="2" t="s">
        <v>6517</v>
      </c>
      <c r="D5068" s="2" t="s">
        <v>6834</v>
      </c>
      <c r="E5068" s="1">
        <v>1776920</v>
      </c>
      <c r="F5068" s="8" t="s">
        <v>316</v>
      </c>
      <c r="G5068" s="1">
        <v>142154</v>
      </c>
      <c r="H5068" s="1">
        <f t="shared" si="260"/>
        <v>1919074</v>
      </c>
      <c r="I5068" s="2" t="s">
        <v>944</v>
      </c>
      <c r="J5068" s="2" t="s">
        <v>319</v>
      </c>
      <c r="K5068" s="1">
        <f>+VLOOKUP(B5068,[38]Sheet1!$A:$I,6,0)</f>
        <v>1776925</v>
      </c>
      <c r="L5068" s="1">
        <f t="shared" si="261"/>
        <v>5</v>
      </c>
      <c r="M5068" s="6">
        <f>+VLOOKUP(B5068,[38]Sheet1!$A:$I,9,0)</f>
        <v>45782</v>
      </c>
      <c r="N5068" t="s">
        <v>6927</v>
      </c>
      <c r="R5068" s="4"/>
    </row>
    <row r="5069" spans="1:18" hidden="1" x14ac:dyDescent="0.2">
      <c r="A5069" s="6">
        <v>45755</v>
      </c>
      <c r="B5069" s="2">
        <v>22032</v>
      </c>
      <c r="C5069" s="2" t="s">
        <v>6517</v>
      </c>
      <c r="D5069" s="2" t="s">
        <v>6835</v>
      </c>
      <c r="E5069" s="1">
        <v>888460</v>
      </c>
      <c r="F5069" s="8" t="s">
        <v>316</v>
      </c>
      <c r="G5069" s="1">
        <v>71077</v>
      </c>
      <c r="H5069" s="1">
        <f t="shared" si="260"/>
        <v>959537</v>
      </c>
      <c r="I5069" s="2" t="s">
        <v>1900</v>
      </c>
      <c r="J5069" s="2" t="s">
        <v>441</v>
      </c>
      <c r="K5069" s="1">
        <f>+VLOOKUP(B5069,[38]Sheet1!$A:$I,6,0)</f>
        <v>888463</v>
      </c>
      <c r="L5069" s="1">
        <f t="shared" si="261"/>
        <v>3</v>
      </c>
      <c r="M5069" s="6">
        <f>+VLOOKUP(B5069,[38]Sheet1!$A:$I,9,0)</f>
        <v>45782</v>
      </c>
      <c r="N5069" t="s">
        <v>6927</v>
      </c>
      <c r="R5069" s="4"/>
    </row>
    <row r="5070" spans="1:18" hidden="1" x14ac:dyDescent="0.2">
      <c r="A5070" s="6">
        <v>45755</v>
      </c>
      <c r="B5070" s="2">
        <v>22033</v>
      </c>
      <c r="C5070" s="2" t="s">
        <v>6517</v>
      </c>
      <c r="D5070" s="2" t="s">
        <v>6836</v>
      </c>
      <c r="E5070" s="1">
        <v>558030</v>
      </c>
      <c r="F5070" s="8" t="s">
        <v>316</v>
      </c>
      <c r="G5070" s="1">
        <v>44642</v>
      </c>
      <c r="H5070" s="1">
        <f t="shared" si="260"/>
        <v>602672</v>
      </c>
      <c r="I5070" s="2" t="s">
        <v>1900</v>
      </c>
      <c r="J5070" s="2" t="s">
        <v>441</v>
      </c>
      <c r="K5070" s="1">
        <f>+VLOOKUP(B5070,[38]Sheet1!$A:$I,6,0)</f>
        <v>558025</v>
      </c>
      <c r="L5070" s="1">
        <f t="shared" si="261"/>
        <v>-5</v>
      </c>
      <c r="M5070" s="6">
        <f>+VLOOKUP(B5070,[38]Sheet1!$A:$I,9,0)</f>
        <v>45782</v>
      </c>
      <c r="N5070" t="s">
        <v>6927</v>
      </c>
      <c r="R5070" s="4"/>
    </row>
    <row r="5071" spans="1:18" hidden="1" x14ac:dyDescent="0.2">
      <c r="A5071" s="6">
        <v>45756</v>
      </c>
      <c r="B5071" s="2">
        <v>674</v>
      </c>
      <c r="C5071" s="2" t="s">
        <v>6529</v>
      </c>
      <c r="D5071" s="2" t="s">
        <v>1889</v>
      </c>
      <c r="E5071" s="1">
        <v>-89285</v>
      </c>
      <c r="F5071" s="8" t="s">
        <v>316</v>
      </c>
      <c r="G5071" s="1">
        <v>-7143</v>
      </c>
      <c r="H5071" s="1">
        <f t="shared" si="260"/>
        <v>-96428</v>
      </c>
      <c r="I5071" s="2" t="s">
        <v>944</v>
      </c>
      <c r="J5071" s="2" t="s">
        <v>319</v>
      </c>
      <c r="K5071" s="1">
        <f>+VLOOKUP(B5071,[38]Sheet1!$A:$I,6,0)</f>
        <v>-89287</v>
      </c>
      <c r="L5071" s="1">
        <f t="shared" si="261"/>
        <v>-2</v>
      </c>
      <c r="M5071" s="6">
        <f>+VLOOKUP(B5071,[38]Sheet1!$A:$I,9,0)</f>
        <v>45782</v>
      </c>
      <c r="N5071" t="s">
        <v>6927</v>
      </c>
      <c r="R5071" s="4"/>
    </row>
    <row r="5072" spans="1:18" hidden="1" x14ac:dyDescent="0.2">
      <c r="A5072" s="6">
        <v>45757</v>
      </c>
      <c r="B5072" s="2">
        <v>675</v>
      </c>
      <c r="C5072" s="2" t="s">
        <v>6529</v>
      </c>
      <c r="D5072" s="2" t="s">
        <v>1889</v>
      </c>
      <c r="E5072" s="1">
        <v>-1952766</v>
      </c>
      <c r="F5072" s="8" t="s">
        <v>316</v>
      </c>
      <c r="G5072" s="1">
        <v>-156222</v>
      </c>
      <c r="H5072" s="1">
        <f t="shared" ref="H5072:H5135" si="262">+E5072+G5072</f>
        <v>-2108988</v>
      </c>
      <c r="I5072" s="2" t="s">
        <v>1900</v>
      </c>
      <c r="J5072" s="2" t="s">
        <v>441</v>
      </c>
      <c r="K5072" s="1">
        <f>+VLOOKUP(B5072,[38]Sheet1!$A:$I,6,0)</f>
        <v>-1952775</v>
      </c>
      <c r="L5072" s="1">
        <f t="shared" si="261"/>
        <v>-9</v>
      </c>
      <c r="M5072" s="6">
        <f>+VLOOKUP(B5072,[38]Sheet1!$A:$I,9,0)</f>
        <v>45782</v>
      </c>
      <c r="N5072" t="s">
        <v>6927</v>
      </c>
      <c r="R5072" s="4"/>
    </row>
    <row r="5073" spans="1:18" hidden="1" x14ac:dyDescent="0.2">
      <c r="A5073" s="6">
        <v>45757</v>
      </c>
      <c r="B5073" s="2">
        <v>22264</v>
      </c>
      <c r="C5073" s="2" t="s">
        <v>6517</v>
      </c>
      <c r="D5073" s="2" t="s">
        <v>6837</v>
      </c>
      <c r="E5073" s="1">
        <v>888460</v>
      </c>
      <c r="F5073" s="8" t="s">
        <v>316</v>
      </c>
      <c r="G5073" s="1">
        <v>71077</v>
      </c>
      <c r="H5073" s="1">
        <f t="shared" si="262"/>
        <v>959537</v>
      </c>
      <c r="I5073" s="2" t="s">
        <v>2355</v>
      </c>
      <c r="J5073" s="2" t="s">
        <v>2013</v>
      </c>
      <c r="K5073" s="1">
        <f>+VLOOKUP(B5073,[38]Sheet1!$A:$I,6,0)</f>
        <v>888463</v>
      </c>
      <c r="L5073" s="1">
        <f t="shared" si="261"/>
        <v>3</v>
      </c>
      <c r="M5073" s="6">
        <f>+VLOOKUP(B5073,[38]Sheet1!$A:$I,9,0)</f>
        <v>45782</v>
      </c>
      <c r="N5073" t="s">
        <v>6927</v>
      </c>
      <c r="R5073" s="4"/>
    </row>
    <row r="5074" spans="1:18" hidden="1" x14ac:dyDescent="0.2">
      <c r="A5074" s="6">
        <v>45757</v>
      </c>
      <c r="B5074" s="2">
        <v>22265</v>
      </c>
      <c r="C5074" s="2" t="s">
        <v>6517</v>
      </c>
      <c r="D5074" s="2" t="s">
        <v>6838</v>
      </c>
      <c r="E5074" s="1">
        <v>1003660</v>
      </c>
      <c r="F5074" s="8" t="s">
        <v>316</v>
      </c>
      <c r="G5074" s="1">
        <v>80293</v>
      </c>
      <c r="H5074" s="1">
        <f t="shared" si="262"/>
        <v>1083953</v>
      </c>
      <c r="I5074" s="2" t="s">
        <v>2355</v>
      </c>
      <c r="J5074" s="2" t="s">
        <v>2013</v>
      </c>
      <c r="K5074" s="1">
        <f>+VLOOKUP(B5074,[38]Sheet1!$A:$I,6,0)</f>
        <v>1003663</v>
      </c>
      <c r="L5074" s="1">
        <f t="shared" si="261"/>
        <v>3</v>
      </c>
      <c r="M5074" s="6">
        <f>+VLOOKUP(B5074,[38]Sheet1!$A:$I,9,0)</f>
        <v>45782</v>
      </c>
      <c r="N5074" t="s">
        <v>6927</v>
      </c>
      <c r="R5074" s="4"/>
    </row>
    <row r="5075" spans="1:18" hidden="1" x14ac:dyDescent="0.2">
      <c r="A5075" s="6">
        <v>45757</v>
      </c>
      <c r="B5075" s="2">
        <v>22266</v>
      </c>
      <c r="C5075" s="2" t="s">
        <v>6517</v>
      </c>
      <c r="D5075" s="2" t="s">
        <v>6839</v>
      </c>
      <c r="E5075" s="1">
        <v>7110100</v>
      </c>
      <c r="F5075" s="8" t="s">
        <v>316</v>
      </c>
      <c r="G5075" s="1">
        <v>568808</v>
      </c>
      <c r="H5075" s="1">
        <f t="shared" si="262"/>
        <v>7678908</v>
      </c>
      <c r="I5075" s="2" t="s">
        <v>2355</v>
      </c>
      <c r="J5075" s="2" t="s">
        <v>2013</v>
      </c>
      <c r="K5075" s="1">
        <f>+VLOOKUP(B5075,[38]Sheet1!$A:$I,6,0)</f>
        <v>7110100</v>
      </c>
      <c r="L5075" s="1">
        <f t="shared" si="261"/>
        <v>0</v>
      </c>
      <c r="M5075" s="6">
        <f>+VLOOKUP(B5075,[38]Sheet1!$A:$I,9,0)</f>
        <v>45782</v>
      </c>
      <c r="N5075" t="s">
        <v>6927</v>
      </c>
      <c r="R5075" s="4"/>
    </row>
    <row r="5076" spans="1:18" hidden="1" x14ac:dyDescent="0.2">
      <c r="A5076" s="6">
        <v>45757</v>
      </c>
      <c r="B5076" s="2">
        <v>22267</v>
      </c>
      <c r="C5076" s="2" t="s">
        <v>6517</v>
      </c>
      <c r="D5076" s="2" t="s">
        <v>6840</v>
      </c>
      <c r="E5076" s="1">
        <v>10196610</v>
      </c>
      <c r="F5076" s="8" t="s">
        <v>316</v>
      </c>
      <c r="G5076" s="1">
        <v>815729</v>
      </c>
      <c r="H5076" s="1">
        <f t="shared" si="262"/>
        <v>11012339</v>
      </c>
      <c r="I5076" s="2" t="s">
        <v>2355</v>
      </c>
      <c r="J5076" s="2" t="s">
        <v>2013</v>
      </c>
      <c r="K5076" s="1">
        <f>+VLOOKUP(B5076,[38]Sheet1!$A:$I,6,0)</f>
        <v>10196613</v>
      </c>
      <c r="L5076" s="1">
        <f t="shared" si="261"/>
        <v>3</v>
      </c>
      <c r="M5076" s="6">
        <f>+VLOOKUP(B5076,[38]Sheet1!$A:$I,9,0)</f>
        <v>45782</v>
      </c>
      <c r="N5076" t="s">
        <v>6927</v>
      </c>
      <c r="R5076" s="4"/>
    </row>
    <row r="5077" spans="1:18" hidden="1" x14ac:dyDescent="0.2">
      <c r="A5077" s="6">
        <v>45757</v>
      </c>
      <c r="B5077" s="2">
        <v>22268</v>
      </c>
      <c r="C5077" s="2" t="s">
        <v>6517</v>
      </c>
      <c r="D5077" s="2" t="s">
        <v>6841</v>
      </c>
      <c r="E5077" s="1">
        <v>4442300</v>
      </c>
      <c r="F5077" s="8" t="s">
        <v>316</v>
      </c>
      <c r="G5077" s="1">
        <v>355384</v>
      </c>
      <c r="H5077" s="1">
        <f t="shared" si="262"/>
        <v>4797684</v>
      </c>
      <c r="I5077" s="2" t="s">
        <v>2355</v>
      </c>
      <c r="J5077" s="2" t="s">
        <v>2013</v>
      </c>
      <c r="K5077" s="1">
        <f>+VLOOKUP(B5077,[38]Sheet1!$A:$I,6,0)</f>
        <v>4442300</v>
      </c>
      <c r="L5077" s="1">
        <f t="shared" si="261"/>
        <v>0</v>
      </c>
      <c r="M5077" s="6">
        <f>+VLOOKUP(B5077,[38]Sheet1!$A:$I,9,0)</f>
        <v>45782</v>
      </c>
      <c r="N5077" t="s">
        <v>6927</v>
      </c>
      <c r="R5077" s="4"/>
    </row>
    <row r="5078" spans="1:18" hidden="1" x14ac:dyDescent="0.2">
      <c r="A5078" s="6">
        <v>45757</v>
      </c>
      <c r="B5078" s="2">
        <v>22269</v>
      </c>
      <c r="C5078" s="2" t="s">
        <v>6517</v>
      </c>
      <c r="D5078" s="2" t="s">
        <v>6842</v>
      </c>
      <c r="E5078" s="1">
        <v>2665380</v>
      </c>
      <c r="F5078" s="8" t="s">
        <v>316</v>
      </c>
      <c r="G5078" s="1">
        <v>213230</v>
      </c>
      <c r="H5078" s="1">
        <f t="shared" si="262"/>
        <v>2878610</v>
      </c>
      <c r="I5078" s="2" t="s">
        <v>2355</v>
      </c>
      <c r="J5078" s="2" t="s">
        <v>2013</v>
      </c>
      <c r="K5078" s="1">
        <f>+VLOOKUP(B5078,[38]Sheet1!$A:$I,6,0)</f>
        <v>2665375</v>
      </c>
      <c r="L5078" s="1">
        <f t="shared" si="261"/>
        <v>-5</v>
      </c>
      <c r="M5078" s="6">
        <f>+VLOOKUP(B5078,[38]Sheet1!$A:$I,9,0)</f>
        <v>45782</v>
      </c>
      <c r="N5078" t="s">
        <v>6927</v>
      </c>
      <c r="R5078" s="4"/>
    </row>
    <row r="5079" spans="1:18" hidden="1" x14ac:dyDescent="0.2">
      <c r="A5079" s="6">
        <v>45757</v>
      </c>
      <c r="B5079" s="2">
        <v>22270</v>
      </c>
      <c r="C5079" s="2" t="s">
        <v>6517</v>
      </c>
      <c r="D5079" s="2" t="s">
        <v>6843</v>
      </c>
      <c r="E5079" s="1">
        <v>1468620</v>
      </c>
      <c r="F5079" s="8" t="s">
        <v>316</v>
      </c>
      <c r="G5079" s="1">
        <v>117490</v>
      </c>
      <c r="H5079" s="1">
        <f t="shared" si="262"/>
        <v>1586110</v>
      </c>
      <c r="I5079" s="2" t="s">
        <v>1222</v>
      </c>
      <c r="J5079" s="2" t="s">
        <v>915</v>
      </c>
      <c r="K5079" s="1">
        <f>+VLOOKUP(B5079,[38]Sheet1!$A:$I,6,0)</f>
        <v>1468625</v>
      </c>
      <c r="L5079" s="1">
        <f t="shared" si="261"/>
        <v>5</v>
      </c>
      <c r="M5079" s="6">
        <f>+VLOOKUP(B5079,[38]Sheet1!$A:$I,9,0)</f>
        <v>45782</v>
      </c>
      <c r="N5079" t="s">
        <v>6927</v>
      </c>
      <c r="R5079" s="4"/>
    </row>
    <row r="5080" spans="1:18" hidden="1" x14ac:dyDescent="0.2">
      <c r="A5080" s="6">
        <v>45757</v>
      </c>
      <c r="B5080" s="2">
        <v>22271</v>
      </c>
      <c r="C5080" s="2" t="s">
        <v>6517</v>
      </c>
      <c r="D5080" s="2" t="s">
        <v>6844</v>
      </c>
      <c r="E5080" s="1">
        <v>2472280</v>
      </c>
      <c r="F5080" s="8" t="s">
        <v>316</v>
      </c>
      <c r="G5080" s="1">
        <v>197782</v>
      </c>
      <c r="H5080" s="1">
        <f t="shared" si="262"/>
        <v>2670062</v>
      </c>
      <c r="I5080" s="2" t="s">
        <v>2119</v>
      </c>
      <c r="J5080" s="2" t="s">
        <v>1150</v>
      </c>
      <c r="K5080" s="1">
        <f>+VLOOKUP(B5080,[38]Sheet1!$A:$I,6,0)</f>
        <v>2472275</v>
      </c>
      <c r="L5080" s="1">
        <f t="shared" si="261"/>
        <v>-5</v>
      </c>
      <c r="M5080" s="6">
        <f>+VLOOKUP(B5080,[38]Sheet1!$A:$I,9,0)</f>
        <v>45782</v>
      </c>
      <c r="N5080" t="s">
        <v>6927</v>
      </c>
      <c r="R5080" s="4"/>
    </row>
    <row r="5081" spans="1:18" hidden="1" x14ac:dyDescent="0.2">
      <c r="A5081" s="6">
        <v>45757</v>
      </c>
      <c r="B5081" s="2">
        <v>22272</v>
      </c>
      <c r="C5081" s="2" t="s">
        <v>6517</v>
      </c>
      <c r="D5081" s="2" t="s">
        <v>6845</v>
      </c>
      <c r="E5081" s="1">
        <v>2381320</v>
      </c>
      <c r="F5081" s="8" t="s">
        <v>316</v>
      </c>
      <c r="G5081" s="1">
        <v>190506</v>
      </c>
      <c r="H5081" s="1">
        <f t="shared" si="262"/>
        <v>2571826</v>
      </c>
      <c r="I5081" s="2" t="s">
        <v>124</v>
      </c>
      <c r="J5081" s="2" t="s">
        <v>1197</v>
      </c>
      <c r="K5081" s="1">
        <f>+VLOOKUP(B5081,[38]Sheet1!$A:$I,6,0)</f>
        <v>2381325</v>
      </c>
      <c r="L5081" s="1">
        <f t="shared" si="261"/>
        <v>5</v>
      </c>
      <c r="M5081" s="6">
        <f>+VLOOKUP(B5081,[38]Sheet1!$A:$I,9,0)</f>
        <v>45782</v>
      </c>
      <c r="N5081" t="s">
        <v>6927</v>
      </c>
      <c r="R5081" s="4"/>
    </row>
    <row r="5082" spans="1:18" hidden="1" x14ac:dyDescent="0.2">
      <c r="A5082" s="6">
        <v>45757</v>
      </c>
      <c r="B5082" s="2">
        <v>22273</v>
      </c>
      <c r="C5082" s="2" t="s">
        <v>6517</v>
      </c>
      <c r="D5082" s="2" t="s">
        <v>6846</v>
      </c>
      <c r="E5082" s="1">
        <v>558030</v>
      </c>
      <c r="F5082" s="8" t="s">
        <v>316</v>
      </c>
      <c r="G5082" s="1">
        <v>44642</v>
      </c>
      <c r="H5082" s="1">
        <f t="shared" si="262"/>
        <v>602672</v>
      </c>
      <c r="I5082" s="2" t="s">
        <v>1554</v>
      </c>
      <c r="J5082" s="2" t="s">
        <v>2830</v>
      </c>
      <c r="K5082" s="1">
        <f>+VLOOKUP(B5082,[38]Sheet1!$A:$I,6,0)</f>
        <v>558025</v>
      </c>
      <c r="L5082" s="1">
        <f t="shared" si="261"/>
        <v>-5</v>
      </c>
      <c r="M5082" s="6">
        <f>+VLOOKUP(B5082,[38]Sheet1!$A:$I,9,0)</f>
        <v>45782</v>
      </c>
      <c r="N5082" t="s">
        <v>6927</v>
      </c>
      <c r="R5082" s="4"/>
    </row>
    <row r="5083" spans="1:18" hidden="1" x14ac:dyDescent="0.2">
      <c r="A5083" s="6">
        <v>45757</v>
      </c>
      <c r="B5083" s="2">
        <v>22274</v>
      </c>
      <c r="C5083" s="2" t="s">
        <v>6517</v>
      </c>
      <c r="D5083" s="2" t="s">
        <v>6847</v>
      </c>
      <c r="E5083" s="1">
        <v>1719535</v>
      </c>
      <c r="F5083" s="8" t="s">
        <v>316</v>
      </c>
      <c r="G5083" s="1">
        <v>137563</v>
      </c>
      <c r="H5083" s="1">
        <f t="shared" si="262"/>
        <v>1857098</v>
      </c>
      <c r="I5083" s="2" t="s">
        <v>944</v>
      </c>
      <c r="J5083" s="2" t="s">
        <v>319</v>
      </c>
      <c r="K5083" s="1">
        <f>+VLOOKUP(B5083,[38]Sheet1!$A:$I,6,0)</f>
        <v>1719538</v>
      </c>
      <c r="L5083" s="1">
        <f t="shared" si="261"/>
        <v>3</v>
      </c>
      <c r="M5083" s="6">
        <f>+VLOOKUP(B5083,[38]Sheet1!$A:$I,9,0)</f>
        <v>45782</v>
      </c>
      <c r="N5083" t="s">
        <v>6927</v>
      </c>
      <c r="R5083" s="4"/>
    </row>
    <row r="5084" spans="1:18" hidden="1" x14ac:dyDescent="0.2">
      <c r="A5084" s="6">
        <v>45757</v>
      </c>
      <c r="B5084" s="2">
        <v>23037</v>
      </c>
      <c r="C5084" s="2" t="s">
        <v>6517</v>
      </c>
      <c r="D5084" s="2" t="s">
        <v>6848</v>
      </c>
      <c r="E5084" s="1">
        <v>1110580</v>
      </c>
      <c r="F5084" s="8" t="s">
        <v>316</v>
      </c>
      <c r="G5084" s="1">
        <v>88846</v>
      </c>
      <c r="H5084" s="1">
        <f t="shared" si="262"/>
        <v>1199426</v>
      </c>
      <c r="I5084" s="2" t="s">
        <v>1893</v>
      </c>
      <c r="J5084" s="2" t="s">
        <v>375</v>
      </c>
      <c r="K5084" s="1">
        <f>+VLOOKUP(B5084,[38]Sheet1!$A:$I,6,0)</f>
        <v>1110575</v>
      </c>
      <c r="L5084" s="1">
        <f t="shared" si="261"/>
        <v>-5</v>
      </c>
      <c r="M5084" s="6">
        <f>+VLOOKUP(B5084,[38]Sheet1!$A:$I,9,0)</f>
        <v>45782</v>
      </c>
      <c r="N5084" t="s">
        <v>6927</v>
      </c>
      <c r="R5084" s="4"/>
    </row>
    <row r="5085" spans="1:18" hidden="1" x14ac:dyDescent="0.2">
      <c r="A5085" s="6">
        <v>45757</v>
      </c>
      <c r="B5085" s="2">
        <v>23038</v>
      </c>
      <c r="C5085" s="2" t="s">
        <v>6517</v>
      </c>
      <c r="D5085" s="2" t="s">
        <v>6849</v>
      </c>
      <c r="E5085" s="1">
        <v>214410</v>
      </c>
      <c r="F5085" s="8" t="s">
        <v>316</v>
      </c>
      <c r="G5085" s="1">
        <v>17153</v>
      </c>
      <c r="H5085" s="1">
        <f t="shared" si="262"/>
        <v>231563</v>
      </c>
      <c r="I5085" s="2" t="s">
        <v>1893</v>
      </c>
      <c r="J5085" s="2" t="s">
        <v>375</v>
      </c>
      <c r="K5085" s="1">
        <f>+VLOOKUP(B5085,[38]Sheet1!$A:$I,6,0)</f>
        <v>214413</v>
      </c>
      <c r="L5085" s="1">
        <f t="shared" si="261"/>
        <v>3</v>
      </c>
      <c r="M5085" s="6">
        <f>+VLOOKUP(B5085,[38]Sheet1!$A:$I,9,0)</f>
        <v>45782</v>
      </c>
      <c r="N5085" t="s">
        <v>6927</v>
      </c>
      <c r="R5085" s="4"/>
    </row>
    <row r="5086" spans="1:18" hidden="1" x14ac:dyDescent="0.2">
      <c r="A5086" s="6">
        <v>45757</v>
      </c>
      <c r="B5086" s="2">
        <v>23039</v>
      </c>
      <c r="C5086" s="2" t="s">
        <v>6517</v>
      </c>
      <c r="D5086" s="2" t="s">
        <v>6850</v>
      </c>
      <c r="E5086" s="1">
        <v>1696795</v>
      </c>
      <c r="F5086" s="8" t="s">
        <v>316</v>
      </c>
      <c r="G5086" s="1">
        <v>135744</v>
      </c>
      <c r="H5086" s="1">
        <f t="shared" si="262"/>
        <v>1832539</v>
      </c>
      <c r="I5086" s="2" t="s">
        <v>1893</v>
      </c>
      <c r="J5086" s="2" t="s">
        <v>375</v>
      </c>
      <c r="K5086" s="1">
        <f>+VLOOKUP(B5086,[38]Sheet1!$A:$I,6,0)</f>
        <v>1696800</v>
      </c>
      <c r="L5086" s="1">
        <f t="shared" si="261"/>
        <v>5</v>
      </c>
      <c r="M5086" s="6">
        <f>+VLOOKUP(B5086,[38]Sheet1!$A:$I,9,0)</f>
        <v>45782</v>
      </c>
      <c r="N5086" t="s">
        <v>6927</v>
      </c>
      <c r="R5086" s="4"/>
    </row>
    <row r="5087" spans="1:18" hidden="1" x14ac:dyDescent="0.2">
      <c r="A5087" s="6">
        <v>45757</v>
      </c>
      <c r="B5087" s="2">
        <v>23040</v>
      </c>
      <c r="C5087" s="2" t="s">
        <v>6517</v>
      </c>
      <c r="D5087" s="2" t="s">
        <v>6851</v>
      </c>
      <c r="E5087" s="1">
        <v>1139375</v>
      </c>
      <c r="F5087" s="8" t="s">
        <v>316</v>
      </c>
      <c r="G5087" s="1">
        <v>91150</v>
      </c>
      <c r="H5087" s="1">
        <f t="shared" si="262"/>
        <v>1230525</v>
      </c>
      <c r="I5087" s="2" t="s">
        <v>1893</v>
      </c>
      <c r="J5087" s="2" t="s">
        <v>375</v>
      </c>
      <c r="K5087" s="1">
        <f>+VLOOKUP(B5087,[38]Sheet1!$A:$I,6,0)</f>
        <v>1139375</v>
      </c>
      <c r="L5087" s="1">
        <f t="shared" si="261"/>
        <v>0</v>
      </c>
      <c r="M5087" s="6">
        <f>+VLOOKUP(B5087,[38]Sheet1!$A:$I,9,0)</f>
        <v>45782</v>
      </c>
      <c r="N5087" t="s">
        <v>6927</v>
      </c>
      <c r="R5087" s="4"/>
    </row>
    <row r="5088" spans="1:18" hidden="1" x14ac:dyDescent="0.2">
      <c r="A5088" s="6">
        <v>45757</v>
      </c>
      <c r="B5088" s="2">
        <v>23041</v>
      </c>
      <c r="C5088" s="2" t="s">
        <v>6517</v>
      </c>
      <c r="D5088" s="2" t="s">
        <v>6852</v>
      </c>
      <c r="E5088" s="1">
        <v>1776920</v>
      </c>
      <c r="F5088" s="8" t="s">
        <v>316</v>
      </c>
      <c r="G5088" s="1">
        <v>142154</v>
      </c>
      <c r="H5088" s="1">
        <f t="shared" si="262"/>
        <v>1919074</v>
      </c>
      <c r="I5088" s="2" t="s">
        <v>1893</v>
      </c>
      <c r="J5088" s="2" t="s">
        <v>375</v>
      </c>
      <c r="K5088" s="1">
        <f>+VLOOKUP(B5088,[38]Sheet1!$A:$I,6,0)</f>
        <v>1776925</v>
      </c>
      <c r="L5088" s="1">
        <f t="shared" si="261"/>
        <v>5</v>
      </c>
      <c r="M5088" s="6">
        <f>+VLOOKUP(B5088,[38]Sheet1!$A:$I,9,0)</f>
        <v>45782</v>
      </c>
      <c r="N5088" t="s">
        <v>6927</v>
      </c>
      <c r="R5088" s="4"/>
    </row>
    <row r="5089" spans="1:18" hidden="1" x14ac:dyDescent="0.2">
      <c r="A5089" s="6">
        <v>45757</v>
      </c>
      <c r="B5089" s="2">
        <v>23042</v>
      </c>
      <c r="C5089" s="2" t="s">
        <v>6517</v>
      </c>
      <c r="D5089" s="2" t="s">
        <v>6853</v>
      </c>
      <c r="E5089" s="1">
        <v>4442300</v>
      </c>
      <c r="F5089" s="8" t="s">
        <v>316</v>
      </c>
      <c r="G5089" s="1">
        <v>355384</v>
      </c>
      <c r="H5089" s="1">
        <f t="shared" si="262"/>
        <v>4797684</v>
      </c>
      <c r="I5089" s="2" t="s">
        <v>1893</v>
      </c>
      <c r="J5089" s="2" t="s">
        <v>375</v>
      </c>
      <c r="K5089" s="1">
        <f>+VLOOKUP(B5089,[38]Sheet1!$A:$I,6,0)</f>
        <v>4442300</v>
      </c>
      <c r="L5089" s="1">
        <f t="shared" si="261"/>
        <v>0</v>
      </c>
      <c r="M5089" s="6">
        <f>+VLOOKUP(B5089,[38]Sheet1!$A:$I,9,0)</f>
        <v>45782</v>
      </c>
      <c r="N5089" t="s">
        <v>6927</v>
      </c>
      <c r="R5089" s="4"/>
    </row>
    <row r="5090" spans="1:18" hidden="1" x14ac:dyDescent="0.2">
      <c r="A5090" s="6">
        <v>45757</v>
      </c>
      <c r="B5090" s="2">
        <v>23043</v>
      </c>
      <c r="C5090" s="2" t="s">
        <v>6517</v>
      </c>
      <c r="D5090" s="2" t="s">
        <v>6854</v>
      </c>
      <c r="E5090" s="1">
        <v>3907645</v>
      </c>
      <c r="F5090" s="8" t="s">
        <v>316</v>
      </c>
      <c r="G5090" s="1">
        <v>312612</v>
      </c>
      <c r="H5090" s="1">
        <f t="shared" si="262"/>
        <v>4220257</v>
      </c>
      <c r="I5090" s="2" t="s">
        <v>1893</v>
      </c>
      <c r="J5090" s="2" t="s">
        <v>375</v>
      </c>
      <c r="K5090" s="1">
        <f>+VLOOKUP(B5090,[38]Sheet1!$A:$I,6,0)</f>
        <v>3907650</v>
      </c>
      <c r="L5090" s="1">
        <f t="shared" si="261"/>
        <v>5</v>
      </c>
      <c r="M5090" s="6">
        <f>+VLOOKUP(B5090,[38]Sheet1!$A:$I,9,0)</f>
        <v>45782</v>
      </c>
      <c r="N5090" t="s">
        <v>6927</v>
      </c>
      <c r="R5090" s="4"/>
    </row>
    <row r="5091" spans="1:18" hidden="1" x14ac:dyDescent="0.2">
      <c r="A5091" s="6">
        <v>45758</v>
      </c>
      <c r="B5091" s="2">
        <v>23424</v>
      </c>
      <c r="C5091" s="2" t="s">
        <v>6517</v>
      </c>
      <c r="D5091" s="2" t="s">
        <v>6855</v>
      </c>
      <c r="E5091" s="1">
        <v>1776920</v>
      </c>
      <c r="F5091" s="8" t="s">
        <v>316</v>
      </c>
      <c r="G5091" s="1">
        <v>142154</v>
      </c>
      <c r="H5091" s="1">
        <f t="shared" si="262"/>
        <v>1919074</v>
      </c>
      <c r="I5091" s="2" t="s">
        <v>2355</v>
      </c>
      <c r="J5091" s="2" t="s">
        <v>2013</v>
      </c>
      <c r="K5091" s="1">
        <f>+VLOOKUP(B5091,[38]Sheet1!$A:$I,6,0)</f>
        <v>1776925</v>
      </c>
      <c r="L5091" s="1">
        <f t="shared" si="261"/>
        <v>5</v>
      </c>
      <c r="M5091" s="6">
        <f>+VLOOKUP(B5091,[38]Sheet1!$A:$I,9,0)</f>
        <v>45782</v>
      </c>
      <c r="N5091" t="s">
        <v>6927</v>
      </c>
      <c r="R5091" s="4"/>
    </row>
    <row r="5092" spans="1:18" hidden="1" x14ac:dyDescent="0.2">
      <c r="A5092" s="6">
        <v>45758</v>
      </c>
      <c r="B5092" s="2">
        <v>23425</v>
      </c>
      <c r="C5092" s="2" t="s">
        <v>6517</v>
      </c>
      <c r="D5092" s="2" t="s">
        <v>6856</v>
      </c>
      <c r="E5092" s="1">
        <v>1003660</v>
      </c>
      <c r="F5092" s="8" t="s">
        <v>316</v>
      </c>
      <c r="G5092" s="1">
        <v>80293</v>
      </c>
      <c r="H5092" s="1">
        <f t="shared" si="262"/>
        <v>1083953</v>
      </c>
      <c r="I5092" s="2" t="s">
        <v>2355</v>
      </c>
      <c r="J5092" s="2" t="s">
        <v>2013</v>
      </c>
      <c r="K5092" s="1">
        <f>+VLOOKUP(B5092,[38]Sheet1!$A:$I,6,0)</f>
        <v>1003663</v>
      </c>
      <c r="L5092" s="1">
        <f t="shared" si="261"/>
        <v>3</v>
      </c>
      <c r="M5092" s="6">
        <f>+VLOOKUP(B5092,[38]Sheet1!$A:$I,9,0)</f>
        <v>45782</v>
      </c>
      <c r="N5092" t="s">
        <v>6927</v>
      </c>
      <c r="R5092" s="4"/>
    </row>
    <row r="5093" spans="1:18" hidden="1" x14ac:dyDescent="0.2">
      <c r="A5093" s="6">
        <v>45761</v>
      </c>
      <c r="B5093" s="2">
        <v>757</v>
      </c>
      <c r="C5093" s="2" t="s">
        <v>6529</v>
      </c>
      <c r="D5093" s="2" t="s">
        <v>1889</v>
      </c>
      <c r="E5093" s="1">
        <v>-365125</v>
      </c>
      <c r="F5093" s="8" t="s">
        <v>316</v>
      </c>
      <c r="G5093" s="1">
        <v>-29210</v>
      </c>
      <c r="H5093" s="1">
        <f t="shared" si="262"/>
        <v>-394335</v>
      </c>
      <c r="I5093" s="2" t="s">
        <v>2119</v>
      </c>
      <c r="J5093" s="2" t="s">
        <v>1150</v>
      </c>
      <c r="K5093" s="1">
        <f>+VLOOKUP(B5093,[38]Sheet1!$A:$I,6,0)</f>
        <v>-365125</v>
      </c>
      <c r="L5093" s="1">
        <f t="shared" si="261"/>
        <v>0</v>
      </c>
      <c r="M5093" s="6">
        <f>+VLOOKUP(B5093,[38]Sheet1!$A:$I,9,0)</f>
        <v>45782</v>
      </c>
      <c r="N5093" t="s">
        <v>6927</v>
      </c>
      <c r="R5093" s="4"/>
    </row>
    <row r="5094" spans="1:18" hidden="1" x14ac:dyDescent="0.2">
      <c r="A5094" s="6">
        <v>45761</v>
      </c>
      <c r="B5094" s="2">
        <v>23553</v>
      </c>
      <c r="C5094" s="2" t="s">
        <v>6517</v>
      </c>
      <c r="D5094" s="2" t="s">
        <v>6857</v>
      </c>
      <c r="E5094" s="1">
        <v>888460</v>
      </c>
      <c r="F5094" s="8" t="s">
        <v>316</v>
      </c>
      <c r="G5094" s="1">
        <v>71077</v>
      </c>
      <c r="H5094" s="1">
        <f t="shared" si="262"/>
        <v>959537</v>
      </c>
      <c r="I5094" s="2" t="s">
        <v>2818</v>
      </c>
      <c r="J5094" s="2" t="s">
        <v>364</v>
      </c>
      <c r="K5094" s="1">
        <f>+VLOOKUP(B5094,[38]Sheet1!$A:$I,6,0)</f>
        <v>888463</v>
      </c>
      <c r="L5094" s="1">
        <f t="shared" si="261"/>
        <v>3</v>
      </c>
      <c r="M5094" s="6">
        <f>+VLOOKUP(B5094,[38]Sheet1!$A:$I,9,0)</f>
        <v>45782</v>
      </c>
      <c r="N5094" t="s">
        <v>6927</v>
      </c>
      <c r="R5094" s="4"/>
    </row>
    <row r="5095" spans="1:18" hidden="1" x14ac:dyDescent="0.2">
      <c r="A5095" s="6">
        <v>45761</v>
      </c>
      <c r="B5095" s="2">
        <v>23554</v>
      </c>
      <c r="C5095" s="2" t="s">
        <v>6517</v>
      </c>
      <c r="D5095" s="2" t="s">
        <v>6858</v>
      </c>
      <c r="E5095" s="1">
        <v>888460</v>
      </c>
      <c r="F5095" s="8" t="s">
        <v>316</v>
      </c>
      <c r="G5095" s="1">
        <v>71077</v>
      </c>
      <c r="H5095" s="1">
        <f t="shared" si="262"/>
        <v>959537</v>
      </c>
      <c r="I5095" s="2" t="s">
        <v>2339</v>
      </c>
      <c r="J5095" s="2" t="s">
        <v>1408</v>
      </c>
      <c r="K5095" s="1">
        <f>+VLOOKUP(B5095,[38]Sheet1!$A:$I,6,0)</f>
        <v>888463</v>
      </c>
      <c r="L5095" s="1">
        <f t="shared" si="261"/>
        <v>3</v>
      </c>
      <c r="M5095" s="6">
        <f>+VLOOKUP(B5095,[38]Sheet1!$A:$I,9,0)</f>
        <v>45782</v>
      </c>
      <c r="N5095" t="s">
        <v>6927</v>
      </c>
      <c r="R5095" s="4"/>
    </row>
    <row r="5096" spans="1:18" hidden="1" x14ac:dyDescent="0.2">
      <c r="A5096" s="6">
        <v>45761</v>
      </c>
      <c r="B5096" s="2">
        <v>23555</v>
      </c>
      <c r="C5096" s="2" t="s">
        <v>6517</v>
      </c>
      <c r="D5096" s="2" t="s">
        <v>6859</v>
      </c>
      <c r="E5096" s="1">
        <v>2953045</v>
      </c>
      <c r="F5096" s="8" t="s">
        <v>316</v>
      </c>
      <c r="G5096" s="1">
        <v>236244</v>
      </c>
      <c r="H5096" s="1">
        <f t="shared" si="262"/>
        <v>3189289</v>
      </c>
      <c r="I5096" s="2" t="s">
        <v>2339</v>
      </c>
      <c r="J5096" s="2" t="s">
        <v>1408</v>
      </c>
      <c r="K5096" s="1">
        <f>+VLOOKUP(B5096,[38]Sheet1!$A:$I,6,0)</f>
        <v>2953050</v>
      </c>
      <c r="L5096" s="1">
        <f t="shared" si="261"/>
        <v>5</v>
      </c>
      <c r="M5096" s="6">
        <f>+VLOOKUP(B5096,[38]Sheet1!$A:$I,9,0)</f>
        <v>45782</v>
      </c>
      <c r="N5096" t="s">
        <v>6927</v>
      </c>
      <c r="R5096" s="4"/>
    </row>
    <row r="5097" spans="1:18" hidden="1" x14ac:dyDescent="0.2">
      <c r="A5097" s="6">
        <v>45761</v>
      </c>
      <c r="B5097" s="2">
        <v>23556</v>
      </c>
      <c r="C5097" s="2" t="s">
        <v>6517</v>
      </c>
      <c r="D5097" s="2" t="s">
        <v>6860</v>
      </c>
      <c r="E5097" s="1">
        <v>3849940</v>
      </c>
      <c r="F5097" s="8" t="s">
        <v>316</v>
      </c>
      <c r="G5097" s="1">
        <v>307995</v>
      </c>
      <c r="H5097" s="1">
        <f t="shared" si="262"/>
        <v>4157935</v>
      </c>
      <c r="I5097" s="2" t="s">
        <v>2355</v>
      </c>
      <c r="J5097" s="2" t="s">
        <v>2013</v>
      </c>
      <c r="K5097" s="1">
        <f>+VLOOKUP(B5097,[38]Sheet1!$A:$I,6,0)</f>
        <v>3849938</v>
      </c>
      <c r="L5097" s="1">
        <f t="shared" si="261"/>
        <v>-2</v>
      </c>
      <c r="M5097" s="6">
        <f>+VLOOKUP(B5097,[38]Sheet1!$A:$I,9,0)</f>
        <v>45782</v>
      </c>
      <c r="N5097" t="s">
        <v>6927</v>
      </c>
      <c r="R5097" s="4"/>
    </row>
    <row r="5098" spans="1:18" hidden="1" x14ac:dyDescent="0.2">
      <c r="A5098" s="6">
        <v>45761</v>
      </c>
      <c r="B5098" s="2">
        <v>23557</v>
      </c>
      <c r="C5098" s="2" t="s">
        <v>6517</v>
      </c>
      <c r="D5098" s="2" t="s">
        <v>6861</v>
      </c>
      <c r="E5098" s="1">
        <v>3421300</v>
      </c>
      <c r="F5098" s="8" t="s">
        <v>316</v>
      </c>
      <c r="G5098" s="1">
        <v>273704</v>
      </c>
      <c r="H5098" s="1">
        <f t="shared" si="262"/>
        <v>3695004</v>
      </c>
      <c r="I5098" s="2" t="s">
        <v>944</v>
      </c>
      <c r="J5098" s="2" t="s">
        <v>319</v>
      </c>
      <c r="K5098" s="1">
        <f>+VLOOKUP(B5098,[38]Sheet1!$A:$I,6,0)</f>
        <v>3421300</v>
      </c>
      <c r="L5098" s="1">
        <f t="shared" si="261"/>
        <v>0</v>
      </c>
      <c r="M5098" s="6">
        <f>+VLOOKUP(B5098,[38]Sheet1!$A:$I,9,0)</f>
        <v>45782</v>
      </c>
      <c r="N5098" t="s">
        <v>6927</v>
      </c>
      <c r="R5098" s="4"/>
    </row>
    <row r="5099" spans="1:18" hidden="1" x14ac:dyDescent="0.2">
      <c r="A5099" s="6">
        <v>45763</v>
      </c>
      <c r="B5099" s="2">
        <v>23800</v>
      </c>
      <c r="C5099" s="2" t="s">
        <v>6517</v>
      </c>
      <c r="D5099" s="2" t="s">
        <v>6862</v>
      </c>
      <c r="E5099" s="1">
        <v>501830</v>
      </c>
      <c r="F5099" s="8" t="s">
        <v>316</v>
      </c>
      <c r="G5099" s="1">
        <v>40146</v>
      </c>
      <c r="H5099" s="1">
        <f t="shared" si="262"/>
        <v>541976</v>
      </c>
      <c r="I5099" s="2" t="s">
        <v>1893</v>
      </c>
      <c r="J5099" s="2" t="s">
        <v>375</v>
      </c>
      <c r="K5099" s="1">
        <f>+VLOOKUP(B5099,[38]Sheet1!$A:$I,6,0)</f>
        <v>501825</v>
      </c>
      <c r="L5099" s="1">
        <f t="shared" si="261"/>
        <v>-5</v>
      </c>
      <c r="M5099" s="6">
        <f>+VLOOKUP(B5099,[38]Sheet1!$A:$I,9,0)</f>
        <v>45782</v>
      </c>
      <c r="N5099" t="s">
        <v>6927</v>
      </c>
      <c r="R5099" s="4"/>
    </row>
    <row r="5100" spans="1:18" hidden="1" x14ac:dyDescent="0.2">
      <c r="A5100" s="6">
        <v>45763</v>
      </c>
      <c r="B5100" s="2">
        <v>23801</v>
      </c>
      <c r="C5100" s="2" t="s">
        <v>6517</v>
      </c>
      <c r="D5100" s="2" t="s">
        <v>6863</v>
      </c>
      <c r="E5100" s="1">
        <v>8884600</v>
      </c>
      <c r="F5100" s="8" t="s">
        <v>316</v>
      </c>
      <c r="G5100" s="1">
        <v>710768</v>
      </c>
      <c r="H5100" s="1">
        <f t="shared" si="262"/>
        <v>9595368</v>
      </c>
      <c r="I5100" s="2" t="s">
        <v>1893</v>
      </c>
      <c r="J5100" s="2" t="s">
        <v>375</v>
      </c>
      <c r="K5100" s="1">
        <f>+VLOOKUP(B5100,[38]Sheet1!$A:$I,6,0)</f>
        <v>8884600</v>
      </c>
      <c r="L5100" s="1">
        <f t="shared" si="261"/>
        <v>0</v>
      </c>
      <c r="M5100" s="6">
        <f>+VLOOKUP(B5100,[38]Sheet1!$A:$I,9,0)</f>
        <v>45782</v>
      </c>
      <c r="N5100" t="s">
        <v>6927</v>
      </c>
      <c r="R5100" s="4"/>
    </row>
    <row r="5101" spans="1:18" hidden="1" x14ac:dyDescent="0.2">
      <c r="A5101" s="6">
        <v>45763</v>
      </c>
      <c r="B5101" s="2">
        <v>23803</v>
      </c>
      <c r="C5101" s="2" t="s">
        <v>6517</v>
      </c>
      <c r="D5101" s="2" t="s">
        <v>6864</v>
      </c>
      <c r="E5101" s="1">
        <v>14342200</v>
      </c>
      <c r="F5101" s="8" t="s">
        <v>316</v>
      </c>
      <c r="G5101" s="1">
        <v>1147376</v>
      </c>
      <c r="H5101" s="1">
        <f t="shared" si="262"/>
        <v>15489576</v>
      </c>
      <c r="I5101" s="2" t="s">
        <v>2355</v>
      </c>
      <c r="J5101" s="2" t="s">
        <v>2013</v>
      </c>
      <c r="K5101" s="1">
        <f>+VLOOKUP(B5101,[38]Sheet1!$A:$I,6,0)</f>
        <v>14342200</v>
      </c>
      <c r="L5101" s="1">
        <f t="shared" si="261"/>
        <v>0</v>
      </c>
      <c r="M5101" s="6">
        <f>+VLOOKUP(B5101,[38]Sheet1!$A:$I,9,0)</f>
        <v>45782</v>
      </c>
      <c r="N5101" t="s">
        <v>6927</v>
      </c>
      <c r="R5101" s="4"/>
    </row>
    <row r="5102" spans="1:18" hidden="1" x14ac:dyDescent="0.2">
      <c r="A5102" s="6">
        <v>45763</v>
      </c>
      <c r="B5102" s="2">
        <v>23804</v>
      </c>
      <c r="C5102" s="2" t="s">
        <v>6517</v>
      </c>
      <c r="D5102" s="2" t="s">
        <v>6865</v>
      </c>
      <c r="E5102" s="1">
        <v>22198760</v>
      </c>
      <c r="F5102" s="8" t="s">
        <v>316</v>
      </c>
      <c r="G5102" s="1">
        <v>1775901</v>
      </c>
      <c r="H5102" s="1">
        <f t="shared" si="262"/>
        <v>23974661</v>
      </c>
      <c r="I5102" s="2" t="s">
        <v>2355</v>
      </c>
      <c r="J5102" s="2" t="s">
        <v>2013</v>
      </c>
      <c r="K5102" s="1">
        <f>+VLOOKUP(B5102,[38]Sheet1!$A:$I,6,0)</f>
        <v>22198763</v>
      </c>
      <c r="L5102" s="1">
        <f t="shared" si="261"/>
        <v>3</v>
      </c>
      <c r="M5102" s="6">
        <f>+VLOOKUP(B5102,[38]Sheet1!$A:$I,9,0)</f>
        <v>45782</v>
      </c>
      <c r="N5102" t="s">
        <v>6927</v>
      </c>
      <c r="R5102" s="4"/>
    </row>
    <row r="5103" spans="1:18" hidden="1" x14ac:dyDescent="0.2">
      <c r="A5103" s="6">
        <v>45763</v>
      </c>
      <c r="B5103" s="2">
        <v>23805</v>
      </c>
      <c r="C5103" s="2" t="s">
        <v>6517</v>
      </c>
      <c r="D5103" s="2" t="s">
        <v>6866</v>
      </c>
      <c r="E5103" s="1">
        <v>3905360</v>
      </c>
      <c r="F5103" s="8" t="s">
        <v>316</v>
      </c>
      <c r="G5103" s="1">
        <v>312429</v>
      </c>
      <c r="H5103" s="1">
        <f t="shared" si="262"/>
        <v>4217789</v>
      </c>
      <c r="I5103" s="2" t="s">
        <v>1222</v>
      </c>
      <c r="J5103" s="2" t="s">
        <v>915</v>
      </c>
      <c r="K5103" s="1">
        <f>+VLOOKUP(B5103,[38]Sheet1!$A:$I,6,0)</f>
        <v>3905363</v>
      </c>
      <c r="L5103" s="1">
        <f t="shared" si="261"/>
        <v>3</v>
      </c>
      <c r="M5103" s="6">
        <f>+VLOOKUP(B5103,[38]Sheet1!$A:$I,9,0)</f>
        <v>45782</v>
      </c>
      <c r="N5103" t="s">
        <v>6927</v>
      </c>
      <c r="R5103" s="4"/>
    </row>
    <row r="5104" spans="1:18" hidden="1" x14ac:dyDescent="0.2">
      <c r="A5104" s="6">
        <v>45765</v>
      </c>
      <c r="B5104" s="2">
        <v>863</v>
      </c>
      <c r="C5104" s="2" t="s">
        <v>6529</v>
      </c>
      <c r="D5104" s="2" t="s">
        <v>1889</v>
      </c>
      <c r="E5104" s="1">
        <v>-266538</v>
      </c>
      <c r="F5104" s="8" t="s">
        <v>316</v>
      </c>
      <c r="G5104" s="1">
        <v>-21323</v>
      </c>
      <c r="H5104" s="1">
        <f t="shared" si="262"/>
        <v>-287861</v>
      </c>
      <c r="I5104" s="2" t="s">
        <v>2818</v>
      </c>
      <c r="J5104" s="2" t="s">
        <v>364</v>
      </c>
      <c r="K5104" s="1">
        <f>+VLOOKUP(B5104,[38]Sheet1!$A:$I,6,0)</f>
        <v>-266537</v>
      </c>
      <c r="L5104" s="1">
        <f t="shared" si="261"/>
        <v>1</v>
      </c>
      <c r="M5104" s="6">
        <f>+VLOOKUP(B5104,[38]Sheet1!$A:$I,9,0)</f>
        <v>45782</v>
      </c>
      <c r="N5104" t="s">
        <v>6927</v>
      </c>
      <c r="R5104" s="4"/>
    </row>
    <row r="5105" spans="1:18" hidden="1" x14ac:dyDescent="0.2">
      <c r="A5105" s="6">
        <v>45765</v>
      </c>
      <c r="B5105" s="2">
        <v>24923</v>
      </c>
      <c r="C5105" s="2" t="s">
        <v>6517</v>
      </c>
      <c r="D5105" s="2" t="s">
        <v>6867</v>
      </c>
      <c r="E5105" s="1">
        <v>3905360</v>
      </c>
      <c r="F5105" s="8" t="s">
        <v>316</v>
      </c>
      <c r="G5105" s="1">
        <v>312429</v>
      </c>
      <c r="H5105" s="1">
        <f t="shared" si="262"/>
        <v>4217789</v>
      </c>
      <c r="I5105" s="2" t="s">
        <v>1900</v>
      </c>
      <c r="J5105" s="2" t="s">
        <v>441</v>
      </c>
      <c r="K5105" s="1">
        <f>+VLOOKUP(B5105,[38]Sheet1!$A:$I,6,0)</f>
        <v>3905363</v>
      </c>
      <c r="L5105" s="1">
        <f t="shared" si="261"/>
        <v>3</v>
      </c>
      <c r="M5105" s="6">
        <f>+VLOOKUP(B5105,[38]Sheet1!$A:$I,9,0)</f>
        <v>45782</v>
      </c>
      <c r="N5105" t="s">
        <v>6927</v>
      </c>
      <c r="R5105" s="4"/>
    </row>
    <row r="5106" spans="1:18" hidden="1" x14ac:dyDescent="0.2">
      <c r="A5106" s="6">
        <v>45765</v>
      </c>
      <c r="B5106" s="2">
        <v>24924</v>
      </c>
      <c r="C5106" s="2" t="s">
        <v>6517</v>
      </c>
      <c r="D5106" s="2" t="s">
        <v>6868</v>
      </c>
      <c r="E5106" s="1">
        <v>2841140</v>
      </c>
      <c r="F5106" s="8" t="s">
        <v>316</v>
      </c>
      <c r="G5106" s="1">
        <v>227291</v>
      </c>
      <c r="H5106" s="1">
        <f t="shared" si="262"/>
        <v>3068431</v>
      </c>
      <c r="I5106" s="2" t="s">
        <v>1796</v>
      </c>
      <c r="J5106" s="2" t="s">
        <v>913</v>
      </c>
      <c r="K5106" s="1">
        <f>+VLOOKUP(B5106,[38]Sheet1!$A:$I,6,0)</f>
        <v>2841138</v>
      </c>
      <c r="L5106" s="1">
        <f t="shared" si="261"/>
        <v>-2</v>
      </c>
      <c r="M5106" s="6">
        <f>+VLOOKUP(B5106,[38]Sheet1!$A:$I,9,0)</f>
        <v>45782</v>
      </c>
      <c r="N5106" t="s">
        <v>6927</v>
      </c>
      <c r="R5106" s="4"/>
    </row>
    <row r="5107" spans="1:18" hidden="1" x14ac:dyDescent="0.2">
      <c r="A5107" s="6">
        <v>45765</v>
      </c>
      <c r="B5107" s="2">
        <v>24925</v>
      </c>
      <c r="C5107" s="2" t="s">
        <v>6517</v>
      </c>
      <c r="D5107" s="2" t="s">
        <v>6869</v>
      </c>
      <c r="E5107" s="1">
        <v>3003228</v>
      </c>
      <c r="F5107" s="8" t="s">
        <v>316</v>
      </c>
      <c r="G5107" s="1">
        <v>240258</v>
      </c>
      <c r="H5107" s="1">
        <f t="shared" si="262"/>
        <v>3243486</v>
      </c>
      <c r="I5107" s="2" t="s">
        <v>1796</v>
      </c>
      <c r="J5107" s="2" t="s">
        <v>913</v>
      </c>
      <c r="K5107" s="1">
        <f>+VLOOKUP(B5107,[38]Sheet1!$A:$I,6,0)</f>
        <v>3003225</v>
      </c>
      <c r="L5107" s="1">
        <f t="shared" si="261"/>
        <v>-3</v>
      </c>
      <c r="M5107" s="6">
        <f>+VLOOKUP(B5107,[38]Sheet1!$A:$I,9,0)</f>
        <v>45782</v>
      </c>
      <c r="N5107" t="s">
        <v>6927</v>
      </c>
      <c r="R5107" s="4"/>
    </row>
    <row r="5108" spans="1:18" hidden="1" x14ac:dyDescent="0.2">
      <c r="A5108" s="6">
        <v>45765</v>
      </c>
      <c r="B5108" s="2">
        <v>24926</v>
      </c>
      <c r="C5108" s="2" t="s">
        <v>6517</v>
      </c>
      <c r="D5108" s="2" t="s">
        <v>6870</v>
      </c>
      <c r="E5108" s="1">
        <v>3905360</v>
      </c>
      <c r="F5108" s="8" t="s">
        <v>316</v>
      </c>
      <c r="G5108" s="1">
        <v>312429</v>
      </c>
      <c r="H5108" s="1">
        <f t="shared" si="262"/>
        <v>4217789</v>
      </c>
      <c r="I5108" s="2" t="s">
        <v>1554</v>
      </c>
      <c r="J5108" s="2" t="s">
        <v>2830</v>
      </c>
      <c r="K5108" s="1">
        <f>+VLOOKUP(B5108,[38]Sheet1!$A:$I,6,0)</f>
        <v>3905363</v>
      </c>
      <c r="L5108" s="1">
        <f t="shared" si="261"/>
        <v>3</v>
      </c>
      <c r="M5108" s="6">
        <f>+VLOOKUP(B5108,[38]Sheet1!$A:$I,9,0)</f>
        <v>45782</v>
      </c>
      <c r="N5108" t="s">
        <v>6927</v>
      </c>
      <c r="R5108" s="4"/>
    </row>
    <row r="5109" spans="1:18" hidden="1" x14ac:dyDescent="0.2">
      <c r="A5109" s="6">
        <v>45765</v>
      </c>
      <c r="B5109" s="2">
        <v>24927</v>
      </c>
      <c r="C5109" s="2" t="s">
        <v>6517</v>
      </c>
      <c r="D5109" s="2" t="s">
        <v>6871</v>
      </c>
      <c r="E5109" s="1">
        <v>7810720</v>
      </c>
      <c r="F5109" s="8" t="s">
        <v>316</v>
      </c>
      <c r="G5109" s="1">
        <v>624858</v>
      </c>
      <c r="H5109" s="1">
        <f t="shared" si="262"/>
        <v>8435578</v>
      </c>
      <c r="I5109" s="2" t="s">
        <v>2818</v>
      </c>
      <c r="J5109" s="2" t="s">
        <v>364</v>
      </c>
      <c r="K5109" s="1">
        <f>+VLOOKUP(B5109,[38]Sheet1!$A:$I,6,0)</f>
        <v>7810725</v>
      </c>
      <c r="L5109" s="1">
        <f t="shared" si="261"/>
        <v>5</v>
      </c>
      <c r="M5109" s="6">
        <f>+VLOOKUP(B5109,[38]Sheet1!$A:$I,9,0)</f>
        <v>45782</v>
      </c>
      <c r="N5109" t="s">
        <v>6927</v>
      </c>
      <c r="R5109" s="4"/>
    </row>
    <row r="5110" spans="1:18" hidden="1" x14ac:dyDescent="0.2">
      <c r="A5110" s="6">
        <v>45765</v>
      </c>
      <c r="B5110" s="2">
        <v>24928</v>
      </c>
      <c r="C5110" s="2" t="s">
        <v>6517</v>
      </c>
      <c r="D5110" s="2" t="s">
        <v>6872</v>
      </c>
      <c r="E5110" s="1">
        <v>888460</v>
      </c>
      <c r="F5110" s="8" t="s">
        <v>316</v>
      </c>
      <c r="G5110" s="1">
        <v>71077</v>
      </c>
      <c r="H5110" s="1">
        <f t="shared" si="262"/>
        <v>959537</v>
      </c>
      <c r="I5110" s="2" t="s">
        <v>124</v>
      </c>
      <c r="J5110" s="2" t="s">
        <v>1197</v>
      </c>
      <c r="K5110" s="1">
        <f>+VLOOKUP(B5110,[38]Sheet1!$A:$I,6,0)</f>
        <v>888463</v>
      </c>
      <c r="L5110" s="1">
        <f t="shared" si="261"/>
        <v>3</v>
      </c>
      <c r="M5110" s="6">
        <f>+VLOOKUP(B5110,[38]Sheet1!$A:$I,9,0)</f>
        <v>45782</v>
      </c>
      <c r="N5110" t="s">
        <v>6927</v>
      </c>
      <c r="R5110" s="4"/>
    </row>
    <row r="5111" spans="1:18" hidden="1" x14ac:dyDescent="0.2">
      <c r="A5111" s="6">
        <v>45765</v>
      </c>
      <c r="B5111" s="2">
        <v>24929</v>
      </c>
      <c r="C5111" s="2" t="s">
        <v>6517</v>
      </c>
      <c r="D5111" s="2" t="s">
        <v>6873</v>
      </c>
      <c r="E5111" s="1">
        <v>1468620</v>
      </c>
      <c r="F5111" s="8" t="s">
        <v>316</v>
      </c>
      <c r="G5111" s="1">
        <v>117490</v>
      </c>
      <c r="H5111" s="1">
        <f t="shared" si="262"/>
        <v>1586110</v>
      </c>
      <c r="I5111" s="2" t="s">
        <v>24</v>
      </c>
      <c r="J5111" s="2" t="s">
        <v>349</v>
      </c>
      <c r="K5111" s="1">
        <f>+VLOOKUP(B5111,[38]Sheet1!$A:$I,6,0)</f>
        <v>1468625</v>
      </c>
      <c r="L5111" s="1">
        <f t="shared" si="261"/>
        <v>5</v>
      </c>
      <c r="M5111" s="6">
        <f>+VLOOKUP(B5111,[38]Sheet1!$A:$I,9,0)</f>
        <v>45782</v>
      </c>
      <c r="N5111" t="s">
        <v>6927</v>
      </c>
      <c r="R5111" s="4"/>
    </row>
    <row r="5112" spans="1:18" hidden="1" x14ac:dyDescent="0.2">
      <c r="A5112" s="6">
        <v>45765</v>
      </c>
      <c r="B5112" s="2">
        <v>24930</v>
      </c>
      <c r="C5112" s="2" t="s">
        <v>6517</v>
      </c>
      <c r="D5112" s="2" t="s">
        <v>6874</v>
      </c>
      <c r="E5112" s="1">
        <v>1468620</v>
      </c>
      <c r="F5112" s="8" t="s">
        <v>316</v>
      </c>
      <c r="G5112" s="1">
        <v>117490</v>
      </c>
      <c r="H5112" s="1">
        <f t="shared" si="262"/>
        <v>1586110</v>
      </c>
      <c r="I5112" s="2" t="s">
        <v>2818</v>
      </c>
      <c r="J5112" s="2" t="s">
        <v>364</v>
      </c>
      <c r="K5112" s="1">
        <f>+VLOOKUP(B5112,[38]Sheet1!$A:$I,6,0)</f>
        <v>1468625</v>
      </c>
      <c r="L5112" s="1">
        <f t="shared" si="261"/>
        <v>5</v>
      </c>
      <c r="M5112" s="6">
        <f>+VLOOKUP(B5112,[38]Sheet1!$A:$I,9,0)</f>
        <v>45782</v>
      </c>
      <c r="N5112" t="s">
        <v>6927</v>
      </c>
      <c r="R5112" s="4"/>
    </row>
    <row r="5113" spans="1:18" hidden="1" x14ac:dyDescent="0.2">
      <c r="A5113" s="6">
        <v>45765</v>
      </c>
      <c r="B5113" s="2">
        <v>24931</v>
      </c>
      <c r="C5113" s="2" t="s">
        <v>6517</v>
      </c>
      <c r="D5113" s="2" t="s">
        <v>6875</v>
      </c>
      <c r="E5113" s="1">
        <v>3905360</v>
      </c>
      <c r="F5113" s="8" t="s">
        <v>316</v>
      </c>
      <c r="G5113" s="1">
        <v>312429</v>
      </c>
      <c r="H5113" s="1">
        <f t="shared" si="262"/>
        <v>4217789</v>
      </c>
      <c r="I5113" s="2" t="s">
        <v>2339</v>
      </c>
      <c r="J5113" s="2" t="s">
        <v>1408</v>
      </c>
      <c r="K5113" s="1">
        <f>+VLOOKUP(B5113,[38]Sheet1!$A:$I,6,0)</f>
        <v>3905363</v>
      </c>
      <c r="L5113" s="1">
        <f t="shared" si="261"/>
        <v>3</v>
      </c>
      <c r="M5113" s="6">
        <f>+VLOOKUP(B5113,[38]Sheet1!$A:$I,9,0)</f>
        <v>45782</v>
      </c>
      <c r="N5113" t="s">
        <v>6927</v>
      </c>
      <c r="R5113" s="4"/>
    </row>
    <row r="5114" spans="1:18" hidden="1" x14ac:dyDescent="0.2">
      <c r="A5114" s="6">
        <v>45765</v>
      </c>
      <c r="B5114" s="2">
        <v>24932</v>
      </c>
      <c r="C5114" s="2" t="s">
        <v>6517</v>
      </c>
      <c r="D5114" s="2" t="s">
        <v>6876</v>
      </c>
      <c r="E5114" s="1">
        <v>3421300</v>
      </c>
      <c r="F5114" s="8" t="s">
        <v>316</v>
      </c>
      <c r="G5114" s="1">
        <v>273704</v>
      </c>
      <c r="H5114" s="1">
        <f t="shared" si="262"/>
        <v>3695004</v>
      </c>
      <c r="I5114" s="2" t="s">
        <v>2339</v>
      </c>
      <c r="J5114" s="2" t="s">
        <v>1408</v>
      </c>
      <c r="K5114" s="1">
        <f>+VLOOKUP(B5114,[38]Sheet1!$A:$I,6,0)</f>
        <v>3421300</v>
      </c>
      <c r="L5114" s="1">
        <f t="shared" si="261"/>
        <v>0</v>
      </c>
      <c r="M5114" s="6">
        <f>+VLOOKUP(B5114,[38]Sheet1!$A:$I,9,0)</f>
        <v>45782</v>
      </c>
      <c r="N5114" t="s">
        <v>6927</v>
      </c>
      <c r="R5114" s="4"/>
    </row>
    <row r="5115" spans="1:18" hidden="1" x14ac:dyDescent="0.2">
      <c r="A5115" s="6">
        <v>45769</v>
      </c>
      <c r="B5115" s="2">
        <v>868</v>
      </c>
      <c r="C5115" s="2" t="s">
        <v>6529</v>
      </c>
      <c r="D5115" s="2" t="s">
        <v>1889</v>
      </c>
      <c r="E5115" s="1">
        <v>-88846</v>
      </c>
      <c r="F5115" s="8" t="s">
        <v>316</v>
      </c>
      <c r="G5115" s="1">
        <v>-7108</v>
      </c>
      <c r="H5115" s="1">
        <f t="shared" si="262"/>
        <v>-95954</v>
      </c>
      <c r="I5115" s="2" t="s">
        <v>944</v>
      </c>
      <c r="J5115" s="2" t="s">
        <v>319</v>
      </c>
      <c r="K5115" s="1">
        <f>+VLOOKUP(B5115,[38]Sheet1!$A:$I,6,0)</f>
        <v>-88850</v>
      </c>
      <c r="L5115" s="1">
        <f t="shared" ref="L5115:L5168" si="263">+K5115-E5115</f>
        <v>-4</v>
      </c>
      <c r="M5115" s="6">
        <f>+VLOOKUP(B5115,[38]Sheet1!$A:$I,9,0)</f>
        <v>45782</v>
      </c>
      <c r="N5115" t="s">
        <v>6927</v>
      </c>
      <c r="R5115" s="4"/>
    </row>
    <row r="5116" spans="1:18" hidden="1" x14ac:dyDescent="0.2">
      <c r="A5116" s="6">
        <v>45769</v>
      </c>
      <c r="B5116" s="2">
        <v>25271</v>
      </c>
      <c r="C5116" s="2" t="s">
        <v>6517</v>
      </c>
      <c r="D5116" s="2" t="s">
        <v>6877</v>
      </c>
      <c r="E5116" s="1">
        <v>5330760</v>
      </c>
      <c r="F5116" s="8" t="s">
        <v>316</v>
      </c>
      <c r="G5116" s="1">
        <v>426461</v>
      </c>
      <c r="H5116" s="1">
        <f t="shared" si="262"/>
        <v>5757221</v>
      </c>
      <c r="I5116" s="2" t="s">
        <v>2355</v>
      </c>
      <c r="J5116" s="2" t="s">
        <v>2013</v>
      </c>
      <c r="K5116" s="1">
        <f>+VLOOKUP(B5116,[38]Sheet1!$A:$I,6,0)</f>
        <v>5330763</v>
      </c>
      <c r="L5116" s="1">
        <f t="shared" si="263"/>
        <v>3</v>
      </c>
      <c r="M5116" s="6">
        <f>+VLOOKUP(B5116,[38]Sheet1!$A:$I,9,0)</f>
        <v>45782</v>
      </c>
      <c r="N5116" t="s">
        <v>6927</v>
      </c>
      <c r="R5116" s="4"/>
    </row>
    <row r="5117" spans="1:18" hidden="1" x14ac:dyDescent="0.2">
      <c r="A5117" s="6">
        <v>45769</v>
      </c>
      <c r="B5117" s="2">
        <v>25272</v>
      </c>
      <c r="C5117" s="2" t="s">
        <v>6517</v>
      </c>
      <c r="D5117" s="2" t="s">
        <v>6878</v>
      </c>
      <c r="E5117" s="1">
        <v>1952680</v>
      </c>
      <c r="F5117" s="8" t="s">
        <v>316</v>
      </c>
      <c r="G5117" s="1">
        <v>156214</v>
      </c>
      <c r="H5117" s="1">
        <f t="shared" si="262"/>
        <v>2108894</v>
      </c>
      <c r="I5117" s="2" t="s">
        <v>2119</v>
      </c>
      <c r="J5117" s="2" t="s">
        <v>1150</v>
      </c>
      <c r="K5117" s="1">
        <f>+VLOOKUP(B5117,[38]Sheet1!$A:$I,6,0)</f>
        <v>1952675</v>
      </c>
      <c r="L5117" s="1">
        <f t="shared" si="263"/>
        <v>-5</v>
      </c>
      <c r="M5117" s="6">
        <f>+VLOOKUP(B5117,[38]Sheet1!$A:$I,9,0)</f>
        <v>45782</v>
      </c>
      <c r="N5117" t="s">
        <v>6927</v>
      </c>
      <c r="R5117" s="4"/>
    </row>
    <row r="5118" spans="1:18" hidden="1" x14ac:dyDescent="0.2">
      <c r="A5118" s="6">
        <v>45769</v>
      </c>
      <c r="B5118" s="2">
        <v>25273</v>
      </c>
      <c r="C5118" s="2" t="s">
        <v>6517</v>
      </c>
      <c r="D5118" s="2" t="s">
        <v>6879</v>
      </c>
      <c r="E5118" s="1">
        <v>1003660</v>
      </c>
      <c r="F5118" s="8" t="s">
        <v>316</v>
      </c>
      <c r="G5118" s="1">
        <v>80293</v>
      </c>
      <c r="H5118" s="1">
        <f t="shared" si="262"/>
        <v>1083953</v>
      </c>
      <c r="I5118" s="2" t="s">
        <v>2355</v>
      </c>
      <c r="J5118" s="2" t="s">
        <v>2013</v>
      </c>
      <c r="K5118" s="1">
        <f>+VLOOKUP(B5118,[38]Sheet1!$A:$I,6,0)</f>
        <v>1003663</v>
      </c>
      <c r="L5118" s="1">
        <f t="shared" si="263"/>
        <v>3</v>
      </c>
      <c r="M5118" s="6">
        <f>+VLOOKUP(B5118,[38]Sheet1!$A:$I,9,0)</f>
        <v>45782</v>
      </c>
      <c r="N5118" t="s">
        <v>6927</v>
      </c>
      <c r="R5118" s="4"/>
    </row>
    <row r="5119" spans="1:18" hidden="1" x14ac:dyDescent="0.2">
      <c r="A5119" s="6">
        <v>45769</v>
      </c>
      <c r="B5119" s="2">
        <v>25274</v>
      </c>
      <c r="C5119" s="2" t="s">
        <v>6517</v>
      </c>
      <c r="D5119" s="2" t="s">
        <v>6880</v>
      </c>
      <c r="E5119" s="1">
        <v>734310</v>
      </c>
      <c r="F5119" s="8" t="s">
        <v>316</v>
      </c>
      <c r="G5119" s="1">
        <v>58745</v>
      </c>
      <c r="H5119" s="1">
        <f t="shared" si="262"/>
        <v>793055</v>
      </c>
      <c r="I5119" s="2" t="s">
        <v>2355</v>
      </c>
      <c r="J5119" s="2" t="s">
        <v>2013</v>
      </c>
      <c r="K5119" s="1">
        <f>+VLOOKUP(B5119,[38]Sheet1!$A:$I,6,0)</f>
        <v>734313</v>
      </c>
      <c r="L5119" s="1">
        <f t="shared" si="263"/>
        <v>3</v>
      </c>
      <c r="M5119" s="6">
        <f>+VLOOKUP(B5119,[38]Sheet1!$A:$I,9,0)</f>
        <v>45782</v>
      </c>
      <c r="N5119" t="s">
        <v>6927</v>
      </c>
      <c r="R5119" s="4"/>
    </row>
    <row r="5120" spans="1:18" hidden="1" x14ac:dyDescent="0.2">
      <c r="A5120" s="6">
        <v>45769</v>
      </c>
      <c r="B5120" s="2">
        <v>25275</v>
      </c>
      <c r="C5120" s="2" t="s">
        <v>6517</v>
      </c>
      <c r="D5120" s="2" t="s">
        <v>6881</v>
      </c>
      <c r="E5120" s="1">
        <v>1468620</v>
      </c>
      <c r="F5120" s="8" t="s">
        <v>316</v>
      </c>
      <c r="G5120" s="1">
        <v>117490</v>
      </c>
      <c r="H5120" s="1">
        <f t="shared" si="262"/>
        <v>1586110</v>
      </c>
      <c r="I5120" s="2" t="s">
        <v>1900</v>
      </c>
      <c r="J5120" s="2" t="s">
        <v>441</v>
      </c>
      <c r="K5120" s="1">
        <f>+VLOOKUP(B5120,[38]Sheet1!$A:$I,6,0)</f>
        <v>1468625</v>
      </c>
      <c r="L5120" s="1">
        <f t="shared" si="263"/>
        <v>5</v>
      </c>
      <c r="M5120" s="6">
        <f>+VLOOKUP(B5120,[38]Sheet1!$A:$I,9,0)</f>
        <v>45782</v>
      </c>
      <c r="N5120" t="s">
        <v>6927</v>
      </c>
      <c r="R5120" s="4"/>
    </row>
    <row r="5121" spans="1:18" hidden="1" x14ac:dyDescent="0.2">
      <c r="A5121" s="6">
        <v>45769</v>
      </c>
      <c r="B5121" s="2">
        <v>25276</v>
      </c>
      <c r="C5121" s="2" t="s">
        <v>6517</v>
      </c>
      <c r="D5121" s="2" t="s">
        <v>6882</v>
      </c>
      <c r="E5121" s="1">
        <v>888460</v>
      </c>
      <c r="F5121" s="8" t="s">
        <v>316</v>
      </c>
      <c r="G5121" s="1">
        <v>71077</v>
      </c>
      <c r="H5121" s="1">
        <f t="shared" si="262"/>
        <v>959537</v>
      </c>
      <c r="I5121" s="2" t="s">
        <v>944</v>
      </c>
      <c r="J5121" s="2" t="s">
        <v>319</v>
      </c>
      <c r="K5121" s="1">
        <f>+VLOOKUP(B5121,[38]Sheet1!$A:$I,6,0)</f>
        <v>888463</v>
      </c>
      <c r="L5121" s="1">
        <f t="shared" si="263"/>
        <v>3</v>
      </c>
      <c r="M5121" s="6">
        <f>+VLOOKUP(B5121,[38]Sheet1!$A:$I,9,0)</f>
        <v>45782</v>
      </c>
      <c r="N5121" t="s">
        <v>6927</v>
      </c>
      <c r="R5121" s="4"/>
    </row>
    <row r="5122" spans="1:18" hidden="1" x14ac:dyDescent="0.2">
      <c r="A5122" s="6">
        <v>45769</v>
      </c>
      <c r="B5122" s="2">
        <v>25277</v>
      </c>
      <c r="C5122" s="2" t="s">
        <v>6517</v>
      </c>
      <c r="D5122" s="2" t="s">
        <v>6883</v>
      </c>
      <c r="E5122" s="1">
        <v>1468620</v>
      </c>
      <c r="F5122" s="8" t="s">
        <v>316</v>
      </c>
      <c r="G5122" s="1">
        <v>117490</v>
      </c>
      <c r="H5122" s="1">
        <f t="shared" si="262"/>
        <v>1586110</v>
      </c>
      <c r="I5122" s="2" t="s">
        <v>2354</v>
      </c>
      <c r="J5122" s="2" t="s">
        <v>442</v>
      </c>
      <c r="K5122" s="1">
        <f>+VLOOKUP(B5122,[38]Sheet1!$A:$I,6,0)</f>
        <v>1468625</v>
      </c>
      <c r="L5122" s="1">
        <f t="shared" si="263"/>
        <v>5</v>
      </c>
      <c r="M5122" s="6">
        <f>+VLOOKUP(B5122,[38]Sheet1!$A:$I,9,0)</f>
        <v>45782</v>
      </c>
      <c r="N5122" t="s">
        <v>6927</v>
      </c>
      <c r="R5122" s="4"/>
    </row>
    <row r="5123" spans="1:18" hidden="1" x14ac:dyDescent="0.2">
      <c r="A5123" s="6">
        <v>45769</v>
      </c>
      <c r="B5123" s="2">
        <v>25278</v>
      </c>
      <c r="C5123" s="2" t="s">
        <v>6517</v>
      </c>
      <c r="D5123" s="2" t="s">
        <v>6884</v>
      </c>
      <c r="E5123" s="1">
        <v>1468620</v>
      </c>
      <c r="F5123" s="8" t="s">
        <v>316</v>
      </c>
      <c r="G5123" s="1">
        <v>117490</v>
      </c>
      <c r="H5123" s="1">
        <f t="shared" si="262"/>
        <v>1586110</v>
      </c>
      <c r="I5123" s="2" t="s">
        <v>431</v>
      </c>
      <c r="J5123" s="2" t="s">
        <v>2857</v>
      </c>
      <c r="K5123" s="1">
        <f>+VLOOKUP(B5123,[38]Sheet1!$A:$I,6,0)</f>
        <v>1468625</v>
      </c>
      <c r="L5123" s="1">
        <f t="shared" si="263"/>
        <v>5</v>
      </c>
      <c r="M5123" s="6">
        <f>+VLOOKUP(B5123,[38]Sheet1!$A:$I,9,0)</f>
        <v>45782</v>
      </c>
      <c r="N5123" t="s">
        <v>6927</v>
      </c>
      <c r="R5123" s="4"/>
    </row>
    <row r="5124" spans="1:18" hidden="1" x14ac:dyDescent="0.2">
      <c r="A5124" s="6">
        <v>45769</v>
      </c>
      <c r="B5124" s="2">
        <v>25279</v>
      </c>
      <c r="C5124" s="2" t="s">
        <v>6517</v>
      </c>
      <c r="D5124" s="2" t="s">
        <v>6885</v>
      </c>
      <c r="E5124" s="1">
        <v>1952680</v>
      </c>
      <c r="F5124" s="8" t="s">
        <v>316</v>
      </c>
      <c r="G5124" s="1">
        <v>156214</v>
      </c>
      <c r="H5124" s="1">
        <f t="shared" si="262"/>
        <v>2108894</v>
      </c>
      <c r="I5124" s="2" t="s">
        <v>2818</v>
      </c>
      <c r="J5124" s="2" t="s">
        <v>364</v>
      </c>
      <c r="K5124" s="1">
        <f>+VLOOKUP(B5124,[38]Sheet1!$A:$I,6,0)</f>
        <v>1952675</v>
      </c>
      <c r="L5124" s="1">
        <f t="shared" si="263"/>
        <v>-5</v>
      </c>
      <c r="M5124" s="6">
        <f>+VLOOKUP(B5124,[38]Sheet1!$A:$I,9,0)</f>
        <v>45782</v>
      </c>
      <c r="N5124" t="s">
        <v>6927</v>
      </c>
      <c r="R5124" s="4"/>
    </row>
    <row r="5125" spans="1:18" hidden="1" x14ac:dyDescent="0.2">
      <c r="A5125" s="6">
        <v>45769</v>
      </c>
      <c r="B5125" s="2">
        <v>25280</v>
      </c>
      <c r="C5125" s="2" t="s">
        <v>6517</v>
      </c>
      <c r="D5125" s="2" t="s">
        <v>6886</v>
      </c>
      <c r="E5125" s="1">
        <v>1952680</v>
      </c>
      <c r="F5125" s="8" t="s">
        <v>316</v>
      </c>
      <c r="G5125" s="1">
        <v>156214</v>
      </c>
      <c r="H5125" s="1">
        <f t="shared" si="262"/>
        <v>2108894</v>
      </c>
      <c r="I5125" s="2" t="s">
        <v>24</v>
      </c>
      <c r="J5125" s="2" t="s">
        <v>349</v>
      </c>
      <c r="K5125" s="1">
        <f>+VLOOKUP(B5125,[38]Sheet1!$A:$I,6,0)</f>
        <v>1952675</v>
      </c>
      <c r="L5125" s="1">
        <f t="shared" si="263"/>
        <v>-5</v>
      </c>
      <c r="M5125" s="6">
        <f>+VLOOKUP(B5125,[38]Sheet1!$A:$I,9,0)</f>
        <v>45782</v>
      </c>
      <c r="N5125" t="s">
        <v>6927</v>
      </c>
      <c r="R5125" s="4"/>
    </row>
    <row r="5126" spans="1:18" hidden="1" x14ac:dyDescent="0.2">
      <c r="A5126" s="6">
        <v>45769</v>
      </c>
      <c r="B5126" s="2">
        <v>25281</v>
      </c>
      <c r="C5126" s="2" t="s">
        <v>6517</v>
      </c>
      <c r="D5126" s="2" t="s">
        <v>6887</v>
      </c>
      <c r="E5126" s="1">
        <v>1952680</v>
      </c>
      <c r="F5126" s="8" t="s">
        <v>316</v>
      </c>
      <c r="G5126" s="1">
        <v>156214</v>
      </c>
      <c r="H5126" s="1">
        <f t="shared" si="262"/>
        <v>2108894</v>
      </c>
      <c r="I5126" s="2" t="s">
        <v>1893</v>
      </c>
      <c r="J5126" s="2" t="s">
        <v>375</v>
      </c>
      <c r="K5126" s="1">
        <f>+VLOOKUP(B5126,[38]Sheet1!$A:$I,6,0)</f>
        <v>1952675</v>
      </c>
      <c r="L5126" s="1">
        <f t="shared" si="263"/>
        <v>-5</v>
      </c>
      <c r="M5126" s="6">
        <f>+VLOOKUP(B5126,[38]Sheet1!$A:$I,9,0)</f>
        <v>45782</v>
      </c>
      <c r="N5126" t="s">
        <v>6927</v>
      </c>
      <c r="R5126" s="4"/>
    </row>
    <row r="5127" spans="1:18" hidden="1" x14ac:dyDescent="0.2">
      <c r="A5127" s="6">
        <v>45769</v>
      </c>
      <c r="B5127" s="2">
        <v>25282</v>
      </c>
      <c r="C5127" s="2" t="s">
        <v>6517</v>
      </c>
      <c r="D5127" s="2" t="s">
        <v>6888</v>
      </c>
      <c r="E5127" s="1">
        <v>4442300</v>
      </c>
      <c r="F5127" s="8" t="s">
        <v>316</v>
      </c>
      <c r="G5127" s="1">
        <v>355384</v>
      </c>
      <c r="H5127" s="1">
        <f t="shared" si="262"/>
        <v>4797684</v>
      </c>
      <c r="I5127" s="2" t="s">
        <v>1893</v>
      </c>
      <c r="J5127" s="2" t="s">
        <v>375</v>
      </c>
      <c r="K5127" s="1">
        <f>+VLOOKUP(B5127,[38]Sheet1!$A:$I,6,0)</f>
        <v>4442300</v>
      </c>
      <c r="L5127" s="1">
        <f t="shared" si="263"/>
        <v>0</v>
      </c>
      <c r="M5127" s="6">
        <f>+VLOOKUP(B5127,[38]Sheet1!$A:$I,9,0)</f>
        <v>45782</v>
      </c>
      <c r="N5127" t="s">
        <v>6927</v>
      </c>
      <c r="R5127" s="4"/>
    </row>
    <row r="5128" spans="1:18" hidden="1" x14ac:dyDescent="0.2">
      <c r="A5128" s="6">
        <v>45769</v>
      </c>
      <c r="B5128" s="2">
        <v>25283</v>
      </c>
      <c r="C5128" s="2" t="s">
        <v>6517</v>
      </c>
      <c r="D5128" s="2" t="s">
        <v>6889</v>
      </c>
      <c r="E5128" s="1">
        <v>1952680</v>
      </c>
      <c r="F5128" s="8" t="s">
        <v>316</v>
      </c>
      <c r="G5128" s="1">
        <v>156214</v>
      </c>
      <c r="H5128" s="1">
        <f t="shared" si="262"/>
        <v>2108894</v>
      </c>
      <c r="I5128" s="2" t="s">
        <v>1893</v>
      </c>
      <c r="J5128" s="2" t="s">
        <v>375</v>
      </c>
      <c r="K5128" s="1">
        <f>+VLOOKUP(B5128,[38]Sheet1!$A:$I,6,0)</f>
        <v>1952675</v>
      </c>
      <c r="L5128" s="1">
        <f t="shared" si="263"/>
        <v>-5</v>
      </c>
      <c r="M5128" s="6">
        <f>+VLOOKUP(B5128,[38]Sheet1!$A:$I,9,0)</f>
        <v>45782</v>
      </c>
      <c r="N5128" t="s">
        <v>6927</v>
      </c>
      <c r="R5128" s="4"/>
    </row>
    <row r="5129" spans="1:18" hidden="1" x14ac:dyDescent="0.2">
      <c r="A5129" s="6">
        <v>45769</v>
      </c>
      <c r="B5129" s="2">
        <v>25284</v>
      </c>
      <c r="C5129" s="2" t="s">
        <v>6517</v>
      </c>
      <c r="D5129" s="2" t="s">
        <v>6890</v>
      </c>
      <c r="E5129" s="1">
        <v>1952680</v>
      </c>
      <c r="F5129" s="8" t="s">
        <v>316</v>
      </c>
      <c r="G5129" s="1">
        <v>156214</v>
      </c>
      <c r="H5129" s="1">
        <f t="shared" si="262"/>
        <v>2108894</v>
      </c>
      <c r="I5129" s="2" t="s">
        <v>1893</v>
      </c>
      <c r="J5129" s="2" t="s">
        <v>375</v>
      </c>
      <c r="K5129" s="1">
        <f>+VLOOKUP(B5129,[38]Sheet1!$A:$I,6,0)</f>
        <v>1952675</v>
      </c>
      <c r="L5129" s="1">
        <f t="shared" si="263"/>
        <v>-5</v>
      </c>
      <c r="M5129" s="6">
        <f>+VLOOKUP(B5129,[38]Sheet1!$A:$I,9,0)</f>
        <v>45782</v>
      </c>
      <c r="N5129" t="s">
        <v>6927</v>
      </c>
      <c r="R5129" s="4"/>
    </row>
    <row r="5130" spans="1:18" hidden="1" x14ac:dyDescent="0.2">
      <c r="A5130" s="6">
        <v>45769</v>
      </c>
      <c r="B5130" s="2">
        <v>25285</v>
      </c>
      <c r="C5130" s="2" t="s">
        <v>6517</v>
      </c>
      <c r="D5130" s="2" t="s">
        <v>6891</v>
      </c>
      <c r="E5130" s="1">
        <v>5330760</v>
      </c>
      <c r="F5130" s="8" t="s">
        <v>316</v>
      </c>
      <c r="G5130" s="1">
        <v>426461</v>
      </c>
      <c r="H5130" s="1">
        <f t="shared" si="262"/>
        <v>5757221</v>
      </c>
      <c r="I5130" s="2" t="s">
        <v>1893</v>
      </c>
      <c r="J5130" s="2" t="s">
        <v>375</v>
      </c>
      <c r="K5130" s="1">
        <f>+VLOOKUP(B5130,[38]Sheet1!$A:$I,6,0)</f>
        <v>5330763</v>
      </c>
      <c r="L5130" s="1">
        <f t="shared" si="263"/>
        <v>3</v>
      </c>
      <c r="M5130" s="6">
        <f>+VLOOKUP(B5130,[38]Sheet1!$A:$I,9,0)</f>
        <v>45782</v>
      </c>
      <c r="N5130" t="s">
        <v>6927</v>
      </c>
      <c r="R5130" s="4"/>
    </row>
    <row r="5131" spans="1:18" hidden="1" x14ac:dyDescent="0.2">
      <c r="A5131" s="6">
        <v>45769</v>
      </c>
      <c r="B5131" s="2">
        <v>25286</v>
      </c>
      <c r="C5131" s="2" t="s">
        <v>6517</v>
      </c>
      <c r="D5131" s="2" t="s">
        <v>6892</v>
      </c>
      <c r="E5131" s="1">
        <v>1037855</v>
      </c>
      <c r="F5131" s="8" t="s">
        <v>316</v>
      </c>
      <c r="G5131" s="1">
        <v>83028</v>
      </c>
      <c r="H5131" s="1">
        <f t="shared" si="262"/>
        <v>1120883</v>
      </c>
      <c r="I5131" s="2" t="s">
        <v>1893</v>
      </c>
      <c r="J5131" s="2" t="s">
        <v>375</v>
      </c>
      <c r="K5131" s="1">
        <f>+VLOOKUP(B5131,[38]Sheet1!$A:$I,6,0)</f>
        <v>1037850</v>
      </c>
      <c r="L5131" s="1">
        <f t="shared" si="263"/>
        <v>-5</v>
      </c>
      <c r="M5131" s="6">
        <f>+VLOOKUP(B5131,[38]Sheet1!$A:$I,9,0)</f>
        <v>45782</v>
      </c>
      <c r="N5131" t="s">
        <v>6927</v>
      </c>
      <c r="R5131" s="4"/>
    </row>
    <row r="5132" spans="1:18" hidden="1" x14ac:dyDescent="0.2">
      <c r="A5132" s="6">
        <v>45769</v>
      </c>
      <c r="B5132" s="2">
        <v>25287</v>
      </c>
      <c r="C5132" s="2" t="s">
        <v>6517</v>
      </c>
      <c r="D5132" s="2" t="s">
        <v>6893</v>
      </c>
      <c r="E5132" s="1">
        <v>7107680</v>
      </c>
      <c r="F5132" s="8" t="s">
        <v>316</v>
      </c>
      <c r="G5132" s="1">
        <v>568614</v>
      </c>
      <c r="H5132" s="1">
        <f t="shared" si="262"/>
        <v>7676294</v>
      </c>
      <c r="I5132" s="2" t="s">
        <v>2339</v>
      </c>
      <c r="J5132" s="2" t="s">
        <v>1408</v>
      </c>
      <c r="K5132" s="1">
        <f>+VLOOKUP(B5132,[38]Sheet1!$A:$I,6,0)</f>
        <v>7107675</v>
      </c>
      <c r="L5132" s="1">
        <f t="shared" si="263"/>
        <v>-5</v>
      </c>
      <c r="M5132" s="6">
        <f>+VLOOKUP(B5132,[38]Sheet1!$A:$I,9,0)</f>
        <v>45782</v>
      </c>
      <c r="N5132" t="s">
        <v>6927</v>
      </c>
      <c r="R5132" s="4"/>
    </row>
    <row r="5133" spans="1:18" hidden="1" x14ac:dyDescent="0.2">
      <c r="A5133" s="6">
        <v>45769</v>
      </c>
      <c r="B5133" s="2">
        <v>25288</v>
      </c>
      <c r="C5133" s="2" t="s">
        <v>6517</v>
      </c>
      <c r="D5133" s="2" t="s">
        <v>6894</v>
      </c>
      <c r="E5133" s="1">
        <v>2255435</v>
      </c>
      <c r="F5133" s="8" t="s">
        <v>316</v>
      </c>
      <c r="G5133" s="1">
        <v>180435</v>
      </c>
      <c r="H5133" s="1">
        <f t="shared" si="262"/>
        <v>2435870</v>
      </c>
      <c r="I5133" s="2" t="s">
        <v>2339</v>
      </c>
      <c r="J5133" s="2" t="s">
        <v>1408</v>
      </c>
      <c r="K5133" s="1">
        <f>+VLOOKUP(B5133,[38]Sheet1!$A:$I,6,0)</f>
        <v>2255438</v>
      </c>
      <c r="L5133" s="1">
        <f t="shared" si="263"/>
        <v>3</v>
      </c>
      <c r="M5133" s="6">
        <f>+VLOOKUP(B5133,[38]Sheet1!$A:$I,9,0)</f>
        <v>45782</v>
      </c>
      <c r="N5133" t="s">
        <v>6927</v>
      </c>
      <c r="R5133" s="4"/>
    </row>
    <row r="5134" spans="1:18" hidden="1" x14ac:dyDescent="0.2">
      <c r="A5134" s="6">
        <v>45771</v>
      </c>
      <c r="B5134" s="2">
        <v>874</v>
      </c>
      <c r="C5134" s="2" t="s">
        <v>6529</v>
      </c>
      <c r="D5134" s="2" t="s">
        <v>1889</v>
      </c>
      <c r="E5134" s="1">
        <v>-88846</v>
      </c>
      <c r="F5134" s="8" t="s">
        <v>316</v>
      </c>
      <c r="G5134" s="1">
        <v>-7108</v>
      </c>
      <c r="H5134" s="1">
        <f t="shared" si="262"/>
        <v>-95954</v>
      </c>
      <c r="I5134" s="2" t="s">
        <v>24</v>
      </c>
      <c r="J5134" s="2" t="s">
        <v>349</v>
      </c>
      <c r="K5134" s="1">
        <f>+VLOOKUP(B5134,[38]Sheet1!$A:$I,6,0)</f>
        <v>-88850</v>
      </c>
      <c r="L5134" s="1">
        <f t="shared" si="263"/>
        <v>-4</v>
      </c>
      <c r="M5134" s="6">
        <f>+VLOOKUP(B5134,[38]Sheet1!$A:$I,9,0)</f>
        <v>45782</v>
      </c>
      <c r="N5134" t="s">
        <v>6927</v>
      </c>
      <c r="R5134" s="4"/>
    </row>
    <row r="5135" spans="1:18" hidden="1" x14ac:dyDescent="0.2">
      <c r="A5135" s="6">
        <v>45771</v>
      </c>
      <c r="B5135" s="2">
        <v>873</v>
      </c>
      <c r="C5135" s="2" t="s">
        <v>6529</v>
      </c>
      <c r="D5135" s="2" t="s">
        <v>1889</v>
      </c>
      <c r="E5135" s="1">
        <v>-1715280</v>
      </c>
      <c r="F5135" s="8" t="s">
        <v>316</v>
      </c>
      <c r="G5135" s="1">
        <v>-137222</v>
      </c>
      <c r="H5135" s="1">
        <f t="shared" si="262"/>
        <v>-1852502</v>
      </c>
      <c r="I5135" s="2" t="s">
        <v>431</v>
      </c>
      <c r="J5135" s="2" t="s">
        <v>2857</v>
      </c>
      <c r="K5135" s="1">
        <f>+VLOOKUP(B5135,[38]Sheet1!$A:$I,6,0)</f>
        <v>-1715275</v>
      </c>
      <c r="L5135" s="1">
        <f t="shared" si="263"/>
        <v>5</v>
      </c>
      <c r="M5135" s="6">
        <f>+VLOOKUP(B5135,[38]Sheet1!$A:$I,9,0)</f>
        <v>45782</v>
      </c>
      <c r="N5135" t="s">
        <v>6927</v>
      </c>
      <c r="R5135" s="4"/>
    </row>
    <row r="5136" spans="1:18" hidden="1" x14ac:dyDescent="0.2">
      <c r="A5136" s="6">
        <v>45771</v>
      </c>
      <c r="B5136" s="2">
        <v>875</v>
      </c>
      <c r="C5136" s="2" t="s">
        <v>6529</v>
      </c>
      <c r="D5136" s="2" t="s">
        <v>1889</v>
      </c>
      <c r="E5136" s="1">
        <v>-1393665</v>
      </c>
      <c r="F5136" s="8" t="s">
        <v>316</v>
      </c>
      <c r="G5136" s="1">
        <v>-111493</v>
      </c>
      <c r="H5136" s="1">
        <f t="shared" ref="H5136:H5199" si="264">+E5136+G5136</f>
        <v>-1505158</v>
      </c>
      <c r="I5136" s="2" t="s">
        <v>24</v>
      </c>
      <c r="J5136" s="2" t="s">
        <v>349</v>
      </c>
      <c r="K5136" s="1">
        <f>+VLOOKUP(B5136,[38]Sheet1!$A:$I,6,0)</f>
        <v>-1393662</v>
      </c>
      <c r="L5136" s="1">
        <f t="shared" si="263"/>
        <v>3</v>
      </c>
      <c r="M5136" s="6">
        <f>+VLOOKUP(B5136,[38]Sheet1!$A:$I,9,0)</f>
        <v>45782</v>
      </c>
      <c r="N5136" t="s">
        <v>6927</v>
      </c>
      <c r="R5136" s="4"/>
    </row>
    <row r="5137" spans="1:18" hidden="1" x14ac:dyDescent="0.2">
      <c r="A5137" s="6">
        <v>45772</v>
      </c>
      <c r="B5137" s="2">
        <v>26310</v>
      </c>
      <c r="C5137" s="2" t="s">
        <v>6517</v>
      </c>
      <c r="D5137" s="2" t="s">
        <v>6895</v>
      </c>
      <c r="E5137" s="1">
        <v>3612720</v>
      </c>
      <c r="F5137" s="8" t="s">
        <v>316</v>
      </c>
      <c r="G5137" s="1">
        <v>289018</v>
      </c>
      <c r="H5137" s="1">
        <f t="shared" si="264"/>
        <v>3901738</v>
      </c>
      <c r="I5137" s="2" t="s">
        <v>2355</v>
      </c>
      <c r="J5137" s="2" t="s">
        <v>2013</v>
      </c>
      <c r="K5137" s="1">
        <f>+VLOOKUP(B5137,[38]Sheet1!$A:$I,6,0)</f>
        <v>3612725</v>
      </c>
      <c r="L5137" s="1">
        <f t="shared" si="263"/>
        <v>5</v>
      </c>
      <c r="M5137" s="6">
        <f>+VLOOKUP(B5137,[38]Sheet1!$A:$I,9,0)</f>
        <v>45782</v>
      </c>
      <c r="N5137" t="s">
        <v>6927</v>
      </c>
      <c r="R5137" s="4"/>
    </row>
    <row r="5138" spans="1:18" hidden="1" x14ac:dyDescent="0.2">
      <c r="A5138" s="6">
        <v>45772</v>
      </c>
      <c r="B5138" s="2">
        <v>26311</v>
      </c>
      <c r="C5138" s="2" t="s">
        <v>6517</v>
      </c>
      <c r="D5138" s="2" t="s">
        <v>6896</v>
      </c>
      <c r="E5138" s="1">
        <v>1952680</v>
      </c>
      <c r="F5138" s="8" t="s">
        <v>316</v>
      </c>
      <c r="G5138" s="1">
        <v>156214</v>
      </c>
      <c r="H5138" s="1">
        <f t="shared" si="264"/>
        <v>2108894</v>
      </c>
      <c r="I5138" s="2" t="s">
        <v>2355</v>
      </c>
      <c r="J5138" s="2" t="s">
        <v>2013</v>
      </c>
      <c r="K5138" s="1">
        <f>+VLOOKUP(B5138,[38]Sheet1!$A:$I,6,0)</f>
        <v>1952675</v>
      </c>
      <c r="L5138" s="1">
        <f t="shared" si="263"/>
        <v>-5</v>
      </c>
      <c r="M5138" s="6">
        <f>+VLOOKUP(B5138,[38]Sheet1!$A:$I,9,0)</f>
        <v>45782</v>
      </c>
      <c r="N5138" t="s">
        <v>6927</v>
      </c>
      <c r="R5138" s="4"/>
    </row>
    <row r="5139" spans="1:18" hidden="1" x14ac:dyDescent="0.2">
      <c r="A5139" s="6">
        <v>45772</v>
      </c>
      <c r="B5139" s="2">
        <v>26312</v>
      </c>
      <c r="C5139" s="2" t="s">
        <v>6517</v>
      </c>
      <c r="D5139" s="2" t="s">
        <v>6897</v>
      </c>
      <c r="E5139" s="1">
        <v>3905360</v>
      </c>
      <c r="F5139" s="8" t="s">
        <v>316</v>
      </c>
      <c r="G5139" s="1">
        <v>312429</v>
      </c>
      <c r="H5139" s="1">
        <f t="shared" si="264"/>
        <v>4217789</v>
      </c>
      <c r="I5139" s="2" t="s">
        <v>2355</v>
      </c>
      <c r="J5139" s="2" t="s">
        <v>2013</v>
      </c>
      <c r="K5139" s="1">
        <f>+VLOOKUP(B5139,[38]Sheet1!$A:$I,6,0)</f>
        <v>3905363</v>
      </c>
      <c r="L5139" s="1">
        <f t="shared" si="263"/>
        <v>3</v>
      </c>
      <c r="M5139" s="6">
        <f>+VLOOKUP(B5139,[38]Sheet1!$A:$I,9,0)</f>
        <v>45782</v>
      </c>
      <c r="N5139" t="s">
        <v>6927</v>
      </c>
      <c r="R5139" s="4"/>
    </row>
    <row r="5140" spans="1:18" hidden="1" x14ac:dyDescent="0.2">
      <c r="A5140" s="6">
        <v>45772</v>
      </c>
      <c r="B5140" s="2">
        <v>26313</v>
      </c>
      <c r="C5140" s="2" t="s">
        <v>6517</v>
      </c>
      <c r="D5140" s="2" t="s">
        <v>6898</v>
      </c>
      <c r="E5140" s="1">
        <v>12232780</v>
      </c>
      <c r="F5140" s="8" t="s">
        <v>316</v>
      </c>
      <c r="G5140" s="1">
        <v>978622</v>
      </c>
      <c r="H5140" s="1">
        <f t="shared" si="264"/>
        <v>13211402</v>
      </c>
      <c r="I5140" s="2" t="s">
        <v>2355</v>
      </c>
      <c r="J5140" s="2" t="s">
        <v>2013</v>
      </c>
      <c r="K5140" s="1">
        <f>+VLOOKUP(B5140,[38]Sheet1!$A:$I,6,0)</f>
        <v>12232775</v>
      </c>
      <c r="L5140" s="1">
        <f t="shared" si="263"/>
        <v>-5</v>
      </c>
      <c r="M5140" s="6">
        <f>+VLOOKUP(B5140,[38]Sheet1!$A:$I,9,0)</f>
        <v>45782</v>
      </c>
      <c r="N5140" t="s">
        <v>6927</v>
      </c>
      <c r="R5140" s="4"/>
    </row>
    <row r="5141" spans="1:18" hidden="1" x14ac:dyDescent="0.2">
      <c r="A5141" s="6">
        <v>45772</v>
      </c>
      <c r="B5141" s="2">
        <v>26314</v>
      </c>
      <c r="C5141" s="2" t="s">
        <v>6517</v>
      </c>
      <c r="D5141" s="2" t="s">
        <v>6899</v>
      </c>
      <c r="E5141" s="1">
        <v>12759420</v>
      </c>
      <c r="F5141" s="8" t="s">
        <v>316</v>
      </c>
      <c r="G5141" s="1">
        <v>1020754</v>
      </c>
      <c r="H5141" s="1">
        <f t="shared" si="264"/>
        <v>13780174</v>
      </c>
      <c r="I5141" s="2" t="s">
        <v>2355</v>
      </c>
      <c r="J5141" s="2" t="s">
        <v>2013</v>
      </c>
      <c r="K5141" s="1">
        <f>+VLOOKUP(B5141,[38]Sheet1!$A:$I,6,0)</f>
        <v>12759425</v>
      </c>
      <c r="L5141" s="1">
        <f t="shared" si="263"/>
        <v>5</v>
      </c>
      <c r="M5141" s="6">
        <f>+VLOOKUP(B5141,[38]Sheet1!$A:$I,9,0)</f>
        <v>45782</v>
      </c>
      <c r="N5141" t="s">
        <v>6927</v>
      </c>
      <c r="R5141" s="4"/>
    </row>
    <row r="5142" spans="1:18" hidden="1" x14ac:dyDescent="0.2">
      <c r="A5142" s="6">
        <v>45773</v>
      </c>
      <c r="B5142" s="2">
        <v>26612</v>
      </c>
      <c r="C5142" s="2" t="s">
        <v>6517</v>
      </c>
      <c r="D5142" s="2" t="s">
        <v>6900</v>
      </c>
      <c r="E5142" s="1">
        <v>1518803</v>
      </c>
      <c r="F5142" s="8" t="s">
        <v>316</v>
      </c>
      <c r="G5142" s="1">
        <v>121504</v>
      </c>
      <c r="H5142" s="1">
        <f t="shared" si="264"/>
        <v>1640307</v>
      </c>
      <c r="I5142" s="2" t="s">
        <v>2818</v>
      </c>
      <c r="J5142" s="2" t="s">
        <v>364</v>
      </c>
      <c r="K5142" s="1">
        <f>+VLOOKUP(B5142,[38]Sheet1!$A:$I,6,0)</f>
        <v>1518800</v>
      </c>
      <c r="L5142" s="1">
        <f t="shared" si="263"/>
        <v>-3</v>
      </c>
      <c r="M5142" s="6">
        <f>+VLOOKUP(B5142,[38]Sheet1!$A:$I,9,0)</f>
        <v>45782</v>
      </c>
      <c r="N5142" t="s">
        <v>6927</v>
      </c>
      <c r="R5142" s="4"/>
    </row>
    <row r="5143" spans="1:18" hidden="1" x14ac:dyDescent="0.2">
      <c r="A5143" s="6">
        <v>45773</v>
      </c>
      <c r="B5143" s="2">
        <v>26613</v>
      </c>
      <c r="C5143" s="2" t="s">
        <v>6517</v>
      </c>
      <c r="D5143" s="2" t="s">
        <v>6901</v>
      </c>
      <c r="E5143" s="1">
        <v>2144100</v>
      </c>
      <c r="F5143" s="8" t="s">
        <v>316</v>
      </c>
      <c r="G5143" s="1">
        <v>171528</v>
      </c>
      <c r="H5143" s="1">
        <f t="shared" si="264"/>
        <v>2315628</v>
      </c>
      <c r="I5143" s="2" t="s">
        <v>944</v>
      </c>
      <c r="J5143" s="2" t="s">
        <v>319</v>
      </c>
      <c r="K5143" s="1">
        <f>+VLOOKUP(B5143,[38]Sheet1!$A:$I,6,0)</f>
        <v>2144100</v>
      </c>
      <c r="L5143" s="1">
        <f t="shared" si="263"/>
        <v>0</v>
      </c>
      <c r="M5143" s="6">
        <f>+VLOOKUP(B5143,[38]Sheet1!$A:$I,9,0)</f>
        <v>45782</v>
      </c>
      <c r="N5143" t="s">
        <v>6927</v>
      </c>
      <c r="R5143" s="4"/>
    </row>
    <row r="5144" spans="1:18" hidden="1" x14ac:dyDescent="0.2">
      <c r="A5144" s="6">
        <v>45773</v>
      </c>
      <c r="B5144" s="2">
        <v>26614</v>
      </c>
      <c r="C5144" s="2" t="s">
        <v>6517</v>
      </c>
      <c r="D5144" s="2" t="s">
        <v>6902</v>
      </c>
      <c r="E5144" s="1">
        <v>888460</v>
      </c>
      <c r="F5144" s="8" t="s">
        <v>316</v>
      </c>
      <c r="G5144" s="1">
        <v>71077</v>
      </c>
      <c r="H5144" s="1">
        <f t="shared" si="264"/>
        <v>959537</v>
      </c>
      <c r="I5144" s="2" t="s">
        <v>24</v>
      </c>
      <c r="J5144" s="2" t="s">
        <v>349</v>
      </c>
      <c r="K5144" s="1">
        <f>+VLOOKUP(B5144,[38]Sheet1!$A:$I,6,0)</f>
        <v>888463</v>
      </c>
      <c r="L5144" s="1">
        <f t="shared" si="263"/>
        <v>3</v>
      </c>
      <c r="M5144" s="6">
        <f>+VLOOKUP(B5144,[38]Sheet1!$A:$I,9,0)</f>
        <v>45782</v>
      </c>
      <c r="N5144" t="s">
        <v>6927</v>
      </c>
      <c r="R5144" s="4"/>
    </row>
    <row r="5145" spans="1:18" hidden="1" x14ac:dyDescent="0.2">
      <c r="A5145" s="6">
        <v>45773</v>
      </c>
      <c r="B5145" s="2">
        <v>26615</v>
      </c>
      <c r="C5145" s="2" t="s">
        <v>6517</v>
      </c>
      <c r="D5145" s="2" t="s">
        <v>6903</v>
      </c>
      <c r="E5145" s="1">
        <v>1952680</v>
      </c>
      <c r="F5145" s="8" t="s">
        <v>316</v>
      </c>
      <c r="G5145" s="1">
        <v>156214</v>
      </c>
      <c r="H5145" s="1">
        <f t="shared" si="264"/>
        <v>2108894</v>
      </c>
      <c r="I5145" s="2" t="s">
        <v>944</v>
      </c>
      <c r="J5145" s="2" t="s">
        <v>319</v>
      </c>
      <c r="K5145" s="1">
        <f>+VLOOKUP(B5145,[38]Sheet1!$A:$I,6,0)</f>
        <v>1952675</v>
      </c>
      <c r="L5145" s="1">
        <f t="shared" si="263"/>
        <v>-5</v>
      </c>
      <c r="M5145" s="6">
        <f>+VLOOKUP(B5145,[38]Sheet1!$A:$I,9,0)</f>
        <v>45782</v>
      </c>
      <c r="N5145" t="s">
        <v>6927</v>
      </c>
      <c r="R5145" s="4"/>
    </row>
    <row r="5146" spans="1:18" hidden="1" x14ac:dyDescent="0.2">
      <c r="A5146" s="6">
        <v>45773</v>
      </c>
      <c r="B5146" s="2">
        <v>26621</v>
      </c>
      <c r="C5146" s="2" t="s">
        <v>6517</v>
      </c>
      <c r="D5146" s="2" t="s">
        <v>6904</v>
      </c>
      <c r="E5146" s="1">
        <v>3905360</v>
      </c>
      <c r="F5146" s="8" t="s">
        <v>316</v>
      </c>
      <c r="G5146" s="1">
        <v>312429</v>
      </c>
      <c r="H5146" s="1">
        <f t="shared" si="264"/>
        <v>4217789</v>
      </c>
      <c r="I5146" s="2" t="s">
        <v>2355</v>
      </c>
      <c r="J5146" s="2" t="s">
        <v>2013</v>
      </c>
      <c r="K5146" s="1">
        <f>+VLOOKUP(B5146,[38]Sheet1!$A:$I,6,0)</f>
        <v>3905363</v>
      </c>
      <c r="L5146" s="1">
        <f t="shared" si="263"/>
        <v>3</v>
      </c>
      <c r="M5146" s="6">
        <f>+VLOOKUP(B5146,[38]Sheet1!$A:$I,9,0)</f>
        <v>45782</v>
      </c>
      <c r="N5146" t="s">
        <v>6927</v>
      </c>
      <c r="R5146" s="4"/>
    </row>
    <row r="5147" spans="1:18" hidden="1" x14ac:dyDescent="0.2">
      <c r="A5147" s="6">
        <v>45776</v>
      </c>
      <c r="B5147" s="2">
        <v>26797</v>
      </c>
      <c r="C5147" s="2" t="s">
        <v>6517</v>
      </c>
      <c r="D5147" s="2" t="s">
        <v>6905</v>
      </c>
      <c r="E5147" s="1">
        <v>2584680</v>
      </c>
      <c r="F5147" s="8" t="s">
        <v>316</v>
      </c>
      <c r="G5147" s="1">
        <v>206774</v>
      </c>
      <c r="H5147" s="1">
        <f t="shared" si="264"/>
        <v>2791454</v>
      </c>
      <c r="I5147" s="2" t="s">
        <v>1893</v>
      </c>
      <c r="J5147" s="2" t="s">
        <v>375</v>
      </c>
      <c r="K5147" s="1">
        <f>+VLOOKUP(B5147,[38]Sheet1!$A:$I,6,0)</f>
        <v>2584675</v>
      </c>
      <c r="L5147" s="1">
        <f t="shared" si="263"/>
        <v>-5</v>
      </c>
      <c r="M5147" s="6">
        <f>+VLOOKUP(B5147,[38]Sheet1!$A:$I,9,0)</f>
        <v>45782</v>
      </c>
      <c r="N5147" t="s">
        <v>6927</v>
      </c>
      <c r="R5147" s="4"/>
    </row>
    <row r="5148" spans="1:18" hidden="1" x14ac:dyDescent="0.2">
      <c r="A5148" s="6">
        <v>45776</v>
      </c>
      <c r="B5148" s="2">
        <v>26798</v>
      </c>
      <c r="C5148" s="2" t="s">
        <v>6517</v>
      </c>
      <c r="D5148" s="2" t="s">
        <v>6906</v>
      </c>
      <c r="E5148" s="1">
        <v>888460</v>
      </c>
      <c r="F5148" s="8" t="s">
        <v>316</v>
      </c>
      <c r="G5148" s="1">
        <v>71077</v>
      </c>
      <c r="H5148" s="1">
        <f t="shared" si="264"/>
        <v>959537</v>
      </c>
      <c r="I5148" s="2" t="s">
        <v>1893</v>
      </c>
      <c r="J5148" s="2" t="s">
        <v>375</v>
      </c>
      <c r="K5148" s="1">
        <f>+VLOOKUP(B5148,[38]Sheet1!$A:$I,6,0)</f>
        <v>888463</v>
      </c>
      <c r="L5148" s="1">
        <f t="shared" si="263"/>
        <v>3</v>
      </c>
      <c r="M5148" s="6">
        <f>+VLOOKUP(B5148,[38]Sheet1!$A:$I,9,0)</f>
        <v>45782</v>
      </c>
      <c r="N5148" t="s">
        <v>6927</v>
      </c>
      <c r="R5148" s="4"/>
    </row>
    <row r="5149" spans="1:18" hidden="1" x14ac:dyDescent="0.2">
      <c r="A5149" s="6">
        <v>45776</v>
      </c>
      <c r="B5149" s="2">
        <v>26800</v>
      </c>
      <c r="C5149" s="2" t="s">
        <v>6517</v>
      </c>
      <c r="D5149" s="2" t="s">
        <v>6907</v>
      </c>
      <c r="E5149" s="1">
        <v>8884600</v>
      </c>
      <c r="F5149" s="8" t="s">
        <v>316</v>
      </c>
      <c r="G5149" s="1">
        <v>710768</v>
      </c>
      <c r="H5149" s="1">
        <f t="shared" si="264"/>
        <v>9595368</v>
      </c>
      <c r="I5149" s="2" t="s">
        <v>1893</v>
      </c>
      <c r="J5149" s="2" t="s">
        <v>375</v>
      </c>
      <c r="K5149" s="1">
        <f>+VLOOKUP(B5149,[38]Sheet1!$A:$I,6,0)</f>
        <v>8884600</v>
      </c>
      <c r="L5149" s="1">
        <f t="shared" si="263"/>
        <v>0</v>
      </c>
      <c r="M5149" s="6">
        <f>+VLOOKUP(B5149,[38]Sheet1!$A:$I,9,0)</f>
        <v>45782</v>
      </c>
      <c r="N5149" t="s">
        <v>6927</v>
      </c>
      <c r="R5149" s="4"/>
    </row>
    <row r="5150" spans="1:18" hidden="1" x14ac:dyDescent="0.2">
      <c r="A5150" s="6">
        <v>45776</v>
      </c>
      <c r="B5150" s="2">
        <v>26801</v>
      </c>
      <c r="C5150" s="2" t="s">
        <v>6517</v>
      </c>
      <c r="D5150" s="2" t="s">
        <v>6908</v>
      </c>
      <c r="E5150" s="1">
        <v>8884600</v>
      </c>
      <c r="F5150" s="8" t="s">
        <v>316</v>
      </c>
      <c r="G5150" s="1">
        <v>710768</v>
      </c>
      <c r="H5150" s="1">
        <f t="shared" si="264"/>
        <v>9595368</v>
      </c>
      <c r="I5150" s="2" t="s">
        <v>1893</v>
      </c>
      <c r="J5150" s="2" t="s">
        <v>375</v>
      </c>
      <c r="K5150" s="1">
        <f>+VLOOKUP(B5150,[38]Sheet1!$A:$I,6,0)</f>
        <v>8884600</v>
      </c>
      <c r="L5150" s="1">
        <f t="shared" si="263"/>
        <v>0</v>
      </c>
      <c r="M5150" s="6">
        <f>+VLOOKUP(B5150,[38]Sheet1!$A:$I,9,0)</f>
        <v>45782</v>
      </c>
      <c r="N5150" t="s">
        <v>6927</v>
      </c>
      <c r="R5150" s="4"/>
    </row>
    <row r="5151" spans="1:18" hidden="1" x14ac:dyDescent="0.2">
      <c r="A5151" s="6">
        <v>45776</v>
      </c>
      <c r="B5151" s="2">
        <v>26802</v>
      </c>
      <c r="C5151" s="2" t="s">
        <v>6517</v>
      </c>
      <c r="D5151" s="2" t="s">
        <v>6909</v>
      </c>
      <c r="E5151" s="1">
        <v>428820</v>
      </c>
      <c r="F5151" s="8" t="s">
        <v>316</v>
      </c>
      <c r="G5151" s="1">
        <v>34306</v>
      </c>
      <c r="H5151" s="1">
        <f t="shared" si="264"/>
        <v>463126</v>
      </c>
      <c r="I5151" s="2" t="s">
        <v>1893</v>
      </c>
      <c r="J5151" s="2" t="s">
        <v>375</v>
      </c>
      <c r="K5151" s="1">
        <f>+VLOOKUP(B5151,[38]Sheet1!$A:$I,6,0)</f>
        <v>428825</v>
      </c>
      <c r="L5151" s="1">
        <f t="shared" si="263"/>
        <v>5</v>
      </c>
      <c r="M5151" s="6">
        <f>+VLOOKUP(B5151,[38]Sheet1!$A:$I,9,0)</f>
        <v>45782</v>
      </c>
      <c r="N5151" t="s">
        <v>6927</v>
      </c>
      <c r="R5151" s="4"/>
    </row>
    <row r="5152" spans="1:18" hidden="1" x14ac:dyDescent="0.2">
      <c r="A5152" s="6">
        <v>45776</v>
      </c>
      <c r="B5152" s="2">
        <v>26805</v>
      </c>
      <c r="C5152" s="2" t="s">
        <v>6517</v>
      </c>
      <c r="D5152" s="2" t="s">
        <v>6910</v>
      </c>
      <c r="E5152" s="1">
        <v>888460</v>
      </c>
      <c r="F5152" s="8" t="s">
        <v>316</v>
      </c>
      <c r="G5152" s="1">
        <v>71077</v>
      </c>
      <c r="H5152" s="1">
        <f t="shared" si="264"/>
        <v>959537</v>
      </c>
      <c r="I5152" s="2" t="s">
        <v>1893</v>
      </c>
      <c r="J5152" s="2" t="s">
        <v>375</v>
      </c>
      <c r="K5152" s="1">
        <f>+VLOOKUP(B5152,[38]Sheet1!$A:$I,6,0)</f>
        <v>888463</v>
      </c>
      <c r="L5152" s="1">
        <f t="shared" si="263"/>
        <v>3</v>
      </c>
      <c r="M5152" s="6">
        <f>+VLOOKUP(B5152,[38]Sheet1!$A:$I,9,0)</f>
        <v>45782</v>
      </c>
      <c r="N5152" t="s">
        <v>6927</v>
      </c>
      <c r="R5152" s="4"/>
    </row>
    <row r="5153" spans="1:18" hidden="1" x14ac:dyDescent="0.2">
      <c r="A5153" s="6">
        <v>45776</v>
      </c>
      <c r="B5153" s="2">
        <v>26807</v>
      </c>
      <c r="C5153" s="2" t="s">
        <v>6517</v>
      </c>
      <c r="D5153" s="2" t="s">
        <v>6911</v>
      </c>
      <c r="E5153" s="1">
        <v>501830</v>
      </c>
      <c r="F5153" s="8" t="s">
        <v>316</v>
      </c>
      <c r="G5153" s="1">
        <v>40146</v>
      </c>
      <c r="H5153" s="1">
        <f t="shared" si="264"/>
        <v>541976</v>
      </c>
      <c r="I5153" s="2" t="s">
        <v>1893</v>
      </c>
      <c r="J5153" s="2" t="s">
        <v>375</v>
      </c>
      <c r="K5153" s="1">
        <f>+VLOOKUP(B5153,[38]Sheet1!$A:$I,6,0)</f>
        <v>501825</v>
      </c>
      <c r="L5153" s="1">
        <f t="shared" si="263"/>
        <v>-5</v>
      </c>
      <c r="M5153" s="6">
        <f>+VLOOKUP(B5153,[38]Sheet1!$A:$I,9,0)</f>
        <v>45782</v>
      </c>
      <c r="N5153" t="s">
        <v>6927</v>
      </c>
      <c r="R5153" s="4"/>
    </row>
    <row r="5154" spans="1:18" hidden="1" x14ac:dyDescent="0.2">
      <c r="A5154" s="6">
        <v>45776</v>
      </c>
      <c r="B5154" s="2">
        <v>26808</v>
      </c>
      <c r="C5154" s="2" t="s">
        <v>6517</v>
      </c>
      <c r="D5154" s="2" t="s">
        <v>6912</v>
      </c>
      <c r="E5154" s="1">
        <v>2395015</v>
      </c>
      <c r="F5154" s="8" t="s">
        <v>316</v>
      </c>
      <c r="G5154" s="1">
        <v>191601</v>
      </c>
      <c r="H5154" s="1">
        <f t="shared" si="264"/>
        <v>2586616</v>
      </c>
      <c r="I5154" s="2" t="s">
        <v>24</v>
      </c>
      <c r="J5154" s="2" t="s">
        <v>349</v>
      </c>
      <c r="K5154" s="1">
        <f>+VLOOKUP(B5154,[38]Sheet1!$A:$I,6,0)</f>
        <v>2395013</v>
      </c>
      <c r="L5154" s="1">
        <f t="shared" si="263"/>
        <v>-2</v>
      </c>
      <c r="M5154" s="6">
        <f>+VLOOKUP(B5154,[38]Sheet1!$A:$I,9,0)</f>
        <v>45782</v>
      </c>
      <c r="N5154" t="s">
        <v>6927</v>
      </c>
      <c r="R5154" s="4"/>
    </row>
    <row r="5155" spans="1:18" hidden="1" x14ac:dyDescent="0.2">
      <c r="A5155" s="6">
        <v>45776</v>
      </c>
      <c r="B5155" s="2">
        <v>26809</v>
      </c>
      <c r="C5155" s="2" t="s">
        <v>6517</v>
      </c>
      <c r="D5155" s="2" t="s">
        <v>6913</v>
      </c>
      <c r="E5155" s="1">
        <v>1619169</v>
      </c>
      <c r="F5155" s="8" t="s">
        <v>316</v>
      </c>
      <c r="G5155" s="1">
        <v>129534</v>
      </c>
      <c r="H5155" s="1">
        <f t="shared" si="264"/>
        <v>1748703</v>
      </c>
      <c r="I5155" s="2" t="s">
        <v>2818</v>
      </c>
      <c r="J5155" s="2" t="s">
        <v>364</v>
      </c>
      <c r="K5155" s="1">
        <f>+VLOOKUP(B5155,[38]Sheet1!$A:$I,6,0)</f>
        <v>1619175</v>
      </c>
      <c r="L5155" s="1">
        <f t="shared" si="263"/>
        <v>6</v>
      </c>
      <c r="M5155" s="6">
        <f>+VLOOKUP(B5155,[38]Sheet1!$A:$I,9,0)</f>
        <v>45782</v>
      </c>
      <c r="N5155" t="s">
        <v>6927</v>
      </c>
      <c r="R5155" s="4"/>
    </row>
    <row r="5156" spans="1:18" hidden="1" x14ac:dyDescent="0.2">
      <c r="A5156" s="6">
        <v>45776</v>
      </c>
      <c r="B5156" s="2">
        <v>26810</v>
      </c>
      <c r="C5156" s="2" t="s">
        <v>6517</v>
      </c>
      <c r="D5156" s="2" t="s">
        <v>6914</v>
      </c>
      <c r="E5156" s="1">
        <v>1468620</v>
      </c>
      <c r="F5156" s="8" t="s">
        <v>316</v>
      </c>
      <c r="G5156" s="1">
        <v>117490</v>
      </c>
      <c r="H5156" s="1">
        <f t="shared" si="264"/>
        <v>1586110</v>
      </c>
      <c r="I5156" s="2" t="s">
        <v>2445</v>
      </c>
      <c r="J5156" s="2" t="s">
        <v>1098</v>
      </c>
      <c r="K5156" s="1">
        <f>+VLOOKUP(B5156,[38]Sheet1!$A:$I,6,0)</f>
        <v>1468625</v>
      </c>
      <c r="L5156" s="1">
        <f t="shared" si="263"/>
        <v>5</v>
      </c>
      <c r="M5156" s="6">
        <f>+VLOOKUP(B5156,[38]Sheet1!$A:$I,9,0)</f>
        <v>45782</v>
      </c>
      <c r="N5156" t="s">
        <v>6927</v>
      </c>
      <c r="R5156" s="4"/>
    </row>
    <row r="5157" spans="1:18" hidden="1" x14ac:dyDescent="0.2">
      <c r="A5157" s="6">
        <v>45776</v>
      </c>
      <c r="B5157" s="2">
        <v>26811</v>
      </c>
      <c r="C5157" s="2" t="s">
        <v>6517</v>
      </c>
      <c r="D5157" s="2" t="s">
        <v>6915</v>
      </c>
      <c r="E5157" s="1">
        <v>1468620</v>
      </c>
      <c r="F5157" s="8" t="s">
        <v>316</v>
      </c>
      <c r="G5157" s="1">
        <v>117490</v>
      </c>
      <c r="H5157" s="1">
        <f t="shared" si="264"/>
        <v>1586110</v>
      </c>
      <c r="I5157" s="2" t="s">
        <v>1554</v>
      </c>
      <c r="J5157" s="2" t="s">
        <v>2830</v>
      </c>
      <c r="K5157" s="1">
        <f>+VLOOKUP(B5157,[38]Sheet1!$A:$I,6,0)</f>
        <v>1468625</v>
      </c>
      <c r="L5157" s="1">
        <f t="shared" si="263"/>
        <v>5</v>
      </c>
      <c r="M5157" s="6">
        <f>+VLOOKUP(B5157,[38]Sheet1!$A:$I,9,0)</f>
        <v>45782</v>
      </c>
      <c r="N5157" t="s">
        <v>6927</v>
      </c>
      <c r="R5157" s="4"/>
    </row>
    <row r="5158" spans="1:18" hidden="1" x14ac:dyDescent="0.2">
      <c r="A5158" s="6">
        <v>45776</v>
      </c>
      <c r="B5158" s="2">
        <v>26812</v>
      </c>
      <c r="C5158" s="2" t="s">
        <v>6517</v>
      </c>
      <c r="D5158" s="2" t="s">
        <v>6916</v>
      </c>
      <c r="E5158" s="1">
        <v>1468620</v>
      </c>
      <c r="F5158" s="8" t="s">
        <v>316</v>
      </c>
      <c r="G5158" s="1">
        <v>117490</v>
      </c>
      <c r="H5158" s="1">
        <f t="shared" si="264"/>
        <v>1586110</v>
      </c>
      <c r="I5158" s="2" t="s">
        <v>1796</v>
      </c>
      <c r="J5158" s="2" t="s">
        <v>913</v>
      </c>
      <c r="K5158" s="1">
        <f>+VLOOKUP(B5158,[38]Sheet1!$A:$I,6,0)</f>
        <v>1468625</v>
      </c>
      <c r="L5158" s="1">
        <f t="shared" si="263"/>
        <v>5</v>
      </c>
      <c r="M5158" s="6">
        <f>+VLOOKUP(B5158,[38]Sheet1!$A:$I,9,0)</f>
        <v>45782</v>
      </c>
      <c r="N5158" t="s">
        <v>6927</v>
      </c>
      <c r="R5158" s="4"/>
    </row>
    <row r="5159" spans="1:18" hidden="1" x14ac:dyDescent="0.2">
      <c r="A5159" s="6">
        <v>45776</v>
      </c>
      <c r="B5159" s="2">
        <v>26814</v>
      </c>
      <c r="C5159" s="2" t="s">
        <v>6517</v>
      </c>
      <c r="D5159" s="2" t="s">
        <v>6917</v>
      </c>
      <c r="E5159" s="1">
        <v>2026650</v>
      </c>
      <c r="F5159" s="8" t="s">
        <v>316</v>
      </c>
      <c r="G5159" s="1">
        <v>162132</v>
      </c>
      <c r="H5159" s="1">
        <f t="shared" si="264"/>
        <v>2188782</v>
      </c>
      <c r="I5159" s="2" t="s">
        <v>1900</v>
      </c>
      <c r="J5159" s="2" t="s">
        <v>441</v>
      </c>
      <c r="K5159" s="1">
        <f>+VLOOKUP(B5159,[38]Sheet1!$A:$I,6,0)</f>
        <v>2026650</v>
      </c>
      <c r="L5159" s="1">
        <f t="shared" si="263"/>
        <v>0</v>
      </c>
      <c r="M5159" s="6">
        <f>+VLOOKUP(B5159,[38]Sheet1!$A:$I,9,0)</f>
        <v>45782</v>
      </c>
      <c r="N5159" t="s">
        <v>6927</v>
      </c>
      <c r="R5159" s="4"/>
    </row>
    <row r="5160" spans="1:18" hidden="1" x14ac:dyDescent="0.2">
      <c r="A5160" s="6">
        <v>45776</v>
      </c>
      <c r="B5160" s="2">
        <v>26816</v>
      </c>
      <c r="C5160" s="2" t="s">
        <v>6517</v>
      </c>
      <c r="D5160" s="2" t="s">
        <v>6918</v>
      </c>
      <c r="E5160" s="1">
        <v>888460</v>
      </c>
      <c r="F5160" s="8" t="s">
        <v>316</v>
      </c>
      <c r="G5160" s="1">
        <v>71077</v>
      </c>
      <c r="H5160" s="1">
        <f t="shared" si="264"/>
        <v>959537</v>
      </c>
      <c r="I5160" s="2" t="s">
        <v>1900</v>
      </c>
      <c r="J5160" s="2" t="s">
        <v>441</v>
      </c>
      <c r="K5160" s="1">
        <f>+VLOOKUP(B5160,[38]Sheet1!$A:$I,6,0)</f>
        <v>888463</v>
      </c>
      <c r="L5160" s="1">
        <f t="shared" si="263"/>
        <v>3</v>
      </c>
      <c r="M5160" s="6">
        <f>+VLOOKUP(B5160,[38]Sheet1!$A:$I,9,0)</f>
        <v>45782</v>
      </c>
      <c r="N5160" t="s">
        <v>6927</v>
      </c>
      <c r="R5160" s="4"/>
    </row>
    <row r="5161" spans="1:18" hidden="1" x14ac:dyDescent="0.2">
      <c r="A5161" s="6">
        <v>45776</v>
      </c>
      <c r="B5161" s="2">
        <v>26819</v>
      </c>
      <c r="C5161" s="2" t="s">
        <v>6517</v>
      </c>
      <c r="D5161" s="2" t="s">
        <v>6919</v>
      </c>
      <c r="E5161" s="1">
        <v>888460</v>
      </c>
      <c r="F5161" s="8" t="s">
        <v>316</v>
      </c>
      <c r="G5161" s="1">
        <v>71077</v>
      </c>
      <c r="H5161" s="1">
        <f t="shared" si="264"/>
        <v>959537</v>
      </c>
      <c r="I5161" s="2" t="s">
        <v>944</v>
      </c>
      <c r="J5161" s="2" t="s">
        <v>319</v>
      </c>
      <c r="K5161" s="1">
        <f>+VLOOKUP(B5161,[38]Sheet1!$A:$I,6,0)</f>
        <v>888463</v>
      </c>
      <c r="L5161" s="1">
        <f t="shared" si="263"/>
        <v>3</v>
      </c>
      <c r="M5161" s="6">
        <f>+VLOOKUP(B5161,[38]Sheet1!$A:$I,9,0)</f>
        <v>45782</v>
      </c>
      <c r="N5161" t="s">
        <v>6927</v>
      </c>
      <c r="R5161" s="4"/>
    </row>
    <row r="5162" spans="1:18" hidden="1" x14ac:dyDescent="0.2">
      <c r="A5162" s="6">
        <v>45776</v>
      </c>
      <c r="B5162" s="2">
        <v>26821</v>
      </c>
      <c r="C5162" s="2" t="s">
        <v>6517</v>
      </c>
      <c r="D5162" s="2" t="s">
        <v>6920</v>
      </c>
      <c r="E5162" s="1">
        <v>1952680</v>
      </c>
      <c r="F5162" s="8" t="s">
        <v>316</v>
      </c>
      <c r="G5162" s="1">
        <v>156214</v>
      </c>
      <c r="H5162" s="1">
        <f t="shared" si="264"/>
        <v>2108894</v>
      </c>
      <c r="I5162" s="2" t="s">
        <v>1554</v>
      </c>
      <c r="J5162" s="2" t="s">
        <v>2830</v>
      </c>
      <c r="K5162" s="1">
        <f>+VLOOKUP(B5162,[38]Sheet1!$A:$I,6,0)</f>
        <v>1952675</v>
      </c>
      <c r="L5162" s="1">
        <f t="shared" si="263"/>
        <v>-5</v>
      </c>
      <c r="M5162" s="6">
        <f>+VLOOKUP(B5162,[38]Sheet1!$A:$I,9,0)</f>
        <v>45782</v>
      </c>
      <c r="N5162" t="s">
        <v>6927</v>
      </c>
      <c r="R5162" s="4"/>
    </row>
    <row r="5163" spans="1:18" hidden="1" x14ac:dyDescent="0.2">
      <c r="A5163" s="6">
        <v>45776</v>
      </c>
      <c r="B5163" s="2">
        <v>26823</v>
      </c>
      <c r="C5163" s="2" t="s">
        <v>6517</v>
      </c>
      <c r="D5163" s="2" t="s">
        <v>6921</v>
      </c>
      <c r="E5163" s="1">
        <v>3905360</v>
      </c>
      <c r="F5163" s="8" t="s">
        <v>316</v>
      </c>
      <c r="G5163" s="1">
        <v>312429</v>
      </c>
      <c r="H5163" s="1">
        <f t="shared" si="264"/>
        <v>4217789</v>
      </c>
      <c r="I5163" s="2" t="s">
        <v>2818</v>
      </c>
      <c r="J5163" s="2" t="s">
        <v>364</v>
      </c>
      <c r="K5163" s="1">
        <f>+VLOOKUP(B5163,[38]Sheet1!$A:$I,6,0)</f>
        <v>3905363</v>
      </c>
      <c r="L5163" s="1">
        <f t="shared" si="263"/>
        <v>3</v>
      </c>
      <c r="M5163" s="6">
        <f>+VLOOKUP(B5163,[38]Sheet1!$A:$I,9,0)</f>
        <v>45782</v>
      </c>
      <c r="N5163" t="s">
        <v>6927</v>
      </c>
      <c r="R5163" s="4"/>
    </row>
    <row r="5164" spans="1:18" hidden="1" x14ac:dyDescent="0.2">
      <c r="A5164" s="6">
        <v>45776</v>
      </c>
      <c r="B5164" s="2">
        <v>26824</v>
      </c>
      <c r="C5164" s="2" t="s">
        <v>6517</v>
      </c>
      <c r="D5164" s="2" t="s">
        <v>6922</v>
      </c>
      <c r="E5164" s="1">
        <v>5947670</v>
      </c>
      <c r="F5164" s="8" t="s">
        <v>316</v>
      </c>
      <c r="G5164" s="1">
        <v>475814</v>
      </c>
      <c r="H5164" s="1">
        <f t="shared" si="264"/>
        <v>6423484</v>
      </c>
      <c r="I5164" s="2" t="s">
        <v>124</v>
      </c>
      <c r="J5164" s="2" t="s">
        <v>1197</v>
      </c>
      <c r="K5164" s="1">
        <f>+VLOOKUP(B5164,[38]Sheet1!$A:$I,6,0)</f>
        <v>5947675</v>
      </c>
      <c r="L5164" s="1">
        <f t="shared" si="263"/>
        <v>5</v>
      </c>
      <c r="M5164" s="6">
        <f>+VLOOKUP(B5164,[38]Sheet1!$A:$I,9,0)</f>
        <v>45782</v>
      </c>
      <c r="N5164" t="s">
        <v>6927</v>
      </c>
      <c r="R5164" s="4"/>
    </row>
    <row r="5165" spans="1:18" hidden="1" x14ac:dyDescent="0.2">
      <c r="A5165" s="6">
        <v>45776</v>
      </c>
      <c r="B5165" s="2">
        <v>26845</v>
      </c>
      <c r="C5165" s="2" t="s">
        <v>6517</v>
      </c>
      <c r="D5165" s="2" t="s">
        <v>6923</v>
      </c>
      <c r="E5165" s="1">
        <v>9195890</v>
      </c>
      <c r="F5165" s="8" t="s">
        <v>316</v>
      </c>
      <c r="G5165" s="1">
        <v>735671</v>
      </c>
      <c r="H5165" s="1">
        <f t="shared" si="264"/>
        <v>9931561</v>
      </c>
      <c r="I5165" s="2" t="s">
        <v>2355</v>
      </c>
      <c r="J5165" s="2" t="s">
        <v>2013</v>
      </c>
      <c r="K5165" s="1">
        <f>+VLOOKUP(B5165,[40]Sheet1!$A:$I,6,0)</f>
        <v>9195888</v>
      </c>
      <c r="L5165" s="1">
        <f t="shared" si="263"/>
        <v>-2</v>
      </c>
      <c r="M5165" s="6">
        <f>+VLOOKUP(B5165,[40]Sheet1!$A:$I,9,0)</f>
        <v>45811</v>
      </c>
      <c r="N5165" t="s">
        <v>7031</v>
      </c>
      <c r="R5165" s="4"/>
    </row>
    <row r="5166" spans="1:18" hidden="1" x14ac:dyDescent="0.2">
      <c r="A5166" s="6">
        <v>45776</v>
      </c>
      <c r="B5166" s="2">
        <v>26846</v>
      </c>
      <c r="C5166" s="2" t="s">
        <v>6517</v>
      </c>
      <c r="D5166" s="2" t="s">
        <v>6924</v>
      </c>
      <c r="E5166" s="1">
        <v>3905360</v>
      </c>
      <c r="F5166" s="8" t="s">
        <v>316</v>
      </c>
      <c r="G5166" s="1">
        <v>312429</v>
      </c>
      <c r="H5166" s="1">
        <f t="shared" si="264"/>
        <v>4217789</v>
      </c>
      <c r="I5166" s="2" t="s">
        <v>2355</v>
      </c>
      <c r="J5166" s="2" t="s">
        <v>2013</v>
      </c>
      <c r="K5166" s="1">
        <f>+VLOOKUP(B5166,[38]Sheet1!$A:$I,6,0)</f>
        <v>3905363</v>
      </c>
      <c r="L5166" s="1">
        <f t="shared" si="263"/>
        <v>3</v>
      </c>
      <c r="M5166" s="6">
        <f>+VLOOKUP(B5166,[38]Sheet1!$A:$I,9,0)</f>
        <v>45782</v>
      </c>
      <c r="N5166" t="s">
        <v>6927</v>
      </c>
      <c r="R5166" s="4"/>
    </row>
    <row r="5167" spans="1:18" hidden="1" x14ac:dyDescent="0.2">
      <c r="A5167" s="6">
        <v>45776</v>
      </c>
      <c r="B5167" s="2">
        <v>26847</v>
      </c>
      <c r="C5167" s="2" t="s">
        <v>6517</v>
      </c>
      <c r="D5167" s="2" t="s">
        <v>6925</v>
      </c>
      <c r="E5167" s="1">
        <v>888460</v>
      </c>
      <c r="F5167" s="8" t="s">
        <v>316</v>
      </c>
      <c r="G5167" s="1">
        <v>71077</v>
      </c>
      <c r="H5167" s="1">
        <f t="shared" si="264"/>
        <v>959537</v>
      </c>
      <c r="I5167" s="2" t="s">
        <v>1222</v>
      </c>
      <c r="J5167" s="2" t="s">
        <v>915</v>
      </c>
      <c r="K5167" s="1">
        <f>+VLOOKUP(B5167,[40]Sheet1!$A:$I,6,0)</f>
        <v>888463</v>
      </c>
      <c r="L5167" s="1">
        <f t="shared" si="263"/>
        <v>3</v>
      </c>
      <c r="M5167" s="6">
        <f>+VLOOKUP(B5167,[40]Sheet1!$A:$I,9,0)</f>
        <v>45811</v>
      </c>
      <c r="N5167" t="s">
        <v>7031</v>
      </c>
      <c r="R5167" s="4"/>
    </row>
    <row r="5168" spans="1:18" hidden="1" x14ac:dyDescent="0.2">
      <c r="A5168" s="6">
        <v>45776</v>
      </c>
      <c r="B5168" s="2">
        <v>26848</v>
      </c>
      <c r="C5168" s="2" t="s">
        <v>6517</v>
      </c>
      <c r="D5168" s="2" t="s">
        <v>6926</v>
      </c>
      <c r="E5168" s="1">
        <v>1059860</v>
      </c>
      <c r="F5168" s="8" t="s">
        <v>316</v>
      </c>
      <c r="G5168" s="1">
        <v>84789</v>
      </c>
      <c r="H5168" s="1">
        <f t="shared" si="264"/>
        <v>1144649</v>
      </c>
      <c r="I5168" s="2" t="s">
        <v>1222</v>
      </c>
      <c r="J5168" s="2" t="s">
        <v>915</v>
      </c>
      <c r="K5168" s="1">
        <f>+VLOOKUP(B5168,[40]Sheet1!$A:$I,6,0)</f>
        <v>1059863</v>
      </c>
      <c r="L5168" s="1">
        <f t="shared" si="263"/>
        <v>3</v>
      </c>
      <c r="M5168" s="6">
        <f>+VLOOKUP(B5168,[40]Sheet1!$A:$I,9,0)</f>
        <v>45811</v>
      </c>
      <c r="N5168" t="s">
        <v>7031</v>
      </c>
      <c r="R5168" s="4"/>
    </row>
    <row r="5169" spans="1:18" hidden="1" x14ac:dyDescent="0.2">
      <c r="A5169" s="6">
        <v>45780</v>
      </c>
      <c r="B5169" s="2">
        <v>27111</v>
      </c>
      <c r="C5169" s="2" t="s">
        <v>6517</v>
      </c>
      <c r="D5169" s="2" t="s">
        <v>6928</v>
      </c>
      <c r="E5169" s="1">
        <v>1110580</v>
      </c>
      <c r="F5169" s="8" t="s">
        <v>316</v>
      </c>
      <c r="G5169" s="1">
        <v>88846</v>
      </c>
      <c r="H5169" s="1">
        <f t="shared" si="264"/>
        <v>1199426</v>
      </c>
      <c r="I5169" s="2" t="s">
        <v>2119</v>
      </c>
      <c r="J5169" s="2" t="s">
        <v>1150</v>
      </c>
      <c r="K5169" s="1">
        <f>+VLOOKUP(B5169,[40]Sheet1!$A:$I,6,0)</f>
        <v>1110575</v>
      </c>
      <c r="L5169" s="1">
        <f t="shared" ref="L5169:L5231" si="265">+K5169-E5169</f>
        <v>-5</v>
      </c>
      <c r="M5169" s="6">
        <f>+VLOOKUP(B5169,[40]Sheet1!$A:$I,9,0)</f>
        <v>45811</v>
      </c>
      <c r="N5169" t="s">
        <v>7031</v>
      </c>
      <c r="R5169" s="4"/>
    </row>
    <row r="5170" spans="1:18" hidden="1" x14ac:dyDescent="0.2">
      <c r="A5170" s="6">
        <v>45780</v>
      </c>
      <c r="B5170" s="2">
        <v>27120</v>
      </c>
      <c r="C5170" s="2" t="s">
        <v>6517</v>
      </c>
      <c r="D5170" s="2" t="s">
        <v>6929</v>
      </c>
      <c r="E5170" s="1">
        <v>976340</v>
      </c>
      <c r="F5170" s="8" t="s">
        <v>316</v>
      </c>
      <c r="G5170" s="1">
        <v>78107</v>
      </c>
      <c r="H5170" s="1">
        <f t="shared" si="264"/>
        <v>1054447</v>
      </c>
      <c r="I5170" s="2" t="s">
        <v>2355</v>
      </c>
      <c r="J5170" s="2" t="s">
        <v>2013</v>
      </c>
      <c r="K5170" s="1">
        <f>+VLOOKUP(B5170,[40]Sheet1!$A:$I,6,0)</f>
        <v>976338</v>
      </c>
      <c r="L5170" s="1">
        <f t="shared" si="265"/>
        <v>-2</v>
      </c>
      <c r="M5170" s="6">
        <f>+VLOOKUP(B5170,[40]Sheet1!$A:$I,9,0)</f>
        <v>45811</v>
      </c>
      <c r="N5170" t="s">
        <v>7031</v>
      </c>
      <c r="R5170" s="4"/>
    </row>
    <row r="5171" spans="1:18" hidden="1" x14ac:dyDescent="0.2">
      <c r="A5171" s="6">
        <v>45780</v>
      </c>
      <c r="B5171" s="2">
        <v>27121</v>
      </c>
      <c r="C5171" s="2" t="s">
        <v>6517</v>
      </c>
      <c r="D5171" s="2" t="s">
        <v>6930</v>
      </c>
      <c r="E5171" s="1">
        <v>13201140</v>
      </c>
      <c r="F5171" s="8" t="s">
        <v>316</v>
      </c>
      <c r="G5171" s="1">
        <v>1056091</v>
      </c>
      <c r="H5171" s="1">
        <f t="shared" si="264"/>
        <v>14257231</v>
      </c>
      <c r="I5171" s="2" t="s">
        <v>2355</v>
      </c>
      <c r="J5171" s="2" t="s">
        <v>2013</v>
      </c>
      <c r="K5171" s="1">
        <f>+VLOOKUP(B5171,[40]Sheet1!$A:$I,6,0)</f>
        <v>13201138</v>
      </c>
      <c r="L5171" s="1">
        <f t="shared" si="265"/>
        <v>-2</v>
      </c>
      <c r="M5171" s="6">
        <f>+VLOOKUP(B5171,[40]Sheet1!$A:$I,9,0)</f>
        <v>45811</v>
      </c>
      <c r="N5171" t="s">
        <v>7031</v>
      </c>
      <c r="R5171" s="4"/>
    </row>
    <row r="5172" spans="1:18" hidden="1" x14ac:dyDescent="0.2">
      <c r="A5172" s="6">
        <v>45780</v>
      </c>
      <c r="B5172" s="2">
        <v>27148</v>
      </c>
      <c r="C5172" s="2" t="s">
        <v>6517</v>
      </c>
      <c r="D5172" s="2" t="s">
        <v>6931</v>
      </c>
      <c r="E5172" s="1">
        <v>6879470</v>
      </c>
      <c r="F5172" s="8" t="s">
        <v>316</v>
      </c>
      <c r="G5172" s="1">
        <v>550358</v>
      </c>
      <c r="H5172" s="1">
        <f t="shared" si="264"/>
        <v>7429828</v>
      </c>
      <c r="I5172" s="2" t="s">
        <v>2355</v>
      </c>
      <c r="J5172" s="2" t="s">
        <v>2013</v>
      </c>
      <c r="K5172" s="1">
        <f>+VLOOKUP(B5172,[40]Sheet1!$A:$I,6,0)</f>
        <v>6879475</v>
      </c>
      <c r="L5172" s="1">
        <f t="shared" si="265"/>
        <v>5</v>
      </c>
      <c r="M5172" s="6">
        <f>+VLOOKUP(B5172,[40]Sheet1!$A:$I,9,0)</f>
        <v>45811</v>
      </c>
      <c r="N5172" t="s">
        <v>7031</v>
      </c>
      <c r="R5172" s="4"/>
    </row>
    <row r="5173" spans="1:18" hidden="1" x14ac:dyDescent="0.2">
      <c r="A5173" s="6">
        <v>45780</v>
      </c>
      <c r="B5173" s="2">
        <v>27149</v>
      </c>
      <c r="C5173" s="2" t="s">
        <v>6517</v>
      </c>
      <c r="D5173" s="2" t="s">
        <v>6932</v>
      </c>
      <c r="E5173" s="1">
        <v>4421665</v>
      </c>
      <c r="F5173" s="8" t="s">
        <v>316</v>
      </c>
      <c r="G5173" s="1">
        <v>353733</v>
      </c>
      <c r="H5173" s="1">
        <f t="shared" si="264"/>
        <v>4775398</v>
      </c>
      <c r="I5173" s="2" t="s">
        <v>2119</v>
      </c>
      <c r="J5173" s="2" t="s">
        <v>1150</v>
      </c>
      <c r="K5173" s="1">
        <f>+VLOOKUP(B5173,[40]Sheet1!$A:$I,6,0)</f>
        <v>4421663</v>
      </c>
      <c r="L5173" s="1">
        <f t="shared" si="265"/>
        <v>-2</v>
      </c>
      <c r="M5173" s="6">
        <f>+VLOOKUP(B5173,[40]Sheet1!$A:$I,9,0)</f>
        <v>45811</v>
      </c>
      <c r="N5173" t="s">
        <v>7031</v>
      </c>
      <c r="R5173" s="4"/>
    </row>
    <row r="5174" spans="1:18" hidden="1" x14ac:dyDescent="0.2">
      <c r="A5174" s="6">
        <v>45780</v>
      </c>
      <c r="B5174" s="2">
        <v>27246</v>
      </c>
      <c r="C5174" s="2" t="s">
        <v>6517</v>
      </c>
      <c r="D5174" s="2" t="s">
        <v>6933</v>
      </c>
      <c r="E5174" s="1">
        <v>1952680</v>
      </c>
      <c r="F5174" s="8" t="s">
        <v>316</v>
      </c>
      <c r="G5174" s="1">
        <v>156214</v>
      </c>
      <c r="H5174" s="1">
        <f t="shared" si="264"/>
        <v>2108894</v>
      </c>
      <c r="I5174" s="2" t="s">
        <v>944</v>
      </c>
      <c r="J5174" s="2" t="s">
        <v>319</v>
      </c>
      <c r="K5174" s="1">
        <f>+VLOOKUP(B5174,[40]Sheet1!$A:$I,6,0)</f>
        <v>1952675</v>
      </c>
      <c r="L5174" s="1">
        <f t="shared" si="265"/>
        <v>-5</v>
      </c>
      <c r="M5174" s="6">
        <f>+VLOOKUP(B5174,[40]Sheet1!$A:$I,9,0)</f>
        <v>45811</v>
      </c>
      <c r="N5174" t="s">
        <v>7031</v>
      </c>
      <c r="R5174" s="4"/>
    </row>
    <row r="5175" spans="1:18" hidden="1" x14ac:dyDescent="0.2">
      <c r="A5175" s="6">
        <v>45780</v>
      </c>
      <c r="B5175" s="2">
        <v>27422</v>
      </c>
      <c r="C5175" s="2" t="s">
        <v>6517</v>
      </c>
      <c r="D5175" s="2" t="s">
        <v>6934</v>
      </c>
      <c r="E5175" s="1">
        <v>2221160</v>
      </c>
      <c r="F5175" s="8" t="s">
        <v>316</v>
      </c>
      <c r="G5175" s="1">
        <v>177693</v>
      </c>
      <c r="H5175" s="1">
        <f t="shared" si="264"/>
        <v>2398853</v>
      </c>
      <c r="I5175" s="2" t="s">
        <v>944</v>
      </c>
      <c r="J5175" s="2" t="s">
        <v>319</v>
      </c>
      <c r="K5175" s="1">
        <f>+VLOOKUP(B5175,[40]Sheet1!$A:$I,6,0)</f>
        <v>2221163</v>
      </c>
      <c r="L5175" s="1">
        <f t="shared" si="265"/>
        <v>3</v>
      </c>
      <c r="M5175" s="6">
        <f>+VLOOKUP(B5175,[40]Sheet1!$A:$I,9,0)</f>
        <v>45811</v>
      </c>
      <c r="N5175" t="s">
        <v>7031</v>
      </c>
      <c r="R5175" s="4"/>
    </row>
    <row r="5176" spans="1:18" hidden="1" x14ac:dyDescent="0.2">
      <c r="A5176" s="6">
        <v>45780</v>
      </c>
      <c r="B5176" s="2">
        <v>27444</v>
      </c>
      <c r="C5176" s="2" t="s">
        <v>6517</v>
      </c>
      <c r="D5176" s="2" t="s">
        <v>6935</v>
      </c>
      <c r="E5176" s="1">
        <v>1072050</v>
      </c>
      <c r="F5176" s="8" t="s">
        <v>316</v>
      </c>
      <c r="G5176" s="1">
        <v>85764</v>
      </c>
      <c r="H5176" s="1">
        <f t="shared" si="264"/>
        <v>1157814</v>
      </c>
      <c r="I5176" s="2" t="s">
        <v>431</v>
      </c>
      <c r="J5176" s="2" t="s">
        <v>2857</v>
      </c>
      <c r="K5176" s="1">
        <f>+VLOOKUP(B5176,[40]Sheet1!$A:$I,6,0)</f>
        <v>1072050</v>
      </c>
      <c r="L5176" s="1">
        <f t="shared" si="265"/>
        <v>0</v>
      </c>
      <c r="M5176" s="6">
        <f>+VLOOKUP(B5176,[40]Sheet1!$A:$I,9,0)</f>
        <v>45811</v>
      </c>
      <c r="N5176" t="s">
        <v>7031</v>
      </c>
      <c r="R5176" s="4"/>
    </row>
    <row r="5177" spans="1:18" hidden="1" x14ac:dyDescent="0.2">
      <c r="A5177" s="6">
        <v>45780</v>
      </c>
      <c r="B5177" s="2">
        <v>27445</v>
      </c>
      <c r="C5177" s="2" t="s">
        <v>6517</v>
      </c>
      <c r="D5177" s="2" t="s">
        <v>6936</v>
      </c>
      <c r="E5177" s="1">
        <v>558030</v>
      </c>
      <c r="F5177" s="8" t="s">
        <v>316</v>
      </c>
      <c r="G5177" s="1">
        <v>44642</v>
      </c>
      <c r="H5177" s="1">
        <f t="shared" si="264"/>
        <v>602672</v>
      </c>
      <c r="I5177" s="2" t="s">
        <v>1554</v>
      </c>
      <c r="J5177" s="2" t="s">
        <v>2830</v>
      </c>
      <c r="K5177" s="1">
        <f>+VLOOKUP(B5177,[40]Sheet1!$A:$I,6,0)</f>
        <v>558025</v>
      </c>
      <c r="L5177" s="1">
        <f t="shared" si="265"/>
        <v>-5</v>
      </c>
      <c r="M5177" s="6">
        <f>+VLOOKUP(B5177,[40]Sheet1!$A:$I,9,0)</f>
        <v>45811</v>
      </c>
      <c r="N5177" t="s">
        <v>7031</v>
      </c>
      <c r="R5177" s="4"/>
    </row>
    <row r="5178" spans="1:18" hidden="1" x14ac:dyDescent="0.2">
      <c r="A5178" s="6">
        <v>45780</v>
      </c>
      <c r="B5178" s="2">
        <v>27456</v>
      </c>
      <c r="C5178" s="2" t="s">
        <v>6517</v>
      </c>
      <c r="D5178" s="2" t="s">
        <v>6937</v>
      </c>
      <c r="E5178" s="1">
        <v>3905360</v>
      </c>
      <c r="F5178" s="8" t="s">
        <v>316</v>
      </c>
      <c r="G5178" s="1">
        <v>312429</v>
      </c>
      <c r="H5178" s="1">
        <f t="shared" si="264"/>
        <v>4217789</v>
      </c>
      <c r="I5178" s="2" t="s">
        <v>2818</v>
      </c>
      <c r="J5178" s="2" t="s">
        <v>364</v>
      </c>
      <c r="K5178" s="1">
        <f>+VLOOKUP(B5178,[40]Sheet1!$A:$I,6,0)</f>
        <v>3905363</v>
      </c>
      <c r="L5178" s="1">
        <f t="shared" si="265"/>
        <v>3</v>
      </c>
      <c r="M5178" s="6">
        <f>+VLOOKUP(B5178,[40]Sheet1!$A:$I,9,0)</f>
        <v>45811</v>
      </c>
      <c r="N5178" t="s">
        <v>7031</v>
      </c>
      <c r="R5178" s="4"/>
    </row>
    <row r="5179" spans="1:18" hidden="1" x14ac:dyDescent="0.2">
      <c r="A5179" s="6">
        <v>45780</v>
      </c>
      <c r="B5179" s="2">
        <v>27467</v>
      </c>
      <c r="C5179" s="2" t="s">
        <v>6517</v>
      </c>
      <c r="D5179" s="2" t="s">
        <v>6938</v>
      </c>
      <c r="E5179" s="1">
        <v>1597039</v>
      </c>
      <c r="F5179" s="8" t="s">
        <v>316</v>
      </c>
      <c r="G5179" s="1">
        <v>127763</v>
      </c>
      <c r="H5179" s="1">
        <f t="shared" si="264"/>
        <v>1724802</v>
      </c>
      <c r="I5179" s="2" t="s">
        <v>24</v>
      </c>
      <c r="J5179" s="2" t="s">
        <v>349</v>
      </c>
      <c r="K5179" s="1">
        <f>+VLOOKUP(B5179,[40]Sheet1!$A:$I,6,0)</f>
        <v>1597038</v>
      </c>
      <c r="L5179" s="1">
        <f t="shared" si="265"/>
        <v>-1</v>
      </c>
      <c r="M5179" s="6">
        <f>+VLOOKUP(B5179,[40]Sheet1!$A:$I,9,0)</f>
        <v>45811</v>
      </c>
      <c r="N5179" t="s">
        <v>7031</v>
      </c>
      <c r="R5179" s="4"/>
    </row>
    <row r="5180" spans="1:18" hidden="1" x14ac:dyDescent="0.2">
      <c r="A5180" s="6">
        <v>45782</v>
      </c>
      <c r="B5180" s="2">
        <v>28130</v>
      </c>
      <c r="C5180" s="2" t="s">
        <v>6517</v>
      </c>
      <c r="D5180" s="2" t="s">
        <v>6939</v>
      </c>
      <c r="E5180" s="1">
        <v>3523390</v>
      </c>
      <c r="F5180" s="8" t="s">
        <v>316</v>
      </c>
      <c r="G5180" s="1">
        <v>281871</v>
      </c>
      <c r="H5180" s="1">
        <f t="shared" si="264"/>
        <v>3805261</v>
      </c>
      <c r="I5180" s="2" t="s">
        <v>2339</v>
      </c>
      <c r="J5180" s="2" t="s">
        <v>1408</v>
      </c>
      <c r="K5180" s="1">
        <f>+VLOOKUP(B5180,[40]Sheet1!$A:$I,6,0)</f>
        <v>3523388</v>
      </c>
      <c r="L5180" s="1">
        <f t="shared" si="265"/>
        <v>-2</v>
      </c>
      <c r="M5180" s="6">
        <f>+VLOOKUP(B5180,[40]Sheet1!$A:$I,9,0)</f>
        <v>45811</v>
      </c>
      <c r="N5180" t="s">
        <v>7031</v>
      </c>
      <c r="R5180" s="4"/>
    </row>
    <row r="5181" spans="1:18" hidden="1" x14ac:dyDescent="0.2">
      <c r="A5181" s="6">
        <v>45783</v>
      </c>
      <c r="B5181" s="2">
        <v>911</v>
      </c>
      <c r="C5181" s="2" t="s">
        <v>6529</v>
      </c>
      <c r="D5181" s="2"/>
      <c r="E5181" s="1">
        <v>-223980</v>
      </c>
      <c r="F5181" s="8" t="s">
        <v>316</v>
      </c>
      <c r="G5181" s="1">
        <v>-17918</v>
      </c>
      <c r="H5181" s="1">
        <f t="shared" si="264"/>
        <v>-241898</v>
      </c>
      <c r="I5181" s="2" t="s">
        <v>1222</v>
      </c>
      <c r="J5181" s="2" t="s">
        <v>915</v>
      </c>
      <c r="K5181" s="1">
        <f>+VLOOKUP(B5181,[40]Sheet1!$A:$I,6,0)</f>
        <v>-223975</v>
      </c>
      <c r="L5181" s="1">
        <f t="shared" si="265"/>
        <v>5</v>
      </c>
      <c r="M5181" s="6">
        <f>+VLOOKUP(B5181,[40]Sheet1!$A:$I,9,0)</f>
        <v>45811</v>
      </c>
      <c r="N5181" t="s">
        <v>7031</v>
      </c>
      <c r="R5181" s="4"/>
    </row>
    <row r="5182" spans="1:18" hidden="1" x14ac:dyDescent="0.2">
      <c r="A5182" s="6">
        <v>45783</v>
      </c>
      <c r="B5182" s="2">
        <v>912</v>
      </c>
      <c r="C5182" s="2" t="s">
        <v>6529</v>
      </c>
      <c r="D5182" s="2"/>
      <c r="E5182" s="1">
        <v>-88846</v>
      </c>
      <c r="F5182" s="8" t="s">
        <v>316</v>
      </c>
      <c r="G5182" s="1">
        <v>-7108</v>
      </c>
      <c r="H5182" s="1">
        <f t="shared" si="264"/>
        <v>-95954</v>
      </c>
      <c r="I5182" s="2" t="s">
        <v>1222</v>
      </c>
      <c r="J5182" s="2" t="s">
        <v>915</v>
      </c>
      <c r="K5182" s="1">
        <f>+VLOOKUP(B5182,[40]Sheet1!$A:$I,6,0)</f>
        <v>-88850</v>
      </c>
      <c r="L5182" s="1">
        <f t="shared" si="265"/>
        <v>-4</v>
      </c>
      <c r="M5182" s="6">
        <f>+VLOOKUP(B5182,[40]Sheet1!$A:$I,9,0)</f>
        <v>45811</v>
      </c>
      <c r="N5182" t="s">
        <v>7031</v>
      </c>
      <c r="R5182" s="4"/>
    </row>
    <row r="5183" spans="1:18" hidden="1" x14ac:dyDescent="0.2">
      <c r="A5183" s="6">
        <v>45783</v>
      </c>
      <c r="B5183" s="2">
        <v>913</v>
      </c>
      <c r="C5183" s="2" t="s">
        <v>6529</v>
      </c>
      <c r="D5183" s="2"/>
      <c r="E5183" s="1">
        <v>-223212</v>
      </c>
      <c r="F5183" s="8" t="s">
        <v>316</v>
      </c>
      <c r="G5183" s="1">
        <v>-17857</v>
      </c>
      <c r="H5183" s="1">
        <f t="shared" si="264"/>
        <v>-241069</v>
      </c>
      <c r="I5183" s="2" t="s">
        <v>1222</v>
      </c>
      <c r="J5183" s="2" t="s">
        <v>915</v>
      </c>
      <c r="K5183" s="1">
        <f>+VLOOKUP(B5183,[40]Sheet1!$A:$I,6,0)</f>
        <v>-223212</v>
      </c>
      <c r="L5183" s="1">
        <f t="shared" si="265"/>
        <v>0</v>
      </c>
      <c r="M5183" s="6">
        <f>+VLOOKUP(B5183,[40]Sheet1!$A:$I,9,0)</f>
        <v>45811</v>
      </c>
      <c r="N5183" t="s">
        <v>7031</v>
      </c>
      <c r="R5183" s="4"/>
    </row>
    <row r="5184" spans="1:18" hidden="1" x14ac:dyDescent="0.2">
      <c r="A5184" s="6">
        <v>45783</v>
      </c>
      <c r="B5184" s="2">
        <v>908</v>
      </c>
      <c r="C5184" s="2" t="s">
        <v>6529</v>
      </c>
      <c r="D5184" s="2" t="s">
        <v>1889</v>
      </c>
      <c r="E5184" s="1">
        <v>-111058</v>
      </c>
      <c r="F5184" s="8" t="s">
        <v>316</v>
      </c>
      <c r="G5184" s="1">
        <v>-8885</v>
      </c>
      <c r="H5184" s="1">
        <f t="shared" si="264"/>
        <v>-119943</v>
      </c>
      <c r="I5184" s="2" t="s">
        <v>2355</v>
      </c>
      <c r="J5184" s="2" t="s">
        <v>2013</v>
      </c>
      <c r="K5184" s="1">
        <f>+VLOOKUP(B5184,[40]Sheet1!$A:$I,6,0)</f>
        <v>-111062</v>
      </c>
      <c r="L5184" s="1">
        <f t="shared" si="265"/>
        <v>-4</v>
      </c>
      <c r="M5184" s="6">
        <f>+VLOOKUP(B5184,[40]Sheet1!$A:$I,9,0)</f>
        <v>45811</v>
      </c>
      <c r="N5184" t="s">
        <v>7031</v>
      </c>
      <c r="R5184" s="4"/>
    </row>
    <row r="5185" spans="1:18" hidden="1" x14ac:dyDescent="0.2">
      <c r="A5185" s="6">
        <v>45783</v>
      </c>
      <c r="B5185" s="2">
        <v>909</v>
      </c>
      <c r="C5185" s="2" t="s">
        <v>6529</v>
      </c>
      <c r="D5185" s="2" t="s">
        <v>1889</v>
      </c>
      <c r="E5185" s="1">
        <v>-479003</v>
      </c>
      <c r="F5185" s="8" t="s">
        <v>316</v>
      </c>
      <c r="G5185" s="1">
        <v>-38321</v>
      </c>
      <c r="H5185" s="1">
        <f t="shared" si="264"/>
        <v>-517324</v>
      </c>
      <c r="I5185" s="2" t="s">
        <v>2355</v>
      </c>
      <c r="J5185" s="2" t="s">
        <v>2013</v>
      </c>
      <c r="K5185" s="1">
        <f>+VLOOKUP(B5185,[40]Sheet1!$A:$I,6,0)</f>
        <v>-479012</v>
      </c>
      <c r="L5185" s="1">
        <f t="shared" si="265"/>
        <v>-9</v>
      </c>
      <c r="M5185" s="6">
        <f>+VLOOKUP(B5185,[40]Sheet1!$A:$I,9,0)</f>
        <v>45811</v>
      </c>
      <c r="N5185" t="s">
        <v>7031</v>
      </c>
      <c r="R5185" s="4"/>
    </row>
    <row r="5186" spans="1:18" hidden="1" x14ac:dyDescent="0.2">
      <c r="A5186" s="6">
        <v>45783</v>
      </c>
      <c r="B5186" s="2">
        <v>910</v>
      </c>
      <c r="C5186" s="2" t="s">
        <v>6529</v>
      </c>
      <c r="D5186" s="2" t="s">
        <v>1889</v>
      </c>
      <c r="E5186" s="1">
        <v>-1517845</v>
      </c>
      <c r="F5186" s="8" t="s">
        <v>316</v>
      </c>
      <c r="G5186" s="1">
        <v>-121428</v>
      </c>
      <c r="H5186" s="1">
        <f t="shared" si="264"/>
        <v>-1639273</v>
      </c>
      <c r="I5186" s="2" t="s">
        <v>944</v>
      </c>
      <c r="J5186" s="2" t="s">
        <v>319</v>
      </c>
      <c r="K5186" s="1">
        <f>+VLOOKUP(B5186,[40]Sheet1!$A:$I,6,0)</f>
        <v>-1517850</v>
      </c>
      <c r="L5186" s="1">
        <f t="shared" si="265"/>
        <v>-5</v>
      </c>
      <c r="M5186" s="6">
        <f>+VLOOKUP(B5186,[40]Sheet1!$A:$I,9,0)</f>
        <v>45811</v>
      </c>
      <c r="N5186" t="s">
        <v>7031</v>
      </c>
      <c r="R5186" s="4"/>
    </row>
    <row r="5187" spans="1:18" hidden="1" x14ac:dyDescent="0.2">
      <c r="A5187" s="6">
        <v>45783</v>
      </c>
      <c r="B5187" s="2">
        <v>914</v>
      </c>
      <c r="C5187" s="2" t="s">
        <v>6529</v>
      </c>
      <c r="D5187" s="2" t="s">
        <v>1889</v>
      </c>
      <c r="E5187" s="1">
        <v>-97634</v>
      </c>
      <c r="F5187" s="8" t="s">
        <v>316</v>
      </c>
      <c r="G5187" s="1">
        <v>-7811</v>
      </c>
      <c r="H5187" s="1">
        <f t="shared" si="264"/>
        <v>-105445</v>
      </c>
      <c r="I5187" s="2" t="s">
        <v>944</v>
      </c>
      <c r="J5187" s="2" t="s">
        <v>319</v>
      </c>
      <c r="K5187" s="1">
        <f>+VLOOKUP(B5187,[41]Sheet1!$A:$I,6,0)</f>
        <v>-97634</v>
      </c>
      <c r="L5187" s="1">
        <f t="shared" si="265"/>
        <v>0</v>
      </c>
      <c r="M5187" s="6">
        <f>+VLOOKUP(B5187,[41]Sheet1!$A:$I,9,0)</f>
        <v>45841</v>
      </c>
      <c r="N5187" t="s">
        <v>7120</v>
      </c>
      <c r="R5187" s="4"/>
    </row>
    <row r="5188" spans="1:18" hidden="1" x14ac:dyDescent="0.2">
      <c r="A5188" s="6">
        <v>45783</v>
      </c>
      <c r="B5188" s="2">
        <v>915</v>
      </c>
      <c r="C5188" s="2" t="s">
        <v>6529</v>
      </c>
      <c r="D5188" s="2" t="s">
        <v>1889</v>
      </c>
      <c r="E5188" s="1">
        <v>-111058</v>
      </c>
      <c r="F5188" s="8" t="s">
        <v>316</v>
      </c>
      <c r="G5188" s="1">
        <v>-8885</v>
      </c>
      <c r="H5188" s="1">
        <f t="shared" si="264"/>
        <v>-119943</v>
      </c>
      <c r="I5188" s="2" t="s">
        <v>944</v>
      </c>
      <c r="J5188" s="2" t="s">
        <v>319</v>
      </c>
      <c r="K5188" s="1">
        <f>+VLOOKUP(B5188,[41]Sheet1!$A:$I,6,0)</f>
        <v>-111058</v>
      </c>
      <c r="L5188" s="1">
        <f t="shared" si="265"/>
        <v>0</v>
      </c>
      <c r="M5188" s="6">
        <f>+VLOOKUP(B5188,[41]Sheet1!$A:$I,9,0)</f>
        <v>45841</v>
      </c>
      <c r="N5188" t="s">
        <v>7120</v>
      </c>
      <c r="R5188" s="4"/>
    </row>
    <row r="5189" spans="1:18" hidden="1" x14ac:dyDescent="0.2">
      <c r="A5189" s="6">
        <v>45783</v>
      </c>
      <c r="B5189" s="2">
        <v>916</v>
      </c>
      <c r="C5189" s="2" t="s">
        <v>6529</v>
      </c>
      <c r="D5189" s="2" t="s">
        <v>1889</v>
      </c>
      <c r="E5189" s="1">
        <v>-97634</v>
      </c>
      <c r="F5189" s="8" t="s">
        <v>316</v>
      </c>
      <c r="G5189" s="1">
        <v>-7811</v>
      </c>
      <c r="H5189" s="1">
        <f t="shared" si="264"/>
        <v>-105445</v>
      </c>
      <c r="I5189" s="2" t="s">
        <v>944</v>
      </c>
      <c r="J5189" s="2" t="s">
        <v>319</v>
      </c>
      <c r="K5189" s="1">
        <f>+VLOOKUP(B5189,[40]Sheet1!$A:$I,6,0)</f>
        <v>-97637</v>
      </c>
      <c r="L5189" s="1">
        <f t="shared" si="265"/>
        <v>-3</v>
      </c>
      <c r="M5189" s="6">
        <f>+VLOOKUP(B5189,[40]Sheet1!$A:$I,9,0)</f>
        <v>45811</v>
      </c>
      <c r="N5189" t="s">
        <v>7031</v>
      </c>
      <c r="R5189" s="4"/>
    </row>
    <row r="5190" spans="1:18" hidden="1" x14ac:dyDescent="0.2">
      <c r="A5190" s="6">
        <v>45783</v>
      </c>
      <c r="B5190" s="2">
        <v>917</v>
      </c>
      <c r="C5190" s="2" t="s">
        <v>6529</v>
      </c>
      <c r="D5190" s="2" t="s">
        <v>1889</v>
      </c>
      <c r="E5190" s="1">
        <v>-321615</v>
      </c>
      <c r="F5190" s="8" t="s">
        <v>316</v>
      </c>
      <c r="G5190" s="1">
        <v>-25729</v>
      </c>
      <c r="H5190" s="1">
        <f t="shared" si="264"/>
        <v>-347344</v>
      </c>
      <c r="I5190" s="2" t="s">
        <v>944</v>
      </c>
      <c r="J5190" s="2" t="s">
        <v>319</v>
      </c>
      <c r="K5190" s="1">
        <f>+VLOOKUP(B5190,[40]Sheet1!$A:$I,6,0)</f>
        <v>-321612</v>
      </c>
      <c r="L5190" s="1">
        <f t="shared" si="265"/>
        <v>3</v>
      </c>
      <c r="M5190" s="6">
        <f>+VLOOKUP(B5190,[40]Sheet1!$A:$I,9,0)</f>
        <v>45811</v>
      </c>
      <c r="N5190" t="s">
        <v>7031</v>
      </c>
      <c r="R5190" s="4"/>
    </row>
    <row r="5191" spans="1:18" hidden="1" x14ac:dyDescent="0.2">
      <c r="A5191" s="6">
        <v>45783</v>
      </c>
      <c r="B5191" s="2">
        <v>918</v>
      </c>
      <c r="C5191" s="2" t="s">
        <v>6529</v>
      </c>
      <c r="D5191" s="2" t="s">
        <v>1889</v>
      </c>
      <c r="E5191" s="1">
        <v>-267855</v>
      </c>
      <c r="F5191" s="8" t="s">
        <v>316</v>
      </c>
      <c r="G5191" s="1">
        <v>-21428</v>
      </c>
      <c r="H5191" s="1">
        <f t="shared" si="264"/>
        <v>-289283</v>
      </c>
      <c r="I5191" s="2" t="s">
        <v>944</v>
      </c>
      <c r="J5191" s="2" t="s">
        <v>319</v>
      </c>
      <c r="K5191" s="1">
        <f>+VLOOKUP(B5191,[40]Sheet1!$A:$I,6,0)</f>
        <v>-267850</v>
      </c>
      <c r="L5191" s="1">
        <f t="shared" si="265"/>
        <v>5</v>
      </c>
      <c r="M5191" s="6">
        <f>+VLOOKUP(B5191,[40]Sheet1!$A:$I,9,0)</f>
        <v>45811</v>
      </c>
      <c r="N5191" t="s">
        <v>7031</v>
      </c>
      <c r="R5191" s="4"/>
    </row>
    <row r="5192" spans="1:18" hidden="1" x14ac:dyDescent="0.2">
      <c r="A5192" s="6">
        <v>45783</v>
      </c>
      <c r="B5192" s="2">
        <v>28203</v>
      </c>
      <c r="C5192" s="2" t="s">
        <v>6517</v>
      </c>
      <c r="D5192" s="2" t="s">
        <v>6940</v>
      </c>
      <c r="E5192" s="1">
        <v>11105800</v>
      </c>
      <c r="F5192" s="8" t="s">
        <v>316</v>
      </c>
      <c r="G5192" s="1">
        <v>888464</v>
      </c>
      <c r="H5192" s="1">
        <f t="shared" si="264"/>
        <v>11994264</v>
      </c>
      <c r="I5192" s="2" t="s">
        <v>1893</v>
      </c>
      <c r="J5192" s="2" t="s">
        <v>375</v>
      </c>
      <c r="K5192" s="1">
        <f>+VLOOKUP(B5192,[40]Sheet1!$A:$I,6,0)</f>
        <v>11105800</v>
      </c>
      <c r="L5192" s="1">
        <f t="shared" si="265"/>
        <v>0</v>
      </c>
      <c r="M5192" s="6">
        <f>+VLOOKUP(B5192,[40]Sheet1!$A:$I,9,0)</f>
        <v>45811</v>
      </c>
      <c r="N5192" t="s">
        <v>7031</v>
      </c>
      <c r="R5192" s="4"/>
    </row>
    <row r="5193" spans="1:18" hidden="1" x14ac:dyDescent="0.2">
      <c r="A5193" s="6">
        <v>45783</v>
      </c>
      <c r="B5193" s="2">
        <v>28204</v>
      </c>
      <c r="C5193" s="2" t="s">
        <v>6517</v>
      </c>
      <c r="D5193" s="2" t="s">
        <v>6941</v>
      </c>
      <c r="E5193" s="1">
        <v>501830</v>
      </c>
      <c r="F5193" s="8" t="s">
        <v>316</v>
      </c>
      <c r="G5193" s="1">
        <v>40146</v>
      </c>
      <c r="H5193" s="1">
        <f t="shared" si="264"/>
        <v>541976</v>
      </c>
      <c r="I5193" s="2" t="s">
        <v>1893</v>
      </c>
      <c r="J5193" s="2" t="s">
        <v>375</v>
      </c>
      <c r="K5193" s="1">
        <f>+VLOOKUP(B5193,[40]Sheet1!$A:$I,6,0)</f>
        <v>501825</v>
      </c>
      <c r="L5193" s="1">
        <f t="shared" si="265"/>
        <v>-5</v>
      </c>
      <c r="M5193" s="6">
        <f>+VLOOKUP(B5193,[40]Sheet1!$A:$I,9,0)</f>
        <v>45811</v>
      </c>
      <c r="N5193" t="s">
        <v>7031</v>
      </c>
      <c r="R5193" s="4"/>
    </row>
    <row r="5194" spans="1:18" hidden="1" x14ac:dyDescent="0.2">
      <c r="A5194" s="6">
        <v>45783</v>
      </c>
      <c r="B5194" s="2">
        <v>28206</v>
      </c>
      <c r="C5194" s="2" t="s">
        <v>6517</v>
      </c>
      <c r="D5194" s="2" t="s">
        <v>6942</v>
      </c>
      <c r="E5194" s="1">
        <v>976340</v>
      </c>
      <c r="F5194" s="8" t="s">
        <v>316</v>
      </c>
      <c r="G5194" s="1">
        <v>78107</v>
      </c>
      <c r="H5194" s="1">
        <f t="shared" si="264"/>
        <v>1054447</v>
      </c>
      <c r="I5194" s="2" t="s">
        <v>2355</v>
      </c>
      <c r="J5194" s="2" t="s">
        <v>2013</v>
      </c>
      <c r="K5194" s="1">
        <f>+VLOOKUP(B5194,[40]Sheet1!$A:$I,6,0)</f>
        <v>976338</v>
      </c>
      <c r="L5194" s="1">
        <f t="shared" si="265"/>
        <v>-2</v>
      </c>
      <c r="M5194" s="6">
        <f>+VLOOKUP(B5194,[40]Sheet1!$A:$I,9,0)</f>
        <v>45811</v>
      </c>
      <c r="N5194" t="s">
        <v>7031</v>
      </c>
      <c r="R5194" s="4"/>
    </row>
    <row r="5195" spans="1:18" hidden="1" x14ac:dyDescent="0.2">
      <c r="A5195" s="6">
        <v>45783</v>
      </c>
      <c r="B5195" s="2">
        <v>28207</v>
      </c>
      <c r="C5195" s="2" t="s">
        <v>6517</v>
      </c>
      <c r="D5195" s="2" t="s">
        <v>6943</v>
      </c>
      <c r="E5195" s="1">
        <v>5870750</v>
      </c>
      <c r="F5195" s="8" t="s">
        <v>316</v>
      </c>
      <c r="G5195" s="1">
        <v>469660</v>
      </c>
      <c r="H5195" s="1">
        <f t="shared" si="264"/>
        <v>6340410</v>
      </c>
      <c r="I5195" s="2" t="s">
        <v>2355</v>
      </c>
      <c r="J5195" s="2" t="s">
        <v>2013</v>
      </c>
      <c r="K5195" s="1">
        <f>+VLOOKUP(B5195,[40]Sheet1!$A:$I,6,0)</f>
        <v>5870750</v>
      </c>
      <c r="L5195" s="1">
        <f t="shared" si="265"/>
        <v>0</v>
      </c>
      <c r="M5195" s="6">
        <f>+VLOOKUP(B5195,[40]Sheet1!$A:$I,9,0)</f>
        <v>45811</v>
      </c>
      <c r="N5195" t="s">
        <v>7031</v>
      </c>
      <c r="R5195" s="4"/>
    </row>
    <row r="5196" spans="1:18" hidden="1" x14ac:dyDescent="0.2">
      <c r="A5196" s="6">
        <v>45785</v>
      </c>
      <c r="B5196" s="2">
        <v>949</v>
      </c>
      <c r="C5196" s="2" t="s">
        <v>6529</v>
      </c>
      <c r="D5196" s="2" t="s">
        <v>1889</v>
      </c>
      <c r="E5196" s="1">
        <v>-383357</v>
      </c>
      <c r="F5196" s="8" t="s">
        <v>316</v>
      </c>
      <c r="G5196" s="1">
        <v>-30669</v>
      </c>
      <c r="H5196" s="1">
        <f t="shared" si="264"/>
        <v>-414026</v>
      </c>
      <c r="I5196" s="2" t="s">
        <v>2119</v>
      </c>
      <c r="J5196" s="2" t="s">
        <v>1150</v>
      </c>
      <c r="K5196" s="1">
        <f>+VLOOKUP(B5196,[40]Sheet1!$A:$I,6,0)</f>
        <v>-383362</v>
      </c>
      <c r="L5196" s="1">
        <f t="shared" si="265"/>
        <v>-5</v>
      </c>
      <c r="M5196" s="6">
        <f>+VLOOKUP(B5196,[40]Sheet1!$A:$I,9,0)</f>
        <v>45811</v>
      </c>
      <c r="N5196" t="s">
        <v>7031</v>
      </c>
      <c r="R5196" s="4"/>
    </row>
    <row r="5197" spans="1:18" hidden="1" x14ac:dyDescent="0.2">
      <c r="A5197" s="6">
        <v>45785</v>
      </c>
      <c r="B5197" s="2">
        <v>950</v>
      </c>
      <c r="C5197" s="2" t="s">
        <v>6529</v>
      </c>
      <c r="D5197" s="2" t="s">
        <v>1889</v>
      </c>
      <c r="E5197" s="1">
        <v>-111606</v>
      </c>
      <c r="F5197" s="8" t="s">
        <v>316</v>
      </c>
      <c r="G5197" s="1">
        <v>-8928</v>
      </c>
      <c r="H5197" s="1">
        <f t="shared" si="264"/>
        <v>-120534</v>
      </c>
      <c r="I5197" s="2" t="s">
        <v>2119</v>
      </c>
      <c r="J5197" s="2" t="s">
        <v>1150</v>
      </c>
      <c r="K5197" s="1">
        <f>+VLOOKUP(B5197,[40]Sheet1!$A:$I,6,0)</f>
        <v>-111600</v>
      </c>
      <c r="L5197" s="1">
        <f t="shared" si="265"/>
        <v>6</v>
      </c>
      <c r="M5197" s="6">
        <f>+VLOOKUP(B5197,[40]Sheet1!$A:$I,9,0)</f>
        <v>45811</v>
      </c>
      <c r="N5197" t="s">
        <v>7031</v>
      </c>
      <c r="R5197" s="4"/>
    </row>
    <row r="5198" spans="1:18" hidden="1" x14ac:dyDescent="0.2">
      <c r="A5198" s="6">
        <v>45785</v>
      </c>
      <c r="B5198" s="2">
        <v>951</v>
      </c>
      <c r="C5198" s="2" t="s">
        <v>6529</v>
      </c>
      <c r="D5198" s="2" t="s">
        <v>1889</v>
      </c>
      <c r="E5198" s="1">
        <v>-428820</v>
      </c>
      <c r="F5198" s="8" t="s">
        <v>316</v>
      </c>
      <c r="G5198" s="1">
        <v>-34306</v>
      </c>
      <c r="H5198" s="1">
        <f t="shared" si="264"/>
        <v>-463126</v>
      </c>
      <c r="I5198" s="2" t="s">
        <v>124</v>
      </c>
      <c r="J5198" s="2" t="s">
        <v>1197</v>
      </c>
      <c r="K5198" s="1">
        <f>+VLOOKUP(B5198,[40]Sheet1!$A:$I,6,0)</f>
        <v>-428825</v>
      </c>
      <c r="L5198" s="1">
        <f t="shared" si="265"/>
        <v>-5</v>
      </c>
      <c r="M5198" s="6">
        <f>+VLOOKUP(B5198,[40]Sheet1!$A:$I,9,0)</f>
        <v>45811</v>
      </c>
      <c r="N5198" t="s">
        <v>7031</v>
      </c>
      <c r="R5198" s="4"/>
    </row>
    <row r="5199" spans="1:18" hidden="1" x14ac:dyDescent="0.2">
      <c r="A5199" s="6">
        <v>45786</v>
      </c>
      <c r="B5199" s="2">
        <v>29677</v>
      </c>
      <c r="C5199" s="2" t="s">
        <v>6517</v>
      </c>
      <c r="D5199" s="2" t="s">
        <v>6944</v>
      </c>
      <c r="E5199" s="1">
        <v>1411678</v>
      </c>
      <c r="F5199" s="8" t="s">
        <v>316</v>
      </c>
      <c r="G5199" s="1">
        <v>112934</v>
      </c>
      <c r="H5199" s="1">
        <f t="shared" si="264"/>
        <v>1524612</v>
      </c>
      <c r="I5199" s="2" t="s">
        <v>2818</v>
      </c>
      <c r="J5199" s="2" t="s">
        <v>364</v>
      </c>
      <c r="K5199" s="1">
        <f>+VLOOKUP(B5199,[40]Sheet1!$A:$I,6,0)</f>
        <v>1411675</v>
      </c>
      <c r="L5199" s="1">
        <f t="shared" si="265"/>
        <v>-3</v>
      </c>
      <c r="M5199" s="6">
        <f>+VLOOKUP(B5199,[40]Sheet1!$A:$I,9,0)</f>
        <v>45811</v>
      </c>
      <c r="N5199" t="s">
        <v>7031</v>
      </c>
      <c r="R5199" s="4"/>
    </row>
    <row r="5200" spans="1:18" hidden="1" x14ac:dyDescent="0.2">
      <c r="A5200" s="6">
        <v>45786</v>
      </c>
      <c r="B5200" s="2">
        <v>29678</v>
      </c>
      <c r="C5200" s="2" t="s">
        <v>6517</v>
      </c>
      <c r="D5200" s="2" t="s">
        <v>6945</v>
      </c>
      <c r="E5200" s="1">
        <v>3695260</v>
      </c>
      <c r="F5200" s="8" t="s">
        <v>316</v>
      </c>
      <c r="G5200" s="1">
        <v>295621</v>
      </c>
      <c r="H5200" s="1">
        <f t="shared" ref="H5200:H5262" si="266">+E5200+G5200</f>
        <v>3990881</v>
      </c>
      <c r="I5200" s="2" t="s">
        <v>2445</v>
      </c>
      <c r="J5200" s="2" t="s">
        <v>1098</v>
      </c>
      <c r="K5200" s="1">
        <f>+VLOOKUP(B5200,[40]Sheet1!$A:$I,6,0)</f>
        <v>3695263</v>
      </c>
      <c r="L5200" s="1">
        <f t="shared" si="265"/>
        <v>3</v>
      </c>
      <c r="M5200" s="6">
        <f>+VLOOKUP(B5200,[40]Sheet1!$A:$I,9,0)</f>
        <v>45811</v>
      </c>
      <c r="N5200" t="s">
        <v>7031</v>
      </c>
      <c r="R5200" s="4"/>
    </row>
    <row r="5201" spans="1:18" hidden="1" x14ac:dyDescent="0.2">
      <c r="A5201" s="6">
        <v>45786</v>
      </c>
      <c r="B5201" s="2">
        <v>29680</v>
      </c>
      <c r="C5201" s="2" t="s">
        <v>6517</v>
      </c>
      <c r="D5201" s="2" t="s">
        <v>6947</v>
      </c>
      <c r="E5201" s="1">
        <v>3421300</v>
      </c>
      <c r="F5201" s="8" t="s">
        <v>316</v>
      </c>
      <c r="G5201" s="1">
        <v>273704</v>
      </c>
      <c r="H5201" s="1">
        <f t="shared" si="266"/>
        <v>3695004</v>
      </c>
      <c r="I5201" s="2" t="s">
        <v>1554</v>
      </c>
      <c r="J5201" s="2" t="s">
        <v>2830</v>
      </c>
      <c r="K5201" s="1">
        <f>+VLOOKUP(B5201,[40]Sheet1!$A:$I,6,0)</f>
        <v>3421300</v>
      </c>
      <c r="L5201" s="1">
        <f t="shared" si="265"/>
        <v>0</v>
      </c>
      <c r="M5201" s="6">
        <f>+VLOOKUP(B5201,[40]Sheet1!$A:$I,9,0)</f>
        <v>45811</v>
      </c>
      <c r="N5201" t="s">
        <v>7031</v>
      </c>
      <c r="R5201" s="4"/>
    </row>
    <row r="5202" spans="1:18" hidden="1" x14ac:dyDescent="0.2">
      <c r="A5202" s="6">
        <v>45786</v>
      </c>
      <c r="B5202" s="2">
        <v>29681</v>
      </c>
      <c r="C5202" s="2" t="s">
        <v>6517</v>
      </c>
      <c r="D5202" s="2" t="s">
        <v>6948</v>
      </c>
      <c r="E5202" s="1">
        <v>1952680</v>
      </c>
      <c r="F5202" s="8" t="s">
        <v>316</v>
      </c>
      <c r="G5202" s="1">
        <v>156214</v>
      </c>
      <c r="H5202" s="1">
        <f t="shared" si="266"/>
        <v>2108894</v>
      </c>
      <c r="I5202" s="2" t="s">
        <v>2445</v>
      </c>
      <c r="J5202" s="2" t="s">
        <v>1098</v>
      </c>
      <c r="K5202" s="1">
        <f>+VLOOKUP(B5202,[40]Sheet1!$A:$I,6,0)</f>
        <v>1952675</v>
      </c>
      <c r="L5202" s="1">
        <f t="shared" si="265"/>
        <v>-5</v>
      </c>
      <c r="M5202" s="6">
        <f>+VLOOKUP(B5202,[40]Sheet1!$A:$I,9,0)</f>
        <v>45811</v>
      </c>
      <c r="N5202" t="s">
        <v>7031</v>
      </c>
      <c r="R5202" s="4"/>
    </row>
    <row r="5203" spans="1:18" hidden="1" x14ac:dyDescent="0.2">
      <c r="A5203" s="6">
        <v>45789</v>
      </c>
      <c r="B5203" s="2">
        <v>29754</v>
      </c>
      <c r="C5203" s="2" t="s">
        <v>6517</v>
      </c>
      <c r="D5203" s="2" t="s">
        <v>6946</v>
      </c>
      <c r="E5203" s="1">
        <v>1350803</v>
      </c>
      <c r="F5203" s="8" t="s">
        <v>316</v>
      </c>
      <c r="G5203" s="1">
        <v>108064</v>
      </c>
      <c r="H5203" s="1">
        <f t="shared" si="266"/>
        <v>1458867</v>
      </c>
      <c r="I5203" s="2" t="s">
        <v>2339</v>
      </c>
      <c r="J5203" s="2" t="s">
        <v>1408</v>
      </c>
      <c r="K5203" s="1">
        <f>+VLOOKUP(B5203,[40]Sheet1!$A:$I,6,0)</f>
        <v>1350800</v>
      </c>
      <c r="L5203" s="1">
        <f t="shared" si="265"/>
        <v>-3</v>
      </c>
      <c r="M5203" s="6">
        <f>+VLOOKUP(B5203,[40]Sheet1!$A:$I,9,0)</f>
        <v>45811</v>
      </c>
      <c r="N5203" t="s">
        <v>7031</v>
      </c>
      <c r="R5203" s="4"/>
    </row>
    <row r="5204" spans="1:18" hidden="1" x14ac:dyDescent="0.2">
      <c r="A5204" s="6">
        <v>45790</v>
      </c>
      <c r="B5204" s="2">
        <v>29893</v>
      </c>
      <c r="C5204" s="2" t="s">
        <v>6517</v>
      </c>
      <c r="D5204" s="2" t="s">
        <v>6949</v>
      </c>
      <c r="E5204" s="1">
        <v>1952680</v>
      </c>
      <c r="F5204" s="8" t="s">
        <v>316</v>
      </c>
      <c r="G5204" s="1">
        <v>156214</v>
      </c>
      <c r="H5204" s="1">
        <f t="shared" si="266"/>
        <v>2108894</v>
      </c>
      <c r="I5204" s="2" t="s">
        <v>2818</v>
      </c>
      <c r="J5204" s="2" t="s">
        <v>364</v>
      </c>
      <c r="K5204" s="1">
        <f>+VLOOKUP(B5204,[40]Sheet1!$A:$I,6,0)</f>
        <v>1952675</v>
      </c>
      <c r="L5204" s="1">
        <f t="shared" si="265"/>
        <v>-5</v>
      </c>
      <c r="M5204" s="6">
        <f>+VLOOKUP(B5204,[40]Sheet1!$A:$I,9,0)</f>
        <v>45811</v>
      </c>
      <c r="N5204" t="s">
        <v>7031</v>
      </c>
      <c r="R5204" s="4"/>
    </row>
    <row r="5205" spans="1:18" hidden="1" x14ac:dyDescent="0.2">
      <c r="A5205" s="6">
        <v>45790</v>
      </c>
      <c r="B5205" s="2">
        <v>29895</v>
      </c>
      <c r="C5205" s="2" t="s">
        <v>6517</v>
      </c>
      <c r="D5205" s="2" t="s">
        <v>6950</v>
      </c>
      <c r="E5205" s="1">
        <v>2253778</v>
      </c>
      <c r="F5205" s="8" t="s">
        <v>316</v>
      </c>
      <c r="G5205" s="1">
        <v>180302</v>
      </c>
      <c r="H5205" s="1">
        <f t="shared" si="266"/>
        <v>2434080</v>
      </c>
      <c r="I5205" s="2" t="s">
        <v>1554</v>
      </c>
      <c r="J5205" s="2" t="s">
        <v>2830</v>
      </c>
      <c r="K5205" s="1">
        <f>+VLOOKUP(B5205,[40]Sheet1!$A:$I,6,0)</f>
        <v>2253775</v>
      </c>
      <c r="L5205" s="1">
        <f t="shared" si="265"/>
        <v>-3</v>
      </c>
      <c r="M5205" s="6">
        <f>+VLOOKUP(B5205,[40]Sheet1!$A:$I,9,0)</f>
        <v>45811</v>
      </c>
      <c r="N5205" t="s">
        <v>7031</v>
      </c>
      <c r="R5205" s="4"/>
    </row>
    <row r="5206" spans="1:18" hidden="1" x14ac:dyDescent="0.2">
      <c r="A5206" s="6">
        <v>45790</v>
      </c>
      <c r="B5206" s="2">
        <v>29896</v>
      </c>
      <c r="C5206" s="2" t="s">
        <v>6517</v>
      </c>
      <c r="D5206" s="2" t="s">
        <v>6951</v>
      </c>
      <c r="E5206" s="1">
        <v>1116060</v>
      </c>
      <c r="F5206" s="8" t="s">
        <v>316</v>
      </c>
      <c r="G5206" s="1">
        <v>89285</v>
      </c>
      <c r="H5206" s="1">
        <f t="shared" si="266"/>
        <v>1205345</v>
      </c>
      <c r="I5206" s="2" t="s">
        <v>2339</v>
      </c>
      <c r="J5206" s="2" t="s">
        <v>1408</v>
      </c>
      <c r="K5206" s="1">
        <f>+VLOOKUP(B5206,[40]Sheet1!$A:$I,6,0)</f>
        <v>1116063</v>
      </c>
      <c r="L5206" s="1">
        <f t="shared" si="265"/>
        <v>3</v>
      </c>
      <c r="M5206" s="6">
        <f>+VLOOKUP(B5206,[40]Sheet1!$A:$I,9,0)</f>
        <v>45811</v>
      </c>
      <c r="N5206" t="s">
        <v>7031</v>
      </c>
      <c r="R5206" s="4"/>
    </row>
    <row r="5207" spans="1:18" hidden="1" x14ac:dyDescent="0.2">
      <c r="A5207" s="6">
        <v>45790</v>
      </c>
      <c r="B5207" s="2">
        <v>29897</v>
      </c>
      <c r="C5207" s="2" t="s">
        <v>6517</v>
      </c>
      <c r="D5207" s="2" t="s">
        <v>6952</v>
      </c>
      <c r="E5207" s="1">
        <v>558030</v>
      </c>
      <c r="F5207" s="8" t="s">
        <v>316</v>
      </c>
      <c r="G5207" s="1">
        <v>44642</v>
      </c>
      <c r="H5207" s="1">
        <f t="shared" si="266"/>
        <v>602672</v>
      </c>
      <c r="I5207" s="2" t="s">
        <v>944</v>
      </c>
      <c r="J5207" s="2" t="s">
        <v>319</v>
      </c>
      <c r="K5207" s="1">
        <f>+VLOOKUP(B5207,[40]Sheet1!$A:$I,6,0)</f>
        <v>558025</v>
      </c>
      <c r="L5207" s="1">
        <f t="shared" si="265"/>
        <v>-5</v>
      </c>
      <c r="M5207" s="6">
        <f>+VLOOKUP(B5207,[40]Sheet1!$A:$I,9,0)</f>
        <v>45811</v>
      </c>
      <c r="N5207" t="s">
        <v>7031</v>
      </c>
      <c r="R5207" s="4"/>
    </row>
    <row r="5208" spans="1:18" hidden="1" x14ac:dyDescent="0.2">
      <c r="A5208" s="6">
        <v>45790</v>
      </c>
      <c r="B5208" s="2">
        <v>29898</v>
      </c>
      <c r="C5208" s="2" t="s">
        <v>6517</v>
      </c>
      <c r="D5208" s="2" t="s">
        <v>6953</v>
      </c>
      <c r="E5208" s="1">
        <v>1952680</v>
      </c>
      <c r="F5208" s="8" t="s">
        <v>316</v>
      </c>
      <c r="G5208" s="1">
        <v>156214</v>
      </c>
      <c r="H5208" s="1">
        <f t="shared" si="266"/>
        <v>2108894</v>
      </c>
      <c r="I5208" s="2" t="s">
        <v>944</v>
      </c>
      <c r="J5208" s="2" t="s">
        <v>319</v>
      </c>
      <c r="K5208" s="1">
        <f>+VLOOKUP(B5208,[40]Sheet1!$A:$I,6,0)</f>
        <v>1952675</v>
      </c>
      <c r="L5208" s="1">
        <f t="shared" si="265"/>
        <v>-5</v>
      </c>
      <c r="M5208" s="6">
        <f>+VLOOKUP(B5208,[40]Sheet1!$A:$I,9,0)</f>
        <v>45811</v>
      </c>
      <c r="N5208" t="s">
        <v>7031</v>
      </c>
      <c r="R5208" s="4"/>
    </row>
    <row r="5209" spans="1:18" hidden="1" x14ac:dyDescent="0.2">
      <c r="A5209" s="6">
        <v>45790</v>
      </c>
      <c r="B5209" s="2">
        <v>29899</v>
      </c>
      <c r="C5209" s="2" t="s">
        <v>6517</v>
      </c>
      <c r="D5209" s="2" t="s">
        <v>6954</v>
      </c>
      <c r="E5209" s="1">
        <v>3902165</v>
      </c>
      <c r="F5209" s="8" t="s">
        <v>316</v>
      </c>
      <c r="G5209" s="1">
        <v>312173</v>
      </c>
      <c r="H5209" s="1">
        <f t="shared" si="266"/>
        <v>4214338</v>
      </c>
      <c r="I5209" s="2" t="s">
        <v>1900</v>
      </c>
      <c r="J5209" s="2" t="s">
        <v>441</v>
      </c>
      <c r="K5209" s="1">
        <f>+VLOOKUP(B5209,[40]Sheet1!$A:$I,6,0)</f>
        <v>3902163</v>
      </c>
      <c r="L5209" s="1">
        <f t="shared" si="265"/>
        <v>-2</v>
      </c>
      <c r="M5209" s="6">
        <f>+VLOOKUP(B5209,[40]Sheet1!$A:$I,9,0)</f>
        <v>45811</v>
      </c>
      <c r="N5209" t="s">
        <v>7031</v>
      </c>
      <c r="R5209" s="4"/>
    </row>
    <row r="5210" spans="1:18" hidden="1" x14ac:dyDescent="0.2">
      <c r="A5210" s="6">
        <v>45790</v>
      </c>
      <c r="B5210" s="2">
        <v>29900</v>
      </c>
      <c r="C5210" s="2" t="s">
        <v>6517</v>
      </c>
      <c r="D5210" s="2" t="s">
        <v>6955</v>
      </c>
      <c r="E5210" s="1">
        <v>1952680</v>
      </c>
      <c r="F5210" s="8" t="s">
        <v>316</v>
      </c>
      <c r="G5210" s="1">
        <v>156214</v>
      </c>
      <c r="H5210" s="1">
        <f t="shared" si="266"/>
        <v>2108894</v>
      </c>
      <c r="I5210" s="2" t="s">
        <v>1900</v>
      </c>
      <c r="J5210" s="2" t="s">
        <v>441</v>
      </c>
      <c r="K5210" s="1">
        <f>+VLOOKUP(B5210,[40]Sheet1!$A:$I,6,0)</f>
        <v>1952675</v>
      </c>
      <c r="L5210" s="1">
        <f t="shared" si="265"/>
        <v>-5</v>
      </c>
      <c r="M5210" s="6">
        <f>+VLOOKUP(B5210,[40]Sheet1!$A:$I,9,0)</f>
        <v>45811</v>
      </c>
      <c r="N5210" t="s">
        <v>7031</v>
      </c>
      <c r="R5210" s="4"/>
    </row>
    <row r="5211" spans="1:18" hidden="1" x14ac:dyDescent="0.2">
      <c r="A5211" s="6">
        <v>45790</v>
      </c>
      <c r="B5211" s="2">
        <v>29901</v>
      </c>
      <c r="C5211" s="2" t="s">
        <v>6517</v>
      </c>
      <c r="D5211" s="2" t="s">
        <v>6956</v>
      </c>
      <c r="E5211" s="1">
        <v>2472280</v>
      </c>
      <c r="F5211" s="8" t="s">
        <v>316</v>
      </c>
      <c r="G5211" s="1">
        <v>197782</v>
      </c>
      <c r="H5211" s="1">
        <f t="shared" si="266"/>
        <v>2670062</v>
      </c>
      <c r="I5211" s="2" t="s">
        <v>2355</v>
      </c>
      <c r="J5211" s="2" t="s">
        <v>2013</v>
      </c>
      <c r="K5211" s="1">
        <f>+VLOOKUP(B5211,[40]Sheet1!$A:$I,6,0)</f>
        <v>2472275</v>
      </c>
      <c r="L5211" s="1">
        <f t="shared" si="265"/>
        <v>-5</v>
      </c>
      <c r="M5211" s="6">
        <f>+VLOOKUP(B5211,[40]Sheet1!$A:$I,9,0)</f>
        <v>45811</v>
      </c>
      <c r="N5211" t="s">
        <v>7031</v>
      </c>
      <c r="R5211" s="4"/>
    </row>
    <row r="5212" spans="1:18" hidden="1" x14ac:dyDescent="0.2">
      <c r="A5212" s="6">
        <v>45790</v>
      </c>
      <c r="B5212" s="2">
        <v>29902</v>
      </c>
      <c r="C5212" s="2" t="s">
        <v>6517</v>
      </c>
      <c r="D5212" s="2" t="s">
        <v>6957</v>
      </c>
      <c r="E5212" s="1">
        <v>1952680</v>
      </c>
      <c r="F5212" s="8" t="s">
        <v>316</v>
      </c>
      <c r="G5212" s="1">
        <v>156214</v>
      </c>
      <c r="H5212" s="1">
        <f t="shared" si="266"/>
        <v>2108894</v>
      </c>
      <c r="I5212" s="2" t="s">
        <v>2355</v>
      </c>
      <c r="J5212" s="2" t="s">
        <v>2013</v>
      </c>
      <c r="K5212" s="1">
        <f>+VLOOKUP(B5212,[40]Sheet1!$A:$I,6,0)</f>
        <v>1952675</v>
      </c>
      <c r="L5212" s="1">
        <f t="shared" si="265"/>
        <v>-5</v>
      </c>
      <c r="M5212" s="6">
        <f>+VLOOKUP(B5212,[40]Sheet1!$A:$I,9,0)</f>
        <v>45811</v>
      </c>
      <c r="N5212" t="s">
        <v>7031</v>
      </c>
      <c r="R5212" s="4"/>
    </row>
    <row r="5213" spans="1:18" hidden="1" x14ac:dyDescent="0.2">
      <c r="A5213" s="6">
        <v>45790</v>
      </c>
      <c r="B5213" s="2">
        <v>29903</v>
      </c>
      <c r="C5213" s="2" t="s">
        <v>6517</v>
      </c>
      <c r="D5213" s="2" t="s">
        <v>6958</v>
      </c>
      <c r="E5213" s="1">
        <v>3905360</v>
      </c>
      <c r="F5213" s="8" t="s">
        <v>316</v>
      </c>
      <c r="G5213" s="1">
        <v>312429</v>
      </c>
      <c r="H5213" s="1">
        <f t="shared" si="266"/>
        <v>4217789</v>
      </c>
      <c r="I5213" s="2" t="s">
        <v>2355</v>
      </c>
      <c r="J5213" s="2" t="s">
        <v>2013</v>
      </c>
      <c r="K5213" s="1">
        <f>+VLOOKUP(B5213,[40]Sheet1!$A:$I,6,0)</f>
        <v>3905363</v>
      </c>
      <c r="L5213" s="1">
        <f t="shared" si="265"/>
        <v>3</v>
      </c>
      <c r="M5213" s="6">
        <f>+VLOOKUP(B5213,[40]Sheet1!$A:$I,9,0)</f>
        <v>45811</v>
      </c>
      <c r="N5213" t="s">
        <v>7031</v>
      </c>
      <c r="R5213" s="4"/>
    </row>
    <row r="5214" spans="1:18" hidden="1" x14ac:dyDescent="0.2">
      <c r="A5214" s="6">
        <v>45790</v>
      </c>
      <c r="B5214" s="2">
        <v>29904</v>
      </c>
      <c r="C5214" s="2" t="s">
        <v>6517</v>
      </c>
      <c r="D5214" s="2" t="s">
        <v>6959</v>
      </c>
      <c r="E5214" s="1">
        <v>10169280</v>
      </c>
      <c r="F5214" s="8" t="s">
        <v>316</v>
      </c>
      <c r="G5214" s="1">
        <v>813542</v>
      </c>
      <c r="H5214" s="1">
        <f t="shared" si="266"/>
        <v>10982822</v>
      </c>
      <c r="I5214" s="2" t="s">
        <v>2355</v>
      </c>
      <c r="J5214" s="2" t="s">
        <v>2013</v>
      </c>
      <c r="K5214" s="1">
        <f>+VLOOKUP(B5214,[40]Sheet1!$A:$I,6,0)</f>
        <v>10169275</v>
      </c>
      <c r="L5214" s="1">
        <f t="shared" si="265"/>
        <v>-5</v>
      </c>
      <c r="M5214" s="6">
        <f>+VLOOKUP(B5214,[40]Sheet1!$A:$I,9,0)</f>
        <v>45811</v>
      </c>
      <c r="N5214" t="s">
        <v>7031</v>
      </c>
      <c r="R5214" s="4"/>
    </row>
    <row r="5215" spans="1:18" hidden="1" x14ac:dyDescent="0.2">
      <c r="A5215" s="6">
        <v>45790</v>
      </c>
      <c r="B5215" s="2">
        <v>29905</v>
      </c>
      <c r="C5215" s="2" t="s">
        <v>6517</v>
      </c>
      <c r="D5215" s="2" t="s">
        <v>6960</v>
      </c>
      <c r="E5215" s="1">
        <v>1952680</v>
      </c>
      <c r="F5215" s="8" t="s">
        <v>316</v>
      </c>
      <c r="G5215" s="1">
        <v>156214</v>
      </c>
      <c r="H5215" s="1">
        <f t="shared" si="266"/>
        <v>2108894</v>
      </c>
      <c r="I5215" s="2" t="s">
        <v>2119</v>
      </c>
      <c r="J5215" s="2" t="s">
        <v>1150</v>
      </c>
      <c r="K5215" s="1">
        <f>+VLOOKUP(B5215,[40]Sheet1!$A:$I,6,0)</f>
        <v>1952675</v>
      </c>
      <c r="L5215" s="1">
        <f t="shared" si="265"/>
        <v>-5</v>
      </c>
      <c r="M5215" s="6">
        <f>+VLOOKUP(B5215,[40]Sheet1!$A:$I,9,0)</f>
        <v>45811</v>
      </c>
      <c r="N5215" t="s">
        <v>7031</v>
      </c>
      <c r="R5215" s="4"/>
    </row>
    <row r="5216" spans="1:18" hidden="1" x14ac:dyDescent="0.2">
      <c r="A5216" s="6">
        <v>45790</v>
      </c>
      <c r="B5216" s="2">
        <v>29906</v>
      </c>
      <c r="C5216" s="2" t="s">
        <v>6517</v>
      </c>
      <c r="D5216" s="2" t="s">
        <v>6961</v>
      </c>
      <c r="E5216" s="1">
        <v>1612410</v>
      </c>
      <c r="F5216" s="8" t="s">
        <v>316</v>
      </c>
      <c r="G5216" s="1">
        <v>128993</v>
      </c>
      <c r="H5216" s="1">
        <f t="shared" si="266"/>
        <v>1741403</v>
      </c>
      <c r="I5216" s="2" t="s">
        <v>2119</v>
      </c>
      <c r="J5216" s="2" t="s">
        <v>1150</v>
      </c>
      <c r="K5216" s="1">
        <f>+VLOOKUP(B5216,[40]Sheet1!$A:$I,6,0)</f>
        <v>1612413</v>
      </c>
      <c r="L5216" s="1">
        <f t="shared" si="265"/>
        <v>3</v>
      </c>
      <c r="M5216" s="6">
        <f>+VLOOKUP(B5216,[40]Sheet1!$A:$I,9,0)</f>
        <v>45811</v>
      </c>
      <c r="N5216" t="s">
        <v>7031</v>
      </c>
      <c r="R5216" s="4"/>
    </row>
    <row r="5217" spans="1:18" hidden="1" x14ac:dyDescent="0.2">
      <c r="A5217" s="6">
        <v>45791</v>
      </c>
      <c r="B5217" s="2">
        <v>30011</v>
      </c>
      <c r="C5217" s="2" t="s">
        <v>6529</v>
      </c>
      <c r="D5217" s="2"/>
      <c r="E5217" s="1">
        <v>365125</v>
      </c>
      <c r="F5217" s="8" t="s">
        <v>316</v>
      </c>
      <c r="G5217" s="1">
        <v>29210</v>
      </c>
      <c r="H5217" s="1">
        <f t="shared" si="266"/>
        <v>394335</v>
      </c>
      <c r="I5217" s="2" t="s">
        <v>2119</v>
      </c>
      <c r="J5217" s="2" t="s">
        <v>1150</v>
      </c>
      <c r="K5217" s="1" t="e">
        <f>+VLOOKUP(B5217,[40]Sheet1!$A:$I,6,0)</f>
        <v>#N/A</v>
      </c>
      <c r="L5217" s="1" t="e">
        <f t="shared" si="265"/>
        <v>#N/A</v>
      </c>
      <c r="M5217" s="6" t="e">
        <f>+VLOOKUP(B5217,[40]Sheet1!$A:$I,9,0)</f>
        <v>#N/A</v>
      </c>
      <c r="N5217" t="s">
        <v>7032</v>
      </c>
      <c r="R5217" s="4"/>
    </row>
    <row r="5218" spans="1:18" hidden="1" x14ac:dyDescent="0.2">
      <c r="A5218" s="6">
        <v>45792</v>
      </c>
      <c r="B5218" s="2">
        <v>969</v>
      </c>
      <c r="C5218" s="2" t="s">
        <v>6529</v>
      </c>
      <c r="D5218" s="2"/>
      <c r="E5218" s="1">
        <v>-444230</v>
      </c>
      <c r="F5218" s="8" t="s">
        <v>316</v>
      </c>
      <c r="G5218" s="1">
        <v>-35538</v>
      </c>
      <c r="H5218" s="1">
        <f t="shared" si="266"/>
        <v>-479768</v>
      </c>
      <c r="I5218" s="2" t="s">
        <v>1900</v>
      </c>
      <c r="J5218" s="2" t="s">
        <v>441</v>
      </c>
      <c r="K5218" s="1">
        <f>+VLOOKUP(B5218,[40]Sheet1!$A:$I,6,0)</f>
        <v>-444225</v>
      </c>
      <c r="L5218" s="1">
        <f t="shared" si="265"/>
        <v>5</v>
      </c>
      <c r="M5218" s="6">
        <f>+VLOOKUP(B5218,[40]Sheet1!$A:$I,9,0)</f>
        <v>45811</v>
      </c>
      <c r="N5218" t="s">
        <v>7031</v>
      </c>
      <c r="R5218" s="4"/>
    </row>
    <row r="5219" spans="1:18" hidden="1" x14ac:dyDescent="0.2">
      <c r="A5219" s="6">
        <v>45792</v>
      </c>
      <c r="B5219" s="2">
        <v>970</v>
      </c>
      <c r="C5219" s="2" t="s">
        <v>6529</v>
      </c>
      <c r="D5219" s="2" t="s">
        <v>1889</v>
      </c>
      <c r="E5219" s="1">
        <v>-446424</v>
      </c>
      <c r="F5219" s="8" t="s">
        <v>316</v>
      </c>
      <c r="G5219" s="1">
        <v>-35714</v>
      </c>
      <c r="H5219" s="1">
        <f t="shared" si="266"/>
        <v>-482138</v>
      </c>
      <c r="I5219" s="2" t="s">
        <v>2818</v>
      </c>
      <c r="J5219" s="2" t="s">
        <v>364</v>
      </c>
      <c r="K5219" s="1">
        <f>+VLOOKUP(B5219,[40]Sheet1!$A:$I,6,0)</f>
        <v>-446425</v>
      </c>
      <c r="L5219" s="1">
        <f t="shared" si="265"/>
        <v>-1</v>
      </c>
      <c r="M5219" s="6">
        <f>+VLOOKUP(B5219,[40]Sheet1!$A:$I,9,0)</f>
        <v>45811</v>
      </c>
      <c r="N5219" t="s">
        <v>7031</v>
      </c>
      <c r="R5219" s="4"/>
    </row>
    <row r="5220" spans="1:18" hidden="1" x14ac:dyDescent="0.2">
      <c r="A5220" s="6">
        <v>45792</v>
      </c>
      <c r="B5220" s="2">
        <v>30117</v>
      </c>
      <c r="C5220" s="2" t="s">
        <v>6517</v>
      </c>
      <c r="D5220" s="2" t="s">
        <v>6962</v>
      </c>
      <c r="E5220" s="1">
        <v>13058480</v>
      </c>
      <c r="F5220" s="8" t="s">
        <v>316</v>
      </c>
      <c r="G5220" s="1">
        <v>1044678</v>
      </c>
      <c r="H5220" s="1">
        <f t="shared" si="266"/>
        <v>14103158</v>
      </c>
      <c r="I5220" s="2" t="s">
        <v>1893</v>
      </c>
      <c r="J5220" s="2" t="s">
        <v>375</v>
      </c>
      <c r="K5220" s="1">
        <f>+VLOOKUP(B5220,[40]Sheet1!$A:$I,6,0)</f>
        <v>13058475</v>
      </c>
      <c r="L5220" s="1">
        <f t="shared" si="265"/>
        <v>-5</v>
      </c>
      <c r="M5220" s="6">
        <f>+VLOOKUP(B5220,[40]Sheet1!$A:$I,9,0)</f>
        <v>45811</v>
      </c>
      <c r="N5220" t="s">
        <v>7031</v>
      </c>
      <c r="R5220" s="4"/>
    </row>
    <row r="5221" spans="1:18" hidden="1" x14ac:dyDescent="0.2">
      <c r="A5221" s="6">
        <v>45792</v>
      </c>
      <c r="B5221" s="2">
        <v>30139</v>
      </c>
      <c r="C5221" s="2" t="s">
        <v>6517</v>
      </c>
      <c r="D5221" s="2" t="s">
        <v>6963</v>
      </c>
      <c r="E5221" s="1">
        <v>3990136</v>
      </c>
      <c r="F5221" s="8" t="s">
        <v>316</v>
      </c>
      <c r="G5221" s="1">
        <v>319211</v>
      </c>
      <c r="H5221" s="1">
        <f t="shared" si="266"/>
        <v>4309347</v>
      </c>
      <c r="I5221" s="2" t="s">
        <v>1893</v>
      </c>
      <c r="J5221" s="2" t="s">
        <v>375</v>
      </c>
      <c r="K5221" s="1">
        <f>+VLOOKUP(B5221,[40]Sheet1!$A:$I,6,0)</f>
        <v>3990138</v>
      </c>
      <c r="L5221" s="1">
        <f t="shared" si="265"/>
        <v>2</v>
      </c>
      <c r="M5221" s="6">
        <f>+VLOOKUP(B5221,[40]Sheet1!$A:$I,9,0)</f>
        <v>45811</v>
      </c>
      <c r="N5221" t="s">
        <v>7031</v>
      </c>
      <c r="R5221" s="4"/>
    </row>
    <row r="5222" spans="1:18" hidden="1" x14ac:dyDescent="0.2">
      <c r="A5222" s="6">
        <v>45792</v>
      </c>
      <c r="B5222" s="2">
        <v>30140</v>
      </c>
      <c r="C5222" s="2" t="s">
        <v>6517</v>
      </c>
      <c r="D5222" s="2" t="s">
        <v>6964</v>
      </c>
      <c r="E5222" s="1">
        <v>2203595</v>
      </c>
      <c r="F5222" s="8" t="s">
        <v>316</v>
      </c>
      <c r="G5222" s="1">
        <v>176288</v>
      </c>
      <c r="H5222" s="1">
        <f t="shared" si="266"/>
        <v>2379883</v>
      </c>
      <c r="I5222" s="2" t="s">
        <v>1893</v>
      </c>
      <c r="J5222" s="2" t="s">
        <v>375</v>
      </c>
      <c r="K5222" s="1">
        <f>+VLOOKUP(B5222,[40]Sheet1!$A:$I,6,0)</f>
        <v>2203600</v>
      </c>
      <c r="L5222" s="1">
        <f t="shared" si="265"/>
        <v>5</v>
      </c>
      <c r="M5222" s="6">
        <f>+VLOOKUP(B5222,[40]Sheet1!$A:$I,9,0)</f>
        <v>45811</v>
      </c>
      <c r="N5222" t="s">
        <v>7031</v>
      </c>
      <c r="R5222" s="4"/>
    </row>
    <row r="5223" spans="1:18" hidden="1" x14ac:dyDescent="0.2">
      <c r="A5223" s="6">
        <v>45793</v>
      </c>
      <c r="B5223" s="2">
        <v>30832</v>
      </c>
      <c r="C5223" s="2" t="s">
        <v>6517</v>
      </c>
      <c r="D5223" s="2" t="s">
        <v>6965</v>
      </c>
      <c r="E5223" s="1">
        <v>2144100</v>
      </c>
      <c r="F5223" s="8" t="s">
        <v>316</v>
      </c>
      <c r="G5223" s="1">
        <v>171528</v>
      </c>
      <c r="H5223" s="1">
        <f t="shared" si="266"/>
        <v>2315628</v>
      </c>
      <c r="I5223" s="2" t="s">
        <v>2355</v>
      </c>
      <c r="J5223" s="2" t="s">
        <v>2013</v>
      </c>
      <c r="K5223" s="1">
        <f>+VLOOKUP(B5223,[40]Sheet1!$A:$I,6,0)</f>
        <v>2144100</v>
      </c>
      <c r="L5223" s="1">
        <f t="shared" si="265"/>
        <v>0</v>
      </c>
      <c r="M5223" s="6">
        <f>+VLOOKUP(B5223,[40]Sheet1!$A:$I,9,0)</f>
        <v>45811</v>
      </c>
      <c r="N5223" t="s">
        <v>7031</v>
      </c>
      <c r="R5223" s="4"/>
    </row>
    <row r="5224" spans="1:18" hidden="1" x14ac:dyDescent="0.2">
      <c r="A5224" s="6">
        <v>45793</v>
      </c>
      <c r="B5224" s="2">
        <v>30833</v>
      </c>
      <c r="C5224" s="2" t="s">
        <v>6517</v>
      </c>
      <c r="D5224" s="2" t="s">
        <v>6966</v>
      </c>
      <c r="E5224" s="1">
        <v>2883150</v>
      </c>
      <c r="F5224" s="8" t="s">
        <v>316</v>
      </c>
      <c r="G5224" s="1">
        <v>230652</v>
      </c>
      <c r="H5224" s="1">
        <f t="shared" si="266"/>
        <v>3113802</v>
      </c>
      <c r="I5224" s="2" t="s">
        <v>2355</v>
      </c>
      <c r="J5224" s="2" t="s">
        <v>2013</v>
      </c>
      <c r="K5224" s="1">
        <f>+VLOOKUP(B5224,[40]Sheet1!$A:$I,6,0)</f>
        <v>2883150</v>
      </c>
      <c r="L5224" s="1">
        <f t="shared" si="265"/>
        <v>0</v>
      </c>
      <c r="M5224" s="6">
        <f>+VLOOKUP(B5224,[40]Sheet1!$A:$I,9,0)</f>
        <v>45811</v>
      </c>
      <c r="N5224" t="s">
        <v>7031</v>
      </c>
      <c r="R5224" s="4"/>
    </row>
    <row r="5225" spans="1:18" hidden="1" x14ac:dyDescent="0.2">
      <c r="A5225" s="6">
        <v>45793</v>
      </c>
      <c r="B5225" s="2">
        <v>30834</v>
      </c>
      <c r="C5225" s="2" t="s">
        <v>6517</v>
      </c>
      <c r="D5225" s="2" t="s">
        <v>6967</v>
      </c>
      <c r="E5225" s="1">
        <v>2381320</v>
      </c>
      <c r="F5225" s="8" t="s">
        <v>316</v>
      </c>
      <c r="G5225" s="1">
        <v>190506</v>
      </c>
      <c r="H5225" s="1">
        <f t="shared" si="266"/>
        <v>2571826</v>
      </c>
      <c r="I5225" s="2" t="s">
        <v>2355</v>
      </c>
      <c r="J5225" s="2" t="s">
        <v>2013</v>
      </c>
      <c r="K5225" s="1">
        <f>+VLOOKUP(B5225,[40]Sheet1!$A:$I,6,0)</f>
        <v>2381325</v>
      </c>
      <c r="L5225" s="1">
        <f t="shared" si="265"/>
        <v>5</v>
      </c>
      <c r="M5225" s="6">
        <f>+VLOOKUP(B5225,[40]Sheet1!$A:$I,9,0)</f>
        <v>45811</v>
      </c>
      <c r="N5225" t="s">
        <v>7031</v>
      </c>
      <c r="R5225" s="4"/>
    </row>
    <row r="5226" spans="1:18" hidden="1" x14ac:dyDescent="0.2">
      <c r="A5226" s="6">
        <v>45793</v>
      </c>
      <c r="B5226" s="2">
        <v>30835</v>
      </c>
      <c r="C5226" s="2" t="s">
        <v>6517</v>
      </c>
      <c r="D5226" s="2" t="s">
        <v>6968</v>
      </c>
      <c r="E5226" s="1">
        <v>2632235</v>
      </c>
      <c r="F5226" s="8" t="s">
        <v>316</v>
      </c>
      <c r="G5226" s="1">
        <v>210579</v>
      </c>
      <c r="H5226" s="1">
        <f t="shared" si="266"/>
        <v>2842814</v>
      </c>
      <c r="I5226" s="2" t="s">
        <v>2339</v>
      </c>
      <c r="J5226" s="2" t="s">
        <v>1408</v>
      </c>
      <c r="K5226" s="1">
        <f>+VLOOKUP(B5226,[40]Sheet1!$A:$I,6,0)</f>
        <v>2632238</v>
      </c>
      <c r="L5226" s="1">
        <f t="shared" si="265"/>
        <v>3</v>
      </c>
      <c r="M5226" s="6">
        <f>+VLOOKUP(B5226,[40]Sheet1!$A:$I,9,0)</f>
        <v>45811</v>
      </c>
      <c r="N5226" t="s">
        <v>7031</v>
      </c>
      <c r="R5226" s="4"/>
    </row>
    <row r="5227" spans="1:18" hidden="1" x14ac:dyDescent="0.2">
      <c r="A5227" s="6">
        <v>45793</v>
      </c>
      <c r="B5227" s="2">
        <v>30836</v>
      </c>
      <c r="C5227" s="2" t="s">
        <v>6517</v>
      </c>
      <c r="D5227" s="2" t="s">
        <v>6969</v>
      </c>
      <c r="E5227" s="1">
        <v>9622257</v>
      </c>
      <c r="F5227" s="8" t="s">
        <v>316</v>
      </c>
      <c r="G5227" s="1">
        <v>769781</v>
      </c>
      <c r="H5227" s="1">
        <f t="shared" si="266"/>
        <v>10392038</v>
      </c>
      <c r="I5227" s="2" t="s">
        <v>2818</v>
      </c>
      <c r="J5227" s="2" t="s">
        <v>364</v>
      </c>
      <c r="K5227" s="1">
        <f>+VLOOKUP(B5227,[40]Sheet1!$A:$I,6,0)</f>
        <v>9622263</v>
      </c>
      <c r="L5227" s="1">
        <f t="shared" si="265"/>
        <v>6</v>
      </c>
      <c r="M5227" s="6">
        <f>+VLOOKUP(B5227,[40]Sheet1!$A:$I,9,0)</f>
        <v>45811</v>
      </c>
      <c r="N5227" t="s">
        <v>7031</v>
      </c>
      <c r="R5227" s="4"/>
    </row>
    <row r="5228" spans="1:18" hidden="1" x14ac:dyDescent="0.2">
      <c r="A5228" s="6">
        <v>45796</v>
      </c>
      <c r="B5228" s="2">
        <v>31105</v>
      </c>
      <c r="C5228" s="2" t="s">
        <v>6517</v>
      </c>
      <c r="D5228" s="2" t="s">
        <v>6970</v>
      </c>
      <c r="E5228" s="1">
        <v>1468620</v>
      </c>
      <c r="F5228" s="8" t="s">
        <v>316</v>
      </c>
      <c r="G5228" s="1">
        <v>117490</v>
      </c>
      <c r="H5228" s="1">
        <f t="shared" si="266"/>
        <v>1586110</v>
      </c>
      <c r="I5228" s="2" t="s">
        <v>2355</v>
      </c>
      <c r="J5228" s="2" t="s">
        <v>2013</v>
      </c>
      <c r="K5228" s="1">
        <f>+VLOOKUP(B5228,[40]Sheet1!$A:$I,6,0)</f>
        <v>1468625</v>
      </c>
      <c r="L5228" s="1">
        <f t="shared" si="265"/>
        <v>5</v>
      </c>
      <c r="M5228" s="6">
        <f>+VLOOKUP(B5228,[40]Sheet1!$A:$I,9,0)</f>
        <v>45811</v>
      </c>
      <c r="N5228" t="s">
        <v>7031</v>
      </c>
      <c r="R5228" s="4"/>
    </row>
    <row r="5229" spans="1:18" hidden="1" x14ac:dyDescent="0.2">
      <c r="A5229" s="6">
        <v>45798</v>
      </c>
      <c r="B5229" s="2">
        <v>1025</v>
      </c>
      <c r="C5229" s="2" t="s">
        <v>6529</v>
      </c>
      <c r="D5229" s="2"/>
      <c r="E5229" s="1">
        <v>-444230</v>
      </c>
      <c r="F5229" s="8" t="s">
        <v>316</v>
      </c>
      <c r="G5229" s="1">
        <v>-35538</v>
      </c>
      <c r="H5229" s="1">
        <f t="shared" si="266"/>
        <v>-479768</v>
      </c>
      <c r="I5229" s="2" t="s">
        <v>124</v>
      </c>
      <c r="J5229" s="2" t="s">
        <v>1197</v>
      </c>
      <c r="K5229" s="1">
        <f>+VLOOKUP(B5229,[40]Sheet1!$A:$I,6,0)</f>
        <v>-444225</v>
      </c>
      <c r="L5229" s="1">
        <f t="shared" si="265"/>
        <v>5</v>
      </c>
      <c r="M5229" s="6">
        <f>+VLOOKUP(B5229,[40]Sheet1!$A:$I,9,0)</f>
        <v>45811</v>
      </c>
      <c r="N5229" t="s">
        <v>7031</v>
      </c>
      <c r="R5229" s="4"/>
    </row>
    <row r="5230" spans="1:18" hidden="1" x14ac:dyDescent="0.2">
      <c r="A5230" s="6">
        <v>45798</v>
      </c>
      <c r="B5230" s="2">
        <v>1026</v>
      </c>
      <c r="C5230" s="2" t="s">
        <v>6529</v>
      </c>
      <c r="D5230" s="2"/>
      <c r="E5230" s="1">
        <v>-200732</v>
      </c>
      <c r="F5230" s="8" t="s">
        <v>316</v>
      </c>
      <c r="G5230" s="1">
        <v>-16059</v>
      </c>
      <c r="H5230" s="1">
        <f t="shared" si="266"/>
        <v>-216791</v>
      </c>
      <c r="I5230" s="2" t="s">
        <v>124</v>
      </c>
      <c r="J5230" s="2" t="s">
        <v>1197</v>
      </c>
      <c r="K5230" s="1">
        <f>+VLOOKUP(B5230,[40]Sheet1!$A:$I,6,0)</f>
        <v>-200737</v>
      </c>
      <c r="L5230" s="1">
        <f t="shared" si="265"/>
        <v>-5</v>
      </c>
      <c r="M5230" s="6">
        <f>+VLOOKUP(B5230,[40]Sheet1!$A:$I,9,0)</f>
        <v>45811</v>
      </c>
      <c r="N5230" t="s">
        <v>7031</v>
      </c>
      <c r="R5230" s="4"/>
    </row>
    <row r="5231" spans="1:18" hidden="1" x14ac:dyDescent="0.2">
      <c r="A5231" s="6">
        <v>45798</v>
      </c>
      <c r="B5231" s="2">
        <v>1024</v>
      </c>
      <c r="C5231" s="2" t="s">
        <v>6529</v>
      </c>
      <c r="D5231" s="2" t="s">
        <v>1889</v>
      </c>
      <c r="E5231" s="1">
        <v>-446424</v>
      </c>
      <c r="F5231" s="8" t="s">
        <v>316</v>
      </c>
      <c r="G5231" s="1">
        <v>-35714</v>
      </c>
      <c r="H5231" s="1">
        <f t="shared" si="266"/>
        <v>-482138</v>
      </c>
      <c r="I5231" s="2" t="s">
        <v>1222</v>
      </c>
      <c r="J5231" s="2" t="s">
        <v>915</v>
      </c>
      <c r="K5231" s="1">
        <f>+VLOOKUP(B5231,[40]Sheet1!$A:$I,6,0)</f>
        <v>-446425</v>
      </c>
      <c r="L5231" s="1">
        <f t="shared" si="265"/>
        <v>-1</v>
      </c>
      <c r="M5231" s="6">
        <f>+VLOOKUP(B5231,[40]Sheet1!$A:$I,9,0)</f>
        <v>45811</v>
      </c>
      <c r="N5231" t="s">
        <v>7031</v>
      </c>
      <c r="R5231" s="4"/>
    </row>
    <row r="5232" spans="1:18" hidden="1" x14ac:dyDescent="0.2">
      <c r="A5232" s="6">
        <v>45798</v>
      </c>
      <c r="B5232" s="2">
        <v>1027</v>
      </c>
      <c r="C5232" s="2" t="s">
        <v>6529</v>
      </c>
      <c r="D5232" s="2" t="s">
        <v>1889</v>
      </c>
      <c r="E5232" s="1">
        <v>-442023</v>
      </c>
      <c r="F5232" s="8" t="s">
        <v>316</v>
      </c>
      <c r="G5232" s="1">
        <v>-35361</v>
      </c>
      <c r="H5232" s="1">
        <f t="shared" si="266"/>
        <v>-477384</v>
      </c>
      <c r="I5232" s="2" t="s">
        <v>124</v>
      </c>
      <c r="J5232" s="2" t="s">
        <v>1197</v>
      </c>
      <c r="K5232" s="1">
        <f>+VLOOKUP(B5232,[40]Sheet1!$A:$I,6,0)</f>
        <v>-442012</v>
      </c>
      <c r="L5232" s="1">
        <f t="shared" ref="L5232:L5295" si="267">+K5232-E5232</f>
        <v>11</v>
      </c>
      <c r="M5232" s="6">
        <f>+VLOOKUP(B5232,[40]Sheet1!$A:$I,9,0)</f>
        <v>45811</v>
      </c>
      <c r="N5232" t="s">
        <v>7031</v>
      </c>
      <c r="R5232" s="4"/>
    </row>
    <row r="5233" spans="1:18" hidden="1" x14ac:dyDescent="0.2">
      <c r="A5233" s="6">
        <v>45798</v>
      </c>
      <c r="B5233" s="2">
        <v>31291</v>
      </c>
      <c r="C5233" s="2" t="s">
        <v>6517</v>
      </c>
      <c r="D5233" s="2" t="s">
        <v>6971</v>
      </c>
      <c r="E5233" s="1">
        <v>2883150</v>
      </c>
      <c r="F5233" s="8" t="s">
        <v>316</v>
      </c>
      <c r="G5233" s="1">
        <v>230652</v>
      </c>
      <c r="H5233" s="1">
        <f t="shared" si="266"/>
        <v>3113802</v>
      </c>
      <c r="I5233" s="2" t="s">
        <v>1222</v>
      </c>
      <c r="J5233" s="2" t="s">
        <v>915</v>
      </c>
      <c r="K5233" s="1">
        <f>+VLOOKUP(B5233,[40]Sheet1!$A:$I,6,0)</f>
        <v>2883150</v>
      </c>
      <c r="L5233" s="1">
        <f t="shared" si="267"/>
        <v>0</v>
      </c>
      <c r="M5233" s="6">
        <f>+VLOOKUP(B5233,[40]Sheet1!$A:$I,9,0)</f>
        <v>45811</v>
      </c>
      <c r="N5233" t="s">
        <v>7031</v>
      </c>
      <c r="R5233" s="4"/>
    </row>
    <row r="5234" spans="1:18" hidden="1" x14ac:dyDescent="0.2">
      <c r="A5234" s="6">
        <v>45798</v>
      </c>
      <c r="B5234" s="2">
        <v>31294</v>
      </c>
      <c r="C5234" s="2" t="s">
        <v>6517</v>
      </c>
      <c r="D5234" s="2" t="s">
        <v>6972</v>
      </c>
      <c r="E5234" s="1">
        <v>558030</v>
      </c>
      <c r="F5234" s="8" t="s">
        <v>316</v>
      </c>
      <c r="G5234" s="1">
        <v>44642</v>
      </c>
      <c r="H5234" s="1">
        <f t="shared" si="266"/>
        <v>602672</v>
      </c>
      <c r="I5234" s="2" t="s">
        <v>1222</v>
      </c>
      <c r="J5234" s="2" t="s">
        <v>915</v>
      </c>
      <c r="K5234" s="1">
        <f>+VLOOKUP(B5234,[40]Sheet1!$A:$I,6,0)</f>
        <v>558025</v>
      </c>
      <c r="L5234" s="1">
        <f t="shared" si="267"/>
        <v>-5</v>
      </c>
      <c r="M5234" s="6">
        <f>+VLOOKUP(B5234,[40]Sheet1!$A:$I,9,0)</f>
        <v>45811</v>
      </c>
      <c r="N5234" t="s">
        <v>7031</v>
      </c>
      <c r="R5234" s="4"/>
    </row>
    <row r="5235" spans="1:18" hidden="1" x14ac:dyDescent="0.2">
      <c r="A5235" s="6">
        <v>45798</v>
      </c>
      <c r="B5235" s="2">
        <v>31296</v>
      </c>
      <c r="C5235" s="2" t="s">
        <v>6517</v>
      </c>
      <c r="D5235" s="2" t="s">
        <v>6973</v>
      </c>
      <c r="E5235" s="1">
        <v>3849940</v>
      </c>
      <c r="F5235" s="8" t="s">
        <v>316</v>
      </c>
      <c r="G5235" s="1">
        <v>307995</v>
      </c>
      <c r="H5235" s="1">
        <f t="shared" si="266"/>
        <v>4157935</v>
      </c>
      <c r="I5235" s="2" t="s">
        <v>1900</v>
      </c>
      <c r="J5235" s="2" t="s">
        <v>441</v>
      </c>
      <c r="K5235" s="1">
        <f>+VLOOKUP(B5235,[40]Sheet1!$A:$I,6,0)</f>
        <v>3849938</v>
      </c>
      <c r="L5235" s="1">
        <f t="shared" si="267"/>
        <v>-2</v>
      </c>
      <c r="M5235" s="6">
        <f>+VLOOKUP(B5235,[40]Sheet1!$A:$I,9,0)</f>
        <v>45811</v>
      </c>
      <c r="N5235" t="s">
        <v>7031</v>
      </c>
      <c r="R5235" s="4"/>
    </row>
    <row r="5236" spans="1:18" hidden="1" x14ac:dyDescent="0.2">
      <c r="A5236" s="6">
        <v>45798</v>
      </c>
      <c r="B5236" s="2">
        <v>31297</v>
      </c>
      <c r="C5236" s="2" t="s">
        <v>6517</v>
      </c>
      <c r="D5236" s="2" t="s">
        <v>6974</v>
      </c>
      <c r="E5236" s="1">
        <v>4407970</v>
      </c>
      <c r="F5236" s="8" t="s">
        <v>316</v>
      </c>
      <c r="G5236" s="1">
        <v>352638</v>
      </c>
      <c r="H5236" s="1">
        <f t="shared" si="266"/>
        <v>4760608</v>
      </c>
      <c r="I5236" s="2" t="s">
        <v>2818</v>
      </c>
      <c r="J5236" s="2" t="s">
        <v>364</v>
      </c>
      <c r="K5236" s="1">
        <f>+VLOOKUP(B5236,[40]Sheet1!$A:$I,6,0)</f>
        <v>4407975</v>
      </c>
      <c r="L5236" s="1">
        <f t="shared" si="267"/>
        <v>5</v>
      </c>
      <c r="M5236" s="6">
        <f>+VLOOKUP(B5236,[40]Sheet1!$A:$I,9,0)</f>
        <v>45811</v>
      </c>
      <c r="N5236" t="s">
        <v>7031</v>
      </c>
      <c r="R5236" s="4"/>
    </row>
    <row r="5237" spans="1:18" hidden="1" x14ac:dyDescent="0.2">
      <c r="A5237" s="6">
        <v>45798</v>
      </c>
      <c r="B5237" s="2">
        <v>31298</v>
      </c>
      <c r="C5237" s="2" t="s">
        <v>6517</v>
      </c>
      <c r="D5237" s="2" t="s">
        <v>6975</v>
      </c>
      <c r="E5237" s="1">
        <v>1461861</v>
      </c>
      <c r="F5237" s="8" t="s">
        <v>316</v>
      </c>
      <c r="G5237" s="1">
        <v>116949</v>
      </c>
      <c r="H5237" s="1">
        <f t="shared" si="266"/>
        <v>1578810</v>
      </c>
      <c r="I5237" s="2" t="s">
        <v>2339</v>
      </c>
      <c r="J5237" s="2" t="s">
        <v>1408</v>
      </c>
      <c r="K5237" s="1">
        <f>+VLOOKUP(B5237,[40]Sheet1!$A:$I,6,0)</f>
        <v>1461863</v>
      </c>
      <c r="L5237" s="1">
        <f t="shared" si="267"/>
        <v>2</v>
      </c>
      <c r="M5237" s="6">
        <f>+VLOOKUP(B5237,[40]Sheet1!$A:$I,9,0)</f>
        <v>45811</v>
      </c>
      <c r="N5237" t="s">
        <v>7031</v>
      </c>
      <c r="R5237" s="4"/>
    </row>
    <row r="5238" spans="1:18" hidden="1" x14ac:dyDescent="0.2">
      <c r="A5238" s="6">
        <v>45798</v>
      </c>
      <c r="B5238" s="2">
        <v>31299</v>
      </c>
      <c r="C5238" s="2" t="s">
        <v>6517</v>
      </c>
      <c r="D5238" s="2" t="s">
        <v>6976</v>
      </c>
      <c r="E5238" s="1">
        <v>8733950</v>
      </c>
      <c r="F5238" s="8" t="s">
        <v>316</v>
      </c>
      <c r="G5238" s="1">
        <v>698716</v>
      </c>
      <c r="H5238" s="1">
        <f t="shared" si="266"/>
        <v>9432666</v>
      </c>
      <c r="I5238" s="2" t="s">
        <v>2355</v>
      </c>
      <c r="J5238" s="2" t="s">
        <v>2013</v>
      </c>
      <c r="K5238" s="1">
        <f>+VLOOKUP(B5238,[40]Sheet1!$A:$I,6,0)</f>
        <v>8733950</v>
      </c>
      <c r="L5238" s="1">
        <f t="shared" si="267"/>
        <v>0</v>
      </c>
      <c r="M5238" s="6">
        <f>+VLOOKUP(B5238,[40]Sheet1!$A:$I,9,0)</f>
        <v>45811</v>
      </c>
      <c r="N5238" t="s">
        <v>7031</v>
      </c>
      <c r="R5238" s="4"/>
    </row>
    <row r="5239" spans="1:18" hidden="1" x14ac:dyDescent="0.2">
      <c r="A5239" s="6">
        <v>45798</v>
      </c>
      <c r="B5239" s="2">
        <v>31340</v>
      </c>
      <c r="C5239" s="2" t="s">
        <v>6517</v>
      </c>
      <c r="D5239" s="2" t="s">
        <v>6977</v>
      </c>
      <c r="E5239" s="1">
        <v>536025</v>
      </c>
      <c r="F5239" s="8" t="s">
        <v>316</v>
      </c>
      <c r="G5239" s="1">
        <v>42882</v>
      </c>
      <c r="H5239" s="1">
        <f t="shared" si="266"/>
        <v>578907</v>
      </c>
      <c r="I5239" s="2" t="s">
        <v>1893</v>
      </c>
      <c r="J5239" s="2" t="s">
        <v>375</v>
      </c>
      <c r="K5239" s="1">
        <f>+VLOOKUP(B5239,[40]Sheet1!$A:$I,6,0)</f>
        <v>536025</v>
      </c>
      <c r="L5239" s="1">
        <f t="shared" si="267"/>
        <v>0</v>
      </c>
      <c r="M5239" s="6">
        <f>+VLOOKUP(B5239,[40]Sheet1!$A:$I,9,0)</f>
        <v>45811</v>
      </c>
      <c r="N5239" t="s">
        <v>7031</v>
      </c>
      <c r="R5239" s="4"/>
    </row>
    <row r="5240" spans="1:18" hidden="1" x14ac:dyDescent="0.2">
      <c r="A5240" s="6">
        <v>45798</v>
      </c>
      <c r="B5240" s="2">
        <v>31341</v>
      </c>
      <c r="C5240" s="2" t="s">
        <v>6517</v>
      </c>
      <c r="D5240" s="2" t="s">
        <v>6978</v>
      </c>
      <c r="E5240" s="1">
        <v>3491900</v>
      </c>
      <c r="F5240" s="8" t="s">
        <v>316</v>
      </c>
      <c r="G5240" s="1">
        <v>279352</v>
      </c>
      <c r="H5240" s="1">
        <f t="shared" si="266"/>
        <v>3771252</v>
      </c>
      <c r="I5240" s="2" t="s">
        <v>1893</v>
      </c>
      <c r="J5240" s="2" t="s">
        <v>375</v>
      </c>
      <c r="K5240" s="1">
        <f>+VLOOKUP(B5240,[40]Sheet1!$A:$I,6,0)</f>
        <v>3491900</v>
      </c>
      <c r="L5240" s="1">
        <f t="shared" si="267"/>
        <v>0</v>
      </c>
      <c r="M5240" s="6">
        <f>+VLOOKUP(B5240,[40]Sheet1!$A:$I,9,0)</f>
        <v>45811</v>
      </c>
      <c r="N5240" t="s">
        <v>7031</v>
      </c>
      <c r="R5240" s="4"/>
    </row>
    <row r="5241" spans="1:18" hidden="1" x14ac:dyDescent="0.2">
      <c r="A5241" s="6">
        <v>45798</v>
      </c>
      <c r="B5241" s="2">
        <v>31342</v>
      </c>
      <c r="C5241" s="2" t="s">
        <v>6517</v>
      </c>
      <c r="D5241" s="2" t="s">
        <v>6979</v>
      </c>
      <c r="E5241" s="1">
        <v>1468620</v>
      </c>
      <c r="F5241" s="8" t="s">
        <v>316</v>
      </c>
      <c r="G5241" s="1">
        <v>117490</v>
      </c>
      <c r="H5241" s="1">
        <f t="shared" si="266"/>
        <v>1586110</v>
      </c>
      <c r="I5241" s="2" t="s">
        <v>1893</v>
      </c>
      <c r="J5241" s="2" t="s">
        <v>375</v>
      </c>
      <c r="K5241" s="1">
        <f>+VLOOKUP(B5241,[40]Sheet1!$A:$I,6,0)</f>
        <v>1468625</v>
      </c>
      <c r="L5241" s="1">
        <f t="shared" si="267"/>
        <v>5</v>
      </c>
      <c r="M5241" s="6">
        <f>+VLOOKUP(B5241,[40]Sheet1!$A:$I,9,0)</f>
        <v>45811</v>
      </c>
      <c r="N5241" t="s">
        <v>7031</v>
      </c>
      <c r="R5241" s="4"/>
    </row>
    <row r="5242" spans="1:18" hidden="1" x14ac:dyDescent="0.2">
      <c r="A5242" s="6">
        <v>45798</v>
      </c>
      <c r="B5242" s="2">
        <v>31343</v>
      </c>
      <c r="C5242" s="2" t="s">
        <v>6517</v>
      </c>
      <c r="D5242" s="2" t="s">
        <v>6980</v>
      </c>
      <c r="E5242" s="1">
        <v>2939350</v>
      </c>
      <c r="F5242" s="8" t="s">
        <v>316</v>
      </c>
      <c r="G5242" s="1">
        <v>235148</v>
      </c>
      <c r="H5242" s="1">
        <f t="shared" si="266"/>
        <v>3174498</v>
      </c>
      <c r="I5242" s="2" t="s">
        <v>1893</v>
      </c>
      <c r="J5242" s="2" t="s">
        <v>375</v>
      </c>
      <c r="K5242" s="1">
        <f>+VLOOKUP(B5242,[40]Sheet1!$A:$I,6,0)</f>
        <v>2939350</v>
      </c>
      <c r="L5242" s="1">
        <f t="shared" si="267"/>
        <v>0</v>
      </c>
      <c r="M5242" s="6">
        <f>+VLOOKUP(B5242,[40]Sheet1!$A:$I,9,0)</f>
        <v>45811</v>
      </c>
      <c r="N5242" t="s">
        <v>7031</v>
      </c>
      <c r="R5242" s="4"/>
    </row>
    <row r="5243" spans="1:18" hidden="1" x14ac:dyDescent="0.2">
      <c r="A5243" s="6">
        <v>45801</v>
      </c>
      <c r="B5243" s="2">
        <v>32707</v>
      </c>
      <c r="C5243" s="2" t="s">
        <v>6517</v>
      </c>
      <c r="D5243" s="2" t="s">
        <v>6981</v>
      </c>
      <c r="E5243" s="1">
        <v>558030</v>
      </c>
      <c r="F5243" s="8" t="s">
        <v>316</v>
      </c>
      <c r="G5243" s="1">
        <v>44642</v>
      </c>
      <c r="H5243" s="1">
        <f t="shared" si="266"/>
        <v>602672</v>
      </c>
      <c r="I5243" s="2" t="s">
        <v>944</v>
      </c>
      <c r="J5243" s="2" t="s">
        <v>319</v>
      </c>
      <c r="K5243" s="1">
        <f>+VLOOKUP(B5243,[40]Sheet1!$A:$I,6,0)</f>
        <v>558025</v>
      </c>
      <c r="L5243" s="1">
        <f t="shared" si="267"/>
        <v>-5</v>
      </c>
      <c r="M5243" s="6">
        <f>+VLOOKUP(B5243,[40]Sheet1!$A:$I,9,0)</f>
        <v>45811</v>
      </c>
      <c r="N5243" t="s">
        <v>7031</v>
      </c>
      <c r="R5243" s="4"/>
    </row>
    <row r="5244" spans="1:18" hidden="1" x14ac:dyDescent="0.2">
      <c r="A5244" s="6">
        <v>45801</v>
      </c>
      <c r="B5244" s="2">
        <v>32708</v>
      </c>
      <c r="C5244" s="2" t="s">
        <v>6517</v>
      </c>
      <c r="D5244" s="2" t="s">
        <v>6982</v>
      </c>
      <c r="E5244" s="1">
        <v>3497380</v>
      </c>
      <c r="F5244" s="8" t="s">
        <v>316</v>
      </c>
      <c r="G5244" s="1">
        <v>279790</v>
      </c>
      <c r="H5244" s="1">
        <f t="shared" si="266"/>
        <v>3777170</v>
      </c>
      <c r="I5244" s="2" t="s">
        <v>2339</v>
      </c>
      <c r="J5244" s="2" t="s">
        <v>1408</v>
      </c>
      <c r="K5244" s="1">
        <f>+VLOOKUP(B5244,[40]Sheet1!$A:$I,6,0)</f>
        <v>3497375</v>
      </c>
      <c r="L5244" s="1">
        <f t="shared" si="267"/>
        <v>-5</v>
      </c>
      <c r="M5244" s="6">
        <f>+VLOOKUP(B5244,[40]Sheet1!$A:$I,9,0)</f>
        <v>45811</v>
      </c>
      <c r="N5244" t="s">
        <v>7031</v>
      </c>
      <c r="R5244" s="4"/>
    </row>
    <row r="5245" spans="1:18" hidden="1" x14ac:dyDescent="0.2">
      <c r="A5245" s="6">
        <v>45801</v>
      </c>
      <c r="B5245" s="2">
        <v>32709</v>
      </c>
      <c r="C5245" s="2" t="s">
        <v>6517</v>
      </c>
      <c r="D5245" s="2" t="s">
        <v>6983</v>
      </c>
      <c r="E5245" s="1">
        <v>2120257</v>
      </c>
      <c r="F5245" s="8" t="s">
        <v>316</v>
      </c>
      <c r="G5245" s="1">
        <v>169621</v>
      </c>
      <c r="H5245" s="1">
        <f t="shared" si="266"/>
        <v>2289878</v>
      </c>
      <c r="I5245" s="2" t="s">
        <v>2445</v>
      </c>
      <c r="J5245" s="2" t="s">
        <v>1098</v>
      </c>
      <c r="K5245" s="1">
        <f>+VLOOKUP(B5245,[40]Sheet1!$A:$I,6,0)</f>
        <v>2120263</v>
      </c>
      <c r="L5245" s="1">
        <f t="shared" si="267"/>
        <v>6</v>
      </c>
      <c r="M5245" s="6">
        <f>+VLOOKUP(B5245,[40]Sheet1!$A:$I,9,0)</f>
        <v>45811</v>
      </c>
      <c r="N5245" t="s">
        <v>7031</v>
      </c>
      <c r="R5245" s="4"/>
    </row>
    <row r="5246" spans="1:18" hidden="1" x14ac:dyDescent="0.2">
      <c r="A5246" s="6">
        <v>45803</v>
      </c>
      <c r="B5246" s="2">
        <v>1060</v>
      </c>
      <c r="C5246" s="2" t="s">
        <v>6529</v>
      </c>
      <c r="D5246" s="2"/>
      <c r="E5246" s="1">
        <v>-124832</v>
      </c>
      <c r="F5246" s="8" t="s">
        <v>316</v>
      </c>
      <c r="G5246" s="1">
        <v>-9987</v>
      </c>
      <c r="H5246" s="1">
        <f t="shared" si="266"/>
        <v>-134819</v>
      </c>
      <c r="I5246" s="2" t="s">
        <v>1893</v>
      </c>
      <c r="J5246" s="2" t="s">
        <v>375</v>
      </c>
      <c r="K5246" s="1">
        <f>+VLOOKUP(B5246,[40]Sheet1!$A:$I,6,0)</f>
        <v>-124837</v>
      </c>
      <c r="L5246" s="1">
        <f t="shared" si="267"/>
        <v>-5</v>
      </c>
      <c r="M5246" s="6">
        <f>+VLOOKUP(B5246,[40]Sheet1!$A:$I,9,0)</f>
        <v>45811</v>
      </c>
      <c r="N5246" t="s">
        <v>7031</v>
      </c>
      <c r="R5246" s="4"/>
    </row>
    <row r="5247" spans="1:18" hidden="1" x14ac:dyDescent="0.2">
      <c r="A5247" s="6">
        <v>45803</v>
      </c>
      <c r="B5247" s="2">
        <v>1061</v>
      </c>
      <c r="C5247" s="2" t="s">
        <v>6529</v>
      </c>
      <c r="D5247" s="2" t="s">
        <v>1889</v>
      </c>
      <c r="E5247" s="1">
        <v>-218811</v>
      </c>
      <c r="F5247" s="8" t="s">
        <v>316</v>
      </c>
      <c r="G5247" s="1">
        <v>-17504</v>
      </c>
      <c r="H5247" s="1">
        <f t="shared" si="266"/>
        <v>-236315</v>
      </c>
      <c r="I5247" s="2" t="s">
        <v>1893</v>
      </c>
      <c r="J5247" s="2" t="s">
        <v>375</v>
      </c>
      <c r="K5247" s="1">
        <f>+VLOOKUP(B5247,[40]Sheet1!$A:$I,6,0)</f>
        <v>-218800</v>
      </c>
      <c r="L5247" s="1">
        <f t="shared" si="267"/>
        <v>11</v>
      </c>
      <c r="M5247" s="6">
        <f>+VLOOKUP(B5247,[40]Sheet1!$A:$I,9,0)</f>
        <v>45811</v>
      </c>
      <c r="N5247" t="s">
        <v>7031</v>
      </c>
      <c r="R5247" s="4"/>
    </row>
    <row r="5248" spans="1:18" hidden="1" x14ac:dyDescent="0.2">
      <c r="A5248" s="6">
        <v>45803</v>
      </c>
      <c r="B5248" s="2">
        <v>1062</v>
      </c>
      <c r="C5248" s="2" t="s">
        <v>6529</v>
      </c>
      <c r="D5248" s="2" t="s">
        <v>1889</v>
      </c>
      <c r="E5248" s="1">
        <v>-123614</v>
      </c>
      <c r="F5248" s="8" t="s">
        <v>316</v>
      </c>
      <c r="G5248" s="1">
        <v>-9889</v>
      </c>
      <c r="H5248" s="1">
        <f t="shared" si="266"/>
        <v>-133503</v>
      </c>
      <c r="I5248" s="2" t="s">
        <v>1900</v>
      </c>
      <c r="J5248" s="2" t="s">
        <v>441</v>
      </c>
      <c r="K5248" s="1">
        <f>+VLOOKUP(B5248,[40]Sheet1!$A:$I,6,0)</f>
        <v>-123612</v>
      </c>
      <c r="L5248" s="1">
        <f t="shared" si="267"/>
        <v>2</v>
      </c>
      <c r="M5248" s="6">
        <f>+VLOOKUP(B5248,[40]Sheet1!$A:$I,9,0)</f>
        <v>45811</v>
      </c>
      <c r="N5248" t="s">
        <v>7031</v>
      </c>
      <c r="R5248" s="4"/>
    </row>
    <row r="5249" spans="1:18" hidden="1" x14ac:dyDescent="0.2">
      <c r="A5249" s="6">
        <v>45803</v>
      </c>
      <c r="B5249" s="2">
        <v>32760</v>
      </c>
      <c r="C5249" s="2" t="s">
        <v>6517</v>
      </c>
      <c r="D5249" s="2" t="s">
        <v>6984</v>
      </c>
      <c r="E5249" s="1">
        <v>1248320</v>
      </c>
      <c r="F5249" s="8" t="s">
        <v>316</v>
      </c>
      <c r="G5249" s="1">
        <v>99866</v>
      </c>
      <c r="H5249" s="1">
        <f t="shared" si="266"/>
        <v>1348186</v>
      </c>
      <c r="I5249" s="2" t="s">
        <v>2119</v>
      </c>
      <c r="J5249" s="2" t="s">
        <v>1150</v>
      </c>
      <c r="K5249" s="1">
        <f>+VLOOKUP(B5249,[41]Sheet1!$A:$I,6,0)</f>
        <v>1248325</v>
      </c>
      <c r="L5249" s="1">
        <f t="shared" si="267"/>
        <v>5</v>
      </c>
      <c r="M5249" s="6">
        <f>+VLOOKUP(B5249,[41]Sheet1!$A:$I,9,0)</f>
        <v>45841</v>
      </c>
      <c r="N5249" t="s">
        <v>7120</v>
      </c>
      <c r="R5249" s="4"/>
    </row>
    <row r="5250" spans="1:18" hidden="1" x14ac:dyDescent="0.2">
      <c r="A5250" s="6">
        <v>45803</v>
      </c>
      <c r="B5250" s="2">
        <v>32761</v>
      </c>
      <c r="C5250" s="2" t="s">
        <v>6517</v>
      </c>
      <c r="D5250" s="2" t="s">
        <v>6985</v>
      </c>
      <c r="E5250" s="1">
        <v>1248320</v>
      </c>
      <c r="F5250" s="8" t="s">
        <v>316</v>
      </c>
      <c r="G5250" s="1">
        <v>99866</v>
      </c>
      <c r="H5250" s="1">
        <f t="shared" si="266"/>
        <v>1348186</v>
      </c>
      <c r="I5250" s="2" t="s">
        <v>1222</v>
      </c>
      <c r="J5250" s="2" t="s">
        <v>915</v>
      </c>
      <c r="K5250" s="1">
        <f>+VLOOKUP(B5250,[41]Sheet1!$A:$I,6,0)</f>
        <v>1248325</v>
      </c>
      <c r="L5250" s="1">
        <f t="shared" si="267"/>
        <v>5</v>
      </c>
      <c r="M5250" s="6">
        <f>+VLOOKUP(B5250,[41]Sheet1!$A:$I,9,0)</f>
        <v>45841</v>
      </c>
      <c r="N5250" t="s">
        <v>7120</v>
      </c>
      <c r="R5250" s="4"/>
    </row>
    <row r="5251" spans="1:18" hidden="1" x14ac:dyDescent="0.2">
      <c r="A5251" s="6">
        <v>45803</v>
      </c>
      <c r="B5251" s="2">
        <v>32762</v>
      </c>
      <c r="C5251" s="2" t="s">
        <v>6517</v>
      </c>
      <c r="D5251" s="2" t="s">
        <v>6986</v>
      </c>
      <c r="E5251" s="1">
        <v>501830</v>
      </c>
      <c r="F5251" s="8" t="s">
        <v>316</v>
      </c>
      <c r="G5251" s="1">
        <v>40146</v>
      </c>
      <c r="H5251" s="1">
        <f t="shared" si="266"/>
        <v>541976</v>
      </c>
      <c r="I5251" s="2" t="s">
        <v>2355</v>
      </c>
      <c r="J5251" s="2" t="s">
        <v>2013</v>
      </c>
      <c r="K5251" s="1">
        <f>+VLOOKUP(B5251,[41]Sheet1!$A:$I,6,0)</f>
        <v>501825</v>
      </c>
      <c r="L5251" s="1">
        <f t="shared" si="267"/>
        <v>-5</v>
      </c>
      <c r="M5251" s="6">
        <f>+VLOOKUP(B5251,[41]Sheet1!$A:$I,9,0)</f>
        <v>45841</v>
      </c>
      <c r="N5251" t="s">
        <v>7120</v>
      </c>
      <c r="R5251" s="4"/>
    </row>
    <row r="5252" spans="1:18" hidden="1" x14ac:dyDescent="0.2">
      <c r="A5252" s="6">
        <v>45803</v>
      </c>
      <c r="B5252" s="2">
        <v>32763</v>
      </c>
      <c r="C5252" s="2" t="s">
        <v>6517</v>
      </c>
      <c r="D5252" s="2" t="s">
        <v>6987</v>
      </c>
      <c r="E5252" s="1">
        <v>1248320</v>
      </c>
      <c r="F5252" s="8" t="s">
        <v>316</v>
      </c>
      <c r="G5252" s="1">
        <v>99866</v>
      </c>
      <c r="H5252" s="1">
        <f t="shared" si="266"/>
        <v>1348186</v>
      </c>
      <c r="I5252" s="2" t="s">
        <v>2355</v>
      </c>
      <c r="J5252" s="2" t="s">
        <v>2013</v>
      </c>
      <c r="K5252" s="1">
        <f>+VLOOKUP(B5252,[41]Sheet1!$A:$I,6,0)</f>
        <v>1248325</v>
      </c>
      <c r="L5252" s="1">
        <f t="shared" si="267"/>
        <v>5</v>
      </c>
      <c r="M5252" s="6">
        <f>+VLOOKUP(B5252,[41]Sheet1!$A:$I,9,0)</f>
        <v>45841</v>
      </c>
      <c r="N5252" t="s">
        <v>7120</v>
      </c>
      <c r="R5252" s="4"/>
    </row>
    <row r="5253" spans="1:18" hidden="1" x14ac:dyDescent="0.2">
      <c r="A5253" s="6">
        <v>45803</v>
      </c>
      <c r="B5253" s="2">
        <v>32764</v>
      </c>
      <c r="C5253" s="2" t="s">
        <v>6517</v>
      </c>
      <c r="D5253" s="2" t="s">
        <v>6988</v>
      </c>
      <c r="E5253" s="1">
        <v>1248320</v>
      </c>
      <c r="F5253" s="8" t="s">
        <v>316</v>
      </c>
      <c r="G5253" s="1">
        <v>99866</v>
      </c>
      <c r="H5253" s="1">
        <f t="shared" si="266"/>
        <v>1348186</v>
      </c>
      <c r="I5253" s="2" t="s">
        <v>2355</v>
      </c>
      <c r="J5253" s="2" t="s">
        <v>2013</v>
      </c>
      <c r="K5253" s="1">
        <f>+VLOOKUP(B5253,[41]Sheet1!$A:$I,6,0)</f>
        <v>1248325</v>
      </c>
      <c r="L5253" s="1">
        <f t="shared" si="267"/>
        <v>5</v>
      </c>
      <c r="M5253" s="6">
        <f>+VLOOKUP(B5253,[41]Sheet1!$A:$I,9,0)</f>
        <v>45841</v>
      </c>
      <c r="N5253" t="s">
        <v>7120</v>
      </c>
      <c r="R5253" s="4"/>
    </row>
    <row r="5254" spans="1:18" hidden="1" x14ac:dyDescent="0.2">
      <c r="A5254" s="6">
        <v>45803</v>
      </c>
      <c r="B5254" s="2">
        <v>32765</v>
      </c>
      <c r="C5254" s="2" t="s">
        <v>6517</v>
      </c>
      <c r="D5254" s="2" t="s">
        <v>6989</v>
      </c>
      <c r="E5254" s="1">
        <v>1003660</v>
      </c>
      <c r="F5254" s="8" t="s">
        <v>316</v>
      </c>
      <c r="G5254" s="1">
        <v>80293</v>
      </c>
      <c r="H5254" s="1">
        <f t="shared" si="266"/>
        <v>1083953</v>
      </c>
      <c r="I5254" s="2" t="s">
        <v>2355</v>
      </c>
      <c r="J5254" s="2" t="s">
        <v>2013</v>
      </c>
      <c r="K5254" s="1">
        <f>+VLOOKUP(B5254,[41]Sheet1!$A:$I,6,0)</f>
        <v>1003663</v>
      </c>
      <c r="L5254" s="1">
        <f t="shared" si="267"/>
        <v>3</v>
      </c>
      <c r="M5254" s="6">
        <f>+VLOOKUP(B5254,[41]Sheet1!$A:$I,9,0)</f>
        <v>45841</v>
      </c>
      <c r="N5254" t="s">
        <v>7120</v>
      </c>
      <c r="R5254" s="4"/>
    </row>
    <row r="5255" spans="1:18" hidden="1" x14ac:dyDescent="0.2">
      <c r="A5255" s="6">
        <v>45803</v>
      </c>
      <c r="B5255" s="2">
        <v>32766</v>
      </c>
      <c r="C5255" s="2" t="s">
        <v>6517</v>
      </c>
      <c r="D5255" s="2" t="s">
        <v>6990</v>
      </c>
      <c r="E5255" s="1">
        <v>1248320</v>
      </c>
      <c r="F5255" s="8" t="s">
        <v>316</v>
      </c>
      <c r="G5255" s="1">
        <v>99866</v>
      </c>
      <c r="H5255" s="1">
        <f t="shared" si="266"/>
        <v>1348186</v>
      </c>
      <c r="I5255" s="2" t="s">
        <v>944</v>
      </c>
      <c r="J5255" s="2" t="s">
        <v>319</v>
      </c>
      <c r="K5255" s="1">
        <f>+VLOOKUP(B5255,[40]Sheet1!$A:$I,6,0)</f>
        <v>1248325</v>
      </c>
      <c r="L5255" s="1">
        <f t="shared" si="267"/>
        <v>5</v>
      </c>
      <c r="M5255" s="6">
        <f>+VLOOKUP(B5255,[40]Sheet1!$A:$I,9,0)</f>
        <v>45811</v>
      </c>
      <c r="N5255" t="s">
        <v>7031</v>
      </c>
      <c r="R5255" s="4"/>
    </row>
    <row r="5256" spans="1:18" hidden="1" x14ac:dyDescent="0.2">
      <c r="A5256" s="6">
        <v>45803</v>
      </c>
      <c r="B5256" s="2">
        <v>32767</v>
      </c>
      <c r="C5256" s="2" t="s">
        <v>6517</v>
      </c>
      <c r="D5256" s="2" t="s">
        <v>6991</v>
      </c>
      <c r="E5256" s="1">
        <v>1248320</v>
      </c>
      <c r="F5256" s="8" t="s">
        <v>316</v>
      </c>
      <c r="G5256" s="1">
        <v>99866</v>
      </c>
      <c r="H5256" s="1">
        <f t="shared" si="266"/>
        <v>1348186</v>
      </c>
      <c r="I5256" s="2" t="s">
        <v>1796</v>
      </c>
      <c r="J5256" s="2" t="s">
        <v>913</v>
      </c>
      <c r="K5256" s="1">
        <f>+VLOOKUP(B5256,[41]Sheet1!$A:$I,6,0)</f>
        <v>1248325</v>
      </c>
      <c r="L5256" s="1">
        <f t="shared" si="267"/>
        <v>5</v>
      </c>
      <c r="M5256" s="6">
        <f>+VLOOKUP(B5256,[41]Sheet1!$A:$I,9,0)</f>
        <v>45841</v>
      </c>
      <c r="N5256" t="s">
        <v>7120</v>
      </c>
      <c r="R5256" s="4"/>
    </row>
    <row r="5257" spans="1:18" hidden="1" x14ac:dyDescent="0.2">
      <c r="A5257" s="6">
        <v>45803</v>
      </c>
      <c r="B5257" s="2">
        <v>32768</v>
      </c>
      <c r="C5257" s="2" t="s">
        <v>6517</v>
      </c>
      <c r="D5257" s="2" t="s">
        <v>6992</v>
      </c>
      <c r="E5257" s="1">
        <v>2381320</v>
      </c>
      <c r="F5257" s="8" t="s">
        <v>316</v>
      </c>
      <c r="G5257" s="1">
        <v>190506</v>
      </c>
      <c r="H5257" s="1">
        <f t="shared" si="266"/>
        <v>2571826</v>
      </c>
      <c r="I5257" s="2" t="s">
        <v>1796</v>
      </c>
      <c r="J5257" s="2" t="s">
        <v>913</v>
      </c>
      <c r="K5257" s="1">
        <f>+VLOOKUP(B5257,[41]Sheet1!$A:$I,6,0)</f>
        <v>2381325</v>
      </c>
      <c r="L5257" s="1">
        <f t="shared" si="267"/>
        <v>5</v>
      </c>
      <c r="M5257" s="6">
        <f>+VLOOKUP(B5257,[41]Sheet1!$A:$I,9,0)</f>
        <v>45841</v>
      </c>
      <c r="N5257" t="s">
        <v>7120</v>
      </c>
      <c r="R5257" s="4"/>
    </row>
    <row r="5258" spans="1:18" hidden="1" x14ac:dyDescent="0.2">
      <c r="A5258" s="6">
        <v>45803</v>
      </c>
      <c r="B5258" s="2">
        <v>32769</v>
      </c>
      <c r="C5258" s="2" t="s">
        <v>6517</v>
      </c>
      <c r="D5258" s="2" t="s">
        <v>6993</v>
      </c>
      <c r="E5258" s="1">
        <v>1248320</v>
      </c>
      <c r="F5258" s="8" t="s">
        <v>316</v>
      </c>
      <c r="G5258" s="1">
        <v>99866</v>
      </c>
      <c r="H5258" s="1">
        <f t="shared" si="266"/>
        <v>1348186</v>
      </c>
      <c r="I5258" s="2" t="s">
        <v>1554</v>
      </c>
      <c r="J5258" s="2" t="s">
        <v>2830</v>
      </c>
      <c r="K5258" s="1">
        <f>+VLOOKUP(B5258,[41]Sheet1!$A:$I,6,0)</f>
        <v>1248325</v>
      </c>
      <c r="L5258" s="1">
        <f t="shared" si="267"/>
        <v>5</v>
      </c>
      <c r="M5258" s="6">
        <f>+VLOOKUP(B5258,[41]Sheet1!$A:$I,9,0)</f>
        <v>45841</v>
      </c>
      <c r="N5258" t="s">
        <v>7120</v>
      </c>
      <c r="R5258" s="4"/>
    </row>
    <row r="5259" spans="1:18" hidden="1" x14ac:dyDescent="0.2">
      <c r="A5259" s="6">
        <v>45803</v>
      </c>
      <c r="B5259" s="2">
        <v>32770</v>
      </c>
      <c r="C5259" s="2" t="s">
        <v>6517</v>
      </c>
      <c r="D5259" s="2" t="s">
        <v>6994</v>
      </c>
      <c r="E5259" s="1">
        <v>1248320</v>
      </c>
      <c r="F5259" s="8" t="s">
        <v>316</v>
      </c>
      <c r="G5259" s="1">
        <v>99866</v>
      </c>
      <c r="H5259" s="1">
        <f t="shared" si="266"/>
        <v>1348186</v>
      </c>
      <c r="I5259" s="2" t="s">
        <v>2818</v>
      </c>
      <c r="J5259" s="2" t="s">
        <v>364</v>
      </c>
      <c r="K5259" s="1">
        <f>+VLOOKUP(B5259,[41]Sheet1!$A:$I,6,0)</f>
        <v>1248325</v>
      </c>
      <c r="L5259" s="1">
        <f t="shared" si="267"/>
        <v>5</v>
      </c>
      <c r="M5259" s="6">
        <f>+VLOOKUP(B5259,[41]Sheet1!$A:$I,9,0)</f>
        <v>45841</v>
      </c>
      <c r="N5259" t="s">
        <v>7120</v>
      </c>
      <c r="R5259" s="4"/>
    </row>
    <row r="5260" spans="1:18" hidden="1" x14ac:dyDescent="0.2">
      <c r="A5260" s="6">
        <v>45803</v>
      </c>
      <c r="B5260" s="2">
        <v>32771</v>
      </c>
      <c r="C5260" s="2" t="s">
        <v>6517</v>
      </c>
      <c r="D5260" s="2" t="s">
        <v>6995</v>
      </c>
      <c r="E5260" s="1">
        <v>1248320</v>
      </c>
      <c r="F5260" s="8" t="s">
        <v>316</v>
      </c>
      <c r="G5260" s="1">
        <v>99866</v>
      </c>
      <c r="H5260" s="1">
        <f t="shared" si="266"/>
        <v>1348186</v>
      </c>
      <c r="I5260" s="2" t="s">
        <v>124</v>
      </c>
      <c r="J5260" s="2" t="s">
        <v>1197</v>
      </c>
      <c r="K5260" s="1">
        <f>+VLOOKUP(B5260,[41]Sheet1!$A:$I,6,0)</f>
        <v>1248325</v>
      </c>
      <c r="L5260" s="1">
        <f t="shared" si="267"/>
        <v>5</v>
      </c>
      <c r="M5260" s="6">
        <f>+VLOOKUP(B5260,[41]Sheet1!$A:$I,9,0)</f>
        <v>45841</v>
      </c>
      <c r="N5260" t="s">
        <v>7120</v>
      </c>
      <c r="R5260" s="4"/>
    </row>
    <row r="5261" spans="1:18" hidden="1" x14ac:dyDescent="0.2">
      <c r="A5261" s="6">
        <v>45803</v>
      </c>
      <c r="B5261" s="2">
        <v>32772</v>
      </c>
      <c r="C5261" s="2" t="s">
        <v>6517</v>
      </c>
      <c r="D5261" s="2" t="s">
        <v>6996</v>
      </c>
      <c r="E5261" s="1">
        <v>3441180</v>
      </c>
      <c r="F5261" s="8" t="s">
        <v>316</v>
      </c>
      <c r="G5261" s="1">
        <v>275294</v>
      </c>
      <c r="H5261" s="1">
        <f t="shared" si="266"/>
        <v>3716474</v>
      </c>
      <c r="I5261" s="2" t="s">
        <v>124</v>
      </c>
      <c r="J5261" s="2" t="s">
        <v>1197</v>
      </c>
      <c r="K5261" s="1">
        <f>+VLOOKUP(B5261,[40]Sheet1!$A:$I,6,0)</f>
        <v>3441175</v>
      </c>
      <c r="L5261" s="1">
        <f t="shared" si="267"/>
        <v>-5</v>
      </c>
      <c r="M5261" s="6">
        <f>+VLOOKUP(B5261,[40]Sheet1!$A:$I,9,0)</f>
        <v>45811</v>
      </c>
      <c r="N5261" t="s">
        <v>7031</v>
      </c>
      <c r="R5261" s="4"/>
    </row>
    <row r="5262" spans="1:18" hidden="1" x14ac:dyDescent="0.2">
      <c r="A5262" s="6">
        <v>45804</v>
      </c>
      <c r="B5262" s="2">
        <v>1066</v>
      </c>
      <c r="C5262" s="2" t="s">
        <v>6529</v>
      </c>
      <c r="D5262" s="2" t="s">
        <v>1889</v>
      </c>
      <c r="E5262" s="1">
        <v>-669636</v>
      </c>
      <c r="F5262" s="8" t="s">
        <v>316</v>
      </c>
      <c r="G5262" s="1">
        <v>-53571</v>
      </c>
      <c r="H5262" s="1">
        <f t="shared" si="266"/>
        <v>-723207</v>
      </c>
      <c r="I5262" s="2" t="s">
        <v>944</v>
      </c>
      <c r="J5262" s="2" t="s">
        <v>319</v>
      </c>
      <c r="K5262" s="1">
        <f>+VLOOKUP(B5262,[40]Sheet1!$A:$I,6,0)</f>
        <v>-669637</v>
      </c>
      <c r="L5262" s="1">
        <f t="shared" si="267"/>
        <v>-1</v>
      </c>
      <c r="M5262" s="6">
        <f>+VLOOKUP(B5262,[40]Sheet1!$A:$I,9,0)</f>
        <v>45811</v>
      </c>
      <c r="N5262" t="s">
        <v>7031</v>
      </c>
      <c r="R5262" s="4"/>
    </row>
    <row r="5263" spans="1:18" hidden="1" x14ac:dyDescent="0.2">
      <c r="A5263" s="6">
        <v>45804</v>
      </c>
      <c r="B5263" s="2">
        <v>1067</v>
      </c>
      <c r="C5263" s="2" t="s">
        <v>6529</v>
      </c>
      <c r="D5263" s="2" t="s">
        <v>1889</v>
      </c>
      <c r="E5263" s="1">
        <v>-111058</v>
      </c>
      <c r="F5263" s="8" t="s">
        <v>316</v>
      </c>
      <c r="G5263" s="1">
        <v>-8885</v>
      </c>
      <c r="H5263" s="1">
        <f t="shared" ref="H5263:H5326" si="268">+E5263+G5263</f>
        <v>-119943</v>
      </c>
      <c r="I5263" s="2" t="s">
        <v>944</v>
      </c>
      <c r="J5263" s="2" t="s">
        <v>319</v>
      </c>
      <c r="K5263" s="1">
        <f>+VLOOKUP(B5263,[40]Sheet1!$A:$I,6,0)</f>
        <v>-111062</v>
      </c>
      <c r="L5263" s="1">
        <f t="shared" si="267"/>
        <v>-4</v>
      </c>
      <c r="M5263" s="6">
        <f>+VLOOKUP(B5263,[40]Sheet1!$A:$I,9,0)</f>
        <v>45811</v>
      </c>
      <c r="N5263" t="s">
        <v>7031</v>
      </c>
      <c r="R5263" s="4"/>
    </row>
    <row r="5264" spans="1:18" hidden="1" x14ac:dyDescent="0.2">
      <c r="A5264" s="6">
        <v>45804</v>
      </c>
      <c r="B5264" s="2">
        <v>1068</v>
      </c>
      <c r="C5264" s="2" t="s">
        <v>6529</v>
      </c>
      <c r="D5264" s="2" t="s">
        <v>1889</v>
      </c>
      <c r="E5264" s="1">
        <v>-161789</v>
      </c>
      <c r="F5264" s="8" t="s">
        <v>316</v>
      </c>
      <c r="G5264" s="1">
        <v>-12943</v>
      </c>
      <c r="H5264" s="1">
        <f t="shared" si="268"/>
        <v>-174732</v>
      </c>
      <c r="I5264" s="2" t="s">
        <v>24</v>
      </c>
      <c r="J5264" s="2" t="s">
        <v>349</v>
      </c>
      <c r="K5264" s="1">
        <f>+VLOOKUP(B5264,[41]Sheet1!$A:$I,6,0)</f>
        <v>-161789</v>
      </c>
      <c r="L5264" s="1">
        <f t="shared" si="267"/>
        <v>0</v>
      </c>
      <c r="M5264" s="6">
        <f>+VLOOKUP(B5264,[41]Sheet1!$A:$I,9,0)</f>
        <v>45841</v>
      </c>
      <c r="N5264" t="s">
        <v>7120</v>
      </c>
      <c r="R5264" s="4"/>
    </row>
    <row r="5265" spans="1:18" hidden="1" x14ac:dyDescent="0.2">
      <c r="A5265" s="6">
        <v>45805</v>
      </c>
      <c r="B5265" s="2">
        <v>32999</v>
      </c>
      <c r="C5265" s="2" t="s">
        <v>6517</v>
      </c>
      <c r="D5265" s="2" t="s">
        <v>6997</v>
      </c>
      <c r="E5265" s="1">
        <v>1248320</v>
      </c>
      <c r="F5265" s="8" t="s">
        <v>316</v>
      </c>
      <c r="G5265" s="1">
        <v>99866</v>
      </c>
      <c r="H5265" s="1">
        <f t="shared" si="268"/>
        <v>1348186</v>
      </c>
      <c r="I5265" s="2" t="s">
        <v>1893</v>
      </c>
      <c r="J5265" s="2" t="s">
        <v>375</v>
      </c>
      <c r="K5265" s="1">
        <f>+VLOOKUP(B5265,[40]Sheet1!$A:$I,6,0)</f>
        <v>1248325</v>
      </c>
      <c r="L5265" s="1">
        <f t="shared" si="267"/>
        <v>5</v>
      </c>
      <c r="M5265" s="6">
        <f>+VLOOKUP(B5265,[40]Sheet1!$A:$I,9,0)</f>
        <v>45811</v>
      </c>
      <c r="N5265" t="s">
        <v>7031</v>
      </c>
      <c r="R5265" s="4"/>
    </row>
    <row r="5266" spans="1:18" hidden="1" x14ac:dyDescent="0.2">
      <c r="A5266" s="6">
        <v>45805</v>
      </c>
      <c r="B5266" s="2">
        <v>33000</v>
      </c>
      <c r="C5266" s="2" t="s">
        <v>6517</v>
      </c>
      <c r="D5266" s="2" t="s">
        <v>6998</v>
      </c>
      <c r="E5266" s="1">
        <v>2496640</v>
      </c>
      <c r="F5266" s="8" t="s">
        <v>316</v>
      </c>
      <c r="G5266" s="1">
        <v>199731</v>
      </c>
      <c r="H5266" s="1">
        <f t="shared" si="268"/>
        <v>2696371</v>
      </c>
      <c r="I5266" s="2" t="s">
        <v>1893</v>
      </c>
      <c r="J5266" s="2" t="s">
        <v>375</v>
      </c>
      <c r="K5266" s="1">
        <f>+VLOOKUP(B5266,[40]Sheet1!$A:$I,6,0)</f>
        <v>2496638</v>
      </c>
      <c r="L5266" s="1">
        <f t="shared" si="267"/>
        <v>-2</v>
      </c>
      <c r="M5266" s="6">
        <f>+VLOOKUP(B5266,[40]Sheet1!$A:$I,9,0)</f>
        <v>45811</v>
      </c>
      <c r="N5266" t="s">
        <v>7031</v>
      </c>
      <c r="R5266" s="4"/>
    </row>
    <row r="5267" spans="1:18" hidden="1" x14ac:dyDescent="0.2">
      <c r="A5267" s="6">
        <v>45805</v>
      </c>
      <c r="B5267" s="2">
        <v>33001</v>
      </c>
      <c r="C5267" s="2" t="s">
        <v>6517</v>
      </c>
      <c r="D5267" s="2" t="s">
        <v>6999</v>
      </c>
      <c r="E5267" s="1">
        <v>6110930</v>
      </c>
      <c r="F5267" s="8" t="s">
        <v>316</v>
      </c>
      <c r="G5267" s="1">
        <v>488874</v>
      </c>
      <c r="H5267" s="1">
        <f t="shared" si="268"/>
        <v>6599804</v>
      </c>
      <c r="I5267" s="2" t="s">
        <v>1893</v>
      </c>
      <c r="J5267" s="2" t="s">
        <v>375</v>
      </c>
      <c r="K5267" s="1">
        <f>+VLOOKUP(B5267,[40]Sheet1!$A:$I,6,0)</f>
        <v>6110925</v>
      </c>
      <c r="L5267" s="1">
        <f t="shared" si="267"/>
        <v>-5</v>
      </c>
      <c r="M5267" s="6">
        <f>+VLOOKUP(B5267,[40]Sheet1!$A:$I,9,0)</f>
        <v>45811</v>
      </c>
      <c r="N5267" t="s">
        <v>7031</v>
      </c>
      <c r="R5267" s="4"/>
    </row>
    <row r="5268" spans="1:18" hidden="1" x14ac:dyDescent="0.2">
      <c r="A5268" s="6">
        <v>45805</v>
      </c>
      <c r="B5268" s="2">
        <v>33002</v>
      </c>
      <c r="C5268" s="2" t="s">
        <v>6517</v>
      </c>
      <c r="D5268" s="2" t="s">
        <v>7000</v>
      </c>
      <c r="E5268" s="1">
        <v>2496640</v>
      </c>
      <c r="F5268" s="8" t="s">
        <v>316</v>
      </c>
      <c r="G5268" s="1">
        <v>199731</v>
      </c>
      <c r="H5268" s="1">
        <f t="shared" si="268"/>
        <v>2696371</v>
      </c>
      <c r="I5268" s="2" t="s">
        <v>1893</v>
      </c>
      <c r="J5268" s="2" t="s">
        <v>375</v>
      </c>
      <c r="K5268" s="1">
        <f>+VLOOKUP(B5268,[40]Sheet1!$A:$I,6,0)</f>
        <v>2496638</v>
      </c>
      <c r="L5268" s="1">
        <f t="shared" si="267"/>
        <v>-2</v>
      </c>
      <c r="M5268" s="6">
        <f>+VLOOKUP(B5268,[40]Sheet1!$A:$I,9,0)</f>
        <v>45811</v>
      </c>
      <c r="N5268" t="s">
        <v>7031</v>
      </c>
      <c r="R5268" s="4"/>
    </row>
    <row r="5269" spans="1:18" hidden="1" x14ac:dyDescent="0.2">
      <c r="A5269" s="6">
        <v>45805</v>
      </c>
      <c r="B5269" s="2">
        <v>33003</v>
      </c>
      <c r="C5269" s="2" t="s">
        <v>6517</v>
      </c>
      <c r="D5269" s="2" t="s">
        <v>7001</v>
      </c>
      <c r="E5269" s="1">
        <v>11105800</v>
      </c>
      <c r="F5269" s="8" t="s">
        <v>316</v>
      </c>
      <c r="G5269" s="1">
        <v>888464</v>
      </c>
      <c r="H5269" s="1">
        <f t="shared" si="268"/>
        <v>11994264</v>
      </c>
      <c r="I5269" s="2" t="s">
        <v>1893</v>
      </c>
      <c r="J5269" s="2" t="s">
        <v>375</v>
      </c>
      <c r="K5269" s="1">
        <f>+VLOOKUP(B5269,[40]Sheet1!$A:$I,6,0)</f>
        <v>11105800</v>
      </c>
      <c r="L5269" s="1">
        <f t="shared" si="267"/>
        <v>0</v>
      </c>
      <c r="M5269" s="6">
        <f>+VLOOKUP(B5269,[40]Sheet1!$A:$I,9,0)</f>
        <v>45811</v>
      </c>
      <c r="N5269" t="s">
        <v>7031</v>
      </c>
      <c r="R5269" s="4"/>
    </row>
    <row r="5270" spans="1:18" hidden="1" x14ac:dyDescent="0.2">
      <c r="A5270" s="6">
        <v>45805</v>
      </c>
      <c r="B5270" s="2">
        <v>33004</v>
      </c>
      <c r="C5270" s="2" t="s">
        <v>6517</v>
      </c>
      <c r="D5270" s="2" t="s">
        <v>7002</v>
      </c>
      <c r="E5270" s="1">
        <v>2496640</v>
      </c>
      <c r="F5270" s="8" t="s">
        <v>316</v>
      </c>
      <c r="G5270" s="1">
        <v>199731</v>
      </c>
      <c r="H5270" s="1">
        <f t="shared" si="268"/>
        <v>2696371</v>
      </c>
      <c r="I5270" s="2" t="s">
        <v>1893</v>
      </c>
      <c r="J5270" s="2" t="s">
        <v>375</v>
      </c>
      <c r="K5270" s="1">
        <f>+VLOOKUP(B5270,[40]Sheet1!$A:$I,6,0)</f>
        <v>2496638</v>
      </c>
      <c r="L5270" s="1">
        <f t="shared" si="267"/>
        <v>-2</v>
      </c>
      <c r="M5270" s="6">
        <f>+VLOOKUP(B5270,[40]Sheet1!$A:$I,9,0)</f>
        <v>45811</v>
      </c>
      <c r="N5270" t="s">
        <v>7031</v>
      </c>
      <c r="R5270" s="4"/>
    </row>
    <row r="5271" spans="1:18" hidden="1" x14ac:dyDescent="0.2">
      <c r="A5271" s="6">
        <v>45805</v>
      </c>
      <c r="B5271" s="2">
        <v>33005</v>
      </c>
      <c r="C5271" s="2" t="s">
        <v>6517</v>
      </c>
      <c r="D5271" s="2" t="s">
        <v>7003</v>
      </c>
      <c r="E5271" s="1">
        <v>536025</v>
      </c>
      <c r="F5271" s="8" t="s">
        <v>316</v>
      </c>
      <c r="G5271" s="1">
        <v>42882</v>
      </c>
      <c r="H5271" s="1">
        <f t="shared" si="268"/>
        <v>578907</v>
      </c>
      <c r="I5271" s="2" t="s">
        <v>1893</v>
      </c>
      <c r="J5271" s="2" t="s">
        <v>375</v>
      </c>
      <c r="K5271" s="1">
        <f>+VLOOKUP(B5271,[41]Sheet1!$A:$I,6,0)</f>
        <v>536025</v>
      </c>
      <c r="L5271" s="1">
        <f t="shared" si="267"/>
        <v>0</v>
      </c>
      <c r="M5271" s="6">
        <f>+VLOOKUP(B5271,[41]Sheet1!$A:$I,9,0)</f>
        <v>45841</v>
      </c>
      <c r="N5271" t="s">
        <v>7120</v>
      </c>
      <c r="R5271" s="4"/>
    </row>
    <row r="5272" spans="1:18" hidden="1" x14ac:dyDescent="0.2">
      <c r="A5272" s="6">
        <v>45805</v>
      </c>
      <c r="B5272" s="2">
        <v>33006</v>
      </c>
      <c r="C5272" s="2" t="s">
        <v>6517</v>
      </c>
      <c r="D5272" s="2" t="s">
        <v>7004</v>
      </c>
      <c r="E5272" s="1">
        <v>1248320</v>
      </c>
      <c r="F5272" s="8" t="s">
        <v>316</v>
      </c>
      <c r="G5272" s="1">
        <v>99866</v>
      </c>
      <c r="H5272" s="1">
        <f t="shared" si="268"/>
        <v>1348186</v>
      </c>
      <c r="I5272" s="2" t="s">
        <v>2355</v>
      </c>
      <c r="J5272" s="2" t="s">
        <v>2013</v>
      </c>
      <c r="K5272" s="1">
        <f>+VLOOKUP(B5272,[40]Sheet1!$A:$I,6,0)</f>
        <v>1248325</v>
      </c>
      <c r="L5272" s="1">
        <f t="shared" si="267"/>
        <v>5</v>
      </c>
      <c r="M5272" s="6">
        <f>+VLOOKUP(B5272,[40]Sheet1!$A:$I,9,0)</f>
        <v>45811</v>
      </c>
      <c r="N5272" t="s">
        <v>7031</v>
      </c>
      <c r="R5272" s="4"/>
    </row>
    <row r="5273" spans="1:18" hidden="1" x14ac:dyDescent="0.2">
      <c r="A5273" s="6">
        <v>45805</v>
      </c>
      <c r="B5273" s="2">
        <v>33011</v>
      </c>
      <c r="C5273" s="2" t="s">
        <v>6517</v>
      </c>
      <c r="D5273" s="2" t="s">
        <v>7005</v>
      </c>
      <c r="E5273" s="1">
        <v>1248320</v>
      </c>
      <c r="F5273" s="8" t="s">
        <v>316</v>
      </c>
      <c r="G5273" s="1">
        <v>99866</v>
      </c>
      <c r="H5273" s="1">
        <f t="shared" si="268"/>
        <v>1348186</v>
      </c>
      <c r="I5273" s="2" t="s">
        <v>2355</v>
      </c>
      <c r="J5273" s="2" t="s">
        <v>2013</v>
      </c>
      <c r="K5273" s="1">
        <f>+VLOOKUP(B5273,[40]Sheet1!$A:$I,6,0)</f>
        <v>1248325</v>
      </c>
      <c r="L5273" s="1">
        <f t="shared" si="267"/>
        <v>5</v>
      </c>
      <c r="M5273" s="6">
        <f>+VLOOKUP(B5273,[40]Sheet1!$A:$I,9,0)</f>
        <v>45811</v>
      </c>
      <c r="N5273" t="s">
        <v>7031</v>
      </c>
      <c r="R5273" s="4"/>
    </row>
    <row r="5274" spans="1:18" hidden="1" x14ac:dyDescent="0.2">
      <c r="A5274" s="6">
        <v>45805</v>
      </c>
      <c r="B5274" s="2">
        <v>33012</v>
      </c>
      <c r="C5274" s="2" t="s">
        <v>6517</v>
      </c>
      <c r="D5274" s="2" t="s">
        <v>7006</v>
      </c>
      <c r="E5274" s="1">
        <v>1612410</v>
      </c>
      <c r="F5274" s="8" t="s">
        <v>316</v>
      </c>
      <c r="G5274" s="1">
        <v>128993</v>
      </c>
      <c r="H5274" s="1">
        <f t="shared" si="268"/>
        <v>1741403</v>
      </c>
      <c r="I5274" s="2" t="s">
        <v>1222</v>
      </c>
      <c r="J5274" s="2" t="s">
        <v>915</v>
      </c>
      <c r="K5274" s="1">
        <f>+VLOOKUP(B5274,[40]Sheet1!$A:$I,6,0)</f>
        <v>1612413</v>
      </c>
      <c r="L5274" s="1">
        <f t="shared" si="267"/>
        <v>3</v>
      </c>
      <c r="M5274" s="6">
        <f>+VLOOKUP(B5274,[40]Sheet1!$A:$I,9,0)</f>
        <v>45811</v>
      </c>
      <c r="N5274" t="s">
        <v>7031</v>
      </c>
      <c r="R5274" s="4"/>
    </row>
    <row r="5275" spans="1:18" hidden="1" x14ac:dyDescent="0.2">
      <c r="A5275" s="6">
        <v>45806</v>
      </c>
      <c r="B5275" s="2">
        <v>33905</v>
      </c>
      <c r="C5275" s="2" t="s">
        <v>6517</v>
      </c>
      <c r="D5275" s="2" t="s">
        <v>7007</v>
      </c>
      <c r="E5275" s="1">
        <v>1248320</v>
      </c>
      <c r="F5275" s="8" t="s">
        <v>316</v>
      </c>
      <c r="G5275" s="1">
        <v>99866</v>
      </c>
      <c r="H5275" s="1">
        <f t="shared" si="268"/>
        <v>1348186</v>
      </c>
      <c r="I5275" s="2" t="s">
        <v>24</v>
      </c>
      <c r="J5275" s="2" t="s">
        <v>349</v>
      </c>
      <c r="K5275" s="1">
        <f>+VLOOKUP(B5275,[41]Sheet1!$A:$I,6,0)</f>
        <v>1248325</v>
      </c>
      <c r="L5275" s="1">
        <f t="shared" si="267"/>
        <v>5</v>
      </c>
      <c r="M5275" s="6">
        <f>+VLOOKUP(B5275,[41]Sheet1!$A:$I,9,0)</f>
        <v>45841</v>
      </c>
      <c r="N5275" t="s">
        <v>7120</v>
      </c>
      <c r="R5275" s="4"/>
    </row>
    <row r="5276" spans="1:18" hidden="1" x14ac:dyDescent="0.2">
      <c r="A5276" s="6">
        <v>45806</v>
      </c>
      <c r="B5276" s="2">
        <v>33906</v>
      </c>
      <c r="C5276" s="2" t="s">
        <v>6517</v>
      </c>
      <c r="D5276" s="2" t="s">
        <v>7008</v>
      </c>
      <c r="E5276" s="1">
        <v>909311</v>
      </c>
      <c r="F5276" s="8" t="s">
        <v>316</v>
      </c>
      <c r="G5276" s="1">
        <v>72745</v>
      </c>
      <c r="H5276" s="1">
        <f t="shared" si="268"/>
        <v>982056</v>
      </c>
      <c r="I5276" s="2" t="s">
        <v>2818</v>
      </c>
      <c r="J5276" s="2" t="s">
        <v>364</v>
      </c>
      <c r="K5276" s="1">
        <f>+VLOOKUP(B5276,[41]Sheet1!$A:$I,6,0)</f>
        <v>909313</v>
      </c>
      <c r="L5276" s="1">
        <f t="shared" si="267"/>
        <v>2</v>
      </c>
      <c r="M5276" s="6">
        <f>+VLOOKUP(B5276,[41]Sheet1!$A:$I,9,0)</f>
        <v>45841</v>
      </c>
      <c r="N5276" t="s">
        <v>7120</v>
      </c>
      <c r="R5276" s="4"/>
    </row>
    <row r="5277" spans="1:18" hidden="1" x14ac:dyDescent="0.2">
      <c r="A5277" s="6">
        <v>45806</v>
      </c>
      <c r="B5277" s="2">
        <v>33907</v>
      </c>
      <c r="C5277" s="2" t="s">
        <v>6517</v>
      </c>
      <c r="D5277" s="2" t="s">
        <v>7009</v>
      </c>
      <c r="E5277" s="1">
        <v>1248320</v>
      </c>
      <c r="F5277" s="8" t="s">
        <v>316</v>
      </c>
      <c r="G5277" s="1">
        <v>99866</v>
      </c>
      <c r="H5277" s="1">
        <f t="shared" si="268"/>
        <v>1348186</v>
      </c>
      <c r="I5277" s="2" t="s">
        <v>2445</v>
      </c>
      <c r="J5277" s="2" t="s">
        <v>1098</v>
      </c>
      <c r="K5277" s="1">
        <f>+VLOOKUP(B5277,[41]Sheet1!$A:$I,6,0)</f>
        <v>1248325</v>
      </c>
      <c r="L5277" s="1">
        <f t="shared" si="267"/>
        <v>5</v>
      </c>
      <c r="M5277" s="6">
        <f>+VLOOKUP(B5277,[41]Sheet1!$A:$I,9,0)</f>
        <v>45841</v>
      </c>
      <c r="N5277" t="s">
        <v>7120</v>
      </c>
      <c r="R5277" s="4"/>
    </row>
    <row r="5278" spans="1:18" hidden="1" x14ac:dyDescent="0.2">
      <c r="A5278" s="6">
        <v>45806</v>
      </c>
      <c r="B5278" s="2">
        <v>33908</v>
      </c>
      <c r="C5278" s="2" t="s">
        <v>6517</v>
      </c>
      <c r="D5278" s="2" t="s">
        <v>7010</v>
      </c>
      <c r="E5278" s="1">
        <v>1248320</v>
      </c>
      <c r="F5278" s="8" t="s">
        <v>316</v>
      </c>
      <c r="G5278" s="1">
        <v>99866</v>
      </c>
      <c r="H5278" s="1">
        <f t="shared" si="268"/>
        <v>1348186</v>
      </c>
      <c r="I5278" s="2" t="s">
        <v>2354</v>
      </c>
      <c r="J5278" s="2" t="s">
        <v>442</v>
      </c>
      <c r="K5278" s="1">
        <f>+VLOOKUP(B5278,[41]Sheet1!$A:$I,6,0)</f>
        <v>1248325</v>
      </c>
      <c r="L5278" s="1">
        <f t="shared" si="267"/>
        <v>5</v>
      </c>
      <c r="M5278" s="6">
        <f>+VLOOKUP(B5278,[41]Sheet1!$A:$I,9,0)</f>
        <v>45841</v>
      </c>
      <c r="N5278" t="s">
        <v>7120</v>
      </c>
      <c r="R5278" s="4"/>
    </row>
    <row r="5279" spans="1:18" hidden="1" x14ac:dyDescent="0.2">
      <c r="A5279" s="6">
        <v>45806</v>
      </c>
      <c r="B5279" s="2">
        <v>33909</v>
      </c>
      <c r="C5279" s="2" t="s">
        <v>6517</v>
      </c>
      <c r="D5279" s="2" t="s">
        <v>7011</v>
      </c>
      <c r="E5279" s="1">
        <v>1248320</v>
      </c>
      <c r="F5279" s="8" t="s">
        <v>316</v>
      </c>
      <c r="G5279" s="1">
        <v>99866</v>
      </c>
      <c r="H5279" s="1">
        <f t="shared" si="268"/>
        <v>1348186</v>
      </c>
      <c r="I5279" s="2" t="s">
        <v>2339</v>
      </c>
      <c r="J5279" s="2" t="s">
        <v>1408</v>
      </c>
      <c r="K5279" s="1">
        <f>+VLOOKUP(B5279,[41]Sheet1!$A:$I,6,0)</f>
        <v>1248325</v>
      </c>
      <c r="L5279" s="1">
        <f t="shared" si="267"/>
        <v>5</v>
      </c>
      <c r="M5279" s="6">
        <f>+VLOOKUP(B5279,[41]Sheet1!$A:$I,9,0)</f>
        <v>45841</v>
      </c>
      <c r="N5279" t="s">
        <v>7120</v>
      </c>
      <c r="R5279" s="4"/>
    </row>
    <row r="5280" spans="1:18" hidden="1" x14ac:dyDescent="0.2">
      <c r="A5280" s="6">
        <v>45806</v>
      </c>
      <c r="B5280" s="2">
        <v>33910</v>
      </c>
      <c r="C5280" s="2" t="s">
        <v>6517</v>
      </c>
      <c r="D5280" s="2" t="s">
        <v>7012</v>
      </c>
      <c r="E5280" s="1">
        <v>1248320</v>
      </c>
      <c r="F5280" s="8" t="s">
        <v>316</v>
      </c>
      <c r="G5280" s="1">
        <v>99866</v>
      </c>
      <c r="H5280" s="1">
        <f t="shared" si="268"/>
        <v>1348186</v>
      </c>
      <c r="I5280" s="2" t="s">
        <v>944</v>
      </c>
      <c r="J5280" s="2" t="s">
        <v>319</v>
      </c>
      <c r="K5280" s="1">
        <f>+VLOOKUP(B5280,[41]Sheet1!$A:$I,6,0)</f>
        <v>1248325</v>
      </c>
      <c r="L5280" s="1">
        <f t="shared" si="267"/>
        <v>5</v>
      </c>
      <c r="M5280" s="6">
        <f>+VLOOKUP(B5280,[41]Sheet1!$A:$I,9,0)</f>
        <v>45841</v>
      </c>
      <c r="N5280" t="s">
        <v>7120</v>
      </c>
      <c r="R5280" s="4"/>
    </row>
    <row r="5281" spans="1:18" hidden="1" x14ac:dyDescent="0.2">
      <c r="A5281" s="6">
        <v>45807</v>
      </c>
      <c r="B5281" s="2">
        <v>33968</v>
      </c>
      <c r="C5281" s="2" t="s">
        <v>6517</v>
      </c>
      <c r="D5281" s="2" t="s">
        <v>7013</v>
      </c>
      <c r="E5281" s="1">
        <v>4456745</v>
      </c>
      <c r="F5281" s="8" t="s">
        <v>316</v>
      </c>
      <c r="G5281" s="1">
        <v>356540</v>
      </c>
      <c r="H5281" s="1">
        <f t="shared" si="268"/>
        <v>4813285</v>
      </c>
      <c r="I5281" s="2" t="s">
        <v>1893</v>
      </c>
      <c r="J5281" s="2" t="s">
        <v>375</v>
      </c>
      <c r="K5281" s="1">
        <f>+VLOOKUP(B5281,[41]Sheet1!$A:$I,6,0)</f>
        <v>4456750</v>
      </c>
      <c r="L5281" s="1">
        <f t="shared" si="267"/>
        <v>5</v>
      </c>
      <c r="M5281" s="6">
        <f>+VLOOKUP(B5281,[41]Sheet1!$A:$I,9,0)</f>
        <v>45841</v>
      </c>
      <c r="N5281" t="s">
        <v>7120</v>
      </c>
      <c r="R5281" s="4"/>
    </row>
    <row r="5282" spans="1:18" hidden="1" x14ac:dyDescent="0.2">
      <c r="A5282" s="6">
        <v>45808</v>
      </c>
      <c r="B5282" s="2">
        <v>34231</v>
      </c>
      <c r="C5282" s="2" t="s">
        <v>6517</v>
      </c>
      <c r="D5282" s="2" t="s">
        <v>7014</v>
      </c>
      <c r="E5282" s="1">
        <v>1248320</v>
      </c>
      <c r="F5282" s="8" t="s">
        <v>316</v>
      </c>
      <c r="G5282" s="1">
        <v>99866</v>
      </c>
      <c r="H5282" s="1">
        <f t="shared" si="268"/>
        <v>1348186</v>
      </c>
      <c r="I5282" s="2" t="s">
        <v>1900</v>
      </c>
      <c r="J5282" s="2" t="s">
        <v>441</v>
      </c>
      <c r="K5282" s="1">
        <f>+VLOOKUP(B5282,[41]Sheet1!$A:$I,6,0)</f>
        <v>1248325</v>
      </c>
      <c r="L5282" s="1">
        <f t="shared" si="267"/>
        <v>5</v>
      </c>
      <c r="M5282" s="6">
        <f>+VLOOKUP(B5282,[41]Sheet1!$A:$I,9,0)</f>
        <v>45841</v>
      </c>
      <c r="N5282" t="s">
        <v>7120</v>
      </c>
      <c r="R5282" s="4"/>
    </row>
    <row r="5283" spans="1:18" hidden="1" x14ac:dyDescent="0.2">
      <c r="A5283" s="6">
        <v>45808</v>
      </c>
      <c r="B5283" s="2">
        <v>34232</v>
      </c>
      <c r="C5283" s="2" t="s">
        <v>6517</v>
      </c>
      <c r="D5283" s="2" t="s">
        <v>7015</v>
      </c>
      <c r="E5283" s="1">
        <v>2381320</v>
      </c>
      <c r="F5283" s="8" t="s">
        <v>316</v>
      </c>
      <c r="G5283" s="1">
        <v>190506</v>
      </c>
      <c r="H5283" s="1">
        <f t="shared" si="268"/>
        <v>2571826</v>
      </c>
      <c r="I5283" s="2" t="s">
        <v>944</v>
      </c>
      <c r="J5283" s="2" t="s">
        <v>319</v>
      </c>
      <c r="K5283" s="1">
        <f>+VLOOKUP(B5283,[41]Sheet1!$A:$I,6,0)</f>
        <v>2381325</v>
      </c>
      <c r="L5283" s="1">
        <f t="shared" si="267"/>
        <v>5</v>
      </c>
      <c r="M5283" s="6">
        <f>+VLOOKUP(B5283,[41]Sheet1!$A:$I,9,0)</f>
        <v>45841</v>
      </c>
      <c r="N5283" t="s">
        <v>7120</v>
      </c>
      <c r="R5283" s="4"/>
    </row>
    <row r="5284" spans="1:18" hidden="1" x14ac:dyDescent="0.2">
      <c r="A5284" s="6">
        <v>45808</v>
      </c>
      <c r="B5284" s="2">
        <v>34233</v>
      </c>
      <c r="C5284" s="2" t="s">
        <v>6517</v>
      </c>
      <c r="D5284" s="2" t="s">
        <v>7016</v>
      </c>
      <c r="E5284" s="1">
        <v>558030</v>
      </c>
      <c r="F5284" s="8" t="s">
        <v>316</v>
      </c>
      <c r="G5284" s="1">
        <v>44642</v>
      </c>
      <c r="H5284" s="1">
        <f t="shared" si="268"/>
        <v>602672</v>
      </c>
      <c r="I5284" s="2" t="s">
        <v>1796</v>
      </c>
      <c r="J5284" s="2" t="s">
        <v>913</v>
      </c>
      <c r="K5284" s="1">
        <f>+VLOOKUP(B5284,[41]Sheet1!$A:$I,6,0)</f>
        <v>558025</v>
      </c>
      <c r="L5284" s="1">
        <f t="shared" si="267"/>
        <v>-5</v>
      </c>
      <c r="M5284" s="6">
        <f>+VLOOKUP(B5284,[41]Sheet1!$A:$I,9,0)</f>
        <v>45841</v>
      </c>
      <c r="N5284" t="s">
        <v>7120</v>
      </c>
      <c r="R5284" s="4"/>
    </row>
    <row r="5285" spans="1:18" hidden="1" x14ac:dyDescent="0.2">
      <c r="A5285" s="6">
        <v>45808</v>
      </c>
      <c r="B5285" s="2">
        <v>34234</v>
      </c>
      <c r="C5285" s="2" t="s">
        <v>6517</v>
      </c>
      <c r="D5285" s="2" t="s">
        <v>7017</v>
      </c>
      <c r="E5285" s="1">
        <v>1248320</v>
      </c>
      <c r="F5285" s="8" t="s">
        <v>316</v>
      </c>
      <c r="G5285" s="1">
        <v>99866</v>
      </c>
      <c r="H5285" s="1">
        <f t="shared" si="268"/>
        <v>1348186</v>
      </c>
      <c r="I5285" s="2" t="s">
        <v>431</v>
      </c>
      <c r="J5285" s="2" t="s">
        <v>2857</v>
      </c>
      <c r="K5285" s="1">
        <f>+VLOOKUP(B5285,[41]Sheet1!$A:$I,6,0)</f>
        <v>1248325</v>
      </c>
      <c r="L5285" s="1">
        <f t="shared" si="267"/>
        <v>5</v>
      </c>
      <c r="M5285" s="6">
        <f>+VLOOKUP(B5285,[41]Sheet1!$A:$I,9,0)</f>
        <v>45841</v>
      </c>
      <c r="N5285" t="s">
        <v>7120</v>
      </c>
      <c r="R5285" s="4"/>
    </row>
    <row r="5286" spans="1:18" hidden="1" x14ac:dyDescent="0.2">
      <c r="A5286" s="6">
        <v>45808</v>
      </c>
      <c r="B5286" s="2">
        <v>34235</v>
      </c>
      <c r="C5286" s="2" t="s">
        <v>6517</v>
      </c>
      <c r="D5286" s="2" t="s">
        <v>7018</v>
      </c>
      <c r="E5286" s="1">
        <v>1248320</v>
      </c>
      <c r="F5286" s="8" t="s">
        <v>316</v>
      </c>
      <c r="G5286" s="1">
        <v>99866</v>
      </c>
      <c r="H5286" s="1">
        <f t="shared" si="268"/>
        <v>1348186</v>
      </c>
      <c r="I5286" s="2" t="s">
        <v>1554</v>
      </c>
      <c r="J5286" s="2" t="s">
        <v>2830</v>
      </c>
      <c r="K5286" s="1">
        <f>+VLOOKUP(B5286,[41]Sheet1!$A:$I,6,0)</f>
        <v>1248325</v>
      </c>
      <c r="L5286" s="1">
        <f t="shared" si="267"/>
        <v>5</v>
      </c>
      <c r="M5286" s="6">
        <f>+VLOOKUP(B5286,[41]Sheet1!$A:$I,9,0)</f>
        <v>45841</v>
      </c>
      <c r="N5286" t="s">
        <v>7120</v>
      </c>
      <c r="R5286" s="4"/>
    </row>
    <row r="5287" spans="1:18" hidden="1" x14ac:dyDescent="0.2">
      <c r="A5287" s="6">
        <v>45808</v>
      </c>
      <c r="B5287" s="2">
        <v>34236</v>
      </c>
      <c r="C5287" s="2" t="s">
        <v>6517</v>
      </c>
      <c r="D5287" s="2" t="s">
        <v>7019</v>
      </c>
      <c r="E5287" s="1">
        <v>2381320</v>
      </c>
      <c r="F5287" s="8" t="s">
        <v>316</v>
      </c>
      <c r="G5287" s="1">
        <v>190506</v>
      </c>
      <c r="H5287" s="1">
        <f t="shared" si="268"/>
        <v>2571826</v>
      </c>
      <c r="I5287" s="2" t="s">
        <v>2818</v>
      </c>
      <c r="J5287" s="2" t="s">
        <v>364</v>
      </c>
      <c r="K5287" s="1">
        <f>+VLOOKUP(B5287,[41]Sheet1!$A:$I,6,0)</f>
        <v>2381325</v>
      </c>
      <c r="L5287" s="1">
        <f t="shared" si="267"/>
        <v>5</v>
      </c>
      <c r="M5287" s="6">
        <f>+VLOOKUP(B5287,[41]Sheet1!$A:$I,9,0)</f>
        <v>45841</v>
      </c>
      <c r="N5287" t="s">
        <v>7120</v>
      </c>
      <c r="R5287" s="4"/>
    </row>
    <row r="5288" spans="1:18" hidden="1" x14ac:dyDescent="0.2">
      <c r="A5288" s="6">
        <v>45808</v>
      </c>
      <c r="B5288" s="2">
        <v>34237</v>
      </c>
      <c r="C5288" s="2" t="s">
        <v>6517</v>
      </c>
      <c r="D5288" s="2" t="s">
        <v>7020</v>
      </c>
      <c r="E5288" s="1">
        <v>1248320</v>
      </c>
      <c r="F5288" s="8" t="s">
        <v>316</v>
      </c>
      <c r="G5288" s="1">
        <v>99866</v>
      </c>
      <c r="H5288" s="1">
        <f t="shared" si="268"/>
        <v>1348186</v>
      </c>
      <c r="I5288" s="2" t="s">
        <v>2818</v>
      </c>
      <c r="J5288" s="2" t="s">
        <v>364</v>
      </c>
      <c r="K5288" s="1">
        <f>+VLOOKUP(B5288,[41]Sheet1!$A:$I,6,0)</f>
        <v>1248325</v>
      </c>
      <c r="L5288" s="1">
        <f t="shared" si="267"/>
        <v>5</v>
      </c>
      <c r="M5288" s="6">
        <f>+VLOOKUP(B5288,[41]Sheet1!$A:$I,9,0)</f>
        <v>45841</v>
      </c>
      <c r="N5288" t="s">
        <v>7120</v>
      </c>
      <c r="R5288" s="4"/>
    </row>
    <row r="5289" spans="1:18" hidden="1" x14ac:dyDescent="0.2">
      <c r="A5289" s="6">
        <v>45808</v>
      </c>
      <c r="B5289" s="2">
        <v>34238</v>
      </c>
      <c r="C5289" s="2" t="s">
        <v>6517</v>
      </c>
      <c r="D5289" s="2" t="s">
        <v>7021</v>
      </c>
      <c r="E5289" s="1">
        <v>1248320</v>
      </c>
      <c r="F5289" s="8" t="s">
        <v>316</v>
      </c>
      <c r="G5289" s="1">
        <v>99866</v>
      </c>
      <c r="H5289" s="1">
        <f t="shared" si="268"/>
        <v>1348186</v>
      </c>
      <c r="I5289" s="2" t="s">
        <v>2119</v>
      </c>
      <c r="J5289" s="2" t="s">
        <v>1150</v>
      </c>
      <c r="K5289" s="1">
        <f>+VLOOKUP(B5289,[41]Sheet1!$A:$I,6,0)</f>
        <v>1248325</v>
      </c>
      <c r="L5289" s="1">
        <f t="shared" si="267"/>
        <v>5</v>
      </c>
      <c r="M5289" s="6">
        <f>+VLOOKUP(B5289,[41]Sheet1!$A:$I,9,0)</f>
        <v>45841</v>
      </c>
      <c r="N5289" t="s">
        <v>7120</v>
      </c>
      <c r="R5289" s="4"/>
    </row>
    <row r="5290" spans="1:18" hidden="1" x14ac:dyDescent="0.2">
      <c r="A5290" s="6">
        <v>45808</v>
      </c>
      <c r="B5290" s="2">
        <v>34239</v>
      </c>
      <c r="C5290" s="2" t="s">
        <v>6517</v>
      </c>
      <c r="D5290" s="2" t="s">
        <v>7022</v>
      </c>
      <c r="E5290" s="1">
        <v>1248320</v>
      </c>
      <c r="F5290" s="8" t="s">
        <v>316</v>
      </c>
      <c r="G5290" s="1">
        <v>99866</v>
      </c>
      <c r="H5290" s="1">
        <f t="shared" si="268"/>
        <v>1348186</v>
      </c>
      <c r="I5290" s="2" t="s">
        <v>2355</v>
      </c>
      <c r="J5290" s="2" t="s">
        <v>2013</v>
      </c>
      <c r="K5290" s="1">
        <f>+VLOOKUP(B5290,[41]Sheet1!$A:$I,6,0)</f>
        <v>1248325</v>
      </c>
      <c r="L5290" s="1">
        <f t="shared" si="267"/>
        <v>5</v>
      </c>
      <c r="M5290" s="6">
        <f>+VLOOKUP(B5290,[41]Sheet1!$A:$I,9,0)</f>
        <v>45841</v>
      </c>
      <c r="N5290" t="s">
        <v>7120</v>
      </c>
      <c r="R5290" s="4"/>
    </row>
    <row r="5291" spans="1:18" hidden="1" x14ac:dyDescent="0.2">
      <c r="A5291" s="6">
        <v>45808</v>
      </c>
      <c r="B5291" s="2">
        <v>34240</v>
      </c>
      <c r="C5291" s="2" t="s">
        <v>6517</v>
      </c>
      <c r="D5291" s="2" t="s">
        <v>7023</v>
      </c>
      <c r="E5291" s="1">
        <v>10131560</v>
      </c>
      <c r="F5291" s="8" t="s">
        <v>316</v>
      </c>
      <c r="G5291" s="1">
        <v>810525</v>
      </c>
      <c r="H5291" s="1">
        <f t="shared" si="268"/>
        <v>10942085</v>
      </c>
      <c r="I5291" s="2" t="s">
        <v>2355</v>
      </c>
      <c r="J5291" s="2" t="s">
        <v>2013</v>
      </c>
      <c r="K5291" s="1">
        <f>+VLOOKUP(B5291,[41]Sheet1!$A:$I,6,0)</f>
        <v>10131563</v>
      </c>
      <c r="L5291" s="1">
        <f t="shared" si="267"/>
        <v>3</v>
      </c>
      <c r="M5291" s="6">
        <f>+VLOOKUP(B5291,[41]Sheet1!$A:$I,9,0)</f>
        <v>45841</v>
      </c>
      <c r="N5291" t="s">
        <v>7120</v>
      </c>
      <c r="R5291" s="4"/>
    </row>
    <row r="5292" spans="1:18" hidden="1" x14ac:dyDescent="0.2">
      <c r="A5292" s="6">
        <v>45808</v>
      </c>
      <c r="B5292" s="2">
        <v>34241</v>
      </c>
      <c r="C5292" s="2" t="s">
        <v>6517</v>
      </c>
      <c r="D5292" s="2" t="s">
        <v>7024</v>
      </c>
      <c r="E5292" s="1">
        <v>4993280</v>
      </c>
      <c r="F5292" s="8" t="s">
        <v>316</v>
      </c>
      <c r="G5292" s="1">
        <v>399462</v>
      </c>
      <c r="H5292" s="1">
        <f t="shared" si="268"/>
        <v>5392742</v>
      </c>
      <c r="I5292" s="2" t="s">
        <v>2355</v>
      </c>
      <c r="J5292" s="2" t="s">
        <v>2013</v>
      </c>
      <c r="K5292" s="1">
        <f>+VLOOKUP(B5292,[41]Sheet1!$A:$I,6,0)</f>
        <v>4993275</v>
      </c>
      <c r="L5292" s="1">
        <f t="shared" si="267"/>
        <v>-5</v>
      </c>
      <c r="M5292" s="6">
        <f>+VLOOKUP(B5292,[41]Sheet1!$A:$I,9,0)</f>
        <v>45841</v>
      </c>
      <c r="N5292" t="s">
        <v>7120</v>
      </c>
      <c r="R5292" s="4"/>
    </row>
    <row r="5293" spans="1:18" hidden="1" x14ac:dyDescent="0.2">
      <c r="A5293" s="6">
        <v>45808</v>
      </c>
      <c r="B5293" s="2">
        <v>34242</v>
      </c>
      <c r="C5293" s="2" t="s">
        <v>6517</v>
      </c>
      <c r="D5293" s="2" t="s">
        <v>7025</v>
      </c>
      <c r="E5293" s="1">
        <v>1248320</v>
      </c>
      <c r="F5293" s="8" t="s">
        <v>316</v>
      </c>
      <c r="G5293" s="1">
        <v>99866</v>
      </c>
      <c r="H5293" s="1">
        <f t="shared" si="268"/>
        <v>1348186</v>
      </c>
      <c r="I5293" s="2" t="s">
        <v>2355</v>
      </c>
      <c r="J5293" s="2" t="s">
        <v>2013</v>
      </c>
      <c r="K5293" s="1">
        <f>+VLOOKUP(B5293,[41]Sheet1!$A:$I,6,0)</f>
        <v>1248325</v>
      </c>
      <c r="L5293" s="1">
        <f t="shared" si="267"/>
        <v>5</v>
      </c>
      <c r="M5293" s="6">
        <f>+VLOOKUP(B5293,[41]Sheet1!$A:$I,9,0)</f>
        <v>45841</v>
      </c>
      <c r="N5293" t="s">
        <v>7120</v>
      </c>
      <c r="R5293" s="4"/>
    </row>
    <row r="5294" spans="1:18" hidden="1" x14ac:dyDescent="0.2">
      <c r="A5294" s="6">
        <v>45808</v>
      </c>
      <c r="B5294" s="2">
        <v>34243</v>
      </c>
      <c r="C5294" s="2" t="s">
        <v>6517</v>
      </c>
      <c r="D5294" s="2" t="s">
        <v>7026</v>
      </c>
      <c r="E5294" s="1">
        <v>3744960</v>
      </c>
      <c r="F5294" s="8" t="s">
        <v>316</v>
      </c>
      <c r="G5294" s="1">
        <v>299597</v>
      </c>
      <c r="H5294" s="1">
        <f t="shared" si="268"/>
        <v>4044557</v>
      </c>
      <c r="I5294" s="2" t="s">
        <v>2355</v>
      </c>
      <c r="J5294" s="2" t="s">
        <v>2013</v>
      </c>
      <c r="K5294" s="1">
        <f>+VLOOKUP(B5294,[41]Sheet1!$A:$I,6,0)</f>
        <v>3744963</v>
      </c>
      <c r="L5294" s="1">
        <f t="shared" si="267"/>
        <v>3</v>
      </c>
      <c r="M5294" s="6">
        <f>+VLOOKUP(B5294,[41]Sheet1!$A:$I,9,0)</f>
        <v>45841</v>
      </c>
      <c r="N5294" t="s">
        <v>7120</v>
      </c>
      <c r="R5294" s="4"/>
    </row>
    <row r="5295" spans="1:18" hidden="1" x14ac:dyDescent="0.2">
      <c r="A5295" s="6">
        <v>45808</v>
      </c>
      <c r="B5295" s="2">
        <v>34244</v>
      </c>
      <c r="C5295" s="2" t="s">
        <v>6517</v>
      </c>
      <c r="D5295" s="2" t="s">
        <v>7027</v>
      </c>
      <c r="E5295" s="1">
        <v>1003660</v>
      </c>
      <c r="F5295" s="8" t="s">
        <v>316</v>
      </c>
      <c r="G5295" s="1">
        <v>80293</v>
      </c>
      <c r="H5295" s="1">
        <f t="shared" si="268"/>
        <v>1083953</v>
      </c>
      <c r="I5295" s="2" t="s">
        <v>2355</v>
      </c>
      <c r="J5295" s="2" t="s">
        <v>2013</v>
      </c>
      <c r="K5295" s="1">
        <f>+VLOOKUP(B5295,[41]Sheet1!$A:$I,6,0)</f>
        <v>1003663</v>
      </c>
      <c r="L5295" s="1">
        <f t="shared" si="267"/>
        <v>3</v>
      </c>
      <c r="M5295" s="6">
        <f>+VLOOKUP(B5295,[41]Sheet1!$A:$I,9,0)</f>
        <v>45841</v>
      </c>
      <c r="N5295" t="s">
        <v>7120</v>
      </c>
      <c r="R5295" s="4"/>
    </row>
    <row r="5296" spans="1:18" hidden="1" x14ac:dyDescent="0.2">
      <c r="A5296" s="6">
        <v>45808</v>
      </c>
      <c r="B5296" s="2">
        <v>34245</v>
      </c>
      <c r="C5296" s="2" t="s">
        <v>6517</v>
      </c>
      <c r="D5296" s="2" t="s">
        <v>7028</v>
      </c>
      <c r="E5296" s="1">
        <v>2496640</v>
      </c>
      <c r="F5296" s="8" t="s">
        <v>316</v>
      </c>
      <c r="G5296" s="1">
        <v>199731</v>
      </c>
      <c r="H5296" s="1">
        <f t="shared" si="268"/>
        <v>2696371</v>
      </c>
      <c r="I5296" s="2" t="s">
        <v>2355</v>
      </c>
      <c r="J5296" s="2" t="s">
        <v>2013</v>
      </c>
      <c r="K5296" s="1">
        <f>+VLOOKUP(B5296,[41]Sheet1!$A:$I,6,0)</f>
        <v>2496638</v>
      </c>
      <c r="L5296" s="1">
        <f t="shared" ref="L5296:L5298" si="269">+K5296-E5296</f>
        <v>-2</v>
      </c>
      <c r="M5296" s="6">
        <f>+VLOOKUP(B5296,[41]Sheet1!$A:$I,9,0)</f>
        <v>45841</v>
      </c>
      <c r="N5296" t="s">
        <v>7120</v>
      </c>
      <c r="R5296" s="4"/>
    </row>
    <row r="5297" spans="1:18" hidden="1" x14ac:dyDescent="0.2">
      <c r="A5297" s="6">
        <v>45808</v>
      </c>
      <c r="B5297" s="2">
        <v>34246</v>
      </c>
      <c r="C5297" s="2" t="s">
        <v>6517</v>
      </c>
      <c r="D5297" s="2" t="s">
        <v>7029</v>
      </c>
      <c r="E5297" s="1">
        <v>1248320</v>
      </c>
      <c r="F5297" s="8" t="s">
        <v>316</v>
      </c>
      <c r="G5297" s="1">
        <v>99866</v>
      </c>
      <c r="H5297" s="1">
        <f t="shared" si="268"/>
        <v>1348186</v>
      </c>
      <c r="I5297" s="2" t="s">
        <v>2355</v>
      </c>
      <c r="J5297" s="2" t="s">
        <v>2013</v>
      </c>
      <c r="K5297" s="1">
        <f>+VLOOKUP(B5297,[41]Sheet1!$A:$I,6,0)</f>
        <v>1248325</v>
      </c>
      <c r="L5297" s="1">
        <f t="shared" si="269"/>
        <v>5</v>
      </c>
      <c r="M5297" s="6">
        <f>+VLOOKUP(B5297,[41]Sheet1!$A:$I,9,0)</f>
        <v>45841</v>
      </c>
      <c r="N5297" t="s">
        <v>7120</v>
      </c>
      <c r="R5297" s="4"/>
    </row>
    <row r="5298" spans="1:18" hidden="1" x14ac:dyDescent="0.2">
      <c r="A5298" s="6">
        <v>45808</v>
      </c>
      <c r="B5298" s="2">
        <v>34247</v>
      </c>
      <c r="C5298" s="2" t="s">
        <v>6517</v>
      </c>
      <c r="D5298" s="2" t="s">
        <v>7030</v>
      </c>
      <c r="E5298" s="1">
        <v>11242140</v>
      </c>
      <c r="F5298" s="8" t="s">
        <v>316</v>
      </c>
      <c r="G5298" s="1">
        <v>899371</v>
      </c>
      <c r="H5298" s="1">
        <f t="shared" si="268"/>
        <v>12141511</v>
      </c>
      <c r="I5298" s="2" t="s">
        <v>2355</v>
      </c>
      <c r="J5298" s="2" t="s">
        <v>2013</v>
      </c>
      <c r="K5298" s="1">
        <f>+VLOOKUP(B5298,[41]Sheet1!$A:$I,6,0)</f>
        <v>11242138</v>
      </c>
      <c r="L5298" s="1">
        <f t="shared" si="269"/>
        <v>-2</v>
      </c>
      <c r="M5298" s="6">
        <f>+VLOOKUP(B5298,[41]Sheet1!$A:$I,9,0)</f>
        <v>45841</v>
      </c>
      <c r="N5298" t="s">
        <v>7120</v>
      </c>
      <c r="R5298" s="4"/>
    </row>
    <row r="5299" spans="1:18" hidden="1" x14ac:dyDescent="0.2">
      <c r="A5299" s="6">
        <v>45812</v>
      </c>
      <c r="B5299" s="2">
        <v>1092</v>
      </c>
      <c r="C5299" s="2" t="s">
        <v>6529</v>
      </c>
      <c r="D5299" s="2" t="s">
        <v>1889</v>
      </c>
      <c r="E5299" s="1">
        <v>-111058</v>
      </c>
      <c r="F5299" s="8" t="s">
        <v>316</v>
      </c>
      <c r="G5299" s="1">
        <v>-8885</v>
      </c>
      <c r="H5299" s="1">
        <f t="shared" si="268"/>
        <v>-119943</v>
      </c>
      <c r="I5299" s="2" t="s">
        <v>124</v>
      </c>
      <c r="J5299" s="2" t="s">
        <v>1197</v>
      </c>
      <c r="K5299" s="1">
        <f>+VLOOKUP(B5299,[41]Sheet1!$A:$I,6,0)</f>
        <v>-111062</v>
      </c>
      <c r="L5299" s="1">
        <f t="shared" ref="L5299:L5362" si="270">+K5299-E5299</f>
        <v>-4</v>
      </c>
      <c r="M5299" s="6">
        <f>+VLOOKUP(B5299,[41]Sheet1!$A:$I,9,0)</f>
        <v>45841</v>
      </c>
      <c r="N5299" t="s">
        <v>7120</v>
      </c>
      <c r="R5299" s="4"/>
    </row>
    <row r="5300" spans="1:18" hidden="1" x14ac:dyDescent="0.2">
      <c r="A5300" s="6">
        <v>45812</v>
      </c>
      <c r="B5300" s="2">
        <v>1093</v>
      </c>
      <c r="C5300" s="2" t="s">
        <v>6529</v>
      </c>
      <c r="D5300" s="2" t="s">
        <v>1889</v>
      </c>
      <c r="E5300" s="1">
        <v>-111058</v>
      </c>
      <c r="F5300" s="8" t="s">
        <v>316</v>
      </c>
      <c r="G5300" s="1">
        <v>-8885</v>
      </c>
      <c r="H5300" s="1">
        <f t="shared" si="268"/>
        <v>-119943</v>
      </c>
      <c r="I5300" s="2" t="s">
        <v>1893</v>
      </c>
      <c r="J5300" s="2" t="s">
        <v>375</v>
      </c>
      <c r="K5300" s="1">
        <f>+VLOOKUP(B5300,[41]Sheet1!$A:$I,6,0)</f>
        <v>-111062</v>
      </c>
      <c r="L5300" s="1">
        <f t="shared" si="270"/>
        <v>-4</v>
      </c>
      <c r="M5300" s="6">
        <f>+VLOOKUP(B5300,[41]Sheet1!$A:$I,9,0)</f>
        <v>45841</v>
      </c>
      <c r="N5300" t="s">
        <v>7120</v>
      </c>
      <c r="R5300" s="4"/>
    </row>
    <row r="5301" spans="1:18" hidden="1" x14ac:dyDescent="0.2">
      <c r="A5301" s="6">
        <v>45813</v>
      </c>
      <c r="B5301" s="2">
        <v>35320</v>
      </c>
      <c r="C5301" s="2" t="s">
        <v>6517</v>
      </c>
      <c r="D5301" s="2" t="s">
        <v>7033</v>
      </c>
      <c r="E5301" s="1">
        <v>5552900</v>
      </c>
      <c r="F5301" s="8" t="s">
        <v>316</v>
      </c>
      <c r="G5301" s="1">
        <v>444232</v>
      </c>
      <c r="H5301" s="1">
        <f t="shared" si="268"/>
        <v>5997132</v>
      </c>
      <c r="I5301" s="2" t="s">
        <v>1893</v>
      </c>
      <c r="J5301" s="2" t="s">
        <v>375</v>
      </c>
      <c r="K5301" s="1">
        <f>+VLOOKUP(B5301,[41]Sheet1!$A:$I,6,0)</f>
        <v>5552900</v>
      </c>
      <c r="L5301" s="1">
        <f t="shared" si="270"/>
        <v>0</v>
      </c>
      <c r="M5301" s="6">
        <f>+VLOOKUP(B5301,[41]Sheet1!$A:$I,9,0)</f>
        <v>45841</v>
      </c>
      <c r="N5301" t="s">
        <v>7120</v>
      </c>
      <c r="R5301" s="4"/>
    </row>
    <row r="5302" spans="1:18" hidden="1" x14ac:dyDescent="0.2">
      <c r="A5302" s="6">
        <v>45813</v>
      </c>
      <c r="B5302" s="2">
        <v>35321</v>
      </c>
      <c r="C5302" s="2" t="s">
        <v>6517</v>
      </c>
      <c r="D5302" s="2" t="s">
        <v>7034</v>
      </c>
      <c r="E5302" s="1">
        <v>5552900</v>
      </c>
      <c r="F5302" s="8" t="s">
        <v>316</v>
      </c>
      <c r="G5302" s="1">
        <v>444232</v>
      </c>
      <c r="H5302" s="1">
        <f t="shared" si="268"/>
        <v>5997132</v>
      </c>
      <c r="I5302" s="2" t="s">
        <v>1893</v>
      </c>
      <c r="J5302" s="2" t="s">
        <v>375</v>
      </c>
      <c r="K5302" s="1">
        <f>+VLOOKUP(B5302,[41]Sheet1!$A:$I,6,0)</f>
        <v>5552900</v>
      </c>
      <c r="L5302" s="1">
        <f t="shared" si="270"/>
        <v>0</v>
      </c>
      <c r="M5302" s="6">
        <f>+VLOOKUP(B5302,[41]Sheet1!$A:$I,9,0)</f>
        <v>45841</v>
      </c>
      <c r="N5302" t="s">
        <v>7120</v>
      </c>
      <c r="R5302" s="4"/>
    </row>
    <row r="5303" spans="1:18" hidden="1" x14ac:dyDescent="0.2">
      <c r="A5303" s="6">
        <v>45813</v>
      </c>
      <c r="B5303" s="2">
        <v>35322</v>
      </c>
      <c r="C5303" s="2" t="s">
        <v>6517</v>
      </c>
      <c r="D5303" s="2" t="s">
        <v>7035</v>
      </c>
      <c r="E5303" s="1">
        <v>1248320</v>
      </c>
      <c r="F5303" s="8" t="s">
        <v>316</v>
      </c>
      <c r="G5303" s="1">
        <v>99866</v>
      </c>
      <c r="H5303" s="1">
        <f t="shared" si="268"/>
        <v>1348186</v>
      </c>
      <c r="I5303" s="2" t="s">
        <v>1893</v>
      </c>
      <c r="J5303" s="2" t="s">
        <v>375</v>
      </c>
      <c r="K5303" s="1">
        <f>+VLOOKUP(B5303,[41]Sheet1!$A:$I,6,0)</f>
        <v>1248325</v>
      </c>
      <c r="L5303" s="1">
        <f t="shared" si="270"/>
        <v>5</v>
      </c>
      <c r="M5303" s="6">
        <f>+VLOOKUP(B5303,[41]Sheet1!$A:$I,9,0)</f>
        <v>45841</v>
      </c>
      <c r="N5303" t="s">
        <v>7120</v>
      </c>
      <c r="R5303" s="4"/>
    </row>
    <row r="5304" spans="1:18" hidden="1" x14ac:dyDescent="0.2">
      <c r="A5304" s="6">
        <v>45813</v>
      </c>
      <c r="B5304" s="2">
        <v>35323</v>
      </c>
      <c r="C5304" s="2" t="s">
        <v>6517</v>
      </c>
      <c r="D5304" s="2" t="s">
        <v>7036</v>
      </c>
      <c r="E5304" s="1">
        <v>11105800</v>
      </c>
      <c r="F5304" s="8" t="s">
        <v>316</v>
      </c>
      <c r="G5304" s="1">
        <v>888464</v>
      </c>
      <c r="H5304" s="1">
        <f t="shared" si="268"/>
        <v>11994264</v>
      </c>
      <c r="I5304" s="2" t="s">
        <v>1893</v>
      </c>
      <c r="J5304" s="2" t="s">
        <v>375</v>
      </c>
      <c r="K5304" s="1">
        <f>+VLOOKUP(B5304,[41]Sheet1!$A:$I,6,0)</f>
        <v>11105800</v>
      </c>
      <c r="L5304" s="1">
        <f t="shared" si="270"/>
        <v>0</v>
      </c>
      <c r="M5304" s="6">
        <f>+VLOOKUP(B5304,[41]Sheet1!$A:$I,9,0)</f>
        <v>45841</v>
      </c>
      <c r="N5304" t="s">
        <v>7120</v>
      </c>
      <c r="R5304" s="4"/>
    </row>
    <row r="5305" spans="1:18" hidden="1" x14ac:dyDescent="0.2">
      <c r="A5305" s="6">
        <v>45814</v>
      </c>
      <c r="B5305" s="2">
        <v>35491</v>
      </c>
      <c r="C5305" s="2" t="s">
        <v>6517</v>
      </c>
      <c r="D5305" s="2" t="s">
        <v>7037</v>
      </c>
      <c r="E5305" s="1">
        <v>1003660</v>
      </c>
      <c r="F5305" s="8" t="s">
        <v>316</v>
      </c>
      <c r="G5305" s="1">
        <v>80293</v>
      </c>
      <c r="H5305" s="1">
        <f t="shared" si="268"/>
        <v>1083953</v>
      </c>
      <c r="I5305" s="2" t="s">
        <v>2355</v>
      </c>
      <c r="J5305" s="2" t="s">
        <v>2013</v>
      </c>
      <c r="K5305" s="1">
        <f>+VLOOKUP(B5305,[41]Sheet1!$A:$I,6,0)</f>
        <v>1003663</v>
      </c>
      <c r="L5305" s="1">
        <f t="shared" si="270"/>
        <v>3</v>
      </c>
      <c r="M5305" s="6">
        <f>+VLOOKUP(B5305,[41]Sheet1!$A:$I,9,0)</f>
        <v>45841</v>
      </c>
      <c r="N5305" t="s">
        <v>7120</v>
      </c>
      <c r="R5305" s="4"/>
    </row>
    <row r="5306" spans="1:18" hidden="1" x14ac:dyDescent="0.2">
      <c r="A5306" s="6">
        <v>45814</v>
      </c>
      <c r="B5306" s="2">
        <v>35492</v>
      </c>
      <c r="C5306" s="2" t="s">
        <v>6517</v>
      </c>
      <c r="D5306" s="2" t="s">
        <v>7038</v>
      </c>
      <c r="E5306" s="1">
        <v>1322965</v>
      </c>
      <c r="F5306" s="8" t="s">
        <v>316</v>
      </c>
      <c r="G5306" s="1">
        <v>105837</v>
      </c>
      <c r="H5306" s="1">
        <f t="shared" si="268"/>
        <v>1428802</v>
      </c>
      <c r="I5306" s="2" t="s">
        <v>2355</v>
      </c>
      <c r="J5306" s="2" t="s">
        <v>2013</v>
      </c>
      <c r="K5306" s="1">
        <f>+VLOOKUP(B5306,[41]Sheet1!$A:$I,6,0)</f>
        <v>1322963</v>
      </c>
      <c r="L5306" s="1">
        <f t="shared" si="270"/>
        <v>-2</v>
      </c>
      <c r="M5306" s="6">
        <f>+VLOOKUP(B5306,[41]Sheet1!$A:$I,9,0)</f>
        <v>45841</v>
      </c>
      <c r="N5306" t="s">
        <v>7120</v>
      </c>
      <c r="R5306" s="4"/>
    </row>
    <row r="5307" spans="1:18" hidden="1" x14ac:dyDescent="0.2">
      <c r="A5307" s="6">
        <v>45814</v>
      </c>
      <c r="B5307" s="2">
        <v>35493</v>
      </c>
      <c r="C5307" s="2" t="s">
        <v>6517</v>
      </c>
      <c r="D5307" s="2" t="s">
        <v>7039</v>
      </c>
      <c r="E5307" s="1">
        <v>2381320</v>
      </c>
      <c r="F5307" s="8" t="s">
        <v>316</v>
      </c>
      <c r="G5307" s="1">
        <v>190506</v>
      </c>
      <c r="H5307" s="1">
        <f t="shared" si="268"/>
        <v>2571826</v>
      </c>
      <c r="I5307" s="2" t="s">
        <v>2445</v>
      </c>
      <c r="J5307" s="2" t="s">
        <v>1098</v>
      </c>
      <c r="K5307" s="1">
        <f>+VLOOKUP(B5307,[41]Sheet1!$A:$I,6,0)</f>
        <v>2381325</v>
      </c>
      <c r="L5307" s="1">
        <f t="shared" si="270"/>
        <v>5</v>
      </c>
      <c r="M5307" s="6">
        <f>+VLOOKUP(B5307,[41]Sheet1!$A:$I,9,0)</f>
        <v>45841</v>
      </c>
      <c r="N5307" t="s">
        <v>7120</v>
      </c>
      <c r="R5307" s="4"/>
    </row>
    <row r="5308" spans="1:18" hidden="1" x14ac:dyDescent="0.2">
      <c r="A5308" s="6">
        <v>45814</v>
      </c>
      <c r="B5308" s="2">
        <v>35494</v>
      </c>
      <c r="C5308" s="2" t="s">
        <v>6517</v>
      </c>
      <c r="D5308" s="2" t="s">
        <v>7040</v>
      </c>
      <c r="E5308" s="1">
        <v>5411425</v>
      </c>
      <c r="F5308" s="8" t="s">
        <v>316</v>
      </c>
      <c r="G5308" s="1">
        <v>432914</v>
      </c>
      <c r="H5308" s="1">
        <f t="shared" si="268"/>
        <v>5844339</v>
      </c>
      <c r="I5308" s="2" t="s">
        <v>944</v>
      </c>
      <c r="J5308" s="2" t="s">
        <v>319</v>
      </c>
      <c r="K5308" s="1">
        <f>+VLOOKUP(B5308,[41]Sheet1!$A:$I,6,0)</f>
        <v>5411425</v>
      </c>
      <c r="L5308" s="1">
        <f t="shared" si="270"/>
        <v>0</v>
      </c>
      <c r="M5308" s="6">
        <f>+VLOOKUP(B5308,[41]Sheet1!$A:$I,9,0)</f>
        <v>45841</v>
      </c>
      <c r="N5308" t="s">
        <v>7120</v>
      </c>
      <c r="R5308" s="4"/>
    </row>
    <row r="5309" spans="1:18" hidden="1" x14ac:dyDescent="0.2">
      <c r="A5309" s="6">
        <v>45815</v>
      </c>
      <c r="B5309" s="2">
        <v>1094</v>
      </c>
      <c r="C5309" s="2" t="s">
        <v>6529</v>
      </c>
      <c r="D5309" s="2" t="s">
        <v>1889</v>
      </c>
      <c r="E5309" s="1">
        <v>-669636</v>
      </c>
      <c r="F5309" s="8" t="s">
        <v>316</v>
      </c>
      <c r="G5309" s="1">
        <v>-53571</v>
      </c>
      <c r="H5309" s="1">
        <f t="shared" si="268"/>
        <v>-723207</v>
      </c>
      <c r="I5309" s="2" t="s">
        <v>1893</v>
      </c>
      <c r="J5309" s="2" t="s">
        <v>375</v>
      </c>
      <c r="K5309" s="1">
        <f>+VLOOKUP(B5309,[41]Sheet1!$A:$I,6,0)</f>
        <v>-669637</v>
      </c>
      <c r="L5309" s="1">
        <f t="shared" si="270"/>
        <v>-1</v>
      </c>
      <c r="M5309" s="6">
        <f>+VLOOKUP(B5309,[41]Sheet1!$A:$I,9,0)</f>
        <v>45841</v>
      </c>
      <c r="N5309" t="s">
        <v>7120</v>
      </c>
      <c r="R5309" s="4"/>
    </row>
    <row r="5310" spans="1:18" hidden="1" x14ac:dyDescent="0.2">
      <c r="A5310" s="6">
        <v>45815</v>
      </c>
      <c r="B5310" s="2">
        <v>1095</v>
      </c>
      <c r="C5310" s="2" t="s">
        <v>6529</v>
      </c>
      <c r="D5310" s="2" t="s">
        <v>1889</v>
      </c>
      <c r="E5310" s="1">
        <v>-111606</v>
      </c>
      <c r="F5310" s="8" t="s">
        <v>316</v>
      </c>
      <c r="G5310" s="1">
        <v>-8928</v>
      </c>
      <c r="H5310" s="1">
        <f t="shared" si="268"/>
        <v>-120534</v>
      </c>
      <c r="I5310" s="2" t="s">
        <v>1893</v>
      </c>
      <c r="J5310" s="2" t="s">
        <v>375</v>
      </c>
      <c r="K5310" s="1">
        <f>+VLOOKUP(B5310,[41]Sheet1!$A:$I,6,0)</f>
        <v>-111600</v>
      </c>
      <c r="L5310" s="1">
        <f t="shared" si="270"/>
        <v>6</v>
      </c>
      <c r="M5310" s="6">
        <f>+VLOOKUP(B5310,[41]Sheet1!$A:$I,9,0)</f>
        <v>45841</v>
      </c>
      <c r="N5310" t="s">
        <v>7120</v>
      </c>
      <c r="R5310" s="4"/>
    </row>
    <row r="5311" spans="1:18" hidden="1" x14ac:dyDescent="0.2">
      <c r="A5311" s="6">
        <v>45815</v>
      </c>
      <c r="B5311" s="2">
        <v>1096</v>
      </c>
      <c r="C5311" s="2" t="s">
        <v>6529</v>
      </c>
      <c r="D5311" s="2" t="s">
        <v>1889</v>
      </c>
      <c r="E5311" s="1">
        <v>-223212</v>
      </c>
      <c r="F5311" s="8" t="s">
        <v>316</v>
      </c>
      <c r="G5311" s="1">
        <v>-17857</v>
      </c>
      <c r="H5311" s="1">
        <f t="shared" si="268"/>
        <v>-241069</v>
      </c>
      <c r="I5311" s="2" t="s">
        <v>1900</v>
      </c>
      <c r="J5311" s="2" t="s">
        <v>441</v>
      </c>
      <c r="K5311" s="1">
        <f>+VLOOKUP(B5311,[41]Sheet1!$A:$I,6,0)</f>
        <v>-223212</v>
      </c>
      <c r="L5311" s="1">
        <f t="shared" si="270"/>
        <v>0</v>
      </c>
      <c r="M5311" s="6">
        <f>+VLOOKUP(B5311,[41]Sheet1!$A:$I,9,0)</f>
        <v>45841</v>
      </c>
      <c r="N5311" t="s">
        <v>7120</v>
      </c>
      <c r="R5311" s="4"/>
    </row>
    <row r="5312" spans="1:18" hidden="1" x14ac:dyDescent="0.2">
      <c r="A5312" s="6">
        <v>45817</v>
      </c>
      <c r="B5312" s="2">
        <v>1134</v>
      </c>
      <c r="C5312" s="2" t="s">
        <v>6529</v>
      </c>
      <c r="D5312" s="2" t="s">
        <v>1889</v>
      </c>
      <c r="E5312" s="1">
        <v>-333174</v>
      </c>
      <c r="F5312" s="8" t="s">
        <v>316</v>
      </c>
      <c r="G5312" s="1">
        <v>-26654</v>
      </c>
      <c r="H5312" s="1">
        <f t="shared" si="268"/>
        <v>-359828</v>
      </c>
      <c r="I5312" s="2" t="s">
        <v>944</v>
      </c>
      <c r="J5312" s="2" t="s">
        <v>319</v>
      </c>
      <c r="K5312" s="1">
        <f>+VLOOKUP(B5312,[41]Sheet1!$A:$I,6,0)</f>
        <v>-333175</v>
      </c>
      <c r="L5312" s="1">
        <f t="shared" si="270"/>
        <v>-1</v>
      </c>
      <c r="M5312" s="6">
        <f>+VLOOKUP(B5312,[41]Sheet1!$A:$I,9,0)</f>
        <v>45841</v>
      </c>
      <c r="N5312" t="s">
        <v>7120</v>
      </c>
      <c r="R5312" s="4"/>
    </row>
    <row r="5313" spans="1:18" hidden="1" x14ac:dyDescent="0.2">
      <c r="A5313" s="6">
        <v>45819</v>
      </c>
      <c r="B5313" s="2">
        <v>1136</v>
      </c>
      <c r="C5313" s="2" t="s">
        <v>6529</v>
      </c>
      <c r="D5313" s="2" t="s">
        <v>1889</v>
      </c>
      <c r="E5313" s="1">
        <v>-119066</v>
      </c>
      <c r="F5313" s="8" t="s">
        <v>316</v>
      </c>
      <c r="G5313" s="1">
        <v>-9525</v>
      </c>
      <c r="H5313" s="1">
        <f t="shared" si="268"/>
        <v>-128591</v>
      </c>
      <c r="I5313" s="2" t="s">
        <v>1554</v>
      </c>
      <c r="J5313" s="2" t="s">
        <v>2830</v>
      </c>
      <c r="K5313" s="1">
        <f>+VLOOKUP(B5313,[41]Sheet1!$A:$I,6,0)</f>
        <v>-119062</v>
      </c>
      <c r="L5313" s="1">
        <f t="shared" si="270"/>
        <v>4</v>
      </c>
      <c r="M5313" s="6">
        <f>+VLOOKUP(B5313,[41]Sheet1!$A:$I,9,0)</f>
        <v>45841</v>
      </c>
      <c r="N5313" t="s">
        <v>7120</v>
      </c>
      <c r="R5313" s="4"/>
    </row>
    <row r="5314" spans="1:18" hidden="1" x14ac:dyDescent="0.2">
      <c r="A5314" s="6">
        <v>45819</v>
      </c>
      <c r="B5314" s="2">
        <v>1137</v>
      </c>
      <c r="C5314" s="2" t="s">
        <v>6529</v>
      </c>
      <c r="D5314" s="2" t="s">
        <v>1889</v>
      </c>
      <c r="E5314" s="1">
        <v>-88846</v>
      </c>
      <c r="F5314" s="8" t="s">
        <v>316</v>
      </c>
      <c r="G5314" s="1">
        <v>-7108</v>
      </c>
      <c r="H5314" s="1">
        <f t="shared" si="268"/>
        <v>-95954</v>
      </c>
      <c r="I5314" s="2" t="s">
        <v>1554</v>
      </c>
      <c r="J5314" s="2" t="s">
        <v>2830</v>
      </c>
      <c r="K5314" s="1">
        <f>+VLOOKUP(B5314,[41]Sheet1!$A:$I,6,0)</f>
        <v>-88850</v>
      </c>
      <c r="L5314" s="1">
        <f t="shared" si="270"/>
        <v>-4</v>
      </c>
      <c r="M5314" s="6">
        <f>+VLOOKUP(B5314,[41]Sheet1!$A:$I,9,0)</f>
        <v>45841</v>
      </c>
      <c r="N5314" t="s">
        <v>7120</v>
      </c>
      <c r="R5314" s="4"/>
    </row>
    <row r="5315" spans="1:18" hidden="1" x14ac:dyDescent="0.2">
      <c r="A5315" s="6">
        <v>45819</v>
      </c>
      <c r="B5315" s="2">
        <v>1138</v>
      </c>
      <c r="C5315" s="2" t="s">
        <v>6529</v>
      </c>
      <c r="D5315" s="2" t="s">
        <v>1889</v>
      </c>
      <c r="E5315" s="1">
        <v>-446424</v>
      </c>
      <c r="F5315" s="8" t="s">
        <v>316</v>
      </c>
      <c r="G5315" s="1">
        <v>-35714</v>
      </c>
      <c r="H5315" s="1">
        <f t="shared" si="268"/>
        <v>-482138</v>
      </c>
      <c r="I5315" s="2" t="s">
        <v>1554</v>
      </c>
      <c r="J5315" s="2" t="s">
        <v>2830</v>
      </c>
      <c r="K5315" s="1">
        <f>+VLOOKUP(B5315,[41]Sheet1!$A:$I,6,0)</f>
        <v>-446425</v>
      </c>
      <c r="L5315" s="1">
        <f t="shared" si="270"/>
        <v>-1</v>
      </c>
      <c r="M5315" s="6">
        <f>+VLOOKUP(B5315,[41]Sheet1!$A:$I,9,0)</f>
        <v>45841</v>
      </c>
      <c r="N5315" t="s">
        <v>7120</v>
      </c>
      <c r="R5315" s="4"/>
    </row>
    <row r="5316" spans="1:18" hidden="1" x14ac:dyDescent="0.2">
      <c r="A5316" s="6">
        <v>45819</v>
      </c>
      <c r="B5316" s="2">
        <v>36098</v>
      </c>
      <c r="C5316" s="2" t="s">
        <v>6517</v>
      </c>
      <c r="D5316" s="2" t="s">
        <v>7041</v>
      </c>
      <c r="E5316" s="1">
        <v>2381320</v>
      </c>
      <c r="F5316" s="8" t="s">
        <v>316</v>
      </c>
      <c r="G5316" s="1">
        <v>190506</v>
      </c>
      <c r="H5316" s="1">
        <f t="shared" si="268"/>
        <v>2571826</v>
      </c>
      <c r="I5316" s="2" t="s">
        <v>1554</v>
      </c>
      <c r="J5316" s="2" t="s">
        <v>2830</v>
      </c>
      <c r="K5316" s="1">
        <f>+VLOOKUP(B5316,[41]Sheet1!$A:$I,6,0)</f>
        <v>2381325</v>
      </c>
      <c r="L5316" s="1">
        <f t="shared" si="270"/>
        <v>5</v>
      </c>
      <c r="M5316" s="6">
        <f>+VLOOKUP(B5316,[41]Sheet1!$A:$I,9,0)</f>
        <v>45841</v>
      </c>
      <c r="N5316" t="s">
        <v>7120</v>
      </c>
      <c r="R5316" s="4"/>
    </row>
    <row r="5317" spans="1:18" hidden="1" x14ac:dyDescent="0.2">
      <c r="A5317" s="6">
        <v>45819</v>
      </c>
      <c r="B5317" s="2">
        <v>36099</v>
      </c>
      <c r="C5317" s="2" t="s">
        <v>6517</v>
      </c>
      <c r="D5317" s="2" t="s">
        <v>7042</v>
      </c>
      <c r="E5317" s="1">
        <v>1110580</v>
      </c>
      <c r="F5317" s="8" t="s">
        <v>316</v>
      </c>
      <c r="G5317" s="1">
        <v>88846</v>
      </c>
      <c r="H5317" s="1">
        <f t="shared" si="268"/>
        <v>1199426</v>
      </c>
      <c r="I5317" s="2" t="s">
        <v>1796</v>
      </c>
      <c r="J5317" s="2" t="s">
        <v>913</v>
      </c>
      <c r="K5317" s="1">
        <f>+VLOOKUP(B5317,[41]Sheet1!$A:$I,6,0)</f>
        <v>1110575</v>
      </c>
      <c r="L5317" s="1">
        <f t="shared" si="270"/>
        <v>-5</v>
      </c>
      <c r="M5317" s="6">
        <f>+VLOOKUP(B5317,[41]Sheet1!$A:$I,9,0)</f>
        <v>45841</v>
      </c>
      <c r="N5317" t="s">
        <v>7120</v>
      </c>
      <c r="R5317" s="4"/>
    </row>
    <row r="5318" spans="1:18" hidden="1" x14ac:dyDescent="0.2">
      <c r="A5318" s="6">
        <v>45819</v>
      </c>
      <c r="B5318" s="2">
        <v>36100</v>
      </c>
      <c r="C5318" s="2" t="s">
        <v>6517</v>
      </c>
      <c r="D5318" s="2" t="s">
        <v>7043</v>
      </c>
      <c r="E5318" s="1">
        <v>2632235</v>
      </c>
      <c r="F5318" s="8" t="s">
        <v>316</v>
      </c>
      <c r="G5318" s="1">
        <v>210579</v>
      </c>
      <c r="H5318" s="1">
        <f t="shared" si="268"/>
        <v>2842814</v>
      </c>
      <c r="I5318" s="2" t="s">
        <v>2339</v>
      </c>
      <c r="J5318" s="2" t="s">
        <v>1408</v>
      </c>
      <c r="K5318" s="1">
        <f>+VLOOKUP(B5318,[41]Sheet1!$A:$I,6,0)</f>
        <v>2632238</v>
      </c>
      <c r="L5318" s="1">
        <f t="shared" si="270"/>
        <v>3</v>
      </c>
      <c r="M5318" s="6">
        <f>+VLOOKUP(B5318,[41]Sheet1!$A:$I,9,0)</f>
        <v>45841</v>
      </c>
      <c r="N5318" t="s">
        <v>7120</v>
      </c>
      <c r="R5318" s="4"/>
    </row>
    <row r="5319" spans="1:18" hidden="1" x14ac:dyDescent="0.2">
      <c r="A5319" s="6">
        <v>45819</v>
      </c>
      <c r="B5319" s="2">
        <v>36101</v>
      </c>
      <c r="C5319" s="2" t="s">
        <v>6517</v>
      </c>
      <c r="D5319" s="2" t="s">
        <v>7044</v>
      </c>
      <c r="E5319" s="1">
        <v>3203960</v>
      </c>
      <c r="F5319" s="8" t="s">
        <v>316</v>
      </c>
      <c r="G5319" s="1">
        <v>256317</v>
      </c>
      <c r="H5319" s="1">
        <f t="shared" si="268"/>
        <v>3460277</v>
      </c>
      <c r="I5319" s="2" t="s">
        <v>1900</v>
      </c>
      <c r="J5319" s="2" t="s">
        <v>441</v>
      </c>
      <c r="K5319" s="1">
        <f>+VLOOKUP(B5319,[41]Sheet1!$A:$I,6,0)</f>
        <v>3203963</v>
      </c>
      <c r="L5319" s="1">
        <f t="shared" si="270"/>
        <v>3</v>
      </c>
      <c r="M5319" s="6">
        <f>+VLOOKUP(B5319,[41]Sheet1!$A:$I,9,0)</f>
        <v>45841</v>
      </c>
      <c r="N5319" t="s">
        <v>7120</v>
      </c>
      <c r="R5319" s="4"/>
    </row>
    <row r="5320" spans="1:18" hidden="1" x14ac:dyDescent="0.2">
      <c r="A5320" s="6">
        <v>45819</v>
      </c>
      <c r="B5320" s="2">
        <v>36102</v>
      </c>
      <c r="C5320" s="2" t="s">
        <v>6517</v>
      </c>
      <c r="D5320" s="2" t="s">
        <v>7045</v>
      </c>
      <c r="E5320" s="1">
        <v>2221160</v>
      </c>
      <c r="F5320" s="8" t="s">
        <v>316</v>
      </c>
      <c r="G5320" s="1">
        <v>177693</v>
      </c>
      <c r="H5320" s="1">
        <f t="shared" si="268"/>
        <v>2398853</v>
      </c>
      <c r="I5320" s="2" t="s">
        <v>2355</v>
      </c>
      <c r="J5320" s="2" t="s">
        <v>2013</v>
      </c>
      <c r="K5320" s="1">
        <f>+VLOOKUP(B5320,[41]Sheet1!$A:$I,6,0)</f>
        <v>2221163</v>
      </c>
      <c r="L5320" s="1">
        <f t="shared" si="270"/>
        <v>3</v>
      </c>
      <c r="M5320" s="6">
        <f>+VLOOKUP(B5320,[41]Sheet1!$A:$I,9,0)</f>
        <v>45841</v>
      </c>
      <c r="N5320" t="s">
        <v>7120</v>
      </c>
      <c r="R5320" s="4"/>
    </row>
    <row r="5321" spans="1:18" hidden="1" x14ac:dyDescent="0.2">
      <c r="A5321" s="6">
        <v>45819</v>
      </c>
      <c r="B5321" s="2">
        <v>36104</v>
      </c>
      <c r="C5321" s="2" t="s">
        <v>6517</v>
      </c>
      <c r="D5321" s="2" t="s">
        <v>7046</v>
      </c>
      <c r="E5321" s="1">
        <v>6241600</v>
      </c>
      <c r="F5321" s="8" t="s">
        <v>316</v>
      </c>
      <c r="G5321" s="1">
        <v>499328</v>
      </c>
      <c r="H5321" s="1">
        <f t="shared" si="268"/>
        <v>6740928</v>
      </c>
      <c r="I5321" s="2" t="s">
        <v>2355</v>
      </c>
      <c r="J5321" s="2" t="s">
        <v>2013</v>
      </c>
      <c r="K5321" s="1">
        <f>+VLOOKUP(B5321,[41]Sheet1!$A:$I,6,0)</f>
        <v>6241600</v>
      </c>
      <c r="L5321" s="1">
        <f t="shared" si="270"/>
        <v>0</v>
      </c>
      <c r="M5321" s="6">
        <f>+VLOOKUP(B5321,[41]Sheet1!$A:$I,9,0)</f>
        <v>45841</v>
      </c>
      <c r="N5321" t="s">
        <v>7120</v>
      </c>
      <c r="R5321" s="4"/>
    </row>
    <row r="5322" spans="1:18" hidden="1" x14ac:dyDescent="0.2">
      <c r="A5322" s="6">
        <v>45819</v>
      </c>
      <c r="B5322" s="2">
        <v>36105</v>
      </c>
      <c r="C5322" s="2" t="s">
        <v>6517</v>
      </c>
      <c r="D5322" s="2" t="s">
        <v>7047</v>
      </c>
      <c r="E5322" s="1">
        <v>1248320</v>
      </c>
      <c r="F5322" s="8" t="s">
        <v>316</v>
      </c>
      <c r="G5322" s="1">
        <v>99866</v>
      </c>
      <c r="H5322" s="1">
        <f t="shared" si="268"/>
        <v>1348186</v>
      </c>
      <c r="I5322" s="2" t="s">
        <v>1900</v>
      </c>
      <c r="J5322" s="2" t="s">
        <v>441</v>
      </c>
      <c r="K5322" s="1">
        <f>+VLOOKUP(B5322,[41]Sheet1!$A:$I,6,0)</f>
        <v>1248325</v>
      </c>
      <c r="L5322" s="1">
        <f t="shared" si="270"/>
        <v>5</v>
      </c>
      <c r="M5322" s="6">
        <f>+VLOOKUP(B5322,[41]Sheet1!$A:$I,9,0)</f>
        <v>45841</v>
      </c>
      <c r="N5322" t="s">
        <v>7120</v>
      </c>
      <c r="R5322" s="4"/>
    </row>
    <row r="5323" spans="1:18" hidden="1" x14ac:dyDescent="0.2">
      <c r="A5323" s="6">
        <v>45822</v>
      </c>
      <c r="B5323" s="2">
        <v>36944</v>
      </c>
      <c r="C5323" s="2" t="s">
        <v>6517</v>
      </c>
      <c r="D5323" s="2" t="s">
        <v>7048</v>
      </c>
      <c r="E5323" s="1">
        <v>808945</v>
      </c>
      <c r="F5323" s="8" t="s">
        <v>316</v>
      </c>
      <c r="G5323" s="1">
        <v>64716</v>
      </c>
      <c r="H5323" s="1">
        <f t="shared" si="268"/>
        <v>873661</v>
      </c>
      <c r="I5323" s="2" t="s">
        <v>24</v>
      </c>
      <c r="J5323" s="2" t="s">
        <v>349</v>
      </c>
      <c r="K5323" s="1">
        <f>+VLOOKUP(B5323,[41]Sheet1!$A:$I,6,0)</f>
        <v>808950</v>
      </c>
      <c r="L5323" s="1">
        <f t="shared" si="270"/>
        <v>5</v>
      </c>
      <c r="M5323" s="6">
        <f>+VLOOKUP(B5323,[41]Sheet1!$A:$I,9,0)</f>
        <v>45841</v>
      </c>
      <c r="N5323" t="s">
        <v>7120</v>
      </c>
      <c r="R5323" s="4"/>
    </row>
    <row r="5324" spans="1:18" hidden="1" x14ac:dyDescent="0.2">
      <c r="A5324" s="6">
        <v>45822</v>
      </c>
      <c r="B5324" s="2">
        <v>36945</v>
      </c>
      <c r="C5324" s="2" t="s">
        <v>6517</v>
      </c>
      <c r="D5324" s="2" t="s">
        <v>7049</v>
      </c>
      <c r="E5324" s="1">
        <v>1003660</v>
      </c>
      <c r="F5324" s="8" t="s">
        <v>316</v>
      </c>
      <c r="G5324" s="1">
        <v>80293</v>
      </c>
      <c r="H5324" s="1">
        <f t="shared" si="268"/>
        <v>1083953</v>
      </c>
      <c r="I5324" s="2" t="s">
        <v>1796</v>
      </c>
      <c r="J5324" s="2" t="s">
        <v>913</v>
      </c>
      <c r="K5324" s="1">
        <f>+VLOOKUP(B5324,[41]Sheet1!$A:$I,6,0)</f>
        <v>1003663</v>
      </c>
      <c r="L5324" s="1">
        <f t="shared" si="270"/>
        <v>3</v>
      </c>
      <c r="M5324" s="6">
        <f>+VLOOKUP(B5324,[41]Sheet1!$A:$I,9,0)</f>
        <v>45841</v>
      </c>
      <c r="N5324" t="s">
        <v>7120</v>
      </c>
      <c r="R5324" s="4"/>
    </row>
    <row r="5325" spans="1:18" hidden="1" x14ac:dyDescent="0.2">
      <c r="A5325" s="6">
        <v>45822</v>
      </c>
      <c r="B5325" s="2">
        <v>36946</v>
      </c>
      <c r="C5325" s="2" t="s">
        <v>6517</v>
      </c>
      <c r="D5325" s="2" t="s">
        <v>7050</v>
      </c>
      <c r="E5325" s="1">
        <v>1248320</v>
      </c>
      <c r="F5325" s="8" t="s">
        <v>316</v>
      </c>
      <c r="G5325" s="1">
        <v>99866</v>
      </c>
      <c r="H5325" s="1">
        <f t="shared" si="268"/>
        <v>1348186</v>
      </c>
      <c r="I5325" s="2" t="s">
        <v>944</v>
      </c>
      <c r="J5325" s="2" t="s">
        <v>319</v>
      </c>
      <c r="K5325" s="1">
        <f>+VLOOKUP(B5325,[41]Sheet1!$A:$I,6,0)</f>
        <v>1248325</v>
      </c>
      <c r="L5325" s="1">
        <f t="shared" si="270"/>
        <v>5</v>
      </c>
      <c r="M5325" s="6">
        <f>+VLOOKUP(B5325,[41]Sheet1!$A:$I,9,0)</f>
        <v>45841</v>
      </c>
      <c r="N5325" t="s">
        <v>7120</v>
      </c>
      <c r="R5325" s="4"/>
    </row>
    <row r="5326" spans="1:18" hidden="1" x14ac:dyDescent="0.2">
      <c r="A5326" s="6">
        <v>45822</v>
      </c>
      <c r="B5326" s="2">
        <v>36947</v>
      </c>
      <c r="C5326" s="2" t="s">
        <v>6517</v>
      </c>
      <c r="D5326" s="2" t="s">
        <v>7051</v>
      </c>
      <c r="E5326" s="1">
        <v>1248320</v>
      </c>
      <c r="F5326" s="8" t="s">
        <v>316</v>
      </c>
      <c r="G5326" s="1">
        <v>99866</v>
      </c>
      <c r="H5326" s="1">
        <f t="shared" si="268"/>
        <v>1348186</v>
      </c>
      <c r="I5326" s="2" t="s">
        <v>2818</v>
      </c>
      <c r="J5326" s="2" t="s">
        <v>364</v>
      </c>
      <c r="K5326" s="1">
        <f>+VLOOKUP(B5326,[41]Sheet1!$A:$I,6,0)</f>
        <v>1248325</v>
      </c>
      <c r="L5326" s="1">
        <f t="shared" si="270"/>
        <v>5</v>
      </c>
      <c r="M5326" s="6">
        <f>+VLOOKUP(B5326,[41]Sheet1!$A:$I,9,0)</f>
        <v>45841</v>
      </c>
      <c r="N5326" t="s">
        <v>7120</v>
      </c>
      <c r="R5326" s="4"/>
    </row>
    <row r="5327" spans="1:18" hidden="1" x14ac:dyDescent="0.2">
      <c r="A5327" s="6">
        <v>45824</v>
      </c>
      <c r="B5327" s="2">
        <v>37003</v>
      </c>
      <c r="C5327" s="2" t="s">
        <v>6517</v>
      </c>
      <c r="D5327" s="2" t="s">
        <v>7052</v>
      </c>
      <c r="E5327" s="1">
        <v>1248320</v>
      </c>
      <c r="F5327" s="8" t="s">
        <v>316</v>
      </c>
      <c r="G5327" s="1">
        <v>99866</v>
      </c>
      <c r="H5327" s="1">
        <f t="shared" ref="H5327:H5390" si="271">+E5327+G5327</f>
        <v>1348186</v>
      </c>
      <c r="I5327" s="2" t="s">
        <v>2355</v>
      </c>
      <c r="J5327" s="2" t="s">
        <v>2013</v>
      </c>
      <c r="K5327" s="1">
        <f>+VLOOKUP(B5327,[41]Sheet1!$A:$I,6,0)</f>
        <v>1248325</v>
      </c>
      <c r="L5327" s="1">
        <f t="shared" si="270"/>
        <v>5</v>
      </c>
      <c r="M5327" s="6">
        <f>+VLOOKUP(B5327,[41]Sheet1!$A:$I,9,0)</f>
        <v>45841</v>
      </c>
      <c r="N5327" t="s">
        <v>7120</v>
      </c>
      <c r="R5327" s="4"/>
    </row>
    <row r="5328" spans="1:18" hidden="1" x14ac:dyDescent="0.2">
      <c r="A5328" s="6">
        <v>45824</v>
      </c>
      <c r="B5328" s="2">
        <v>37004</v>
      </c>
      <c r="C5328" s="2" t="s">
        <v>6517</v>
      </c>
      <c r="D5328" s="2" t="s">
        <v>7053</v>
      </c>
      <c r="E5328" s="1">
        <v>4422850</v>
      </c>
      <c r="F5328" s="8" t="s">
        <v>316</v>
      </c>
      <c r="G5328" s="1">
        <v>353828</v>
      </c>
      <c r="H5328" s="1">
        <f t="shared" si="271"/>
        <v>4776678</v>
      </c>
      <c r="I5328" s="2" t="s">
        <v>2355</v>
      </c>
      <c r="J5328" s="2" t="s">
        <v>2013</v>
      </c>
      <c r="K5328" s="1">
        <f>+VLOOKUP(B5328,[41]Sheet1!$A:$I,6,0)</f>
        <v>4422850</v>
      </c>
      <c r="L5328" s="1">
        <f t="shared" si="270"/>
        <v>0</v>
      </c>
      <c r="M5328" s="6">
        <f>+VLOOKUP(B5328,[41]Sheet1!$A:$I,9,0)</f>
        <v>45841</v>
      </c>
      <c r="N5328" t="s">
        <v>7120</v>
      </c>
      <c r="R5328" s="4"/>
    </row>
    <row r="5329" spans="1:18" hidden="1" x14ac:dyDescent="0.2">
      <c r="A5329" s="6">
        <v>45826</v>
      </c>
      <c r="B5329" s="2">
        <v>1144</v>
      </c>
      <c r="C5329" s="2" t="s">
        <v>6529</v>
      </c>
      <c r="D5329" s="2" t="s">
        <v>1889</v>
      </c>
      <c r="E5329" s="1">
        <v>-1286460</v>
      </c>
      <c r="F5329" s="8" t="s">
        <v>316</v>
      </c>
      <c r="G5329" s="1">
        <v>-102917</v>
      </c>
      <c r="H5329" s="1">
        <f t="shared" si="271"/>
        <v>-1389377</v>
      </c>
      <c r="I5329" s="2" t="s">
        <v>1222</v>
      </c>
      <c r="J5329" s="2" t="s">
        <v>915</v>
      </c>
      <c r="K5329" s="1">
        <f>+VLOOKUP(B5329,[42]Sheet1!A$2:I$187,6,0)</f>
        <v>-1286462</v>
      </c>
      <c r="L5329" s="1">
        <f t="shared" si="270"/>
        <v>-2</v>
      </c>
      <c r="M5329" s="6">
        <f>+VLOOKUP(B5329,[42]Sheet1!A$2:I$187,9,0)</f>
        <v>45874</v>
      </c>
      <c r="N5329" t="s">
        <v>7289</v>
      </c>
      <c r="R5329" s="4"/>
    </row>
    <row r="5330" spans="1:18" hidden="1" x14ac:dyDescent="0.2">
      <c r="A5330" s="6">
        <v>45826</v>
      </c>
      <c r="B5330" s="2">
        <v>1145</v>
      </c>
      <c r="C5330" s="2" t="s">
        <v>6529</v>
      </c>
      <c r="D5330" s="2" t="s">
        <v>1889</v>
      </c>
      <c r="E5330" s="1">
        <v>-111606</v>
      </c>
      <c r="F5330" s="8" t="s">
        <v>316</v>
      </c>
      <c r="G5330" s="1">
        <v>-8928</v>
      </c>
      <c r="H5330" s="1">
        <f t="shared" si="271"/>
        <v>-120534</v>
      </c>
      <c r="I5330" s="2" t="s">
        <v>1222</v>
      </c>
      <c r="J5330" s="2" t="s">
        <v>915</v>
      </c>
      <c r="K5330" s="1">
        <f>+VLOOKUP(B5330,[42]Sheet1!A$2:I$187,6,0)</f>
        <v>-111600</v>
      </c>
      <c r="L5330" s="1">
        <f t="shared" si="270"/>
        <v>6</v>
      </c>
      <c r="M5330" s="6">
        <f>+VLOOKUP(B5330,[42]Sheet1!A$2:I$187,9,0)</f>
        <v>45874</v>
      </c>
      <c r="N5330" t="s">
        <v>7289</v>
      </c>
      <c r="R5330" s="4"/>
    </row>
    <row r="5331" spans="1:18" hidden="1" x14ac:dyDescent="0.2">
      <c r="A5331" s="6">
        <v>45826</v>
      </c>
      <c r="B5331" s="2">
        <v>1146</v>
      </c>
      <c r="C5331" s="2" t="s">
        <v>6529</v>
      </c>
      <c r="D5331" s="2" t="s">
        <v>1889</v>
      </c>
      <c r="E5331" s="1">
        <v>-488170</v>
      </c>
      <c r="F5331" s="8" t="s">
        <v>316</v>
      </c>
      <c r="G5331" s="1">
        <v>-39054</v>
      </c>
      <c r="H5331" s="1">
        <f t="shared" si="271"/>
        <v>-527224</v>
      </c>
      <c r="I5331" s="2" t="s">
        <v>24</v>
      </c>
      <c r="J5331" s="2" t="s">
        <v>349</v>
      </c>
      <c r="K5331" s="1">
        <f>+VLOOKUP(B5331,[41]Sheet1!$A:$I,6,0)</f>
        <v>-488175</v>
      </c>
      <c r="L5331" s="1">
        <f t="shared" si="270"/>
        <v>-5</v>
      </c>
      <c r="M5331" s="6">
        <f>+VLOOKUP(B5331,[41]Sheet1!$A:$I,9,0)</f>
        <v>45841</v>
      </c>
      <c r="N5331" t="s">
        <v>7120</v>
      </c>
      <c r="R5331" s="4"/>
    </row>
    <row r="5332" spans="1:18" hidden="1" x14ac:dyDescent="0.2">
      <c r="A5332" s="6">
        <v>45826</v>
      </c>
      <c r="B5332" s="2">
        <v>1147</v>
      </c>
      <c r="C5332" s="2" t="s">
        <v>6529</v>
      </c>
      <c r="D5332" s="2" t="s">
        <v>1889</v>
      </c>
      <c r="E5332" s="1">
        <v>-222116</v>
      </c>
      <c r="F5332" s="8" t="s">
        <v>316</v>
      </c>
      <c r="G5332" s="1">
        <v>-17769</v>
      </c>
      <c r="H5332" s="1">
        <f t="shared" si="271"/>
        <v>-239885</v>
      </c>
      <c r="I5332" s="2" t="s">
        <v>1900</v>
      </c>
      <c r="J5332" s="2" t="s">
        <v>441</v>
      </c>
      <c r="K5332" s="1">
        <f>+VLOOKUP(B5332,[41]Sheet1!$A:$I,6,0)</f>
        <v>-222112</v>
      </c>
      <c r="L5332" s="1">
        <f t="shared" si="270"/>
        <v>4</v>
      </c>
      <c r="M5332" s="6">
        <f>+VLOOKUP(B5332,[41]Sheet1!$A:$I,9,0)</f>
        <v>45841</v>
      </c>
      <c r="N5332" t="s">
        <v>7120</v>
      </c>
      <c r="R5332" s="4"/>
    </row>
    <row r="5333" spans="1:18" hidden="1" x14ac:dyDescent="0.2">
      <c r="A5333" s="6">
        <v>45826</v>
      </c>
      <c r="B5333" s="2">
        <v>1148</v>
      </c>
      <c r="C5333" s="2" t="s">
        <v>6529</v>
      </c>
      <c r="D5333" s="2" t="s">
        <v>1889</v>
      </c>
      <c r="E5333" s="1">
        <v>-2296976</v>
      </c>
      <c r="F5333" s="8" t="s">
        <v>316</v>
      </c>
      <c r="G5333" s="1">
        <v>-183758</v>
      </c>
      <c r="H5333" s="1">
        <f t="shared" si="271"/>
        <v>-2480734</v>
      </c>
      <c r="I5333" s="2" t="s">
        <v>1796</v>
      </c>
      <c r="J5333" s="2" t="s">
        <v>913</v>
      </c>
      <c r="K5333" s="1">
        <f>+VLOOKUP(B5333,[41]Sheet1!$A:$I,6,0)</f>
        <v>-2296975</v>
      </c>
      <c r="L5333" s="1">
        <f t="shared" si="270"/>
        <v>1</v>
      </c>
      <c r="M5333" s="6">
        <f>+VLOOKUP(B5333,[41]Sheet1!$A:$I,9,0)</f>
        <v>45841</v>
      </c>
      <c r="N5333" t="s">
        <v>7120</v>
      </c>
      <c r="R5333" s="4"/>
    </row>
    <row r="5334" spans="1:18" hidden="1" x14ac:dyDescent="0.2">
      <c r="A5334" s="6">
        <v>45826</v>
      </c>
      <c r="B5334" s="2">
        <v>37199</v>
      </c>
      <c r="C5334" s="2" t="s">
        <v>6517</v>
      </c>
      <c r="D5334" s="2" t="s">
        <v>7054</v>
      </c>
      <c r="E5334" s="1">
        <v>1776920</v>
      </c>
      <c r="F5334" s="8" t="s">
        <v>316</v>
      </c>
      <c r="G5334" s="1">
        <v>142154</v>
      </c>
      <c r="H5334" s="1">
        <f t="shared" si="271"/>
        <v>1919074</v>
      </c>
      <c r="I5334" s="2" t="s">
        <v>2119</v>
      </c>
      <c r="J5334" s="2" t="s">
        <v>1150</v>
      </c>
      <c r="K5334" s="1">
        <f>+VLOOKUP(B5334,[41]Sheet1!$A:$I,6,0)</f>
        <v>1776925</v>
      </c>
      <c r="L5334" s="1">
        <f t="shared" si="270"/>
        <v>5</v>
      </c>
      <c r="M5334" s="6">
        <f>+VLOOKUP(B5334,[41]Sheet1!$A:$I,9,0)</f>
        <v>45841</v>
      </c>
      <c r="N5334" t="s">
        <v>7120</v>
      </c>
      <c r="R5334" s="4"/>
    </row>
    <row r="5335" spans="1:18" hidden="1" x14ac:dyDescent="0.2">
      <c r="A5335" s="6">
        <v>45826</v>
      </c>
      <c r="B5335" s="2">
        <v>37200</v>
      </c>
      <c r="C5335" s="2" t="s">
        <v>6517</v>
      </c>
      <c r="D5335" s="2" t="s">
        <v>7055</v>
      </c>
      <c r="E5335" s="1">
        <v>1248320</v>
      </c>
      <c r="F5335" s="8" t="s">
        <v>316</v>
      </c>
      <c r="G5335" s="1">
        <v>99866</v>
      </c>
      <c r="H5335" s="1">
        <f t="shared" si="271"/>
        <v>1348186</v>
      </c>
      <c r="I5335" s="2" t="s">
        <v>944</v>
      </c>
      <c r="J5335" s="2" t="s">
        <v>319</v>
      </c>
      <c r="K5335" s="1">
        <f>+VLOOKUP(B5335,[41]Sheet1!$A:$I,6,0)</f>
        <v>1248325</v>
      </c>
      <c r="L5335" s="1">
        <f t="shared" si="270"/>
        <v>5</v>
      </c>
      <c r="M5335" s="6">
        <f>+VLOOKUP(B5335,[41]Sheet1!$A:$I,9,0)</f>
        <v>45841</v>
      </c>
      <c r="N5335" t="s">
        <v>7120</v>
      </c>
      <c r="R5335" s="4"/>
    </row>
    <row r="5336" spans="1:18" hidden="1" x14ac:dyDescent="0.2">
      <c r="A5336" s="6">
        <v>45826</v>
      </c>
      <c r="B5336" s="2">
        <v>37201</v>
      </c>
      <c r="C5336" s="2" t="s">
        <v>6517</v>
      </c>
      <c r="D5336" s="2" t="s">
        <v>7056</v>
      </c>
      <c r="E5336" s="1">
        <v>1248320</v>
      </c>
      <c r="F5336" s="8" t="s">
        <v>316</v>
      </c>
      <c r="G5336" s="1">
        <v>99866</v>
      </c>
      <c r="H5336" s="1">
        <f t="shared" si="271"/>
        <v>1348186</v>
      </c>
      <c r="I5336" s="2" t="s">
        <v>1796</v>
      </c>
      <c r="J5336" s="2" t="s">
        <v>913</v>
      </c>
      <c r="K5336" s="1">
        <f>+VLOOKUP(B5336,[41]Sheet1!$A:$I,6,0)</f>
        <v>1248325</v>
      </c>
      <c r="L5336" s="1">
        <f t="shared" si="270"/>
        <v>5</v>
      </c>
      <c r="M5336" s="6">
        <f>+VLOOKUP(B5336,[41]Sheet1!$A:$I,9,0)</f>
        <v>45841</v>
      </c>
      <c r="N5336" t="s">
        <v>7120</v>
      </c>
      <c r="R5336" s="4"/>
    </row>
    <row r="5337" spans="1:18" hidden="1" x14ac:dyDescent="0.2">
      <c r="A5337" s="6">
        <v>45826</v>
      </c>
      <c r="B5337" s="2">
        <v>37202</v>
      </c>
      <c r="C5337" s="2" t="s">
        <v>6517</v>
      </c>
      <c r="D5337" s="2" t="s">
        <v>7057</v>
      </c>
      <c r="E5337" s="1">
        <v>558030</v>
      </c>
      <c r="F5337" s="8" t="s">
        <v>316</v>
      </c>
      <c r="G5337" s="1">
        <v>44642</v>
      </c>
      <c r="H5337" s="1">
        <f t="shared" si="271"/>
        <v>602672</v>
      </c>
      <c r="I5337" s="2" t="s">
        <v>1796</v>
      </c>
      <c r="J5337" s="2" t="s">
        <v>913</v>
      </c>
      <c r="K5337" s="1">
        <f>+VLOOKUP(B5337,[41]Sheet1!$A:$I,6,0)</f>
        <v>558025</v>
      </c>
      <c r="L5337" s="1">
        <f t="shared" si="270"/>
        <v>-5</v>
      </c>
      <c r="M5337" s="6">
        <f>+VLOOKUP(B5337,[41]Sheet1!$A:$I,9,0)</f>
        <v>45841</v>
      </c>
      <c r="N5337" t="s">
        <v>7120</v>
      </c>
      <c r="R5337" s="4"/>
    </row>
    <row r="5338" spans="1:18" hidden="1" x14ac:dyDescent="0.2">
      <c r="A5338" s="6">
        <v>45826</v>
      </c>
      <c r="B5338" s="2">
        <v>37203</v>
      </c>
      <c r="C5338" s="2" t="s">
        <v>6517</v>
      </c>
      <c r="D5338" s="2" t="s">
        <v>7058</v>
      </c>
      <c r="E5338" s="1">
        <v>3880555</v>
      </c>
      <c r="F5338" s="8" t="s">
        <v>316</v>
      </c>
      <c r="G5338" s="1">
        <v>310444</v>
      </c>
      <c r="H5338" s="1">
        <f t="shared" si="271"/>
        <v>4190999</v>
      </c>
      <c r="I5338" s="2" t="s">
        <v>1554</v>
      </c>
      <c r="J5338" s="2" t="s">
        <v>2830</v>
      </c>
      <c r="K5338" s="1">
        <f>+VLOOKUP(B5338,[41]Sheet1!$A:$I,6,0)</f>
        <v>3880550</v>
      </c>
      <c r="L5338" s="1">
        <f t="shared" si="270"/>
        <v>-5</v>
      </c>
      <c r="M5338" s="6">
        <f>+VLOOKUP(B5338,[41]Sheet1!$A:$I,9,0)</f>
        <v>45841</v>
      </c>
      <c r="N5338" t="s">
        <v>7120</v>
      </c>
      <c r="R5338" s="4"/>
    </row>
    <row r="5339" spans="1:18" hidden="1" x14ac:dyDescent="0.2">
      <c r="A5339" s="6">
        <v>45826</v>
      </c>
      <c r="B5339" s="2">
        <v>37204</v>
      </c>
      <c r="C5339" s="2" t="s">
        <v>6517</v>
      </c>
      <c r="D5339" s="2" t="s">
        <v>7059</v>
      </c>
      <c r="E5339" s="1">
        <v>1248320</v>
      </c>
      <c r="F5339" s="8" t="s">
        <v>316</v>
      </c>
      <c r="G5339" s="1">
        <v>99866</v>
      </c>
      <c r="H5339" s="1">
        <f t="shared" si="271"/>
        <v>1348186</v>
      </c>
      <c r="I5339" s="2" t="s">
        <v>2445</v>
      </c>
      <c r="J5339" s="2" t="s">
        <v>1098</v>
      </c>
      <c r="K5339" s="1">
        <f>+VLOOKUP(B5339,[41]Sheet1!$A:$I,6,0)</f>
        <v>1248325</v>
      </c>
      <c r="L5339" s="1">
        <f t="shared" si="270"/>
        <v>5</v>
      </c>
      <c r="M5339" s="6">
        <f>+VLOOKUP(B5339,[41]Sheet1!$A:$I,9,0)</f>
        <v>45841</v>
      </c>
      <c r="N5339" t="s">
        <v>7120</v>
      </c>
      <c r="R5339" s="4"/>
    </row>
    <row r="5340" spans="1:18" hidden="1" x14ac:dyDescent="0.2">
      <c r="A5340" s="6">
        <v>45826</v>
      </c>
      <c r="B5340" s="2">
        <v>1149</v>
      </c>
      <c r="C5340" s="2" t="s">
        <v>6529</v>
      </c>
      <c r="D5340" s="2" t="s">
        <v>1889</v>
      </c>
      <c r="E5340" s="1">
        <v>-501830</v>
      </c>
      <c r="F5340" s="8" t="s">
        <v>316</v>
      </c>
      <c r="G5340" s="1">
        <v>-40146</v>
      </c>
      <c r="H5340" s="1">
        <f t="shared" si="271"/>
        <v>-541976</v>
      </c>
      <c r="I5340" s="2" t="s">
        <v>1796</v>
      </c>
      <c r="J5340" s="2" t="s">
        <v>913</v>
      </c>
      <c r="K5340" s="1">
        <f>+VLOOKUP(B5340,[41]Sheet1!$A:$I,6,0)</f>
        <v>-501825</v>
      </c>
      <c r="L5340" s="1">
        <f t="shared" si="270"/>
        <v>5</v>
      </c>
      <c r="M5340" s="6">
        <f>+VLOOKUP(B5340,[41]Sheet1!$A:$I,9,0)</f>
        <v>45841</v>
      </c>
      <c r="N5340" t="s">
        <v>7120</v>
      </c>
      <c r="R5340" s="4"/>
    </row>
    <row r="5341" spans="1:18" hidden="1" x14ac:dyDescent="0.2">
      <c r="A5341" s="6">
        <v>45826</v>
      </c>
      <c r="B5341" s="2">
        <v>1150</v>
      </c>
      <c r="C5341" s="2" t="s">
        <v>6529</v>
      </c>
      <c r="D5341" s="2" t="s">
        <v>1889</v>
      </c>
      <c r="E5341" s="1">
        <v>-702562</v>
      </c>
      <c r="F5341" s="8" t="s">
        <v>316</v>
      </c>
      <c r="G5341" s="1">
        <v>-56205</v>
      </c>
      <c r="H5341" s="1">
        <f t="shared" si="271"/>
        <v>-758767</v>
      </c>
      <c r="I5341" s="2" t="s">
        <v>1796</v>
      </c>
      <c r="J5341" s="2" t="s">
        <v>913</v>
      </c>
      <c r="K5341" s="1">
        <f>+VLOOKUP(B5341,[41]Sheet1!$A:$I,6,0)</f>
        <v>-702562</v>
      </c>
      <c r="L5341" s="1">
        <f t="shared" si="270"/>
        <v>0</v>
      </c>
      <c r="M5341" s="6">
        <f>+VLOOKUP(B5341,[41]Sheet1!$A:$I,9,0)</f>
        <v>45841</v>
      </c>
      <c r="N5341" t="s">
        <v>7120</v>
      </c>
      <c r="R5341" s="4"/>
    </row>
    <row r="5342" spans="1:18" hidden="1" x14ac:dyDescent="0.2">
      <c r="A5342" s="6">
        <v>45828</v>
      </c>
      <c r="B5342" s="2">
        <v>38366</v>
      </c>
      <c r="C5342" s="2" t="s">
        <v>6517</v>
      </c>
      <c r="D5342" s="2" t="s">
        <v>7060</v>
      </c>
      <c r="E5342" s="1">
        <v>5653266</v>
      </c>
      <c r="F5342" s="8" t="s">
        <v>316</v>
      </c>
      <c r="G5342" s="1">
        <v>452261</v>
      </c>
      <c r="H5342" s="1">
        <f t="shared" si="271"/>
        <v>6105527</v>
      </c>
      <c r="I5342" s="2" t="s">
        <v>1893</v>
      </c>
      <c r="J5342" s="2" t="s">
        <v>375</v>
      </c>
      <c r="K5342" s="1">
        <f>+VLOOKUP(B5342,[41]Sheet1!$A:$I,6,0)</f>
        <v>5653263</v>
      </c>
      <c r="L5342" s="1">
        <f t="shared" si="270"/>
        <v>-3</v>
      </c>
      <c r="M5342" s="6">
        <f>+VLOOKUP(B5342,[41]Sheet1!$A:$I,9,0)</f>
        <v>45841</v>
      </c>
      <c r="N5342" t="s">
        <v>7120</v>
      </c>
      <c r="R5342" s="4"/>
    </row>
    <row r="5343" spans="1:18" hidden="1" x14ac:dyDescent="0.2">
      <c r="A5343" s="6">
        <v>45828</v>
      </c>
      <c r="B5343" s="2">
        <v>38367</v>
      </c>
      <c r="C5343" s="2" t="s">
        <v>6517</v>
      </c>
      <c r="D5343" s="2" t="s">
        <v>7061</v>
      </c>
      <c r="E5343" s="1">
        <v>1116060</v>
      </c>
      <c r="F5343" s="8" t="s">
        <v>316</v>
      </c>
      <c r="G5343" s="1">
        <v>89285</v>
      </c>
      <c r="H5343" s="1">
        <f t="shared" si="271"/>
        <v>1205345</v>
      </c>
      <c r="I5343" s="2" t="s">
        <v>1893</v>
      </c>
      <c r="J5343" s="2" t="s">
        <v>375</v>
      </c>
      <c r="K5343" s="1">
        <f>+VLOOKUP(B5343,[41]Sheet1!$A:$I,6,0)</f>
        <v>1116063</v>
      </c>
      <c r="L5343" s="1">
        <f t="shared" si="270"/>
        <v>3</v>
      </c>
      <c r="M5343" s="6">
        <f>+VLOOKUP(B5343,[41]Sheet1!$A:$I,9,0)</f>
        <v>45841</v>
      </c>
      <c r="N5343" t="s">
        <v>7120</v>
      </c>
      <c r="R5343" s="4"/>
    </row>
    <row r="5344" spans="1:18" hidden="1" x14ac:dyDescent="0.2">
      <c r="A5344" s="6">
        <v>45828</v>
      </c>
      <c r="B5344" s="2">
        <v>38368</v>
      </c>
      <c r="C5344" s="2" t="s">
        <v>6517</v>
      </c>
      <c r="D5344" s="2" t="s">
        <v>7062</v>
      </c>
      <c r="E5344" s="1">
        <v>1248320</v>
      </c>
      <c r="F5344" s="8" t="s">
        <v>316</v>
      </c>
      <c r="G5344" s="1">
        <v>99866</v>
      </c>
      <c r="H5344" s="1">
        <f t="shared" si="271"/>
        <v>1348186</v>
      </c>
      <c r="I5344" s="2" t="s">
        <v>2355</v>
      </c>
      <c r="J5344" s="2" t="s">
        <v>2013</v>
      </c>
      <c r="K5344" s="1">
        <f>+VLOOKUP(B5344,[41]Sheet1!$A:$I,6,0)</f>
        <v>1248325</v>
      </c>
      <c r="L5344" s="1">
        <f t="shared" si="270"/>
        <v>5</v>
      </c>
      <c r="M5344" s="6">
        <f>+VLOOKUP(B5344,[41]Sheet1!$A:$I,9,0)</f>
        <v>45841</v>
      </c>
      <c r="N5344" t="s">
        <v>7120</v>
      </c>
      <c r="R5344" s="4"/>
    </row>
    <row r="5345" spans="1:18" hidden="1" x14ac:dyDescent="0.2">
      <c r="A5345" s="6">
        <v>45828</v>
      </c>
      <c r="B5345" s="2">
        <v>38369</v>
      </c>
      <c r="C5345" s="2" t="s">
        <v>6517</v>
      </c>
      <c r="D5345" s="2" t="s">
        <v>7063</v>
      </c>
      <c r="E5345" s="1">
        <v>3384980</v>
      </c>
      <c r="F5345" s="8" t="s">
        <v>316</v>
      </c>
      <c r="G5345" s="1">
        <v>270798</v>
      </c>
      <c r="H5345" s="1">
        <f t="shared" si="271"/>
        <v>3655778</v>
      </c>
      <c r="I5345" s="2" t="s">
        <v>2355</v>
      </c>
      <c r="J5345" s="2" t="s">
        <v>2013</v>
      </c>
      <c r="K5345" s="1">
        <f>+VLOOKUP(B5345,[41]Sheet1!$A:$I,6,0)</f>
        <v>3384975</v>
      </c>
      <c r="L5345" s="1">
        <f t="shared" si="270"/>
        <v>-5</v>
      </c>
      <c r="M5345" s="6">
        <f>+VLOOKUP(B5345,[41]Sheet1!$A:$I,9,0)</f>
        <v>45841</v>
      </c>
      <c r="N5345" t="s">
        <v>7120</v>
      </c>
      <c r="R5345" s="4"/>
    </row>
    <row r="5346" spans="1:18" hidden="1" x14ac:dyDescent="0.2">
      <c r="A5346" s="6">
        <v>45828</v>
      </c>
      <c r="B5346" s="2">
        <v>38370</v>
      </c>
      <c r="C5346" s="2" t="s">
        <v>6517</v>
      </c>
      <c r="D5346" s="2" t="s">
        <v>7064</v>
      </c>
      <c r="E5346" s="1">
        <v>6219220</v>
      </c>
      <c r="F5346" s="8" t="s">
        <v>316</v>
      </c>
      <c r="G5346" s="1">
        <v>497538</v>
      </c>
      <c r="H5346" s="1">
        <f t="shared" si="271"/>
        <v>6716758</v>
      </c>
      <c r="I5346" s="2" t="s">
        <v>2355</v>
      </c>
      <c r="J5346" s="2" t="s">
        <v>2013</v>
      </c>
      <c r="K5346" s="1">
        <f>+VLOOKUP(B5346,[41]Sheet1!$A:$I,6,0)</f>
        <v>6219225</v>
      </c>
      <c r="L5346" s="1">
        <f t="shared" si="270"/>
        <v>5</v>
      </c>
      <c r="M5346" s="6">
        <f>+VLOOKUP(B5346,[41]Sheet1!$A:$I,9,0)</f>
        <v>45841</v>
      </c>
      <c r="N5346" t="s">
        <v>7120</v>
      </c>
      <c r="R5346" s="4"/>
    </row>
    <row r="5347" spans="1:18" hidden="1" x14ac:dyDescent="0.2">
      <c r="A5347" s="6">
        <v>45828</v>
      </c>
      <c r="B5347" s="2">
        <v>38371</v>
      </c>
      <c r="C5347" s="2" t="s">
        <v>6517</v>
      </c>
      <c r="D5347" s="2" t="s">
        <v>7065</v>
      </c>
      <c r="E5347" s="1">
        <v>888460</v>
      </c>
      <c r="F5347" s="8" t="s">
        <v>316</v>
      </c>
      <c r="G5347" s="1">
        <v>71077</v>
      </c>
      <c r="H5347" s="1">
        <f t="shared" si="271"/>
        <v>959537</v>
      </c>
      <c r="I5347" s="2" t="s">
        <v>2355</v>
      </c>
      <c r="J5347" s="2" t="s">
        <v>2013</v>
      </c>
      <c r="K5347" s="1">
        <f>+VLOOKUP(B5347,[41]Sheet1!$A:$I,6,0)</f>
        <v>888463</v>
      </c>
      <c r="L5347" s="1">
        <f t="shared" si="270"/>
        <v>3</v>
      </c>
      <c r="M5347" s="6">
        <f>+VLOOKUP(B5347,[41]Sheet1!$A:$I,9,0)</f>
        <v>45841</v>
      </c>
      <c r="N5347" t="s">
        <v>7120</v>
      </c>
      <c r="R5347" s="4"/>
    </row>
    <row r="5348" spans="1:18" hidden="1" x14ac:dyDescent="0.2">
      <c r="A5348" s="6">
        <v>45828</v>
      </c>
      <c r="B5348" s="2">
        <v>38383</v>
      </c>
      <c r="C5348" s="2" t="s">
        <v>6517</v>
      </c>
      <c r="D5348" s="2" t="s">
        <v>7066</v>
      </c>
      <c r="E5348" s="1">
        <v>1248320</v>
      </c>
      <c r="F5348" s="8" t="s">
        <v>316</v>
      </c>
      <c r="G5348" s="1">
        <v>99866</v>
      </c>
      <c r="H5348" s="1">
        <f t="shared" si="271"/>
        <v>1348186</v>
      </c>
      <c r="I5348" s="2" t="s">
        <v>1900</v>
      </c>
      <c r="J5348" s="2" t="s">
        <v>441</v>
      </c>
      <c r="K5348" s="1">
        <f>+VLOOKUP(B5348,[41]Sheet1!$A:$I,6,0)</f>
        <v>1248325</v>
      </c>
      <c r="L5348" s="1">
        <f t="shared" si="270"/>
        <v>5</v>
      </c>
      <c r="M5348" s="6">
        <f>+VLOOKUP(B5348,[41]Sheet1!$A:$I,9,0)</f>
        <v>45841</v>
      </c>
      <c r="N5348" t="s">
        <v>7120</v>
      </c>
      <c r="R5348" s="4"/>
    </row>
    <row r="5349" spans="1:18" hidden="1" x14ac:dyDescent="0.2">
      <c r="A5349" s="6">
        <v>45828</v>
      </c>
      <c r="B5349" s="2">
        <v>38384</v>
      </c>
      <c r="C5349" s="2" t="s">
        <v>6517</v>
      </c>
      <c r="D5349" s="2" t="s">
        <v>7067</v>
      </c>
      <c r="E5349" s="1">
        <v>888460</v>
      </c>
      <c r="F5349" s="8" t="s">
        <v>316</v>
      </c>
      <c r="G5349" s="1">
        <v>71077</v>
      </c>
      <c r="H5349" s="1">
        <f t="shared" si="271"/>
        <v>959537</v>
      </c>
      <c r="I5349" s="2" t="s">
        <v>1554</v>
      </c>
      <c r="J5349" s="2" t="s">
        <v>2830</v>
      </c>
      <c r="K5349" s="1">
        <f>+VLOOKUP(B5349,[41]Sheet1!$A:$I,6,0)</f>
        <v>888463</v>
      </c>
      <c r="L5349" s="1">
        <f t="shared" si="270"/>
        <v>3</v>
      </c>
      <c r="M5349" s="6">
        <f>+VLOOKUP(B5349,[41]Sheet1!$A:$I,9,0)</f>
        <v>45841</v>
      </c>
      <c r="N5349" t="s">
        <v>7120</v>
      </c>
      <c r="R5349" s="4"/>
    </row>
    <row r="5350" spans="1:18" hidden="1" x14ac:dyDescent="0.2">
      <c r="A5350" s="6">
        <v>45828</v>
      </c>
      <c r="B5350" s="2">
        <v>38385</v>
      </c>
      <c r="C5350" s="2" t="s">
        <v>6517</v>
      </c>
      <c r="D5350" s="2" t="s">
        <v>7068</v>
      </c>
      <c r="E5350" s="1">
        <v>2496640</v>
      </c>
      <c r="F5350" s="8" t="s">
        <v>316</v>
      </c>
      <c r="G5350" s="1">
        <v>199731</v>
      </c>
      <c r="H5350" s="1">
        <f t="shared" si="271"/>
        <v>2696371</v>
      </c>
      <c r="I5350" s="2" t="s">
        <v>2818</v>
      </c>
      <c r="J5350" s="2" t="s">
        <v>364</v>
      </c>
      <c r="K5350" s="1">
        <f>+VLOOKUP(B5350,[41]Sheet1!$A:$I,6,0)</f>
        <v>2496638</v>
      </c>
      <c r="L5350" s="1">
        <f t="shared" si="270"/>
        <v>-2</v>
      </c>
      <c r="M5350" s="6">
        <f>+VLOOKUP(B5350,[41]Sheet1!$A:$I,9,0)</f>
        <v>45841</v>
      </c>
      <c r="N5350" t="s">
        <v>7120</v>
      </c>
      <c r="R5350" s="4"/>
    </row>
    <row r="5351" spans="1:18" hidden="1" x14ac:dyDescent="0.2">
      <c r="A5351" s="6">
        <v>45828</v>
      </c>
      <c r="B5351" s="2">
        <v>38608</v>
      </c>
      <c r="C5351" s="2" t="s">
        <v>6517</v>
      </c>
      <c r="D5351" s="2" t="s">
        <v>7069</v>
      </c>
      <c r="E5351" s="1">
        <v>5552900</v>
      </c>
      <c r="F5351" s="8" t="s">
        <v>316</v>
      </c>
      <c r="G5351" s="1">
        <v>444232</v>
      </c>
      <c r="H5351" s="1">
        <f t="shared" si="271"/>
        <v>5997132</v>
      </c>
      <c r="I5351" s="2" t="s">
        <v>1893</v>
      </c>
      <c r="J5351" s="2" t="s">
        <v>375</v>
      </c>
      <c r="K5351" s="1">
        <f>+VLOOKUP(B5351,[41]Sheet1!$A:$I,6,0)</f>
        <v>5552900</v>
      </c>
      <c r="L5351" s="1">
        <f t="shared" si="270"/>
        <v>0</v>
      </c>
      <c r="M5351" s="6">
        <f>+VLOOKUP(B5351,[41]Sheet1!$A:$I,9,0)</f>
        <v>45841</v>
      </c>
      <c r="N5351" t="s">
        <v>7120</v>
      </c>
      <c r="R5351" s="4"/>
    </row>
    <row r="5352" spans="1:18" hidden="1" x14ac:dyDescent="0.2">
      <c r="A5352" s="6">
        <v>45828</v>
      </c>
      <c r="B5352" s="2">
        <v>38665</v>
      </c>
      <c r="C5352" s="2" t="s">
        <v>6517</v>
      </c>
      <c r="D5352" s="2" t="s">
        <v>7070</v>
      </c>
      <c r="E5352" s="1">
        <v>888460</v>
      </c>
      <c r="F5352" s="8" t="s">
        <v>316</v>
      </c>
      <c r="G5352" s="1">
        <v>71077</v>
      </c>
      <c r="H5352" s="1">
        <f t="shared" si="271"/>
        <v>959537</v>
      </c>
      <c r="I5352" s="2" t="s">
        <v>944</v>
      </c>
      <c r="J5352" s="2" t="s">
        <v>319</v>
      </c>
      <c r="K5352" s="1">
        <f>+VLOOKUP(B5352,[41]Sheet1!$A:$I,6,0)</f>
        <v>888463</v>
      </c>
      <c r="L5352" s="1">
        <f t="shared" si="270"/>
        <v>3</v>
      </c>
      <c r="M5352" s="6">
        <f>+VLOOKUP(B5352,[41]Sheet1!$A:$I,9,0)</f>
        <v>45841</v>
      </c>
      <c r="N5352" t="s">
        <v>7120</v>
      </c>
      <c r="R5352" s="4"/>
    </row>
    <row r="5353" spans="1:18" hidden="1" x14ac:dyDescent="0.2">
      <c r="A5353" s="6">
        <v>45828</v>
      </c>
      <c r="B5353" s="2">
        <v>38666</v>
      </c>
      <c r="C5353" s="2" t="s">
        <v>6517</v>
      </c>
      <c r="D5353" s="2" t="s">
        <v>7071</v>
      </c>
      <c r="E5353" s="1">
        <v>1776920</v>
      </c>
      <c r="F5353" s="8" t="s">
        <v>316</v>
      </c>
      <c r="G5353" s="1">
        <v>142154</v>
      </c>
      <c r="H5353" s="1">
        <f t="shared" si="271"/>
        <v>1919074</v>
      </c>
      <c r="I5353" s="2" t="s">
        <v>944</v>
      </c>
      <c r="J5353" s="2" t="s">
        <v>319</v>
      </c>
      <c r="K5353" s="1">
        <f>+VLOOKUP(B5353,[41]Sheet1!$A:$I,6,0)</f>
        <v>1776925</v>
      </c>
      <c r="L5353" s="1">
        <f t="shared" si="270"/>
        <v>5</v>
      </c>
      <c r="M5353" s="6">
        <f>+VLOOKUP(B5353,[41]Sheet1!$A:$I,9,0)</f>
        <v>45841</v>
      </c>
      <c r="N5353" t="s">
        <v>7120</v>
      </c>
      <c r="R5353" s="4"/>
    </row>
    <row r="5354" spans="1:18" hidden="1" x14ac:dyDescent="0.2">
      <c r="A5354" s="6">
        <v>45828</v>
      </c>
      <c r="B5354" s="2">
        <v>38667</v>
      </c>
      <c r="C5354" s="2" t="s">
        <v>6517</v>
      </c>
      <c r="D5354" s="2" t="s">
        <v>7072</v>
      </c>
      <c r="E5354" s="1">
        <v>1776920</v>
      </c>
      <c r="F5354" s="8" t="s">
        <v>316</v>
      </c>
      <c r="G5354" s="1">
        <v>142154</v>
      </c>
      <c r="H5354" s="1">
        <f t="shared" si="271"/>
        <v>1919074</v>
      </c>
      <c r="I5354" s="2" t="s">
        <v>2445</v>
      </c>
      <c r="J5354" s="2" t="s">
        <v>1098</v>
      </c>
      <c r="K5354" s="1">
        <f>+VLOOKUP(B5354,[41]Sheet1!$A:$I,6,0)</f>
        <v>1776925</v>
      </c>
      <c r="L5354" s="1">
        <f t="shared" si="270"/>
        <v>5</v>
      </c>
      <c r="M5354" s="6">
        <f>+VLOOKUP(B5354,[41]Sheet1!$A:$I,9,0)</f>
        <v>45841</v>
      </c>
      <c r="N5354" t="s">
        <v>7120</v>
      </c>
      <c r="R5354" s="4"/>
    </row>
    <row r="5355" spans="1:18" hidden="1" x14ac:dyDescent="0.2">
      <c r="A5355" s="6">
        <v>45828</v>
      </c>
      <c r="B5355" s="2">
        <v>38668</v>
      </c>
      <c r="C5355" s="2" t="s">
        <v>6517</v>
      </c>
      <c r="D5355" s="2" t="s">
        <v>7073</v>
      </c>
      <c r="E5355" s="1">
        <v>1139375</v>
      </c>
      <c r="F5355" s="8" t="s">
        <v>316</v>
      </c>
      <c r="G5355" s="1">
        <v>91150</v>
      </c>
      <c r="H5355" s="1">
        <f t="shared" si="271"/>
        <v>1230525</v>
      </c>
      <c r="I5355" s="2" t="s">
        <v>2339</v>
      </c>
      <c r="J5355" s="2" t="s">
        <v>1408</v>
      </c>
      <c r="K5355" s="1">
        <f>+VLOOKUP(B5355,[41]Sheet1!$A:$I,6,0)</f>
        <v>1139375</v>
      </c>
      <c r="L5355" s="1">
        <f t="shared" si="270"/>
        <v>0</v>
      </c>
      <c r="M5355" s="6">
        <f>+VLOOKUP(B5355,[41]Sheet1!$A:$I,9,0)</f>
        <v>45841</v>
      </c>
      <c r="N5355" t="s">
        <v>7120</v>
      </c>
      <c r="R5355" s="4"/>
    </row>
    <row r="5356" spans="1:18" hidden="1" x14ac:dyDescent="0.2">
      <c r="A5356" s="6">
        <v>45828</v>
      </c>
      <c r="B5356" s="2">
        <v>38669</v>
      </c>
      <c r="C5356" s="2" t="s">
        <v>6517</v>
      </c>
      <c r="D5356" s="2" t="s">
        <v>7074</v>
      </c>
      <c r="E5356" s="1">
        <v>2665380</v>
      </c>
      <c r="F5356" s="8" t="s">
        <v>316</v>
      </c>
      <c r="G5356" s="1">
        <v>213230</v>
      </c>
      <c r="H5356" s="1">
        <f t="shared" si="271"/>
        <v>2878610</v>
      </c>
      <c r="I5356" s="2" t="s">
        <v>2339</v>
      </c>
      <c r="J5356" s="2" t="s">
        <v>1408</v>
      </c>
      <c r="K5356" s="1">
        <f>+VLOOKUP(B5356,[41]Sheet1!$A:$I,6,0)</f>
        <v>2665375</v>
      </c>
      <c r="L5356" s="1">
        <f t="shared" si="270"/>
        <v>-5</v>
      </c>
      <c r="M5356" s="6">
        <f>+VLOOKUP(B5356,[41]Sheet1!$A:$I,9,0)</f>
        <v>45841</v>
      </c>
      <c r="N5356" t="s">
        <v>7120</v>
      </c>
      <c r="R5356" s="4"/>
    </row>
    <row r="5357" spans="1:18" hidden="1" x14ac:dyDescent="0.2">
      <c r="A5357" s="6">
        <v>45832</v>
      </c>
      <c r="B5357" s="2">
        <v>1178</v>
      </c>
      <c r="C5357" s="2" t="s">
        <v>6529</v>
      </c>
      <c r="D5357" s="2" t="s">
        <v>1889</v>
      </c>
      <c r="E5357" s="1">
        <v>-750435</v>
      </c>
      <c r="F5357" s="8" t="s">
        <v>316</v>
      </c>
      <c r="G5357" s="1">
        <v>-60035</v>
      </c>
      <c r="H5357" s="1">
        <f t="shared" si="271"/>
        <v>-810470</v>
      </c>
      <c r="I5357" s="2" t="s">
        <v>431</v>
      </c>
      <c r="J5357" s="2" t="s">
        <v>2857</v>
      </c>
      <c r="K5357" s="1">
        <f>+VLOOKUP(B5357,[41]Sheet1!$A:$I,6,0)</f>
        <v>-750437</v>
      </c>
      <c r="L5357" s="1">
        <f t="shared" si="270"/>
        <v>-2</v>
      </c>
      <c r="M5357" s="6">
        <f>+VLOOKUP(B5357,[41]Sheet1!$A:$I,9,0)</f>
        <v>45841</v>
      </c>
      <c r="N5357" t="s">
        <v>7120</v>
      </c>
      <c r="R5357" s="4"/>
    </row>
    <row r="5358" spans="1:18" hidden="1" x14ac:dyDescent="0.2">
      <c r="A5358" s="6">
        <v>45832</v>
      </c>
      <c r="B5358" s="2">
        <v>38902</v>
      </c>
      <c r="C5358" s="2" t="s">
        <v>6517</v>
      </c>
      <c r="D5358" s="2" t="s">
        <v>7075</v>
      </c>
      <c r="E5358" s="1">
        <v>2136780</v>
      </c>
      <c r="F5358" s="8" t="s">
        <v>316</v>
      </c>
      <c r="G5358" s="1">
        <v>170942</v>
      </c>
      <c r="H5358" s="1">
        <f t="shared" si="271"/>
        <v>2307722</v>
      </c>
      <c r="I5358" s="2" t="s">
        <v>2119</v>
      </c>
      <c r="J5358" s="2" t="s">
        <v>1150</v>
      </c>
      <c r="K5358" s="1">
        <f>+VLOOKUP(B5358,[41]Sheet1!$A:$I,6,0)</f>
        <v>2136775</v>
      </c>
      <c r="L5358" s="1">
        <f t="shared" si="270"/>
        <v>-5</v>
      </c>
      <c r="M5358" s="6">
        <f>+VLOOKUP(B5358,[41]Sheet1!$A:$I,9,0)</f>
        <v>45841</v>
      </c>
      <c r="N5358" t="s">
        <v>7120</v>
      </c>
      <c r="R5358" s="4"/>
    </row>
    <row r="5359" spans="1:18" hidden="1" x14ac:dyDescent="0.2">
      <c r="A5359" s="6">
        <v>45832</v>
      </c>
      <c r="B5359" s="2">
        <v>38904</v>
      </c>
      <c r="C5359" s="2" t="s">
        <v>6517</v>
      </c>
      <c r="D5359" s="2" t="s">
        <v>7076</v>
      </c>
      <c r="E5359" s="1">
        <v>5585280</v>
      </c>
      <c r="F5359" s="8" t="s">
        <v>316</v>
      </c>
      <c r="G5359" s="1">
        <v>446822</v>
      </c>
      <c r="H5359" s="1">
        <f t="shared" si="271"/>
        <v>6032102</v>
      </c>
      <c r="I5359" s="2" t="s">
        <v>2119</v>
      </c>
      <c r="J5359" s="2" t="s">
        <v>1150</v>
      </c>
      <c r="K5359" s="1">
        <f>+VLOOKUP(B5359,[41]Sheet1!$A:$I,6,0)</f>
        <v>5585275</v>
      </c>
      <c r="L5359" s="1">
        <f t="shared" si="270"/>
        <v>-5</v>
      </c>
      <c r="M5359" s="6">
        <f>+VLOOKUP(B5359,[41]Sheet1!$A:$I,9,0)</f>
        <v>45841</v>
      </c>
      <c r="N5359" t="s">
        <v>7120</v>
      </c>
      <c r="R5359" s="4"/>
    </row>
    <row r="5360" spans="1:18" hidden="1" x14ac:dyDescent="0.2">
      <c r="A5360" s="6">
        <v>45832</v>
      </c>
      <c r="B5360" s="2">
        <v>38905</v>
      </c>
      <c r="C5360" s="2" t="s">
        <v>6517</v>
      </c>
      <c r="D5360" s="2" t="s">
        <v>7077</v>
      </c>
      <c r="E5360" s="1">
        <v>888460</v>
      </c>
      <c r="F5360" s="8" t="s">
        <v>316</v>
      </c>
      <c r="G5360" s="1">
        <v>71077</v>
      </c>
      <c r="H5360" s="1">
        <f t="shared" si="271"/>
        <v>959537</v>
      </c>
      <c r="I5360" s="2" t="s">
        <v>1222</v>
      </c>
      <c r="J5360" s="2" t="s">
        <v>915</v>
      </c>
      <c r="K5360" s="1">
        <f>+VLOOKUP(B5360,[41]Sheet1!$A:$I,6,0)</f>
        <v>888463</v>
      </c>
      <c r="L5360" s="1">
        <f t="shared" si="270"/>
        <v>3</v>
      </c>
      <c r="M5360" s="6">
        <f>+VLOOKUP(B5360,[41]Sheet1!$A:$I,9,0)</f>
        <v>45841</v>
      </c>
      <c r="N5360" t="s">
        <v>7120</v>
      </c>
      <c r="R5360" s="4"/>
    </row>
    <row r="5361" spans="1:18" hidden="1" x14ac:dyDescent="0.2">
      <c r="A5361" s="6">
        <v>45832</v>
      </c>
      <c r="B5361" s="2">
        <v>38906</v>
      </c>
      <c r="C5361" s="2" t="s">
        <v>6517</v>
      </c>
      <c r="D5361" s="2" t="s">
        <v>7078</v>
      </c>
      <c r="E5361" s="1">
        <v>2144100</v>
      </c>
      <c r="F5361" s="8" t="s">
        <v>316</v>
      </c>
      <c r="G5361" s="1">
        <v>171528</v>
      </c>
      <c r="H5361" s="1">
        <f t="shared" si="271"/>
        <v>2315628</v>
      </c>
      <c r="I5361" s="2" t="s">
        <v>1222</v>
      </c>
      <c r="J5361" s="2" t="s">
        <v>915</v>
      </c>
      <c r="K5361" s="1">
        <f>+VLOOKUP(B5361,[41]Sheet1!$A:$I,6,0)</f>
        <v>2144100</v>
      </c>
      <c r="L5361" s="1">
        <f t="shared" si="270"/>
        <v>0</v>
      </c>
      <c r="M5361" s="6">
        <f>+VLOOKUP(B5361,[41]Sheet1!$A:$I,9,0)</f>
        <v>45841</v>
      </c>
      <c r="N5361" t="s">
        <v>7120</v>
      </c>
      <c r="R5361" s="4"/>
    </row>
    <row r="5362" spans="1:18" hidden="1" x14ac:dyDescent="0.2">
      <c r="A5362" s="6">
        <v>45832</v>
      </c>
      <c r="B5362" s="2">
        <v>38907</v>
      </c>
      <c r="C5362" s="2" t="s">
        <v>6517</v>
      </c>
      <c r="D5362" s="2" t="s">
        <v>7079</v>
      </c>
      <c r="E5362" s="1">
        <v>2262254</v>
      </c>
      <c r="F5362" s="8" t="s">
        <v>316</v>
      </c>
      <c r="G5362" s="1">
        <v>180980</v>
      </c>
      <c r="H5362" s="1">
        <f t="shared" si="271"/>
        <v>2443234</v>
      </c>
      <c r="I5362" s="2" t="s">
        <v>1222</v>
      </c>
      <c r="J5362" s="2" t="s">
        <v>915</v>
      </c>
      <c r="K5362" s="1">
        <f>+VLOOKUP(B5362,[41]Sheet1!$A:$I,6,0)</f>
        <v>2262250</v>
      </c>
      <c r="L5362" s="1">
        <f t="shared" si="270"/>
        <v>-4</v>
      </c>
      <c r="M5362" s="6">
        <f>+VLOOKUP(B5362,[41]Sheet1!$A:$I,9,0)</f>
        <v>45841</v>
      </c>
      <c r="N5362" t="s">
        <v>7120</v>
      </c>
      <c r="R5362" s="4"/>
    </row>
    <row r="5363" spans="1:18" hidden="1" x14ac:dyDescent="0.2">
      <c r="A5363" s="6">
        <v>45832</v>
      </c>
      <c r="B5363" s="2">
        <v>38908</v>
      </c>
      <c r="C5363" s="2" t="s">
        <v>6517</v>
      </c>
      <c r="D5363" s="2" t="s">
        <v>7080</v>
      </c>
      <c r="E5363" s="1">
        <v>8640040</v>
      </c>
      <c r="F5363" s="8" t="s">
        <v>316</v>
      </c>
      <c r="G5363" s="1">
        <v>691203</v>
      </c>
      <c r="H5363" s="1">
        <f t="shared" si="271"/>
        <v>9331243</v>
      </c>
      <c r="I5363" s="2" t="s">
        <v>2355</v>
      </c>
      <c r="J5363" s="2" t="s">
        <v>2013</v>
      </c>
      <c r="K5363" s="1">
        <f>+VLOOKUP(B5363,[41]Sheet1!$A:$I,6,0)</f>
        <v>8640038</v>
      </c>
      <c r="L5363" s="1">
        <f t="shared" ref="L5363:L5405" si="272">+K5363-E5363</f>
        <v>-2</v>
      </c>
      <c r="M5363" s="6">
        <f>+VLOOKUP(B5363,[41]Sheet1!$A:$I,9,0)</f>
        <v>45841</v>
      </c>
      <c r="N5363" t="s">
        <v>7120</v>
      </c>
      <c r="R5363" s="4"/>
    </row>
    <row r="5364" spans="1:18" hidden="1" x14ac:dyDescent="0.2">
      <c r="A5364" s="6">
        <v>45832</v>
      </c>
      <c r="B5364" s="2">
        <v>38909</v>
      </c>
      <c r="C5364" s="2" t="s">
        <v>6517</v>
      </c>
      <c r="D5364" s="2" t="s">
        <v>7081</v>
      </c>
      <c r="E5364" s="1">
        <v>2496640</v>
      </c>
      <c r="F5364" s="8" t="s">
        <v>316</v>
      </c>
      <c r="G5364" s="1">
        <v>199731</v>
      </c>
      <c r="H5364" s="1">
        <f t="shared" si="271"/>
        <v>2696371</v>
      </c>
      <c r="I5364" s="2" t="s">
        <v>2355</v>
      </c>
      <c r="J5364" s="2" t="s">
        <v>2013</v>
      </c>
      <c r="K5364" s="1">
        <f>+VLOOKUP(B5364,[41]Sheet1!$A:$I,6,0)</f>
        <v>2496638</v>
      </c>
      <c r="L5364" s="1">
        <f t="shared" si="272"/>
        <v>-2</v>
      </c>
      <c r="M5364" s="6">
        <f>+VLOOKUP(B5364,[41]Sheet1!$A:$I,9,0)</f>
        <v>45841</v>
      </c>
      <c r="N5364" t="s">
        <v>7120</v>
      </c>
      <c r="R5364" s="4"/>
    </row>
    <row r="5365" spans="1:18" hidden="1" x14ac:dyDescent="0.2">
      <c r="A5365" s="6">
        <v>45832</v>
      </c>
      <c r="B5365" s="2">
        <v>38910</v>
      </c>
      <c r="C5365" s="2" t="s">
        <v>6517</v>
      </c>
      <c r="D5365" s="2" t="s">
        <v>7082</v>
      </c>
      <c r="E5365" s="1">
        <v>888460</v>
      </c>
      <c r="F5365" s="8" t="s">
        <v>316</v>
      </c>
      <c r="G5365" s="1">
        <v>71077</v>
      </c>
      <c r="H5365" s="1">
        <f t="shared" si="271"/>
        <v>959537</v>
      </c>
      <c r="I5365" s="2" t="s">
        <v>2355</v>
      </c>
      <c r="J5365" s="2" t="s">
        <v>2013</v>
      </c>
      <c r="K5365" s="1">
        <f>+VLOOKUP(B5365,[41]Sheet1!$A:$I,6,0)</f>
        <v>888463</v>
      </c>
      <c r="L5365" s="1">
        <f t="shared" si="272"/>
        <v>3</v>
      </c>
      <c r="M5365" s="6">
        <f>+VLOOKUP(B5365,[41]Sheet1!$A:$I,9,0)</f>
        <v>45841</v>
      </c>
      <c r="N5365" t="s">
        <v>7120</v>
      </c>
      <c r="R5365" s="4"/>
    </row>
    <row r="5366" spans="1:18" hidden="1" x14ac:dyDescent="0.2">
      <c r="A5366" s="6">
        <v>45832</v>
      </c>
      <c r="B5366" s="2">
        <v>38911</v>
      </c>
      <c r="C5366" s="2" t="s">
        <v>6517</v>
      </c>
      <c r="D5366" s="2" t="s">
        <v>7083</v>
      </c>
      <c r="E5366" s="1">
        <v>501830</v>
      </c>
      <c r="F5366" s="8" t="s">
        <v>316</v>
      </c>
      <c r="G5366" s="1">
        <v>40146</v>
      </c>
      <c r="H5366" s="1">
        <f t="shared" si="271"/>
        <v>541976</v>
      </c>
      <c r="I5366" s="2" t="s">
        <v>2355</v>
      </c>
      <c r="J5366" s="2" t="s">
        <v>2013</v>
      </c>
      <c r="K5366" s="1">
        <f>+VLOOKUP(B5366,[41]Sheet1!$A:$I,6,0)</f>
        <v>501825</v>
      </c>
      <c r="L5366" s="1">
        <f t="shared" si="272"/>
        <v>-5</v>
      </c>
      <c r="M5366" s="6">
        <f>+VLOOKUP(B5366,[41]Sheet1!$A:$I,9,0)</f>
        <v>45841</v>
      </c>
      <c r="N5366" t="s">
        <v>7120</v>
      </c>
      <c r="R5366" s="4"/>
    </row>
    <row r="5367" spans="1:18" hidden="1" x14ac:dyDescent="0.2">
      <c r="A5367" s="6">
        <v>45832</v>
      </c>
      <c r="B5367" s="2">
        <v>38912</v>
      </c>
      <c r="C5367" s="2" t="s">
        <v>6517</v>
      </c>
      <c r="D5367" s="2" t="s">
        <v>7084</v>
      </c>
      <c r="E5367" s="1">
        <v>888460</v>
      </c>
      <c r="F5367" s="8" t="s">
        <v>316</v>
      </c>
      <c r="G5367" s="1">
        <v>71077</v>
      </c>
      <c r="H5367" s="1">
        <f t="shared" si="271"/>
        <v>959537</v>
      </c>
      <c r="I5367" s="2" t="s">
        <v>1900</v>
      </c>
      <c r="J5367" s="2" t="s">
        <v>441</v>
      </c>
      <c r="K5367" s="1">
        <f>+VLOOKUP(B5367,[41]Sheet1!$A:$I,6,0)</f>
        <v>888463</v>
      </c>
      <c r="L5367" s="1">
        <f t="shared" si="272"/>
        <v>3</v>
      </c>
      <c r="M5367" s="6">
        <f>+VLOOKUP(B5367,[41]Sheet1!$A:$I,9,0)</f>
        <v>45841</v>
      </c>
      <c r="N5367" t="s">
        <v>7120</v>
      </c>
      <c r="R5367" s="4"/>
    </row>
    <row r="5368" spans="1:18" hidden="1" x14ac:dyDescent="0.2">
      <c r="A5368" s="6">
        <v>45832</v>
      </c>
      <c r="B5368" s="2">
        <v>38913</v>
      </c>
      <c r="C5368" s="2" t="s">
        <v>6517</v>
      </c>
      <c r="D5368" s="2" t="s">
        <v>7085</v>
      </c>
      <c r="E5368" s="1">
        <v>558030</v>
      </c>
      <c r="F5368" s="8" t="s">
        <v>316</v>
      </c>
      <c r="G5368" s="1">
        <v>44642</v>
      </c>
      <c r="H5368" s="1">
        <f t="shared" si="271"/>
        <v>602672</v>
      </c>
      <c r="I5368" s="2" t="s">
        <v>944</v>
      </c>
      <c r="J5368" s="2" t="s">
        <v>319</v>
      </c>
      <c r="K5368" s="1">
        <f>+VLOOKUP(B5368,[41]Sheet1!$A:$I,6,0)</f>
        <v>558025</v>
      </c>
      <c r="L5368" s="1">
        <f t="shared" si="272"/>
        <v>-5</v>
      </c>
      <c r="M5368" s="6">
        <f>+VLOOKUP(B5368,[41]Sheet1!$A:$I,9,0)</f>
        <v>45841</v>
      </c>
      <c r="N5368" t="s">
        <v>7120</v>
      </c>
      <c r="R5368" s="4"/>
    </row>
    <row r="5369" spans="1:18" hidden="1" x14ac:dyDescent="0.2">
      <c r="A5369" s="6">
        <v>45832</v>
      </c>
      <c r="B5369" s="2">
        <v>38914</v>
      </c>
      <c r="C5369" s="2" t="s">
        <v>6517</v>
      </c>
      <c r="D5369" s="2" t="s">
        <v>7086</v>
      </c>
      <c r="E5369" s="1">
        <v>1072050</v>
      </c>
      <c r="F5369" s="8" t="s">
        <v>316</v>
      </c>
      <c r="G5369" s="1">
        <v>85764</v>
      </c>
      <c r="H5369" s="1">
        <f t="shared" si="271"/>
        <v>1157814</v>
      </c>
      <c r="I5369" s="2" t="s">
        <v>431</v>
      </c>
      <c r="J5369" s="2" t="s">
        <v>2857</v>
      </c>
      <c r="K5369" s="1">
        <f>+VLOOKUP(B5369,[41]Sheet1!$A:$I,6,0)</f>
        <v>1072050</v>
      </c>
      <c r="L5369" s="1">
        <f t="shared" si="272"/>
        <v>0</v>
      </c>
      <c r="M5369" s="6">
        <f>+VLOOKUP(B5369,[41]Sheet1!$A:$I,9,0)</f>
        <v>45841</v>
      </c>
      <c r="N5369" t="s">
        <v>7120</v>
      </c>
      <c r="R5369" s="4"/>
    </row>
    <row r="5370" spans="1:18" hidden="1" x14ac:dyDescent="0.2">
      <c r="A5370" s="6">
        <v>45832</v>
      </c>
      <c r="B5370" s="2">
        <v>38915</v>
      </c>
      <c r="C5370" s="2" t="s">
        <v>6517</v>
      </c>
      <c r="D5370" s="2" t="s">
        <v>7087</v>
      </c>
      <c r="E5370" s="1">
        <v>2381320</v>
      </c>
      <c r="F5370" s="8" t="s">
        <v>316</v>
      </c>
      <c r="G5370" s="1">
        <v>190506</v>
      </c>
      <c r="H5370" s="1">
        <f t="shared" si="271"/>
        <v>2571826</v>
      </c>
      <c r="I5370" s="2" t="s">
        <v>2445</v>
      </c>
      <c r="J5370" s="2" t="s">
        <v>1098</v>
      </c>
      <c r="K5370" s="1">
        <f>+VLOOKUP(B5370,[41]Sheet1!$A:$I,6,0)</f>
        <v>2381325</v>
      </c>
      <c r="L5370" s="1">
        <f t="shared" si="272"/>
        <v>5</v>
      </c>
      <c r="M5370" s="6">
        <f>+VLOOKUP(B5370,[41]Sheet1!$A:$I,9,0)</f>
        <v>45841</v>
      </c>
      <c r="N5370" t="s">
        <v>7120</v>
      </c>
      <c r="R5370" s="4"/>
    </row>
    <row r="5371" spans="1:18" hidden="1" x14ac:dyDescent="0.2">
      <c r="A5371" s="6">
        <v>45832</v>
      </c>
      <c r="B5371" s="2">
        <v>38916</v>
      </c>
      <c r="C5371" s="2" t="s">
        <v>6517</v>
      </c>
      <c r="D5371" s="2" t="s">
        <v>7088</v>
      </c>
      <c r="E5371" s="1">
        <v>1248320</v>
      </c>
      <c r="F5371" s="8" t="s">
        <v>316</v>
      </c>
      <c r="G5371" s="1">
        <v>99866</v>
      </c>
      <c r="H5371" s="1">
        <f t="shared" si="271"/>
        <v>1348186</v>
      </c>
      <c r="I5371" s="2" t="s">
        <v>2818</v>
      </c>
      <c r="J5371" s="2" t="s">
        <v>364</v>
      </c>
      <c r="K5371" s="1">
        <f>+VLOOKUP(B5371,[41]Sheet1!$A:$I,6,0)</f>
        <v>1248325</v>
      </c>
      <c r="L5371" s="1">
        <f t="shared" si="272"/>
        <v>5</v>
      </c>
      <c r="M5371" s="6">
        <f>+VLOOKUP(B5371,[41]Sheet1!$A:$I,9,0)</f>
        <v>45841</v>
      </c>
      <c r="N5371" t="s">
        <v>7120</v>
      </c>
      <c r="R5371" s="4"/>
    </row>
    <row r="5372" spans="1:18" hidden="1" x14ac:dyDescent="0.2">
      <c r="A5372" s="6">
        <v>45832</v>
      </c>
      <c r="B5372" s="2">
        <v>38917</v>
      </c>
      <c r="C5372" s="2" t="s">
        <v>6517</v>
      </c>
      <c r="D5372" s="2" t="s">
        <v>7089</v>
      </c>
      <c r="E5372" s="1">
        <v>2381320</v>
      </c>
      <c r="F5372" s="8" t="s">
        <v>316</v>
      </c>
      <c r="G5372" s="1">
        <v>190506</v>
      </c>
      <c r="H5372" s="1">
        <f t="shared" si="271"/>
        <v>2571826</v>
      </c>
      <c r="I5372" s="2" t="s">
        <v>2818</v>
      </c>
      <c r="J5372" s="2" t="s">
        <v>364</v>
      </c>
      <c r="K5372" s="1">
        <f>+VLOOKUP(B5372,[41]Sheet1!$A:$I,6,0)</f>
        <v>2381325</v>
      </c>
      <c r="L5372" s="1">
        <f t="shared" si="272"/>
        <v>5</v>
      </c>
      <c r="M5372" s="6">
        <f>+VLOOKUP(B5372,[41]Sheet1!$A:$I,9,0)</f>
        <v>45841</v>
      </c>
      <c r="N5372" t="s">
        <v>7120</v>
      </c>
      <c r="R5372" s="4"/>
    </row>
    <row r="5373" spans="1:18" hidden="1" x14ac:dyDescent="0.2">
      <c r="A5373" s="6">
        <v>45832</v>
      </c>
      <c r="B5373" s="2">
        <v>38918</v>
      </c>
      <c r="C5373" s="2" t="s">
        <v>6517</v>
      </c>
      <c r="D5373" s="2" t="s">
        <v>7090</v>
      </c>
      <c r="E5373" s="1">
        <v>888460</v>
      </c>
      <c r="F5373" s="8" t="s">
        <v>316</v>
      </c>
      <c r="G5373" s="1">
        <v>71077</v>
      </c>
      <c r="H5373" s="1">
        <f t="shared" si="271"/>
        <v>959537</v>
      </c>
      <c r="I5373" s="2" t="s">
        <v>124</v>
      </c>
      <c r="J5373" s="2" t="s">
        <v>1197</v>
      </c>
      <c r="K5373" s="1">
        <f>+VLOOKUP(B5373,[41]Sheet1!$A:$I,6,0)</f>
        <v>888463</v>
      </c>
      <c r="L5373" s="1">
        <f t="shared" si="272"/>
        <v>3</v>
      </c>
      <c r="M5373" s="6">
        <f>+VLOOKUP(B5373,[41]Sheet1!$A:$I,9,0)</f>
        <v>45841</v>
      </c>
      <c r="N5373" t="s">
        <v>7120</v>
      </c>
      <c r="R5373" s="4"/>
    </row>
    <row r="5374" spans="1:18" hidden="1" x14ac:dyDescent="0.2">
      <c r="A5374" s="6">
        <v>45832</v>
      </c>
      <c r="B5374" s="2">
        <v>38919</v>
      </c>
      <c r="C5374" s="2" t="s">
        <v>6517</v>
      </c>
      <c r="D5374" s="2" t="s">
        <v>7091</v>
      </c>
      <c r="E5374" s="1">
        <v>888460</v>
      </c>
      <c r="F5374" s="8" t="s">
        <v>316</v>
      </c>
      <c r="G5374" s="1">
        <v>71077</v>
      </c>
      <c r="H5374" s="1">
        <f t="shared" si="271"/>
        <v>959537</v>
      </c>
      <c r="I5374" s="2" t="s">
        <v>24</v>
      </c>
      <c r="J5374" s="2" t="s">
        <v>349</v>
      </c>
      <c r="K5374" s="1">
        <f>+VLOOKUP(B5374,[41]Sheet1!$A:$I,6,0)</f>
        <v>888463</v>
      </c>
      <c r="L5374" s="1">
        <f t="shared" si="272"/>
        <v>3</v>
      </c>
      <c r="M5374" s="6">
        <f>+VLOOKUP(B5374,[41]Sheet1!$A:$I,9,0)</f>
        <v>45841</v>
      </c>
      <c r="N5374" t="s">
        <v>7120</v>
      </c>
      <c r="R5374" s="4"/>
    </row>
    <row r="5375" spans="1:18" hidden="1" x14ac:dyDescent="0.2">
      <c r="A5375" s="6">
        <v>45834</v>
      </c>
      <c r="B5375" s="2">
        <v>1179</v>
      </c>
      <c r="C5375" s="2" t="s">
        <v>6529</v>
      </c>
      <c r="D5375" s="2" t="s">
        <v>1889</v>
      </c>
      <c r="E5375" s="1">
        <v>-50183</v>
      </c>
      <c r="F5375" s="8" t="s">
        <v>316</v>
      </c>
      <c r="G5375" s="1">
        <v>-4015</v>
      </c>
      <c r="H5375" s="1">
        <f t="shared" si="271"/>
        <v>-54198</v>
      </c>
      <c r="I5375" s="2" t="s">
        <v>1222</v>
      </c>
      <c r="J5375" s="2" t="s">
        <v>915</v>
      </c>
      <c r="K5375" s="1">
        <f>+VLOOKUP(B5375,[41]Sheet1!$A:$I,6,0)</f>
        <v>-50187</v>
      </c>
      <c r="L5375" s="1">
        <f t="shared" si="272"/>
        <v>-4</v>
      </c>
      <c r="M5375" s="6">
        <f>+VLOOKUP(B5375,[41]Sheet1!$A:$I,9,0)</f>
        <v>45841</v>
      </c>
      <c r="N5375" t="s">
        <v>7120</v>
      </c>
      <c r="R5375" s="4"/>
    </row>
    <row r="5376" spans="1:18" hidden="1" x14ac:dyDescent="0.2">
      <c r="A5376" s="6">
        <v>45834</v>
      </c>
      <c r="B5376" s="2">
        <v>1180</v>
      </c>
      <c r="C5376" s="2" t="s">
        <v>6529</v>
      </c>
      <c r="D5376" s="2" t="s">
        <v>1889</v>
      </c>
      <c r="E5376" s="1">
        <v>-88846</v>
      </c>
      <c r="F5376" s="8" t="s">
        <v>316</v>
      </c>
      <c r="G5376" s="1">
        <v>-7108</v>
      </c>
      <c r="H5376" s="1">
        <f t="shared" si="271"/>
        <v>-95954</v>
      </c>
      <c r="I5376" s="2" t="s">
        <v>1222</v>
      </c>
      <c r="J5376" s="2" t="s">
        <v>915</v>
      </c>
      <c r="K5376" s="1">
        <f>+VLOOKUP(B5376,[41]Sheet1!$A:$I,6,0)</f>
        <v>-88850</v>
      </c>
      <c r="L5376" s="1">
        <f t="shared" si="272"/>
        <v>-4</v>
      </c>
      <c r="M5376" s="6">
        <f>+VLOOKUP(B5376,[41]Sheet1!$A:$I,9,0)</f>
        <v>45841</v>
      </c>
      <c r="N5376" t="s">
        <v>7120</v>
      </c>
      <c r="R5376" s="4"/>
    </row>
    <row r="5377" spans="1:18" hidden="1" x14ac:dyDescent="0.2">
      <c r="A5377" s="6">
        <v>45834</v>
      </c>
      <c r="B5377" s="2">
        <v>1181</v>
      </c>
      <c r="C5377" s="2" t="s">
        <v>6529</v>
      </c>
      <c r="D5377" s="2" t="s">
        <v>1889</v>
      </c>
      <c r="E5377" s="1">
        <v>-62416</v>
      </c>
      <c r="F5377" s="8" t="s">
        <v>316</v>
      </c>
      <c r="G5377" s="1">
        <v>-4993</v>
      </c>
      <c r="H5377" s="1">
        <f t="shared" si="271"/>
        <v>-67409</v>
      </c>
      <c r="I5377" s="2" t="s">
        <v>1222</v>
      </c>
      <c r="J5377" s="2" t="s">
        <v>915</v>
      </c>
      <c r="K5377" s="1">
        <f>+VLOOKUP(B5377,[41]Sheet1!$A:$I,6,0)</f>
        <v>-62412</v>
      </c>
      <c r="L5377" s="1">
        <f t="shared" si="272"/>
        <v>4</v>
      </c>
      <c r="M5377" s="6">
        <f>+VLOOKUP(B5377,[41]Sheet1!$A:$I,9,0)</f>
        <v>45841</v>
      </c>
      <c r="N5377" t="s">
        <v>7120</v>
      </c>
      <c r="R5377" s="4"/>
    </row>
    <row r="5378" spans="1:18" hidden="1" x14ac:dyDescent="0.2">
      <c r="A5378" s="6">
        <v>45834</v>
      </c>
      <c r="B5378" s="2">
        <v>40119</v>
      </c>
      <c r="C5378" s="2" t="s">
        <v>6517</v>
      </c>
      <c r="D5378" s="2" t="s">
        <v>7092</v>
      </c>
      <c r="E5378" s="1">
        <v>1003660</v>
      </c>
      <c r="F5378" s="8" t="s">
        <v>316</v>
      </c>
      <c r="G5378" s="1">
        <v>80293</v>
      </c>
      <c r="H5378" s="1">
        <f t="shared" si="271"/>
        <v>1083953</v>
      </c>
      <c r="I5378" s="2" t="s">
        <v>2355</v>
      </c>
      <c r="J5378" s="2" t="s">
        <v>2013</v>
      </c>
      <c r="K5378" s="1">
        <f>+VLOOKUP(B5378,[41]Sheet1!$A:$I,6,0)</f>
        <v>1003663</v>
      </c>
      <c r="L5378" s="1">
        <f t="shared" si="272"/>
        <v>3</v>
      </c>
      <c r="M5378" s="6">
        <f>+VLOOKUP(B5378,[41]Sheet1!$A:$I,9,0)</f>
        <v>45841</v>
      </c>
      <c r="N5378" t="s">
        <v>7120</v>
      </c>
      <c r="R5378" s="4"/>
    </row>
    <row r="5379" spans="1:18" hidden="1" x14ac:dyDescent="0.2">
      <c r="A5379" s="6">
        <v>45834</v>
      </c>
      <c r="B5379" s="2">
        <v>40120</v>
      </c>
      <c r="C5379" s="2" t="s">
        <v>6517</v>
      </c>
      <c r="D5379" s="2" t="s">
        <v>7093</v>
      </c>
      <c r="E5379" s="1">
        <v>2665380</v>
      </c>
      <c r="F5379" s="8" t="s">
        <v>316</v>
      </c>
      <c r="G5379" s="1">
        <v>213230</v>
      </c>
      <c r="H5379" s="1">
        <f t="shared" si="271"/>
        <v>2878610</v>
      </c>
      <c r="I5379" s="2" t="s">
        <v>2355</v>
      </c>
      <c r="J5379" s="2" t="s">
        <v>2013</v>
      </c>
      <c r="K5379" s="1">
        <f>+VLOOKUP(B5379,[41]Sheet1!$A:$I,6,0)</f>
        <v>2665375</v>
      </c>
      <c r="L5379" s="1">
        <f t="shared" si="272"/>
        <v>-5</v>
      </c>
      <c r="M5379" s="6">
        <f>+VLOOKUP(B5379,[41]Sheet1!$A:$I,9,0)</f>
        <v>45841</v>
      </c>
      <c r="N5379" t="s">
        <v>7120</v>
      </c>
      <c r="R5379" s="4"/>
    </row>
    <row r="5380" spans="1:18" hidden="1" x14ac:dyDescent="0.2">
      <c r="A5380" s="6">
        <v>45834</v>
      </c>
      <c r="B5380" s="2">
        <v>40121</v>
      </c>
      <c r="C5380" s="2" t="s">
        <v>6517</v>
      </c>
      <c r="D5380" s="2" t="s">
        <v>7094</v>
      </c>
      <c r="E5380" s="1">
        <v>2381320</v>
      </c>
      <c r="F5380" s="8" t="s">
        <v>316</v>
      </c>
      <c r="G5380" s="1">
        <v>190506</v>
      </c>
      <c r="H5380" s="1">
        <f t="shared" si="271"/>
        <v>2571826</v>
      </c>
      <c r="I5380" s="2" t="s">
        <v>2339</v>
      </c>
      <c r="J5380" s="2" t="s">
        <v>1408</v>
      </c>
      <c r="K5380" s="1">
        <f>+VLOOKUP(B5380,[41]Sheet1!$A:$I,6,0)</f>
        <v>2381325</v>
      </c>
      <c r="L5380" s="1">
        <f t="shared" si="272"/>
        <v>5</v>
      </c>
      <c r="M5380" s="6">
        <f>+VLOOKUP(B5380,[41]Sheet1!$A:$I,9,0)</f>
        <v>45841</v>
      </c>
      <c r="N5380" t="s">
        <v>7120</v>
      </c>
      <c r="R5380" s="4"/>
    </row>
    <row r="5381" spans="1:18" hidden="1" x14ac:dyDescent="0.2">
      <c r="A5381" s="6">
        <v>45834</v>
      </c>
      <c r="B5381" s="2">
        <v>40122</v>
      </c>
      <c r="C5381" s="2" t="s">
        <v>6517</v>
      </c>
      <c r="D5381" s="2" t="s">
        <v>7095</v>
      </c>
      <c r="E5381" s="1">
        <v>3190265</v>
      </c>
      <c r="F5381" s="8" t="s">
        <v>316</v>
      </c>
      <c r="G5381" s="1">
        <v>255221</v>
      </c>
      <c r="H5381" s="1">
        <f t="shared" si="271"/>
        <v>3445486</v>
      </c>
      <c r="I5381" s="2" t="s">
        <v>1900</v>
      </c>
      <c r="J5381" s="2" t="s">
        <v>441</v>
      </c>
      <c r="K5381" s="1">
        <f>+VLOOKUP(B5381,[41]Sheet1!$A:$I,6,0)</f>
        <v>3190263</v>
      </c>
      <c r="L5381" s="1">
        <f t="shared" si="272"/>
        <v>-2</v>
      </c>
      <c r="M5381" s="6">
        <f>+VLOOKUP(B5381,[41]Sheet1!$A:$I,9,0)</f>
        <v>45841</v>
      </c>
      <c r="N5381" t="s">
        <v>7120</v>
      </c>
      <c r="R5381" s="4"/>
    </row>
    <row r="5382" spans="1:18" hidden="1" x14ac:dyDescent="0.2">
      <c r="A5382" s="6">
        <v>45835</v>
      </c>
      <c r="B5382" s="2">
        <v>40631</v>
      </c>
      <c r="C5382" s="2" t="s">
        <v>6517</v>
      </c>
      <c r="D5382" s="2" t="s">
        <v>7096</v>
      </c>
      <c r="E5382" s="1">
        <v>2665380</v>
      </c>
      <c r="F5382" s="8" t="s">
        <v>316</v>
      </c>
      <c r="G5382" s="1">
        <v>213230</v>
      </c>
      <c r="H5382" s="1">
        <f t="shared" si="271"/>
        <v>2878610</v>
      </c>
      <c r="I5382" s="2" t="s">
        <v>1893</v>
      </c>
      <c r="J5382" s="2" t="s">
        <v>375</v>
      </c>
      <c r="K5382" s="1">
        <f>+VLOOKUP(B5382,[41]Sheet1!$A:$I,6,0)</f>
        <v>2665375</v>
      </c>
      <c r="L5382" s="1">
        <f t="shared" si="272"/>
        <v>-5</v>
      </c>
      <c r="M5382" s="6">
        <f>+VLOOKUP(B5382,[41]Sheet1!$A:$I,9,0)</f>
        <v>45841</v>
      </c>
      <c r="N5382" t="s">
        <v>7120</v>
      </c>
      <c r="R5382" s="4"/>
    </row>
    <row r="5383" spans="1:18" hidden="1" x14ac:dyDescent="0.2">
      <c r="A5383" s="6">
        <v>45835</v>
      </c>
      <c r="B5383" s="2">
        <v>40632</v>
      </c>
      <c r="C5383" s="2" t="s">
        <v>6517</v>
      </c>
      <c r="D5383" s="2" t="s">
        <v>7097</v>
      </c>
      <c r="E5383" s="1">
        <v>4592745</v>
      </c>
      <c r="F5383" s="8" t="s">
        <v>316</v>
      </c>
      <c r="G5383" s="1">
        <v>367420</v>
      </c>
      <c r="H5383" s="1">
        <f t="shared" si="271"/>
        <v>4960165</v>
      </c>
      <c r="I5383" s="2" t="s">
        <v>1893</v>
      </c>
      <c r="J5383" s="2" t="s">
        <v>375</v>
      </c>
      <c r="K5383" s="1">
        <f>+VLOOKUP(B5383,[42]Sheet1!A$2:I$187,6,0)</f>
        <v>4592750</v>
      </c>
      <c r="L5383" s="1">
        <f t="shared" si="272"/>
        <v>5</v>
      </c>
      <c r="M5383" s="6">
        <f>+VLOOKUP(B5383,[42]Sheet1!A$2:I$187,9,0)</f>
        <v>45874</v>
      </c>
      <c r="N5383" t="s">
        <v>7289</v>
      </c>
      <c r="R5383" s="4"/>
    </row>
    <row r="5384" spans="1:18" hidden="1" x14ac:dyDescent="0.2">
      <c r="A5384" s="6">
        <v>45835</v>
      </c>
      <c r="B5384" s="2">
        <v>40633</v>
      </c>
      <c r="C5384" s="2" t="s">
        <v>6517</v>
      </c>
      <c r="D5384" s="2" t="s">
        <v>7098</v>
      </c>
      <c r="E5384" s="1">
        <v>624160</v>
      </c>
      <c r="F5384" s="8" t="s">
        <v>316</v>
      </c>
      <c r="G5384" s="1">
        <v>49933</v>
      </c>
      <c r="H5384" s="1">
        <f t="shared" si="271"/>
        <v>674093</v>
      </c>
      <c r="I5384" s="2" t="s">
        <v>1893</v>
      </c>
      <c r="J5384" s="2" t="s">
        <v>375</v>
      </c>
      <c r="K5384" s="1">
        <f>+VLOOKUP(B5384,[41]Sheet1!$A:$I,6,0)</f>
        <v>624163</v>
      </c>
      <c r="L5384" s="1">
        <f t="shared" si="272"/>
        <v>3</v>
      </c>
      <c r="M5384" s="6">
        <f>+VLOOKUP(B5384,[41]Sheet1!$A:$I,9,0)</f>
        <v>45841</v>
      </c>
      <c r="N5384" t="s">
        <v>7120</v>
      </c>
      <c r="R5384" s="4"/>
    </row>
    <row r="5385" spans="1:18" hidden="1" x14ac:dyDescent="0.2">
      <c r="A5385" s="6">
        <v>45835</v>
      </c>
      <c r="B5385" s="2">
        <v>40634</v>
      </c>
      <c r="C5385" s="2" t="s">
        <v>6517</v>
      </c>
      <c r="D5385" s="2" t="s">
        <v>7099</v>
      </c>
      <c r="E5385" s="1">
        <v>4442300</v>
      </c>
      <c r="F5385" s="8" t="s">
        <v>316</v>
      </c>
      <c r="G5385" s="1">
        <v>355384</v>
      </c>
      <c r="H5385" s="1">
        <f t="shared" si="271"/>
        <v>4797684</v>
      </c>
      <c r="I5385" s="2" t="s">
        <v>1893</v>
      </c>
      <c r="J5385" s="2" t="s">
        <v>375</v>
      </c>
      <c r="K5385" s="1">
        <f>+VLOOKUP(B5385,[41]Sheet1!$A:$I,6,0)</f>
        <v>4442300</v>
      </c>
      <c r="L5385" s="1">
        <f t="shared" si="272"/>
        <v>0</v>
      </c>
      <c r="M5385" s="6">
        <f>+VLOOKUP(B5385,[41]Sheet1!$A:$I,9,0)</f>
        <v>45841</v>
      </c>
      <c r="N5385" t="s">
        <v>7120</v>
      </c>
      <c r="R5385" s="4"/>
    </row>
    <row r="5386" spans="1:18" hidden="1" x14ac:dyDescent="0.2">
      <c r="A5386" s="6">
        <v>45835</v>
      </c>
      <c r="B5386" s="2">
        <v>40635</v>
      </c>
      <c r="C5386" s="2" t="s">
        <v>6517</v>
      </c>
      <c r="D5386" s="2" t="s">
        <v>7100</v>
      </c>
      <c r="E5386" s="1">
        <v>558030</v>
      </c>
      <c r="F5386" s="8" t="s">
        <v>316</v>
      </c>
      <c r="G5386" s="1">
        <v>44642</v>
      </c>
      <c r="H5386" s="1">
        <f t="shared" si="271"/>
        <v>602672</v>
      </c>
      <c r="I5386" s="2" t="s">
        <v>1893</v>
      </c>
      <c r="J5386" s="2" t="s">
        <v>375</v>
      </c>
      <c r="K5386" s="1">
        <f>+VLOOKUP(B5386,[41]Sheet1!$A:$I,6,0)</f>
        <v>558025</v>
      </c>
      <c r="L5386" s="1">
        <f t="shared" si="272"/>
        <v>-5</v>
      </c>
      <c r="M5386" s="6">
        <f>+VLOOKUP(B5386,[41]Sheet1!$A:$I,9,0)</f>
        <v>45841</v>
      </c>
      <c r="N5386" t="s">
        <v>7120</v>
      </c>
      <c r="R5386" s="4"/>
    </row>
    <row r="5387" spans="1:18" hidden="1" x14ac:dyDescent="0.2">
      <c r="A5387" s="6">
        <v>45835</v>
      </c>
      <c r="B5387" s="2">
        <v>40636</v>
      </c>
      <c r="C5387" s="2" t="s">
        <v>6517</v>
      </c>
      <c r="D5387" s="2" t="s">
        <v>7101</v>
      </c>
      <c r="E5387" s="1">
        <v>888460</v>
      </c>
      <c r="F5387" s="8" t="s">
        <v>316</v>
      </c>
      <c r="G5387" s="1">
        <v>71077</v>
      </c>
      <c r="H5387" s="1">
        <f t="shared" si="271"/>
        <v>959537</v>
      </c>
      <c r="I5387" s="2" t="s">
        <v>1893</v>
      </c>
      <c r="J5387" s="2" t="s">
        <v>375</v>
      </c>
      <c r="K5387" s="1">
        <f>+VLOOKUP(B5387,[41]Sheet1!$A:$I,6,0)</f>
        <v>888463</v>
      </c>
      <c r="L5387" s="1">
        <f t="shared" si="272"/>
        <v>3</v>
      </c>
      <c r="M5387" s="6">
        <f>+VLOOKUP(B5387,[41]Sheet1!$A:$I,9,0)</f>
        <v>45841</v>
      </c>
      <c r="N5387" t="s">
        <v>7120</v>
      </c>
      <c r="R5387" s="4"/>
    </row>
    <row r="5388" spans="1:18" hidden="1" x14ac:dyDescent="0.2">
      <c r="A5388" s="6">
        <v>45835</v>
      </c>
      <c r="B5388" s="2">
        <v>40637</v>
      </c>
      <c r="C5388" s="2" t="s">
        <v>6517</v>
      </c>
      <c r="D5388" s="2" t="s">
        <v>7102</v>
      </c>
      <c r="E5388" s="1">
        <v>964845</v>
      </c>
      <c r="F5388" s="8" t="s">
        <v>316</v>
      </c>
      <c r="G5388" s="1">
        <v>77188</v>
      </c>
      <c r="H5388" s="1">
        <f t="shared" si="271"/>
        <v>1042033</v>
      </c>
      <c r="I5388" s="2" t="s">
        <v>1893</v>
      </c>
      <c r="J5388" s="2" t="s">
        <v>375</v>
      </c>
      <c r="K5388" s="1">
        <f>+VLOOKUP(B5388,[41]Sheet1!$A:$I,6,0)</f>
        <v>964850</v>
      </c>
      <c r="L5388" s="1">
        <f t="shared" si="272"/>
        <v>5</v>
      </c>
      <c r="M5388" s="6">
        <f>+VLOOKUP(B5388,[41]Sheet1!$A:$I,9,0)</f>
        <v>45841</v>
      </c>
      <c r="N5388" t="s">
        <v>7120</v>
      </c>
      <c r="R5388" s="4"/>
    </row>
    <row r="5389" spans="1:18" hidden="1" x14ac:dyDescent="0.2">
      <c r="A5389" s="6">
        <v>45835</v>
      </c>
      <c r="B5389" s="2">
        <v>40638</v>
      </c>
      <c r="C5389" s="2" t="s">
        <v>6517</v>
      </c>
      <c r="D5389" s="2" t="s">
        <v>7103</v>
      </c>
      <c r="E5389" s="1">
        <v>2579200</v>
      </c>
      <c r="F5389" s="8" t="s">
        <v>316</v>
      </c>
      <c r="G5389" s="1">
        <v>206336</v>
      </c>
      <c r="H5389" s="1">
        <f t="shared" si="271"/>
        <v>2785536</v>
      </c>
      <c r="I5389" s="2" t="s">
        <v>1893</v>
      </c>
      <c r="J5389" s="2" t="s">
        <v>375</v>
      </c>
      <c r="K5389" s="1">
        <f>+VLOOKUP(B5389,[41]Sheet1!$A:$I,6,0)</f>
        <v>2579200</v>
      </c>
      <c r="L5389" s="1">
        <f t="shared" si="272"/>
        <v>0</v>
      </c>
      <c r="M5389" s="6">
        <f>+VLOOKUP(B5389,[41]Sheet1!$A:$I,9,0)</f>
        <v>45841</v>
      </c>
      <c r="N5389" t="s">
        <v>7120</v>
      </c>
      <c r="R5389" s="4"/>
    </row>
    <row r="5390" spans="1:18" hidden="1" x14ac:dyDescent="0.2">
      <c r="A5390" s="6">
        <v>45838</v>
      </c>
      <c r="B5390" s="2">
        <v>40751</v>
      </c>
      <c r="C5390" s="2" t="s">
        <v>6517</v>
      </c>
      <c r="D5390" s="2" t="s">
        <v>7104</v>
      </c>
      <c r="E5390" s="1">
        <v>1116060</v>
      </c>
      <c r="F5390" s="8" t="s">
        <v>316</v>
      </c>
      <c r="G5390" s="1">
        <v>89285</v>
      </c>
      <c r="H5390" s="1">
        <f t="shared" si="271"/>
        <v>1205345</v>
      </c>
      <c r="I5390" s="2" t="s">
        <v>1893</v>
      </c>
      <c r="J5390" s="2" t="s">
        <v>375</v>
      </c>
      <c r="K5390" s="1">
        <f>+VLOOKUP(B5390,[42]Sheet1!A$2:I$187,6,0)</f>
        <v>1116063</v>
      </c>
      <c r="L5390" s="1">
        <f t="shared" si="272"/>
        <v>3</v>
      </c>
      <c r="M5390" s="6">
        <f>+VLOOKUP(B5390,[42]Sheet1!A$2:I$187,9,0)</f>
        <v>45874</v>
      </c>
      <c r="N5390" t="s">
        <v>7289</v>
      </c>
      <c r="R5390" s="4"/>
    </row>
    <row r="5391" spans="1:18" hidden="1" x14ac:dyDescent="0.2">
      <c r="A5391" s="6">
        <v>45838</v>
      </c>
      <c r="B5391" s="2">
        <v>40752</v>
      </c>
      <c r="C5391" s="2" t="s">
        <v>6517</v>
      </c>
      <c r="D5391" s="2" t="s">
        <v>7105</v>
      </c>
      <c r="E5391" s="1">
        <v>3190265</v>
      </c>
      <c r="F5391" s="8" t="s">
        <v>316</v>
      </c>
      <c r="G5391" s="1">
        <v>255221</v>
      </c>
      <c r="H5391" s="1">
        <f t="shared" ref="H5391:H5405" si="273">+E5391+G5391</f>
        <v>3445486</v>
      </c>
      <c r="I5391" s="2" t="s">
        <v>1893</v>
      </c>
      <c r="J5391" s="2" t="s">
        <v>375</v>
      </c>
      <c r="K5391" s="1">
        <f>+VLOOKUP(B5391,[42]Sheet1!A$2:I$187,6,0)</f>
        <v>3190263</v>
      </c>
      <c r="L5391" s="1">
        <f t="shared" si="272"/>
        <v>-2</v>
      </c>
      <c r="M5391" s="6">
        <f>+VLOOKUP(B5391,[42]Sheet1!A$2:I$187,9,0)</f>
        <v>45874</v>
      </c>
      <c r="N5391" t="s">
        <v>7289</v>
      </c>
      <c r="R5391" s="4"/>
    </row>
    <row r="5392" spans="1:18" hidden="1" x14ac:dyDescent="0.2">
      <c r="A5392" s="6">
        <v>45838</v>
      </c>
      <c r="B5392" s="2">
        <v>40753</v>
      </c>
      <c r="C5392" s="2" t="s">
        <v>6517</v>
      </c>
      <c r="D5392" s="2" t="s">
        <v>7106</v>
      </c>
      <c r="E5392" s="1">
        <v>1248320</v>
      </c>
      <c r="F5392" s="8" t="s">
        <v>316</v>
      </c>
      <c r="G5392" s="1">
        <v>99866</v>
      </c>
      <c r="H5392" s="1">
        <f t="shared" si="273"/>
        <v>1348186</v>
      </c>
      <c r="I5392" s="2" t="s">
        <v>1893</v>
      </c>
      <c r="J5392" s="2" t="s">
        <v>375</v>
      </c>
      <c r="K5392" s="1">
        <f>+VLOOKUP(B5392,[42]Sheet1!A$2:I$187,6,0)</f>
        <v>1248325</v>
      </c>
      <c r="L5392" s="1">
        <f t="shared" si="272"/>
        <v>5</v>
      </c>
      <c r="M5392" s="6">
        <f>+VLOOKUP(B5392,[42]Sheet1!A$2:I$187,9,0)</f>
        <v>45874</v>
      </c>
      <c r="N5392" t="s">
        <v>7289</v>
      </c>
      <c r="R5392" s="4"/>
    </row>
    <row r="5393" spans="1:18" hidden="1" x14ac:dyDescent="0.2">
      <c r="A5393" s="6">
        <v>45838</v>
      </c>
      <c r="B5393" s="2">
        <v>40754</v>
      </c>
      <c r="C5393" s="2" t="s">
        <v>6517</v>
      </c>
      <c r="D5393" s="2" t="s">
        <v>7107</v>
      </c>
      <c r="E5393" s="1">
        <v>4442300</v>
      </c>
      <c r="F5393" s="8" t="s">
        <v>316</v>
      </c>
      <c r="G5393" s="1">
        <v>355384</v>
      </c>
      <c r="H5393" s="1">
        <f t="shared" si="273"/>
        <v>4797684</v>
      </c>
      <c r="I5393" s="2" t="s">
        <v>1893</v>
      </c>
      <c r="J5393" s="2" t="s">
        <v>375</v>
      </c>
      <c r="K5393" s="1">
        <f>+VLOOKUP(B5393,[42]Sheet1!A$2:I$187,6,0)</f>
        <v>4442300</v>
      </c>
      <c r="L5393" s="1">
        <f t="shared" si="272"/>
        <v>0</v>
      </c>
      <c r="M5393" s="6">
        <f>+VLOOKUP(B5393,[42]Sheet1!A$2:I$187,9,0)</f>
        <v>45874</v>
      </c>
      <c r="N5393" t="s">
        <v>7289</v>
      </c>
      <c r="R5393" s="4"/>
    </row>
    <row r="5394" spans="1:18" hidden="1" x14ac:dyDescent="0.2">
      <c r="A5394" s="6">
        <v>45838</v>
      </c>
      <c r="B5394" s="2">
        <v>40755</v>
      </c>
      <c r="C5394" s="2" t="s">
        <v>6517</v>
      </c>
      <c r="D5394" s="2" t="s">
        <v>7108</v>
      </c>
      <c r="E5394" s="1">
        <v>4542666</v>
      </c>
      <c r="F5394" s="8" t="s">
        <v>316</v>
      </c>
      <c r="G5394" s="1">
        <v>363413</v>
      </c>
      <c r="H5394" s="1">
        <f t="shared" si="273"/>
        <v>4906079</v>
      </c>
      <c r="I5394" s="2" t="s">
        <v>1893</v>
      </c>
      <c r="J5394" s="2" t="s">
        <v>375</v>
      </c>
      <c r="K5394" s="1">
        <f>+VLOOKUP(B5394,[42]Sheet1!A$2:I$187,6,0)</f>
        <v>4542663</v>
      </c>
      <c r="L5394" s="1">
        <f t="shared" si="272"/>
        <v>-3</v>
      </c>
      <c r="M5394" s="6">
        <f>+VLOOKUP(B5394,[42]Sheet1!A$2:I$187,9,0)</f>
        <v>45874</v>
      </c>
      <c r="N5394" t="s">
        <v>7289</v>
      </c>
      <c r="R5394" s="4"/>
    </row>
    <row r="5395" spans="1:18" hidden="1" x14ac:dyDescent="0.2">
      <c r="A5395" s="6">
        <v>45838</v>
      </c>
      <c r="B5395" s="2">
        <v>40757</v>
      </c>
      <c r="C5395" s="2" t="s">
        <v>6517</v>
      </c>
      <c r="D5395" s="2" t="s">
        <v>7109</v>
      </c>
      <c r="E5395" s="1">
        <v>4442300</v>
      </c>
      <c r="F5395" s="8" t="s">
        <v>316</v>
      </c>
      <c r="G5395" s="1">
        <v>355384</v>
      </c>
      <c r="H5395" s="1">
        <f t="shared" si="273"/>
        <v>4797684</v>
      </c>
      <c r="I5395" s="2" t="s">
        <v>1893</v>
      </c>
      <c r="J5395" s="2" t="s">
        <v>375</v>
      </c>
      <c r="K5395" s="1">
        <f>+VLOOKUP(B5395,[42]Sheet1!A$2:I$187,6,0)</f>
        <v>4442300</v>
      </c>
      <c r="L5395" s="1">
        <f t="shared" si="272"/>
        <v>0</v>
      </c>
      <c r="M5395" s="6">
        <f>+VLOOKUP(B5395,[42]Sheet1!A$2:I$187,9,0)</f>
        <v>45874</v>
      </c>
      <c r="N5395" t="s">
        <v>7289</v>
      </c>
      <c r="R5395" s="4"/>
    </row>
    <row r="5396" spans="1:18" hidden="1" x14ac:dyDescent="0.2">
      <c r="A5396" s="6">
        <v>45838</v>
      </c>
      <c r="B5396" s="2">
        <v>40763</v>
      </c>
      <c r="C5396" s="2" t="s">
        <v>6517</v>
      </c>
      <c r="D5396" s="2" t="s">
        <v>7110</v>
      </c>
      <c r="E5396" s="1">
        <v>8336440</v>
      </c>
      <c r="F5396" s="8" t="s">
        <v>316</v>
      </c>
      <c r="G5396" s="1">
        <v>666915</v>
      </c>
      <c r="H5396" s="1">
        <f t="shared" si="273"/>
        <v>9003355</v>
      </c>
      <c r="I5396" s="2" t="s">
        <v>2355</v>
      </c>
      <c r="J5396" s="2" t="s">
        <v>2013</v>
      </c>
      <c r="K5396" s="1">
        <f>+VLOOKUP(B5396,[42]Sheet1!A$2:I$187,6,0)</f>
        <v>8336438</v>
      </c>
      <c r="L5396" s="1">
        <f t="shared" si="272"/>
        <v>-2</v>
      </c>
      <c r="M5396" s="6">
        <f>+VLOOKUP(B5396,[42]Sheet1!A$2:I$187,9,0)</f>
        <v>45874</v>
      </c>
      <c r="N5396" t="s">
        <v>7289</v>
      </c>
      <c r="R5396" s="4"/>
    </row>
    <row r="5397" spans="1:18" hidden="1" x14ac:dyDescent="0.2">
      <c r="A5397" s="6">
        <v>45838</v>
      </c>
      <c r="B5397" s="2">
        <v>40764</v>
      </c>
      <c r="C5397" s="2" t="s">
        <v>6517</v>
      </c>
      <c r="D5397" s="2" t="s">
        <v>7111</v>
      </c>
      <c r="E5397" s="1">
        <v>10421920</v>
      </c>
      <c r="F5397" s="8" t="s">
        <v>316</v>
      </c>
      <c r="G5397" s="1">
        <v>833754</v>
      </c>
      <c r="H5397" s="1">
        <f t="shared" si="273"/>
        <v>11255674</v>
      </c>
      <c r="I5397" s="2" t="s">
        <v>2355</v>
      </c>
      <c r="J5397" s="2" t="s">
        <v>2013</v>
      </c>
      <c r="K5397" s="1">
        <f>+VLOOKUP(B5397,[42]Sheet1!A$2:I$187,6,0)</f>
        <v>10421925</v>
      </c>
      <c r="L5397" s="1">
        <f t="shared" si="272"/>
        <v>5</v>
      </c>
      <c r="M5397" s="6">
        <f>+VLOOKUP(B5397,[42]Sheet1!A$2:I$187,9,0)</f>
        <v>45874</v>
      </c>
      <c r="N5397" t="s">
        <v>7289</v>
      </c>
      <c r="R5397" s="4"/>
    </row>
    <row r="5398" spans="1:18" hidden="1" x14ac:dyDescent="0.2">
      <c r="A5398" s="6">
        <v>45838</v>
      </c>
      <c r="B5398" s="2">
        <v>40765</v>
      </c>
      <c r="C5398" s="2" t="s">
        <v>6517</v>
      </c>
      <c r="D5398" s="2" t="s">
        <v>7112</v>
      </c>
      <c r="E5398" s="1">
        <v>501830</v>
      </c>
      <c r="F5398" s="8" t="s">
        <v>316</v>
      </c>
      <c r="G5398" s="1">
        <v>40146</v>
      </c>
      <c r="H5398" s="1">
        <f t="shared" si="273"/>
        <v>541976</v>
      </c>
      <c r="I5398" s="2" t="s">
        <v>2119</v>
      </c>
      <c r="J5398" s="2" t="s">
        <v>1150</v>
      </c>
      <c r="K5398" s="1">
        <f>+VLOOKUP(B5398,[42]Sheet1!A$2:I$187,6,0)</f>
        <v>501825</v>
      </c>
      <c r="L5398" s="1">
        <f t="shared" si="272"/>
        <v>-5</v>
      </c>
      <c r="M5398" s="6">
        <f>+VLOOKUP(B5398,[42]Sheet1!A$2:I$187,9,0)</f>
        <v>45874</v>
      </c>
      <c r="N5398" t="s">
        <v>7289</v>
      </c>
      <c r="R5398" s="4"/>
    </row>
    <row r="5399" spans="1:18" hidden="1" x14ac:dyDescent="0.2">
      <c r="A5399" s="6">
        <v>45838</v>
      </c>
      <c r="B5399" s="2">
        <v>40766</v>
      </c>
      <c r="C5399" s="2" t="s">
        <v>6517</v>
      </c>
      <c r="D5399" s="2" t="s">
        <v>7113</v>
      </c>
      <c r="E5399" s="1">
        <v>558030</v>
      </c>
      <c r="F5399" s="8" t="s">
        <v>316</v>
      </c>
      <c r="G5399" s="1">
        <v>44642</v>
      </c>
      <c r="H5399" s="1">
        <f t="shared" si="273"/>
        <v>602672</v>
      </c>
      <c r="I5399" s="2" t="s">
        <v>1222</v>
      </c>
      <c r="J5399" s="2" t="s">
        <v>915</v>
      </c>
      <c r="K5399" s="1">
        <f>+VLOOKUP(B5399,[42]Sheet1!A$2:I$187,6,0)</f>
        <v>558025</v>
      </c>
      <c r="L5399" s="1">
        <f t="shared" si="272"/>
        <v>-5</v>
      </c>
      <c r="M5399" s="6">
        <f>+VLOOKUP(B5399,[42]Sheet1!A$2:I$187,9,0)</f>
        <v>45874</v>
      </c>
      <c r="N5399" t="s">
        <v>7289</v>
      </c>
      <c r="R5399" s="4"/>
    </row>
    <row r="5400" spans="1:18" hidden="1" x14ac:dyDescent="0.2">
      <c r="A5400" s="6">
        <v>45838</v>
      </c>
      <c r="B5400" s="2">
        <v>40767</v>
      </c>
      <c r="C5400" s="2" t="s">
        <v>6517</v>
      </c>
      <c r="D5400" s="2" t="s">
        <v>7114</v>
      </c>
      <c r="E5400" s="1">
        <v>4442300</v>
      </c>
      <c r="F5400" s="8" t="s">
        <v>316</v>
      </c>
      <c r="G5400" s="1">
        <v>355384</v>
      </c>
      <c r="H5400" s="1">
        <f t="shared" si="273"/>
        <v>4797684</v>
      </c>
      <c r="I5400" s="2" t="s">
        <v>2355</v>
      </c>
      <c r="J5400" s="2" t="s">
        <v>2013</v>
      </c>
      <c r="K5400" s="1">
        <f>+VLOOKUP(B5400,[42]Sheet1!A$2:I$187,6,0)</f>
        <v>4442300</v>
      </c>
      <c r="L5400" s="1">
        <f t="shared" si="272"/>
        <v>0</v>
      </c>
      <c r="M5400" s="6">
        <f>+VLOOKUP(B5400,[42]Sheet1!A$2:I$187,9,0)</f>
        <v>45874</v>
      </c>
      <c r="N5400" t="s">
        <v>7289</v>
      </c>
      <c r="R5400" s="4"/>
    </row>
    <row r="5401" spans="1:18" hidden="1" x14ac:dyDescent="0.2">
      <c r="A5401" s="6">
        <v>45838</v>
      </c>
      <c r="B5401" s="2">
        <v>40768</v>
      </c>
      <c r="C5401" s="2" t="s">
        <v>6517</v>
      </c>
      <c r="D5401" s="2" t="s">
        <v>7115</v>
      </c>
      <c r="E5401" s="1">
        <v>2496640</v>
      </c>
      <c r="F5401" s="8" t="s">
        <v>316</v>
      </c>
      <c r="G5401" s="1">
        <v>199731</v>
      </c>
      <c r="H5401" s="1">
        <f t="shared" si="273"/>
        <v>2696371</v>
      </c>
      <c r="I5401" s="2" t="s">
        <v>2355</v>
      </c>
      <c r="J5401" s="2" t="s">
        <v>2013</v>
      </c>
      <c r="K5401" s="1">
        <f>+VLOOKUP(B5401,[42]Sheet1!A$2:I$187,6,0)</f>
        <v>2496638</v>
      </c>
      <c r="L5401" s="1">
        <f t="shared" si="272"/>
        <v>-2</v>
      </c>
      <c r="M5401" s="6">
        <f>+VLOOKUP(B5401,[42]Sheet1!A$2:I$187,9,0)</f>
        <v>45874</v>
      </c>
      <c r="N5401" t="s">
        <v>7289</v>
      </c>
      <c r="R5401" s="4"/>
    </row>
    <row r="5402" spans="1:18" hidden="1" x14ac:dyDescent="0.2">
      <c r="A5402" s="6">
        <v>45838</v>
      </c>
      <c r="B5402" s="2">
        <v>40769</v>
      </c>
      <c r="C5402" s="2" t="s">
        <v>6517</v>
      </c>
      <c r="D5402" s="2" t="s">
        <v>7116</v>
      </c>
      <c r="E5402" s="1">
        <v>17658794</v>
      </c>
      <c r="F5402" s="8" t="s">
        <v>316</v>
      </c>
      <c r="G5402" s="1">
        <v>1412704</v>
      </c>
      <c r="H5402" s="1">
        <f t="shared" si="273"/>
        <v>19071498</v>
      </c>
      <c r="I5402" s="2" t="s">
        <v>2355</v>
      </c>
      <c r="J5402" s="2" t="s">
        <v>2013</v>
      </c>
      <c r="K5402" s="1">
        <f>+VLOOKUP(B5402,[42]Sheet1!A$2:I$187,6,0)</f>
        <v>17658800</v>
      </c>
      <c r="L5402" s="1">
        <f t="shared" si="272"/>
        <v>6</v>
      </c>
      <c r="M5402" s="6">
        <f>+VLOOKUP(B5402,[42]Sheet1!A$2:I$187,9,0)</f>
        <v>45874</v>
      </c>
      <c r="N5402" t="s">
        <v>7289</v>
      </c>
      <c r="R5402" s="4"/>
    </row>
    <row r="5403" spans="1:18" hidden="1" x14ac:dyDescent="0.2">
      <c r="A5403" s="6">
        <v>45838</v>
      </c>
      <c r="B5403" s="2">
        <v>40770</v>
      </c>
      <c r="C5403" s="2" t="s">
        <v>6517</v>
      </c>
      <c r="D5403" s="2" t="s">
        <v>7117</v>
      </c>
      <c r="E5403" s="1">
        <v>888460</v>
      </c>
      <c r="F5403" s="8" t="s">
        <v>316</v>
      </c>
      <c r="G5403" s="1">
        <v>71077</v>
      </c>
      <c r="H5403" s="1">
        <f t="shared" si="273"/>
        <v>959537</v>
      </c>
      <c r="I5403" s="2" t="s">
        <v>1900</v>
      </c>
      <c r="J5403" s="2" t="s">
        <v>441</v>
      </c>
      <c r="K5403" s="1">
        <f>+VLOOKUP(B5403,[42]Sheet1!A$2:I$187,6,0)</f>
        <v>888463</v>
      </c>
      <c r="L5403" s="1">
        <f t="shared" si="272"/>
        <v>3</v>
      </c>
      <c r="M5403" s="6">
        <f>+VLOOKUP(B5403,[42]Sheet1!A$2:I$187,9,0)</f>
        <v>45874</v>
      </c>
      <c r="N5403" t="s">
        <v>7289</v>
      </c>
      <c r="R5403" s="4"/>
    </row>
    <row r="5404" spans="1:18" hidden="1" x14ac:dyDescent="0.2">
      <c r="A5404" s="6">
        <v>45838</v>
      </c>
      <c r="B5404" s="2">
        <v>40771</v>
      </c>
      <c r="C5404" s="2" t="s">
        <v>6517</v>
      </c>
      <c r="D5404" s="2" t="s">
        <v>7118</v>
      </c>
      <c r="E5404" s="1">
        <v>1248320</v>
      </c>
      <c r="F5404" s="8" t="s">
        <v>316</v>
      </c>
      <c r="G5404" s="1">
        <v>99866</v>
      </c>
      <c r="H5404" s="1">
        <f t="shared" si="273"/>
        <v>1348186</v>
      </c>
      <c r="I5404" s="2" t="s">
        <v>944</v>
      </c>
      <c r="J5404" s="2" t="s">
        <v>319</v>
      </c>
      <c r="K5404" s="1">
        <f>+VLOOKUP(B5404,[42]Sheet1!A$2:I$187,6,0)</f>
        <v>1248325</v>
      </c>
      <c r="L5404" s="1">
        <f t="shared" si="272"/>
        <v>5</v>
      </c>
      <c r="M5404" s="6">
        <f>+VLOOKUP(B5404,[42]Sheet1!A$2:I$187,9,0)</f>
        <v>45874</v>
      </c>
      <c r="N5404" t="s">
        <v>7289</v>
      </c>
      <c r="R5404" s="4"/>
    </row>
    <row r="5405" spans="1:18" hidden="1" x14ac:dyDescent="0.2">
      <c r="A5405" s="6">
        <v>45838</v>
      </c>
      <c r="B5405" s="2">
        <v>40772</v>
      </c>
      <c r="C5405" s="2" t="s">
        <v>6517</v>
      </c>
      <c r="D5405" s="2" t="s">
        <v>7119</v>
      </c>
      <c r="E5405" s="1">
        <v>888460</v>
      </c>
      <c r="F5405" s="8" t="s">
        <v>316</v>
      </c>
      <c r="G5405" s="1">
        <v>71077</v>
      </c>
      <c r="H5405" s="1">
        <f t="shared" si="273"/>
        <v>959537</v>
      </c>
      <c r="I5405" s="2" t="s">
        <v>2339</v>
      </c>
      <c r="J5405" s="2" t="s">
        <v>1408</v>
      </c>
      <c r="K5405" s="1">
        <f>+VLOOKUP(B5405,[42]Sheet1!A$2:I$187,6,0)</f>
        <v>888463</v>
      </c>
      <c r="L5405" s="1">
        <f t="shared" si="272"/>
        <v>3</v>
      </c>
      <c r="M5405" s="6">
        <f>+VLOOKUP(B5405,[42]Sheet1!A$2:I$187,9,0)</f>
        <v>45874</v>
      </c>
      <c r="N5405" t="s">
        <v>7289</v>
      </c>
      <c r="R5405" s="4"/>
    </row>
    <row r="5406" spans="1:18" hidden="1" x14ac:dyDescent="0.2">
      <c r="A5406" s="6">
        <v>45852</v>
      </c>
      <c r="B5406" s="2">
        <v>44001</v>
      </c>
      <c r="C5406" s="2" t="s">
        <v>6517</v>
      </c>
      <c r="D5406" s="2" t="s">
        <v>7123</v>
      </c>
      <c r="E5406" s="1">
        <v>1840000</v>
      </c>
      <c r="F5406" s="8" t="s">
        <v>316</v>
      </c>
      <c r="G5406" s="1">
        <v>147200</v>
      </c>
      <c r="H5406" s="1">
        <v>1987200</v>
      </c>
      <c r="I5406" s="2" t="s">
        <v>2119</v>
      </c>
      <c r="J5406" s="2" t="s">
        <v>1150</v>
      </c>
      <c r="K5406" s="1">
        <f>+VLOOKUP(B5406,[42]Sheet1!A$2:I$187,6,0)</f>
        <v>1840000</v>
      </c>
      <c r="L5406" s="1">
        <f t="shared" ref="L5406:L5469" si="274">+K5406-E5406</f>
        <v>0</v>
      </c>
      <c r="M5406" s="6">
        <f>+VLOOKUP(B5406,[42]Sheet1!A$2:I$187,9,0)</f>
        <v>45874</v>
      </c>
      <c r="N5406" t="s">
        <v>7289</v>
      </c>
      <c r="R5406" s="4"/>
    </row>
    <row r="5407" spans="1:18" hidden="1" x14ac:dyDescent="0.2">
      <c r="A5407" s="6">
        <v>45852</v>
      </c>
      <c r="B5407" s="2">
        <v>44017</v>
      </c>
      <c r="C5407" s="2" t="s">
        <v>6517</v>
      </c>
      <c r="D5407" s="2" t="s">
        <v>7124</v>
      </c>
      <c r="E5407" s="1">
        <v>2024120</v>
      </c>
      <c r="F5407" s="8" t="s">
        <v>316</v>
      </c>
      <c r="G5407" s="1">
        <v>161930</v>
      </c>
      <c r="H5407" s="1">
        <v>2186050</v>
      </c>
      <c r="I5407" s="2" t="s">
        <v>2119</v>
      </c>
      <c r="J5407" s="2" t="s">
        <v>1150</v>
      </c>
      <c r="K5407" s="1">
        <f>+VLOOKUP(B5407,[42]Sheet1!A$2:I$187,6,0)</f>
        <v>2024125</v>
      </c>
      <c r="L5407" s="1">
        <f t="shared" si="274"/>
        <v>5</v>
      </c>
      <c r="M5407" s="6">
        <f>+VLOOKUP(B5407,[42]Sheet1!A$2:I$187,9,0)</f>
        <v>45874</v>
      </c>
      <c r="N5407" t="s">
        <v>7289</v>
      </c>
      <c r="R5407" s="4"/>
    </row>
    <row r="5408" spans="1:18" hidden="1" x14ac:dyDescent="0.2">
      <c r="A5408" s="6">
        <v>45852</v>
      </c>
      <c r="B5408" s="2">
        <v>44019</v>
      </c>
      <c r="C5408" s="2" t="s">
        <v>6517</v>
      </c>
      <c r="D5408" s="2" t="s">
        <v>7125</v>
      </c>
      <c r="E5408" s="1">
        <v>1248320</v>
      </c>
      <c r="F5408" s="8" t="s">
        <v>316</v>
      </c>
      <c r="G5408" s="1">
        <v>99866</v>
      </c>
      <c r="H5408" s="1">
        <v>1348186</v>
      </c>
      <c r="I5408" s="2" t="s">
        <v>2119</v>
      </c>
      <c r="J5408" s="2" t="s">
        <v>1150</v>
      </c>
      <c r="K5408" s="1">
        <f>+VLOOKUP(B5408,[42]Sheet1!A$2:I$187,6,0)</f>
        <v>1248325</v>
      </c>
      <c r="L5408" s="1">
        <f t="shared" si="274"/>
        <v>5</v>
      </c>
      <c r="M5408" s="6">
        <f>+VLOOKUP(B5408,[42]Sheet1!A$2:I$187,9,0)</f>
        <v>45874</v>
      </c>
      <c r="N5408" t="s">
        <v>7289</v>
      </c>
      <c r="R5408" s="4"/>
    </row>
    <row r="5409" spans="1:18" hidden="1" x14ac:dyDescent="0.2">
      <c r="A5409" s="6">
        <v>45852</v>
      </c>
      <c r="B5409" s="2">
        <v>44022</v>
      </c>
      <c r="C5409" s="2" t="s">
        <v>6517</v>
      </c>
      <c r="D5409" s="2" t="s">
        <v>7126</v>
      </c>
      <c r="E5409" s="1">
        <v>4048240</v>
      </c>
      <c r="F5409" s="8" t="s">
        <v>316</v>
      </c>
      <c r="G5409" s="1">
        <v>323859</v>
      </c>
      <c r="H5409" s="1">
        <v>4372099</v>
      </c>
      <c r="I5409" s="2" t="s">
        <v>2355</v>
      </c>
      <c r="J5409" s="2" t="s">
        <v>2013</v>
      </c>
      <c r="K5409" s="1">
        <f>+VLOOKUP(B5409,[42]Sheet1!A$2:I$187,6,0)</f>
        <v>4048238</v>
      </c>
      <c r="L5409" s="1">
        <f t="shared" si="274"/>
        <v>-2</v>
      </c>
      <c r="M5409" s="6">
        <f>+VLOOKUP(B5409,[42]Sheet1!A$2:I$187,9,0)</f>
        <v>45874</v>
      </c>
      <c r="N5409" t="s">
        <v>7289</v>
      </c>
      <c r="R5409" s="4"/>
    </row>
    <row r="5410" spans="1:18" hidden="1" x14ac:dyDescent="0.2">
      <c r="A5410" s="6">
        <v>45852</v>
      </c>
      <c r="B5410" s="2">
        <v>44025</v>
      </c>
      <c r="C5410" s="2" t="s">
        <v>6517</v>
      </c>
      <c r="D5410" s="2" t="s">
        <v>7127</v>
      </c>
      <c r="E5410" s="1">
        <v>1561690</v>
      </c>
      <c r="F5410" s="8" t="s">
        <v>316</v>
      </c>
      <c r="G5410" s="1">
        <v>124935</v>
      </c>
      <c r="H5410" s="1">
        <v>1686625</v>
      </c>
      <c r="I5410" s="2" t="s">
        <v>2355</v>
      </c>
      <c r="J5410" s="2" t="s">
        <v>2013</v>
      </c>
      <c r="K5410" s="1">
        <f>+VLOOKUP(B5410,[42]Sheet1!A$2:I$187,6,0)</f>
        <v>1561688</v>
      </c>
      <c r="L5410" s="1">
        <f t="shared" si="274"/>
        <v>-2</v>
      </c>
      <c r="M5410" s="6">
        <f>+VLOOKUP(B5410,[42]Sheet1!A$2:I$187,9,0)</f>
        <v>45874</v>
      </c>
      <c r="N5410" t="s">
        <v>7289</v>
      </c>
      <c r="R5410" s="4"/>
    </row>
    <row r="5411" spans="1:18" hidden="1" x14ac:dyDescent="0.2">
      <c r="A5411" s="6">
        <v>45852</v>
      </c>
      <c r="B5411" s="2">
        <v>44028</v>
      </c>
      <c r="C5411" s="2" t="s">
        <v>6517</v>
      </c>
      <c r="D5411" s="2" t="s">
        <v>7128</v>
      </c>
      <c r="E5411" s="1">
        <v>1248320</v>
      </c>
      <c r="F5411" s="8" t="s">
        <v>316</v>
      </c>
      <c r="G5411" s="1">
        <v>99866</v>
      </c>
      <c r="H5411" s="1">
        <v>1348186</v>
      </c>
      <c r="I5411" s="2" t="s">
        <v>2355</v>
      </c>
      <c r="J5411" s="2" t="s">
        <v>2013</v>
      </c>
      <c r="K5411" s="1">
        <f>+VLOOKUP(B5411,[42]Sheet1!A$2:I$187,6,0)</f>
        <v>1248325</v>
      </c>
      <c r="L5411" s="1">
        <f t="shared" si="274"/>
        <v>5</v>
      </c>
      <c r="M5411" s="6">
        <f>+VLOOKUP(B5411,[42]Sheet1!A$2:I$187,9,0)</f>
        <v>45874</v>
      </c>
      <c r="N5411" t="s">
        <v>7289</v>
      </c>
      <c r="R5411" s="4"/>
    </row>
    <row r="5412" spans="1:18" hidden="1" x14ac:dyDescent="0.2">
      <c r="A5412" s="6">
        <v>45852</v>
      </c>
      <c r="B5412" s="2">
        <v>44030</v>
      </c>
      <c r="C5412" s="2" t="s">
        <v>6517</v>
      </c>
      <c r="D5412" s="2" t="s">
        <v>7129</v>
      </c>
      <c r="E5412" s="1">
        <v>1003660</v>
      </c>
      <c r="F5412" s="8" t="s">
        <v>316</v>
      </c>
      <c r="G5412" s="1">
        <v>80293</v>
      </c>
      <c r="H5412" s="1">
        <v>1083953</v>
      </c>
      <c r="I5412" s="2" t="s">
        <v>2355</v>
      </c>
      <c r="J5412" s="2" t="s">
        <v>2013</v>
      </c>
      <c r="K5412" s="1">
        <f>+VLOOKUP(B5412,[42]Sheet1!A$2:I$187,6,0)</f>
        <v>1003663</v>
      </c>
      <c r="L5412" s="1">
        <f t="shared" si="274"/>
        <v>3</v>
      </c>
      <c r="M5412" s="6">
        <f>+VLOOKUP(B5412,[42]Sheet1!A$2:I$187,9,0)</f>
        <v>45874</v>
      </c>
      <c r="N5412" t="s">
        <v>7289</v>
      </c>
      <c r="R5412" s="4"/>
    </row>
    <row r="5413" spans="1:18" hidden="1" x14ac:dyDescent="0.2">
      <c r="A5413" s="6">
        <v>45852</v>
      </c>
      <c r="B5413" s="2">
        <v>44033</v>
      </c>
      <c r="C5413" s="2" t="s">
        <v>6517</v>
      </c>
      <c r="D5413" s="2" t="s">
        <v>7130</v>
      </c>
      <c r="E5413" s="1">
        <v>1840000</v>
      </c>
      <c r="F5413" s="8" t="s">
        <v>316</v>
      </c>
      <c r="G5413" s="1">
        <v>147200</v>
      </c>
      <c r="H5413" s="1">
        <v>1987200</v>
      </c>
      <c r="I5413" s="2" t="s">
        <v>2355</v>
      </c>
      <c r="J5413" s="2" t="s">
        <v>2013</v>
      </c>
      <c r="K5413" s="1">
        <f>+VLOOKUP(B5413,[42]Sheet1!A$2:I$187,6,0)</f>
        <v>1840000</v>
      </c>
      <c r="L5413" s="1">
        <f t="shared" si="274"/>
        <v>0</v>
      </c>
      <c r="M5413" s="6">
        <f>+VLOOKUP(B5413,[42]Sheet1!A$2:I$187,9,0)</f>
        <v>45874</v>
      </c>
      <c r="N5413" t="s">
        <v>7289</v>
      </c>
      <c r="R5413" s="4"/>
    </row>
    <row r="5414" spans="1:18" hidden="1" x14ac:dyDescent="0.2">
      <c r="A5414" s="6">
        <v>45852</v>
      </c>
      <c r="B5414" s="2">
        <v>44036</v>
      </c>
      <c r="C5414" s="2" t="s">
        <v>6517</v>
      </c>
      <c r="D5414" s="2" t="s">
        <v>7131</v>
      </c>
      <c r="E5414" s="1">
        <v>1248320</v>
      </c>
      <c r="F5414" s="8" t="s">
        <v>316</v>
      </c>
      <c r="G5414" s="1">
        <v>99866</v>
      </c>
      <c r="H5414" s="1">
        <v>1348186</v>
      </c>
      <c r="I5414" s="2" t="s">
        <v>1900</v>
      </c>
      <c r="J5414" s="2" t="s">
        <v>441</v>
      </c>
      <c r="K5414" s="1">
        <f>+VLOOKUP(B5414,[42]Sheet1!A$2:I$187,6,0)</f>
        <v>1248325</v>
      </c>
      <c r="L5414" s="1">
        <f t="shared" si="274"/>
        <v>5</v>
      </c>
      <c r="M5414" s="6">
        <f>+VLOOKUP(B5414,[42]Sheet1!A$2:I$187,9,0)</f>
        <v>45874</v>
      </c>
      <c r="N5414" t="s">
        <v>7289</v>
      </c>
      <c r="R5414" s="4"/>
    </row>
    <row r="5415" spans="1:18" hidden="1" x14ac:dyDescent="0.2">
      <c r="A5415" s="6">
        <v>45852</v>
      </c>
      <c r="B5415" s="2">
        <v>44037</v>
      </c>
      <c r="C5415" s="2" t="s">
        <v>6517</v>
      </c>
      <c r="D5415" s="2" t="s">
        <v>7132</v>
      </c>
      <c r="E5415" s="1">
        <v>1840000</v>
      </c>
      <c r="F5415" s="8" t="s">
        <v>316</v>
      </c>
      <c r="G5415" s="1">
        <v>147200</v>
      </c>
      <c r="H5415" s="1">
        <v>1987200</v>
      </c>
      <c r="I5415" s="2" t="s">
        <v>944</v>
      </c>
      <c r="J5415" s="2" t="s">
        <v>319</v>
      </c>
      <c r="K5415" s="1">
        <f>+VLOOKUP(B5415,[42]Sheet1!A$2:I$187,6,0)</f>
        <v>1840000</v>
      </c>
      <c r="L5415" s="1">
        <f t="shared" si="274"/>
        <v>0</v>
      </c>
      <c r="M5415" s="6">
        <f>+VLOOKUP(B5415,[42]Sheet1!A$2:I$187,9,0)</f>
        <v>45874</v>
      </c>
      <c r="N5415" t="s">
        <v>7289</v>
      </c>
      <c r="R5415" s="4"/>
    </row>
    <row r="5416" spans="1:18" hidden="1" x14ac:dyDescent="0.2">
      <c r="A5416" s="6">
        <v>45852</v>
      </c>
      <c r="B5416" s="2">
        <v>44038</v>
      </c>
      <c r="C5416" s="2" t="s">
        <v>6517</v>
      </c>
      <c r="D5416" s="2" t="s">
        <v>7133</v>
      </c>
      <c r="E5416" s="1">
        <v>2136780</v>
      </c>
      <c r="F5416" s="8" t="s">
        <v>316</v>
      </c>
      <c r="G5416" s="1">
        <v>170942</v>
      </c>
      <c r="H5416" s="1">
        <v>2307722</v>
      </c>
      <c r="I5416" s="2" t="s">
        <v>944</v>
      </c>
      <c r="J5416" s="2" t="s">
        <v>319</v>
      </c>
      <c r="K5416" s="1">
        <f>+VLOOKUP(B5416,[42]Sheet1!A$2:I$187,6,0)</f>
        <v>2136775</v>
      </c>
      <c r="L5416" s="1">
        <f t="shared" si="274"/>
        <v>-5</v>
      </c>
      <c r="M5416" s="6">
        <f>+VLOOKUP(B5416,[42]Sheet1!A$2:I$187,9,0)</f>
        <v>45874</v>
      </c>
      <c r="N5416" t="s">
        <v>7289</v>
      </c>
      <c r="R5416" s="4"/>
    </row>
    <row r="5417" spans="1:18" hidden="1" x14ac:dyDescent="0.2">
      <c r="A5417" s="6">
        <v>45852</v>
      </c>
      <c r="B5417" s="2">
        <v>44039</v>
      </c>
      <c r="C5417" s="2" t="s">
        <v>6517</v>
      </c>
      <c r="D5417" s="2" t="s">
        <v>7134</v>
      </c>
      <c r="E5417" s="1">
        <v>2525950</v>
      </c>
      <c r="F5417" s="8" t="s">
        <v>316</v>
      </c>
      <c r="G5417" s="1">
        <v>202076</v>
      </c>
      <c r="H5417" s="1">
        <v>2728026</v>
      </c>
      <c r="I5417" s="2" t="s">
        <v>2339</v>
      </c>
      <c r="J5417" s="2" t="s">
        <v>1408</v>
      </c>
      <c r="K5417" s="1">
        <f>+VLOOKUP(B5417,[42]Sheet1!A$2:I$187,6,0)</f>
        <v>2525950</v>
      </c>
      <c r="L5417" s="1">
        <f t="shared" si="274"/>
        <v>0</v>
      </c>
      <c r="M5417" s="6">
        <f>+VLOOKUP(B5417,[42]Sheet1!A$2:I$187,9,0)</f>
        <v>45874</v>
      </c>
      <c r="N5417" t="s">
        <v>7289</v>
      </c>
      <c r="R5417" s="4"/>
    </row>
    <row r="5418" spans="1:18" hidden="1" x14ac:dyDescent="0.2">
      <c r="A5418" s="6">
        <v>45852</v>
      </c>
      <c r="B5418" s="2">
        <v>44040</v>
      </c>
      <c r="C5418" s="2" t="s">
        <v>6517</v>
      </c>
      <c r="D5418" s="2" t="s">
        <v>7135</v>
      </c>
      <c r="E5418" s="1">
        <v>1248320</v>
      </c>
      <c r="F5418" s="8" t="s">
        <v>316</v>
      </c>
      <c r="G5418" s="1">
        <v>99866</v>
      </c>
      <c r="H5418" s="1">
        <v>1348186</v>
      </c>
      <c r="I5418" s="2" t="s">
        <v>2354</v>
      </c>
      <c r="J5418" s="2" t="s">
        <v>442</v>
      </c>
      <c r="K5418" s="1">
        <f>+VLOOKUP(B5418,[42]Sheet1!A$2:I$187,6,0)</f>
        <v>1248325</v>
      </c>
      <c r="L5418" s="1">
        <f t="shared" si="274"/>
        <v>5</v>
      </c>
      <c r="M5418" s="6">
        <f>+VLOOKUP(B5418,[42]Sheet1!A$2:I$187,9,0)</f>
        <v>45874</v>
      </c>
      <c r="N5418" t="s">
        <v>7289</v>
      </c>
      <c r="R5418" s="4"/>
    </row>
    <row r="5419" spans="1:18" hidden="1" x14ac:dyDescent="0.2">
      <c r="A5419" s="6">
        <v>45852</v>
      </c>
      <c r="B5419" s="2">
        <v>44041</v>
      </c>
      <c r="C5419" s="2" t="s">
        <v>6517</v>
      </c>
      <c r="D5419" s="2" t="s">
        <v>7136</v>
      </c>
      <c r="E5419" s="1">
        <v>4048240</v>
      </c>
      <c r="F5419" s="8" t="s">
        <v>316</v>
      </c>
      <c r="G5419" s="1">
        <v>323859</v>
      </c>
      <c r="H5419" s="1">
        <v>4372099</v>
      </c>
      <c r="I5419" s="2" t="s">
        <v>2818</v>
      </c>
      <c r="J5419" s="2" t="s">
        <v>364</v>
      </c>
      <c r="K5419" s="1">
        <f>+VLOOKUP(B5419,[42]Sheet1!A$2:I$187,6,0)</f>
        <v>4048238</v>
      </c>
      <c r="L5419" s="1">
        <f t="shared" si="274"/>
        <v>-2</v>
      </c>
      <c r="M5419" s="6">
        <f>+VLOOKUP(B5419,[42]Sheet1!A$2:I$187,9,0)</f>
        <v>45874</v>
      </c>
      <c r="N5419" t="s">
        <v>7289</v>
      </c>
      <c r="R5419" s="4"/>
    </row>
    <row r="5420" spans="1:18" hidden="1" x14ac:dyDescent="0.2">
      <c r="A5420" s="6">
        <v>45852</v>
      </c>
      <c r="B5420" s="2">
        <v>44042</v>
      </c>
      <c r="C5420" s="2" t="s">
        <v>6517</v>
      </c>
      <c r="D5420" s="2" t="s">
        <v>7137</v>
      </c>
      <c r="E5420" s="1">
        <v>658396</v>
      </c>
      <c r="F5420" s="8" t="s">
        <v>316</v>
      </c>
      <c r="G5420" s="1">
        <v>52672</v>
      </c>
      <c r="H5420" s="1">
        <v>711068</v>
      </c>
      <c r="I5420" s="2" t="s">
        <v>2818</v>
      </c>
      <c r="J5420" s="2" t="s">
        <v>364</v>
      </c>
      <c r="K5420" s="1">
        <f>+VLOOKUP(B5420,[42]Sheet1!A$2:I$187,6,0)</f>
        <v>658400</v>
      </c>
      <c r="L5420" s="1">
        <f t="shared" si="274"/>
        <v>4</v>
      </c>
      <c r="M5420" s="6">
        <f>+VLOOKUP(B5420,[42]Sheet1!A$2:I$187,9,0)</f>
        <v>45874</v>
      </c>
      <c r="N5420" t="s">
        <v>7289</v>
      </c>
      <c r="R5420" s="4"/>
    </row>
    <row r="5421" spans="1:18" hidden="1" x14ac:dyDescent="0.2">
      <c r="A5421" s="6">
        <v>45852</v>
      </c>
      <c r="B5421" s="2">
        <v>44043</v>
      </c>
      <c r="C5421" s="2" t="s">
        <v>6517</v>
      </c>
      <c r="D5421" s="2" t="s">
        <v>7138</v>
      </c>
      <c r="E5421" s="1">
        <v>1499235</v>
      </c>
      <c r="F5421" s="8" t="s">
        <v>316</v>
      </c>
      <c r="G5421" s="1">
        <v>119939</v>
      </c>
      <c r="H5421" s="1">
        <v>1619174</v>
      </c>
      <c r="I5421" s="2" t="s">
        <v>124</v>
      </c>
      <c r="J5421" s="2" t="s">
        <v>1197</v>
      </c>
      <c r="K5421" s="1">
        <f>+VLOOKUP(B5421,[42]Sheet1!A$2:I$187,6,0)</f>
        <v>1499238</v>
      </c>
      <c r="L5421" s="1">
        <f t="shared" si="274"/>
        <v>3</v>
      </c>
      <c r="M5421" s="6">
        <f>+VLOOKUP(B5421,[42]Sheet1!A$2:I$187,9,0)</f>
        <v>45874</v>
      </c>
      <c r="N5421" t="s">
        <v>7289</v>
      </c>
      <c r="R5421" s="4"/>
    </row>
    <row r="5422" spans="1:18" hidden="1" x14ac:dyDescent="0.2">
      <c r="A5422" s="6">
        <v>45852</v>
      </c>
      <c r="B5422" s="2">
        <v>44044</v>
      </c>
      <c r="C5422" s="2" t="s">
        <v>6517</v>
      </c>
      <c r="D5422" s="2" t="s">
        <v>7139</v>
      </c>
      <c r="E5422" s="1">
        <v>888460</v>
      </c>
      <c r="F5422" s="8" t="s">
        <v>316</v>
      </c>
      <c r="G5422" s="1">
        <v>71077</v>
      </c>
      <c r="H5422" s="1">
        <v>959537</v>
      </c>
      <c r="I5422" s="2" t="s">
        <v>2355</v>
      </c>
      <c r="J5422" s="2" t="s">
        <v>2013</v>
      </c>
      <c r="K5422" s="1">
        <f>+VLOOKUP(B5422,[42]Sheet1!A$2:I$187,6,0)</f>
        <v>888463</v>
      </c>
      <c r="L5422" s="1">
        <f t="shared" si="274"/>
        <v>3</v>
      </c>
      <c r="M5422" s="6">
        <f>+VLOOKUP(B5422,[42]Sheet1!A$2:I$187,9,0)</f>
        <v>45874</v>
      </c>
      <c r="N5422" t="s">
        <v>7289</v>
      </c>
      <c r="R5422" s="4"/>
    </row>
    <row r="5423" spans="1:18" hidden="1" x14ac:dyDescent="0.2">
      <c r="A5423" s="6">
        <v>45852</v>
      </c>
      <c r="B5423" s="2">
        <v>44045</v>
      </c>
      <c r="C5423" s="2" t="s">
        <v>6517</v>
      </c>
      <c r="D5423" s="2" t="s">
        <v>7140</v>
      </c>
      <c r="E5423" s="1">
        <v>13579680</v>
      </c>
      <c r="F5423" s="8" t="s">
        <v>316</v>
      </c>
      <c r="G5423" s="1">
        <v>1086374</v>
      </c>
      <c r="H5423" s="1">
        <v>14666054</v>
      </c>
      <c r="I5423" s="2" t="s">
        <v>2355</v>
      </c>
      <c r="J5423" s="2" t="s">
        <v>2013</v>
      </c>
      <c r="K5423" s="1">
        <f>+VLOOKUP(B5423,[42]Sheet1!A$2:I$187,6,0)</f>
        <v>13579675</v>
      </c>
      <c r="L5423" s="1">
        <f t="shared" si="274"/>
        <v>-5</v>
      </c>
      <c r="M5423" s="6">
        <f>+VLOOKUP(B5423,[42]Sheet1!A$2:I$187,9,0)</f>
        <v>45874</v>
      </c>
      <c r="N5423" t="s">
        <v>7289</v>
      </c>
      <c r="R5423" s="4"/>
    </row>
    <row r="5424" spans="1:18" hidden="1" x14ac:dyDescent="0.2">
      <c r="A5424" s="6">
        <v>45852</v>
      </c>
      <c r="B5424" s="2">
        <v>44046</v>
      </c>
      <c r="C5424" s="2" t="s">
        <v>6517</v>
      </c>
      <c r="D5424" s="2" t="s">
        <v>7141</v>
      </c>
      <c r="E5424" s="1">
        <v>2496640</v>
      </c>
      <c r="F5424" s="8" t="s">
        <v>316</v>
      </c>
      <c r="G5424" s="1">
        <v>199731</v>
      </c>
      <c r="H5424" s="1">
        <v>2696371</v>
      </c>
      <c r="I5424" s="2" t="s">
        <v>2355</v>
      </c>
      <c r="J5424" s="2" t="s">
        <v>2013</v>
      </c>
      <c r="K5424" s="1">
        <f>+VLOOKUP(B5424,[42]Sheet1!A$2:I$187,6,0)</f>
        <v>2496638</v>
      </c>
      <c r="L5424" s="1">
        <f t="shared" si="274"/>
        <v>-2</v>
      </c>
      <c r="M5424" s="6">
        <f>+VLOOKUP(B5424,[42]Sheet1!A$2:I$187,9,0)</f>
        <v>45874</v>
      </c>
      <c r="N5424" t="s">
        <v>7289</v>
      </c>
      <c r="R5424" s="4"/>
    </row>
    <row r="5425" spans="1:18" hidden="1" x14ac:dyDescent="0.2">
      <c r="A5425" s="6">
        <v>45852</v>
      </c>
      <c r="B5425" s="2">
        <v>44047</v>
      </c>
      <c r="C5425" s="2" t="s">
        <v>6517</v>
      </c>
      <c r="D5425" s="2" t="s">
        <v>7142</v>
      </c>
      <c r="E5425" s="1">
        <v>2445198</v>
      </c>
      <c r="F5425" s="8" t="s">
        <v>316</v>
      </c>
      <c r="G5425" s="1">
        <v>195616</v>
      </c>
      <c r="H5425" s="1">
        <v>2640814</v>
      </c>
      <c r="I5425" s="2" t="s">
        <v>2355</v>
      </c>
      <c r="J5425" s="2" t="s">
        <v>2013</v>
      </c>
      <c r="K5425" s="1">
        <f>+VLOOKUP(B5425,[42]Sheet1!A$2:I$187,6,0)</f>
        <v>2445200</v>
      </c>
      <c r="L5425" s="1">
        <f t="shared" si="274"/>
        <v>2</v>
      </c>
      <c r="M5425" s="6">
        <f>+VLOOKUP(B5425,[42]Sheet1!A$2:I$187,9,0)</f>
        <v>45874</v>
      </c>
      <c r="N5425" t="s">
        <v>7289</v>
      </c>
      <c r="R5425" s="4"/>
    </row>
    <row r="5426" spans="1:18" hidden="1" x14ac:dyDescent="0.2">
      <c r="A5426" s="6">
        <v>45852</v>
      </c>
      <c r="B5426" s="2">
        <v>44048</v>
      </c>
      <c r="C5426" s="2" t="s">
        <v>6517</v>
      </c>
      <c r="D5426" s="2" t="s">
        <v>7143</v>
      </c>
      <c r="E5426" s="1">
        <v>2810010</v>
      </c>
      <c r="F5426" s="8" t="s">
        <v>316</v>
      </c>
      <c r="G5426" s="1">
        <v>224801</v>
      </c>
      <c r="H5426" s="1">
        <v>3034811</v>
      </c>
      <c r="I5426" s="2" t="s">
        <v>1222</v>
      </c>
      <c r="J5426" s="2" t="s">
        <v>915</v>
      </c>
      <c r="K5426" s="1">
        <f>+VLOOKUP(B5426,[42]Sheet1!A$2:I$187,6,0)</f>
        <v>2810013</v>
      </c>
      <c r="L5426" s="1">
        <f t="shared" si="274"/>
        <v>3</v>
      </c>
      <c r="M5426" s="6">
        <f>+VLOOKUP(B5426,[42]Sheet1!A$2:I$187,9,0)</f>
        <v>45874</v>
      </c>
      <c r="N5426" t="s">
        <v>7289</v>
      </c>
      <c r="R5426" s="4"/>
    </row>
    <row r="5427" spans="1:18" hidden="1" x14ac:dyDescent="0.2">
      <c r="A5427" s="6">
        <v>45852</v>
      </c>
      <c r="B5427" s="2">
        <v>44049</v>
      </c>
      <c r="C5427" s="2" t="s">
        <v>6517</v>
      </c>
      <c r="D5427" s="2" t="s">
        <v>7144</v>
      </c>
      <c r="E5427" s="1">
        <v>2024120</v>
      </c>
      <c r="F5427" s="8" t="s">
        <v>316</v>
      </c>
      <c r="G5427" s="1">
        <v>161930</v>
      </c>
      <c r="H5427" s="1">
        <v>2186050</v>
      </c>
      <c r="I5427" s="2" t="s">
        <v>1222</v>
      </c>
      <c r="J5427" s="2" t="s">
        <v>915</v>
      </c>
      <c r="K5427" s="1">
        <f>+VLOOKUP(B5427,[42]Sheet1!A$2:I$187,6,0)</f>
        <v>2024125</v>
      </c>
      <c r="L5427" s="1">
        <f t="shared" si="274"/>
        <v>5</v>
      </c>
      <c r="M5427" s="6">
        <f>+VLOOKUP(B5427,[42]Sheet1!A$2:I$187,9,0)</f>
        <v>45874</v>
      </c>
      <c r="N5427" t="s">
        <v>7289</v>
      </c>
      <c r="R5427" s="4"/>
    </row>
    <row r="5428" spans="1:18" hidden="1" x14ac:dyDescent="0.2">
      <c r="A5428" s="6">
        <v>45852</v>
      </c>
      <c r="B5428" s="2">
        <v>44050</v>
      </c>
      <c r="C5428" s="2" t="s">
        <v>6517</v>
      </c>
      <c r="D5428" s="2" t="s">
        <v>7145</v>
      </c>
      <c r="E5428" s="1">
        <v>2119720</v>
      </c>
      <c r="F5428" s="8" t="s">
        <v>316</v>
      </c>
      <c r="G5428" s="1">
        <v>169578</v>
      </c>
      <c r="H5428" s="1">
        <v>2289298</v>
      </c>
      <c r="I5428" s="2" t="s">
        <v>2355</v>
      </c>
      <c r="J5428" s="2" t="s">
        <v>2013</v>
      </c>
      <c r="K5428" s="1">
        <f>+VLOOKUP(B5428,[42]Sheet1!A$2:I$187,6,0)</f>
        <v>2119725</v>
      </c>
      <c r="L5428" s="1">
        <f t="shared" si="274"/>
        <v>5</v>
      </c>
      <c r="M5428" s="6">
        <f>+VLOOKUP(B5428,[42]Sheet1!A$2:I$187,9,0)</f>
        <v>45874</v>
      </c>
      <c r="N5428" t="s">
        <v>7289</v>
      </c>
      <c r="R5428" s="4"/>
    </row>
    <row r="5429" spans="1:18" hidden="1" x14ac:dyDescent="0.2">
      <c r="A5429" s="6">
        <v>45852</v>
      </c>
      <c r="B5429" s="2">
        <v>44051</v>
      </c>
      <c r="C5429" s="2" t="s">
        <v>6517</v>
      </c>
      <c r="D5429" s="2" t="s">
        <v>7146</v>
      </c>
      <c r="E5429" s="1">
        <v>2496640</v>
      </c>
      <c r="F5429" s="8" t="s">
        <v>316</v>
      </c>
      <c r="G5429" s="1">
        <v>199731</v>
      </c>
      <c r="H5429" s="1">
        <v>2696371</v>
      </c>
      <c r="I5429" s="2" t="s">
        <v>2355</v>
      </c>
      <c r="J5429" s="2" t="s">
        <v>2013</v>
      </c>
      <c r="K5429" s="1">
        <f>+VLOOKUP(B5429,[42]Sheet1!A$2:I$187,6,0)</f>
        <v>2496638</v>
      </c>
      <c r="L5429" s="1">
        <f t="shared" si="274"/>
        <v>-2</v>
      </c>
      <c r="M5429" s="6">
        <f>+VLOOKUP(B5429,[42]Sheet1!A$2:I$187,9,0)</f>
        <v>45874</v>
      </c>
      <c r="N5429" t="s">
        <v>7289</v>
      </c>
      <c r="R5429" s="4"/>
    </row>
    <row r="5430" spans="1:18" hidden="1" x14ac:dyDescent="0.2">
      <c r="A5430" s="6">
        <v>45852</v>
      </c>
      <c r="B5430" s="2">
        <v>44052</v>
      </c>
      <c r="C5430" s="2" t="s">
        <v>6517</v>
      </c>
      <c r="D5430" s="2" t="s">
        <v>7147</v>
      </c>
      <c r="E5430" s="1">
        <v>9442900</v>
      </c>
      <c r="F5430" s="8" t="s">
        <v>316</v>
      </c>
      <c r="G5430" s="1">
        <v>755432</v>
      </c>
      <c r="H5430" s="1">
        <v>10198332</v>
      </c>
      <c r="I5430" s="2" t="s">
        <v>2355</v>
      </c>
      <c r="J5430" s="2" t="s">
        <v>2013</v>
      </c>
      <c r="K5430" s="1">
        <f>+VLOOKUP(B5430,[42]Sheet1!A$2:I$187,6,0)</f>
        <v>9442900</v>
      </c>
      <c r="L5430" s="1">
        <f t="shared" si="274"/>
        <v>0</v>
      </c>
      <c r="M5430" s="6">
        <f>+VLOOKUP(B5430,[42]Sheet1!A$2:I$187,9,0)</f>
        <v>45874</v>
      </c>
      <c r="N5430" t="s">
        <v>7289</v>
      </c>
      <c r="R5430" s="4"/>
    </row>
    <row r="5431" spans="1:18" hidden="1" x14ac:dyDescent="0.2">
      <c r="A5431" s="6">
        <v>45852</v>
      </c>
      <c r="B5431" s="2">
        <v>44053</v>
      </c>
      <c r="C5431" s="2" t="s">
        <v>6517</v>
      </c>
      <c r="D5431" s="2" t="s">
        <v>7148</v>
      </c>
      <c r="E5431" s="1">
        <v>1922914</v>
      </c>
      <c r="F5431" s="8" t="s">
        <v>316</v>
      </c>
      <c r="G5431" s="1">
        <v>153833</v>
      </c>
      <c r="H5431" s="1">
        <v>2076747</v>
      </c>
      <c r="I5431" s="2" t="s">
        <v>2355</v>
      </c>
      <c r="J5431" s="2" t="s">
        <v>2013</v>
      </c>
      <c r="K5431" s="1">
        <f>+VLOOKUP(B5431,[42]Sheet1!A$2:I$187,6,0)</f>
        <v>1922913</v>
      </c>
      <c r="L5431" s="1">
        <f t="shared" si="274"/>
        <v>-1</v>
      </c>
      <c r="M5431" s="6">
        <f>+VLOOKUP(B5431,[42]Sheet1!A$2:I$187,9,0)</f>
        <v>45874</v>
      </c>
      <c r="N5431" t="s">
        <v>7289</v>
      </c>
      <c r="R5431" s="4"/>
    </row>
    <row r="5432" spans="1:18" hidden="1" x14ac:dyDescent="0.2">
      <c r="A5432" s="6">
        <v>45852</v>
      </c>
      <c r="B5432" s="2">
        <v>44054</v>
      </c>
      <c r="C5432" s="2" t="s">
        <v>6517</v>
      </c>
      <c r="D5432" s="2" t="s">
        <v>7149</v>
      </c>
      <c r="E5432" s="1">
        <v>1499235</v>
      </c>
      <c r="F5432" s="8" t="s">
        <v>316</v>
      </c>
      <c r="G5432" s="1">
        <v>119939</v>
      </c>
      <c r="H5432" s="1">
        <v>1619174</v>
      </c>
      <c r="I5432" s="2" t="s">
        <v>1554</v>
      </c>
      <c r="J5432" s="2" t="s">
        <v>2830</v>
      </c>
      <c r="K5432" s="1">
        <f>+VLOOKUP(B5432,[42]Sheet1!A$2:I$187,6,0)</f>
        <v>1499238</v>
      </c>
      <c r="L5432" s="1">
        <f t="shared" si="274"/>
        <v>3</v>
      </c>
      <c r="M5432" s="6">
        <f>+VLOOKUP(B5432,[42]Sheet1!A$2:I$187,9,0)</f>
        <v>45874</v>
      </c>
      <c r="N5432" t="s">
        <v>7289</v>
      </c>
      <c r="R5432" s="4"/>
    </row>
    <row r="5433" spans="1:18" hidden="1" x14ac:dyDescent="0.2">
      <c r="A5433" s="6">
        <v>45852</v>
      </c>
      <c r="B5433" s="2">
        <v>44055</v>
      </c>
      <c r="C5433" s="2" t="s">
        <v>6517</v>
      </c>
      <c r="D5433" s="2" t="s">
        <v>7150</v>
      </c>
      <c r="E5433" s="1">
        <v>1248320</v>
      </c>
      <c r="F5433" s="8" t="s">
        <v>316</v>
      </c>
      <c r="G5433" s="1">
        <v>99866</v>
      </c>
      <c r="H5433" s="1">
        <v>1348186</v>
      </c>
      <c r="I5433" s="2" t="s">
        <v>431</v>
      </c>
      <c r="J5433" s="2" t="s">
        <v>2857</v>
      </c>
      <c r="K5433" s="1">
        <f>+VLOOKUP(B5433,[42]Sheet1!A$2:I$187,6,0)</f>
        <v>1248325</v>
      </c>
      <c r="L5433" s="1">
        <f t="shared" si="274"/>
        <v>5</v>
      </c>
      <c r="M5433" s="6">
        <f>+VLOOKUP(B5433,[42]Sheet1!A$2:I$187,9,0)</f>
        <v>45874</v>
      </c>
      <c r="N5433" t="s">
        <v>7289</v>
      </c>
      <c r="R5433" s="4"/>
    </row>
    <row r="5434" spans="1:18" hidden="1" x14ac:dyDescent="0.2">
      <c r="A5434" s="6">
        <v>45852</v>
      </c>
      <c r="B5434" s="2">
        <v>44056</v>
      </c>
      <c r="C5434" s="2" t="s">
        <v>6517</v>
      </c>
      <c r="D5434" s="2" t="s">
        <v>7151</v>
      </c>
      <c r="E5434" s="1">
        <v>1072050</v>
      </c>
      <c r="F5434" s="8" t="s">
        <v>316</v>
      </c>
      <c r="G5434" s="1">
        <v>85764</v>
      </c>
      <c r="H5434" s="1">
        <v>1157814</v>
      </c>
      <c r="I5434" s="2" t="s">
        <v>1796</v>
      </c>
      <c r="J5434" s="2" t="s">
        <v>913</v>
      </c>
      <c r="K5434" s="1">
        <f>+VLOOKUP(B5434,[42]Sheet1!A$2:I$187,6,0)</f>
        <v>1072050</v>
      </c>
      <c r="L5434" s="1">
        <f t="shared" si="274"/>
        <v>0</v>
      </c>
      <c r="M5434" s="6">
        <f>+VLOOKUP(B5434,[42]Sheet1!A$2:I$187,9,0)</f>
        <v>45874</v>
      </c>
      <c r="N5434" t="s">
        <v>7289</v>
      </c>
      <c r="R5434" s="4"/>
    </row>
    <row r="5435" spans="1:18" hidden="1" x14ac:dyDescent="0.2">
      <c r="A5435" s="6">
        <v>45852</v>
      </c>
      <c r="B5435" s="2">
        <v>44057</v>
      </c>
      <c r="C5435" s="2" t="s">
        <v>6517</v>
      </c>
      <c r="D5435" s="2" t="s">
        <v>7152</v>
      </c>
      <c r="E5435" s="1">
        <v>888460</v>
      </c>
      <c r="F5435" s="8" t="s">
        <v>316</v>
      </c>
      <c r="G5435" s="1">
        <v>71077</v>
      </c>
      <c r="H5435" s="1">
        <v>959537</v>
      </c>
      <c r="I5435" s="2" t="s">
        <v>944</v>
      </c>
      <c r="J5435" s="2" t="s">
        <v>319</v>
      </c>
      <c r="K5435" s="1">
        <f>+VLOOKUP(B5435,[42]Sheet1!A$2:I$187,6,0)</f>
        <v>888463</v>
      </c>
      <c r="L5435" s="1">
        <f t="shared" si="274"/>
        <v>3</v>
      </c>
      <c r="M5435" s="6">
        <f>+VLOOKUP(B5435,[42]Sheet1!A$2:I$187,9,0)</f>
        <v>45874</v>
      </c>
      <c r="N5435" t="s">
        <v>7289</v>
      </c>
      <c r="R5435" s="4"/>
    </row>
    <row r="5436" spans="1:18" hidden="1" x14ac:dyDescent="0.2">
      <c r="A5436" s="6">
        <v>45852</v>
      </c>
      <c r="B5436" s="2">
        <v>44058</v>
      </c>
      <c r="C5436" s="2" t="s">
        <v>6517</v>
      </c>
      <c r="D5436" s="2" t="s">
        <v>7153</v>
      </c>
      <c r="E5436" s="1">
        <v>558030</v>
      </c>
      <c r="F5436" s="8" t="s">
        <v>316</v>
      </c>
      <c r="G5436" s="1">
        <v>44642</v>
      </c>
      <c r="H5436" s="1">
        <v>602672</v>
      </c>
      <c r="I5436" s="2" t="s">
        <v>1893</v>
      </c>
      <c r="J5436" s="2" t="s">
        <v>375</v>
      </c>
      <c r="K5436" s="1">
        <f>+VLOOKUP(B5436,[42]Sheet1!A$2:I$187,6,0)</f>
        <v>558025</v>
      </c>
      <c r="L5436" s="1">
        <f t="shared" si="274"/>
        <v>-5</v>
      </c>
      <c r="M5436" s="6">
        <f>+VLOOKUP(B5436,[42]Sheet1!A$2:I$187,9,0)</f>
        <v>45874</v>
      </c>
      <c r="N5436" t="s">
        <v>7289</v>
      </c>
      <c r="R5436" s="4"/>
    </row>
    <row r="5437" spans="1:18" hidden="1" x14ac:dyDescent="0.2">
      <c r="A5437" s="6">
        <v>45852</v>
      </c>
      <c r="B5437" s="2">
        <v>44059</v>
      </c>
      <c r="C5437" s="2" t="s">
        <v>6517</v>
      </c>
      <c r="D5437" s="2" t="s">
        <v>7154</v>
      </c>
      <c r="E5437" s="1">
        <v>1012060</v>
      </c>
      <c r="F5437" s="8" t="s">
        <v>316</v>
      </c>
      <c r="G5437" s="1">
        <v>80965</v>
      </c>
      <c r="H5437" s="1">
        <v>1093025</v>
      </c>
      <c r="I5437" s="2" t="s">
        <v>1893</v>
      </c>
      <c r="J5437" s="2" t="s">
        <v>375</v>
      </c>
      <c r="K5437" s="1">
        <f>+VLOOKUP(B5437,[42]Sheet1!A$2:I$187,6,0)</f>
        <v>1012063</v>
      </c>
      <c r="L5437" s="1">
        <f t="shared" si="274"/>
        <v>3</v>
      </c>
      <c r="M5437" s="6">
        <f>+VLOOKUP(B5437,[42]Sheet1!A$2:I$187,9,0)</f>
        <v>45874</v>
      </c>
      <c r="N5437" t="s">
        <v>7289</v>
      </c>
      <c r="R5437" s="4"/>
    </row>
    <row r="5438" spans="1:18" hidden="1" x14ac:dyDescent="0.2">
      <c r="A5438" s="6">
        <v>45852</v>
      </c>
      <c r="B5438" s="2">
        <v>44060</v>
      </c>
      <c r="C5438" s="2" t="s">
        <v>6517</v>
      </c>
      <c r="D5438" s="2" t="s">
        <v>7155</v>
      </c>
      <c r="E5438" s="1">
        <v>501830</v>
      </c>
      <c r="F5438" s="8" t="s">
        <v>316</v>
      </c>
      <c r="G5438" s="1">
        <v>40146</v>
      </c>
      <c r="H5438" s="1">
        <v>541976</v>
      </c>
      <c r="I5438" s="2" t="s">
        <v>1893</v>
      </c>
      <c r="J5438" s="2" t="s">
        <v>375</v>
      </c>
      <c r="K5438" s="1">
        <f>+VLOOKUP(B5438,[42]Sheet1!A$2:I$187,6,0)</f>
        <v>501825</v>
      </c>
      <c r="L5438" s="1">
        <f t="shared" si="274"/>
        <v>-5</v>
      </c>
      <c r="M5438" s="6">
        <f>+VLOOKUP(B5438,[42]Sheet1!A$2:I$187,9,0)</f>
        <v>45874</v>
      </c>
      <c r="N5438" t="s">
        <v>7289</v>
      </c>
      <c r="R5438" s="4"/>
    </row>
    <row r="5439" spans="1:18" hidden="1" x14ac:dyDescent="0.2">
      <c r="A5439" s="6">
        <v>45852</v>
      </c>
      <c r="B5439" s="2">
        <v>44061</v>
      </c>
      <c r="C5439" s="2" t="s">
        <v>6517</v>
      </c>
      <c r="D5439" s="2" t="s">
        <v>7156</v>
      </c>
      <c r="E5439" s="1">
        <v>2024120</v>
      </c>
      <c r="F5439" s="8" t="s">
        <v>316</v>
      </c>
      <c r="G5439" s="1">
        <v>161930</v>
      </c>
      <c r="H5439" s="1">
        <v>2186050</v>
      </c>
      <c r="I5439" s="2" t="s">
        <v>1893</v>
      </c>
      <c r="J5439" s="2" t="s">
        <v>375</v>
      </c>
      <c r="K5439" s="1">
        <f>+VLOOKUP(B5439,[42]Sheet1!A$2:I$187,6,0)</f>
        <v>2024125</v>
      </c>
      <c r="L5439" s="1">
        <f t="shared" si="274"/>
        <v>5</v>
      </c>
      <c r="M5439" s="6">
        <f>+VLOOKUP(B5439,[42]Sheet1!A$2:I$187,9,0)</f>
        <v>45874</v>
      </c>
      <c r="N5439" t="s">
        <v>7289</v>
      </c>
      <c r="R5439" s="4"/>
    </row>
    <row r="5440" spans="1:18" hidden="1" x14ac:dyDescent="0.2">
      <c r="A5440" s="6">
        <v>45853</v>
      </c>
      <c r="B5440" s="2">
        <v>44082</v>
      </c>
      <c r="C5440" s="2" t="s">
        <v>6517</v>
      </c>
      <c r="D5440" s="2" t="s">
        <v>7157</v>
      </c>
      <c r="E5440" s="1">
        <v>536025</v>
      </c>
      <c r="F5440" s="8" t="s">
        <v>316</v>
      </c>
      <c r="G5440" s="1">
        <v>42882</v>
      </c>
      <c r="H5440" s="1">
        <v>578907</v>
      </c>
      <c r="I5440" s="2" t="s">
        <v>1893</v>
      </c>
      <c r="J5440" s="2" t="s">
        <v>375</v>
      </c>
      <c r="K5440" s="1">
        <f>+VLOOKUP(B5440,[42]Sheet1!A$2:I$187,6,0)</f>
        <v>536025</v>
      </c>
      <c r="L5440" s="1">
        <f t="shared" si="274"/>
        <v>0</v>
      </c>
      <c r="M5440" s="6">
        <f>+VLOOKUP(B5440,[42]Sheet1!A$2:I$187,9,0)</f>
        <v>45874</v>
      </c>
      <c r="N5440" t="s">
        <v>7289</v>
      </c>
      <c r="R5440" s="4"/>
    </row>
    <row r="5441" spans="1:18" hidden="1" x14ac:dyDescent="0.2">
      <c r="A5441" s="6">
        <v>45853</v>
      </c>
      <c r="B5441" s="2">
        <v>44083</v>
      </c>
      <c r="C5441" s="2" t="s">
        <v>6517</v>
      </c>
      <c r="D5441" s="2" t="s">
        <v>7158</v>
      </c>
      <c r="E5441" s="1">
        <v>8884600</v>
      </c>
      <c r="F5441" s="8" t="s">
        <v>316</v>
      </c>
      <c r="G5441" s="1">
        <v>710768</v>
      </c>
      <c r="H5441" s="1">
        <v>9595368</v>
      </c>
      <c r="I5441" s="2" t="s">
        <v>1893</v>
      </c>
      <c r="J5441" s="2" t="s">
        <v>375</v>
      </c>
      <c r="K5441" s="1">
        <f>+VLOOKUP(B5441,[42]Sheet1!A$2:I$187,6,0)</f>
        <v>8884600</v>
      </c>
      <c r="L5441" s="1">
        <f t="shared" si="274"/>
        <v>0</v>
      </c>
      <c r="M5441" s="6">
        <f>+VLOOKUP(B5441,[42]Sheet1!A$2:I$187,9,0)</f>
        <v>45874</v>
      </c>
      <c r="N5441" t="s">
        <v>7289</v>
      </c>
      <c r="R5441" s="4"/>
    </row>
    <row r="5442" spans="1:18" hidden="1" x14ac:dyDescent="0.2">
      <c r="A5442" s="6">
        <v>45853</v>
      </c>
      <c r="B5442" s="2">
        <v>44084</v>
      </c>
      <c r="C5442" s="2" t="s">
        <v>6517</v>
      </c>
      <c r="D5442" s="2" t="s">
        <v>7159</v>
      </c>
      <c r="E5442" s="1">
        <v>558030</v>
      </c>
      <c r="F5442" s="8" t="s">
        <v>316</v>
      </c>
      <c r="G5442" s="1">
        <v>44642</v>
      </c>
      <c r="H5442" s="1">
        <v>602672</v>
      </c>
      <c r="I5442" s="2" t="s">
        <v>1893</v>
      </c>
      <c r="J5442" s="2" t="s">
        <v>375</v>
      </c>
      <c r="K5442" s="1">
        <f>+VLOOKUP(B5442,[42]Sheet1!A$2:I$187,6,0)</f>
        <v>558025</v>
      </c>
      <c r="L5442" s="1">
        <f t="shared" si="274"/>
        <v>-5</v>
      </c>
      <c r="M5442" s="6">
        <f>+VLOOKUP(B5442,[42]Sheet1!A$2:I$187,9,0)</f>
        <v>45874</v>
      </c>
      <c r="N5442" t="s">
        <v>7289</v>
      </c>
      <c r="R5442" s="4"/>
    </row>
    <row r="5443" spans="1:18" hidden="1" x14ac:dyDescent="0.2">
      <c r="A5443" s="6">
        <v>45853</v>
      </c>
      <c r="B5443" s="2">
        <v>44085</v>
      </c>
      <c r="C5443" s="2" t="s">
        <v>6517</v>
      </c>
      <c r="D5443" s="2" t="s">
        <v>7160</v>
      </c>
      <c r="E5443" s="1">
        <v>888460</v>
      </c>
      <c r="F5443" s="8" t="s">
        <v>316</v>
      </c>
      <c r="G5443" s="1">
        <v>71077</v>
      </c>
      <c r="H5443" s="1">
        <v>959537</v>
      </c>
      <c r="I5443" s="2" t="s">
        <v>1893</v>
      </c>
      <c r="J5443" s="2" t="s">
        <v>375</v>
      </c>
      <c r="K5443" s="1">
        <f>+VLOOKUP(B5443,[42]Sheet1!A$2:I$187,6,0)</f>
        <v>888463</v>
      </c>
      <c r="L5443" s="1">
        <f t="shared" si="274"/>
        <v>3</v>
      </c>
      <c r="M5443" s="6">
        <f>+VLOOKUP(B5443,[42]Sheet1!A$2:I$187,9,0)</f>
        <v>45874</v>
      </c>
      <c r="N5443" t="s">
        <v>7289</v>
      </c>
      <c r="R5443" s="4"/>
    </row>
    <row r="5444" spans="1:18" hidden="1" x14ac:dyDescent="0.2">
      <c r="A5444" s="6">
        <v>45853</v>
      </c>
      <c r="B5444" s="2">
        <v>44086</v>
      </c>
      <c r="C5444" s="2" t="s">
        <v>6517</v>
      </c>
      <c r="D5444" s="2" t="s">
        <v>7161</v>
      </c>
      <c r="E5444" s="1">
        <v>2136780</v>
      </c>
      <c r="F5444" s="8" t="s">
        <v>316</v>
      </c>
      <c r="G5444" s="1">
        <v>170942</v>
      </c>
      <c r="H5444" s="1">
        <v>2307722</v>
      </c>
      <c r="I5444" s="2" t="s">
        <v>1893</v>
      </c>
      <c r="J5444" s="2" t="s">
        <v>375</v>
      </c>
      <c r="K5444" s="1">
        <f>+VLOOKUP(B5444,[42]Sheet1!A$2:I$187,6,0)</f>
        <v>2136775</v>
      </c>
      <c r="L5444" s="1">
        <f t="shared" si="274"/>
        <v>-5</v>
      </c>
      <c r="M5444" s="6">
        <f>+VLOOKUP(B5444,[42]Sheet1!A$2:I$187,9,0)</f>
        <v>45874</v>
      </c>
      <c r="N5444" t="s">
        <v>7289</v>
      </c>
      <c r="R5444" s="4"/>
    </row>
    <row r="5445" spans="1:18" hidden="1" x14ac:dyDescent="0.2">
      <c r="A5445" s="6">
        <v>45853</v>
      </c>
      <c r="B5445" s="2">
        <v>44087</v>
      </c>
      <c r="C5445" s="2" t="s">
        <v>6517</v>
      </c>
      <c r="D5445" s="2" t="s">
        <v>7162</v>
      </c>
      <c r="E5445" s="1">
        <v>2024120</v>
      </c>
      <c r="F5445" s="8" t="s">
        <v>316</v>
      </c>
      <c r="G5445" s="1">
        <v>161930</v>
      </c>
      <c r="H5445" s="1">
        <v>2186050</v>
      </c>
      <c r="I5445" s="2" t="s">
        <v>2355</v>
      </c>
      <c r="J5445" s="2" t="s">
        <v>2013</v>
      </c>
      <c r="K5445" s="1">
        <f>+VLOOKUP(B5445,[42]Sheet1!A$2:I$187,6,0)</f>
        <v>2024125</v>
      </c>
      <c r="L5445" s="1">
        <f t="shared" si="274"/>
        <v>5</v>
      </c>
      <c r="M5445" s="6">
        <f>+VLOOKUP(B5445,[42]Sheet1!A$2:I$187,9,0)</f>
        <v>45874</v>
      </c>
      <c r="N5445" t="s">
        <v>7289</v>
      </c>
      <c r="R5445" s="4"/>
    </row>
    <row r="5446" spans="1:18" hidden="1" x14ac:dyDescent="0.2">
      <c r="A5446" s="6">
        <v>45853</v>
      </c>
      <c r="B5446" s="2">
        <v>44088</v>
      </c>
      <c r="C5446" s="2" t="s">
        <v>6517</v>
      </c>
      <c r="D5446" s="2" t="s">
        <v>7163</v>
      </c>
      <c r="E5446" s="1">
        <v>2024120</v>
      </c>
      <c r="F5446" s="8" t="s">
        <v>316</v>
      </c>
      <c r="G5446" s="1">
        <v>161930</v>
      </c>
      <c r="H5446" s="1">
        <v>2186050</v>
      </c>
      <c r="I5446" s="2" t="s">
        <v>2355</v>
      </c>
      <c r="J5446" s="2" t="s">
        <v>2013</v>
      </c>
      <c r="K5446" s="1">
        <f>+VLOOKUP(B5446,[42]Sheet1!A$2:I$187,6,0)</f>
        <v>2024125</v>
      </c>
      <c r="L5446" s="1">
        <f t="shared" si="274"/>
        <v>5</v>
      </c>
      <c r="M5446" s="6">
        <f>+VLOOKUP(B5446,[42]Sheet1!A$2:I$187,9,0)</f>
        <v>45874</v>
      </c>
      <c r="N5446" t="s">
        <v>7289</v>
      </c>
      <c r="R5446" s="4"/>
    </row>
    <row r="5447" spans="1:18" hidden="1" x14ac:dyDescent="0.2">
      <c r="A5447" s="6">
        <v>45853</v>
      </c>
      <c r="B5447" s="2">
        <v>44089</v>
      </c>
      <c r="C5447" s="2" t="s">
        <v>6517</v>
      </c>
      <c r="D5447" s="2" t="s">
        <v>7164</v>
      </c>
      <c r="E5447" s="1">
        <v>2024120</v>
      </c>
      <c r="F5447" s="8" t="s">
        <v>316</v>
      </c>
      <c r="G5447" s="1">
        <v>161930</v>
      </c>
      <c r="H5447" s="1">
        <v>2186050</v>
      </c>
      <c r="I5447" s="2" t="s">
        <v>1222</v>
      </c>
      <c r="J5447" s="2" t="s">
        <v>915</v>
      </c>
      <c r="K5447" s="1">
        <f>+VLOOKUP(B5447,[42]Sheet1!A$2:I$187,6,0)</f>
        <v>2024125</v>
      </c>
      <c r="L5447" s="1">
        <f t="shared" si="274"/>
        <v>5</v>
      </c>
      <c r="M5447" s="6">
        <f>+VLOOKUP(B5447,[42]Sheet1!A$2:I$187,9,0)</f>
        <v>45874</v>
      </c>
      <c r="N5447" t="s">
        <v>7289</v>
      </c>
      <c r="R5447" s="4"/>
    </row>
    <row r="5448" spans="1:18" hidden="1" x14ac:dyDescent="0.2">
      <c r="A5448" s="6">
        <v>45853</v>
      </c>
      <c r="B5448" s="2">
        <v>44090</v>
      </c>
      <c r="C5448" s="2" t="s">
        <v>6517</v>
      </c>
      <c r="D5448" s="2" t="s">
        <v>7165</v>
      </c>
      <c r="E5448" s="1">
        <v>1248320</v>
      </c>
      <c r="F5448" s="8" t="s">
        <v>316</v>
      </c>
      <c r="G5448" s="1">
        <v>99866</v>
      </c>
      <c r="H5448" s="1">
        <v>1348186</v>
      </c>
      <c r="I5448" s="2" t="s">
        <v>1222</v>
      </c>
      <c r="J5448" s="2" t="s">
        <v>915</v>
      </c>
      <c r="K5448" s="1">
        <f>+VLOOKUP(B5448,[42]Sheet1!A$2:I$187,6,0)</f>
        <v>1248325</v>
      </c>
      <c r="L5448" s="1">
        <f t="shared" si="274"/>
        <v>5</v>
      </c>
      <c r="M5448" s="6">
        <f>+VLOOKUP(B5448,[42]Sheet1!A$2:I$187,9,0)</f>
        <v>45874</v>
      </c>
      <c r="N5448" t="s">
        <v>7289</v>
      </c>
      <c r="R5448" s="4"/>
    </row>
    <row r="5449" spans="1:18" hidden="1" x14ac:dyDescent="0.2">
      <c r="A5449" s="6">
        <v>45853</v>
      </c>
      <c r="B5449" s="2">
        <v>44091</v>
      </c>
      <c r="C5449" s="2" t="s">
        <v>6517</v>
      </c>
      <c r="D5449" s="2" t="s">
        <v>7166</v>
      </c>
      <c r="E5449" s="1">
        <v>1573880</v>
      </c>
      <c r="F5449" s="8" t="s">
        <v>316</v>
      </c>
      <c r="G5449" s="1">
        <v>125910</v>
      </c>
      <c r="H5449" s="1">
        <v>1699790</v>
      </c>
      <c r="I5449" s="2" t="s">
        <v>1222</v>
      </c>
      <c r="J5449" s="2" t="s">
        <v>915</v>
      </c>
      <c r="K5449" s="1">
        <f>+VLOOKUP(B5449,[42]Sheet1!A$2:I$187,6,0)</f>
        <v>1573875</v>
      </c>
      <c r="L5449" s="1">
        <f t="shared" si="274"/>
        <v>-5</v>
      </c>
      <c r="M5449" s="6">
        <f>+VLOOKUP(B5449,[42]Sheet1!A$2:I$187,9,0)</f>
        <v>45874</v>
      </c>
      <c r="N5449" t="s">
        <v>7289</v>
      </c>
      <c r="R5449" s="4"/>
    </row>
    <row r="5450" spans="1:18" hidden="1" x14ac:dyDescent="0.2">
      <c r="A5450" s="6">
        <v>45853</v>
      </c>
      <c r="B5450" s="2">
        <v>44092</v>
      </c>
      <c r="C5450" s="2" t="s">
        <v>6517</v>
      </c>
      <c r="D5450" s="2" t="s">
        <v>7167</v>
      </c>
      <c r="E5450" s="1">
        <v>2024120</v>
      </c>
      <c r="F5450" s="8" t="s">
        <v>316</v>
      </c>
      <c r="G5450" s="1">
        <v>161930</v>
      </c>
      <c r="H5450" s="1">
        <v>2186050</v>
      </c>
      <c r="I5450" s="2" t="s">
        <v>24</v>
      </c>
      <c r="J5450" s="2" t="s">
        <v>349</v>
      </c>
      <c r="K5450" s="1">
        <f>+VLOOKUP(B5450,[42]Sheet1!A$2:I$187,6,0)</f>
        <v>2024125</v>
      </c>
      <c r="L5450" s="1">
        <f t="shared" si="274"/>
        <v>5</v>
      </c>
      <c r="M5450" s="6">
        <f>+VLOOKUP(B5450,[42]Sheet1!A$2:I$187,9,0)</f>
        <v>45874</v>
      </c>
      <c r="N5450" t="s">
        <v>7289</v>
      </c>
      <c r="R5450" s="4"/>
    </row>
    <row r="5451" spans="1:18" hidden="1" x14ac:dyDescent="0.2">
      <c r="A5451" s="6">
        <v>45853</v>
      </c>
      <c r="B5451" s="2">
        <v>44093</v>
      </c>
      <c r="C5451" s="2" t="s">
        <v>6517</v>
      </c>
      <c r="D5451" s="2" t="s">
        <v>7168</v>
      </c>
      <c r="E5451" s="1">
        <v>2024120</v>
      </c>
      <c r="F5451" s="8" t="s">
        <v>316</v>
      </c>
      <c r="G5451" s="1">
        <v>161930</v>
      </c>
      <c r="H5451" s="1">
        <v>2186050</v>
      </c>
      <c r="I5451" s="2" t="s">
        <v>2818</v>
      </c>
      <c r="J5451" s="2" t="s">
        <v>364</v>
      </c>
      <c r="K5451" s="1">
        <f>+VLOOKUP(B5451,[42]Sheet1!A$2:I$187,6,0)</f>
        <v>2024125</v>
      </c>
      <c r="L5451" s="1">
        <f t="shared" si="274"/>
        <v>5</v>
      </c>
      <c r="M5451" s="6">
        <f>+VLOOKUP(B5451,[42]Sheet1!A$2:I$187,9,0)</f>
        <v>45874</v>
      </c>
      <c r="N5451" t="s">
        <v>7289</v>
      </c>
      <c r="R5451" s="4"/>
    </row>
    <row r="5452" spans="1:18" hidden="1" x14ac:dyDescent="0.2">
      <c r="A5452" s="6">
        <v>45853</v>
      </c>
      <c r="B5452" s="2">
        <v>44094</v>
      </c>
      <c r="C5452" s="2" t="s">
        <v>6517</v>
      </c>
      <c r="D5452" s="2" t="s">
        <v>7169</v>
      </c>
      <c r="E5452" s="1">
        <v>4544574</v>
      </c>
      <c r="F5452" s="8" t="s">
        <v>316</v>
      </c>
      <c r="G5452" s="1">
        <v>363566</v>
      </c>
      <c r="H5452" s="1">
        <v>4908140</v>
      </c>
      <c r="I5452" s="2" t="s">
        <v>2818</v>
      </c>
      <c r="J5452" s="2" t="s">
        <v>364</v>
      </c>
      <c r="K5452" s="1">
        <f>+VLOOKUP(B5452,[42]Sheet1!A$2:I$187,6,0)</f>
        <v>4544575</v>
      </c>
      <c r="L5452" s="1">
        <f t="shared" si="274"/>
        <v>1</v>
      </c>
      <c r="M5452" s="6">
        <f>+VLOOKUP(B5452,[42]Sheet1!A$2:I$187,9,0)</f>
        <v>45874</v>
      </c>
      <c r="N5452" t="s">
        <v>7289</v>
      </c>
      <c r="R5452" s="4"/>
    </row>
    <row r="5453" spans="1:18" hidden="1" x14ac:dyDescent="0.2">
      <c r="A5453" s="6">
        <v>45853</v>
      </c>
      <c r="B5453" s="2">
        <v>44095</v>
      </c>
      <c r="C5453" s="2" t="s">
        <v>6517</v>
      </c>
      <c r="D5453" s="2" t="s">
        <v>7170</v>
      </c>
      <c r="E5453" s="1">
        <v>2024120</v>
      </c>
      <c r="F5453" s="8" t="s">
        <v>316</v>
      </c>
      <c r="G5453" s="1">
        <v>161930</v>
      </c>
      <c r="H5453" s="1">
        <v>2186050</v>
      </c>
      <c r="I5453" s="2" t="s">
        <v>2445</v>
      </c>
      <c r="J5453" s="2" t="s">
        <v>1098</v>
      </c>
      <c r="K5453" s="1">
        <f>+VLOOKUP(B5453,[42]Sheet1!A$2:I$187,6,0)</f>
        <v>2024125</v>
      </c>
      <c r="L5453" s="1">
        <f t="shared" si="274"/>
        <v>5</v>
      </c>
      <c r="M5453" s="6">
        <f>+VLOOKUP(B5453,[42]Sheet1!A$2:I$187,9,0)</f>
        <v>45874</v>
      </c>
      <c r="N5453" t="s">
        <v>7289</v>
      </c>
      <c r="R5453" s="4"/>
    </row>
    <row r="5454" spans="1:18" hidden="1" x14ac:dyDescent="0.2">
      <c r="A5454" s="6">
        <v>45853</v>
      </c>
      <c r="B5454" s="2">
        <v>44097</v>
      </c>
      <c r="C5454" s="2" t="s">
        <v>6517</v>
      </c>
      <c r="D5454" s="2" t="s">
        <v>7171</v>
      </c>
      <c r="E5454" s="1">
        <v>4048240</v>
      </c>
      <c r="F5454" s="8" t="s">
        <v>316</v>
      </c>
      <c r="G5454" s="1">
        <v>323859</v>
      </c>
      <c r="H5454" s="1">
        <v>4372099</v>
      </c>
      <c r="I5454" s="2" t="s">
        <v>1554</v>
      </c>
      <c r="J5454" s="2" t="s">
        <v>2830</v>
      </c>
      <c r="K5454" s="1">
        <f>+VLOOKUP(B5454,[42]Sheet1!A$2:I$187,6,0)</f>
        <v>4048238</v>
      </c>
      <c r="L5454" s="1">
        <f t="shared" si="274"/>
        <v>-2</v>
      </c>
      <c r="M5454" s="6">
        <f>+VLOOKUP(B5454,[42]Sheet1!A$2:I$187,9,0)</f>
        <v>45874</v>
      </c>
      <c r="N5454" t="s">
        <v>7289</v>
      </c>
      <c r="R5454" s="4"/>
    </row>
    <row r="5455" spans="1:18" hidden="1" x14ac:dyDescent="0.2">
      <c r="A5455" s="6">
        <v>45853</v>
      </c>
      <c r="B5455" s="2">
        <v>44099</v>
      </c>
      <c r="C5455" s="2" t="s">
        <v>6517</v>
      </c>
      <c r="D5455" s="2" t="s">
        <v>7172</v>
      </c>
      <c r="E5455" s="1">
        <v>2024120</v>
      </c>
      <c r="F5455" s="8" t="s">
        <v>316</v>
      </c>
      <c r="G5455" s="1">
        <v>161930</v>
      </c>
      <c r="H5455" s="1">
        <v>2186050</v>
      </c>
      <c r="I5455" s="2" t="s">
        <v>1796</v>
      </c>
      <c r="J5455" s="2" t="s">
        <v>913</v>
      </c>
      <c r="K5455" s="1">
        <f>+VLOOKUP(B5455,[42]Sheet1!A$2:I$187,6,0)</f>
        <v>2024125</v>
      </c>
      <c r="L5455" s="1">
        <f t="shared" si="274"/>
        <v>5</v>
      </c>
      <c r="M5455" s="6">
        <f>+VLOOKUP(B5455,[42]Sheet1!A$2:I$187,9,0)</f>
        <v>45874</v>
      </c>
      <c r="N5455" t="s">
        <v>7289</v>
      </c>
      <c r="R5455" s="4"/>
    </row>
    <row r="5456" spans="1:18" hidden="1" x14ac:dyDescent="0.2">
      <c r="A5456" s="6">
        <v>45853</v>
      </c>
      <c r="B5456" s="2">
        <v>44100</v>
      </c>
      <c r="C5456" s="2" t="s">
        <v>6517</v>
      </c>
      <c r="D5456" s="2" t="s">
        <v>7173</v>
      </c>
      <c r="E5456" s="1">
        <v>2024120</v>
      </c>
      <c r="F5456" s="8" t="s">
        <v>316</v>
      </c>
      <c r="G5456" s="1">
        <v>161930</v>
      </c>
      <c r="H5456" s="1">
        <v>2186050</v>
      </c>
      <c r="I5456" s="2" t="s">
        <v>2339</v>
      </c>
      <c r="J5456" s="2" t="s">
        <v>1408</v>
      </c>
      <c r="K5456" s="1">
        <f>+VLOOKUP(B5456,[42]Sheet1!A$2:I$187,6,0)</f>
        <v>2024125</v>
      </c>
      <c r="L5456" s="1">
        <f t="shared" si="274"/>
        <v>5</v>
      </c>
      <c r="M5456" s="6">
        <f>+VLOOKUP(B5456,[42]Sheet1!A$2:I$187,9,0)</f>
        <v>45874</v>
      </c>
      <c r="N5456" t="s">
        <v>7289</v>
      </c>
      <c r="R5456" s="4"/>
    </row>
    <row r="5457" spans="1:18" hidden="1" x14ac:dyDescent="0.2">
      <c r="A5457" s="6">
        <v>45853</v>
      </c>
      <c r="B5457" s="2">
        <v>44103</v>
      </c>
      <c r="C5457" s="2" t="s">
        <v>6517</v>
      </c>
      <c r="D5457" s="2" t="s">
        <v>7174</v>
      </c>
      <c r="E5457" s="1">
        <v>1366975</v>
      </c>
      <c r="F5457" s="8" t="s">
        <v>316</v>
      </c>
      <c r="G5457" s="1">
        <v>109358</v>
      </c>
      <c r="H5457" s="1">
        <v>1476333</v>
      </c>
      <c r="I5457" s="2" t="s">
        <v>2339</v>
      </c>
      <c r="J5457" s="2" t="s">
        <v>1408</v>
      </c>
      <c r="K5457" s="1">
        <f>+VLOOKUP(B5457,[42]Sheet1!A$2:I$187,6,0)</f>
        <v>1366975</v>
      </c>
      <c r="L5457" s="1">
        <f t="shared" si="274"/>
        <v>0</v>
      </c>
      <c r="M5457" s="6">
        <f>+VLOOKUP(B5457,[42]Sheet1!A$2:I$187,9,0)</f>
        <v>45874</v>
      </c>
      <c r="N5457" t="s">
        <v>7289</v>
      </c>
      <c r="R5457" s="4"/>
    </row>
    <row r="5458" spans="1:18" hidden="1" x14ac:dyDescent="0.2">
      <c r="A5458" s="6">
        <v>45853</v>
      </c>
      <c r="B5458" s="2">
        <v>44108</v>
      </c>
      <c r="C5458" s="2" t="s">
        <v>6517</v>
      </c>
      <c r="D5458" s="2" t="s">
        <v>7175</v>
      </c>
      <c r="E5458" s="1">
        <v>2024120</v>
      </c>
      <c r="F5458" s="8" t="s">
        <v>316</v>
      </c>
      <c r="G5458" s="1">
        <v>161930</v>
      </c>
      <c r="H5458" s="1">
        <v>2186050</v>
      </c>
      <c r="I5458" s="2" t="s">
        <v>944</v>
      </c>
      <c r="J5458" s="2" t="s">
        <v>319</v>
      </c>
      <c r="K5458" s="1">
        <f>+VLOOKUP(B5458,[42]Sheet1!A$2:I$187,6,0)</f>
        <v>2024125</v>
      </c>
      <c r="L5458" s="1">
        <f t="shared" si="274"/>
        <v>5</v>
      </c>
      <c r="M5458" s="6">
        <f>+VLOOKUP(B5458,[42]Sheet1!A$2:I$187,9,0)</f>
        <v>45874</v>
      </c>
      <c r="N5458" t="s">
        <v>7289</v>
      </c>
      <c r="R5458" s="4"/>
    </row>
    <row r="5459" spans="1:18" hidden="1" x14ac:dyDescent="0.2">
      <c r="A5459" s="6">
        <v>45853</v>
      </c>
      <c r="B5459" s="2">
        <v>44111</v>
      </c>
      <c r="C5459" s="2" t="s">
        <v>6517</v>
      </c>
      <c r="D5459" s="2" t="s">
        <v>7176</v>
      </c>
      <c r="E5459" s="1">
        <v>4048240</v>
      </c>
      <c r="F5459" s="8" t="s">
        <v>316</v>
      </c>
      <c r="G5459" s="1">
        <v>323859</v>
      </c>
      <c r="H5459" s="1">
        <v>4372099</v>
      </c>
      <c r="I5459" s="2" t="s">
        <v>1900</v>
      </c>
      <c r="J5459" s="2" t="s">
        <v>441</v>
      </c>
      <c r="K5459" s="1">
        <f>+VLOOKUP(B5459,[42]Sheet1!A$2:I$187,6,0)</f>
        <v>4048238</v>
      </c>
      <c r="L5459" s="1">
        <f t="shared" si="274"/>
        <v>-2</v>
      </c>
      <c r="M5459" s="6">
        <f>+VLOOKUP(B5459,[42]Sheet1!A$2:I$187,9,0)</f>
        <v>45874</v>
      </c>
      <c r="N5459" t="s">
        <v>7289</v>
      </c>
      <c r="R5459" s="4"/>
    </row>
    <row r="5460" spans="1:18" hidden="1" x14ac:dyDescent="0.2">
      <c r="A5460" s="6">
        <v>45854</v>
      </c>
      <c r="B5460" s="2">
        <v>1205</v>
      </c>
      <c r="C5460" s="2" t="s">
        <v>6529</v>
      </c>
      <c r="D5460" s="2" t="s">
        <v>7177</v>
      </c>
      <c r="E5460" s="1">
        <v>-404824</v>
      </c>
      <c r="F5460" s="8" t="s">
        <v>316</v>
      </c>
      <c r="G5460" s="1">
        <v>-32386</v>
      </c>
      <c r="H5460" s="1">
        <v>-437210</v>
      </c>
      <c r="I5460" s="2" t="s">
        <v>2818</v>
      </c>
      <c r="J5460" s="2" t="s">
        <v>364</v>
      </c>
      <c r="K5460" s="1">
        <f>+VLOOKUP(B5460,[42]Sheet1!A$2:I$187,6,0)</f>
        <v>-404824</v>
      </c>
      <c r="L5460" s="1">
        <f t="shared" si="274"/>
        <v>0</v>
      </c>
      <c r="M5460" s="6">
        <f>+VLOOKUP(B5460,[42]Sheet1!A$2:I$187,9,0)</f>
        <v>45874</v>
      </c>
      <c r="N5460" t="s">
        <v>7289</v>
      </c>
      <c r="R5460" s="4"/>
    </row>
    <row r="5461" spans="1:18" hidden="1" x14ac:dyDescent="0.2">
      <c r="A5461" s="6">
        <v>45854</v>
      </c>
      <c r="B5461" s="2">
        <v>1206</v>
      </c>
      <c r="C5461" s="2" t="s">
        <v>6529</v>
      </c>
      <c r="D5461" s="2" t="s">
        <v>7177</v>
      </c>
      <c r="E5461" s="1">
        <v>-404824</v>
      </c>
      <c r="F5461" s="8" t="s">
        <v>316</v>
      </c>
      <c r="G5461" s="1">
        <v>-32386</v>
      </c>
      <c r="H5461" s="1">
        <v>-437210</v>
      </c>
      <c r="I5461" s="2" t="s">
        <v>2818</v>
      </c>
      <c r="J5461" s="2" t="s">
        <v>364</v>
      </c>
      <c r="K5461" s="1">
        <f>+VLOOKUP(B5461,[42]Sheet1!A$2:I$187,6,0)</f>
        <v>-404825</v>
      </c>
      <c r="L5461" s="1">
        <f t="shared" si="274"/>
        <v>-1</v>
      </c>
      <c r="M5461" s="6">
        <f>+VLOOKUP(B5461,[42]Sheet1!A$2:I$187,9,0)</f>
        <v>45874</v>
      </c>
      <c r="N5461" t="s">
        <v>7289</v>
      </c>
      <c r="R5461" s="4"/>
    </row>
    <row r="5462" spans="1:18" hidden="1" x14ac:dyDescent="0.2">
      <c r="A5462" s="6">
        <v>45854</v>
      </c>
      <c r="B5462" s="2">
        <v>1207</v>
      </c>
      <c r="C5462" s="2" t="s">
        <v>6529</v>
      </c>
      <c r="D5462" s="2" t="s">
        <v>7177</v>
      </c>
      <c r="E5462" s="1">
        <v>-223212</v>
      </c>
      <c r="F5462" s="8" t="s">
        <v>316</v>
      </c>
      <c r="G5462" s="1">
        <v>-17857</v>
      </c>
      <c r="H5462" s="1">
        <v>-241069</v>
      </c>
      <c r="I5462" s="2" t="s">
        <v>124</v>
      </c>
      <c r="J5462" s="2" t="s">
        <v>1197</v>
      </c>
      <c r="K5462" s="1">
        <f>+VLOOKUP(B5462,[42]Sheet1!A$2:I$187,6,0)</f>
        <v>-223212</v>
      </c>
      <c r="L5462" s="1">
        <f t="shared" si="274"/>
        <v>0</v>
      </c>
      <c r="M5462" s="6">
        <f>+VLOOKUP(B5462,[42]Sheet1!A$2:I$187,9,0)</f>
        <v>45874</v>
      </c>
      <c r="N5462" t="s">
        <v>7289</v>
      </c>
      <c r="R5462" s="4"/>
    </row>
    <row r="5463" spans="1:18" hidden="1" x14ac:dyDescent="0.2">
      <c r="A5463" s="6">
        <v>45854</v>
      </c>
      <c r="B5463" s="2">
        <v>1208</v>
      </c>
      <c r="C5463" s="2" t="s">
        <v>6529</v>
      </c>
      <c r="D5463" s="2" t="s">
        <v>7177</v>
      </c>
      <c r="E5463" s="1">
        <v>-62416</v>
      </c>
      <c r="F5463" s="8" t="s">
        <v>316</v>
      </c>
      <c r="G5463" s="1">
        <v>-4993</v>
      </c>
      <c r="H5463" s="1">
        <v>-67409</v>
      </c>
      <c r="I5463" s="2" t="s">
        <v>2339</v>
      </c>
      <c r="J5463" s="2" t="s">
        <v>1408</v>
      </c>
      <c r="K5463" s="1">
        <f>+VLOOKUP(B5463,[42]Sheet1!A$2:I$187,6,0)</f>
        <v>-62412</v>
      </c>
      <c r="L5463" s="1">
        <f t="shared" si="274"/>
        <v>4</v>
      </c>
      <c r="M5463" s="6">
        <f>+VLOOKUP(B5463,[42]Sheet1!A$2:I$187,9,0)</f>
        <v>45874</v>
      </c>
      <c r="N5463" t="s">
        <v>7289</v>
      </c>
      <c r="R5463" s="4"/>
    </row>
    <row r="5464" spans="1:18" hidden="1" x14ac:dyDescent="0.2">
      <c r="A5464" s="6">
        <v>45854</v>
      </c>
      <c r="B5464" s="2">
        <v>1209</v>
      </c>
      <c r="C5464" s="2" t="s">
        <v>6529</v>
      </c>
      <c r="D5464" s="2" t="s">
        <v>7177</v>
      </c>
      <c r="E5464" s="1">
        <v>-355384</v>
      </c>
      <c r="F5464" s="8" t="s">
        <v>316</v>
      </c>
      <c r="G5464" s="1">
        <v>-28431</v>
      </c>
      <c r="H5464" s="1">
        <v>-383815</v>
      </c>
      <c r="I5464" s="2" t="s">
        <v>2339</v>
      </c>
      <c r="J5464" s="2" t="s">
        <v>1408</v>
      </c>
      <c r="K5464" s="1">
        <f>+VLOOKUP(B5464,[42]Sheet1!A$2:I$187,6,0)</f>
        <v>-355387</v>
      </c>
      <c r="L5464" s="1">
        <f t="shared" si="274"/>
        <v>-3</v>
      </c>
      <c r="M5464" s="6">
        <f>+VLOOKUP(B5464,[42]Sheet1!A$2:I$187,9,0)</f>
        <v>45874</v>
      </c>
      <c r="N5464" t="s">
        <v>7289</v>
      </c>
      <c r="R5464" s="4"/>
    </row>
    <row r="5465" spans="1:18" hidden="1" x14ac:dyDescent="0.2">
      <c r="A5465" s="6">
        <v>45854</v>
      </c>
      <c r="B5465" s="2">
        <v>1210</v>
      </c>
      <c r="C5465" s="2" t="s">
        <v>6529</v>
      </c>
      <c r="D5465" s="2" t="s">
        <v>7177</v>
      </c>
      <c r="E5465" s="1">
        <v>-1086458</v>
      </c>
      <c r="F5465" s="8" t="s">
        <v>316</v>
      </c>
      <c r="G5465" s="1">
        <v>-86917</v>
      </c>
      <c r="H5465" s="1">
        <v>-1173375</v>
      </c>
      <c r="I5465" s="2" t="s">
        <v>2339</v>
      </c>
      <c r="J5465" s="2" t="s">
        <v>1408</v>
      </c>
      <c r="K5465" s="1">
        <f>+VLOOKUP(B5465,[42]Sheet1!A$2:I$187,6,0)</f>
        <v>-1086462</v>
      </c>
      <c r="L5465" s="1">
        <f t="shared" si="274"/>
        <v>-4</v>
      </c>
      <c r="M5465" s="6">
        <f>+VLOOKUP(B5465,[42]Sheet1!A$2:I$187,9,0)</f>
        <v>45874</v>
      </c>
      <c r="N5465" t="s">
        <v>7289</v>
      </c>
      <c r="R5465" s="4"/>
    </row>
    <row r="5466" spans="1:18" hidden="1" x14ac:dyDescent="0.2">
      <c r="A5466" s="6">
        <v>45854</v>
      </c>
      <c r="B5466" s="2">
        <v>1211</v>
      </c>
      <c r="C5466" s="2" t="s">
        <v>6529</v>
      </c>
      <c r="D5466" s="2" t="s">
        <v>7177</v>
      </c>
      <c r="E5466" s="1">
        <v>-334818</v>
      </c>
      <c r="F5466" s="8" t="s">
        <v>316</v>
      </c>
      <c r="G5466" s="1">
        <v>-26785</v>
      </c>
      <c r="H5466" s="1">
        <v>-361603</v>
      </c>
      <c r="I5466" s="2" t="s">
        <v>24</v>
      </c>
      <c r="J5466" s="2" t="s">
        <v>349</v>
      </c>
      <c r="K5466" s="1">
        <f>+VLOOKUP(B5466,[42]Sheet1!A$2:I$187,6,0)</f>
        <v>-334812</v>
      </c>
      <c r="L5466" s="1">
        <f t="shared" si="274"/>
        <v>6</v>
      </c>
      <c r="M5466" s="6">
        <f>+VLOOKUP(B5466,[42]Sheet1!A$2:I$187,9,0)</f>
        <v>45874</v>
      </c>
      <c r="N5466" t="s">
        <v>7289</v>
      </c>
      <c r="R5466" s="4"/>
    </row>
    <row r="5467" spans="1:18" hidden="1" x14ac:dyDescent="0.2">
      <c r="A5467" s="6">
        <v>45854</v>
      </c>
      <c r="B5467" s="2">
        <v>1212</v>
      </c>
      <c r="C5467" s="2" t="s">
        <v>6529</v>
      </c>
      <c r="D5467" s="2" t="s">
        <v>7177</v>
      </c>
      <c r="E5467" s="1">
        <v>-177692</v>
      </c>
      <c r="F5467" s="8" t="s">
        <v>316</v>
      </c>
      <c r="G5467" s="1">
        <v>-14215</v>
      </c>
      <c r="H5467" s="1">
        <v>-191907</v>
      </c>
      <c r="I5467" s="2" t="s">
        <v>1900</v>
      </c>
      <c r="J5467" s="2" t="s">
        <v>441</v>
      </c>
      <c r="K5467" s="1">
        <f>+VLOOKUP(B5467,[42]Sheet1!A$2:I$187,6,0)</f>
        <v>-177687</v>
      </c>
      <c r="L5467" s="1">
        <f t="shared" si="274"/>
        <v>5</v>
      </c>
      <c r="M5467" s="6">
        <f>+VLOOKUP(B5467,[42]Sheet1!A$2:I$187,9,0)</f>
        <v>45874</v>
      </c>
      <c r="N5467" t="s">
        <v>7289</v>
      </c>
      <c r="R5467" s="4"/>
    </row>
    <row r="5468" spans="1:18" hidden="1" x14ac:dyDescent="0.2">
      <c r="A5468" s="6">
        <v>45854</v>
      </c>
      <c r="B5468" s="2">
        <v>1213</v>
      </c>
      <c r="C5468" s="2" t="s">
        <v>6529</v>
      </c>
      <c r="D5468" s="2" t="s">
        <v>7177</v>
      </c>
      <c r="E5468" s="1">
        <v>-223212</v>
      </c>
      <c r="F5468" s="8" t="s">
        <v>316</v>
      </c>
      <c r="G5468" s="1">
        <v>-17857</v>
      </c>
      <c r="H5468" s="1">
        <v>-241069</v>
      </c>
      <c r="I5468" s="2" t="s">
        <v>1222</v>
      </c>
      <c r="J5468" s="2" t="s">
        <v>915</v>
      </c>
      <c r="K5468" s="1">
        <f>+VLOOKUP(B5468,[42]Sheet1!A$2:I$187,6,0)</f>
        <v>-223212</v>
      </c>
      <c r="L5468" s="1">
        <f t="shared" si="274"/>
        <v>0</v>
      </c>
      <c r="M5468" s="6">
        <f>+VLOOKUP(B5468,[42]Sheet1!A$2:I$187,9,0)</f>
        <v>45874</v>
      </c>
      <c r="N5468" t="s">
        <v>7289</v>
      </c>
      <c r="R5468" s="4"/>
    </row>
    <row r="5469" spans="1:18" hidden="1" x14ac:dyDescent="0.2">
      <c r="A5469" s="6">
        <v>45854</v>
      </c>
      <c r="B5469" s="2">
        <v>1214</v>
      </c>
      <c r="C5469" s="2" t="s">
        <v>6529</v>
      </c>
      <c r="D5469" s="2" t="s">
        <v>7177</v>
      </c>
      <c r="E5469" s="1">
        <v>-101206</v>
      </c>
      <c r="F5469" s="8" t="s">
        <v>316</v>
      </c>
      <c r="G5469" s="1">
        <v>-8096</v>
      </c>
      <c r="H5469" s="1">
        <v>-109302</v>
      </c>
      <c r="I5469" s="2" t="s">
        <v>1222</v>
      </c>
      <c r="J5469" s="2" t="s">
        <v>915</v>
      </c>
      <c r="K5469" s="1">
        <f>+VLOOKUP(B5469,[42]Sheet1!A$2:I$187,6,0)</f>
        <v>-101200</v>
      </c>
      <c r="L5469" s="1">
        <f t="shared" si="274"/>
        <v>6</v>
      </c>
      <c r="M5469" s="6">
        <f>+VLOOKUP(B5469,[42]Sheet1!A$2:I$187,9,0)</f>
        <v>45874</v>
      </c>
      <c r="N5469" t="s">
        <v>7289</v>
      </c>
      <c r="R5469" s="4"/>
    </row>
    <row r="5470" spans="1:18" hidden="1" x14ac:dyDescent="0.2">
      <c r="A5470" s="6">
        <v>45854</v>
      </c>
      <c r="B5470" s="2">
        <v>1215</v>
      </c>
      <c r="C5470" s="2" t="s">
        <v>6529</v>
      </c>
      <c r="D5470" s="2" t="s">
        <v>7177</v>
      </c>
      <c r="E5470" s="1">
        <v>-111058</v>
      </c>
      <c r="F5470" s="8" t="s">
        <v>316</v>
      </c>
      <c r="G5470" s="1">
        <v>-8885</v>
      </c>
      <c r="H5470" s="1">
        <v>-119943</v>
      </c>
      <c r="I5470" s="2" t="s">
        <v>1222</v>
      </c>
      <c r="J5470" s="2" t="s">
        <v>915</v>
      </c>
      <c r="K5470" s="1">
        <f>+VLOOKUP(B5470,[42]Sheet1!A$2:I$187,6,0)</f>
        <v>-111062</v>
      </c>
      <c r="L5470" s="1">
        <f t="shared" ref="L5470:L5533" si="275">+K5470-E5470</f>
        <v>-4</v>
      </c>
      <c r="M5470" s="6">
        <f>+VLOOKUP(B5470,[42]Sheet1!A$2:I$187,9,0)</f>
        <v>45874</v>
      </c>
      <c r="N5470" t="s">
        <v>7289</v>
      </c>
      <c r="R5470" s="4"/>
    </row>
    <row r="5471" spans="1:18" hidden="1" x14ac:dyDescent="0.2">
      <c r="A5471" s="6">
        <v>45854</v>
      </c>
      <c r="B5471" s="2">
        <v>1216</v>
      </c>
      <c r="C5471" s="2" t="s">
        <v>6529</v>
      </c>
      <c r="D5471" s="2" t="s">
        <v>7177</v>
      </c>
      <c r="E5471" s="1">
        <v>-444230</v>
      </c>
      <c r="F5471" s="8" t="s">
        <v>316</v>
      </c>
      <c r="G5471" s="1">
        <v>-35538</v>
      </c>
      <c r="H5471" s="1">
        <v>-479768</v>
      </c>
      <c r="I5471" s="2" t="s">
        <v>1554</v>
      </c>
      <c r="J5471" s="2" t="s">
        <v>2830</v>
      </c>
      <c r="K5471" s="1">
        <f>+VLOOKUP(B5471,[42]Sheet1!A$2:I$187,6,0)</f>
        <v>-444225</v>
      </c>
      <c r="L5471" s="1">
        <f t="shared" si="275"/>
        <v>5</v>
      </c>
      <c r="M5471" s="6">
        <f>+VLOOKUP(B5471,[42]Sheet1!A$2:I$187,9,0)</f>
        <v>45874</v>
      </c>
      <c r="N5471" t="s">
        <v>7289</v>
      </c>
      <c r="R5471" s="4"/>
    </row>
    <row r="5472" spans="1:18" hidden="1" x14ac:dyDescent="0.2">
      <c r="A5472" s="6">
        <v>45854</v>
      </c>
      <c r="B5472" s="2">
        <v>1217</v>
      </c>
      <c r="C5472" s="2" t="s">
        <v>6529</v>
      </c>
      <c r="D5472" s="2" t="s">
        <v>7177</v>
      </c>
      <c r="E5472" s="1">
        <v>-446424</v>
      </c>
      <c r="F5472" s="8" t="s">
        <v>316</v>
      </c>
      <c r="G5472" s="1">
        <v>-35714</v>
      </c>
      <c r="H5472" s="1">
        <v>-482138</v>
      </c>
      <c r="I5472" s="2" t="s">
        <v>1554</v>
      </c>
      <c r="J5472" s="2" t="s">
        <v>2830</v>
      </c>
      <c r="K5472" s="1">
        <f>+VLOOKUP(B5472,[42]Sheet1!A$2:I$187,6,0)</f>
        <v>-446425</v>
      </c>
      <c r="L5472" s="1">
        <f t="shared" si="275"/>
        <v>-1</v>
      </c>
      <c r="M5472" s="6">
        <f>+VLOOKUP(B5472,[42]Sheet1!A$2:I$187,9,0)</f>
        <v>45874</v>
      </c>
      <c r="N5472" t="s">
        <v>7289</v>
      </c>
      <c r="R5472" s="4"/>
    </row>
    <row r="5473" spans="1:18" hidden="1" x14ac:dyDescent="0.2">
      <c r="A5473" s="6">
        <v>45854</v>
      </c>
      <c r="B5473" s="2">
        <v>1218</v>
      </c>
      <c r="C5473" s="2" t="s">
        <v>6529</v>
      </c>
      <c r="D5473" s="2" t="s">
        <v>7177</v>
      </c>
      <c r="E5473" s="1">
        <v>-303618</v>
      </c>
      <c r="F5473" s="8" t="s">
        <v>316</v>
      </c>
      <c r="G5473" s="1">
        <v>-24289</v>
      </c>
      <c r="H5473" s="1">
        <v>-327907</v>
      </c>
      <c r="I5473" s="2" t="s">
        <v>2355</v>
      </c>
      <c r="J5473" s="2" t="s">
        <v>2013</v>
      </c>
      <c r="K5473" s="1">
        <f>+VLOOKUP(B5473,[42]Sheet1!A$2:I$187,6,0)</f>
        <v>-303618</v>
      </c>
      <c r="L5473" s="1">
        <f t="shared" si="275"/>
        <v>0</v>
      </c>
      <c r="M5473" s="6">
        <f>+VLOOKUP(B5473,[42]Sheet1!A$2:I$187,9,0)</f>
        <v>45874</v>
      </c>
      <c r="N5473" t="s">
        <v>7289</v>
      </c>
      <c r="R5473" s="4"/>
    </row>
    <row r="5474" spans="1:18" hidden="1" x14ac:dyDescent="0.2">
      <c r="A5474" s="6">
        <v>45856</v>
      </c>
      <c r="B5474" s="2">
        <v>45448</v>
      </c>
      <c r="C5474" s="2" t="s">
        <v>6517</v>
      </c>
      <c r="D5474" s="2" t="s">
        <v>7178</v>
      </c>
      <c r="E5474" s="1">
        <v>1194421</v>
      </c>
      <c r="F5474" s="8" t="s">
        <v>316</v>
      </c>
      <c r="G5474" s="1">
        <v>95554</v>
      </c>
      <c r="H5474" s="1">
        <v>1289975</v>
      </c>
      <c r="I5474" s="2" t="s">
        <v>1893</v>
      </c>
      <c r="J5474" s="2" t="s">
        <v>375</v>
      </c>
      <c r="K5474" s="1">
        <f>+VLOOKUP(B5474,[42]Sheet1!A$2:I$187,6,0)</f>
        <v>1194425</v>
      </c>
      <c r="L5474" s="1">
        <f t="shared" si="275"/>
        <v>4</v>
      </c>
      <c r="M5474" s="6">
        <f>+VLOOKUP(B5474,[42]Sheet1!A$2:I$187,9,0)</f>
        <v>45874</v>
      </c>
      <c r="N5474" t="s">
        <v>7289</v>
      </c>
      <c r="R5474" s="4"/>
    </row>
    <row r="5475" spans="1:18" hidden="1" x14ac:dyDescent="0.2">
      <c r="A5475" s="6">
        <v>45856</v>
      </c>
      <c r="B5475" s="2">
        <v>45449</v>
      </c>
      <c r="C5475" s="2" t="s">
        <v>6517</v>
      </c>
      <c r="D5475" s="2" t="s">
        <v>7179</v>
      </c>
      <c r="E5475" s="1">
        <v>1248320</v>
      </c>
      <c r="F5475" s="8" t="s">
        <v>316</v>
      </c>
      <c r="G5475" s="1">
        <v>99866</v>
      </c>
      <c r="H5475" s="1">
        <v>1348186</v>
      </c>
      <c r="I5475" s="2" t="s">
        <v>1893</v>
      </c>
      <c r="J5475" s="2" t="s">
        <v>375</v>
      </c>
      <c r="K5475" s="1">
        <f>+VLOOKUP(B5475,[42]Sheet1!A$2:I$187,6,0)</f>
        <v>1248325</v>
      </c>
      <c r="L5475" s="1">
        <f t="shared" si="275"/>
        <v>5</v>
      </c>
      <c r="M5475" s="6">
        <f>+VLOOKUP(B5475,[42]Sheet1!A$2:I$187,9,0)</f>
        <v>45874</v>
      </c>
      <c r="N5475" t="s">
        <v>7289</v>
      </c>
      <c r="R5475" s="4"/>
    </row>
    <row r="5476" spans="1:18" hidden="1" x14ac:dyDescent="0.2">
      <c r="A5476" s="6">
        <v>45856</v>
      </c>
      <c r="B5476" s="2">
        <v>45450</v>
      </c>
      <c r="C5476" s="2" t="s">
        <v>6517</v>
      </c>
      <c r="D5476" s="2" t="s">
        <v>7180</v>
      </c>
      <c r="E5476" s="1">
        <v>2024120</v>
      </c>
      <c r="F5476" s="8" t="s">
        <v>316</v>
      </c>
      <c r="G5476" s="1">
        <v>161930</v>
      </c>
      <c r="H5476" s="1">
        <v>2186050</v>
      </c>
      <c r="I5476" s="2" t="s">
        <v>1893</v>
      </c>
      <c r="J5476" s="2" t="s">
        <v>375</v>
      </c>
      <c r="K5476" s="1">
        <f>+VLOOKUP(B5476,[42]Sheet1!A$2:I$187,6,0)</f>
        <v>2024125</v>
      </c>
      <c r="L5476" s="1">
        <f t="shared" si="275"/>
        <v>5</v>
      </c>
      <c r="M5476" s="6">
        <f>+VLOOKUP(B5476,[42]Sheet1!A$2:I$187,9,0)</f>
        <v>45874</v>
      </c>
      <c r="N5476" t="s">
        <v>7289</v>
      </c>
      <c r="R5476" s="4"/>
    </row>
    <row r="5477" spans="1:18" hidden="1" x14ac:dyDescent="0.2">
      <c r="A5477" s="6">
        <v>45856</v>
      </c>
      <c r="B5477" s="2">
        <v>45451</v>
      </c>
      <c r="C5477" s="2" t="s">
        <v>6517</v>
      </c>
      <c r="D5477" s="2" t="s">
        <v>7181</v>
      </c>
      <c r="E5477" s="1">
        <v>8884600</v>
      </c>
      <c r="F5477" s="8" t="s">
        <v>316</v>
      </c>
      <c r="G5477" s="1">
        <v>710768</v>
      </c>
      <c r="H5477" s="1">
        <v>9595368</v>
      </c>
      <c r="I5477" s="2" t="s">
        <v>1893</v>
      </c>
      <c r="J5477" s="2" t="s">
        <v>375</v>
      </c>
      <c r="K5477" s="1">
        <f>+VLOOKUP(B5477,[42]Sheet1!A$2:I$187,6,0)</f>
        <v>8884600</v>
      </c>
      <c r="L5477" s="1">
        <f t="shared" si="275"/>
        <v>0</v>
      </c>
      <c r="M5477" s="6">
        <f>+VLOOKUP(B5477,[42]Sheet1!A$2:I$187,9,0)</f>
        <v>45874</v>
      </c>
      <c r="N5477" t="s">
        <v>7289</v>
      </c>
      <c r="R5477" s="4"/>
    </row>
    <row r="5478" spans="1:18" hidden="1" x14ac:dyDescent="0.2">
      <c r="A5478" s="6">
        <v>45856</v>
      </c>
      <c r="B5478" s="2">
        <v>45452</v>
      </c>
      <c r="C5478" s="2" t="s">
        <v>6517</v>
      </c>
      <c r="D5478" s="2" t="s">
        <v>7182</v>
      </c>
      <c r="E5478" s="1">
        <v>506030</v>
      </c>
      <c r="F5478" s="8" t="s">
        <v>316</v>
      </c>
      <c r="G5478" s="1">
        <v>40482</v>
      </c>
      <c r="H5478" s="1">
        <v>546512</v>
      </c>
      <c r="I5478" s="2" t="s">
        <v>1893</v>
      </c>
      <c r="J5478" s="2" t="s">
        <v>375</v>
      </c>
      <c r="K5478" s="1">
        <f>+VLOOKUP(B5478,[42]Sheet1!A$2:I$187,6,0)</f>
        <v>506025</v>
      </c>
      <c r="L5478" s="1">
        <f t="shared" si="275"/>
        <v>-5</v>
      </c>
      <c r="M5478" s="6">
        <f>+VLOOKUP(B5478,[42]Sheet1!A$2:I$187,9,0)</f>
        <v>45874</v>
      </c>
      <c r="N5478" t="s">
        <v>7289</v>
      </c>
      <c r="R5478" s="4"/>
    </row>
    <row r="5479" spans="1:18" hidden="1" x14ac:dyDescent="0.2">
      <c r="A5479" s="6">
        <v>45856</v>
      </c>
      <c r="B5479" s="2">
        <v>45453</v>
      </c>
      <c r="C5479" s="2" t="s">
        <v>6517</v>
      </c>
      <c r="D5479" s="2" t="s">
        <v>7183</v>
      </c>
      <c r="E5479" s="1">
        <v>697340</v>
      </c>
      <c r="F5479" s="8" t="s">
        <v>316</v>
      </c>
      <c r="G5479" s="1">
        <v>55787</v>
      </c>
      <c r="H5479" s="1">
        <v>753127</v>
      </c>
      <c r="I5479" s="2" t="s">
        <v>1893</v>
      </c>
      <c r="J5479" s="2" t="s">
        <v>375</v>
      </c>
      <c r="K5479" s="1">
        <f>+VLOOKUP(B5479,[42]Sheet1!A$2:I$187,6,0)</f>
        <v>697338</v>
      </c>
      <c r="L5479" s="1">
        <f t="shared" si="275"/>
        <v>-2</v>
      </c>
      <c r="M5479" s="6">
        <f>+VLOOKUP(B5479,[42]Sheet1!A$2:I$187,9,0)</f>
        <v>45874</v>
      </c>
      <c r="N5479" t="s">
        <v>7289</v>
      </c>
      <c r="R5479" s="4"/>
    </row>
    <row r="5480" spans="1:18" hidden="1" x14ac:dyDescent="0.2">
      <c r="A5480" s="6">
        <v>45856</v>
      </c>
      <c r="B5480" s="2">
        <v>45454</v>
      </c>
      <c r="C5480" s="2" t="s">
        <v>6517</v>
      </c>
      <c r="D5480" s="2" t="s">
        <v>7184</v>
      </c>
      <c r="E5480" s="1">
        <v>4442300</v>
      </c>
      <c r="F5480" s="8" t="s">
        <v>316</v>
      </c>
      <c r="G5480" s="1">
        <v>355384</v>
      </c>
      <c r="H5480" s="1">
        <v>4797684</v>
      </c>
      <c r="I5480" s="2" t="s">
        <v>1893</v>
      </c>
      <c r="J5480" s="2" t="s">
        <v>375</v>
      </c>
      <c r="K5480" s="1">
        <f>+VLOOKUP(B5480,[42]Sheet1!A$2:I$187,6,0)</f>
        <v>4442300</v>
      </c>
      <c r="L5480" s="1">
        <f t="shared" si="275"/>
        <v>0</v>
      </c>
      <c r="M5480" s="6">
        <f>+VLOOKUP(B5480,[42]Sheet1!A$2:I$187,9,0)</f>
        <v>45874</v>
      </c>
      <c r="N5480" t="s">
        <v>7289</v>
      </c>
      <c r="R5480" s="4"/>
    </row>
    <row r="5481" spans="1:18" hidden="1" x14ac:dyDescent="0.2">
      <c r="A5481" s="6">
        <v>45856</v>
      </c>
      <c r="B5481" s="2">
        <v>45455</v>
      </c>
      <c r="C5481" s="2" t="s">
        <v>6517</v>
      </c>
      <c r="D5481" s="2" t="s">
        <v>7185</v>
      </c>
      <c r="E5481" s="1">
        <v>892850</v>
      </c>
      <c r="F5481" s="8" t="s">
        <v>316</v>
      </c>
      <c r="G5481" s="1">
        <v>71428</v>
      </c>
      <c r="H5481" s="1">
        <v>964278</v>
      </c>
      <c r="I5481" s="2" t="s">
        <v>1893</v>
      </c>
      <c r="J5481" s="2" t="s">
        <v>375</v>
      </c>
      <c r="K5481" s="1">
        <f>+VLOOKUP(B5481,[42]Sheet1!A$2:I$187,6,0)</f>
        <v>892850</v>
      </c>
      <c r="L5481" s="1">
        <f t="shared" si="275"/>
        <v>0</v>
      </c>
      <c r="M5481" s="6">
        <f>+VLOOKUP(B5481,[42]Sheet1!A$2:I$187,9,0)</f>
        <v>45874</v>
      </c>
      <c r="N5481" t="s">
        <v>7289</v>
      </c>
      <c r="R5481" s="4"/>
    </row>
    <row r="5482" spans="1:18" hidden="1" x14ac:dyDescent="0.2">
      <c r="A5482" s="6">
        <v>45856</v>
      </c>
      <c r="B5482" s="2">
        <v>45456</v>
      </c>
      <c r="C5482" s="2" t="s">
        <v>6517</v>
      </c>
      <c r="D5482" s="2" t="s">
        <v>7186</v>
      </c>
      <c r="E5482" s="1">
        <v>250915</v>
      </c>
      <c r="F5482" s="8" t="s">
        <v>316</v>
      </c>
      <c r="G5482" s="1">
        <v>20073</v>
      </c>
      <c r="H5482" s="1">
        <v>270988</v>
      </c>
      <c r="I5482" s="2" t="s">
        <v>1893</v>
      </c>
      <c r="J5482" s="2" t="s">
        <v>375</v>
      </c>
      <c r="K5482" s="1">
        <f>+VLOOKUP(B5482,[42]Sheet1!A$2:I$187,6,0)</f>
        <v>250913</v>
      </c>
      <c r="L5482" s="1">
        <f t="shared" si="275"/>
        <v>-2</v>
      </c>
      <c r="M5482" s="6">
        <f>+VLOOKUP(B5482,[42]Sheet1!A$2:I$187,9,0)</f>
        <v>45874</v>
      </c>
      <c r="N5482" t="s">
        <v>7289</v>
      </c>
      <c r="R5482" s="4"/>
    </row>
    <row r="5483" spans="1:18" hidden="1" x14ac:dyDescent="0.2">
      <c r="A5483" s="6">
        <v>45856</v>
      </c>
      <c r="B5483" s="2">
        <v>45457</v>
      </c>
      <c r="C5483" s="2" t="s">
        <v>6517</v>
      </c>
      <c r="D5483" s="2" t="s">
        <v>7187</v>
      </c>
      <c r="E5483" s="1">
        <v>1248320</v>
      </c>
      <c r="F5483" s="8" t="s">
        <v>316</v>
      </c>
      <c r="G5483" s="1">
        <v>99866</v>
      </c>
      <c r="H5483" s="1">
        <v>1348186</v>
      </c>
      <c r="I5483" s="2" t="s">
        <v>1893</v>
      </c>
      <c r="J5483" s="2" t="s">
        <v>375</v>
      </c>
      <c r="K5483" s="1">
        <f>+VLOOKUP(B5483,[42]Sheet1!A$2:I$187,6,0)</f>
        <v>1248325</v>
      </c>
      <c r="L5483" s="1">
        <f t="shared" si="275"/>
        <v>5</v>
      </c>
      <c r="M5483" s="6">
        <f>+VLOOKUP(B5483,[42]Sheet1!A$2:I$187,9,0)</f>
        <v>45874</v>
      </c>
      <c r="N5483" t="s">
        <v>7289</v>
      </c>
      <c r="R5483" s="4"/>
    </row>
    <row r="5484" spans="1:18" hidden="1" x14ac:dyDescent="0.2">
      <c r="A5484" s="6">
        <v>45856</v>
      </c>
      <c r="B5484" s="2">
        <v>45458</v>
      </c>
      <c r="C5484" s="2" t="s">
        <v>6517</v>
      </c>
      <c r="D5484" s="2" t="s">
        <v>7188</v>
      </c>
      <c r="E5484" s="1">
        <v>2136780</v>
      </c>
      <c r="F5484" s="8" t="s">
        <v>316</v>
      </c>
      <c r="G5484" s="1">
        <v>170942</v>
      </c>
      <c r="H5484" s="1">
        <v>2307722</v>
      </c>
      <c r="I5484" s="2" t="s">
        <v>1893</v>
      </c>
      <c r="J5484" s="2" t="s">
        <v>375</v>
      </c>
      <c r="K5484" s="1">
        <f>+VLOOKUP(B5484,[42]Sheet1!A$2:I$187,6,0)</f>
        <v>2136775</v>
      </c>
      <c r="L5484" s="1">
        <f t="shared" si="275"/>
        <v>-5</v>
      </c>
      <c r="M5484" s="6">
        <f>+VLOOKUP(B5484,[42]Sheet1!A$2:I$187,9,0)</f>
        <v>45874</v>
      </c>
      <c r="N5484" t="s">
        <v>7289</v>
      </c>
      <c r="R5484" s="4"/>
    </row>
    <row r="5485" spans="1:18" hidden="1" x14ac:dyDescent="0.2">
      <c r="A5485" s="6">
        <v>45856</v>
      </c>
      <c r="B5485" s="2">
        <v>45459</v>
      </c>
      <c r="C5485" s="2" t="s">
        <v>6517</v>
      </c>
      <c r="D5485" s="2" t="s">
        <v>7189</v>
      </c>
      <c r="E5485" s="1">
        <v>4442300</v>
      </c>
      <c r="F5485" s="8" t="s">
        <v>316</v>
      </c>
      <c r="G5485" s="1">
        <v>355384</v>
      </c>
      <c r="H5485" s="1">
        <v>4797684</v>
      </c>
      <c r="I5485" s="2" t="s">
        <v>1893</v>
      </c>
      <c r="J5485" s="2" t="s">
        <v>375</v>
      </c>
      <c r="K5485" s="1">
        <f>+VLOOKUP(B5485,[42]Sheet1!A$2:I$187,6,0)</f>
        <v>4442300</v>
      </c>
      <c r="L5485" s="1">
        <f t="shared" si="275"/>
        <v>0</v>
      </c>
      <c r="M5485" s="6">
        <f>+VLOOKUP(B5485,[42]Sheet1!A$2:I$187,9,0)</f>
        <v>45874</v>
      </c>
      <c r="N5485" t="s">
        <v>7289</v>
      </c>
      <c r="R5485" s="4"/>
    </row>
    <row r="5486" spans="1:18" hidden="1" x14ac:dyDescent="0.2">
      <c r="A5486" s="6">
        <v>45856</v>
      </c>
      <c r="B5486" s="2">
        <v>45460</v>
      </c>
      <c r="C5486" s="2" t="s">
        <v>6517</v>
      </c>
      <c r="D5486" s="2" t="s">
        <v>7190</v>
      </c>
      <c r="E5486" s="1">
        <v>2024120</v>
      </c>
      <c r="F5486" s="8" t="s">
        <v>316</v>
      </c>
      <c r="G5486" s="1">
        <v>161930</v>
      </c>
      <c r="H5486" s="1">
        <v>2186050</v>
      </c>
      <c r="I5486" s="2" t="s">
        <v>2119</v>
      </c>
      <c r="J5486" s="2" t="s">
        <v>1150</v>
      </c>
      <c r="K5486" s="1">
        <f>+VLOOKUP(B5486,[42]Sheet1!A$2:I$187,6,0)</f>
        <v>2024125</v>
      </c>
      <c r="L5486" s="1">
        <f t="shared" si="275"/>
        <v>5</v>
      </c>
      <c r="M5486" s="6">
        <f>+VLOOKUP(B5486,[42]Sheet1!A$2:I$187,9,0)</f>
        <v>45874</v>
      </c>
      <c r="N5486" t="s">
        <v>7289</v>
      </c>
      <c r="R5486" s="4"/>
    </row>
    <row r="5487" spans="1:18" hidden="1" x14ac:dyDescent="0.2">
      <c r="A5487" s="6">
        <v>45856</v>
      </c>
      <c r="B5487" s="2">
        <v>45461</v>
      </c>
      <c r="C5487" s="2" t="s">
        <v>6517</v>
      </c>
      <c r="D5487" s="2" t="s">
        <v>7191</v>
      </c>
      <c r="E5487" s="1">
        <v>1840000</v>
      </c>
      <c r="F5487" s="8" t="s">
        <v>316</v>
      </c>
      <c r="G5487" s="1">
        <v>147200</v>
      </c>
      <c r="H5487" s="1">
        <v>1987200</v>
      </c>
      <c r="I5487" s="2" t="s">
        <v>1222</v>
      </c>
      <c r="J5487" s="2" t="s">
        <v>915</v>
      </c>
      <c r="K5487" s="1">
        <f>+VLOOKUP(B5487,[42]Sheet1!A$2:I$187,6,0)</f>
        <v>1840000</v>
      </c>
      <c r="L5487" s="1">
        <f t="shared" si="275"/>
        <v>0</v>
      </c>
      <c r="M5487" s="6">
        <f>+VLOOKUP(B5487,[42]Sheet1!A$2:I$187,9,0)</f>
        <v>45874</v>
      </c>
      <c r="N5487" t="s">
        <v>7289</v>
      </c>
      <c r="R5487" s="4"/>
    </row>
    <row r="5488" spans="1:18" hidden="1" x14ac:dyDescent="0.2">
      <c r="A5488" s="6">
        <v>45856</v>
      </c>
      <c r="B5488" s="2">
        <v>45462</v>
      </c>
      <c r="C5488" s="2" t="s">
        <v>6517</v>
      </c>
      <c r="D5488" s="2" t="s">
        <v>7192</v>
      </c>
      <c r="E5488" s="1">
        <v>1110580</v>
      </c>
      <c r="F5488" s="8" t="s">
        <v>316</v>
      </c>
      <c r="G5488" s="1">
        <v>88846</v>
      </c>
      <c r="H5488" s="1">
        <v>1199426</v>
      </c>
      <c r="I5488" s="2" t="s">
        <v>1222</v>
      </c>
      <c r="J5488" s="2" t="s">
        <v>915</v>
      </c>
      <c r="K5488" s="1">
        <f>+VLOOKUP(B5488,[42]Sheet1!A$2:I$187,6,0)</f>
        <v>1110575</v>
      </c>
      <c r="L5488" s="1">
        <f t="shared" si="275"/>
        <v>-5</v>
      </c>
      <c r="M5488" s="6">
        <f>+VLOOKUP(B5488,[42]Sheet1!A$2:I$187,9,0)</f>
        <v>45874</v>
      </c>
      <c r="N5488" t="s">
        <v>7289</v>
      </c>
      <c r="R5488" s="4"/>
    </row>
    <row r="5489" spans="1:18" hidden="1" x14ac:dyDescent="0.2">
      <c r="A5489" s="6">
        <v>45856</v>
      </c>
      <c r="B5489" s="2">
        <v>45463</v>
      </c>
      <c r="C5489" s="2" t="s">
        <v>6517</v>
      </c>
      <c r="D5489" s="2" t="s">
        <v>7193</v>
      </c>
      <c r="E5489" s="1">
        <v>2136780</v>
      </c>
      <c r="F5489" s="8" t="s">
        <v>316</v>
      </c>
      <c r="G5489" s="1">
        <v>170942</v>
      </c>
      <c r="H5489" s="1">
        <v>2307722</v>
      </c>
      <c r="I5489" s="2" t="s">
        <v>2445</v>
      </c>
      <c r="J5489" s="2" t="s">
        <v>1098</v>
      </c>
      <c r="K5489" s="1">
        <f>+VLOOKUP(B5489,[42]Sheet1!A$2:I$187,6,0)</f>
        <v>2136775</v>
      </c>
      <c r="L5489" s="1">
        <f t="shared" si="275"/>
        <v>-5</v>
      </c>
      <c r="M5489" s="6">
        <f>+VLOOKUP(B5489,[42]Sheet1!A$2:I$187,9,0)</f>
        <v>45874</v>
      </c>
      <c r="N5489" t="s">
        <v>7289</v>
      </c>
      <c r="R5489" s="4"/>
    </row>
    <row r="5490" spans="1:18" hidden="1" x14ac:dyDescent="0.2">
      <c r="A5490" s="6">
        <v>45856</v>
      </c>
      <c r="B5490" s="2">
        <v>45464</v>
      </c>
      <c r="C5490" s="2" t="s">
        <v>6517</v>
      </c>
      <c r="D5490" s="2" t="s">
        <v>7194</v>
      </c>
      <c r="E5490" s="1">
        <v>2024120</v>
      </c>
      <c r="F5490" s="8" t="s">
        <v>316</v>
      </c>
      <c r="G5490" s="1">
        <v>161930</v>
      </c>
      <c r="H5490" s="1">
        <v>2186050</v>
      </c>
      <c r="I5490" s="2" t="s">
        <v>944</v>
      </c>
      <c r="J5490" s="2" t="s">
        <v>319</v>
      </c>
      <c r="K5490" s="1">
        <f>+VLOOKUP(B5490,[42]Sheet1!A$2:I$187,6,0)</f>
        <v>2024125</v>
      </c>
      <c r="L5490" s="1">
        <f t="shared" si="275"/>
        <v>5</v>
      </c>
      <c r="M5490" s="6">
        <f>+VLOOKUP(B5490,[42]Sheet1!A$2:I$187,9,0)</f>
        <v>45874</v>
      </c>
      <c r="N5490" t="s">
        <v>7289</v>
      </c>
      <c r="R5490" s="4"/>
    </row>
    <row r="5491" spans="1:18" hidden="1" x14ac:dyDescent="0.2">
      <c r="A5491" s="6">
        <v>45856</v>
      </c>
      <c r="B5491" s="2">
        <v>45465</v>
      </c>
      <c r="C5491" s="2" t="s">
        <v>6517</v>
      </c>
      <c r="D5491" s="2" t="s">
        <v>7195</v>
      </c>
      <c r="E5491" s="1">
        <v>1248320</v>
      </c>
      <c r="F5491" s="8" t="s">
        <v>316</v>
      </c>
      <c r="G5491" s="1">
        <v>99866</v>
      </c>
      <c r="H5491" s="1">
        <v>1348186</v>
      </c>
      <c r="I5491" s="2" t="s">
        <v>944</v>
      </c>
      <c r="J5491" s="2" t="s">
        <v>319</v>
      </c>
      <c r="K5491" s="1">
        <f>+VLOOKUP(B5491,[42]Sheet1!A$2:I$187,6,0)</f>
        <v>1248325</v>
      </c>
      <c r="L5491" s="1">
        <f t="shared" si="275"/>
        <v>5</v>
      </c>
      <c r="M5491" s="6">
        <f>+VLOOKUP(B5491,[42]Sheet1!A$2:I$187,9,0)</f>
        <v>45874</v>
      </c>
      <c r="N5491" t="s">
        <v>7289</v>
      </c>
      <c r="R5491" s="4"/>
    </row>
    <row r="5492" spans="1:18" hidden="1" x14ac:dyDescent="0.2">
      <c r="A5492" s="6">
        <v>45856</v>
      </c>
      <c r="B5492" s="2">
        <v>45466</v>
      </c>
      <c r="C5492" s="2" t="s">
        <v>6517</v>
      </c>
      <c r="D5492" s="2" t="s">
        <v>7196</v>
      </c>
      <c r="E5492" s="1">
        <v>2024120</v>
      </c>
      <c r="F5492" s="8" t="s">
        <v>316</v>
      </c>
      <c r="G5492" s="1">
        <v>161930</v>
      </c>
      <c r="H5492" s="1">
        <v>2186050</v>
      </c>
      <c r="I5492" s="2" t="s">
        <v>944</v>
      </c>
      <c r="J5492" s="2" t="s">
        <v>319</v>
      </c>
      <c r="K5492" s="1">
        <f>+VLOOKUP(B5492,[42]Sheet1!A$2:I$187,6,0)</f>
        <v>2024125</v>
      </c>
      <c r="L5492" s="1">
        <f t="shared" si="275"/>
        <v>5</v>
      </c>
      <c r="M5492" s="6">
        <f>+VLOOKUP(B5492,[42]Sheet1!A$2:I$187,9,0)</f>
        <v>45874</v>
      </c>
      <c r="N5492" t="s">
        <v>7289</v>
      </c>
      <c r="R5492" s="4"/>
    </row>
    <row r="5493" spans="1:18" hidden="1" x14ac:dyDescent="0.2">
      <c r="A5493" s="6">
        <v>45856</v>
      </c>
      <c r="B5493" s="2">
        <v>45467</v>
      </c>
      <c r="C5493" s="2" t="s">
        <v>6517</v>
      </c>
      <c r="D5493" s="2" t="s">
        <v>7197</v>
      </c>
      <c r="E5493" s="1">
        <v>1248320</v>
      </c>
      <c r="F5493" s="8" t="s">
        <v>316</v>
      </c>
      <c r="G5493" s="1">
        <v>99866</v>
      </c>
      <c r="H5493" s="1">
        <v>1348186</v>
      </c>
      <c r="I5493" s="2" t="s">
        <v>2339</v>
      </c>
      <c r="J5493" s="2" t="s">
        <v>1408</v>
      </c>
      <c r="K5493" s="1">
        <f>+VLOOKUP(B5493,[42]Sheet1!A$2:I$187,6,0)</f>
        <v>1248325</v>
      </c>
      <c r="L5493" s="1">
        <f t="shared" si="275"/>
        <v>5</v>
      </c>
      <c r="M5493" s="6">
        <f>+VLOOKUP(B5493,[42]Sheet1!A$2:I$187,9,0)</f>
        <v>45874</v>
      </c>
      <c r="N5493" t="s">
        <v>7289</v>
      </c>
      <c r="R5493" s="4"/>
    </row>
    <row r="5494" spans="1:18" hidden="1" x14ac:dyDescent="0.2">
      <c r="A5494" s="6">
        <v>45856</v>
      </c>
      <c r="B5494" s="2">
        <v>45468</v>
      </c>
      <c r="C5494" s="2" t="s">
        <v>6517</v>
      </c>
      <c r="D5494" s="2" t="s">
        <v>7198</v>
      </c>
      <c r="E5494" s="1">
        <v>2024120</v>
      </c>
      <c r="F5494" s="8" t="s">
        <v>316</v>
      </c>
      <c r="G5494" s="1">
        <v>161930</v>
      </c>
      <c r="H5494" s="1">
        <v>2186050</v>
      </c>
      <c r="I5494" s="2" t="s">
        <v>1554</v>
      </c>
      <c r="J5494" s="2" t="s">
        <v>2830</v>
      </c>
      <c r="K5494" s="1">
        <f>+VLOOKUP(B5494,[42]Sheet1!A$2:I$187,6,0)</f>
        <v>2024125</v>
      </c>
      <c r="L5494" s="1">
        <f t="shared" si="275"/>
        <v>5</v>
      </c>
      <c r="M5494" s="6">
        <f>+VLOOKUP(B5494,[42]Sheet1!A$2:I$187,9,0)</f>
        <v>45874</v>
      </c>
      <c r="N5494" t="s">
        <v>7289</v>
      </c>
      <c r="R5494" s="4"/>
    </row>
    <row r="5495" spans="1:18" hidden="1" x14ac:dyDescent="0.2">
      <c r="A5495" s="6">
        <v>45856</v>
      </c>
      <c r="B5495" s="2">
        <v>45469</v>
      </c>
      <c r="C5495" s="2" t="s">
        <v>6517</v>
      </c>
      <c r="D5495" s="2" t="s">
        <v>7199</v>
      </c>
      <c r="E5495" s="1">
        <v>2024120</v>
      </c>
      <c r="F5495" s="8" t="s">
        <v>316</v>
      </c>
      <c r="G5495" s="1">
        <v>161930</v>
      </c>
      <c r="H5495" s="1">
        <v>2186050</v>
      </c>
      <c r="I5495" s="2" t="s">
        <v>2445</v>
      </c>
      <c r="J5495" s="2" t="s">
        <v>1098</v>
      </c>
      <c r="K5495" s="1">
        <f>+VLOOKUP(B5495,[42]Sheet1!A$2:I$187,6,0)</f>
        <v>2024125</v>
      </c>
      <c r="L5495" s="1">
        <f t="shared" si="275"/>
        <v>5</v>
      </c>
      <c r="M5495" s="6">
        <f>+VLOOKUP(B5495,[42]Sheet1!A$2:I$187,9,0)</f>
        <v>45874</v>
      </c>
      <c r="N5495" t="s">
        <v>7289</v>
      </c>
      <c r="R5495" s="4"/>
    </row>
    <row r="5496" spans="1:18" hidden="1" x14ac:dyDescent="0.2">
      <c r="A5496" s="6">
        <v>45856</v>
      </c>
      <c r="B5496" s="2">
        <v>45470</v>
      </c>
      <c r="C5496" s="2" t="s">
        <v>6517</v>
      </c>
      <c r="D5496" s="2" t="s">
        <v>7200</v>
      </c>
      <c r="E5496" s="1">
        <v>1840000</v>
      </c>
      <c r="F5496" s="8" t="s">
        <v>316</v>
      </c>
      <c r="G5496" s="1">
        <v>147200</v>
      </c>
      <c r="H5496" s="1">
        <v>1987200</v>
      </c>
      <c r="I5496" s="2" t="s">
        <v>2355</v>
      </c>
      <c r="J5496" s="2" t="s">
        <v>2013</v>
      </c>
      <c r="K5496" s="1">
        <f>+VLOOKUP(B5496,[42]Sheet1!A$2:I$187,6,0)</f>
        <v>1840000</v>
      </c>
      <c r="L5496" s="1">
        <f t="shared" si="275"/>
        <v>0</v>
      </c>
      <c r="M5496" s="6">
        <f>+VLOOKUP(B5496,[42]Sheet1!A$2:I$187,9,0)</f>
        <v>45874</v>
      </c>
      <c r="N5496" t="s">
        <v>7289</v>
      </c>
      <c r="R5496" s="4"/>
    </row>
    <row r="5497" spans="1:18" hidden="1" x14ac:dyDescent="0.2">
      <c r="A5497" s="6">
        <v>45856</v>
      </c>
      <c r="B5497" s="2">
        <v>45471</v>
      </c>
      <c r="C5497" s="2" t="s">
        <v>6517</v>
      </c>
      <c r="D5497" s="2" t="s">
        <v>7201</v>
      </c>
      <c r="E5497" s="1">
        <v>7793200</v>
      </c>
      <c r="F5497" s="8" t="s">
        <v>316</v>
      </c>
      <c r="G5497" s="1">
        <v>623456</v>
      </c>
      <c r="H5497" s="1">
        <v>8416656</v>
      </c>
      <c r="I5497" s="2" t="s">
        <v>2355</v>
      </c>
      <c r="J5497" s="2" t="s">
        <v>2013</v>
      </c>
      <c r="K5497" s="1">
        <f>+VLOOKUP(B5497,[42]Sheet1!A$2:I$187,6,0)</f>
        <v>7793200</v>
      </c>
      <c r="L5497" s="1">
        <f t="shared" si="275"/>
        <v>0</v>
      </c>
      <c r="M5497" s="6">
        <f>+VLOOKUP(B5497,[42]Sheet1!A$2:I$187,9,0)</f>
        <v>45874</v>
      </c>
      <c r="N5497" t="s">
        <v>7289</v>
      </c>
      <c r="R5497" s="4"/>
    </row>
    <row r="5498" spans="1:18" hidden="1" x14ac:dyDescent="0.2">
      <c r="A5498" s="6">
        <v>45856</v>
      </c>
      <c r="B5498" s="2">
        <v>45472</v>
      </c>
      <c r="C5498" s="2" t="s">
        <v>6517</v>
      </c>
      <c r="D5498" s="2" t="s">
        <v>7202</v>
      </c>
      <c r="E5498" s="1">
        <v>6432300</v>
      </c>
      <c r="F5498" s="8" t="s">
        <v>316</v>
      </c>
      <c r="G5498" s="1">
        <v>514584</v>
      </c>
      <c r="H5498" s="1">
        <v>6946884</v>
      </c>
      <c r="I5498" s="2" t="s">
        <v>2355</v>
      </c>
      <c r="J5498" s="2" t="s">
        <v>2013</v>
      </c>
      <c r="K5498" s="1">
        <f>+VLOOKUP(B5498,[42]Sheet1!A$2:I$187,6,0)</f>
        <v>6432300</v>
      </c>
      <c r="L5498" s="1">
        <f t="shared" si="275"/>
        <v>0</v>
      </c>
      <c r="M5498" s="6">
        <f>+VLOOKUP(B5498,[42]Sheet1!A$2:I$187,9,0)</f>
        <v>45874</v>
      </c>
      <c r="N5498" t="s">
        <v>7289</v>
      </c>
      <c r="R5498" s="4"/>
    </row>
    <row r="5499" spans="1:18" hidden="1" x14ac:dyDescent="0.2">
      <c r="A5499" s="6">
        <v>45856</v>
      </c>
      <c r="B5499" s="2">
        <v>45473</v>
      </c>
      <c r="C5499" s="2" t="s">
        <v>6517</v>
      </c>
      <c r="D5499" s="2" t="s">
        <v>7203</v>
      </c>
      <c r="E5499" s="1">
        <v>1840000</v>
      </c>
      <c r="F5499" s="8" t="s">
        <v>316</v>
      </c>
      <c r="G5499" s="1">
        <v>147200</v>
      </c>
      <c r="H5499" s="1">
        <v>1987200</v>
      </c>
      <c r="I5499" s="2" t="s">
        <v>2355</v>
      </c>
      <c r="J5499" s="2" t="s">
        <v>2013</v>
      </c>
      <c r="K5499" s="1">
        <f>+VLOOKUP(B5499,[42]Sheet1!A$2:I$187,6,0)</f>
        <v>1840000</v>
      </c>
      <c r="L5499" s="1">
        <f t="shared" si="275"/>
        <v>0</v>
      </c>
      <c r="M5499" s="6">
        <f>+VLOOKUP(B5499,[42]Sheet1!A$2:I$187,9,0)</f>
        <v>45874</v>
      </c>
      <c r="N5499" t="s">
        <v>7289</v>
      </c>
      <c r="R5499" s="4"/>
    </row>
    <row r="5500" spans="1:18" hidden="1" x14ac:dyDescent="0.2">
      <c r="A5500" s="6">
        <v>45856</v>
      </c>
      <c r="B5500" s="2">
        <v>45474</v>
      </c>
      <c r="C5500" s="2" t="s">
        <v>6517</v>
      </c>
      <c r="D5500" s="2" t="s">
        <v>7204</v>
      </c>
      <c r="E5500" s="1">
        <v>1394680</v>
      </c>
      <c r="F5500" s="8" t="s">
        <v>316</v>
      </c>
      <c r="G5500" s="1">
        <v>111574</v>
      </c>
      <c r="H5500" s="1">
        <v>1506254</v>
      </c>
      <c r="I5500" s="2" t="s">
        <v>2445</v>
      </c>
      <c r="J5500" s="2" t="s">
        <v>1098</v>
      </c>
      <c r="K5500" s="1">
        <f>+VLOOKUP(B5500,[42]Sheet1!A$2:I$187,6,0)</f>
        <v>1394675</v>
      </c>
      <c r="L5500" s="1">
        <f t="shared" si="275"/>
        <v>-5</v>
      </c>
      <c r="M5500" s="6">
        <f>+VLOOKUP(B5500,[42]Sheet1!A$2:I$187,9,0)</f>
        <v>45874</v>
      </c>
      <c r="N5500" t="s">
        <v>7289</v>
      </c>
      <c r="R5500" s="4"/>
    </row>
    <row r="5501" spans="1:18" hidden="1" x14ac:dyDescent="0.2">
      <c r="A5501" s="6">
        <v>45856</v>
      </c>
      <c r="B5501" s="2">
        <v>45475</v>
      </c>
      <c r="C5501" s="2" t="s">
        <v>6517</v>
      </c>
      <c r="D5501" s="2" t="s">
        <v>7205</v>
      </c>
      <c r="E5501" s="1">
        <v>446425</v>
      </c>
      <c r="F5501" s="8" t="s">
        <v>316</v>
      </c>
      <c r="G5501" s="1">
        <v>35714</v>
      </c>
      <c r="H5501" s="1">
        <v>482139</v>
      </c>
      <c r="I5501" s="2" t="s">
        <v>124</v>
      </c>
      <c r="J5501" s="2" t="s">
        <v>1197</v>
      </c>
      <c r="K5501" s="1">
        <f>+VLOOKUP(B5501,[42]Sheet1!A$2:I$187,6,0)</f>
        <v>446425</v>
      </c>
      <c r="L5501" s="1">
        <f t="shared" si="275"/>
        <v>0</v>
      </c>
      <c r="M5501" s="6">
        <f>+VLOOKUP(B5501,[42]Sheet1!A$2:I$187,9,0)</f>
        <v>45874</v>
      </c>
      <c r="N5501" t="s">
        <v>7289</v>
      </c>
      <c r="R5501" s="4"/>
    </row>
    <row r="5502" spans="1:18" hidden="1" x14ac:dyDescent="0.2">
      <c r="A5502" s="6">
        <v>45857</v>
      </c>
      <c r="B5502" s="2">
        <v>45574</v>
      </c>
      <c r="C5502" s="2" t="s">
        <v>6517</v>
      </c>
      <c r="D5502" s="2" t="s">
        <v>7206</v>
      </c>
      <c r="E5502" s="1">
        <v>1840000</v>
      </c>
      <c r="F5502" s="8" t="s">
        <v>316</v>
      </c>
      <c r="G5502" s="1">
        <v>147200</v>
      </c>
      <c r="H5502" s="1">
        <v>1987200</v>
      </c>
      <c r="I5502" s="2" t="s">
        <v>24</v>
      </c>
      <c r="J5502" s="2" t="s">
        <v>349</v>
      </c>
      <c r="K5502" s="1">
        <f>+VLOOKUP(B5502,[42]Sheet1!A$2:I$187,6,0)</f>
        <v>1840000</v>
      </c>
      <c r="L5502" s="1">
        <f t="shared" si="275"/>
        <v>0</v>
      </c>
      <c r="M5502" s="6">
        <f>+VLOOKUP(B5502,[42]Sheet1!A$2:I$187,9,0)</f>
        <v>45874</v>
      </c>
      <c r="N5502" t="s">
        <v>7289</v>
      </c>
      <c r="R5502" s="4"/>
    </row>
    <row r="5503" spans="1:18" hidden="1" x14ac:dyDescent="0.2">
      <c r="A5503" s="6">
        <v>45857</v>
      </c>
      <c r="B5503" s="2">
        <v>45575</v>
      </c>
      <c r="C5503" s="2" t="s">
        <v>6517</v>
      </c>
      <c r="D5503" s="2" t="s">
        <v>7207</v>
      </c>
      <c r="E5503" s="1">
        <v>1840000</v>
      </c>
      <c r="F5503" s="8" t="s">
        <v>316</v>
      </c>
      <c r="G5503" s="1">
        <v>147200</v>
      </c>
      <c r="H5503" s="1">
        <v>1987200</v>
      </c>
      <c r="I5503" s="2" t="s">
        <v>124</v>
      </c>
      <c r="J5503" s="2" t="s">
        <v>1197</v>
      </c>
      <c r="K5503" s="1">
        <f>+VLOOKUP(B5503,[42]Sheet1!A$2:I$187,6,0)</f>
        <v>1840000</v>
      </c>
      <c r="L5503" s="1">
        <f t="shared" si="275"/>
        <v>0</v>
      </c>
      <c r="M5503" s="6">
        <f>+VLOOKUP(B5503,[42]Sheet1!A$2:I$187,9,0)</f>
        <v>45874</v>
      </c>
      <c r="N5503" t="s">
        <v>7289</v>
      </c>
      <c r="R5503" s="4"/>
    </row>
    <row r="5504" spans="1:18" hidden="1" x14ac:dyDescent="0.2">
      <c r="A5504" s="6">
        <v>45857</v>
      </c>
      <c r="B5504" s="2">
        <v>45576</v>
      </c>
      <c r="C5504" s="2" t="s">
        <v>6517</v>
      </c>
      <c r="D5504" s="2" t="s">
        <v>7208</v>
      </c>
      <c r="E5504" s="1">
        <v>1840000</v>
      </c>
      <c r="F5504" s="8" t="s">
        <v>316</v>
      </c>
      <c r="G5504" s="1">
        <v>147200</v>
      </c>
      <c r="H5504" s="1">
        <v>1987200</v>
      </c>
      <c r="I5504" s="2" t="s">
        <v>2818</v>
      </c>
      <c r="J5504" s="2" t="s">
        <v>364</v>
      </c>
      <c r="K5504" s="1">
        <f>+VLOOKUP(B5504,[42]Sheet1!A$2:I$187,6,0)</f>
        <v>1840000</v>
      </c>
      <c r="L5504" s="1">
        <f t="shared" si="275"/>
        <v>0</v>
      </c>
      <c r="M5504" s="6">
        <f>+VLOOKUP(B5504,[42]Sheet1!A$2:I$187,9,0)</f>
        <v>45874</v>
      </c>
      <c r="N5504" t="s">
        <v>7289</v>
      </c>
      <c r="R5504" s="4"/>
    </row>
    <row r="5505" spans="1:18" hidden="1" x14ac:dyDescent="0.2">
      <c r="A5505" s="6">
        <v>45857</v>
      </c>
      <c r="B5505" s="2">
        <v>45577</v>
      </c>
      <c r="C5505" s="2" t="s">
        <v>6517</v>
      </c>
      <c r="D5505" s="2" t="s">
        <v>7209</v>
      </c>
      <c r="E5505" s="1">
        <v>1840000</v>
      </c>
      <c r="F5505" s="8" t="s">
        <v>316</v>
      </c>
      <c r="G5505" s="1">
        <v>147200</v>
      </c>
      <c r="H5505" s="1">
        <v>1987200</v>
      </c>
      <c r="I5505" s="2" t="s">
        <v>2445</v>
      </c>
      <c r="J5505" s="2" t="s">
        <v>1098</v>
      </c>
      <c r="K5505" s="1">
        <f>+VLOOKUP(B5505,[42]Sheet1!A$2:I$187,6,0)</f>
        <v>1840000</v>
      </c>
      <c r="L5505" s="1">
        <f t="shared" si="275"/>
        <v>0</v>
      </c>
      <c r="M5505" s="6">
        <f>+VLOOKUP(B5505,[42]Sheet1!A$2:I$187,9,0)</f>
        <v>45874</v>
      </c>
      <c r="N5505" t="s">
        <v>7289</v>
      </c>
      <c r="R5505" s="4"/>
    </row>
    <row r="5506" spans="1:18" hidden="1" x14ac:dyDescent="0.2">
      <c r="A5506" s="6">
        <v>45857</v>
      </c>
      <c r="B5506" s="2">
        <v>45578</v>
      </c>
      <c r="C5506" s="2" t="s">
        <v>6517</v>
      </c>
      <c r="D5506" s="2" t="s">
        <v>7210</v>
      </c>
      <c r="E5506" s="1">
        <v>1840000</v>
      </c>
      <c r="F5506" s="8" t="s">
        <v>316</v>
      </c>
      <c r="G5506" s="1">
        <v>147200</v>
      </c>
      <c r="H5506" s="1">
        <v>1987200</v>
      </c>
      <c r="I5506" s="2" t="s">
        <v>1554</v>
      </c>
      <c r="J5506" s="2" t="s">
        <v>2830</v>
      </c>
      <c r="K5506" s="1">
        <f>+VLOOKUP(B5506,[42]Sheet1!A$2:I$187,6,0)</f>
        <v>1840000</v>
      </c>
      <c r="L5506" s="1">
        <f t="shared" si="275"/>
        <v>0</v>
      </c>
      <c r="M5506" s="6">
        <f>+VLOOKUP(B5506,[42]Sheet1!A$2:I$187,9,0)</f>
        <v>45874</v>
      </c>
      <c r="N5506" t="s">
        <v>7289</v>
      </c>
      <c r="R5506" s="4"/>
    </row>
    <row r="5507" spans="1:18" hidden="1" x14ac:dyDescent="0.2">
      <c r="A5507" s="6">
        <v>45857</v>
      </c>
      <c r="B5507" s="2">
        <v>45579</v>
      </c>
      <c r="C5507" s="2" t="s">
        <v>6517</v>
      </c>
      <c r="D5507" s="2" t="s">
        <v>7211</v>
      </c>
      <c r="E5507" s="1">
        <v>1840000</v>
      </c>
      <c r="F5507" s="8" t="s">
        <v>316</v>
      </c>
      <c r="G5507" s="1">
        <v>147200</v>
      </c>
      <c r="H5507" s="1">
        <v>1987200</v>
      </c>
      <c r="I5507" s="2" t="s">
        <v>1796</v>
      </c>
      <c r="J5507" s="2" t="s">
        <v>913</v>
      </c>
      <c r="K5507" s="1">
        <f>+VLOOKUP(B5507,[42]Sheet1!A$2:I$187,6,0)</f>
        <v>1840000</v>
      </c>
      <c r="L5507" s="1">
        <f t="shared" si="275"/>
        <v>0</v>
      </c>
      <c r="M5507" s="6">
        <f>+VLOOKUP(B5507,[42]Sheet1!A$2:I$187,9,0)</f>
        <v>45874</v>
      </c>
      <c r="N5507" t="s">
        <v>7289</v>
      </c>
      <c r="R5507" s="4"/>
    </row>
    <row r="5508" spans="1:18" hidden="1" x14ac:dyDescent="0.2">
      <c r="A5508" s="6">
        <v>45857</v>
      </c>
      <c r="B5508" s="2">
        <v>45580</v>
      </c>
      <c r="C5508" s="2" t="s">
        <v>6517</v>
      </c>
      <c r="D5508" s="2" t="s">
        <v>7212</v>
      </c>
      <c r="E5508" s="1">
        <v>1840000</v>
      </c>
      <c r="F5508" s="8" t="s">
        <v>316</v>
      </c>
      <c r="G5508" s="1">
        <v>147200</v>
      </c>
      <c r="H5508" s="1">
        <v>1987200</v>
      </c>
      <c r="I5508" s="2" t="s">
        <v>2339</v>
      </c>
      <c r="J5508" s="2" t="s">
        <v>1408</v>
      </c>
      <c r="K5508" s="1">
        <f>+VLOOKUP(B5508,[42]Sheet1!A$2:I$187,6,0)</f>
        <v>1840000</v>
      </c>
      <c r="L5508" s="1">
        <f t="shared" si="275"/>
        <v>0</v>
      </c>
      <c r="M5508" s="6">
        <f>+VLOOKUP(B5508,[42]Sheet1!A$2:I$187,9,0)</f>
        <v>45874</v>
      </c>
      <c r="N5508" t="s">
        <v>7289</v>
      </c>
      <c r="R5508" s="4"/>
    </row>
    <row r="5509" spans="1:18" hidden="1" x14ac:dyDescent="0.2">
      <c r="A5509" s="6">
        <v>45857</v>
      </c>
      <c r="B5509" s="2">
        <v>45581</v>
      </c>
      <c r="C5509" s="2" t="s">
        <v>6517</v>
      </c>
      <c r="D5509" s="2" t="s">
        <v>7213</v>
      </c>
      <c r="E5509" s="1">
        <v>1840000</v>
      </c>
      <c r="F5509" s="8" t="s">
        <v>316</v>
      </c>
      <c r="G5509" s="1">
        <v>147200</v>
      </c>
      <c r="H5509" s="1">
        <v>1987200</v>
      </c>
      <c r="I5509" s="2" t="s">
        <v>1900</v>
      </c>
      <c r="J5509" s="2" t="s">
        <v>441</v>
      </c>
      <c r="K5509" s="1">
        <f>+VLOOKUP(B5509,[42]Sheet1!A$2:I$187,6,0)</f>
        <v>1840000</v>
      </c>
      <c r="L5509" s="1">
        <f t="shared" si="275"/>
        <v>0</v>
      </c>
      <c r="M5509" s="6">
        <f>+VLOOKUP(B5509,[42]Sheet1!A$2:I$187,9,0)</f>
        <v>45874</v>
      </c>
      <c r="N5509" t="s">
        <v>7289</v>
      </c>
      <c r="R5509" s="4"/>
    </row>
    <row r="5510" spans="1:18" hidden="1" x14ac:dyDescent="0.2">
      <c r="A5510" s="6">
        <v>45857</v>
      </c>
      <c r="B5510" s="2">
        <v>45582</v>
      </c>
      <c r="C5510" s="2" t="s">
        <v>6517</v>
      </c>
      <c r="D5510" s="2" t="s">
        <v>7214</v>
      </c>
      <c r="E5510" s="1">
        <v>2024120</v>
      </c>
      <c r="F5510" s="8" t="s">
        <v>316</v>
      </c>
      <c r="G5510" s="1">
        <v>161930</v>
      </c>
      <c r="H5510" s="1">
        <v>2186050</v>
      </c>
      <c r="I5510" s="2" t="s">
        <v>2445</v>
      </c>
      <c r="J5510" s="2" t="s">
        <v>1098</v>
      </c>
      <c r="K5510" s="1">
        <f>+VLOOKUP(B5510,[42]Sheet1!A$2:I$187,6,0)</f>
        <v>2024125</v>
      </c>
      <c r="L5510" s="1">
        <f t="shared" si="275"/>
        <v>5</v>
      </c>
      <c r="M5510" s="6">
        <f>+VLOOKUP(B5510,[42]Sheet1!A$2:I$187,9,0)</f>
        <v>45874</v>
      </c>
      <c r="N5510" t="s">
        <v>7289</v>
      </c>
      <c r="R5510" s="4"/>
    </row>
    <row r="5511" spans="1:18" hidden="1" x14ac:dyDescent="0.2">
      <c r="A5511" s="6">
        <v>45857</v>
      </c>
      <c r="B5511" s="2">
        <v>45583</v>
      </c>
      <c r="C5511" s="2" t="s">
        <v>6517</v>
      </c>
      <c r="D5511" s="2" t="s">
        <v>7215</v>
      </c>
      <c r="E5511" s="1">
        <v>2830115</v>
      </c>
      <c r="F5511" s="8" t="s">
        <v>316</v>
      </c>
      <c r="G5511" s="1">
        <v>226409</v>
      </c>
      <c r="H5511" s="1">
        <v>3056524</v>
      </c>
      <c r="I5511" s="2" t="s">
        <v>1900</v>
      </c>
      <c r="J5511" s="2" t="s">
        <v>441</v>
      </c>
      <c r="K5511" s="1">
        <f>+VLOOKUP(B5511,[42]Sheet1!A$2:I$187,6,0)</f>
        <v>2830113</v>
      </c>
      <c r="L5511" s="1">
        <f t="shared" si="275"/>
        <v>-2</v>
      </c>
      <c r="M5511" s="6">
        <f>+VLOOKUP(B5511,[42]Sheet1!A$2:I$187,9,0)</f>
        <v>45874</v>
      </c>
      <c r="N5511" t="s">
        <v>7289</v>
      </c>
      <c r="R5511" s="4"/>
    </row>
    <row r="5512" spans="1:18" hidden="1" x14ac:dyDescent="0.2">
      <c r="A5512" s="6">
        <v>45857</v>
      </c>
      <c r="B5512" s="2">
        <v>45584</v>
      </c>
      <c r="C5512" s="2" t="s">
        <v>6517</v>
      </c>
      <c r="D5512" s="2" t="s">
        <v>7216</v>
      </c>
      <c r="E5512" s="1">
        <v>3706327</v>
      </c>
      <c r="F5512" s="8" t="s">
        <v>316</v>
      </c>
      <c r="G5512" s="1">
        <v>296506</v>
      </c>
      <c r="H5512" s="1">
        <v>4002833</v>
      </c>
      <c r="I5512" s="2" t="s">
        <v>944</v>
      </c>
      <c r="J5512" s="2" t="s">
        <v>319</v>
      </c>
      <c r="K5512" s="1">
        <f>+VLOOKUP(B5512,[42]Sheet1!A$2:I$187,6,0)</f>
        <v>3706325</v>
      </c>
      <c r="L5512" s="1">
        <f t="shared" si="275"/>
        <v>-2</v>
      </c>
      <c r="M5512" s="6">
        <f>+VLOOKUP(B5512,[42]Sheet1!A$2:I$187,9,0)</f>
        <v>45874</v>
      </c>
      <c r="N5512" t="s">
        <v>7289</v>
      </c>
      <c r="R5512" s="4"/>
    </row>
    <row r="5513" spans="1:18" hidden="1" x14ac:dyDescent="0.2">
      <c r="A5513" s="6">
        <v>45857</v>
      </c>
      <c r="B5513" s="2">
        <v>45585</v>
      </c>
      <c r="C5513" s="2" t="s">
        <v>6517</v>
      </c>
      <c r="D5513" s="2" t="s">
        <v>7217</v>
      </c>
      <c r="E5513" s="1">
        <v>2645930</v>
      </c>
      <c r="F5513" s="8" t="s">
        <v>316</v>
      </c>
      <c r="G5513" s="1">
        <v>211674</v>
      </c>
      <c r="H5513" s="1">
        <v>2857604</v>
      </c>
      <c r="I5513" s="2" t="s">
        <v>2119</v>
      </c>
      <c r="J5513" s="2" t="s">
        <v>1150</v>
      </c>
      <c r="K5513" s="1">
        <f>+VLOOKUP(B5513,[42]Sheet1!A$2:I$187,6,0)</f>
        <v>2645925</v>
      </c>
      <c r="L5513" s="1">
        <f t="shared" si="275"/>
        <v>-5</v>
      </c>
      <c r="M5513" s="6">
        <f>+VLOOKUP(B5513,[42]Sheet1!A$2:I$187,9,0)</f>
        <v>45874</v>
      </c>
      <c r="N5513" t="s">
        <v>7289</v>
      </c>
      <c r="R5513" s="4"/>
    </row>
    <row r="5514" spans="1:18" hidden="1" x14ac:dyDescent="0.2">
      <c r="A5514" s="6">
        <v>45857</v>
      </c>
      <c r="B5514" s="2">
        <v>45586</v>
      </c>
      <c r="C5514" s="2" t="s">
        <v>6517</v>
      </c>
      <c r="D5514" s="2" t="s">
        <v>7218</v>
      </c>
      <c r="E5514" s="1">
        <v>446425</v>
      </c>
      <c r="F5514" s="8" t="s">
        <v>316</v>
      </c>
      <c r="G5514" s="1">
        <v>35714</v>
      </c>
      <c r="H5514" s="1">
        <v>482139</v>
      </c>
      <c r="I5514" s="2" t="s">
        <v>2119</v>
      </c>
      <c r="J5514" s="2" t="s">
        <v>1150</v>
      </c>
      <c r="K5514" s="1">
        <f>+VLOOKUP(B5514,[42]Sheet1!A$2:I$187,6,0)</f>
        <v>446425</v>
      </c>
      <c r="L5514" s="1">
        <f t="shared" si="275"/>
        <v>0</v>
      </c>
      <c r="M5514" s="6">
        <f>+VLOOKUP(B5514,[42]Sheet1!A$2:I$187,9,0)</f>
        <v>45874</v>
      </c>
      <c r="N5514" t="s">
        <v>7289</v>
      </c>
      <c r="R5514" s="4"/>
    </row>
    <row r="5515" spans="1:18" hidden="1" x14ac:dyDescent="0.2">
      <c r="A5515" s="6">
        <v>45857</v>
      </c>
      <c r="B5515" s="2">
        <v>45587</v>
      </c>
      <c r="C5515" s="2" t="s">
        <v>6517</v>
      </c>
      <c r="D5515" s="2" t="s">
        <v>7219</v>
      </c>
      <c r="E5515" s="1">
        <v>446425</v>
      </c>
      <c r="F5515" s="8" t="s">
        <v>316</v>
      </c>
      <c r="G5515" s="1">
        <v>35714</v>
      </c>
      <c r="H5515" s="1">
        <v>482139</v>
      </c>
      <c r="I5515" s="2" t="s">
        <v>944</v>
      </c>
      <c r="J5515" s="2" t="s">
        <v>319</v>
      </c>
      <c r="K5515" s="1">
        <f>+VLOOKUP(B5515,[42]Sheet1!A$2:I$187,6,0)</f>
        <v>446425</v>
      </c>
      <c r="L5515" s="1">
        <f t="shared" si="275"/>
        <v>0</v>
      </c>
      <c r="M5515" s="6">
        <f>+VLOOKUP(B5515,[42]Sheet1!A$2:I$187,9,0)</f>
        <v>45874</v>
      </c>
      <c r="N5515" t="s">
        <v>7289</v>
      </c>
      <c r="R5515" s="4"/>
    </row>
    <row r="5516" spans="1:18" hidden="1" x14ac:dyDescent="0.2">
      <c r="A5516" s="6">
        <v>45857</v>
      </c>
      <c r="B5516" s="2">
        <v>45588</v>
      </c>
      <c r="C5516" s="2" t="s">
        <v>6517</v>
      </c>
      <c r="D5516" s="2" t="s">
        <v>7220</v>
      </c>
      <c r="E5516" s="1">
        <v>892850</v>
      </c>
      <c r="F5516" s="8" t="s">
        <v>316</v>
      </c>
      <c r="G5516" s="1">
        <v>71428</v>
      </c>
      <c r="H5516" s="1">
        <v>964278</v>
      </c>
      <c r="I5516" s="2" t="s">
        <v>2339</v>
      </c>
      <c r="J5516" s="2" t="s">
        <v>1408</v>
      </c>
      <c r="K5516" s="1">
        <f>+VLOOKUP(B5516,[42]Sheet1!A$2:I$187,6,0)</f>
        <v>892850</v>
      </c>
      <c r="L5516" s="1">
        <f t="shared" si="275"/>
        <v>0</v>
      </c>
      <c r="M5516" s="6">
        <f>+VLOOKUP(B5516,[42]Sheet1!A$2:I$187,9,0)</f>
        <v>45874</v>
      </c>
      <c r="N5516" t="s">
        <v>7289</v>
      </c>
      <c r="R5516" s="4"/>
    </row>
    <row r="5517" spans="1:18" hidden="1" x14ac:dyDescent="0.2">
      <c r="A5517" s="6">
        <v>45857</v>
      </c>
      <c r="B5517" s="2">
        <v>45589</v>
      </c>
      <c r="C5517" s="2" t="s">
        <v>6517</v>
      </c>
      <c r="D5517" s="2" t="s">
        <v>7221</v>
      </c>
      <c r="E5517" s="1">
        <v>446425</v>
      </c>
      <c r="F5517" s="8" t="s">
        <v>316</v>
      </c>
      <c r="G5517" s="1">
        <v>35714</v>
      </c>
      <c r="H5517" s="1">
        <v>482139</v>
      </c>
      <c r="I5517" s="2" t="s">
        <v>1796</v>
      </c>
      <c r="J5517" s="2" t="s">
        <v>913</v>
      </c>
      <c r="K5517" s="1">
        <f>+VLOOKUP(B5517,[42]Sheet1!A$2:I$187,6,0)</f>
        <v>446425</v>
      </c>
      <c r="L5517" s="1">
        <f t="shared" si="275"/>
        <v>0</v>
      </c>
      <c r="M5517" s="6">
        <f>+VLOOKUP(B5517,[42]Sheet1!A$2:I$187,9,0)</f>
        <v>45874</v>
      </c>
      <c r="N5517" t="s">
        <v>7289</v>
      </c>
      <c r="R5517" s="4"/>
    </row>
    <row r="5518" spans="1:18" hidden="1" x14ac:dyDescent="0.2">
      <c r="A5518" s="6">
        <v>45857</v>
      </c>
      <c r="B5518" s="2">
        <v>45590</v>
      </c>
      <c r="C5518" s="2" t="s">
        <v>6517</v>
      </c>
      <c r="D5518" s="2" t="s">
        <v>7222</v>
      </c>
      <c r="E5518" s="1">
        <v>446425</v>
      </c>
      <c r="F5518" s="8" t="s">
        <v>316</v>
      </c>
      <c r="G5518" s="1">
        <v>35714</v>
      </c>
      <c r="H5518" s="1">
        <v>482139</v>
      </c>
      <c r="I5518" s="2" t="s">
        <v>24</v>
      </c>
      <c r="J5518" s="2" t="s">
        <v>349</v>
      </c>
      <c r="K5518" s="1">
        <f>+VLOOKUP(B5518,[42]Sheet1!A$2:I$187,6,0)</f>
        <v>446425</v>
      </c>
      <c r="L5518" s="1">
        <f t="shared" si="275"/>
        <v>0</v>
      </c>
      <c r="M5518" s="6">
        <f>+VLOOKUP(B5518,[42]Sheet1!A$2:I$187,9,0)</f>
        <v>45874</v>
      </c>
      <c r="N5518" t="s">
        <v>7289</v>
      </c>
      <c r="R5518" s="4"/>
    </row>
    <row r="5519" spans="1:18" hidden="1" x14ac:dyDescent="0.2">
      <c r="A5519" s="6">
        <v>45857</v>
      </c>
      <c r="B5519" s="2">
        <v>45591</v>
      </c>
      <c r="C5519" s="2" t="s">
        <v>6517</v>
      </c>
      <c r="D5519" s="2" t="s">
        <v>7223</v>
      </c>
      <c r="E5519" s="1">
        <v>2916970</v>
      </c>
      <c r="F5519" s="8" t="s">
        <v>316</v>
      </c>
      <c r="G5519" s="1">
        <v>233358</v>
      </c>
      <c r="H5519" s="1">
        <v>3150328</v>
      </c>
      <c r="I5519" s="2" t="s">
        <v>2818</v>
      </c>
      <c r="J5519" s="2" t="s">
        <v>364</v>
      </c>
      <c r="K5519" s="1">
        <f>+VLOOKUP(B5519,[42]Sheet1!A$2:I$187,6,0)</f>
        <v>2916975</v>
      </c>
      <c r="L5519" s="1">
        <f t="shared" si="275"/>
        <v>5</v>
      </c>
      <c r="M5519" s="6">
        <f>+VLOOKUP(B5519,[42]Sheet1!A$2:I$187,9,0)</f>
        <v>45874</v>
      </c>
      <c r="N5519" t="s">
        <v>7289</v>
      </c>
      <c r="R5519" s="4"/>
    </row>
    <row r="5520" spans="1:18" hidden="1" x14ac:dyDescent="0.2">
      <c r="A5520" s="6">
        <v>45861</v>
      </c>
      <c r="B5520" s="2">
        <v>1244</v>
      </c>
      <c r="C5520" s="2" t="s">
        <v>6529</v>
      </c>
      <c r="D5520" s="2" t="s">
        <v>7177</v>
      </c>
      <c r="E5520" s="1">
        <v>-428820</v>
      </c>
      <c r="F5520" s="8" t="s">
        <v>316</v>
      </c>
      <c r="G5520" s="1">
        <v>-34306</v>
      </c>
      <c r="H5520" s="1">
        <v>-463126</v>
      </c>
      <c r="I5520" s="2" t="s">
        <v>431</v>
      </c>
      <c r="J5520" s="2" t="s">
        <v>2857</v>
      </c>
      <c r="K5520" s="1">
        <f>+VLOOKUP(B5520,[42]Sheet1!A$2:I$187,6,0)</f>
        <v>-428825</v>
      </c>
      <c r="L5520" s="1">
        <f t="shared" si="275"/>
        <v>-5</v>
      </c>
      <c r="M5520" s="6">
        <f>+VLOOKUP(B5520,[42]Sheet1!A$2:I$187,9,0)</f>
        <v>45874</v>
      </c>
      <c r="N5520" t="s">
        <v>7289</v>
      </c>
      <c r="R5520" s="4"/>
    </row>
    <row r="5521" spans="1:18" hidden="1" x14ac:dyDescent="0.2">
      <c r="A5521" s="6">
        <v>45861</v>
      </c>
      <c r="B5521" s="2">
        <v>1245</v>
      </c>
      <c r="C5521" s="2" t="s">
        <v>6529</v>
      </c>
      <c r="D5521" s="2" t="s">
        <v>7177</v>
      </c>
      <c r="E5521" s="1">
        <v>-88846</v>
      </c>
      <c r="F5521" s="8" t="s">
        <v>316</v>
      </c>
      <c r="G5521" s="1">
        <v>-7108</v>
      </c>
      <c r="H5521" s="1">
        <v>-95954</v>
      </c>
      <c r="I5521" s="2" t="s">
        <v>24</v>
      </c>
      <c r="J5521" s="2" t="s">
        <v>349</v>
      </c>
      <c r="K5521" s="1">
        <f>+VLOOKUP(B5521,[42]Sheet1!A$2:I$187,6,0)</f>
        <v>-88850</v>
      </c>
      <c r="L5521" s="1">
        <f t="shared" si="275"/>
        <v>-4</v>
      </c>
      <c r="M5521" s="6">
        <f>+VLOOKUP(B5521,[42]Sheet1!A$2:I$187,9,0)</f>
        <v>45874</v>
      </c>
      <c r="N5521" t="s">
        <v>7289</v>
      </c>
      <c r="R5521" s="4"/>
    </row>
    <row r="5522" spans="1:18" hidden="1" x14ac:dyDescent="0.2">
      <c r="A5522" s="6">
        <v>45861</v>
      </c>
      <c r="B5522" s="2">
        <v>1246</v>
      </c>
      <c r="C5522" s="2" t="s">
        <v>6529</v>
      </c>
      <c r="D5522" s="2" t="s">
        <v>7177</v>
      </c>
      <c r="E5522" s="1">
        <v>-1072050</v>
      </c>
      <c r="F5522" s="8" t="s">
        <v>316</v>
      </c>
      <c r="G5522" s="1">
        <v>-85764</v>
      </c>
      <c r="H5522" s="1">
        <v>-1157814</v>
      </c>
      <c r="I5522" s="2" t="s">
        <v>24</v>
      </c>
      <c r="J5522" s="2" t="s">
        <v>349</v>
      </c>
      <c r="K5522" s="1">
        <f>+VLOOKUP(B5522,[42]Sheet1!A$2:I$187,6,0)</f>
        <v>-1072050</v>
      </c>
      <c r="L5522" s="1">
        <f t="shared" si="275"/>
        <v>0</v>
      </c>
      <c r="M5522" s="6">
        <f>+VLOOKUP(B5522,[42]Sheet1!A$2:I$187,9,0)</f>
        <v>45874</v>
      </c>
      <c r="N5522" t="s">
        <v>7289</v>
      </c>
      <c r="R5522" s="4"/>
    </row>
    <row r="5523" spans="1:18" hidden="1" x14ac:dyDescent="0.2">
      <c r="A5523" s="6">
        <v>45861</v>
      </c>
      <c r="B5523" s="2">
        <v>1247</v>
      </c>
      <c r="C5523" s="2" t="s">
        <v>6529</v>
      </c>
      <c r="D5523" s="2" t="s">
        <v>7177</v>
      </c>
      <c r="E5523" s="1">
        <v>-107205</v>
      </c>
      <c r="F5523" s="8" t="s">
        <v>316</v>
      </c>
      <c r="G5523" s="1">
        <v>-8576</v>
      </c>
      <c r="H5523" s="1">
        <v>-115781</v>
      </c>
      <c r="I5523" s="2" t="s">
        <v>1222</v>
      </c>
      <c r="J5523" s="2" t="s">
        <v>915</v>
      </c>
      <c r="K5523" s="1">
        <f>+VLOOKUP(B5523,[42]Sheet1!A$2:I$187,6,0)</f>
        <v>-107205</v>
      </c>
      <c r="L5523" s="1">
        <f t="shared" si="275"/>
        <v>0</v>
      </c>
      <c r="M5523" s="6">
        <f>+VLOOKUP(B5523,[42]Sheet1!A$2:I$187,9,0)</f>
        <v>45874</v>
      </c>
      <c r="N5523" t="s">
        <v>7289</v>
      </c>
      <c r="R5523" s="4"/>
    </row>
    <row r="5524" spans="1:18" hidden="1" x14ac:dyDescent="0.2">
      <c r="A5524" s="6">
        <v>45861</v>
      </c>
      <c r="B5524" s="2">
        <v>1248</v>
      </c>
      <c r="C5524" s="2" t="s">
        <v>6529</v>
      </c>
      <c r="D5524" s="2" t="s">
        <v>7177</v>
      </c>
      <c r="E5524" s="1">
        <v>-161789</v>
      </c>
      <c r="F5524" s="8" t="s">
        <v>316</v>
      </c>
      <c r="G5524" s="1">
        <v>-12943</v>
      </c>
      <c r="H5524" s="1">
        <v>-174732</v>
      </c>
      <c r="I5524" s="2" t="s">
        <v>1222</v>
      </c>
      <c r="J5524" s="2" t="s">
        <v>915</v>
      </c>
      <c r="K5524" s="1">
        <f>+VLOOKUP(B5524,[42]Sheet1!A$2:I$187,6,0)</f>
        <v>-161789</v>
      </c>
      <c r="L5524" s="1">
        <f t="shared" si="275"/>
        <v>0</v>
      </c>
      <c r="M5524" s="6">
        <f>+VLOOKUP(B5524,[42]Sheet1!A$2:I$187,9,0)</f>
        <v>45874</v>
      </c>
      <c r="N5524" t="s">
        <v>7289</v>
      </c>
      <c r="R5524" s="4"/>
    </row>
    <row r="5525" spans="1:18" hidden="1" x14ac:dyDescent="0.2">
      <c r="A5525" s="6">
        <v>45862</v>
      </c>
      <c r="B5525" s="2">
        <v>46810</v>
      </c>
      <c r="C5525" s="2" t="s">
        <v>6517</v>
      </c>
      <c r="D5525" s="2" t="s">
        <v>7224</v>
      </c>
      <c r="E5525" s="1">
        <v>4048240</v>
      </c>
      <c r="F5525" s="8" t="s">
        <v>316</v>
      </c>
      <c r="G5525" s="1">
        <v>323859</v>
      </c>
      <c r="H5525" s="1">
        <v>4372099</v>
      </c>
      <c r="I5525" s="2" t="s">
        <v>2818</v>
      </c>
      <c r="J5525" s="2" t="s">
        <v>364</v>
      </c>
      <c r="K5525" s="1">
        <f>+VLOOKUP(B5525,[42]Sheet1!A$2:I$187,6,0)</f>
        <v>4048238</v>
      </c>
      <c r="L5525" s="1">
        <f t="shared" si="275"/>
        <v>-2</v>
      </c>
      <c r="M5525" s="6">
        <f>+VLOOKUP(B5525,[42]Sheet1!A$2:I$187,9,0)</f>
        <v>45874</v>
      </c>
      <c r="N5525" t="s">
        <v>7289</v>
      </c>
      <c r="R5525" s="4"/>
    </row>
    <row r="5526" spans="1:18" hidden="1" x14ac:dyDescent="0.2">
      <c r="A5526" s="6">
        <v>45862</v>
      </c>
      <c r="B5526" s="2">
        <v>46811</v>
      </c>
      <c r="C5526" s="2" t="s">
        <v>6517</v>
      </c>
      <c r="D5526" s="2" t="s">
        <v>7225</v>
      </c>
      <c r="E5526" s="1">
        <v>1719535</v>
      </c>
      <c r="F5526" s="8" t="s">
        <v>316</v>
      </c>
      <c r="G5526" s="1">
        <v>137563</v>
      </c>
      <c r="H5526" s="1">
        <v>1857098</v>
      </c>
      <c r="I5526" s="2" t="s">
        <v>2818</v>
      </c>
      <c r="J5526" s="2" t="s">
        <v>364</v>
      </c>
      <c r="K5526" s="1">
        <f>+VLOOKUP(B5526,[42]Sheet1!A$2:I$187,6,0)</f>
        <v>1719538</v>
      </c>
      <c r="L5526" s="1">
        <f t="shared" si="275"/>
        <v>3</v>
      </c>
      <c r="M5526" s="6">
        <f>+VLOOKUP(B5526,[42]Sheet1!A$2:I$187,9,0)</f>
        <v>45874</v>
      </c>
      <c r="N5526" t="s">
        <v>7289</v>
      </c>
      <c r="R5526" s="4"/>
    </row>
    <row r="5527" spans="1:18" hidden="1" x14ac:dyDescent="0.2">
      <c r="A5527" s="6">
        <v>45862</v>
      </c>
      <c r="B5527" s="2">
        <v>46812</v>
      </c>
      <c r="C5527" s="2" t="s">
        <v>6517</v>
      </c>
      <c r="D5527" s="2" t="s">
        <v>7226</v>
      </c>
      <c r="E5527" s="1">
        <v>1468620</v>
      </c>
      <c r="F5527" s="8" t="s">
        <v>316</v>
      </c>
      <c r="G5527" s="1">
        <v>117490</v>
      </c>
      <c r="H5527" s="1">
        <v>1586110</v>
      </c>
      <c r="I5527" s="2" t="s">
        <v>2355</v>
      </c>
      <c r="J5527" s="2" t="s">
        <v>2013</v>
      </c>
      <c r="K5527" s="1">
        <f>+VLOOKUP(B5527,[42]Sheet1!A$2:I$187,6,0)</f>
        <v>1468625</v>
      </c>
      <c r="L5527" s="1">
        <f t="shared" si="275"/>
        <v>5</v>
      </c>
      <c r="M5527" s="6">
        <f>+VLOOKUP(B5527,[42]Sheet1!A$2:I$187,9,0)</f>
        <v>45874</v>
      </c>
      <c r="N5527" t="s">
        <v>7289</v>
      </c>
      <c r="R5527" s="4"/>
    </row>
    <row r="5528" spans="1:18" hidden="1" x14ac:dyDescent="0.2">
      <c r="A5528" s="6">
        <v>45862</v>
      </c>
      <c r="B5528" s="2">
        <v>46813</v>
      </c>
      <c r="C5528" s="2" t="s">
        <v>6517</v>
      </c>
      <c r="D5528" s="2" t="s">
        <v>7227</v>
      </c>
      <c r="E5528" s="1">
        <v>2472280</v>
      </c>
      <c r="F5528" s="8" t="s">
        <v>316</v>
      </c>
      <c r="G5528" s="1">
        <v>197782</v>
      </c>
      <c r="H5528" s="1">
        <v>2670062</v>
      </c>
      <c r="I5528" s="2" t="s">
        <v>2355</v>
      </c>
      <c r="J5528" s="2" t="s">
        <v>2013</v>
      </c>
      <c r="K5528" s="1">
        <f>+VLOOKUP(B5528,[42]Sheet1!A$2:I$187,6,0)</f>
        <v>2472275</v>
      </c>
      <c r="L5528" s="1">
        <f t="shared" si="275"/>
        <v>-5</v>
      </c>
      <c r="M5528" s="6">
        <f>+VLOOKUP(B5528,[42]Sheet1!A$2:I$187,9,0)</f>
        <v>45874</v>
      </c>
      <c r="N5528" t="s">
        <v>7289</v>
      </c>
      <c r="R5528" s="4"/>
    </row>
    <row r="5529" spans="1:18" hidden="1" x14ac:dyDescent="0.2">
      <c r="A5529" s="6">
        <v>45862</v>
      </c>
      <c r="B5529" s="2">
        <v>46814</v>
      </c>
      <c r="C5529" s="2" t="s">
        <v>6517</v>
      </c>
      <c r="D5529" s="2" t="s">
        <v>7228</v>
      </c>
      <c r="E5529" s="1">
        <v>8750910</v>
      </c>
      <c r="F5529" s="8" t="s">
        <v>316</v>
      </c>
      <c r="G5529" s="1">
        <v>700073</v>
      </c>
      <c r="H5529" s="1">
        <v>9450983</v>
      </c>
      <c r="I5529" s="2" t="s">
        <v>2355</v>
      </c>
      <c r="J5529" s="2" t="s">
        <v>2013</v>
      </c>
      <c r="K5529" s="1">
        <f>+VLOOKUP(B5529,[42]Sheet1!A$2:I$187,6,0)</f>
        <v>8750913</v>
      </c>
      <c r="L5529" s="1">
        <f t="shared" si="275"/>
        <v>3</v>
      </c>
      <c r="M5529" s="6">
        <f>+VLOOKUP(B5529,[42]Sheet1!A$2:I$187,9,0)</f>
        <v>45874</v>
      </c>
      <c r="N5529" t="s">
        <v>7289</v>
      </c>
      <c r="R5529" s="4"/>
    </row>
    <row r="5530" spans="1:18" hidden="1" x14ac:dyDescent="0.2">
      <c r="A5530" s="6">
        <v>45862</v>
      </c>
      <c r="B5530" s="2">
        <v>46815</v>
      </c>
      <c r="C5530" s="2" t="s">
        <v>6517</v>
      </c>
      <c r="D5530" s="2" t="s">
        <v>7229</v>
      </c>
      <c r="E5530" s="1">
        <v>7804535</v>
      </c>
      <c r="F5530" s="8" t="s">
        <v>316</v>
      </c>
      <c r="G5530" s="1">
        <v>624363</v>
      </c>
      <c r="H5530" s="1">
        <v>8428898</v>
      </c>
      <c r="I5530" s="2" t="s">
        <v>2355</v>
      </c>
      <c r="J5530" s="2" t="s">
        <v>2013</v>
      </c>
      <c r="K5530" s="1">
        <f>+VLOOKUP(B5530,[42]Sheet1!A$2:I$187,6,0)</f>
        <v>7804538</v>
      </c>
      <c r="L5530" s="1">
        <f t="shared" si="275"/>
        <v>3</v>
      </c>
      <c r="M5530" s="6">
        <f>+VLOOKUP(B5530,[42]Sheet1!A$2:I$187,9,0)</f>
        <v>45874</v>
      </c>
      <c r="N5530" t="s">
        <v>7289</v>
      </c>
      <c r="R5530" s="4"/>
    </row>
    <row r="5531" spans="1:18" hidden="1" x14ac:dyDescent="0.2">
      <c r="A5531" s="6">
        <v>45862</v>
      </c>
      <c r="B5531" s="2">
        <v>46816</v>
      </c>
      <c r="C5531" s="2" t="s">
        <v>6517</v>
      </c>
      <c r="D5531" s="2" t="s">
        <v>7230</v>
      </c>
      <c r="E5531" s="1">
        <v>1612410</v>
      </c>
      <c r="F5531" s="8" t="s">
        <v>316</v>
      </c>
      <c r="G5531" s="1">
        <v>128993</v>
      </c>
      <c r="H5531" s="1">
        <v>1741403</v>
      </c>
      <c r="I5531" s="2" t="s">
        <v>1900</v>
      </c>
      <c r="J5531" s="2" t="s">
        <v>441</v>
      </c>
      <c r="K5531" s="1">
        <f>+VLOOKUP(B5531,[42]Sheet1!A$2:I$187,6,0)</f>
        <v>1612413</v>
      </c>
      <c r="L5531" s="1">
        <f t="shared" si="275"/>
        <v>3</v>
      </c>
      <c r="M5531" s="6">
        <f>+VLOOKUP(B5531,[42]Sheet1!A$2:I$187,9,0)</f>
        <v>45874</v>
      </c>
      <c r="N5531" t="s">
        <v>7289</v>
      </c>
      <c r="R5531" s="4"/>
    </row>
    <row r="5532" spans="1:18" hidden="1" x14ac:dyDescent="0.2">
      <c r="A5532" s="6">
        <v>45862</v>
      </c>
      <c r="B5532" s="2">
        <v>46817</v>
      </c>
      <c r="C5532" s="2" t="s">
        <v>6517</v>
      </c>
      <c r="D5532" s="2" t="s">
        <v>7231</v>
      </c>
      <c r="E5532" s="1">
        <v>1468620</v>
      </c>
      <c r="F5532" s="8" t="s">
        <v>316</v>
      </c>
      <c r="G5532" s="1">
        <v>117490</v>
      </c>
      <c r="H5532" s="1">
        <v>1586110</v>
      </c>
      <c r="I5532" s="2" t="s">
        <v>944</v>
      </c>
      <c r="J5532" s="2" t="s">
        <v>319</v>
      </c>
      <c r="K5532" s="1">
        <f>+VLOOKUP(B5532,[42]Sheet1!A$2:I$187,6,0)</f>
        <v>1468625</v>
      </c>
      <c r="L5532" s="1">
        <f t="shared" si="275"/>
        <v>5</v>
      </c>
      <c r="M5532" s="6">
        <f>+VLOOKUP(B5532,[42]Sheet1!A$2:I$187,9,0)</f>
        <v>45874</v>
      </c>
      <c r="N5532" t="s">
        <v>7289</v>
      </c>
      <c r="R5532" s="4"/>
    </row>
    <row r="5533" spans="1:18" hidden="1" x14ac:dyDescent="0.2">
      <c r="A5533" s="6">
        <v>45862</v>
      </c>
      <c r="B5533" s="2">
        <v>46818</v>
      </c>
      <c r="C5533" s="2" t="s">
        <v>6517</v>
      </c>
      <c r="D5533" s="2" t="s">
        <v>7232</v>
      </c>
      <c r="E5533" s="1">
        <v>3492740</v>
      </c>
      <c r="F5533" s="8" t="s">
        <v>316</v>
      </c>
      <c r="G5533" s="1">
        <v>279419</v>
      </c>
      <c r="H5533" s="1">
        <v>3772159</v>
      </c>
      <c r="I5533" s="2" t="s">
        <v>2339</v>
      </c>
      <c r="J5533" s="2" t="s">
        <v>1408</v>
      </c>
      <c r="K5533" s="1">
        <f>+VLOOKUP(B5533,[42]Sheet1!A$2:I$187,6,0)</f>
        <v>3492738</v>
      </c>
      <c r="L5533" s="1">
        <f t="shared" si="275"/>
        <v>-2</v>
      </c>
      <c r="M5533" s="6">
        <f>+VLOOKUP(B5533,[42]Sheet1!A$2:I$187,9,0)</f>
        <v>45874</v>
      </c>
      <c r="N5533" t="s">
        <v>7289</v>
      </c>
      <c r="R5533" s="4"/>
    </row>
    <row r="5534" spans="1:18" hidden="1" x14ac:dyDescent="0.2">
      <c r="A5534" s="6">
        <v>45862</v>
      </c>
      <c r="B5534" s="2">
        <v>46819</v>
      </c>
      <c r="C5534" s="2" t="s">
        <v>6517</v>
      </c>
      <c r="D5534" s="2" t="s">
        <v>7233</v>
      </c>
      <c r="E5534" s="1">
        <v>1468620</v>
      </c>
      <c r="F5534" s="8" t="s">
        <v>316</v>
      </c>
      <c r="G5534" s="1">
        <v>117490</v>
      </c>
      <c r="H5534" s="1">
        <v>1586110</v>
      </c>
      <c r="I5534" s="2" t="s">
        <v>1796</v>
      </c>
      <c r="J5534" s="2" t="s">
        <v>913</v>
      </c>
      <c r="K5534" s="1">
        <f>+VLOOKUP(B5534,[42]Sheet1!A$2:I$187,6,0)</f>
        <v>1468625</v>
      </c>
      <c r="L5534" s="1">
        <f t="shared" ref="L5534:L5588" si="276">+K5534-E5534</f>
        <v>5</v>
      </c>
      <c r="M5534" s="6">
        <f>+VLOOKUP(B5534,[42]Sheet1!A$2:I$187,9,0)</f>
        <v>45874</v>
      </c>
      <c r="N5534" t="s">
        <v>7289</v>
      </c>
      <c r="R5534" s="4"/>
    </row>
    <row r="5535" spans="1:18" hidden="1" x14ac:dyDescent="0.2">
      <c r="A5535" s="6">
        <v>45863</v>
      </c>
      <c r="B5535" s="2">
        <v>47399</v>
      </c>
      <c r="C5535" s="2" t="s">
        <v>6517</v>
      </c>
      <c r="D5535" s="2" t="s">
        <v>7234</v>
      </c>
      <c r="E5535" s="1">
        <v>920000</v>
      </c>
      <c r="F5535" s="8" t="s">
        <v>316</v>
      </c>
      <c r="G5535" s="1">
        <v>73600</v>
      </c>
      <c r="H5535" s="1">
        <v>993600</v>
      </c>
      <c r="I5535" s="2" t="s">
        <v>1893</v>
      </c>
      <c r="J5535" s="2" t="s">
        <v>375</v>
      </c>
      <c r="K5535" s="1">
        <f>+VLOOKUP(B5535,[42]Sheet1!A$2:I$187,6,0)</f>
        <v>920000</v>
      </c>
      <c r="L5535" s="1">
        <f t="shared" si="276"/>
        <v>0</v>
      </c>
      <c r="M5535" s="6">
        <f>+VLOOKUP(B5535,[42]Sheet1!A$2:I$187,9,0)</f>
        <v>45874</v>
      </c>
      <c r="N5535" t="s">
        <v>7289</v>
      </c>
      <c r="R5535" s="4"/>
    </row>
    <row r="5536" spans="1:18" hidden="1" x14ac:dyDescent="0.2">
      <c r="A5536" s="6">
        <v>45863</v>
      </c>
      <c r="B5536" s="2">
        <v>47400</v>
      </c>
      <c r="C5536" s="2" t="s">
        <v>6517</v>
      </c>
      <c r="D5536" s="2" t="s">
        <v>7235</v>
      </c>
      <c r="E5536" s="1">
        <v>1012060</v>
      </c>
      <c r="F5536" s="8" t="s">
        <v>316</v>
      </c>
      <c r="G5536" s="1">
        <v>80965</v>
      </c>
      <c r="H5536" s="1">
        <v>1093025</v>
      </c>
      <c r="I5536" s="2" t="s">
        <v>1893</v>
      </c>
      <c r="J5536" s="2" t="s">
        <v>375</v>
      </c>
      <c r="K5536" s="1">
        <f>+VLOOKUP(B5536,[42]Sheet1!A$2:I$187,6,0)</f>
        <v>1012063</v>
      </c>
      <c r="L5536" s="1">
        <f t="shared" si="276"/>
        <v>3</v>
      </c>
      <c r="M5536" s="6">
        <f>+VLOOKUP(B5536,[42]Sheet1!A$2:I$187,9,0)</f>
        <v>45874</v>
      </c>
      <c r="N5536" t="s">
        <v>7289</v>
      </c>
      <c r="R5536" s="4"/>
    </row>
    <row r="5537" spans="1:18" hidden="1" x14ac:dyDescent="0.2">
      <c r="A5537" s="6">
        <v>45863</v>
      </c>
      <c r="B5537" s="2">
        <v>47401</v>
      </c>
      <c r="C5537" s="2" t="s">
        <v>6517</v>
      </c>
      <c r="D5537" s="2" t="s">
        <v>7236</v>
      </c>
      <c r="E5537" s="1">
        <v>1468620</v>
      </c>
      <c r="F5537" s="8" t="s">
        <v>316</v>
      </c>
      <c r="G5537" s="1">
        <v>117490</v>
      </c>
      <c r="H5537" s="1">
        <v>1586110</v>
      </c>
      <c r="I5537" s="2" t="s">
        <v>1893</v>
      </c>
      <c r="J5537" s="2" t="s">
        <v>375</v>
      </c>
      <c r="K5537" s="1">
        <f>+VLOOKUP(B5537,[42]Sheet1!A$2:I$187,6,0)</f>
        <v>1468625</v>
      </c>
      <c r="L5537" s="1">
        <f t="shared" si="276"/>
        <v>5</v>
      </c>
      <c r="M5537" s="6">
        <f>+VLOOKUP(B5537,[42]Sheet1!A$2:I$187,9,0)</f>
        <v>45874</v>
      </c>
      <c r="N5537" t="s">
        <v>7289</v>
      </c>
      <c r="R5537" s="4"/>
    </row>
    <row r="5538" spans="1:18" hidden="1" x14ac:dyDescent="0.2">
      <c r="A5538" s="6">
        <v>45863</v>
      </c>
      <c r="B5538" s="2">
        <v>47402</v>
      </c>
      <c r="C5538" s="2" t="s">
        <v>6517</v>
      </c>
      <c r="D5538" s="2" t="s">
        <v>7237</v>
      </c>
      <c r="E5538" s="1">
        <v>920000</v>
      </c>
      <c r="F5538" s="8" t="s">
        <v>316</v>
      </c>
      <c r="G5538" s="1">
        <v>73600</v>
      </c>
      <c r="H5538" s="1">
        <v>993600</v>
      </c>
      <c r="I5538" s="2" t="s">
        <v>1893</v>
      </c>
      <c r="J5538" s="2" t="s">
        <v>375</v>
      </c>
      <c r="K5538" s="1">
        <f>+VLOOKUP(B5538,[42]Sheet1!A$2:I$187,6,0)</f>
        <v>920000</v>
      </c>
      <c r="L5538" s="1">
        <f t="shared" si="276"/>
        <v>0</v>
      </c>
      <c r="M5538" s="6">
        <f>+VLOOKUP(B5538,[42]Sheet1!A$2:I$187,9,0)</f>
        <v>45874</v>
      </c>
      <c r="N5538" t="s">
        <v>7289</v>
      </c>
      <c r="R5538" s="4"/>
    </row>
    <row r="5539" spans="1:18" hidden="1" x14ac:dyDescent="0.2">
      <c r="A5539" s="6">
        <v>45863</v>
      </c>
      <c r="B5539" s="2">
        <v>47403</v>
      </c>
      <c r="C5539" s="2" t="s">
        <v>6517</v>
      </c>
      <c r="D5539" s="2" t="s">
        <v>7238</v>
      </c>
      <c r="E5539" s="1">
        <v>11105800</v>
      </c>
      <c r="F5539" s="8" t="s">
        <v>316</v>
      </c>
      <c r="G5539" s="1">
        <v>888464</v>
      </c>
      <c r="H5539" s="1">
        <v>11994264</v>
      </c>
      <c r="I5539" s="2" t="s">
        <v>1893</v>
      </c>
      <c r="J5539" s="2" t="s">
        <v>375</v>
      </c>
      <c r="K5539" s="1">
        <f>+VLOOKUP(B5539,[42]Sheet1!A$2:I$187,6,0)</f>
        <v>11105800</v>
      </c>
      <c r="L5539" s="1">
        <f t="shared" si="276"/>
        <v>0</v>
      </c>
      <c r="M5539" s="6">
        <f>+VLOOKUP(B5539,[42]Sheet1!A$2:I$187,9,0)</f>
        <v>45874</v>
      </c>
      <c r="N5539" t="s">
        <v>7289</v>
      </c>
      <c r="R5539" s="4"/>
    </row>
    <row r="5540" spans="1:18" hidden="1" x14ac:dyDescent="0.2">
      <c r="A5540" s="6">
        <v>45863</v>
      </c>
      <c r="B5540" s="2">
        <v>47404</v>
      </c>
      <c r="C5540" s="2" t="s">
        <v>6517</v>
      </c>
      <c r="D5540" s="2" t="s">
        <v>7239</v>
      </c>
      <c r="E5540" s="1">
        <v>3331740</v>
      </c>
      <c r="F5540" s="8" t="s">
        <v>316</v>
      </c>
      <c r="G5540" s="1">
        <v>266539</v>
      </c>
      <c r="H5540" s="1">
        <v>3598279</v>
      </c>
      <c r="I5540" s="2" t="s">
        <v>1893</v>
      </c>
      <c r="J5540" s="2" t="s">
        <v>375</v>
      </c>
      <c r="K5540" s="1">
        <f>+VLOOKUP(B5540,[42]Sheet1!A$2:I$187,6,0)</f>
        <v>3331738</v>
      </c>
      <c r="L5540" s="1">
        <f t="shared" si="276"/>
        <v>-2</v>
      </c>
      <c r="M5540" s="6">
        <f>+VLOOKUP(B5540,[42]Sheet1!A$2:I$187,9,0)</f>
        <v>45874</v>
      </c>
      <c r="N5540" t="s">
        <v>7289</v>
      </c>
      <c r="R5540" s="4"/>
    </row>
    <row r="5541" spans="1:18" hidden="1" x14ac:dyDescent="0.2">
      <c r="A5541" s="6">
        <v>45863</v>
      </c>
      <c r="B5541" s="2">
        <v>47405</v>
      </c>
      <c r="C5541" s="2" t="s">
        <v>6517</v>
      </c>
      <c r="D5541" s="2" t="s">
        <v>7240</v>
      </c>
      <c r="E5541" s="1">
        <v>5552900</v>
      </c>
      <c r="F5541" s="8" t="s">
        <v>316</v>
      </c>
      <c r="G5541" s="1">
        <v>444232</v>
      </c>
      <c r="H5541" s="1">
        <v>5997132</v>
      </c>
      <c r="I5541" s="2" t="s">
        <v>1893</v>
      </c>
      <c r="J5541" s="2" t="s">
        <v>375</v>
      </c>
      <c r="K5541" s="1">
        <f>+VLOOKUP(B5541,[42]Sheet1!A$2:I$187,6,0)</f>
        <v>5552900</v>
      </c>
      <c r="L5541" s="1">
        <f t="shared" si="276"/>
        <v>0</v>
      </c>
      <c r="M5541" s="6">
        <f>+VLOOKUP(B5541,[42]Sheet1!A$2:I$187,9,0)</f>
        <v>45874</v>
      </c>
      <c r="N5541" t="s">
        <v>7289</v>
      </c>
      <c r="R5541" s="4"/>
    </row>
    <row r="5542" spans="1:18" hidden="1" x14ac:dyDescent="0.2">
      <c r="A5542" s="6">
        <v>45863</v>
      </c>
      <c r="B5542" s="2">
        <v>47406</v>
      </c>
      <c r="C5542" s="2" t="s">
        <v>6517</v>
      </c>
      <c r="D5542" s="2" t="s">
        <v>7241</v>
      </c>
      <c r="E5542" s="1">
        <v>1970450</v>
      </c>
      <c r="F5542" s="8" t="s">
        <v>316</v>
      </c>
      <c r="G5542" s="1">
        <v>157636</v>
      </c>
      <c r="H5542" s="1">
        <v>2128086</v>
      </c>
      <c r="I5542" s="2" t="s">
        <v>2119</v>
      </c>
      <c r="J5542" s="2" t="s">
        <v>1150</v>
      </c>
      <c r="K5542" s="1">
        <f>+VLOOKUP(B5542,[42]Sheet1!A$2:I$187,6,0)</f>
        <v>1970450</v>
      </c>
      <c r="L5542" s="1">
        <f t="shared" si="276"/>
        <v>0</v>
      </c>
      <c r="M5542" s="6">
        <f>+VLOOKUP(B5542,[42]Sheet1!A$2:I$187,9,0)</f>
        <v>45874</v>
      </c>
      <c r="N5542" t="s">
        <v>7289</v>
      </c>
      <c r="R5542" s="4"/>
    </row>
    <row r="5543" spans="1:18" hidden="1" x14ac:dyDescent="0.2">
      <c r="A5543" s="6">
        <v>45863</v>
      </c>
      <c r="B5543" s="2">
        <v>47407</v>
      </c>
      <c r="C5543" s="2" t="s">
        <v>6517</v>
      </c>
      <c r="D5543" s="2" t="s">
        <v>7242</v>
      </c>
      <c r="E5543" s="1">
        <v>1003660</v>
      </c>
      <c r="F5543" s="8" t="s">
        <v>316</v>
      </c>
      <c r="G5543" s="1">
        <v>80293</v>
      </c>
      <c r="H5543" s="1">
        <v>1083953</v>
      </c>
      <c r="I5543" s="2" t="s">
        <v>2355</v>
      </c>
      <c r="J5543" s="2" t="s">
        <v>2013</v>
      </c>
      <c r="K5543" s="1">
        <f>+VLOOKUP(B5543,[42]Sheet1!A$2:I$187,6,0)</f>
        <v>1003663</v>
      </c>
      <c r="L5543" s="1">
        <f t="shared" si="276"/>
        <v>3</v>
      </c>
      <c r="M5543" s="6">
        <f>+VLOOKUP(B5543,[42]Sheet1!A$2:I$187,9,0)</f>
        <v>45874</v>
      </c>
      <c r="N5543" t="s">
        <v>7289</v>
      </c>
      <c r="R5543" s="4"/>
    </row>
    <row r="5544" spans="1:18" hidden="1" x14ac:dyDescent="0.2">
      <c r="A5544" s="6">
        <v>45863</v>
      </c>
      <c r="B5544" s="2">
        <v>47408</v>
      </c>
      <c r="C5544" s="2" t="s">
        <v>6517</v>
      </c>
      <c r="D5544" s="2" t="s">
        <v>7243</v>
      </c>
      <c r="E5544" s="1">
        <v>10634300</v>
      </c>
      <c r="F5544" s="8" t="s">
        <v>316</v>
      </c>
      <c r="G5544" s="1">
        <v>850744</v>
      </c>
      <c r="H5544" s="1">
        <v>11485044</v>
      </c>
      <c r="I5544" s="2" t="s">
        <v>2355</v>
      </c>
      <c r="J5544" s="2" t="s">
        <v>2013</v>
      </c>
      <c r="K5544" s="1">
        <f>+VLOOKUP(B5544,[42]Sheet1!A$2:I$187,6,0)</f>
        <v>10634300</v>
      </c>
      <c r="L5544" s="1">
        <f t="shared" si="276"/>
        <v>0</v>
      </c>
      <c r="M5544" s="6">
        <f>+VLOOKUP(B5544,[42]Sheet1!A$2:I$187,9,0)</f>
        <v>45874</v>
      </c>
      <c r="N5544" t="s">
        <v>7289</v>
      </c>
      <c r="R5544" s="4"/>
    </row>
    <row r="5545" spans="1:18" hidden="1" x14ac:dyDescent="0.2">
      <c r="A5545" s="6">
        <v>45863</v>
      </c>
      <c r="B5545" s="2">
        <v>47409</v>
      </c>
      <c r="C5545" s="2" t="s">
        <v>6517</v>
      </c>
      <c r="D5545" s="2" t="s">
        <v>7244</v>
      </c>
      <c r="E5545" s="1">
        <v>8512490</v>
      </c>
      <c r="F5545" s="8" t="s">
        <v>316</v>
      </c>
      <c r="G5545" s="1">
        <v>680999</v>
      </c>
      <c r="H5545" s="1">
        <v>9193489</v>
      </c>
      <c r="I5545" s="2" t="s">
        <v>2355</v>
      </c>
      <c r="J5545" s="2" t="s">
        <v>2013</v>
      </c>
      <c r="K5545" s="1">
        <f>+VLOOKUP(B5545,[42]Sheet1!A$2:I$187,6,0)</f>
        <v>8512488</v>
      </c>
      <c r="L5545" s="1">
        <f t="shared" si="276"/>
        <v>-2</v>
      </c>
      <c r="M5545" s="6">
        <f>+VLOOKUP(B5545,[42]Sheet1!A$2:I$187,9,0)</f>
        <v>45874</v>
      </c>
      <c r="N5545" t="s">
        <v>7289</v>
      </c>
      <c r="R5545" s="4"/>
    </row>
    <row r="5546" spans="1:18" hidden="1" x14ac:dyDescent="0.2">
      <c r="A5546" s="6">
        <v>45863</v>
      </c>
      <c r="B5546" s="2">
        <v>47410</v>
      </c>
      <c r="C5546" s="2" t="s">
        <v>6517</v>
      </c>
      <c r="D5546" s="2" t="s">
        <v>7245</v>
      </c>
      <c r="E5546" s="1">
        <v>5118210</v>
      </c>
      <c r="F5546" s="8" t="s">
        <v>316</v>
      </c>
      <c r="G5546" s="1">
        <v>409457</v>
      </c>
      <c r="H5546" s="1">
        <v>5527667</v>
      </c>
      <c r="I5546" s="2" t="s">
        <v>2355</v>
      </c>
      <c r="J5546" s="2" t="s">
        <v>2013</v>
      </c>
      <c r="K5546" s="1">
        <f>+VLOOKUP(B5546,[42]Sheet1!A$2:I$187,6,0)</f>
        <v>5118213</v>
      </c>
      <c r="L5546" s="1">
        <f t="shared" si="276"/>
        <v>3</v>
      </c>
      <c r="M5546" s="6">
        <f>+VLOOKUP(B5546,[42]Sheet1!A$2:I$187,9,0)</f>
        <v>45874</v>
      </c>
      <c r="N5546" t="s">
        <v>7289</v>
      </c>
      <c r="R5546" s="4"/>
    </row>
    <row r="5547" spans="1:18" hidden="1" x14ac:dyDescent="0.2">
      <c r="A5547" s="6">
        <v>45863</v>
      </c>
      <c r="B5547" s="2">
        <v>47411</v>
      </c>
      <c r="C5547" s="2" t="s">
        <v>6517</v>
      </c>
      <c r="D5547" s="2" t="s">
        <v>7246</v>
      </c>
      <c r="E5547" s="1">
        <v>2024120</v>
      </c>
      <c r="F5547" s="8" t="s">
        <v>316</v>
      </c>
      <c r="G5547" s="1">
        <v>161930</v>
      </c>
      <c r="H5547" s="1">
        <v>2186050</v>
      </c>
      <c r="I5547" s="2" t="s">
        <v>2355</v>
      </c>
      <c r="J5547" s="2" t="s">
        <v>2013</v>
      </c>
      <c r="K5547" s="1">
        <f>+VLOOKUP(B5547,[42]Sheet1!A$2:I$187,6,0)</f>
        <v>2024125</v>
      </c>
      <c r="L5547" s="1">
        <f t="shared" si="276"/>
        <v>5</v>
      </c>
      <c r="M5547" s="6">
        <f>+VLOOKUP(B5547,[42]Sheet1!A$2:I$187,9,0)</f>
        <v>45874</v>
      </c>
      <c r="N5547" t="s">
        <v>7289</v>
      </c>
      <c r="R5547" s="4"/>
    </row>
    <row r="5548" spans="1:18" hidden="1" x14ac:dyDescent="0.2">
      <c r="A5548" s="6">
        <v>45863</v>
      </c>
      <c r="B5548" s="2">
        <v>47412</v>
      </c>
      <c r="C5548" s="2" t="s">
        <v>6517</v>
      </c>
      <c r="D5548" s="2" t="s">
        <v>7247</v>
      </c>
      <c r="E5548" s="1">
        <v>1468620</v>
      </c>
      <c r="F5548" s="8" t="s">
        <v>316</v>
      </c>
      <c r="G5548" s="1">
        <v>117490</v>
      </c>
      <c r="H5548" s="1">
        <v>1586110</v>
      </c>
      <c r="I5548" s="2" t="s">
        <v>2355</v>
      </c>
      <c r="J5548" s="2" t="s">
        <v>2013</v>
      </c>
      <c r="K5548" s="1">
        <f>+VLOOKUP(B5548,[42]Sheet1!A$2:I$187,6,0)</f>
        <v>1468625</v>
      </c>
      <c r="L5548" s="1">
        <f t="shared" si="276"/>
        <v>5</v>
      </c>
      <c r="M5548" s="6">
        <f>+VLOOKUP(B5548,[42]Sheet1!A$2:I$187,9,0)</f>
        <v>45874</v>
      </c>
      <c r="N5548" t="s">
        <v>7289</v>
      </c>
      <c r="R5548" s="4"/>
    </row>
    <row r="5549" spans="1:18" hidden="1" x14ac:dyDescent="0.2">
      <c r="A5549" s="6">
        <v>45863</v>
      </c>
      <c r="B5549" s="2">
        <v>47413</v>
      </c>
      <c r="C5549" s="2" t="s">
        <v>6517</v>
      </c>
      <c r="D5549" s="2" t="s">
        <v>7248</v>
      </c>
      <c r="E5549" s="1">
        <v>3137972</v>
      </c>
      <c r="F5549" s="8" t="s">
        <v>316</v>
      </c>
      <c r="G5549" s="1">
        <v>251038</v>
      </c>
      <c r="H5549" s="1">
        <v>3389010</v>
      </c>
      <c r="I5549" s="2" t="s">
        <v>2818</v>
      </c>
      <c r="J5549" s="2" t="s">
        <v>364</v>
      </c>
      <c r="K5549" s="1">
        <f>+VLOOKUP(B5549,[42]Sheet1!A$2:I$187,6,0)</f>
        <v>3137975</v>
      </c>
      <c r="L5549" s="1">
        <f t="shared" si="276"/>
        <v>3</v>
      </c>
      <c r="M5549" s="6">
        <f>+VLOOKUP(B5549,[42]Sheet1!A$2:I$187,9,0)</f>
        <v>45874</v>
      </c>
      <c r="N5549" t="s">
        <v>7289</v>
      </c>
      <c r="R5549" s="4"/>
    </row>
    <row r="5550" spans="1:18" hidden="1" x14ac:dyDescent="0.2">
      <c r="A5550" s="6">
        <v>45863</v>
      </c>
      <c r="B5550" s="2">
        <v>47414</v>
      </c>
      <c r="C5550" s="2" t="s">
        <v>6517</v>
      </c>
      <c r="D5550" s="2" t="s">
        <v>7249</v>
      </c>
      <c r="E5550" s="1">
        <v>446425</v>
      </c>
      <c r="F5550" s="8" t="s">
        <v>316</v>
      </c>
      <c r="G5550" s="1">
        <v>35714</v>
      </c>
      <c r="H5550" s="1">
        <v>482139</v>
      </c>
      <c r="I5550" s="2" t="s">
        <v>1554</v>
      </c>
      <c r="J5550" s="2" t="s">
        <v>2830</v>
      </c>
      <c r="K5550" s="1">
        <f>+VLOOKUP(B5550,[42]Sheet1!A$2:I$187,6,0)</f>
        <v>446425</v>
      </c>
      <c r="L5550" s="1">
        <f t="shared" si="276"/>
        <v>0</v>
      </c>
      <c r="M5550" s="6">
        <f>+VLOOKUP(B5550,[42]Sheet1!A$2:I$187,9,0)</f>
        <v>45874</v>
      </c>
      <c r="N5550" t="s">
        <v>7289</v>
      </c>
      <c r="R5550" s="4"/>
    </row>
    <row r="5551" spans="1:18" hidden="1" x14ac:dyDescent="0.2">
      <c r="A5551" s="6">
        <v>45863</v>
      </c>
      <c r="B5551" s="2">
        <v>47416</v>
      </c>
      <c r="C5551" s="2" t="s">
        <v>6517</v>
      </c>
      <c r="D5551" s="2" t="s">
        <v>7250</v>
      </c>
      <c r="E5551" s="1">
        <v>1015950</v>
      </c>
      <c r="F5551" s="8" t="s">
        <v>316</v>
      </c>
      <c r="G5551" s="1">
        <v>81276</v>
      </c>
      <c r="H5551" s="1">
        <v>1097226</v>
      </c>
      <c r="I5551" s="2" t="s">
        <v>1893</v>
      </c>
      <c r="J5551" s="2" t="s">
        <v>375</v>
      </c>
      <c r="K5551" s="1">
        <f>+VLOOKUP(B5551,[42]Sheet1!A$2:I$187,6,0)</f>
        <v>1015950</v>
      </c>
      <c r="L5551" s="1">
        <f t="shared" si="276"/>
        <v>0</v>
      </c>
      <c r="M5551" s="6">
        <f>+VLOOKUP(B5551,[42]Sheet1!A$2:I$187,9,0)</f>
        <v>45874</v>
      </c>
      <c r="N5551" t="s">
        <v>7289</v>
      </c>
      <c r="R5551" s="4"/>
    </row>
    <row r="5552" spans="1:18" hidden="1" x14ac:dyDescent="0.2">
      <c r="A5552" s="6">
        <v>45863</v>
      </c>
      <c r="B5552" s="2">
        <v>47417</v>
      </c>
      <c r="C5552" s="2" t="s">
        <v>6517</v>
      </c>
      <c r="D5552" s="2" t="s">
        <v>7251</v>
      </c>
      <c r="E5552" s="1">
        <v>920000</v>
      </c>
      <c r="F5552" s="8" t="s">
        <v>316</v>
      </c>
      <c r="G5552" s="1">
        <v>73600</v>
      </c>
      <c r="H5552" s="1">
        <v>993600</v>
      </c>
      <c r="I5552" s="2" t="s">
        <v>1893</v>
      </c>
      <c r="J5552" s="2" t="s">
        <v>375</v>
      </c>
      <c r="K5552" s="1">
        <f>+VLOOKUP(B5552,[42]Sheet1!A$2:I$187,6,0)</f>
        <v>920000</v>
      </c>
      <c r="L5552" s="1">
        <f t="shared" si="276"/>
        <v>0</v>
      </c>
      <c r="M5552" s="6">
        <f>+VLOOKUP(B5552,[42]Sheet1!A$2:I$187,9,0)</f>
        <v>45874</v>
      </c>
      <c r="N5552" t="s">
        <v>7289</v>
      </c>
      <c r="R5552" s="4"/>
    </row>
    <row r="5553" spans="1:18" hidden="1" x14ac:dyDescent="0.2">
      <c r="A5553" s="6">
        <v>45864</v>
      </c>
      <c r="B5553" s="2">
        <v>47442</v>
      </c>
      <c r="C5553" s="2" t="s">
        <v>6517</v>
      </c>
      <c r="D5553" s="2" t="s">
        <v>7252</v>
      </c>
      <c r="E5553" s="1">
        <v>892850</v>
      </c>
      <c r="F5553" s="8" t="s">
        <v>316</v>
      </c>
      <c r="G5553" s="1">
        <v>71428</v>
      </c>
      <c r="H5553" s="1">
        <v>964278</v>
      </c>
      <c r="I5553" s="2" t="s">
        <v>944</v>
      </c>
      <c r="J5553" s="2" t="s">
        <v>319</v>
      </c>
      <c r="K5553" s="1">
        <f>+VLOOKUP(B5553,[42]Sheet1!A$2:I$187,6,0)</f>
        <v>892850</v>
      </c>
      <c r="L5553" s="1">
        <f t="shared" si="276"/>
        <v>0</v>
      </c>
      <c r="M5553" s="6">
        <f>+VLOOKUP(B5553,[42]Sheet1!A$2:I$187,9,0)</f>
        <v>45874</v>
      </c>
      <c r="N5553" t="s">
        <v>7289</v>
      </c>
      <c r="R5553" s="4"/>
    </row>
    <row r="5554" spans="1:18" hidden="1" x14ac:dyDescent="0.2">
      <c r="A5554" s="6">
        <v>45864</v>
      </c>
      <c r="B5554" s="2">
        <v>47443</v>
      </c>
      <c r="C5554" s="2" t="s">
        <v>6517</v>
      </c>
      <c r="D5554" s="2" t="s">
        <v>7253</v>
      </c>
      <c r="E5554" s="1">
        <v>1110580</v>
      </c>
      <c r="F5554" s="8" t="s">
        <v>316</v>
      </c>
      <c r="G5554" s="1">
        <v>88846</v>
      </c>
      <c r="H5554" s="1">
        <v>1199426</v>
      </c>
      <c r="I5554" s="2" t="s">
        <v>944</v>
      </c>
      <c r="J5554" s="2" t="s">
        <v>319</v>
      </c>
      <c r="K5554" s="1">
        <f>+VLOOKUP(B5554,[42]Sheet1!A$2:I$187,6,0)</f>
        <v>1110575</v>
      </c>
      <c r="L5554" s="1">
        <f t="shared" si="276"/>
        <v>-5</v>
      </c>
      <c r="M5554" s="6">
        <f>+VLOOKUP(B5554,[42]Sheet1!A$2:I$187,9,0)</f>
        <v>45874</v>
      </c>
      <c r="N5554" t="s">
        <v>7289</v>
      </c>
      <c r="R5554" s="4"/>
    </row>
    <row r="5555" spans="1:18" hidden="1" x14ac:dyDescent="0.2">
      <c r="A5555" s="6">
        <v>45864</v>
      </c>
      <c r="B5555" s="2">
        <v>47444</v>
      </c>
      <c r="C5555" s="2" t="s">
        <v>6517</v>
      </c>
      <c r="D5555" s="2" t="s">
        <v>7254</v>
      </c>
      <c r="E5555" s="1">
        <v>1110580</v>
      </c>
      <c r="F5555" s="8" t="s">
        <v>316</v>
      </c>
      <c r="G5555" s="1">
        <v>88846</v>
      </c>
      <c r="H5555" s="1">
        <v>1199426</v>
      </c>
      <c r="I5555" s="2" t="s">
        <v>2339</v>
      </c>
      <c r="J5555" s="2" t="s">
        <v>1408</v>
      </c>
      <c r="K5555" s="1">
        <f>+VLOOKUP(B5555,[42]Sheet1!A$2:I$187,6,0)</f>
        <v>1110575</v>
      </c>
      <c r="L5555" s="1">
        <f t="shared" si="276"/>
        <v>-5</v>
      </c>
      <c r="M5555" s="6">
        <f>+VLOOKUP(B5555,[42]Sheet1!A$2:I$187,9,0)</f>
        <v>45874</v>
      </c>
      <c r="N5555" t="s">
        <v>7289</v>
      </c>
      <c r="R5555" s="4"/>
    </row>
    <row r="5556" spans="1:18" hidden="1" x14ac:dyDescent="0.2">
      <c r="A5556" s="6">
        <v>45864</v>
      </c>
      <c r="B5556" s="2">
        <v>47445</v>
      </c>
      <c r="C5556" s="2" t="s">
        <v>6517</v>
      </c>
      <c r="D5556" s="2" t="s">
        <v>7255</v>
      </c>
      <c r="E5556" s="1">
        <v>1072050</v>
      </c>
      <c r="F5556" s="8" t="s">
        <v>316</v>
      </c>
      <c r="G5556" s="1">
        <v>85764</v>
      </c>
      <c r="H5556" s="1">
        <v>1157814</v>
      </c>
      <c r="I5556" s="2" t="s">
        <v>431</v>
      </c>
      <c r="J5556" s="2" t="s">
        <v>2857</v>
      </c>
      <c r="K5556" s="1">
        <f>+VLOOKUP(B5556,[42]Sheet1!A$2:I$187,6,0)</f>
        <v>1072050</v>
      </c>
      <c r="L5556" s="1">
        <f t="shared" si="276"/>
        <v>0</v>
      </c>
      <c r="M5556" s="6">
        <f>+VLOOKUP(B5556,[42]Sheet1!A$2:I$187,9,0)</f>
        <v>45874</v>
      </c>
      <c r="N5556" t="s">
        <v>7289</v>
      </c>
      <c r="R5556" s="4"/>
    </row>
    <row r="5557" spans="1:18" hidden="1" x14ac:dyDescent="0.2">
      <c r="A5557" s="6">
        <v>45864</v>
      </c>
      <c r="B5557" s="2">
        <v>47447</v>
      </c>
      <c r="C5557" s="2" t="s">
        <v>6517</v>
      </c>
      <c r="D5557" s="2" t="s">
        <v>7256</v>
      </c>
      <c r="E5557" s="1">
        <v>2024120</v>
      </c>
      <c r="F5557" s="8" t="s">
        <v>316</v>
      </c>
      <c r="G5557" s="1">
        <v>161930</v>
      </c>
      <c r="H5557" s="1">
        <v>2186050</v>
      </c>
      <c r="I5557" s="2" t="s">
        <v>2445</v>
      </c>
      <c r="J5557" s="2" t="s">
        <v>1098</v>
      </c>
      <c r="K5557" s="1">
        <f>+VLOOKUP(B5557,[42]Sheet1!A$2:I$187,6,0)</f>
        <v>2024125</v>
      </c>
      <c r="L5557" s="1">
        <f t="shared" si="276"/>
        <v>5</v>
      </c>
      <c r="M5557" s="6">
        <f>+VLOOKUP(B5557,[42]Sheet1!A$2:I$187,9,0)</f>
        <v>45874</v>
      </c>
      <c r="N5557" t="s">
        <v>7289</v>
      </c>
      <c r="R5557" s="4"/>
    </row>
    <row r="5558" spans="1:18" hidden="1" x14ac:dyDescent="0.2">
      <c r="A5558" s="6">
        <v>45864</v>
      </c>
      <c r="B5558" s="2">
        <v>47491</v>
      </c>
      <c r="C5558" s="2" t="s">
        <v>6517</v>
      </c>
      <c r="D5558" s="2" t="s">
        <v>7257</v>
      </c>
      <c r="E5558" s="1">
        <v>1468620</v>
      </c>
      <c r="F5558" s="8" t="s">
        <v>316</v>
      </c>
      <c r="G5558" s="1">
        <v>117490</v>
      </c>
      <c r="H5558" s="1">
        <v>1586110</v>
      </c>
      <c r="I5558" s="2" t="s">
        <v>2355</v>
      </c>
      <c r="J5558" s="2" t="s">
        <v>2013</v>
      </c>
      <c r="K5558" s="1">
        <f>+VLOOKUP(B5558,[42]Sheet1!A$2:I$187,6,0)</f>
        <v>1468625</v>
      </c>
      <c r="L5558" s="1">
        <f t="shared" si="276"/>
        <v>5</v>
      </c>
      <c r="M5558" s="6">
        <f>+VLOOKUP(B5558,[42]Sheet1!A$2:I$187,9,0)</f>
        <v>45874</v>
      </c>
      <c r="N5558" t="s">
        <v>7289</v>
      </c>
      <c r="R5558" s="4"/>
    </row>
    <row r="5559" spans="1:18" hidden="1" x14ac:dyDescent="0.2">
      <c r="A5559" s="6">
        <v>45867</v>
      </c>
      <c r="B5559" s="2">
        <v>47615</v>
      </c>
      <c r="C5559" s="2" t="s">
        <v>6517</v>
      </c>
      <c r="D5559" s="2" t="s">
        <v>7258</v>
      </c>
      <c r="E5559" s="1">
        <v>1564000</v>
      </c>
      <c r="F5559" s="8" t="s">
        <v>316</v>
      </c>
      <c r="G5559" s="1">
        <v>125120</v>
      </c>
      <c r="H5559" s="1">
        <v>1689120</v>
      </c>
      <c r="I5559" s="2" t="s">
        <v>2355</v>
      </c>
      <c r="J5559" s="2" t="s">
        <v>2013</v>
      </c>
      <c r="K5559" s="1">
        <f>+VLOOKUP(B5559,[43]Sheet1!$A:$I,6,0)</f>
        <v>1564000</v>
      </c>
      <c r="L5559" s="1">
        <f t="shared" si="276"/>
        <v>0</v>
      </c>
      <c r="M5559" s="6" t="str">
        <f>+VLOOKUP(B5559,[43]Sheet1!$A:$I,9,0)</f>
        <v>04-05/09/2025</v>
      </c>
      <c r="N5559" t="s">
        <v>7422</v>
      </c>
      <c r="R5559" s="4"/>
    </row>
    <row r="5560" spans="1:18" hidden="1" x14ac:dyDescent="0.2">
      <c r="A5560" s="6">
        <v>45867</v>
      </c>
      <c r="B5560" s="2">
        <v>47616</v>
      </c>
      <c r="C5560" s="2" t="s">
        <v>6517</v>
      </c>
      <c r="D5560" s="2" t="s">
        <v>7259</v>
      </c>
      <c r="E5560" s="1">
        <v>2395015</v>
      </c>
      <c r="F5560" s="8" t="s">
        <v>316</v>
      </c>
      <c r="G5560" s="1">
        <v>191601</v>
      </c>
      <c r="H5560" s="1">
        <v>2586616</v>
      </c>
      <c r="I5560" s="2" t="s">
        <v>124</v>
      </c>
      <c r="J5560" s="2" t="s">
        <v>1197</v>
      </c>
      <c r="K5560" s="1">
        <f>+VLOOKUP(B5560,[42]Sheet1!A$2:I$187,6,0)</f>
        <v>2395013</v>
      </c>
      <c r="L5560" s="1">
        <f t="shared" si="276"/>
        <v>-2</v>
      </c>
      <c r="M5560" s="6">
        <f>+VLOOKUP(B5560,[42]Sheet1!A$2:I$187,9,0)</f>
        <v>45874</v>
      </c>
      <c r="N5560" t="s">
        <v>7289</v>
      </c>
      <c r="R5560" s="4"/>
    </row>
    <row r="5561" spans="1:18" hidden="1" x14ac:dyDescent="0.2">
      <c r="A5561" s="6">
        <v>45867</v>
      </c>
      <c r="B5561" s="2">
        <v>47617</v>
      </c>
      <c r="C5561" s="2" t="s">
        <v>6517</v>
      </c>
      <c r="D5561" s="2" t="s">
        <v>7260</v>
      </c>
      <c r="E5561" s="1">
        <v>2779932</v>
      </c>
      <c r="F5561" s="8" t="s">
        <v>316</v>
      </c>
      <c r="G5561" s="1">
        <v>222395</v>
      </c>
      <c r="H5561" s="1">
        <v>3002327</v>
      </c>
      <c r="I5561" s="2" t="s">
        <v>2818</v>
      </c>
      <c r="J5561" s="2" t="s">
        <v>364</v>
      </c>
      <c r="K5561" s="1">
        <f>+VLOOKUP(B5561,[42]Sheet1!A$2:I$187,6,0)</f>
        <v>2779938</v>
      </c>
      <c r="L5561" s="1">
        <f t="shared" si="276"/>
        <v>6</v>
      </c>
      <c r="M5561" s="6">
        <f>+VLOOKUP(B5561,[42]Sheet1!A$2:I$187,9,0)</f>
        <v>45874</v>
      </c>
      <c r="N5561" t="s">
        <v>7289</v>
      </c>
      <c r="R5561" s="4"/>
    </row>
    <row r="5562" spans="1:18" hidden="1" x14ac:dyDescent="0.2">
      <c r="A5562" s="6">
        <v>45867</v>
      </c>
      <c r="B5562" s="2">
        <v>47618</v>
      </c>
      <c r="C5562" s="2" t="s">
        <v>6517</v>
      </c>
      <c r="D5562" s="2" t="s">
        <v>7261</v>
      </c>
      <c r="E5562" s="1">
        <v>446425</v>
      </c>
      <c r="F5562" s="8" t="s">
        <v>316</v>
      </c>
      <c r="G5562" s="1">
        <v>35714</v>
      </c>
      <c r="H5562" s="1">
        <v>482139</v>
      </c>
      <c r="I5562" s="2" t="s">
        <v>1796</v>
      </c>
      <c r="J5562" s="2" t="s">
        <v>913</v>
      </c>
      <c r="K5562" s="1">
        <f>+VLOOKUP(B5562,[42]Sheet1!A$2:I$187,6,0)</f>
        <v>446425</v>
      </c>
      <c r="L5562" s="1">
        <f t="shared" si="276"/>
        <v>0</v>
      </c>
      <c r="M5562" s="6">
        <f>+VLOOKUP(B5562,[42]Sheet1!A$2:I$187,9,0)</f>
        <v>45874</v>
      </c>
      <c r="N5562" t="s">
        <v>7289</v>
      </c>
      <c r="R5562" s="4"/>
    </row>
    <row r="5563" spans="1:18" hidden="1" x14ac:dyDescent="0.2">
      <c r="A5563" s="6">
        <v>45867</v>
      </c>
      <c r="B5563" s="2">
        <v>47619</v>
      </c>
      <c r="C5563" s="2" t="s">
        <v>6517</v>
      </c>
      <c r="D5563" s="2" t="s">
        <v>7262</v>
      </c>
      <c r="E5563" s="1">
        <v>1468620</v>
      </c>
      <c r="F5563" s="8" t="s">
        <v>316</v>
      </c>
      <c r="G5563" s="1">
        <v>117490</v>
      </c>
      <c r="H5563" s="1">
        <v>1586110</v>
      </c>
      <c r="I5563" s="2" t="s">
        <v>1900</v>
      </c>
      <c r="J5563" s="2" t="s">
        <v>441</v>
      </c>
      <c r="K5563" s="1">
        <f>+VLOOKUP(B5563,[42]Sheet1!A$2:I$187,6,0)</f>
        <v>1468625</v>
      </c>
      <c r="L5563" s="1">
        <f t="shared" si="276"/>
        <v>5</v>
      </c>
      <c r="M5563" s="6">
        <f>+VLOOKUP(B5563,[42]Sheet1!A$2:I$187,9,0)</f>
        <v>45874</v>
      </c>
      <c r="N5563" t="s">
        <v>7289</v>
      </c>
      <c r="R5563" s="4"/>
    </row>
    <row r="5564" spans="1:18" hidden="1" x14ac:dyDescent="0.2">
      <c r="A5564" s="6">
        <v>45867</v>
      </c>
      <c r="B5564" s="2">
        <v>47620</v>
      </c>
      <c r="C5564" s="2" t="s">
        <v>6517</v>
      </c>
      <c r="D5564" s="2" t="s">
        <v>7263</v>
      </c>
      <c r="E5564" s="1">
        <v>2024120</v>
      </c>
      <c r="F5564" s="8" t="s">
        <v>316</v>
      </c>
      <c r="G5564" s="1">
        <v>161930</v>
      </c>
      <c r="H5564" s="1">
        <v>2186050</v>
      </c>
      <c r="I5564" s="2" t="s">
        <v>2818</v>
      </c>
      <c r="J5564" s="2" t="s">
        <v>364</v>
      </c>
      <c r="K5564" s="1">
        <f>+VLOOKUP(B5564,[42]Sheet1!A$2:I$187,6,0)</f>
        <v>2024125</v>
      </c>
      <c r="L5564" s="1">
        <f t="shared" si="276"/>
        <v>5</v>
      </c>
      <c r="M5564" s="6">
        <f>+VLOOKUP(B5564,[42]Sheet1!A$2:I$187,9,0)</f>
        <v>45874</v>
      </c>
      <c r="N5564" t="s">
        <v>7289</v>
      </c>
      <c r="R5564" s="4"/>
    </row>
    <row r="5565" spans="1:18" hidden="1" x14ac:dyDescent="0.2">
      <c r="A5565" s="6">
        <v>45867</v>
      </c>
      <c r="B5565" s="2">
        <v>47621</v>
      </c>
      <c r="C5565" s="2" t="s">
        <v>6517</v>
      </c>
      <c r="D5565" s="2" t="s">
        <v>7264</v>
      </c>
      <c r="E5565" s="1">
        <v>3939165</v>
      </c>
      <c r="F5565" s="8" t="s">
        <v>316</v>
      </c>
      <c r="G5565" s="1">
        <v>315133</v>
      </c>
      <c r="H5565" s="1">
        <v>4254298</v>
      </c>
      <c r="I5565" s="2" t="s">
        <v>1893</v>
      </c>
      <c r="J5565" s="2" t="s">
        <v>375</v>
      </c>
      <c r="K5565" s="1">
        <f>+VLOOKUP(B5565,[42]Sheet1!A$2:I$187,6,0)</f>
        <v>3939163</v>
      </c>
      <c r="L5565" s="1">
        <f t="shared" si="276"/>
        <v>-2</v>
      </c>
      <c r="M5565" s="6">
        <f>+VLOOKUP(B5565,[42]Sheet1!A$2:I$187,9,0)</f>
        <v>45874</v>
      </c>
      <c r="N5565" t="s">
        <v>7289</v>
      </c>
      <c r="R5565" s="4"/>
    </row>
    <row r="5566" spans="1:18" hidden="1" x14ac:dyDescent="0.2">
      <c r="A5566" s="6">
        <v>45867</v>
      </c>
      <c r="B5566" s="2">
        <v>47622</v>
      </c>
      <c r="C5566" s="2" t="s">
        <v>6517</v>
      </c>
      <c r="D5566" s="2" t="s">
        <v>7265</v>
      </c>
      <c r="E5566" s="1">
        <v>5653266</v>
      </c>
      <c r="F5566" s="8" t="s">
        <v>316</v>
      </c>
      <c r="G5566" s="1">
        <v>452261</v>
      </c>
      <c r="H5566" s="1">
        <v>6105527</v>
      </c>
      <c r="I5566" s="2" t="s">
        <v>1893</v>
      </c>
      <c r="J5566" s="2" t="s">
        <v>375</v>
      </c>
      <c r="K5566" s="1">
        <f>+VLOOKUP(B5566,[42]Sheet1!A$2:I$187,6,0)</f>
        <v>5653263</v>
      </c>
      <c r="L5566" s="1">
        <f t="shared" si="276"/>
        <v>-3</v>
      </c>
      <c r="M5566" s="6">
        <f>+VLOOKUP(B5566,[42]Sheet1!A$2:I$187,9,0)</f>
        <v>45874</v>
      </c>
      <c r="N5566" t="s">
        <v>7289</v>
      </c>
      <c r="R5566" s="4"/>
    </row>
    <row r="5567" spans="1:18" hidden="1" x14ac:dyDescent="0.2">
      <c r="A5567" s="6">
        <v>45867</v>
      </c>
      <c r="B5567" s="2">
        <v>47623</v>
      </c>
      <c r="C5567" s="2" t="s">
        <v>6517</v>
      </c>
      <c r="D5567" s="2" t="s">
        <v>7266</v>
      </c>
      <c r="E5567" s="1">
        <v>2192795</v>
      </c>
      <c r="F5567" s="8" t="s">
        <v>316</v>
      </c>
      <c r="G5567" s="1">
        <v>175424</v>
      </c>
      <c r="H5567" s="1">
        <v>2368219</v>
      </c>
      <c r="I5567" s="2" t="s">
        <v>1893</v>
      </c>
      <c r="J5567" s="2" t="s">
        <v>375</v>
      </c>
      <c r="K5567" s="1">
        <f>+VLOOKUP(B5567,[42]Sheet1!A$2:I$187,6,0)</f>
        <v>2192800</v>
      </c>
      <c r="L5567" s="1">
        <f t="shared" si="276"/>
        <v>5</v>
      </c>
      <c r="M5567" s="6">
        <f>+VLOOKUP(B5567,[42]Sheet1!A$2:I$187,9,0)</f>
        <v>45874</v>
      </c>
      <c r="N5567" t="s">
        <v>7289</v>
      </c>
      <c r="R5567" s="4"/>
    </row>
    <row r="5568" spans="1:18" hidden="1" x14ac:dyDescent="0.2">
      <c r="A5568" s="6">
        <v>45867</v>
      </c>
      <c r="B5568" s="2">
        <v>47624</v>
      </c>
      <c r="C5568" s="2" t="s">
        <v>6517</v>
      </c>
      <c r="D5568" s="2" t="s">
        <v>7267</v>
      </c>
      <c r="E5568" s="1">
        <v>5552900</v>
      </c>
      <c r="F5568" s="8" t="s">
        <v>316</v>
      </c>
      <c r="G5568" s="1">
        <v>444232</v>
      </c>
      <c r="H5568" s="1">
        <v>5997132</v>
      </c>
      <c r="I5568" s="2" t="s">
        <v>1893</v>
      </c>
      <c r="J5568" s="2" t="s">
        <v>375</v>
      </c>
      <c r="K5568" s="1">
        <f>+VLOOKUP(B5568,[42]Sheet1!A$2:I$187,6,0)</f>
        <v>5552900</v>
      </c>
      <c r="L5568" s="1">
        <f t="shared" si="276"/>
        <v>0</v>
      </c>
      <c r="M5568" s="6">
        <f>+VLOOKUP(B5568,[42]Sheet1!A$2:I$187,9,0)</f>
        <v>45874</v>
      </c>
      <c r="N5568" t="s">
        <v>7289</v>
      </c>
      <c r="R5568" s="4"/>
    </row>
    <row r="5569" spans="1:18" hidden="1" x14ac:dyDescent="0.2">
      <c r="A5569" s="6">
        <v>45867</v>
      </c>
      <c r="B5569" s="2">
        <v>47625</v>
      </c>
      <c r="C5569" s="2" t="s">
        <v>6517</v>
      </c>
      <c r="D5569" s="2" t="s">
        <v>7268</v>
      </c>
      <c r="E5569" s="1">
        <v>5552900</v>
      </c>
      <c r="F5569" s="8" t="s">
        <v>316</v>
      </c>
      <c r="G5569" s="1">
        <v>444232</v>
      </c>
      <c r="H5569" s="1">
        <v>5997132</v>
      </c>
      <c r="I5569" s="2" t="s">
        <v>1893</v>
      </c>
      <c r="J5569" s="2" t="s">
        <v>375</v>
      </c>
      <c r="K5569" s="1">
        <f>+VLOOKUP(B5569,[42]Sheet1!A$2:I$187,6,0)</f>
        <v>5552900</v>
      </c>
      <c r="L5569" s="1">
        <f t="shared" si="276"/>
        <v>0</v>
      </c>
      <c r="M5569" s="6">
        <f>+VLOOKUP(B5569,[42]Sheet1!A$2:I$187,9,0)</f>
        <v>45874</v>
      </c>
      <c r="N5569" t="s">
        <v>7289</v>
      </c>
      <c r="R5569" s="4"/>
    </row>
    <row r="5570" spans="1:18" hidden="1" x14ac:dyDescent="0.2">
      <c r="A5570" s="6">
        <v>45867</v>
      </c>
      <c r="B5570" s="2">
        <v>47626</v>
      </c>
      <c r="C5570" s="2" t="s">
        <v>6517</v>
      </c>
      <c r="D5570" s="2" t="s">
        <v>7269</v>
      </c>
      <c r="E5570" s="1">
        <v>1468620</v>
      </c>
      <c r="F5570" s="8" t="s">
        <v>316</v>
      </c>
      <c r="G5570" s="1">
        <v>117490</v>
      </c>
      <c r="H5570" s="1">
        <v>1586110</v>
      </c>
      <c r="I5570" s="2" t="s">
        <v>1893</v>
      </c>
      <c r="J5570" s="2" t="s">
        <v>375</v>
      </c>
      <c r="K5570" s="1">
        <f>+VLOOKUP(B5570,[42]Sheet1!A$2:I$187,6,0)</f>
        <v>1468625</v>
      </c>
      <c r="L5570" s="1">
        <f t="shared" si="276"/>
        <v>5</v>
      </c>
      <c r="M5570" s="6">
        <f>+VLOOKUP(B5570,[42]Sheet1!A$2:I$187,9,0)</f>
        <v>45874</v>
      </c>
      <c r="N5570" t="s">
        <v>7289</v>
      </c>
      <c r="R5570" s="4"/>
    </row>
    <row r="5571" spans="1:18" hidden="1" x14ac:dyDescent="0.2">
      <c r="A5571" s="6">
        <v>45867</v>
      </c>
      <c r="B5571" s="2">
        <v>47627</v>
      </c>
      <c r="C5571" s="2" t="s">
        <v>6517</v>
      </c>
      <c r="D5571" s="2" t="s">
        <v>7270</v>
      </c>
      <c r="E5571" s="1">
        <v>3643289</v>
      </c>
      <c r="F5571" s="8" t="s">
        <v>316</v>
      </c>
      <c r="G5571" s="1">
        <v>291463</v>
      </c>
      <c r="H5571" s="1">
        <v>3934752</v>
      </c>
      <c r="I5571" s="2" t="s">
        <v>24</v>
      </c>
      <c r="J5571" s="2" t="s">
        <v>349</v>
      </c>
      <c r="K5571" s="1">
        <f>+VLOOKUP(B5571,[42]Sheet1!A$2:I$187,6,0)</f>
        <v>3643288</v>
      </c>
      <c r="L5571" s="1">
        <f t="shared" si="276"/>
        <v>-1</v>
      </c>
      <c r="M5571" s="6">
        <f>+VLOOKUP(B5571,[42]Sheet1!A$2:I$187,9,0)</f>
        <v>45874</v>
      </c>
      <c r="N5571" t="s">
        <v>7289</v>
      </c>
      <c r="R5571" s="4"/>
    </row>
    <row r="5572" spans="1:18" hidden="1" x14ac:dyDescent="0.2">
      <c r="A5572" s="6">
        <v>45867</v>
      </c>
      <c r="B5572" s="2">
        <v>47628</v>
      </c>
      <c r="C5572" s="2" t="s">
        <v>6517</v>
      </c>
      <c r="D5572" s="2" t="s">
        <v>7271</v>
      </c>
      <c r="E5572" s="1">
        <v>2275035</v>
      </c>
      <c r="F5572" s="8" t="s">
        <v>316</v>
      </c>
      <c r="G5572" s="1">
        <v>182003</v>
      </c>
      <c r="H5572" s="1">
        <v>2457038</v>
      </c>
      <c r="I5572" s="2" t="s">
        <v>1554</v>
      </c>
      <c r="J5572" s="2" t="s">
        <v>2830</v>
      </c>
      <c r="K5572" s="1">
        <f>+VLOOKUP(B5572,[42]Sheet1!A$2:I$187,6,0)</f>
        <v>2275038</v>
      </c>
      <c r="L5572" s="1">
        <f t="shared" si="276"/>
        <v>3</v>
      </c>
      <c r="M5572" s="6">
        <f>+VLOOKUP(B5572,[42]Sheet1!A$2:I$187,9,0)</f>
        <v>45874</v>
      </c>
      <c r="N5572" t="s">
        <v>7289</v>
      </c>
      <c r="R5572" s="4"/>
    </row>
    <row r="5573" spans="1:18" hidden="1" x14ac:dyDescent="0.2">
      <c r="A5573" s="6">
        <v>45868</v>
      </c>
      <c r="B5573" s="2">
        <v>102</v>
      </c>
      <c r="C5573" s="2" t="s">
        <v>7272</v>
      </c>
      <c r="D5573" s="2" t="s">
        <v>7273</v>
      </c>
      <c r="E5573" s="1">
        <v>-533076</v>
      </c>
      <c r="F5573" s="8" t="s">
        <v>316</v>
      </c>
      <c r="G5573" s="1">
        <v>-42646</v>
      </c>
      <c r="H5573" s="1">
        <v>-575722</v>
      </c>
      <c r="I5573" s="2" t="s">
        <v>24</v>
      </c>
      <c r="J5573" s="2" t="s">
        <v>349</v>
      </c>
      <c r="K5573" s="1">
        <f>+VLOOKUP(B5573,[42]Sheet1!A$2:I$187,6,0)</f>
        <v>-533076</v>
      </c>
      <c r="L5573" s="1">
        <f t="shared" si="276"/>
        <v>0</v>
      </c>
      <c r="M5573" s="6">
        <f>+VLOOKUP(B5573,[42]Sheet1!A$2:I$187,9,0)</f>
        <v>45874</v>
      </c>
      <c r="N5573" t="s">
        <v>7289</v>
      </c>
      <c r="R5573" s="4"/>
    </row>
    <row r="5574" spans="1:18" hidden="1" x14ac:dyDescent="0.2">
      <c r="A5574" s="6">
        <v>45869</v>
      </c>
      <c r="B5574" s="2">
        <v>48742</v>
      </c>
      <c r="C5574" s="2" t="s">
        <v>6517</v>
      </c>
      <c r="D5574" s="2" t="s">
        <v>7274</v>
      </c>
      <c r="E5574" s="1">
        <v>2472280</v>
      </c>
      <c r="F5574" s="8" t="s">
        <v>316</v>
      </c>
      <c r="G5574" s="1">
        <v>197782</v>
      </c>
      <c r="H5574" s="1">
        <v>2670062</v>
      </c>
      <c r="I5574" s="2" t="s">
        <v>2355</v>
      </c>
      <c r="J5574" s="2" t="s">
        <v>2013</v>
      </c>
      <c r="K5574" s="1">
        <f>+VLOOKUP(B5574,[43]Sheet1!$A:$I,6,0)</f>
        <v>2472275</v>
      </c>
      <c r="L5574" s="1">
        <f t="shared" si="276"/>
        <v>-5</v>
      </c>
      <c r="M5574" s="6" t="str">
        <f>+VLOOKUP(B5574,[43]Sheet1!$A:$I,9,0)</f>
        <v>04-05/09/2025</v>
      </c>
      <c r="N5574" t="s">
        <v>7422</v>
      </c>
      <c r="R5574" s="4"/>
    </row>
    <row r="5575" spans="1:18" hidden="1" x14ac:dyDescent="0.2">
      <c r="A5575" s="6">
        <v>45869</v>
      </c>
      <c r="B5575" s="2">
        <v>48743</v>
      </c>
      <c r="C5575" s="2" t="s">
        <v>6517</v>
      </c>
      <c r="D5575" s="2" t="s">
        <v>7275</v>
      </c>
      <c r="E5575" s="1">
        <v>2381320</v>
      </c>
      <c r="F5575" s="8" t="s">
        <v>316</v>
      </c>
      <c r="G5575" s="1">
        <v>190506</v>
      </c>
      <c r="H5575" s="1">
        <v>2571826</v>
      </c>
      <c r="I5575" s="2" t="s">
        <v>2339</v>
      </c>
      <c r="J5575" s="2" t="s">
        <v>1408</v>
      </c>
      <c r="K5575" s="1">
        <f>+VLOOKUP(B5575,[43]Sheet1!$A:$I,6,0)</f>
        <v>2381325</v>
      </c>
      <c r="L5575" s="1">
        <f t="shared" si="276"/>
        <v>5</v>
      </c>
      <c r="M5575" s="6" t="str">
        <f>+VLOOKUP(B5575,[43]Sheet1!$A:$I,9,0)</f>
        <v>04-05/09/2025</v>
      </c>
      <c r="N5575" t="s">
        <v>7422</v>
      </c>
      <c r="R5575" s="4"/>
    </row>
    <row r="5576" spans="1:18" hidden="1" x14ac:dyDescent="0.2">
      <c r="A5576" s="6">
        <v>45869</v>
      </c>
      <c r="B5576" s="2">
        <v>48744</v>
      </c>
      <c r="C5576" s="2" t="s">
        <v>6517</v>
      </c>
      <c r="D5576" s="2" t="s">
        <v>7276</v>
      </c>
      <c r="E5576" s="1">
        <v>1564000</v>
      </c>
      <c r="F5576" s="8" t="s">
        <v>316</v>
      </c>
      <c r="G5576" s="1">
        <v>125120</v>
      </c>
      <c r="H5576" s="1">
        <v>1689120</v>
      </c>
      <c r="I5576" s="2" t="s">
        <v>2445</v>
      </c>
      <c r="J5576" s="2" t="s">
        <v>1098</v>
      </c>
      <c r="K5576" s="1">
        <f>+VLOOKUP(B5576,[43]Sheet1!$A:$I,6,0)</f>
        <v>1564000</v>
      </c>
      <c r="L5576" s="1">
        <f t="shared" si="276"/>
        <v>0</v>
      </c>
      <c r="M5576" s="6" t="str">
        <f>+VLOOKUP(B5576,[43]Sheet1!$A:$I,9,0)</f>
        <v>04-05/09/2025</v>
      </c>
      <c r="N5576" t="s">
        <v>7422</v>
      </c>
      <c r="R5576" s="4"/>
    </row>
    <row r="5577" spans="1:18" hidden="1" x14ac:dyDescent="0.2">
      <c r="A5577" s="6">
        <v>45869</v>
      </c>
      <c r="B5577" s="2">
        <v>48745</v>
      </c>
      <c r="C5577" s="2" t="s">
        <v>6517</v>
      </c>
      <c r="D5577" s="2" t="s">
        <v>7277</v>
      </c>
      <c r="E5577" s="1">
        <v>1970450</v>
      </c>
      <c r="F5577" s="8" t="s">
        <v>316</v>
      </c>
      <c r="G5577" s="1">
        <v>157636</v>
      </c>
      <c r="H5577" s="1">
        <v>2128086</v>
      </c>
      <c r="I5577" s="2" t="s">
        <v>944</v>
      </c>
      <c r="J5577" s="2" t="s">
        <v>319</v>
      </c>
      <c r="K5577" s="1">
        <f>+VLOOKUP(B5577,[43]Sheet1!$A:$I,6,0)</f>
        <v>1970450</v>
      </c>
      <c r="L5577" s="1">
        <f t="shared" si="276"/>
        <v>0</v>
      </c>
      <c r="M5577" s="6" t="str">
        <f>+VLOOKUP(B5577,[43]Sheet1!$A:$I,9,0)</f>
        <v>04-05/09/2025</v>
      </c>
      <c r="N5577" t="s">
        <v>7422</v>
      </c>
      <c r="R5577" s="4"/>
    </row>
    <row r="5578" spans="1:18" hidden="1" x14ac:dyDescent="0.2">
      <c r="A5578" s="6">
        <v>45869</v>
      </c>
      <c r="B5578" s="2">
        <v>48746</v>
      </c>
      <c r="C5578" s="2" t="s">
        <v>6517</v>
      </c>
      <c r="D5578" s="2" t="s">
        <v>7278</v>
      </c>
      <c r="E5578" s="1">
        <v>2144100</v>
      </c>
      <c r="F5578" s="8" t="s">
        <v>316</v>
      </c>
      <c r="G5578" s="1">
        <v>171528</v>
      </c>
      <c r="H5578" s="1">
        <v>2315628</v>
      </c>
      <c r="I5578" s="2" t="s">
        <v>24</v>
      </c>
      <c r="J5578" s="2" t="s">
        <v>349</v>
      </c>
      <c r="K5578" s="1">
        <f>+VLOOKUP(B5578,[43]Sheet1!$A:$I,6,0)</f>
        <v>2144100</v>
      </c>
      <c r="L5578" s="1">
        <f t="shared" si="276"/>
        <v>0</v>
      </c>
      <c r="M5578" s="6" t="str">
        <f>+VLOOKUP(B5578,[43]Sheet1!$A:$I,9,0)</f>
        <v>04-05/09/2025</v>
      </c>
      <c r="N5578" t="s">
        <v>7422</v>
      </c>
      <c r="R5578" s="4"/>
    </row>
    <row r="5579" spans="1:18" hidden="1" x14ac:dyDescent="0.2">
      <c r="A5579" s="6">
        <v>45869</v>
      </c>
      <c r="B5579" s="2">
        <v>48747</v>
      </c>
      <c r="C5579" s="2" t="s">
        <v>6517</v>
      </c>
      <c r="D5579" s="2" t="s">
        <v>7279</v>
      </c>
      <c r="E5579" s="1">
        <v>2381320</v>
      </c>
      <c r="F5579" s="8" t="s">
        <v>316</v>
      </c>
      <c r="G5579" s="1">
        <v>190506</v>
      </c>
      <c r="H5579" s="1">
        <v>2571826</v>
      </c>
      <c r="I5579" s="2" t="s">
        <v>1222</v>
      </c>
      <c r="J5579" s="2" t="s">
        <v>915</v>
      </c>
      <c r="K5579" s="1">
        <f>+VLOOKUP(B5579,[43]Sheet1!$A:$I,6,0)</f>
        <v>2381325</v>
      </c>
      <c r="L5579" s="1">
        <f t="shared" si="276"/>
        <v>5</v>
      </c>
      <c r="M5579" s="6" t="str">
        <f>+VLOOKUP(B5579,[43]Sheet1!$A:$I,9,0)</f>
        <v>04-05/09/2025</v>
      </c>
      <c r="N5579" t="s">
        <v>7422</v>
      </c>
      <c r="R5579" s="4"/>
    </row>
    <row r="5580" spans="1:18" hidden="1" x14ac:dyDescent="0.2">
      <c r="A5580" s="6">
        <v>45869</v>
      </c>
      <c r="B5580" s="2">
        <v>48748</v>
      </c>
      <c r="C5580" s="2" t="s">
        <v>6517</v>
      </c>
      <c r="D5580" s="2" t="s">
        <v>7280</v>
      </c>
      <c r="E5580" s="1">
        <v>446425</v>
      </c>
      <c r="F5580" s="8" t="s">
        <v>316</v>
      </c>
      <c r="G5580" s="1">
        <v>35714</v>
      </c>
      <c r="H5580" s="1">
        <v>482139</v>
      </c>
      <c r="I5580" s="2" t="s">
        <v>1222</v>
      </c>
      <c r="J5580" s="2" t="s">
        <v>915</v>
      </c>
      <c r="K5580" s="1">
        <f>+VLOOKUP(B5580,[43]Sheet1!$A:$I,6,0)</f>
        <v>446425</v>
      </c>
      <c r="L5580" s="1">
        <f t="shared" si="276"/>
        <v>0</v>
      </c>
      <c r="M5580" s="6" t="str">
        <f>+VLOOKUP(B5580,[43]Sheet1!$A:$I,9,0)</f>
        <v>04-05/09/2025</v>
      </c>
      <c r="N5580" t="s">
        <v>7422</v>
      </c>
      <c r="R5580" s="4"/>
    </row>
    <row r="5581" spans="1:18" hidden="1" x14ac:dyDescent="0.2">
      <c r="A5581" s="6">
        <v>45869</v>
      </c>
      <c r="B5581" s="2">
        <v>48749</v>
      </c>
      <c r="C5581" s="2" t="s">
        <v>6517</v>
      </c>
      <c r="D5581" s="2" t="s">
        <v>7281</v>
      </c>
      <c r="E5581" s="1">
        <v>1110580</v>
      </c>
      <c r="F5581" s="8" t="s">
        <v>316</v>
      </c>
      <c r="G5581" s="1">
        <v>88846</v>
      </c>
      <c r="H5581" s="1">
        <v>1199426</v>
      </c>
      <c r="I5581" s="2" t="s">
        <v>2119</v>
      </c>
      <c r="J5581" s="2" t="s">
        <v>1150</v>
      </c>
      <c r="K5581" s="1">
        <f>+VLOOKUP(B5581,[43]Sheet1!$A:$I,6,0)</f>
        <v>1110575</v>
      </c>
      <c r="L5581" s="1">
        <f t="shared" si="276"/>
        <v>-5</v>
      </c>
      <c r="M5581" s="6" t="str">
        <f>+VLOOKUP(B5581,[43]Sheet1!$A:$I,9,0)</f>
        <v>04-05/09/2025</v>
      </c>
      <c r="N5581" t="s">
        <v>7422</v>
      </c>
      <c r="R5581" s="4"/>
    </row>
    <row r="5582" spans="1:18" hidden="1" x14ac:dyDescent="0.2">
      <c r="A5582" s="6">
        <v>45869</v>
      </c>
      <c r="B5582" s="2">
        <v>48750</v>
      </c>
      <c r="C5582" s="2" t="s">
        <v>6517</v>
      </c>
      <c r="D5582" s="2" t="s">
        <v>7282</v>
      </c>
      <c r="E5582" s="1">
        <v>446425</v>
      </c>
      <c r="F5582" s="8" t="s">
        <v>316</v>
      </c>
      <c r="G5582" s="1">
        <v>35714</v>
      </c>
      <c r="H5582" s="1">
        <v>482139</v>
      </c>
      <c r="I5582" s="2" t="s">
        <v>2119</v>
      </c>
      <c r="J5582" s="2" t="s">
        <v>1150</v>
      </c>
      <c r="K5582" s="1">
        <f>+VLOOKUP(B5582,[43]Sheet1!$A:$I,6,0)</f>
        <v>446425</v>
      </c>
      <c r="L5582" s="1">
        <f t="shared" si="276"/>
        <v>0</v>
      </c>
      <c r="M5582" s="6" t="str">
        <f>+VLOOKUP(B5582,[43]Sheet1!$A:$I,9,0)</f>
        <v>04-05/09/2025</v>
      </c>
      <c r="N5582" t="s">
        <v>7422</v>
      </c>
      <c r="R5582" s="4"/>
    </row>
    <row r="5583" spans="1:18" hidden="1" x14ac:dyDescent="0.2">
      <c r="A5583" s="6">
        <v>45869</v>
      </c>
      <c r="B5583" s="2">
        <v>48761</v>
      </c>
      <c r="C5583" s="2" t="s">
        <v>6517</v>
      </c>
      <c r="D5583" s="2" t="s">
        <v>7283</v>
      </c>
      <c r="E5583" s="1">
        <v>3993730</v>
      </c>
      <c r="F5583" s="8" t="s">
        <v>316</v>
      </c>
      <c r="G5583" s="1">
        <v>319498</v>
      </c>
      <c r="H5583" s="1">
        <v>4313228</v>
      </c>
      <c r="I5583" s="2" t="s">
        <v>1893</v>
      </c>
      <c r="J5583" s="2" t="s">
        <v>375</v>
      </c>
      <c r="K5583" s="1">
        <f>+VLOOKUP(B5583,[43]Sheet1!$A:$I,6,0)</f>
        <v>3993725</v>
      </c>
      <c r="L5583" s="1">
        <f t="shared" si="276"/>
        <v>-5</v>
      </c>
      <c r="M5583" s="6" t="str">
        <f>+VLOOKUP(B5583,[43]Sheet1!$A:$I,9,0)</f>
        <v>04-05/09/2025</v>
      </c>
      <c r="N5583" t="s">
        <v>7422</v>
      </c>
      <c r="R5583" s="4"/>
    </row>
    <row r="5584" spans="1:18" hidden="1" x14ac:dyDescent="0.2">
      <c r="A5584" s="6">
        <v>45869</v>
      </c>
      <c r="B5584" s="2">
        <v>48762</v>
      </c>
      <c r="C5584" s="2" t="s">
        <v>6517</v>
      </c>
      <c r="D5584" s="2" t="s">
        <v>7284</v>
      </c>
      <c r="E5584" s="1">
        <v>11105800</v>
      </c>
      <c r="F5584" s="8" t="s">
        <v>316</v>
      </c>
      <c r="G5584" s="1">
        <v>888464</v>
      </c>
      <c r="H5584" s="1">
        <v>11994264</v>
      </c>
      <c r="I5584" s="2" t="s">
        <v>1893</v>
      </c>
      <c r="J5584" s="2" t="s">
        <v>375</v>
      </c>
      <c r="K5584" s="1">
        <f>+VLOOKUP(B5584,[43]Sheet1!$A:$I,6,0)</f>
        <v>11105800</v>
      </c>
      <c r="L5584" s="1">
        <f t="shared" si="276"/>
        <v>0</v>
      </c>
      <c r="M5584" s="6" t="str">
        <f>+VLOOKUP(B5584,[43]Sheet1!$A:$I,9,0)</f>
        <v>04-05/09/2025</v>
      </c>
      <c r="N5584" t="s">
        <v>7422</v>
      </c>
      <c r="R5584" s="4"/>
    </row>
    <row r="5585" spans="1:18" hidden="1" x14ac:dyDescent="0.2">
      <c r="A5585" s="6">
        <v>45869</v>
      </c>
      <c r="B5585" s="2">
        <v>48763</v>
      </c>
      <c r="C5585" s="2" t="s">
        <v>6517</v>
      </c>
      <c r="D5585" s="2" t="s">
        <v>7285</v>
      </c>
      <c r="E5585" s="1">
        <v>11105800</v>
      </c>
      <c r="F5585" s="8" t="s">
        <v>316</v>
      </c>
      <c r="G5585" s="1">
        <v>888464</v>
      </c>
      <c r="H5585" s="1">
        <v>11994264</v>
      </c>
      <c r="I5585" s="2" t="s">
        <v>1893</v>
      </c>
      <c r="J5585" s="2" t="s">
        <v>375</v>
      </c>
      <c r="K5585" s="1">
        <f>+VLOOKUP(B5585,[43]Sheet1!$A:$I,6,0)</f>
        <v>11105800</v>
      </c>
      <c r="L5585" s="1">
        <f t="shared" si="276"/>
        <v>0</v>
      </c>
      <c r="M5585" s="6" t="str">
        <f>+VLOOKUP(B5585,[43]Sheet1!$A:$I,9,0)</f>
        <v>04-05/09/2025</v>
      </c>
      <c r="N5585" t="s">
        <v>7422</v>
      </c>
      <c r="R5585" s="4"/>
    </row>
    <row r="5586" spans="1:18" hidden="1" x14ac:dyDescent="0.2">
      <c r="A5586" s="6">
        <v>45869</v>
      </c>
      <c r="B5586" s="2">
        <v>48764</v>
      </c>
      <c r="C5586" s="2" t="s">
        <v>6517</v>
      </c>
      <c r="D5586" s="2" t="s">
        <v>7286</v>
      </c>
      <c r="E5586" s="1">
        <v>100366</v>
      </c>
      <c r="F5586" s="8" t="s">
        <v>316</v>
      </c>
      <c r="G5586" s="1">
        <v>8029</v>
      </c>
      <c r="H5586" s="1">
        <v>108395</v>
      </c>
      <c r="I5586" s="2" t="s">
        <v>1893</v>
      </c>
      <c r="J5586" s="2" t="s">
        <v>375</v>
      </c>
      <c r="K5586" s="1">
        <f>+VLOOKUP(B5586,[43]Sheet1!$A:$I,6,0)</f>
        <v>100363</v>
      </c>
      <c r="L5586" s="1">
        <f t="shared" si="276"/>
        <v>-3</v>
      </c>
      <c r="M5586" s="6" t="str">
        <f>+VLOOKUP(B5586,[43]Sheet1!$A:$I,9,0)</f>
        <v>04-05/09/2025</v>
      </c>
      <c r="N5586" t="s">
        <v>7422</v>
      </c>
      <c r="R5586" s="4"/>
    </row>
    <row r="5587" spans="1:18" hidden="1" x14ac:dyDescent="0.2">
      <c r="A5587" s="6">
        <v>45869</v>
      </c>
      <c r="B5587" s="2">
        <v>48765</v>
      </c>
      <c r="C5587" s="2" t="s">
        <v>6517</v>
      </c>
      <c r="D5587" s="2" t="s">
        <v>7287</v>
      </c>
      <c r="E5587" s="1">
        <v>446425</v>
      </c>
      <c r="F5587" s="8" t="s">
        <v>316</v>
      </c>
      <c r="G5587" s="1">
        <v>35714</v>
      </c>
      <c r="H5587" s="1">
        <v>482139</v>
      </c>
      <c r="I5587" s="2" t="s">
        <v>1893</v>
      </c>
      <c r="J5587" s="2" t="s">
        <v>375</v>
      </c>
      <c r="K5587" s="1">
        <f>+VLOOKUP(B5587,[43]Sheet1!$A:$I,6,0)</f>
        <v>446425</v>
      </c>
      <c r="L5587" s="1">
        <f t="shared" si="276"/>
        <v>0</v>
      </c>
      <c r="M5587" s="6" t="str">
        <f>+VLOOKUP(B5587,[43]Sheet1!$A:$I,9,0)</f>
        <v>04-05/09/2025</v>
      </c>
      <c r="N5587" t="s">
        <v>7422</v>
      </c>
      <c r="R5587" s="4"/>
    </row>
    <row r="5588" spans="1:18" hidden="1" x14ac:dyDescent="0.2">
      <c r="A5588" s="6">
        <v>45869</v>
      </c>
      <c r="B5588" s="2">
        <v>48766</v>
      </c>
      <c r="C5588" s="2" t="s">
        <v>6517</v>
      </c>
      <c r="D5588" s="2" t="s">
        <v>7288</v>
      </c>
      <c r="E5588" s="1">
        <v>782000</v>
      </c>
      <c r="F5588" s="8" t="s">
        <v>316</v>
      </c>
      <c r="G5588" s="1">
        <v>62560</v>
      </c>
      <c r="H5588" s="1">
        <v>844560</v>
      </c>
      <c r="I5588" s="2" t="s">
        <v>1893</v>
      </c>
      <c r="J5588" s="2" t="s">
        <v>375</v>
      </c>
      <c r="K5588" s="1">
        <f>+VLOOKUP(B5588,[43]Sheet1!$A:$I,6,0)</f>
        <v>782000</v>
      </c>
      <c r="L5588" s="1">
        <f t="shared" si="276"/>
        <v>0</v>
      </c>
      <c r="M5588" s="6" t="str">
        <f>+VLOOKUP(B5588,[43]Sheet1!$A:$I,9,0)</f>
        <v>04-05/09/2025</v>
      </c>
      <c r="N5588" t="s">
        <v>7422</v>
      </c>
      <c r="R5588" s="4"/>
    </row>
    <row r="5589" spans="1:18" hidden="1" x14ac:dyDescent="0.2">
      <c r="A5589" s="6">
        <v>45871</v>
      </c>
      <c r="B5589" s="2">
        <v>49119</v>
      </c>
      <c r="C5589" s="2" t="s">
        <v>6517</v>
      </c>
      <c r="D5589" s="2" t="s">
        <v>7290</v>
      </c>
      <c r="E5589" s="1">
        <v>1190660</v>
      </c>
      <c r="F5589" s="8" t="s">
        <v>316</v>
      </c>
      <c r="G5589" s="1">
        <v>95253</v>
      </c>
      <c r="H5589" s="1">
        <v>1285913</v>
      </c>
      <c r="I5589" s="2" t="s">
        <v>1222</v>
      </c>
      <c r="J5589" s="2" t="s">
        <v>915</v>
      </c>
      <c r="K5589" s="1">
        <f>+VLOOKUP(B5589,[43]Sheet1!$A:$I,6,0)</f>
        <v>1190663</v>
      </c>
      <c r="L5589" s="1">
        <f t="shared" ref="L5589:L5652" si="277">+K5589-E5589</f>
        <v>3</v>
      </c>
      <c r="M5589" s="6" t="str">
        <f>+VLOOKUP(B5589,[43]Sheet1!$A:$I,9,0)</f>
        <v>04-05/09/2025</v>
      </c>
      <c r="N5589" t="s">
        <v>7422</v>
      </c>
      <c r="R5589" s="4"/>
    </row>
    <row r="5590" spans="1:18" hidden="1" x14ac:dyDescent="0.2">
      <c r="A5590" s="6">
        <v>45871</v>
      </c>
      <c r="B5590" s="2">
        <v>49120</v>
      </c>
      <c r="C5590" s="2" t="s">
        <v>6517</v>
      </c>
      <c r="D5590" s="2" t="s">
        <v>7291</v>
      </c>
      <c r="E5590" s="1">
        <v>3491900</v>
      </c>
      <c r="F5590" s="8" t="s">
        <v>316</v>
      </c>
      <c r="G5590" s="1">
        <v>279352</v>
      </c>
      <c r="H5590" s="1">
        <v>3771252</v>
      </c>
      <c r="I5590" s="2" t="s">
        <v>1554</v>
      </c>
      <c r="J5590" s="2" t="s">
        <v>2830</v>
      </c>
      <c r="K5590" s="1">
        <f>+VLOOKUP(B5590,[43]Sheet1!$A:$I,6,0)</f>
        <v>3491900</v>
      </c>
      <c r="L5590" s="1">
        <f t="shared" si="277"/>
        <v>0</v>
      </c>
      <c r="M5590" s="6" t="str">
        <f>+VLOOKUP(B5590,[43]Sheet1!$A:$I,9,0)</f>
        <v>04-05/09/2025</v>
      </c>
      <c r="N5590" t="s">
        <v>7422</v>
      </c>
      <c r="R5590" s="4"/>
    </row>
    <row r="5591" spans="1:18" hidden="1" x14ac:dyDescent="0.2">
      <c r="A5591" s="6">
        <v>45871</v>
      </c>
      <c r="B5591" s="2">
        <v>49121</v>
      </c>
      <c r="C5591" s="2" t="s">
        <v>6517</v>
      </c>
      <c r="D5591" s="2" t="s">
        <v>7292</v>
      </c>
      <c r="E5591" s="1">
        <v>9525280</v>
      </c>
      <c r="F5591" s="8" t="s">
        <v>316</v>
      </c>
      <c r="G5591" s="1">
        <v>762022</v>
      </c>
      <c r="H5591" s="1">
        <v>10287302</v>
      </c>
      <c r="I5591" s="2" t="s">
        <v>1554</v>
      </c>
      <c r="J5591" s="2" t="s">
        <v>2830</v>
      </c>
      <c r="K5591" s="1">
        <f>+VLOOKUP(B5591,[43]Sheet1!$A:$I,6,0)</f>
        <v>9525275</v>
      </c>
      <c r="L5591" s="1">
        <f t="shared" si="277"/>
        <v>-5</v>
      </c>
      <c r="M5591" s="6" t="str">
        <f>+VLOOKUP(B5591,[43]Sheet1!$A:$I,9,0)</f>
        <v>04-05/09/2025</v>
      </c>
      <c r="N5591" t="s">
        <v>7422</v>
      </c>
      <c r="R5591" s="4"/>
    </row>
    <row r="5592" spans="1:18" hidden="1" x14ac:dyDescent="0.2">
      <c r="A5592" s="6">
        <v>45871</v>
      </c>
      <c r="B5592" s="2">
        <v>49122</v>
      </c>
      <c r="C5592" s="2" t="s">
        <v>6517</v>
      </c>
      <c r="D5592" s="2" t="s">
        <v>7293</v>
      </c>
      <c r="E5592" s="1">
        <v>5423820</v>
      </c>
      <c r="F5592" s="8" t="s">
        <v>316</v>
      </c>
      <c r="G5592" s="1">
        <v>433906</v>
      </c>
      <c r="H5592" s="1">
        <v>5857726</v>
      </c>
      <c r="I5592" s="2" t="s">
        <v>1900</v>
      </c>
      <c r="J5592" s="2" t="s">
        <v>441</v>
      </c>
      <c r="K5592" s="1">
        <f>+VLOOKUP(B5592,[43]Sheet1!$A:$I,6,0)</f>
        <v>5423825</v>
      </c>
      <c r="L5592" s="1">
        <f t="shared" si="277"/>
        <v>5</v>
      </c>
      <c r="M5592" s="6" t="str">
        <f>+VLOOKUP(B5592,[43]Sheet1!$A:$I,9,0)</f>
        <v>04-05/09/2025</v>
      </c>
      <c r="N5592" t="s">
        <v>7422</v>
      </c>
      <c r="R5592" s="4"/>
    </row>
    <row r="5593" spans="1:18" hidden="1" x14ac:dyDescent="0.2">
      <c r="A5593" s="6">
        <v>45874</v>
      </c>
      <c r="B5593" s="2">
        <v>33</v>
      </c>
      <c r="C5593" s="2" t="s">
        <v>7294</v>
      </c>
      <c r="D5593" s="2" t="s">
        <v>7295</v>
      </c>
      <c r="E5593" s="1">
        <v>-472164</v>
      </c>
      <c r="F5593" s="8" t="s">
        <v>316</v>
      </c>
      <c r="G5593" s="1">
        <v>-37773</v>
      </c>
      <c r="H5593" s="1">
        <v>-509937</v>
      </c>
      <c r="I5593" s="2" t="s">
        <v>2355</v>
      </c>
      <c r="J5593" s="2" t="s">
        <v>2013</v>
      </c>
      <c r="K5593" s="1">
        <f>+VLOOKUP(B5593,[43]Sheet1!$A:$I,6,0)</f>
        <v>-472164</v>
      </c>
      <c r="L5593" s="1">
        <f t="shared" si="277"/>
        <v>0</v>
      </c>
      <c r="M5593" s="6" t="str">
        <f>+VLOOKUP(B5593,[43]Sheet1!$A:$I,9,0)</f>
        <v>04-05/09/2025</v>
      </c>
      <c r="N5593" t="s">
        <v>7422</v>
      </c>
      <c r="R5593" s="4"/>
    </row>
    <row r="5594" spans="1:18" hidden="1" x14ac:dyDescent="0.2">
      <c r="A5594" s="6">
        <v>45874</v>
      </c>
      <c r="B5594" s="2">
        <v>49315</v>
      </c>
      <c r="C5594" s="2" t="s">
        <v>6517</v>
      </c>
      <c r="D5594" s="2" t="s">
        <v>7296</v>
      </c>
      <c r="E5594" s="1">
        <v>7143960</v>
      </c>
      <c r="F5594" s="8" t="s">
        <v>316</v>
      </c>
      <c r="G5594" s="1">
        <v>571517</v>
      </c>
      <c r="H5594" s="1">
        <v>7715477</v>
      </c>
      <c r="I5594" s="2" t="s">
        <v>2818</v>
      </c>
      <c r="J5594" s="2" t="s">
        <v>364</v>
      </c>
      <c r="K5594" s="1">
        <f>+VLOOKUP(B5594,[43]Sheet1!$A:$I,6,0)</f>
        <v>7143963</v>
      </c>
      <c r="L5594" s="1">
        <f t="shared" si="277"/>
        <v>3</v>
      </c>
      <c r="M5594" s="6" t="str">
        <f>+VLOOKUP(B5594,[43]Sheet1!$A:$I,9,0)</f>
        <v>04-05/09/2025</v>
      </c>
      <c r="N5594" t="s">
        <v>7422</v>
      </c>
      <c r="R5594" s="4"/>
    </row>
    <row r="5595" spans="1:18" hidden="1" x14ac:dyDescent="0.2">
      <c r="A5595" s="6">
        <v>45874</v>
      </c>
      <c r="B5595" s="2">
        <v>49316</v>
      </c>
      <c r="C5595" s="2" t="s">
        <v>6517</v>
      </c>
      <c r="D5595" s="2" t="s">
        <v>7297</v>
      </c>
      <c r="E5595" s="1">
        <v>4960520</v>
      </c>
      <c r="F5595" s="8" t="s">
        <v>316</v>
      </c>
      <c r="G5595" s="1">
        <v>396842</v>
      </c>
      <c r="H5595" s="1">
        <v>5357362</v>
      </c>
      <c r="I5595" s="2" t="s">
        <v>124</v>
      </c>
      <c r="J5595" s="2" t="s">
        <v>1197</v>
      </c>
      <c r="K5595" s="1">
        <f>+VLOOKUP(B5595,[43]Sheet1!$A:$I,6,0)</f>
        <v>4960525</v>
      </c>
      <c r="L5595" s="1">
        <f t="shared" si="277"/>
        <v>5</v>
      </c>
      <c r="M5595" s="6" t="str">
        <f>+VLOOKUP(B5595,[43]Sheet1!$A:$I,9,0)</f>
        <v>04-05/09/2025</v>
      </c>
      <c r="N5595" t="s">
        <v>7422</v>
      </c>
      <c r="R5595" s="4"/>
    </row>
    <row r="5596" spans="1:18" hidden="1" x14ac:dyDescent="0.2">
      <c r="A5596" s="6">
        <v>45874</v>
      </c>
      <c r="B5596" s="2">
        <v>49317</v>
      </c>
      <c r="C5596" s="2" t="s">
        <v>6517</v>
      </c>
      <c r="D5596" s="2" t="s">
        <v>7298</v>
      </c>
      <c r="E5596" s="1">
        <v>1468620</v>
      </c>
      <c r="F5596" s="8" t="s">
        <v>316</v>
      </c>
      <c r="G5596" s="1">
        <v>117490</v>
      </c>
      <c r="H5596" s="1">
        <v>1586110</v>
      </c>
      <c r="I5596" s="2" t="s">
        <v>2818</v>
      </c>
      <c r="J5596" s="2" t="s">
        <v>364</v>
      </c>
      <c r="K5596" s="1">
        <f>+VLOOKUP(B5596,[43]Sheet1!$A:$I,6,0)</f>
        <v>1468625</v>
      </c>
      <c r="L5596" s="1">
        <f t="shared" si="277"/>
        <v>5</v>
      </c>
      <c r="M5596" s="6" t="str">
        <f>+VLOOKUP(B5596,[43]Sheet1!$A:$I,9,0)</f>
        <v>04-05/09/2025</v>
      </c>
      <c r="N5596" t="s">
        <v>7422</v>
      </c>
      <c r="R5596" s="4"/>
    </row>
    <row r="5597" spans="1:18" hidden="1" x14ac:dyDescent="0.2">
      <c r="A5597" s="6">
        <v>45874</v>
      </c>
      <c r="B5597" s="2">
        <v>49318</v>
      </c>
      <c r="C5597" s="2" t="s">
        <v>6517</v>
      </c>
      <c r="D5597" s="2" t="s">
        <v>7299</v>
      </c>
      <c r="E5597" s="1">
        <v>8452420</v>
      </c>
      <c r="F5597" s="8" t="s">
        <v>316</v>
      </c>
      <c r="G5597" s="1">
        <v>676194</v>
      </c>
      <c r="H5597" s="1">
        <v>9128614</v>
      </c>
      <c r="I5597" s="2" t="s">
        <v>2445</v>
      </c>
      <c r="J5597" s="2" t="s">
        <v>1098</v>
      </c>
      <c r="K5597" s="1">
        <f>+VLOOKUP(B5597,[43]Sheet1!$A:$I,6,0)</f>
        <v>8452425</v>
      </c>
      <c r="L5597" s="1">
        <f t="shared" si="277"/>
        <v>5</v>
      </c>
      <c r="M5597" s="6" t="str">
        <f>+VLOOKUP(B5597,[43]Sheet1!$A:$I,9,0)</f>
        <v>04-05/09/2025</v>
      </c>
      <c r="N5597" t="s">
        <v>7422</v>
      </c>
      <c r="R5597" s="4"/>
    </row>
    <row r="5598" spans="1:18" hidden="1" x14ac:dyDescent="0.2">
      <c r="A5598" s="6">
        <v>45874</v>
      </c>
      <c r="B5598" s="2">
        <v>49319</v>
      </c>
      <c r="C5598" s="2" t="s">
        <v>6517</v>
      </c>
      <c r="D5598" s="2" t="s">
        <v>7300</v>
      </c>
      <c r="E5598" s="1">
        <v>6944460</v>
      </c>
      <c r="F5598" s="8" t="s">
        <v>316</v>
      </c>
      <c r="G5598" s="1">
        <v>555557</v>
      </c>
      <c r="H5598" s="1">
        <v>7500017</v>
      </c>
      <c r="I5598" s="2" t="s">
        <v>944</v>
      </c>
      <c r="J5598" s="2" t="s">
        <v>319</v>
      </c>
      <c r="K5598" s="1">
        <f>+VLOOKUP(B5598,[43]Sheet1!$A:$I,6,0)</f>
        <v>6944463</v>
      </c>
      <c r="L5598" s="1">
        <f t="shared" si="277"/>
        <v>3</v>
      </c>
      <c r="M5598" s="6" t="str">
        <f>+VLOOKUP(B5598,[43]Sheet1!$A:$I,9,0)</f>
        <v>04-05/09/2025</v>
      </c>
      <c r="N5598" t="s">
        <v>7422</v>
      </c>
      <c r="R5598" s="4"/>
    </row>
    <row r="5599" spans="1:18" hidden="1" x14ac:dyDescent="0.2">
      <c r="A5599" s="6">
        <v>45875</v>
      </c>
      <c r="B5599" s="2">
        <v>75</v>
      </c>
      <c r="C5599" s="2" t="s">
        <v>7301</v>
      </c>
      <c r="D5599" s="2" t="s">
        <v>2141</v>
      </c>
      <c r="E5599" s="1">
        <v>-1727792</v>
      </c>
      <c r="F5599" s="8" t="s">
        <v>316</v>
      </c>
      <c r="G5599" s="1">
        <v>-138223</v>
      </c>
      <c r="H5599" s="1">
        <v>-1866015</v>
      </c>
      <c r="I5599" s="2" t="s">
        <v>2818</v>
      </c>
      <c r="J5599" s="2" t="s">
        <v>364</v>
      </c>
      <c r="K5599" s="1">
        <f>+VLOOKUP(B5599,[43]Sheet1!$A:$I,6,0)</f>
        <v>-1727792</v>
      </c>
      <c r="L5599" s="1">
        <f t="shared" si="277"/>
        <v>0</v>
      </c>
      <c r="M5599" s="6" t="str">
        <f>+VLOOKUP(B5599,[43]Sheet1!$A:$I,9,0)</f>
        <v>04-05/09/2025</v>
      </c>
      <c r="N5599" t="s">
        <v>7422</v>
      </c>
      <c r="R5599" s="4"/>
    </row>
    <row r="5600" spans="1:18" hidden="1" x14ac:dyDescent="0.2">
      <c r="A5600" s="6">
        <v>45876</v>
      </c>
      <c r="B5600" s="2">
        <v>50214</v>
      </c>
      <c r="C5600" s="2" t="s">
        <v>6517</v>
      </c>
      <c r="D5600" s="2" t="s">
        <v>7302</v>
      </c>
      <c r="E5600" s="1">
        <v>5318560</v>
      </c>
      <c r="F5600" s="8" t="s">
        <v>316</v>
      </c>
      <c r="G5600" s="1">
        <v>425485</v>
      </c>
      <c r="H5600" s="1">
        <v>5744045</v>
      </c>
      <c r="I5600" s="2" t="s">
        <v>2355</v>
      </c>
      <c r="J5600" s="2" t="s">
        <v>2013</v>
      </c>
      <c r="K5600" s="1">
        <f>+VLOOKUP(B5600,[43]Sheet1!$A:$I,6,0)</f>
        <v>5318563</v>
      </c>
      <c r="L5600" s="1">
        <f t="shared" si="277"/>
        <v>3</v>
      </c>
      <c r="M5600" s="6" t="str">
        <f>+VLOOKUP(B5600,[43]Sheet1!$A:$I,9,0)</f>
        <v>04-05/09/2025</v>
      </c>
      <c r="N5600" t="s">
        <v>7422</v>
      </c>
      <c r="R5600" s="4"/>
    </row>
    <row r="5601" spans="1:18" hidden="1" x14ac:dyDescent="0.2">
      <c r="A5601" s="6">
        <v>45876</v>
      </c>
      <c r="B5601" s="2">
        <v>50215</v>
      </c>
      <c r="C5601" s="2" t="s">
        <v>6517</v>
      </c>
      <c r="D5601" s="2" t="s">
        <v>7303</v>
      </c>
      <c r="E5601" s="1">
        <v>1657371</v>
      </c>
      <c r="F5601" s="8" t="s">
        <v>316</v>
      </c>
      <c r="G5601" s="1">
        <v>132590</v>
      </c>
      <c r="H5601" s="1">
        <v>1789961</v>
      </c>
      <c r="I5601" s="2" t="s">
        <v>24</v>
      </c>
      <c r="J5601" s="2" t="s">
        <v>349</v>
      </c>
      <c r="K5601" s="1">
        <f>+VLOOKUP(B5601,[43]Sheet1!$A:$I,6,0)</f>
        <v>1657375</v>
      </c>
      <c r="L5601" s="1">
        <f t="shared" si="277"/>
        <v>4</v>
      </c>
      <c r="M5601" s="6" t="str">
        <f>+VLOOKUP(B5601,[43]Sheet1!$A:$I,9,0)</f>
        <v>04-05/09/2025</v>
      </c>
      <c r="N5601" t="s">
        <v>7422</v>
      </c>
      <c r="R5601" s="4"/>
    </row>
    <row r="5602" spans="1:18" hidden="1" x14ac:dyDescent="0.2">
      <c r="A5602" s="6">
        <v>45876</v>
      </c>
      <c r="B5602" s="2">
        <v>50216</v>
      </c>
      <c r="C5602" s="2" t="s">
        <v>6517</v>
      </c>
      <c r="D5602" s="2" t="s">
        <v>7304</v>
      </c>
      <c r="E5602" s="1">
        <v>446425</v>
      </c>
      <c r="F5602" s="8" t="s">
        <v>316</v>
      </c>
      <c r="G5602" s="1">
        <v>35714</v>
      </c>
      <c r="H5602" s="1">
        <v>482139</v>
      </c>
      <c r="I5602" s="2" t="s">
        <v>2818</v>
      </c>
      <c r="J5602" s="2" t="s">
        <v>364</v>
      </c>
      <c r="K5602" s="1">
        <f>+VLOOKUP(B5602,[43]Sheet1!$A:$I,6,0)</f>
        <v>446425</v>
      </c>
      <c r="L5602" s="1">
        <f t="shared" si="277"/>
        <v>0</v>
      </c>
      <c r="M5602" s="6" t="str">
        <f>+VLOOKUP(B5602,[43]Sheet1!$A:$I,9,0)</f>
        <v>04-05/09/2025</v>
      </c>
      <c r="N5602" t="s">
        <v>7422</v>
      </c>
      <c r="R5602" s="4"/>
    </row>
    <row r="5603" spans="1:18" hidden="1" x14ac:dyDescent="0.2">
      <c r="A5603" s="6">
        <v>45876</v>
      </c>
      <c r="B5603" s="2">
        <v>50217</v>
      </c>
      <c r="C5603" s="2" t="s">
        <v>6517</v>
      </c>
      <c r="D5603" s="2" t="s">
        <v>7305</v>
      </c>
      <c r="E5603" s="1">
        <v>10081200</v>
      </c>
      <c r="F5603" s="8" t="s">
        <v>316</v>
      </c>
      <c r="G5603" s="1">
        <v>806496</v>
      </c>
      <c r="H5603" s="1">
        <v>10887696</v>
      </c>
      <c r="I5603" s="2" t="s">
        <v>2818</v>
      </c>
      <c r="J5603" s="2" t="s">
        <v>364</v>
      </c>
      <c r="K5603" s="1">
        <f>+VLOOKUP(B5603,[43]Sheet1!$A:$I,6,0)</f>
        <v>10081200</v>
      </c>
      <c r="L5603" s="1">
        <f t="shared" si="277"/>
        <v>0</v>
      </c>
      <c r="M5603" s="6" t="str">
        <f>+VLOOKUP(B5603,[43]Sheet1!$A:$I,9,0)</f>
        <v>04-05/09/2025</v>
      </c>
      <c r="N5603" t="s">
        <v>7422</v>
      </c>
      <c r="R5603" s="4"/>
    </row>
    <row r="5604" spans="1:18" hidden="1" x14ac:dyDescent="0.2">
      <c r="A5604" s="6">
        <v>45876</v>
      </c>
      <c r="B5604" s="2">
        <v>50218</v>
      </c>
      <c r="C5604" s="2" t="s">
        <v>6517</v>
      </c>
      <c r="D5604" s="2" t="s">
        <v>7306</v>
      </c>
      <c r="E5604" s="1">
        <v>2579200</v>
      </c>
      <c r="F5604" s="8" t="s">
        <v>316</v>
      </c>
      <c r="G5604" s="1">
        <v>206336</v>
      </c>
      <c r="H5604" s="1">
        <v>2785536</v>
      </c>
      <c r="I5604" s="2" t="s">
        <v>2339</v>
      </c>
      <c r="J5604" s="2" t="s">
        <v>1408</v>
      </c>
      <c r="K5604" s="1">
        <f>+VLOOKUP(B5604,[43]Sheet1!$A:$I,6,0)</f>
        <v>2579200</v>
      </c>
      <c r="L5604" s="1">
        <f t="shared" si="277"/>
        <v>0</v>
      </c>
      <c r="M5604" s="6" t="str">
        <f>+VLOOKUP(B5604,[43]Sheet1!$A:$I,9,0)</f>
        <v>04-05/09/2025</v>
      </c>
      <c r="N5604" t="s">
        <v>7422</v>
      </c>
      <c r="R5604" s="4"/>
    </row>
    <row r="5605" spans="1:18" hidden="1" x14ac:dyDescent="0.2">
      <c r="A5605" s="6">
        <v>45877</v>
      </c>
      <c r="B5605" s="2">
        <v>93</v>
      </c>
      <c r="C5605" s="2" t="s">
        <v>7301</v>
      </c>
      <c r="D5605" s="2" t="s">
        <v>7307</v>
      </c>
      <c r="E5605" s="1">
        <v>-1643756</v>
      </c>
      <c r="F5605" s="8" t="s">
        <v>316</v>
      </c>
      <c r="G5605" s="1">
        <v>-131500</v>
      </c>
      <c r="H5605" s="1">
        <v>-1775256</v>
      </c>
      <c r="I5605" s="2" t="s">
        <v>2818</v>
      </c>
      <c r="J5605" s="2" t="s">
        <v>364</v>
      </c>
      <c r="K5605" s="1">
        <f>+VLOOKUP(B5605,[43]Sheet1!$A:$I,6,0)</f>
        <v>-1643756</v>
      </c>
      <c r="L5605" s="1">
        <f t="shared" si="277"/>
        <v>0</v>
      </c>
      <c r="M5605" s="6" t="str">
        <f>+VLOOKUP(B5605,[43]Sheet1!$A:$I,9,0)</f>
        <v>04-05/09/2025</v>
      </c>
      <c r="N5605" t="s">
        <v>7422</v>
      </c>
      <c r="R5605" s="4"/>
    </row>
    <row r="5606" spans="1:18" hidden="1" x14ac:dyDescent="0.2">
      <c r="A5606" s="6">
        <v>45878</v>
      </c>
      <c r="B5606" s="2">
        <v>50705</v>
      </c>
      <c r="C5606" s="2" t="s">
        <v>6517</v>
      </c>
      <c r="D5606" s="2" t="s">
        <v>7308</v>
      </c>
      <c r="E5606" s="1">
        <v>1322965</v>
      </c>
      <c r="F5606" s="8" t="s">
        <v>316</v>
      </c>
      <c r="G5606" s="1">
        <v>105837</v>
      </c>
      <c r="H5606" s="1">
        <v>1428802</v>
      </c>
      <c r="I5606" s="2" t="s">
        <v>2355</v>
      </c>
      <c r="J5606" s="2" t="s">
        <v>2013</v>
      </c>
      <c r="K5606" s="1">
        <f>+VLOOKUP(B5606,[43]Sheet1!$A:$I,6,0)</f>
        <v>1322963</v>
      </c>
      <c r="L5606" s="1">
        <f t="shared" si="277"/>
        <v>-2</v>
      </c>
      <c r="M5606" s="6" t="str">
        <f>+VLOOKUP(B5606,[43]Sheet1!$A:$I,9,0)</f>
        <v>04-05/09/2025</v>
      </c>
      <c r="N5606" t="s">
        <v>7422</v>
      </c>
      <c r="R5606" s="4"/>
    </row>
    <row r="5607" spans="1:18" hidden="1" x14ac:dyDescent="0.2">
      <c r="A5607" s="6">
        <v>45878</v>
      </c>
      <c r="B5607" s="2">
        <v>50706</v>
      </c>
      <c r="C5607" s="2" t="s">
        <v>6517</v>
      </c>
      <c r="D5607" s="2" t="s">
        <v>7309</v>
      </c>
      <c r="E5607" s="1">
        <v>1003660</v>
      </c>
      <c r="F5607" s="8" t="s">
        <v>316</v>
      </c>
      <c r="G5607" s="1">
        <v>80293</v>
      </c>
      <c r="H5607" s="1">
        <v>1083953</v>
      </c>
      <c r="I5607" s="2" t="s">
        <v>2355</v>
      </c>
      <c r="J5607" s="2" t="s">
        <v>2013</v>
      </c>
      <c r="K5607" s="1">
        <f>+VLOOKUP(B5607,[43]Sheet1!$A:$I,6,0)</f>
        <v>1003663</v>
      </c>
      <c r="L5607" s="1">
        <f t="shared" si="277"/>
        <v>3</v>
      </c>
      <c r="M5607" s="6" t="str">
        <f>+VLOOKUP(B5607,[43]Sheet1!$A:$I,9,0)</f>
        <v>04-05/09/2025</v>
      </c>
      <c r="N5607" t="s">
        <v>7422</v>
      </c>
      <c r="R5607" s="4"/>
    </row>
    <row r="5608" spans="1:18" hidden="1" x14ac:dyDescent="0.2">
      <c r="A5608" s="6">
        <v>45880</v>
      </c>
      <c r="B5608" s="2">
        <v>50842</v>
      </c>
      <c r="C5608" s="2" t="s">
        <v>6517</v>
      </c>
      <c r="D5608" s="2" t="s">
        <v>7310</v>
      </c>
      <c r="E5608" s="1">
        <v>1746610</v>
      </c>
      <c r="F5608" s="8" t="s">
        <v>316</v>
      </c>
      <c r="G5608" s="1">
        <v>139729</v>
      </c>
      <c r="H5608" s="1">
        <v>1886339</v>
      </c>
      <c r="I5608" s="2" t="s">
        <v>1893</v>
      </c>
      <c r="J5608" s="2" t="s">
        <v>375</v>
      </c>
      <c r="K5608" s="1">
        <f>+VLOOKUP(B5608,[43]Sheet1!$A:$I,6,0)</f>
        <v>1746613</v>
      </c>
      <c r="L5608" s="1">
        <f t="shared" si="277"/>
        <v>3</v>
      </c>
      <c r="M5608" s="6" t="str">
        <f>+VLOOKUP(B5608,[43]Sheet1!$A:$I,9,0)</f>
        <v>04-05/09/2025</v>
      </c>
      <c r="N5608" t="s">
        <v>7422</v>
      </c>
      <c r="R5608" s="4"/>
    </row>
    <row r="5609" spans="1:18" hidden="1" x14ac:dyDescent="0.2">
      <c r="A5609" s="6">
        <v>45880</v>
      </c>
      <c r="B5609" s="2">
        <v>50843</v>
      </c>
      <c r="C5609" s="2" t="s">
        <v>6517</v>
      </c>
      <c r="D5609" s="2" t="s">
        <v>7311</v>
      </c>
      <c r="E5609" s="1">
        <v>460000</v>
      </c>
      <c r="F5609" s="8" t="s">
        <v>316</v>
      </c>
      <c r="G5609" s="1">
        <v>36800</v>
      </c>
      <c r="H5609" s="1">
        <v>496800</v>
      </c>
      <c r="I5609" s="2" t="s">
        <v>1893</v>
      </c>
      <c r="J5609" s="2" t="s">
        <v>375</v>
      </c>
      <c r="K5609" s="1">
        <f>+VLOOKUP(B5609,[43]Sheet1!$A:$I,6,0)</f>
        <v>460000</v>
      </c>
      <c r="L5609" s="1">
        <f t="shared" si="277"/>
        <v>0</v>
      </c>
      <c r="M5609" s="6" t="str">
        <f>+VLOOKUP(B5609,[43]Sheet1!$A:$I,9,0)</f>
        <v>04-05/09/2025</v>
      </c>
      <c r="N5609" t="s">
        <v>7422</v>
      </c>
      <c r="R5609" s="4"/>
    </row>
    <row r="5610" spans="1:18" hidden="1" x14ac:dyDescent="0.2">
      <c r="A5610" s="6">
        <v>45880</v>
      </c>
      <c r="B5610" s="2">
        <v>50844</v>
      </c>
      <c r="C5610" s="2" t="s">
        <v>6517</v>
      </c>
      <c r="D5610" s="2" t="s">
        <v>7312</v>
      </c>
      <c r="E5610" s="1">
        <v>1807920</v>
      </c>
      <c r="F5610" s="8" t="s">
        <v>316</v>
      </c>
      <c r="G5610" s="1">
        <v>144634</v>
      </c>
      <c r="H5610" s="1">
        <v>1952554</v>
      </c>
      <c r="I5610" s="2" t="s">
        <v>1893</v>
      </c>
      <c r="J5610" s="2" t="s">
        <v>375</v>
      </c>
      <c r="K5610" s="1">
        <f>+VLOOKUP(B5610,[43]Sheet1!$A:$I,6,0)</f>
        <v>1807925</v>
      </c>
      <c r="L5610" s="1">
        <f t="shared" si="277"/>
        <v>5</v>
      </c>
      <c r="M5610" s="6" t="str">
        <f>+VLOOKUP(B5610,[43]Sheet1!$A:$I,9,0)</f>
        <v>04-05/09/2025</v>
      </c>
      <c r="N5610" t="s">
        <v>7422</v>
      </c>
      <c r="R5610" s="4"/>
    </row>
    <row r="5611" spans="1:18" hidden="1" x14ac:dyDescent="0.2">
      <c r="A5611" s="6">
        <v>45880</v>
      </c>
      <c r="B5611" s="2">
        <v>50845</v>
      </c>
      <c r="C5611" s="2" t="s">
        <v>6517</v>
      </c>
      <c r="D5611" s="2" t="s">
        <v>7313</v>
      </c>
      <c r="E5611" s="1">
        <v>11105800</v>
      </c>
      <c r="F5611" s="8" t="s">
        <v>316</v>
      </c>
      <c r="G5611" s="1">
        <v>888464</v>
      </c>
      <c r="H5611" s="1">
        <v>11994264</v>
      </c>
      <c r="I5611" s="2" t="s">
        <v>1893</v>
      </c>
      <c r="J5611" s="2" t="s">
        <v>375</v>
      </c>
      <c r="K5611" s="1">
        <f>+VLOOKUP(B5611,[43]Sheet1!$A:$I,6,0)</f>
        <v>11105800</v>
      </c>
      <c r="L5611" s="1">
        <f t="shared" si="277"/>
        <v>0</v>
      </c>
      <c r="M5611" s="6" t="str">
        <f>+VLOOKUP(B5611,[43]Sheet1!$A:$I,9,0)</f>
        <v>04-05/09/2025</v>
      </c>
      <c r="N5611" t="s">
        <v>7422</v>
      </c>
      <c r="R5611" s="4"/>
    </row>
    <row r="5612" spans="1:18" hidden="1" x14ac:dyDescent="0.2">
      <c r="A5612" s="6">
        <v>45880</v>
      </c>
      <c r="B5612" s="2">
        <v>50846</v>
      </c>
      <c r="C5612" s="2" t="s">
        <v>6517</v>
      </c>
      <c r="D5612" s="2" t="s">
        <v>7314</v>
      </c>
      <c r="E5612" s="1">
        <v>697340</v>
      </c>
      <c r="F5612" s="8" t="s">
        <v>316</v>
      </c>
      <c r="G5612" s="1">
        <v>55787</v>
      </c>
      <c r="H5612" s="1">
        <v>753127</v>
      </c>
      <c r="I5612" s="2" t="s">
        <v>1893</v>
      </c>
      <c r="J5612" s="2" t="s">
        <v>375</v>
      </c>
      <c r="K5612" s="1">
        <f>+VLOOKUP(B5612,[43]Sheet1!$A:$I,6,0)</f>
        <v>697338</v>
      </c>
      <c r="L5612" s="1">
        <f t="shared" si="277"/>
        <v>-2</v>
      </c>
      <c r="M5612" s="6" t="str">
        <f>+VLOOKUP(B5612,[43]Sheet1!$A:$I,9,0)</f>
        <v>04-05/09/2025</v>
      </c>
      <c r="N5612" t="s">
        <v>7422</v>
      </c>
      <c r="R5612" s="4"/>
    </row>
    <row r="5613" spans="1:18" hidden="1" x14ac:dyDescent="0.2">
      <c r="A5613" s="6">
        <v>45882</v>
      </c>
      <c r="B5613" s="2">
        <v>105</v>
      </c>
      <c r="C5613" s="2" t="s">
        <v>7315</v>
      </c>
      <c r="D5613" s="2" t="s">
        <v>2141</v>
      </c>
      <c r="E5613" s="1">
        <v>-448411</v>
      </c>
      <c r="F5613" s="8" t="s">
        <v>316</v>
      </c>
      <c r="G5613" s="1">
        <v>-35873</v>
      </c>
      <c r="H5613" s="1">
        <v>-484284</v>
      </c>
      <c r="I5613" s="2" t="s">
        <v>2119</v>
      </c>
      <c r="J5613" s="2" t="s">
        <v>1150</v>
      </c>
      <c r="K5613" s="1">
        <f>+VLOOKUP(B5613,[43]Sheet1!$A:$I,6,0)</f>
        <v>-448411</v>
      </c>
      <c r="L5613" s="1">
        <f t="shared" si="277"/>
        <v>0</v>
      </c>
      <c r="M5613" s="6" t="str">
        <f>+VLOOKUP(B5613,[43]Sheet1!$A:$I,9,0)</f>
        <v>04-05/09/2025</v>
      </c>
      <c r="N5613" t="s">
        <v>7422</v>
      </c>
      <c r="R5613" s="4"/>
    </row>
    <row r="5614" spans="1:18" hidden="1" x14ac:dyDescent="0.2">
      <c r="A5614" s="6">
        <v>45882</v>
      </c>
      <c r="B5614" s="2">
        <v>129</v>
      </c>
      <c r="C5614" s="2" t="s">
        <v>7316</v>
      </c>
      <c r="D5614" s="2" t="s">
        <v>7317</v>
      </c>
      <c r="E5614" s="1">
        <v>-324023</v>
      </c>
      <c r="F5614" s="8" t="s">
        <v>316</v>
      </c>
      <c r="G5614" s="1">
        <v>-25922</v>
      </c>
      <c r="H5614" s="1">
        <v>-349945</v>
      </c>
      <c r="I5614" s="2" t="s">
        <v>1222</v>
      </c>
      <c r="J5614" s="2" t="s">
        <v>915</v>
      </c>
      <c r="K5614" s="1">
        <f>+VLOOKUP(B5614,[43]Sheet1!$A:$I,6,0)</f>
        <v>-324023</v>
      </c>
      <c r="L5614" s="1">
        <f t="shared" si="277"/>
        <v>0</v>
      </c>
      <c r="M5614" s="6" t="str">
        <f>+VLOOKUP(B5614,[43]Sheet1!$A:$I,9,0)</f>
        <v>04-05/09/2025</v>
      </c>
      <c r="N5614" t="s">
        <v>7422</v>
      </c>
      <c r="R5614" s="4"/>
    </row>
    <row r="5615" spans="1:18" hidden="1" x14ac:dyDescent="0.2">
      <c r="A5615" s="6">
        <v>45882</v>
      </c>
      <c r="B5615" s="2">
        <v>137</v>
      </c>
      <c r="C5615" s="2" t="s">
        <v>7318</v>
      </c>
      <c r="D5615" s="2" t="s">
        <v>2141</v>
      </c>
      <c r="E5615" s="1">
        <v>-327417</v>
      </c>
      <c r="F5615" s="8" t="s">
        <v>316</v>
      </c>
      <c r="G5615" s="1">
        <v>-26194</v>
      </c>
      <c r="H5615" s="1">
        <v>-353611</v>
      </c>
      <c r="I5615" s="2" t="s">
        <v>1900</v>
      </c>
      <c r="J5615" s="2" t="s">
        <v>441</v>
      </c>
      <c r="K5615" s="1">
        <f>+VLOOKUP(B5615,[43]Sheet1!$A:$I,6,0)</f>
        <v>-327417</v>
      </c>
      <c r="L5615" s="1">
        <f t="shared" si="277"/>
        <v>0</v>
      </c>
      <c r="M5615" s="6" t="str">
        <f>+VLOOKUP(B5615,[43]Sheet1!$A:$I,9,0)</f>
        <v>04-05/09/2025</v>
      </c>
      <c r="N5615" t="s">
        <v>7422</v>
      </c>
      <c r="R5615" s="4"/>
    </row>
    <row r="5616" spans="1:18" hidden="1" x14ac:dyDescent="0.2">
      <c r="A5616" s="6">
        <v>45882</v>
      </c>
      <c r="B5616" s="2">
        <v>140</v>
      </c>
      <c r="C5616" s="2" t="s">
        <v>7318</v>
      </c>
      <c r="D5616" s="2" t="s">
        <v>2141</v>
      </c>
      <c r="E5616" s="1">
        <v>-111058</v>
      </c>
      <c r="F5616" s="8" t="s">
        <v>316</v>
      </c>
      <c r="G5616" s="1">
        <v>-8885</v>
      </c>
      <c r="H5616" s="1">
        <v>-119943</v>
      </c>
      <c r="I5616" s="2" t="s">
        <v>1900</v>
      </c>
      <c r="J5616" s="2" t="s">
        <v>441</v>
      </c>
      <c r="K5616" s="1">
        <f>+VLOOKUP(B5616,[43]Sheet1!$A:$I,6,0)</f>
        <v>-111058</v>
      </c>
      <c r="L5616" s="1">
        <f t="shared" si="277"/>
        <v>0</v>
      </c>
      <c r="M5616" s="6" t="str">
        <f>+VLOOKUP(B5616,[43]Sheet1!$A:$I,9,0)</f>
        <v>04-05/09/2025</v>
      </c>
      <c r="N5616" t="s">
        <v>7422</v>
      </c>
      <c r="R5616" s="4"/>
    </row>
    <row r="5617" spans="1:18" hidden="1" x14ac:dyDescent="0.2">
      <c r="A5617" s="6">
        <v>45887</v>
      </c>
      <c r="B5617" s="2">
        <v>52411</v>
      </c>
      <c r="C5617" s="2" t="s">
        <v>6517</v>
      </c>
      <c r="D5617" s="2" t="s">
        <v>7319</v>
      </c>
      <c r="E5617" s="1">
        <v>501830</v>
      </c>
      <c r="F5617" s="8" t="s">
        <v>316</v>
      </c>
      <c r="G5617" s="1">
        <v>40146</v>
      </c>
      <c r="H5617" s="1">
        <v>541976</v>
      </c>
      <c r="I5617" s="2" t="s">
        <v>1796</v>
      </c>
      <c r="J5617" s="2" t="s">
        <v>913</v>
      </c>
      <c r="K5617" s="1">
        <f>+VLOOKUP(B5617,[43]Sheet1!$A:$I,6,0)</f>
        <v>501825</v>
      </c>
      <c r="L5617" s="1">
        <f t="shared" si="277"/>
        <v>-5</v>
      </c>
      <c r="M5617" s="6" t="str">
        <f>+VLOOKUP(B5617,[43]Sheet1!$A:$I,9,0)</f>
        <v>04-05/09/2025</v>
      </c>
      <c r="N5617" t="s">
        <v>7422</v>
      </c>
      <c r="R5617" s="4"/>
    </row>
    <row r="5618" spans="1:18" hidden="1" x14ac:dyDescent="0.2">
      <c r="A5618" s="6">
        <v>45887</v>
      </c>
      <c r="B5618" s="2">
        <v>52412</v>
      </c>
      <c r="C5618" s="2" t="s">
        <v>6517</v>
      </c>
      <c r="D5618" s="2" t="s">
        <v>7320</v>
      </c>
      <c r="E5618" s="1">
        <v>782000</v>
      </c>
      <c r="F5618" s="8" t="s">
        <v>316</v>
      </c>
      <c r="G5618" s="1">
        <v>62560</v>
      </c>
      <c r="H5618" s="1">
        <v>844560</v>
      </c>
      <c r="I5618" s="2" t="s">
        <v>2355</v>
      </c>
      <c r="J5618" s="2" t="s">
        <v>2013</v>
      </c>
      <c r="K5618" s="1">
        <f>+VLOOKUP(B5618,[43]Sheet1!$A:$I,6,0)</f>
        <v>782000</v>
      </c>
      <c r="L5618" s="1">
        <f t="shared" si="277"/>
        <v>0</v>
      </c>
      <c r="M5618" s="6" t="str">
        <f>+VLOOKUP(B5618,[43]Sheet1!$A:$I,9,0)</f>
        <v>04-05/09/2025</v>
      </c>
      <c r="N5618" t="s">
        <v>7422</v>
      </c>
      <c r="R5618" s="4"/>
    </row>
    <row r="5619" spans="1:18" hidden="1" x14ac:dyDescent="0.2">
      <c r="A5619" s="6">
        <v>45887</v>
      </c>
      <c r="B5619" s="2">
        <v>52413</v>
      </c>
      <c r="C5619" s="2" t="s">
        <v>6517</v>
      </c>
      <c r="D5619" s="2" t="s">
        <v>7321</v>
      </c>
      <c r="E5619" s="1">
        <v>752745</v>
      </c>
      <c r="F5619" s="8" t="s">
        <v>316</v>
      </c>
      <c r="G5619" s="1">
        <v>60220</v>
      </c>
      <c r="H5619" s="1">
        <v>812965</v>
      </c>
      <c r="I5619" s="2" t="s">
        <v>2355</v>
      </c>
      <c r="J5619" s="2" t="s">
        <v>2013</v>
      </c>
      <c r="K5619" s="1">
        <f>+VLOOKUP(B5619,[43]Sheet1!$A:$I,6,0)</f>
        <v>752750</v>
      </c>
      <c r="L5619" s="1">
        <f t="shared" si="277"/>
        <v>5</v>
      </c>
      <c r="M5619" s="6" t="str">
        <f>+VLOOKUP(B5619,[43]Sheet1!$A:$I,9,0)</f>
        <v>04-05/09/2025</v>
      </c>
      <c r="N5619" t="s">
        <v>7422</v>
      </c>
      <c r="R5619" s="4"/>
    </row>
    <row r="5620" spans="1:18" hidden="1" x14ac:dyDescent="0.2">
      <c r="A5620" s="6">
        <v>45887</v>
      </c>
      <c r="B5620" s="2">
        <v>52422</v>
      </c>
      <c r="C5620" s="2" t="s">
        <v>6517</v>
      </c>
      <c r="D5620" s="2" t="s">
        <v>7322</v>
      </c>
      <c r="E5620" s="1">
        <v>12607088</v>
      </c>
      <c r="F5620" s="8" t="s">
        <v>316</v>
      </c>
      <c r="G5620" s="1">
        <v>1008567</v>
      </c>
      <c r="H5620" s="1">
        <v>13615655</v>
      </c>
      <c r="I5620" s="2" t="s">
        <v>2355</v>
      </c>
      <c r="J5620" s="2" t="s">
        <v>2013</v>
      </c>
      <c r="K5620" s="1">
        <f>+VLOOKUP(B5620,[43]Sheet1!$A:$I,6,0)</f>
        <v>12607088</v>
      </c>
      <c r="L5620" s="1">
        <f t="shared" si="277"/>
        <v>0</v>
      </c>
      <c r="M5620" s="6" t="str">
        <f>+VLOOKUP(B5620,[43]Sheet1!$A:$I,9,0)</f>
        <v>04-05/09/2025</v>
      </c>
      <c r="N5620" t="s">
        <v>7422</v>
      </c>
      <c r="R5620" s="4"/>
    </row>
    <row r="5621" spans="1:18" hidden="1" x14ac:dyDescent="0.2">
      <c r="A5621" s="6">
        <v>45887</v>
      </c>
      <c r="B5621" s="2">
        <v>52423</v>
      </c>
      <c r="C5621" s="2" t="s">
        <v>6517</v>
      </c>
      <c r="D5621" s="2" t="s">
        <v>7323</v>
      </c>
      <c r="E5621" s="1">
        <v>4048240</v>
      </c>
      <c r="F5621" s="8" t="s">
        <v>316</v>
      </c>
      <c r="G5621" s="1">
        <v>323859</v>
      </c>
      <c r="H5621" s="1">
        <v>4372099</v>
      </c>
      <c r="I5621" s="2" t="s">
        <v>2355</v>
      </c>
      <c r="J5621" s="2" t="s">
        <v>2013</v>
      </c>
      <c r="K5621" s="1">
        <f>+VLOOKUP(B5621,[43]Sheet1!$A:$I,6,0)</f>
        <v>4048238</v>
      </c>
      <c r="L5621" s="1">
        <f t="shared" si="277"/>
        <v>-2</v>
      </c>
      <c r="M5621" s="6" t="str">
        <f>+VLOOKUP(B5621,[43]Sheet1!$A:$I,9,0)</f>
        <v>04-05/09/2025</v>
      </c>
      <c r="N5621" t="s">
        <v>7422</v>
      </c>
      <c r="R5621" s="4"/>
    </row>
    <row r="5622" spans="1:18" hidden="1" x14ac:dyDescent="0.2">
      <c r="A5622" s="6">
        <v>45887</v>
      </c>
      <c r="B5622" s="2">
        <v>52424</v>
      </c>
      <c r="C5622" s="2" t="s">
        <v>6517</v>
      </c>
      <c r="D5622" s="2" t="s">
        <v>7324</v>
      </c>
      <c r="E5622" s="1">
        <v>8459160</v>
      </c>
      <c r="F5622" s="8" t="s">
        <v>316</v>
      </c>
      <c r="G5622" s="1">
        <v>676733</v>
      </c>
      <c r="H5622" s="1">
        <v>9135893</v>
      </c>
      <c r="I5622" s="2" t="s">
        <v>2355</v>
      </c>
      <c r="J5622" s="2" t="s">
        <v>2013</v>
      </c>
      <c r="K5622" s="1">
        <f>+VLOOKUP(B5622,[43]Sheet1!$A:$I,6,0)</f>
        <v>8459163</v>
      </c>
      <c r="L5622" s="1">
        <f t="shared" si="277"/>
        <v>3</v>
      </c>
      <c r="M5622" s="6" t="str">
        <f>+VLOOKUP(B5622,[43]Sheet1!$A:$I,9,0)</f>
        <v>04-05/09/2025</v>
      </c>
      <c r="N5622" t="s">
        <v>7422</v>
      </c>
      <c r="R5622" s="4"/>
    </row>
    <row r="5623" spans="1:18" hidden="1" x14ac:dyDescent="0.2">
      <c r="A5623" s="6">
        <v>45887</v>
      </c>
      <c r="B5623" s="2">
        <v>52425</v>
      </c>
      <c r="C5623" s="2" t="s">
        <v>6517</v>
      </c>
      <c r="D5623" s="2" t="s">
        <v>7325</v>
      </c>
      <c r="E5623" s="1">
        <v>2024120</v>
      </c>
      <c r="F5623" s="8" t="s">
        <v>316</v>
      </c>
      <c r="G5623" s="1">
        <v>161930</v>
      </c>
      <c r="H5623" s="1">
        <v>2186050</v>
      </c>
      <c r="I5623" s="2" t="s">
        <v>2355</v>
      </c>
      <c r="J5623" s="2" t="s">
        <v>2013</v>
      </c>
      <c r="K5623" s="1">
        <f>+VLOOKUP(B5623,[43]Sheet1!$A:$I,6,0)</f>
        <v>2024125</v>
      </c>
      <c r="L5623" s="1">
        <f t="shared" si="277"/>
        <v>5</v>
      </c>
      <c r="M5623" s="6" t="str">
        <f>+VLOOKUP(B5623,[43]Sheet1!$A:$I,9,0)</f>
        <v>04-05/09/2025</v>
      </c>
      <c r="N5623" t="s">
        <v>7422</v>
      </c>
      <c r="R5623" s="4"/>
    </row>
    <row r="5624" spans="1:18" hidden="1" x14ac:dyDescent="0.2">
      <c r="A5624" s="6">
        <v>45887</v>
      </c>
      <c r="B5624" s="2">
        <v>52426</v>
      </c>
      <c r="C5624" s="2" t="s">
        <v>6517</v>
      </c>
      <c r="D5624" s="2" t="s">
        <v>7326</v>
      </c>
      <c r="E5624" s="1">
        <v>446425</v>
      </c>
      <c r="F5624" s="8" t="s">
        <v>316</v>
      </c>
      <c r="G5624" s="1">
        <v>35714</v>
      </c>
      <c r="H5624" s="1">
        <v>482139</v>
      </c>
      <c r="I5624" s="2" t="s">
        <v>1900</v>
      </c>
      <c r="J5624" s="2" t="s">
        <v>441</v>
      </c>
      <c r="K5624" s="1">
        <f>+VLOOKUP(B5624,[43]Sheet1!$A:$I,6,0)</f>
        <v>446425</v>
      </c>
      <c r="L5624" s="1">
        <f t="shared" si="277"/>
        <v>0</v>
      </c>
      <c r="M5624" s="6" t="str">
        <f>+VLOOKUP(B5624,[43]Sheet1!$A:$I,9,0)</f>
        <v>04-05/09/2025</v>
      </c>
      <c r="N5624" t="s">
        <v>7422</v>
      </c>
      <c r="R5624" s="4"/>
    </row>
    <row r="5625" spans="1:18" hidden="1" x14ac:dyDescent="0.2">
      <c r="A5625" s="6">
        <v>45887</v>
      </c>
      <c r="B5625" s="2">
        <v>52427</v>
      </c>
      <c r="C5625" s="2" t="s">
        <v>6517</v>
      </c>
      <c r="D5625" s="2" t="s">
        <v>7327</v>
      </c>
      <c r="E5625" s="1">
        <v>2525950</v>
      </c>
      <c r="F5625" s="8" t="s">
        <v>316</v>
      </c>
      <c r="G5625" s="1">
        <v>202076</v>
      </c>
      <c r="H5625" s="1">
        <v>2728026</v>
      </c>
      <c r="I5625" s="2" t="s">
        <v>1900</v>
      </c>
      <c r="J5625" s="2" t="s">
        <v>441</v>
      </c>
      <c r="K5625" s="1">
        <f>+VLOOKUP(B5625,[43]Sheet1!$A:$I,6,0)</f>
        <v>2525950</v>
      </c>
      <c r="L5625" s="1">
        <f t="shared" si="277"/>
        <v>0</v>
      </c>
      <c r="M5625" s="6" t="str">
        <f>+VLOOKUP(B5625,[43]Sheet1!$A:$I,9,0)</f>
        <v>04-05/09/2025</v>
      </c>
      <c r="N5625" t="s">
        <v>7422</v>
      </c>
      <c r="R5625" s="4"/>
    </row>
    <row r="5626" spans="1:18" hidden="1" x14ac:dyDescent="0.2">
      <c r="A5626" s="6">
        <v>45887</v>
      </c>
      <c r="B5626" s="2">
        <v>52428</v>
      </c>
      <c r="C5626" s="2" t="s">
        <v>6517</v>
      </c>
      <c r="D5626" s="2" t="s">
        <v>7328</v>
      </c>
      <c r="E5626" s="1">
        <v>2024120</v>
      </c>
      <c r="F5626" s="8" t="s">
        <v>316</v>
      </c>
      <c r="G5626" s="1">
        <v>161930</v>
      </c>
      <c r="H5626" s="1">
        <v>2186050</v>
      </c>
      <c r="I5626" s="2" t="s">
        <v>2339</v>
      </c>
      <c r="J5626" s="2" t="s">
        <v>1408</v>
      </c>
      <c r="K5626" s="1">
        <f>+VLOOKUP(B5626,[43]Sheet1!$A:$I,6,0)</f>
        <v>2024125</v>
      </c>
      <c r="L5626" s="1">
        <f t="shared" si="277"/>
        <v>5</v>
      </c>
      <c r="M5626" s="6" t="str">
        <f>+VLOOKUP(B5626,[43]Sheet1!$A:$I,9,0)</f>
        <v>04-05/09/2025</v>
      </c>
      <c r="N5626" t="s">
        <v>7422</v>
      </c>
      <c r="R5626" s="4"/>
    </row>
    <row r="5627" spans="1:18" hidden="1" x14ac:dyDescent="0.2">
      <c r="A5627" s="6">
        <v>45887</v>
      </c>
      <c r="B5627" s="2">
        <v>52429</v>
      </c>
      <c r="C5627" s="2" t="s">
        <v>6517</v>
      </c>
      <c r="D5627" s="2" t="s">
        <v>7329</v>
      </c>
      <c r="E5627" s="1">
        <v>3492740</v>
      </c>
      <c r="F5627" s="8" t="s">
        <v>316</v>
      </c>
      <c r="G5627" s="1">
        <v>279419</v>
      </c>
      <c r="H5627" s="1">
        <v>3772159</v>
      </c>
      <c r="I5627" s="2" t="s">
        <v>1796</v>
      </c>
      <c r="J5627" s="2" t="s">
        <v>913</v>
      </c>
      <c r="K5627" s="1">
        <f>+VLOOKUP(B5627,[43]Sheet1!$A:$I,6,0)</f>
        <v>3492738</v>
      </c>
      <c r="L5627" s="1">
        <f t="shared" si="277"/>
        <v>-2</v>
      </c>
      <c r="M5627" s="6" t="str">
        <f>+VLOOKUP(B5627,[43]Sheet1!$A:$I,9,0)</f>
        <v>04-05/09/2025</v>
      </c>
      <c r="N5627" t="s">
        <v>7422</v>
      </c>
      <c r="R5627" s="4"/>
    </row>
    <row r="5628" spans="1:18" hidden="1" x14ac:dyDescent="0.2">
      <c r="A5628" s="6">
        <v>45887</v>
      </c>
      <c r="B5628" s="2">
        <v>52430</v>
      </c>
      <c r="C5628" s="2" t="s">
        <v>6517</v>
      </c>
      <c r="D5628" s="2" t="s">
        <v>7330</v>
      </c>
      <c r="E5628" s="1">
        <v>1468620</v>
      </c>
      <c r="F5628" s="8" t="s">
        <v>316</v>
      </c>
      <c r="G5628" s="1">
        <v>117490</v>
      </c>
      <c r="H5628" s="1">
        <v>1586110</v>
      </c>
      <c r="I5628" s="2" t="s">
        <v>1554</v>
      </c>
      <c r="J5628" s="2" t="s">
        <v>2830</v>
      </c>
      <c r="K5628" s="1">
        <f>+VLOOKUP(B5628,[43]Sheet1!$A:$I,6,0)</f>
        <v>1468625</v>
      </c>
      <c r="L5628" s="1">
        <f t="shared" si="277"/>
        <v>5</v>
      </c>
      <c r="M5628" s="6" t="str">
        <f>+VLOOKUP(B5628,[43]Sheet1!$A:$I,9,0)</f>
        <v>04-05/09/2025</v>
      </c>
      <c r="N5628" t="s">
        <v>7422</v>
      </c>
      <c r="R5628" s="4"/>
    </row>
    <row r="5629" spans="1:18" hidden="1" x14ac:dyDescent="0.2">
      <c r="A5629" s="6">
        <v>45887</v>
      </c>
      <c r="B5629" s="2">
        <v>52431</v>
      </c>
      <c r="C5629" s="2" t="s">
        <v>6517</v>
      </c>
      <c r="D5629" s="2" t="s">
        <v>7331</v>
      </c>
      <c r="E5629" s="1">
        <v>892850</v>
      </c>
      <c r="F5629" s="8" t="s">
        <v>316</v>
      </c>
      <c r="G5629" s="1">
        <v>71428</v>
      </c>
      <c r="H5629" s="1">
        <v>964278</v>
      </c>
      <c r="I5629" s="2" t="s">
        <v>2445</v>
      </c>
      <c r="J5629" s="2" t="s">
        <v>1098</v>
      </c>
      <c r="K5629" s="1">
        <f>+VLOOKUP(B5629,[43]Sheet1!$A:$I,6,0)</f>
        <v>892850</v>
      </c>
      <c r="L5629" s="1">
        <f t="shared" si="277"/>
        <v>0</v>
      </c>
      <c r="M5629" s="6" t="str">
        <f>+VLOOKUP(B5629,[43]Sheet1!$A:$I,9,0)</f>
        <v>04-05/09/2025</v>
      </c>
      <c r="N5629" t="s">
        <v>7422</v>
      </c>
      <c r="R5629" s="4"/>
    </row>
    <row r="5630" spans="1:18" hidden="1" x14ac:dyDescent="0.2">
      <c r="A5630" s="6">
        <v>45887</v>
      </c>
      <c r="B5630" s="2">
        <v>52432</v>
      </c>
      <c r="C5630" s="2" t="s">
        <v>6517</v>
      </c>
      <c r="D5630" s="2" t="s">
        <v>7332</v>
      </c>
      <c r="E5630" s="1">
        <v>2024120</v>
      </c>
      <c r="F5630" s="8" t="s">
        <v>316</v>
      </c>
      <c r="G5630" s="1">
        <v>161930</v>
      </c>
      <c r="H5630" s="1">
        <v>2186050</v>
      </c>
      <c r="I5630" s="2" t="s">
        <v>2355</v>
      </c>
      <c r="J5630" s="2" t="s">
        <v>2013</v>
      </c>
      <c r="K5630" s="1">
        <f>+VLOOKUP(B5630,[43]Sheet1!$A:$I,6,0)</f>
        <v>2024125</v>
      </c>
      <c r="L5630" s="1">
        <f t="shared" si="277"/>
        <v>5</v>
      </c>
      <c r="M5630" s="6" t="str">
        <f>+VLOOKUP(B5630,[43]Sheet1!$A:$I,9,0)</f>
        <v>04-05/09/2025</v>
      </c>
      <c r="N5630" t="s">
        <v>7422</v>
      </c>
      <c r="R5630" s="4"/>
    </row>
    <row r="5631" spans="1:18" hidden="1" x14ac:dyDescent="0.2">
      <c r="A5631" s="6">
        <v>45888</v>
      </c>
      <c r="B5631" s="2">
        <v>69</v>
      </c>
      <c r="C5631" s="2" t="s">
        <v>7333</v>
      </c>
      <c r="D5631" s="2" t="s">
        <v>2141</v>
      </c>
      <c r="E5631" s="1">
        <v>-1268463</v>
      </c>
      <c r="F5631" s="8" t="s">
        <v>316</v>
      </c>
      <c r="G5631" s="1">
        <v>-101477</v>
      </c>
      <c r="H5631" s="1">
        <v>-1369940</v>
      </c>
      <c r="I5631" s="2" t="s">
        <v>124</v>
      </c>
      <c r="J5631" s="2" t="s">
        <v>1197</v>
      </c>
      <c r="K5631" s="1">
        <f>+VLOOKUP(B5631,[43]Sheet1!$A:$I,6,0)</f>
        <v>-1268463</v>
      </c>
      <c r="L5631" s="1">
        <f t="shared" si="277"/>
        <v>0</v>
      </c>
      <c r="M5631" s="6" t="str">
        <f>+VLOOKUP(B5631,[43]Sheet1!$A:$I,9,0)</f>
        <v>04-05/09/2025</v>
      </c>
      <c r="N5631" t="s">
        <v>7422</v>
      </c>
      <c r="R5631" s="4"/>
    </row>
    <row r="5632" spans="1:18" hidden="1" x14ac:dyDescent="0.2">
      <c r="A5632" s="6">
        <v>45888</v>
      </c>
      <c r="B5632" s="2">
        <v>52489</v>
      </c>
      <c r="C5632" s="2" t="s">
        <v>6517</v>
      </c>
      <c r="D5632" s="2" t="s">
        <v>7334</v>
      </c>
      <c r="E5632" s="1">
        <v>5870750</v>
      </c>
      <c r="F5632" s="8" t="s">
        <v>316</v>
      </c>
      <c r="G5632" s="1">
        <v>469660</v>
      </c>
      <c r="H5632" s="1">
        <v>6340410</v>
      </c>
      <c r="I5632" s="2" t="s">
        <v>2355</v>
      </c>
      <c r="J5632" s="2" t="s">
        <v>2013</v>
      </c>
      <c r="K5632" s="1">
        <f>+VLOOKUP(B5632,[43]Sheet1!$A:$I,6,0)</f>
        <v>5870750</v>
      </c>
      <c r="L5632" s="1">
        <f t="shared" si="277"/>
        <v>0</v>
      </c>
      <c r="M5632" s="6" t="str">
        <f>+VLOOKUP(B5632,[43]Sheet1!$A:$I,9,0)</f>
        <v>04-05/09/2025</v>
      </c>
      <c r="N5632" t="s">
        <v>7422</v>
      </c>
      <c r="R5632" s="4"/>
    </row>
    <row r="5633" spans="1:18" hidden="1" x14ac:dyDescent="0.2">
      <c r="A5633" s="6">
        <v>45888</v>
      </c>
      <c r="B5633" s="2">
        <v>52490</v>
      </c>
      <c r="C5633" s="2" t="s">
        <v>6517</v>
      </c>
      <c r="D5633" s="2" t="s">
        <v>7335</v>
      </c>
      <c r="E5633" s="1">
        <v>4048240</v>
      </c>
      <c r="F5633" s="8" t="s">
        <v>316</v>
      </c>
      <c r="G5633" s="1">
        <v>323859</v>
      </c>
      <c r="H5633" s="1">
        <v>4372099</v>
      </c>
      <c r="I5633" s="2" t="s">
        <v>1222</v>
      </c>
      <c r="J5633" s="2" t="s">
        <v>915</v>
      </c>
      <c r="K5633" s="1">
        <f>+VLOOKUP(B5633,[43]Sheet1!$A:$I,6,0)</f>
        <v>4048238</v>
      </c>
      <c r="L5633" s="1">
        <f t="shared" si="277"/>
        <v>-2</v>
      </c>
      <c r="M5633" s="6" t="str">
        <f>+VLOOKUP(B5633,[43]Sheet1!$A:$I,9,0)</f>
        <v>04-05/09/2025</v>
      </c>
      <c r="N5633" t="s">
        <v>7422</v>
      </c>
      <c r="R5633" s="4"/>
    </row>
    <row r="5634" spans="1:18" hidden="1" x14ac:dyDescent="0.2">
      <c r="A5634" s="6">
        <v>45888</v>
      </c>
      <c r="B5634" s="2">
        <v>52491</v>
      </c>
      <c r="C5634" s="2" t="s">
        <v>6517</v>
      </c>
      <c r="D5634" s="2" t="s">
        <v>7336</v>
      </c>
      <c r="E5634" s="1">
        <v>2024120</v>
      </c>
      <c r="F5634" s="8" t="s">
        <v>316</v>
      </c>
      <c r="G5634" s="1">
        <v>161930</v>
      </c>
      <c r="H5634" s="1">
        <v>2186050</v>
      </c>
      <c r="I5634" s="2" t="s">
        <v>2355</v>
      </c>
      <c r="J5634" s="2" t="s">
        <v>2013</v>
      </c>
      <c r="K5634" s="1">
        <f>+VLOOKUP(B5634,[43]Sheet1!$A:$I,6,0)</f>
        <v>2024125</v>
      </c>
      <c r="L5634" s="1">
        <f t="shared" si="277"/>
        <v>5</v>
      </c>
      <c r="M5634" s="6" t="str">
        <f>+VLOOKUP(B5634,[43]Sheet1!$A:$I,9,0)</f>
        <v>04-05/09/2025</v>
      </c>
      <c r="N5634" t="s">
        <v>7422</v>
      </c>
      <c r="R5634" s="4"/>
    </row>
    <row r="5635" spans="1:18" hidden="1" x14ac:dyDescent="0.2">
      <c r="A5635" s="6">
        <v>45888</v>
      </c>
      <c r="B5635" s="2">
        <v>52492</v>
      </c>
      <c r="C5635" s="2" t="s">
        <v>6517</v>
      </c>
      <c r="D5635" s="2" t="s">
        <v>7337</v>
      </c>
      <c r="E5635" s="1">
        <v>8096480</v>
      </c>
      <c r="F5635" s="8" t="s">
        <v>316</v>
      </c>
      <c r="G5635" s="1">
        <v>647718</v>
      </c>
      <c r="H5635" s="1">
        <v>8744198</v>
      </c>
      <c r="I5635" s="2" t="s">
        <v>2355</v>
      </c>
      <c r="J5635" s="2" t="s">
        <v>2013</v>
      </c>
      <c r="K5635" s="1">
        <f>+VLOOKUP(B5635,[43]Sheet1!$A:$I,6,0)</f>
        <v>8096475</v>
      </c>
      <c r="L5635" s="1">
        <f t="shared" si="277"/>
        <v>-5</v>
      </c>
      <c r="M5635" s="6" t="str">
        <f>+VLOOKUP(B5635,[43]Sheet1!$A:$I,9,0)</f>
        <v>04-05/09/2025</v>
      </c>
      <c r="N5635" t="s">
        <v>7422</v>
      </c>
      <c r="R5635" s="4"/>
    </row>
    <row r="5636" spans="1:18" hidden="1" x14ac:dyDescent="0.2">
      <c r="A5636" s="6">
        <v>45888</v>
      </c>
      <c r="B5636" s="2">
        <v>52493</v>
      </c>
      <c r="C5636" s="2" t="s">
        <v>6517</v>
      </c>
      <c r="D5636" s="2" t="s">
        <v>7338</v>
      </c>
      <c r="E5636" s="1">
        <v>2024120</v>
      </c>
      <c r="F5636" s="8" t="s">
        <v>316</v>
      </c>
      <c r="G5636" s="1">
        <v>161930</v>
      </c>
      <c r="H5636" s="1">
        <v>2186050</v>
      </c>
      <c r="I5636" s="2" t="s">
        <v>1222</v>
      </c>
      <c r="J5636" s="2" t="s">
        <v>915</v>
      </c>
      <c r="K5636" s="1">
        <f>+VLOOKUP(B5636,[43]Sheet1!$A:$I,6,0)</f>
        <v>2024125</v>
      </c>
      <c r="L5636" s="1">
        <f t="shared" si="277"/>
        <v>5</v>
      </c>
      <c r="M5636" s="6" t="str">
        <f>+VLOOKUP(B5636,[43]Sheet1!$A:$I,9,0)</f>
        <v>04-05/09/2025</v>
      </c>
      <c r="N5636" t="s">
        <v>7422</v>
      </c>
      <c r="R5636" s="4"/>
    </row>
    <row r="5637" spans="1:18" hidden="1" x14ac:dyDescent="0.2">
      <c r="A5637" s="6">
        <v>45888</v>
      </c>
      <c r="B5637" s="2">
        <v>52494</v>
      </c>
      <c r="C5637" s="2" t="s">
        <v>6517</v>
      </c>
      <c r="D5637" s="2" t="s">
        <v>7339</v>
      </c>
      <c r="E5637" s="1">
        <v>3693472</v>
      </c>
      <c r="F5637" s="8" t="s">
        <v>316</v>
      </c>
      <c r="G5637" s="1">
        <v>295478</v>
      </c>
      <c r="H5637" s="1">
        <v>3988950</v>
      </c>
      <c r="I5637" s="2" t="s">
        <v>2818</v>
      </c>
      <c r="J5637" s="2" t="s">
        <v>364</v>
      </c>
      <c r="K5637" s="1">
        <f>+VLOOKUP(B5637,[43]Sheet1!$A:$I,6,0)</f>
        <v>3693475</v>
      </c>
      <c r="L5637" s="1">
        <f t="shared" si="277"/>
        <v>3</v>
      </c>
      <c r="M5637" s="6" t="str">
        <f>+VLOOKUP(B5637,[43]Sheet1!$A:$I,9,0)</f>
        <v>04-05/09/2025</v>
      </c>
      <c r="N5637" t="s">
        <v>7422</v>
      </c>
      <c r="R5637" s="4"/>
    </row>
    <row r="5638" spans="1:18" hidden="1" x14ac:dyDescent="0.2">
      <c r="A5638" s="6">
        <v>45888</v>
      </c>
      <c r="B5638" s="2">
        <v>52495</v>
      </c>
      <c r="C5638" s="2" t="s">
        <v>6517</v>
      </c>
      <c r="D5638" s="2" t="s">
        <v>7340</v>
      </c>
      <c r="E5638" s="1">
        <v>2024120</v>
      </c>
      <c r="F5638" s="8" t="s">
        <v>316</v>
      </c>
      <c r="G5638" s="1">
        <v>161930</v>
      </c>
      <c r="H5638" s="1">
        <v>2186050</v>
      </c>
      <c r="I5638" s="2" t="s">
        <v>944</v>
      </c>
      <c r="J5638" s="2" t="s">
        <v>319</v>
      </c>
      <c r="K5638" s="1">
        <f>+VLOOKUP(B5638,[43]Sheet1!$A:$I,6,0)</f>
        <v>2024125</v>
      </c>
      <c r="L5638" s="1">
        <f t="shared" si="277"/>
        <v>5</v>
      </c>
      <c r="M5638" s="6" t="str">
        <f>+VLOOKUP(B5638,[43]Sheet1!$A:$I,9,0)</f>
        <v>04-05/09/2025</v>
      </c>
      <c r="N5638" t="s">
        <v>7422</v>
      </c>
      <c r="R5638" s="4"/>
    </row>
    <row r="5639" spans="1:18" hidden="1" x14ac:dyDescent="0.2">
      <c r="A5639" s="6">
        <v>45888</v>
      </c>
      <c r="B5639" s="2">
        <v>52496</v>
      </c>
      <c r="C5639" s="2" t="s">
        <v>6517</v>
      </c>
      <c r="D5639" s="2" t="s">
        <v>7341</v>
      </c>
      <c r="E5639" s="1">
        <v>6072360</v>
      </c>
      <c r="F5639" s="8" t="s">
        <v>316</v>
      </c>
      <c r="G5639" s="1">
        <v>485789</v>
      </c>
      <c r="H5639" s="1">
        <v>6558149</v>
      </c>
      <c r="I5639" s="2" t="s">
        <v>2339</v>
      </c>
      <c r="J5639" s="2" t="s">
        <v>1408</v>
      </c>
      <c r="K5639" s="1">
        <f>+VLOOKUP(B5639,[43]Sheet1!$A:$I,6,0)</f>
        <v>6072363</v>
      </c>
      <c r="L5639" s="1">
        <f t="shared" si="277"/>
        <v>3</v>
      </c>
      <c r="M5639" s="6" t="str">
        <f>+VLOOKUP(B5639,[43]Sheet1!$A:$I,9,0)</f>
        <v>04-05/09/2025</v>
      </c>
      <c r="N5639" t="s">
        <v>7422</v>
      </c>
      <c r="R5639" s="4"/>
    </row>
    <row r="5640" spans="1:18" hidden="1" x14ac:dyDescent="0.2">
      <c r="A5640" s="6">
        <v>45888</v>
      </c>
      <c r="B5640" s="2">
        <v>52497</v>
      </c>
      <c r="C5640" s="2" t="s">
        <v>6517</v>
      </c>
      <c r="D5640" s="2" t="s">
        <v>7342</v>
      </c>
      <c r="E5640" s="1">
        <v>2024120</v>
      </c>
      <c r="F5640" s="8" t="s">
        <v>316</v>
      </c>
      <c r="G5640" s="1">
        <v>161930</v>
      </c>
      <c r="H5640" s="1">
        <v>2186050</v>
      </c>
      <c r="I5640" s="2" t="s">
        <v>124</v>
      </c>
      <c r="J5640" s="2" t="s">
        <v>1197</v>
      </c>
      <c r="K5640" s="1">
        <f>+VLOOKUP(B5640,[43]Sheet1!$A:$I,6,0)</f>
        <v>2024125</v>
      </c>
      <c r="L5640" s="1">
        <f t="shared" si="277"/>
        <v>5</v>
      </c>
      <c r="M5640" s="6" t="str">
        <f>+VLOOKUP(B5640,[43]Sheet1!$A:$I,9,0)</f>
        <v>04-05/09/2025</v>
      </c>
      <c r="N5640" t="s">
        <v>7422</v>
      </c>
      <c r="R5640" s="4"/>
    </row>
    <row r="5641" spans="1:18" hidden="1" x14ac:dyDescent="0.2">
      <c r="A5641" s="6">
        <v>45888</v>
      </c>
      <c r="B5641" s="2">
        <v>52498</v>
      </c>
      <c r="C5641" s="2" t="s">
        <v>6517</v>
      </c>
      <c r="D5641" s="2" t="s">
        <v>7343</v>
      </c>
      <c r="E5641" s="1">
        <v>1468620</v>
      </c>
      <c r="F5641" s="8" t="s">
        <v>316</v>
      </c>
      <c r="G5641" s="1">
        <v>117490</v>
      </c>
      <c r="H5641" s="1">
        <v>1586110</v>
      </c>
      <c r="I5641" s="2" t="s">
        <v>2818</v>
      </c>
      <c r="J5641" s="2" t="s">
        <v>364</v>
      </c>
      <c r="K5641" s="1">
        <f>+VLOOKUP(B5641,[43]Sheet1!$A:$I,6,0)</f>
        <v>1468625</v>
      </c>
      <c r="L5641" s="1">
        <f t="shared" si="277"/>
        <v>5</v>
      </c>
      <c r="M5641" s="6" t="str">
        <f>+VLOOKUP(B5641,[43]Sheet1!$A:$I,9,0)</f>
        <v>04-05/09/2025</v>
      </c>
      <c r="N5641" t="s">
        <v>7422</v>
      </c>
      <c r="R5641" s="4"/>
    </row>
    <row r="5642" spans="1:18" hidden="1" x14ac:dyDescent="0.2">
      <c r="A5642" s="6">
        <v>45888</v>
      </c>
      <c r="B5642" s="2">
        <v>52499</v>
      </c>
      <c r="C5642" s="2" t="s">
        <v>6517</v>
      </c>
      <c r="D5642" s="2" t="s">
        <v>7344</v>
      </c>
      <c r="E5642" s="1">
        <v>2024120</v>
      </c>
      <c r="F5642" s="8" t="s">
        <v>316</v>
      </c>
      <c r="G5642" s="1">
        <v>161930</v>
      </c>
      <c r="H5642" s="1">
        <v>2186050</v>
      </c>
      <c r="I5642" s="2" t="s">
        <v>1900</v>
      </c>
      <c r="J5642" s="2" t="s">
        <v>441</v>
      </c>
      <c r="K5642" s="1">
        <f>+VLOOKUP(B5642,[43]Sheet1!$A:$I,6,0)</f>
        <v>2024125</v>
      </c>
      <c r="L5642" s="1">
        <f t="shared" si="277"/>
        <v>5</v>
      </c>
      <c r="M5642" s="6" t="str">
        <f>+VLOOKUP(B5642,[43]Sheet1!$A:$I,9,0)</f>
        <v>04-05/09/2025</v>
      </c>
      <c r="N5642" t="s">
        <v>7422</v>
      </c>
      <c r="R5642" s="4"/>
    </row>
    <row r="5643" spans="1:18" hidden="1" x14ac:dyDescent="0.2">
      <c r="A5643" s="6">
        <v>45888</v>
      </c>
      <c r="B5643" s="2">
        <v>52500</v>
      </c>
      <c r="C5643" s="2" t="s">
        <v>6517</v>
      </c>
      <c r="D5643" s="2" t="s">
        <v>7345</v>
      </c>
      <c r="E5643" s="1">
        <v>1564000</v>
      </c>
      <c r="F5643" s="8" t="s">
        <v>316</v>
      </c>
      <c r="G5643" s="1">
        <v>125120</v>
      </c>
      <c r="H5643" s="1">
        <v>1689120</v>
      </c>
      <c r="I5643" s="2" t="s">
        <v>944</v>
      </c>
      <c r="J5643" s="2" t="s">
        <v>319</v>
      </c>
      <c r="K5643" s="1">
        <f>+VLOOKUP(B5643,[43]Sheet1!$A:$I,6,0)</f>
        <v>1564000</v>
      </c>
      <c r="L5643" s="1">
        <f t="shared" si="277"/>
        <v>0</v>
      </c>
      <c r="M5643" s="6" t="str">
        <f>+VLOOKUP(B5643,[43]Sheet1!$A:$I,9,0)</f>
        <v>04-05/09/2025</v>
      </c>
      <c r="N5643" t="s">
        <v>7422</v>
      </c>
      <c r="R5643" s="4"/>
    </row>
    <row r="5644" spans="1:18" hidden="1" x14ac:dyDescent="0.2">
      <c r="A5644" s="6">
        <v>45888</v>
      </c>
      <c r="B5644" s="2">
        <v>52501</v>
      </c>
      <c r="C5644" s="2" t="s">
        <v>6517</v>
      </c>
      <c r="D5644" s="2" t="s">
        <v>7346</v>
      </c>
      <c r="E5644" s="1">
        <v>2024120</v>
      </c>
      <c r="F5644" s="8" t="s">
        <v>316</v>
      </c>
      <c r="G5644" s="1">
        <v>161930</v>
      </c>
      <c r="H5644" s="1">
        <v>2186050</v>
      </c>
      <c r="I5644" s="2" t="s">
        <v>1900</v>
      </c>
      <c r="J5644" s="2" t="s">
        <v>441</v>
      </c>
      <c r="K5644" s="1">
        <f>+VLOOKUP(B5644,[43]Sheet1!$A:$I,6,0)</f>
        <v>2024125</v>
      </c>
      <c r="L5644" s="1">
        <f t="shared" si="277"/>
        <v>5</v>
      </c>
      <c r="M5644" s="6" t="str">
        <f>+VLOOKUP(B5644,[43]Sheet1!$A:$I,9,0)</f>
        <v>04-05/09/2025</v>
      </c>
      <c r="N5644" t="s">
        <v>7422</v>
      </c>
      <c r="R5644" s="4"/>
    </row>
    <row r="5645" spans="1:18" hidden="1" x14ac:dyDescent="0.2">
      <c r="A5645" s="6">
        <v>45888</v>
      </c>
      <c r="B5645" s="2">
        <v>52502</v>
      </c>
      <c r="C5645" s="2" t="s">
        <v>6517</v>
      </c>
      <c r="D5645" s="2" t="s">
        <v>7347</v>
      </c>
      <c r="E5645" s="1">
        <v>2024120</v>
      </c>
      <c r="F5645" s="8" t="s">
        <v>316</v>
      </c>
      <c r="G5645" s="1">
        <v>161930</v>
      </c>
      <c r="H5645" s="1">
        <v>2186050</v>
      </c>
      <c r="I5645" s="2" t="s">
        <v>1900</v>
      </c>
      <c r="J5645" s="2" t="s">
        <v>441</v>
      </c>
      <c r="K5645" s="1">
        <f>+VLOOKUP(B5645,[43]Sheet1!$A:$I,6,0)</f>
        <v>2024125</v>
      </c>
      <c r="L5645" s="1">
        <f t="shared" si="277"/>
        <v>5</v>
      </c>
      <c r="M5645" s="6" t="str">
        <f>+VLOOKUP(B5645,[43]Sheet1!$A:$I,9,0)</f>
        <v>04-05/09/2025</v>
      </c>
      <c r="N5645" t="s">
        <v>7422</v>
      </c>
      <c r="R5645" s="4"/>
    </row>
    <row r="5646" spans="1:18" hidden="1" x14ac:dyDescent="0.2">
      <c r="A5646" s="6">
        <v>45888</v>
      </c>
      <c r="B5646" s="2">
        <v>52503</v>
      </c>
      <c r="C5646" s="2" t="s">
        <v>6517</v>
      </c>
      <c r="D5646" s="2" t="s">
        <v>7348</v>
      </c>
      <c r="E5646" s="1">
        <v>808945</v>
      </c>
      <c r="F5646" s="8" t="s">
        <v>316</v>
      </c>
      <c r="G5646" s="1">
        <v>64716</v>
      </c>
      <c r="H5646" s="1">
        <v>873661</v>
      </c>
      <c r="I5646" s="2" t="s">
        <v>944</v>
      </c>
      <c r="J5646" s="2" t="s">
        <v>319</v>
      </c>
      <c r="K5646" s="1">
        <f>+VLOOKUP(B5646,[44]Sheet1!$A:$I,6,0)</f>
        <v>808950</v>
      </c>
      <c r="L5646" s="1">
        <f t="shared" si="277"/>
        <v>5</v>
      </c>
      <c r="M5646" s="6">
        <f>+VLOOKUP(B5646,[44]Sheet1!$A:$I,9,0)</f>
        <v>45932</v>
      </c>
      <c r="N5646" t="s">
        <v>7562</v>
      </c>
      <c r="R5646" s="4"/>
    </row>
    <row r="5647" spans="1:18" hidden="1" x14ac:dyDescent="0.2">
      <c r="A5647" s="6">
        <v>45888</v>
      </c>
      <c r="B5647" s="2">
        <v>52504</v>
      </c>
      <c r="C5647" s="2" t="s">
        <v>6517</v>
      </c>
      <c r="D5647" s="2" t="s">
        <v>7349</v>
      </c>
      <c r="E5647" s="1">
        <v>2579200</v>
      </c>
      <c r="F5647" s="8" t="s">
        <v>316</v>
      </c>
      <c r="G5647" s="1">
        <v>206336</v>
      </c>
      <c r="H5647" s="1">
        <v>2785536</v>
      </c>
      <c r="I5647" s="2" t="s">
        <v>1796</v>
      </c>
      <c r="J5647" s="2" t="s">
        <v>913</v>
      </c>
      <c r="K5647" s="1">
        <f>+VLOOKUP(B5647,[43]Sheet1!$A:$I,6,0)</f>
        <v>2579200</v>
      </c>
      <c r="L5647" s="1">
        <f t="shared" si="277"/>
        <v>0</v>
      </c>
      <c r="M5647" s="6" t="str">
        <f>+VLOOKUP(B5647,[43]Sheet1!$A:$I,9,0)</f>
        <v>04-05/09/2025</v>
      </c>
      <c r="N5647" t="s">
        <v>7422</v>
      </c>
      <c r="R5647" s="4"/>
    </row>
    <row r="5648" spans="1:18" hidden="1" x14ac:dyDescent="0.2">
      <c r="A5648" s="6">
        <v>45888</v>
      </c>
      <c r="B5648" s="2">
        <v>52505</v>
      </c>
      <c r="C5648" s="2" t="s">
        <v>6517</v>
      </c>
      <c r="D5648" s="2" t="s">
        <v>7350</v>
      </c>
      <c r="E5648" s="1">
        <v>13117480</v>
      </c>
      <c r="F5648" s="8" t="s">
        <v>316</v>
      </c>
      <c r="G5648" s="1">
        <v>1049398</v>
      </c>
      <c r="H5648" s="1">
        <v>14166878</v>
      </c>
      <c r="I5648" s="2" t="s">
        <v>2355</v>
      </c>
      <c r="J5648" s="2" t="s">
        <v>2013</v>
      </c>
      <c r="K5648" s="1">
        <f>+VLOOKUP(B5648,[43]Sheet1!$A:$I,6,0)</f>
        <v>13117475</v>
      </c>
      <c r="L5648" s="1">
        <f t="shared" si="277"/>
        <v>-5</v>
      </c>
      <c r="M5648" s="6" t="str">
        <f>+VLOOKUP(B5648,[43]Sheet1!$A:$I,9,0)</f>
        <v>04-05/09/2025</v>
      </c>
      <c r="N5648" t="s">
        <v>7422</v>
      </c>
      <c r="R5648" s="4"/>
    </row>
    <row r="5649" spans="1:18" hidden="1" x14ac:dyDescent="0.2">
      <c r="A5649" s="6">
        <v>45888</v>
      </c>
      <c r="B5649" s="2">
        <v>52506</v>
      </c>
      <c r="C5649" s="2" t="s">
        <v>6517</v>
      </c>
      <c r="D5649" s="2" t="s">
        <v>7351</v>
      </c>
      <c r="E5649" s="1">
        <v>1468620</v>
      </c>
      <c r="F5649" s="8" t="s">
        <v>316</v>
      </c>
      <c r="G5649" s="1">
        <v>117490</v>
      </c>
      <c r="H5649" s="1">
        <v>1586110</v>
      </c>
      <c r="I5649" s="2" t="s">
        <v>2354</v>
      </c>
      <c r="J5649" s="2" t="s">
        <v>442</v>
      </c>
      <c r="K5649" s="1">
        <f>+VLOOKUP(B5649,[43]Sheet1!$A:$I,6,0)</f>
        <v>1468625</v>
      </c>
      <c r="L5649" s="1">
        <f t="shared" si="277"/>
        <v>5</v>
      </c>
      <c r="M5649" s="6" t="str">
        <f>+VLOOKUP(B5649,[43]Sheet1!$A:$I,9,0)</f>
        <v>04-05/09/2025</v>
      </c>
      <c r="N5649" t="s">
        <v>7422</v>
      </c>
      <c r="R5649" s="4"/>
    </row>
    <row r="5650" spans="1:18" hidden="1" x14ac:dyDescent="0.2">
      <c r="A5650" s="6">
        <v>45888</v>
      </c>
      <c r="B5650" s="2">
        <v>52507</v>
      </c>
      <c r="C5650" s="2" t="s">
        <v>6517</v>
      </c>
      <c r="D5650" s="2" t="s">
        <v>7352</v>
      </c>
      <c r="E5650" s="1">
        <v>2026650</v>
      </c>
      <c r="F5650" s="8" t="s">
        <v>316</v>
      </c>
      <c r="G5650" s="1">
        <v>162132</v>
      </c>
      <c r="H5650" s="1">
        <v>2188782</v>
      </c>
      <c r="I5650" s="2" t="s">
        <v>1900</v>
      </c>
      <c r="J5650" s="2" t="s">
        <v>441</v>
      </c>
      <c r="K5650" s="1">
        <f>+VLOOKUP(B5650,[43]Sheet1!$A:$I,6,0)</f>
        <v>2026650</v>
      </c>
      <c r="L5650" s="1">
        <f t="shared" si="277"/>
        <v>0</v>
      </c>
      <c r="M5650" s="6" t="str">
        <f>+VLOOKUP(B5650,[43]Sheet1!$A:$I,9,0)</f>
        <v>04-05/09/2025</v>
      </c>
      <c r="N5650" t="s">
        <v>7422</v>
      </c>
      <c r="R5650" s="4"/>
    </row>
    <row r="5651" spans="1:18" hidden="1" x14ac:dyDescent="0.2">
      <c r="A5651" s="6">
        <v>45888</v>
      </c>
      <c r="B5651" s="2">
        <v>52508</v>
      </c>
      <c r="C5651" s="2" t="s">
        <v>6517</v>
      </c>
      <c r="D5651" s="2" t="s">
        <v>7353</v>
      </c>
      <c r="E5651" s="1">
        <v>2024120</v>
      </c>
      <c r="F5651" s="8" t="s">
        <v>316</v>
      </c>
      <c r="G5651" s="1">
        <v>161930</v>
      </c>
      <c r="H5651" s="1">
        <v>2186050</v>
      </c>
      <c r="I5651" s="2" t="s">
        <v>2339</v>
      </c>
      <c r="J5651" s="2" t="s">
        <v>1408</v>
      </c>
      <c r="K5651" s="1">
        <f>+VLOOKUP(B5651,[43]Sheet1!$A:$I,6,0)</f>
        <v>2024125</v>
      </c>
      <c r="L5651" s="1">
        <f t="shared" si="277"/>
        <v>5</v>
      </c>
      <c r="M5651" s="6" t="str">
        <f>+VLOOKUP(B5651,[43]Sheet1!$A:$I,9,0)</f>
        <v>04-05/09/2025</v>
      </c>
      <c r="N5651" t="s">
        <v>7422</v>
      </c>
      <c r="R5651" s="4"/>
    </row>
    <row r="5652" spans="1:18" hidden="1" x14ac:dyDescent="0.2">
      <c r="A5652" s="6">
        <v>45888</v>
      </c>
      <c r="B5652" s="2">
        <v>52509</v>
      </c>
      <c r="C5652" s="2" t="s">
        <v>6517</v>
      </c>
      <c r="D5652" s="2" t="s">
        <v>7354</v>
      </c>
      <c r="E5652" s="1">
        <v>2024120</v>
      </c>
      <c r="F5652" s="8" t="s">
        <v>316</v>
      </c>
      <c r="G5652" s="1">
        <v>161930</v>
      </c>
      <c r="H5652" s="1">
        <v>2186050</v>
      </c>
      <c r="I5652" s="2" t="s">
        <v>24</v>
      </c>
      <c r="J5652" s="2" t="s">
        <v>349</v>
      </c>
      <c r="K5652" s="1">
        <f>+VLOOKUP(B5652,[43]Sheet1!$A:$I,6,0)</f>
        <v>2024125</v>
      </c>
      <c r="L5652" s="1">
        <f t="shared" si="277"/>
        <v>5</v>
      </c>
      <c r="M5652" s="6" t="str">
        <f>+VLOOKUP(B5652,[43]Sheet1!$A:$I,9,0)</f>
        <v>04-05/09/2025</v>
      </c>
      <c r="N5652" t="s">
        <v>7422</v>
      </c>
      <c r="R5652" s="4"/>
    </row>
    <row r="5653" spans="1:18" hidden="1" x14ac:dyDescent="0.2">
      <c r="A5653" s="6">
        <v>45889</v>
      </c>
      <c r="B5653" s="2">
        <v>52626</v>
      </c>
      <c r="C5653" s="2" t="s">
        <v>6517</v>
      </c>
      <c r="D5653" s="2" t="s">
        <v>7355</v>
      </c>
      <c r="E5653" s="1">
        <v>9958760</v>
      </c>
      <c r="F5653" s="8" t="s">
        <v>316</v>
      </c>
      <c r="G5653" s="1">
        <v>796701</v>
      </c>
      <c r="H5653" s="1">
        <v>10755461</v>
      </c>
      <c r="I5653" s="2" t="s">
        <v>2355</v>
      </c>
      <c r="J5653" s="2" t="s">
        <v>2013</v>
      </c>
      <c r="K5653" s="1">
        <f>+VLOOKUP(B5653,[43]Sheet1!$A:$I,6,0)</f>
        <v>9958763</v>
      </c>
      <c r="L5653" s="1">
        <f t="shared" ref="L5653:L5716" si="278">+K5653-E5653</f>
        <v>3</v>
      </c>
      <c r="M5653" s="6" t="str">
        <f>+VLOOKUP(B5653,[43]Sheet1!$A:$I,9,0)</f>
        <v>04-05/09/2025</v>
      </c>
      <c r="N5653" t="s">
        <v>7422</v>
      </c>
      <c r="R5653" s="4"/>
    </row>
    <row r="5654" spans="1:18" hidden="1" x14ac:dyDescent="0.2">
      <c r="A5654" s="6">
        <v>45889</v>
      </c>
      <c r="B5654" s="2">
        <v>52627</v>
      </c>
      <c r="C5654" s="2" t="s">
        <v>6517</v>
      </c>
      <c r="D5654" s="2" t="s">
        <v>7356</v>
      </c>
      <c r="E5654" s="1">
        <v>1719535</v>
      </c>
      <c r="F5654" s="8" t="s">
        <v>316</v>
      </c>
      <c r="G5654" s="1">
        <v>137563</v>
      </c>
      <c r="H5654" s="1">
        <v>1857098</v>
      </c>
      <c r="I5654" s="2" t="s">
        <v>2119</v>
      </c>
      <c r="J5654" s="2" t="s">
        <v>1150</v>
      </c>
      <c r="K5654" s="1">
        <f>+VLOOKUP(B5654,[43]Sheet1!$A:$I,6,0)</f>
        <v>1719538</v>
      </c>
      <c r="L5654" s="1">
        <f t="shared" si="278"/>
        <v>3</v>
      </c>
      <c r="M5654" s="6" t="str">
        <f>+VLOOKUP(B5654,[43]Sheet1!$A:$I,9,0)</f>
        <v>04-05/09/2025</v>
      </c>
      <c r="N5654" t="s">
        <v>7422</v>
      </c>
      <c r="R5654" s="4"/>
    </row>
    <row r="5655" spans="1:18" hidden="1" x14ac:dyDescent="0.2">
      <c r="A5655" s="6">
        <v>45889</v>
      </c>
      <c r="B5655" s="2">
        <v>52628</v>
      </c>
      <c r="C5655" s="2" t="s">
        <v>6517</v>
      </c>
      <c r="D5655" s="2" t="s">
        <v>7357</v>
      </c>
      <c r="E5655" s="1">
        <v>2746296</v>
      </c>
      <c r="F5655" s="8" t="s">
        <v>316</v>
      </c>
      <c r="G5655" s="1">
        <v>219704</v>
      </c>
      <c r="H5655" s="1">
        <v>2966000</v>
      </c>
      <c r="I5655" s="2" t="s">
        <v>2119</v>
      </c>
      <c r="J5655" s="2" t="s">
        <v>1150</v>
      </c>
      <c r="K5655" s="1">
        <f>+VLOOKUP(B5655,[43]Sheet1!$A:$I,6,0)</f>
        <v>2746300</v>
      </c>
      <c r="L5655" s="1">
        <f t="shared" si="278"/>
        <v>4</v>
      </c>
      <c r="M5655" s="6" t="str">
        <f>+VLOOKUP(B5655,[43]Sheet1!$A:$I,9,0)</f>
        <v>04-05/09/2025</v>
      </c>
      <c r="N5655" t="s">
        <v>7422</v>
      </c>
      <c r="R5655" s="4"/>
    </row>
    <row r="5656" spans="1:18" hidden="1" x14ac:dyDescent="0.2">
      <c r="A5656" s="6">
        <v>45889</v>
      </c>
      <c r="B5656" s="2">
        <v>52629</v>
      </c>
      <c r="C5656" s="2" t="s">
        <v>6517</v>
      </c>
      <c r="D5656" s="2" t="s">
        <v>7358</v>
      </c>
      <c r="E5656" s="1">
        <v>2024120</v>
      </c>
      <c r="F5656" s="8" t="s">
        <v>316</v>
      </c>
      <c r="G5656" s="1">
        <v>161930</v>
      </c>
      <c r="H5656" s="1">
        <v>2186050</v>
      </c>
      <c r="I5656" s="2" t="s">
        <v>2119</v>
      </c>
      <c r="J5656" s="2" t="s">
        <v>1150</v>
      </c>
      <c r="K5656" s="1">
        <f>+VLOOKUP(B5656,[43]Sheet1!$A:$I,6,0)</f>
        <v>2024125</v>
      </c>
      <c r="L5656" s="1">
        <f t="shared" si="278"/>
        <v>5</v>
      </c>
      <c r="M5656" s="6" t="str">
        <f>+VLOOKUP(B5656,[43]Sheet1!$A:$I,9,0)</f>
        <v>04-05/09/2025</v>
      </c>
      <c r="N5656" t="s">
        <v>7422</v>
      </c>
      <c r="R5656" s="4"/>
    </row>
    <row r="5657" spans="1:18" hidden="1" x14ac:dyDescent="0.2">
      <c r="A5657" s="6">
        <v>45889</v>
      </c>
      <c r="B5657" s="2">
        <v>52640</v>
      </c>
      <c r="C5657" s="2" t="s">
        <v>6517</v>
      </c>
      <c r="D5657" s="2" t="s">
        <v>7359</v>
      </c>
      <c r="E5657" s="1">
        <v>11105800</v>
      </c>
      <c r="F5657" s="8" t="s">
        <v>316</v>
      </c>
      <c r="G5657" s="1">
        <v>888464</v>
      </c>
      <c r="H5657" s="1">
        <v>11994264</v>
      </c>
      <c r="I5657" s="2" t="s">
        <v>1893</v>
      </c>
      <c r="J5657" s="2" t="s">
        <v>375</v>
      </c>
      <c r="K5657" s="1">
        <f>+VLOOKUP(B5657,[43]Sheet1!$A:$I,6,0)</f>
        <v>11105800</v>
      </c>
      <c r="L5657" s="1">
        <f t="shared" si="278"/>
        <v>0</v>
      </c>
      <c r="M5657" s="6" t="str">
        <f>+VLOOKUP(B5657,[43]Sheet1!$A:$I,9,0)</f>
        <v>04-05/09/2025</v>
      </c>
      <c r="N5657" t="s">
        <v>7422</v>
      </c>
      <c r="R5657" s="4"/>
    </row>
    <row r="5658" spans="1:18" hidden="1" x14ac:dyDescent="0.2">
      <c r="A5658" s="6">
        <v>45889</v>
      </c>
      <c r="B5658" s="2">
        <v>52641</v>
      </c>
      <c r="C5658" s="2" t="s">
        <v>6517</v>
      </c>
      <c r="D5658" s="2" t="s">
        <v>7360</v>
      </c>
      <c r="E5658" s="1">
        <v>3816965</v>
      </c>
      <c r="F5658" s="8" t="s">
        <v>316</v>
      </c>
      <c r="G5658" s="1">
        <v>305357</v>
      </c>
      <c r="H5658" s="1">
        <v>4122322</v>
      </c>
      <c r="I5658" s="2" t="s">
        <v>1893</v>
      </c>
      <c r="J5658" s="2" t="s">
        <v>375</v>
      </c>
      <c r="K5658" s="1">
        <f>+VLOOKUP(B5658,[43]Sheet1!$A:$I,6,0)</f>
        <v>3816963</v>
      </c>
      <c r="L5658" s="1">
        <f t="shared" si="278"/>
        <v>-2</v>
      </c>
      <c r="M5658" s="6" t="str">
        <f>+VLOOKUP(B5658,[43]Sheet1!$A:$I,9,0)</f>
        <v>04-05/09/2025</v>
      </c>
      <c r="N5658" t="s">
        <v>7422</v>
      </c>
      <c r="R5658" s="4"/>
    </row>
    <row r="5659" spans="1:18" hidden="1" x14ac:dyDescent="0.2">
      <c r="A5659" s="6">
        <v>45889</v>
      </c>
      <c r="B5659" s="2">
        <v>52642</v>
      </c>
      <c r="C5659" s="2" t="s">
        <v>6517</v>
      </c>
      <c r="D5659" s="2" t="s">
        <v>7361</v>
      </c>
      <c r="E5659" s="1">
        <v>10994742</v>
      </c>
      <c r="F5659" s="8" t="s">
        <v>316</v>
      </c>
      <c r="G5659" s="1">
        <v>879579</v>
      </c>
      <c r="H5659" s="1">
        <v>11874321</v>
      </c>
      <c r="I5659" s="2" t="s">
        <v>1893</v>
      </c>
      <c r="J5659" s="2" t="s">
        <v>375</v>
      </c>
      <c r="K5659" s="1">
        <f>+VLOOKUP(B5659,[43]Sheet1!$A:$I,6,0)</f>
        <v>10994738</v>
      </c>
      <c r="L5659" s="1">
        <f t="shared" si="278"/>
        <v>-4</v>
      </c>
      <c r="M5659" s="6" t="str">
        <f>+VLOOKUP(B5659,[43]Sheet1!$A:$I,9,0)</f>
        <v>04-05/09/2025</v>
      </c>
      <c r="N5659" t="s">
        <v>7422</v>
      </c>
      <c r="R5659" s="4"/>
    </row>
    <row r="5660" spans="1:18" hidden="1" x14ac:dyDescent="0.2">
      <c r="A5660" s="6">
        <v>45889</v>
      </c>
      <c r="B5660" s="2">
        <v>52643</v>
      </c>
      <c r="C5660" s="2" t="s">
        <v>6517</v>
      </c>
      <c r="D5660" s="2" t="s">
        <v>7362</v>
      </c>
      <c r="E5660" s="1">
        <v>558030</v>
      </c>
      <c r="F5660" s="8" t="s">
        <v>316</v>
      </c>
      <c r="G5660" s="1">
        <v>44642</v>
      </c>
      <c r="H5660" s="1">
        <v>602672</v>
      </c>
      <c r="I5660" s="2" t="s">
        <v>1893</v>
      </c>
      <c r="J5660" s="2" t="s">
        <v>375</v>
      </c>
      <c r="K5660" s="1">
        <f>+VLOOKUP(B5660,[43]Sheet1!$A:$I,6,0)</f>
        <v>558025</v>
      </c>
      <c r="L5660" s="1">
        <f t="shared" si="278"/>
        <v>-5</v>
      </c>
      <c r="M5660" s="6" t="str">
        <f>+VLOOKUP(B5660,[43]Sheet1!$A:$I,9,0)</f>
        <v>04-05/09/2025</v>
      </c>
      <c r="N5660" t="s">
        <v>7422</v>
      </c>
      <c r="R5660" s="4"/>
    </row>
    <row r="5661" spans="1:18" hidden="1" x14ac:dyDescent="0.2">
      <c r="A5661" s="6">
        <v>45889</v>
      </c>
      <c r="B5661" s="2">
        <v>52644</v>
      </c>
      <c r="C5661" s="2" t="s">
        <v>6517</v>
      </c>
      <c r="D5661" s="2" t="s">
        <v>7363</v>
      </c>
      <c r="E5661" s="1">
        <v>1759290</v>
      </c>
      <c r="F5661" s="8" t="s">
        <v>316</v>
      </c>
      <c r="G5661" s="1">
        <v>140743</v>
      </c>
      <c r="H5661" s="1">
        <v>1900033</v>
      </c>
      <c r="I5661" s="2" t="s">
        <v>1893</v>
      </c>
      <c r="J5661" s="2" t="s">
        <v>375</v>
      </c>
      <c r="K5661" s="1">
        <f>+VLOOKUP(B5661,[43]Sheet1!$A:$I,6,0)</f>
        <v>1759288</v>
      </c>
      <c r="L5661" s="1">
        <f t="shared" si="278"/>
        <v>-2</v>
      </c>
      <c r="M5661" s="6" t="str">
        <f>+VLOOKUP(B5661,[43]Sheet1!$A:$I,9,0)</f>
        <v>04-05/09/2025</v>
      </c>
      <c r="N5661" t="s">
        <v>7422</v>
      </c>
      <c r="R5661" s="4"/>
    </row>
    <row r="5662" spans="1:18" hidden="1" x14ac:dyDescent="0.2">
      <c r="A5662" s="6">
        <v>45889</v>
      </c>
      <c r="B5662" s="2">
        <v>52645</v>
      </c>
      <c r="C5662" s="2" t="s">
        <v>6517</v>
      </c>
      <c r="D5662" s="2" t="s">
        <v>7364</v>
      </c>
      <c r="E5662" s="1">
        <v>1012060</v>
      </c>
      <c r="F5662" s="8" t="s">
        <v>316</v>
      </c>
      <c r="G5662" s="1">
        <v>80965</v>
      </c>
      <c r="H5662" s="1">
        <v>1093025</v>
      </c>
      <c r="I5662" s="2" t="s">
        <v>1893</v>
      </c>
      <c r="J5662" s="2" t="s">
        <v>375</v>
      </c>
      <c r="K5662" s="1">
        <f>+VLOOKUP(B5662,[43]Sheet1!$A:$I,6,0)</f>
        <v>1012063</v>
      </c>
      <c r="L5662" s="1">
        <f t="shared" si="278"/>
        <v>3</v>
      </c>
      <c r="M5662" s="6" t="str">
        <f>+VLOOKUP(B5662,[43]Sheet1!$A:$I,9,0)</f>
        <v>04-05/09/2025</v>
      </c>
      <c r="N5662" t="s">
        <v>7422</v>
      </c>
      <c r="R5662" s="4"/>
    </row>
    <row r="5663" spans="1:18" hidden="1" x14ac:dyDescent="0.2">
      <c r="A5663" s="6">
        <v>45889</v>
      </c>
      <c r="B5663" s="2">
        <v>52646</v>
      </c>
      <c r="C5663" s="2" t="s">
        <v>6517</v>
      </c>
      <c r="D5663" s="2" t="s">
        <v>7365</v>
      </c>
      <c r="E5663" s="1">
        <v>1518090</v>
      </c>
      <c r="F5663" s="8" t="s">
        <v>316</v>
      </c>
      <c r="G5663" s="1">
        <v>121447</v>
      </c>
      <c r="H5663" s="1">
        <v>1639537</v>
      </c>
      <c r="I5663" s="2" t="s">
        <v>1893</v>
      </c>
      <c r="J5663" s="2" t="s">
        <v>375</v>
      </c>
      <c r="K5663" s="1">
        <f>+VLOOKUP(B5663,[43]Sheet1!$A:$I,6,0)</f>
        <v>1518088</v>
      </c>
      <c r="L5663" s="1">
        <f t="shared" si="278"/>
        <v>-2</v>
      </c>
      <c r="M5663" s="6" t="str">
        <f>+VLOOKUP(B5663,[43]Sheet1!$A:$I,9,0)</f>
        <v>04-05/09/2025</v>
      </c>
      <c r="N5663" t="s">
        <v>7422</v>
      </c>
      <c r="R5663" s="4"/>
    </row>
    <row r="5664" spans="1:18" hidden="1" x14ac:dyDescent="0.2">
      <c r="A5664" s="6">
        <v>45889</v>
      </c>
      <c r="B5664" s="2">
        <v>52647</v>
      </c>
      <c r="C5664" s="2" t="s">
        <v>6517</v>
      </c>
      <c r="D5664" s="2" t="s">
        <v>7366</v>
      </c>
      <c r="E5664" s="1">
        <v>506030</v>
      </c>
      <c r="F5664" s="8" t="s">
        <v>316</v>
      </c>
      <c r="G5664" s="1">
        <v>40482</v>
      </c>
      <c r="H5664" s="1">
        <v>546512</v>
      </c>
      <c r="I5664" s="2" t="s">
        <v>1893</v>
      </c>
      <c r="J5664" s="2" t="s">
        <v>375</v>
      </c>
      <c r="K5664" s="1">
        <f>+VLOOKUP(B5664,[43]Sheet1!$A:$I,6,0)</f>
        <v>506025</v>
      </c>
      <c r="L5664" s="1">
        <f t="shared" si="278"/>
        <v>-5</v>
      </c>
      <c r="M5664" s="6" t="str">
        <f>+VLOOKUP(B5664,[43]Sheet1!$A:$I,9,0)</f>
        <v>04-05/09/2025</v>
      </c>
      <c r="N5664" t="s">
        <v>7422</v>
      </c>
      <c r="R5664" s="4"/>
    </row>
    <row r="5665" spans="1:18" hidden="1" x14ac:dyDescent="0.2">
      <c r="A5665" s="6">
        <v>45889</v>
      </c>
      <c r="B5665" s="2">
        <v>52648</v>
      </c>
      <c r="C5665" s="2" t="s">
        <v>6517</v>
      </c>
      <c r="D5665" s="2" t="s">
        <v>7367</v>
      </c>
      <c r="E5665" s="1">
        <v>1012060</v>
      </c>
      <c r="F5665" s="8" t="s">
        <v>316</v>
      </c>
      <c r="G5665" s="1">
        <v>80965</v>
      </c>
      <c r="H5665" s="1">
        <v>1093025</v>
      </c>
      <c r="I5665" s="2" t="s">
        <v>1893</v>
      </c>
      <c r="J5665" s="2" t="s">
        <v>375</v>
      </c>
      <c r="K5665" s="1">
        <f>+VLOOKUP(B5665,[43]Sheet1!$A:$I,6,0)</f>
        <v>1012063</v>
      </c>
      <c r="L5665" s="1">
        <f t="shared" si="278"/>
        <v>3</v>
      </c>
      <c r="M5665" s="6" t="str">
        <f>+VLOOKUP(B5665,[43]Sheet1!$A:$I,9,0)</f>
        <v>04-05/09/2025</v>
      </c>
      <c r="N5665" t="s">
        <v>7422</v>
      </c>
      <c r="R5665" s="4"/>
    </row>
    <row r="5666" spans="1:18" hidden="1" x14ac:dyDescent="0.2">
      <c r="A5666" s="6">
        <v>45889</v>
      </c>
      <c r="B5666" s="2">
        <v>52649</v>
      </c>
      <c r="C5666" s="2" t="s">
        <v>6517</v>
      </c>
      <c r="D5666" s="2" t="s">
        <v>7368</v>
      </c>
      <c r="E5666" s="1">
        <v>734310</v>
      </c>
      <c r="F5666" s="8" t="s">
        <v>316</v>
      </c>
      <c r="G5666" s="1">
        <v>58745</v>
      </c>
      <c r="H5666" s="1">
        <v>793055</v>
      </c>
      <c r="I5666" s="2" t="s">
        <v>1893</v>
      </c>
      <c r="J5666" s="2" t="s">
        <v>375</v>
      </c>
      <c r="K5666" s="1">
        <f>+VLOOKUP(B5666,[43]Sheet1!$A:$I,6,0)</f>
        <v>734313</v>
      </c>
      <c r="L5666" s="1">
        <f t="shared" si="278"/>
        <v>3</v>
      </c>
      <c r="M5666" s="6" t="str">
        <f>+VLOOKUP(B5666,[43]Sheet1!$A:$I,9,0)</f>
        <v>04-05/09/2025</v>
      </c>
      <c r="N5666" t="s">
        <v>7422</v>
      </c>
      <c r="R5666" s="4"/>
    </row>
    <row r="5667" spans="1:18" hidden="1" x14ac:dyDescent="0.2">
      <c r="A5667" s="6">
        <v>45889</v>
      </c>
      <c r="B5667" s="2">
        <v>52650</v>
      </c>
      <c r="C5667" s="2" t="s">
        <v>6517</v>
      </c>
      <c r="D5667" s="2" t="s">
        <v>7369</v>
      </c>
      <c r="E5667" s="1">
        <v>2024120</v>
      </c>
      <c r="F5667" s="8" t="s">
        <v>316</v>
      </c>
      <c r="G5667" s="1">
        <v>161930</v>
      </c>
      <c r="H5667" s="1">
        <v>2186050</v>
      </c>
      <c r="I5667" s="2" t="s">
        <v>1893</v>
      </c>
      <c r="J5667" s="2" t="s">
        <v>375</v>
      </c>
      <c r="K5667" s="1">
        <f>+VLOOKUP(B5667,[43]Sheet1!$A:$I,6,0)</f>
        <v>2024125</v>
      </c>
      <c r="L5667" s="1">
        <f t="shared" si="278"/>
        <v>5</v>
      </c>
      <c r="M5667" s="6" t="str">
        <f>+VLOOKUP(B5667,[43]Sheet1!$A:$I,9,0)</f>
        <v>04-05/09/2025</v>
      </c>
      <c r="N5667" t="s">
        <v>7422</v>
      </c>
      <c r="R5667" s="4"/>
    </row>
    <row r="5668" spans="1:18" hidden="1" x14ac:dyDescent="0.2">
      <c r="A5668" s="6">
        <v>45890</v>
      </c>
      <c r="B5668" s="2">
        <v>53697</v>
      </c>
      <c r="C5668" s="2" t="s">
        <v>6517</v>
      </c>
      <c r="D5668" s="2" t="s">
        <v>7370</v>
      </c>
      <c r="E5668" s="1">
        <v>4621655</v>
      </c>
      <c r="F5668" s="8" t="s">
        <v>316</v>
      </c>
      <c r="G5668" s="1">
        <v>369732</v>
      </c>
      <c r="H5668" s="1">
        <v>4991387</v>
      </c>
      <c r="I5668" s="2" t="s">
        <v>2339</v>
      </c>
      <c r="J5668" s="2" t="s">
        <v>1408</v>
      </c>
      <c r="K5668" s="1">
        <f>+VLOOKUP(B5668,[43]Sheet1!$A:$I,6,0)</f>
        <v>4621650</v>
      </c>
      <c r="L5668" s="1">
        <f t="shared" si="278"/>
        <v>-5</v>
      </c>
      <c r="M5668" s="6" t="str">
        <f>+VLOOKUP(B5668,[43]Sheet1!$A:$I,9,0)</f>
        <v>04-05/09/2025</v>
      </c>
      <c r="N5668" t="s">
        <v>7422</v>
      </c>
      <c r="R5668" s="4"/>
    </row>
    <row r="5669" spans="1:18" hidden="1" x14ac:dyDescent="0.2">
      <c r="A5669" s="6">
        <v>45890</v>
      </c>
      <c r="B5669" s="2">
        <v>53698</v>
      </c>
      <c r="C5669" s="2" t="s">
        <v>6517</v>
      </c>
      <c r="D5669" s="2" t="s">
        <v>7371</v>
      </c>
      <c r="E5669" s="1">
        <v>1110580</v>
      </c>
      <c r="F5669" s="8" t="s">
        <v>316</v>
      </c>
      <c r="G5669" s="1">
        <v>88846</v>
      </c>
      <c r="H5669" s="1">
        <v>1199426</v>
      </c>
      <c r="I5669" s="2" t="s">
        <v>944</v>
      </c>
      <c r="J5669" s="2" t="s">
        <v>319</v>
      </c>
      <c r="K5669" s="1">
        <f>+VLOOKUP(B5669,[43]Sheet1!$A:$I,6,0)</f>
        <v>1110575</v>
      </c>
      <c r="L5669" s="1">
        <f t="shared" si="278"/>
        <v>-5</v>
      </c>
      <c r="M5669" s="6" t="str">
        <f>+VLOOKUP(B5669,[43]Sheet1!$A:$I,9,0)</f>
        <v>04-05/09/2025</v>
      </c>
      <c r="N5669" t="s">
        <v>7422</v>
      </c>
      <c r="R5669" s="4"/>
    </row>
    <row r="5670" spans="1:18" hidden="1" x14ac:dyDescent="0.2">
      <c r="A5670" s="6">
        <v>45891</v>
      </c>
      <c r="B5670" s="2">
        <v>53733</v>
      </c>
      <c r="C5670" s="2" t="s">
        <v>6517</v>
      </c>
      <c r="D5670" s="2" t="s">
        <v>7372</v>
      </c>
      <c r="E5670" s="1">
        <v>1564000</v>
      </c>
      <c r="F5670" s="8" t="s">
        <v>316</v>
      </c>
      <c r="G5670" s="1">
        <v>125120</v>
      </c>
      <c r="H5670" s="1">
        <v>1689120</v>
      </c>
      <c r="I5670" s="2" t="s">
        <v>2355</v>
      </c>
      <c r="J5670" s="2" t="s">
        <v>2013</v>
      </c>
      <c r="K5670" s="1">
        <f>+VLOOKUP(B5670,[43]Sheet1!$A:$I,6,0)</f>
        <v>1564000</v>
      </c>
      <c r="L5670" s="1">
        <f t="shared" si="278"/>
        <v>0</v>
      </c>
      <c r="M5670" s="6" t="str">
        <f>+VLOOKUP(B5670,[43]Sheet1!$A:$I,9,0)</f>
        <v>04-05/09/2025</v>
      </c>
      <c r="N5670" t="s">
        <v>7422</v>
      </c>
      <c r="R5670" s="4"/>
    </row>
    <row r="5671" spans="1:18" hidden="1" x14ac:dyDescent="0.2">
      <c r="A5671" s="6">
        <v>45891</v>
      </c>
      <c r="B5671" s="2">
        <v>54130</v>
      </c>
      <c r="C5671" s="2" t="s">
        <v>6517</v>
      </c>
      <c r="D5671" s="2" t="s">
        <v>7373</v>
      </c>
      <c r="E5671" s="1">
        <v>501830</v>
      </c>
      <c r="F5671" s="8" t="s">
        <v>316</v>
      </c>
      <c r="G5671" s="1">
        <v>40146</v>
      </c>
      <c r="H5671" s="1">
        <v>541976</v>
      </c>
      <c r="I5671" s="2" t="s">
        <v>1222</v>
      </c>
      <c r="J5671" s="2" t="s">
        <v>915</v>
      </c>
      <c r="K5671" s="1">
        <f>+VLOOKUP(B5671,[43]Sheet1!$A:$I,6,0)</f>
        <v>501825</v>
      </c>
      <c r="L5671" s="1">
        <f t="shared" si="278"/>
        <v>-5</v>
      </c>
      <c r="M5671" s="6" t="str">
        <f>+VLOOKUP(B5671,[43]Sheet1!$A:$I,9,0)</f>
        <v>04-05/09/2025</v>
      </c>
      <c r="N5671" t="s">
        <v>7422</v>
      </c>
      <c r="R5671" s="4"/>
    </row>
    <row r="5672" spans="1:18" hidden="1" x14ac:dyDescent="0.2">
      <c r="A5672" s="6">
        <v>45894</v>
      </c>
      <c r="B5672" s="2">
        <v>54325</v>
      </c>
      <c r="C5672" s="2" t="s">
        <v>6517</v>
      </c>
      <c r="D5672" s="2" t="s">
        <v>7374</v>
      </c>
      <c r="E5672" s="1">
        <v>2024120</v>
      </c>
      <c r="F5672" s="8" t="s">
        <v>316</v>
      </c>
      <c r="G5672" s="1">
        <v>161930</v>
      </c>
      <c r="H5672" s="1">
        <v>2186050</v>
      </c>
      <c r="I5672" s="2" t="s">
        <v>1893</v>
      </c>
      <c r="J5672" s="2" t="s">
        <v>375</v>
      </c>
      <c r="K5672" s="1">
        <f>+VLOOKUP(B5672,[43]Sheet1!$A:$I,6,0)</f>
        <v>2024125</v>
      </c>
      <c r="L5672" s="1">
        <f t="shared" si="278"/>
        <v>5</v>
      </c>
      <c r="M5672" s="6" t="str">
        <f>+VLOOKUP(B5672,[43]Sheet1!$A:$I,9,0)</f>
        <v>04-05/09/2025</v>
      </c>
      <c r="N5672" t="s">
        <v>7422</v>
      </c>
      <c r="R5672" s="4"/>
    </row>
    <row r="5673" spans="1:18" hidden="1" x14ac:dyDescent="0.2">
      <c r="A5673" s="6">
        <v>45894</v>
      </c>
      <c r="B5673" s="2">
        <v>54326</v>
      </c>
      <c r="C5673" s="2" t="s">
        <v>6517</v>
      </c>
      <c r="D5673" s="2" t="s">
        <v>7375</v>
      </c>
      <c r="E5673" s="1">
        <v>1612410</v>
      </c>
      <c r="F5673" s="8" t="s">
        <v>316</v>
      </c>
      <c r="G5673" s="1">
        <v>128993</v>
      </c>
      <c r="H5673" s="1">
        <v>1741403</v>
      </c>
      <c r="I5673" s="2" t="s">
        <v>1893</v>
      </c>
      <c r="J5673" s="2" t="s">
        <v>375</v>
      </c>
      <c r="K5673" s="1">
        <f>+VLOOKUP(B5673,[43]Sheet1!$A:$I,6,0)</f>
        <v>1612413</v>
      </c>
      <c r="L5673" s="1">
        <f t="shared" si="278"/>
        <v>3</v>
      </c>
      <c r="M5673" s="6" t="str">
        <f>+VLOOKUP(B5673,[43]Sheet1!$A:$I,9,0)</f>
        <v>04-05/09/2025</v>
      </c>
      <c r="N5673" t="s">
        <v>7422</v>
      </c>
      <c r="R5673" s="4"/>
    </row>
    <row r="5674" spans="1:18" hidden="1" x14ac:dyDescent="0.2">
      <c r="A5674" s="6">
        <v>45894</v>
      </c>
      <c r="B5674" s="2">
        <v>54328</v>
      </c>
      <c r="C5674" s="2" t="s">
        <v>6517</v>
      </c>
      <c r="D5674" s="2" t="s">
        <v>7376</v>
      </c>
      <c r="E5674" s="1">
        <v>12591050</v>
      </c>
      <c r="F5674" s="8" t="s">
        <v>316</v>
      </c>
      <c r="G5674" s="1">
        <v>1007284</v>
      </c>
      <c r="H5674" s="1">
        <v>13598334</v>
      </c>
      <c r="I5674" s="2" t="s">
        <v>2355</v>
      </c>
      <c r="J5674" s="2" t="s">
        <v>2013</v>
      </c>
      <c r="K5674" s="1">
        <f>+VLOOKUP(B5674,[44]Sheet1!$A:$I,6,0)</f>
        <v>12591050</v>
      </c>
      <c r="L5674" s="1">
        <f t="shared" si="278"/>
        <v>0</v>
      </c>
      <c r="M5674" s="6">
        <f>+VLOOKUP(B5674,[44]Sheet1!$A:$I,9,0)</f>
        <v>45932</v>
      </c>
      <c r="N5674" t="s">
        <v>7562</v>
      </c>
      <c r="R5674" s="4"/>
    </row>
    <row r="5675" spans="1:18" hidden="1" x14ac:dyDescent="0.2">
      <c r="A5675" s="6">
        <v>45894</v>
      </c>
      <c r="B5675" s="2">
        <v>54329</v>
      </c>
      <c r="C5675" s="2" t="s">
        <v>6517</v>
      </c>
      <c r="D5675" s="2" t="s">
        <v>7377</v>
      </c>
      <c r="E5675" s="1">
        <v>2645930</v>
      </c>
      <c r="F5675" s="8" t="s">
        <v>316</v>
      </c>
      <c r="G5675" s="1">
        <v>211674</v>
      </c>
      <c r="H5675" s="1">
        <v>2857604</v>
      </c>
      <c r="I5675" s="2" t="s">
        <v>2355</v>
      </c>
      <c r="J5675" s="2" t="s">
        <v>2013</v>
      </c>
      <c r="K5675" s="1">
        <f>+VLOOKUP(B5675,[43]Sheet1!$A:$I,6,0)</f>
        <v>2645925</v>
      </c>
      <c r="L5675" s="1">
        <f t="shared" si="278"/>
        <v>-5</v>
      </c>
      <c r="M5675" s="6" t="str">
        <f>+VLOOKUP(B5675,[43]Sheet1!$A:$I,9,0)</f>
        <v>04-05/09/2025</v>
      </c>
      <c r="N5675" t="s">
        <v>7422</v>
      </c>
      <c r="R5675" s="4"/>
    </row>
    <row r="5676" spans="1:18" hidden="1" x14ac:dyDescent="0.2">
      <c r="A5676" s="6">
        <v>45894</v>
      </c>
      <c r="B5676" s="2">
        <v>54330</v>
      </c>
      <c r="C5676" s="2" t="s">
        <v>6517</v>
      </c>
      <c r="D5676" s="2" t="s">
        <v>7378</v>
      </c>
      <c r="E5676" s="1">
        <v>501830</v>
      </c>
      <c r="F5676" s="8" t="s">
        <v>316</v>
      </c>
      <c r="G5676" s="1">
        <v>40146</v>
      </c>
      <c r="H5676" s="1">
        <v>541976</v>
      </c>
      <c r="I5676" s="2" t="s">
        <v>124</v>
      </c>
      <c r="J5676" s="2" t="s">
        <v>1197</v>
      </c>
      <c r="K5676" s="1">
        <f>+VLOOKUP(B5676,[43]Sheet1!$A:$I,6,0)</f>
        <v>501825</v>
      </c>
      <c r="L5676" s="1">
        <f t="shared" si="278"/>
        <v>-5</v>
      </c>
      <c r="M5676" s="6" t="str">
        <f>+VLOOKUP(B5676,[43]Sheet1!$A:$I,9,0)</f>
        <v>04-05/09/2025</v>
      </c>
      <c r="N5676" t="s">
        <v>7422</v>
      </c>
      <c r="R5676" s="4"/>
    </row>
    <row r="5677" spans="1:18" hidden="1" x14ac:dyDescent="0.2">
      <c r="A5677" s="6">
        <v>45895</v>
      </c>
      <c r="B5677" s="2">
        <v>139</v>
      </c>
      <c r="C5677" s="2" t="s">
        <v>7272</v>
      </c>
      <c r="D5677" s="2" t="s">
        <v>2141</v>
      </c>
      <c r="E5677" s="1">
        <v>-146862</v>
      </c>
      <c r="F5677" s="8" t="s">
        <v>316</v>
      </c>
      <c r="G5677" s="1">
        <v>-11749</v>
      </c>
      <c r="H5677" s="1">
        <v>-158611</v>
      </c>
      <c r="I5677" s="2" t="s">
        <v>24</v>
      </c>
      <c r="J5677" s="2" t="s">
        <v>349</v>
      </c>
      <c r="K5677" s="1">
        <f>+VLOOKUP(B5677,[43]Sheet1!$A:$I,6,0)</f>
        <v>-146862</v>
      </c>
      <c r="L5677" s="1">
        <f t="shared" si="278"/>
        <v>0</v>
      </c>
      <c r="M5677" s="6" t="str">
        <f>+VLOOKUP(B5677,[43]Sheet1!$A:$I,9,0)</f>
        <v>04-05/09/2025</v>
      </c>
      <c r="N5677" t="s">
        <v>7422</v>
      </c>
      <c r="R5677" s="4"/>
    </row>
    <row r="5678" spans="1:18" hidden="1" x14ac:dyDescent="0.2">
      <c r="A5678" s="6">
        <v>45895</v>
      </c>
      <c r="B5678" s="2">
        <v>155</v>
      </c>
      <c r="C5678" s="2" t="s">
        <v>7316</v>
      </c>
      <c r="D5678" s="2" t="s">
        <v>4811</v>
      </c>
      <c r="E5678" s="1">
        <v>-1316850</v>
      </c>
      <c r="F5678" s="8" t="s">
        <v>316</v>
      </c>
      <c r="G5678" s="1">
        <v>-105347</v>
      </c>
      <c r="H5678" s="1">
        <v>-1422197</v>
      </c>
      <c r="I5678" s="2" t="s">
        <v>1222</v>
      </c>
      <c r="J5678" s="2" t="s">
        <v>915</v>
      </c>
      <c r="K5678" s="1">
        <f>+VLOOKUP(B5678,[43]Sheet1!$A:$I,6,0)</f>
        <v>-1316850</v>
      </c>
      <c r="L5678" s="1">
        <f t="shared" si="278"/>
        <v>0</v>
      </c>
      <c r="M5678" s="6" t="str">
        <f>+VLOOKUP(B5678,[43]Sheet1!$A:$I,9,0)</f>
        <v>04-05/09/2025</v>
      </c>
      <c r="N5678" t="s">
        <v>7422</v>
      </c>
      <c r="R5678" s="4"/>
    </row>
    <row r="5679" spans="1:18" hidden="1" x14ac:dyDescent="0.2">
      <c r="A5679" s="6">
        <v>45895</v>
      </c>
      <c r="B5679" s="2">
        <v>160</v>
      </c>
      <c r="C5679" s="2" t="s">
        <v>7318</v>
      </c>
      <c r="D5679" s="2" t="s">
        <v>7379</v>
      </c>
      <c r="E5679" s="1">
        <v>-92000</v>
      </c>
      <c r="F5679" s="8" t="s">
        <v>316</v>
      </c>
      <c r="G5679" s="1">
        <v>-7360</v>
      </c>
      <c r="H5679" s="1">
        <v>-99360</v>
      </c>
      <c r="I5679" s="2" t="s">
        <v>1900</v>
      </c>
      <c r="J5679" s="2" t="s">
        <v>441</v>
      </c>
      <c r="K5679" s="1">
        <f>+VLOOKUP(B5679,[43]Sheet1!$A:$I,6,0)</f>
        <v>-92000</v>
      </c>
      <c r="L5679" s="1">
        <f t="shared" si="278"/>
        <v>0</v>
      </c>
      <c r="M5679" s="6" t="str">
        <f>+VLOOKUP(B5679,[43]Sheet1!$A:$I,9,0)</f>
        <v>04-05/09/2025</v>
      </c>
      <c r="N5679" t="s">
        <v>7422</v>
      </c>
      <c r="R5679" s="4"/>
    </row>
    <row r="5680" spans="1:18" hidden="1" x14ac:dyDescent="0.2">
      <c r="A5680" s="6">
        <v>45895</v>
      </c>
      <c r="B5680" s="2">
        <v>54370</v>
      </c>
      <c r="C5680" s="2" t="s">
        <v>6517</v>
      </c>
      <c r="D5680" s="2" t="s">
        <v>7380</v>
      </c>
      <c r="E5680" s="1">
        <v>1366975</v>
      </c>
      <c r="F5680" s="8" t="s">
        <v>316</v>
      </c>
      <c r="G5680" s="1">
        <v>109358</v>
      </c>
      <c r="H5680" s="1">
        <v>1476333</v>
      </c>
      <c r="I5680" s="2" t="s">
        <v>2339</v>
      </c>
      <c r="J5680" s="2" t="s">
        <v>1408</v>
      </c>
      <c r="K5680" s="1">
        <f>+VLOOKUP(B5680,[43]Sheet1!$A:$I,6,0)</f>
        <v>1366975</v>
      </c>
      <c r="L5680" s="1">
        <f t="shared" si="278"/>
        <v>0</v>
      </c>
      <c r="M5680" s="6" t="str">
        <f>+VLOOKUP(B5680,[43]Sheet1!$A:$I,9,0)</f>
        <v>04-05/09/2025</v>
      </c>
      <c r="N5680" t="s">
        <v>7422</v>
      </c>
      <c r="R5680" s="4"/>
    </row>
    <row r="5681" spans="1:18" hidden="1" x14ac:dyDescent="0.2">
      <c r="A5681" s="6">
        <v>45895</v>
      </c>
      <c r="B5681" s="2">
        <v>54371</v>
      </c>
      <c r="C5681" s="2" t="s">
        <v>6517</v>
      </c>
      <c r="D5681" s="2" t="s">
        <v>7381</v>
      </c>
      <c r="E5681" s="1">
        <v>501830</v>
      </c>
      <c r="F5681" s="8" t="s">
        <v>316</v>
      </c>
      <c r="G5681" s="1">
        <v>40146</v>
      </c>
      <c r="H5681" s="1">
        <v>541976</v>
      </c>
      <c r="I5681" s="2" t="s">
        <v>1900</v>
      </c>
      <c r="J5681" s="2" t="s">
        <v>441</v>
      </c>
      <c r="K5681" s="1">
        <f>+VLOOKUP(B5681,[43]Sheet1!$A:$I,6,0)</f>
        <v>501825</v>
      </c>
      <c r="L5681" s="1">
        <f t="shared" si="278"/>
        <v>-5</v>
      </c>
      <c r="M5681" s="6" t="str">
        <f>+VLOOKUP(B5681,[43]Sheet1!$A:$I,9,0)</f>
        <v>04-05/09/2025</v>
      </c>
      <c r="N5681" t="s">
        <v>7422</v>
      </c>
      <c r="R5681" s="4"/>
    </row>
    <row r="5682" spans="1:18" hidden="1" x14ac:dyDescent="0.2">
      <c r="A5682" s="6">
        <v>45895</v>
      </c>
      <c r="B5682" s="2">
        <v>54372</v>
      </c>
      <c r="C5682" s="2" t="s">
        <v>6517</v>
      </c>
      <c r="D5682" s="2" t="s">
        <v>7382</v>
      </c>
      <c r="E5682" s="1">
        <v>1468620</v>
      </c>
      <c r="F5682" s="8" t="s">
        <v>316</v>
      </c>
      <c r="G5682" s="1">
        <v>117490</v>
      </c>
      <c r="H5682" s="1">
        <v>1586110</v>
      </c>
      <c r="I5682" s="2" t="s">
        <v>2445</v>
      </c>
      <c r="J5682" s="2" t="s">
        <v>1098</v>
      </c>
      <c r="K5682" s="1">
        <f>+VLOOKUP(B5682,[43]Sheet1!$A:$I,6,0)</f>
        <v>1468625</v>
      </c>
      <c r="L5682" s="1">
        <f t="shared" si="278"/>
        <v>5</v>
      </c>
      <c r="M5682" s="6" t="str">
        <f>+VLOOKUP(B5682,[43]Sheet1!$A:$I,9,0)</f>
        <v>04-05/09/2025</v>
      </c>
      <c r="N5682" t="s">
        <v>7422</v>
      </c>
      <c r="R5682" s="4"/>
    </row>
    <row r="5683" spans="1:18" hidden="1" x14ac:dyDescent="0.2">
      <c r="A5683" s="6">
        <v>45896</v>
      </c>
      <c r="B5683" s="2">
        <v>54511</v>
      </c>
      <c r="C5683" s="2" t="s">
        <v>6517</v>
      </c>
      <c r="D5683" s="2" t="s">
        <v>7383</v>
      </c>
      <c r="E5683" s="1">
        <v>1612410</v>
      </c>
      <c r="F5683" s="8" t="s">
        <v>316</v>
      </c>
      <c r="G5683" s="1">
        <v>128993</v>
      </c>
      <c r="H5683" s="1">
        <v>1741403</v>
      </c>
      <c r="I5683" s="2" t="s">
        <v>1893</v>
      </c>
      <c r="J5683" s="2" t="s">
        <v>375</v>
      </c>
      <c r="K5683" s="1">
        <f>+VLOOKUP(B5683,[43]Sheet1!$A:$I,6,0)</f>
        <v>1612413</v>
      </c>
      <c r="L5683" s="1">
        <f t="shared" si="278"/>
        <v>3</v>
      </c>
      <c r="M5683" s="6" t="str">
        <f>+VLOOKUP(B5683,[43]Sheet1!$A:$I,9,0)</f>
        <v>04-05/09/2025</v>
      </c>
      <c r="N5683" t="s">
        <v>7422</v>
      </c>
      <c r="R5683" s="4"/>
    </row>
    <row r="5684" spans="1:18" hidden="1" x14ac:dyDescent="0.2">
      <c r="A5684" s="6">
        <v>45896</v>
      </c>
      <c r="B5684" s="2">
        <v>54512</v>
      </c>
      <c r="C5684" s="2" t="s">
        <v>6517</v>
      </c>
      <c r="D5684" s="2" t="s">
        <v>7384</v>
      </c>
      <c r="E5684" s="1">
        <v>1564000</v>
      </c>
      <c r="F5684" s="8" t="s">
        <v>316</v>
      </c>
      <c r="G5684" s="1">
        <v>125120</v>
      </c>
      <c r="H5684" s="1">
        <v>1689120</v>
      </c>
      <c r="I5684" s="2" t="s">
        <v>2355</v>
      </c>
      <c r="J5684" s="2" t="s">
        <v>2013</v>
      </c>
      <c r="K5684" s="1">
        <f>+VLOOKUP(B5684,[43]Sheet1!$A:$I,6,0)</f>
        <v>1564000</v>
      </c>
      <c r="L5684" s="1">
        <f t="shared" si="278"/>
        <v>0</v>
      </c>
      <c r="M5684" s="6" t="str">
        <f>+VLOOKUP(B5684,[43]Sheet1!$A:$I,9,0)</f>
        <v>04-05/09/2025</v>
      </c>
      <c r="N5684" t="s">
        <v>7422</v>
      </c>
      <c r="R5684" s="4"/>
    </row>
    <row r="5685" spans="1:18" hidden="1" x14ac:dyDescent="0.2">
      <c r="A5685" s="6">
        <v>45897</v>
      </c>
      <c r="B5685" s="2">
        <v>55737</v>
      </c>
      <c r="C5685" s="2" t="s">
        <v>6517</v>
      </c>
      <c r="D5685" s="2" t="s">
        <v>7385</v>
      </c>
      <c r="E5685" s="1">
        <v>1110580</v>
      </c>
      <c r="F5685" s="8" t="s">
        <v>316</v>
      </c>
      <c r="G5685" s="1">
        <v>88846</v>
      </c>
      <c r="H5685" s="1">
        <v>1199426</v>
      </c>
      <c r="I5685" s="2" t="s">
        <v>2119</v>
      </c>
      <c r="J5685" s="2" t="s">
        <v>1150</v>
      </c>
      <c r="K5685" s="1">
        <f>+VLOOKUP(B5685,[43]Sheet1!$A:$I,6,0)</f>
        <v>1110575</v>
      </c>
      <c r="L5685" s="1">
        <f t="shared" si="278"/>
        <v>-5</v>
      </c>
      <c r="M5685" s="6" t="str">
        <f>+VLOOKUP(B5685,[43]Sheet1!$A:$I,9,0)</f>
        <v>04-05/09/2025</v>
      </c>
      <c r="N5685" t="s">
        <v>7422</v>
      </c>
      <c r="R5685" s="4"/>
    </row>
    <row r="5686" spans="1:18" hidden="1" x14ac:dyDescent="0.2">
      <c r="A5686" s="6">
        <v>45897</v>
      </c>
      <c r="B5686" s="2">
        <v>55738</v>
      </c>
      <c r="C5686" s="2" t="s">
        <v>6517</v>
      </c>
      <c r="D5686" s="2" t="s">
        <v>7386</v>
      </c>
      <c r="E5686" s="1">
        <v>501830</v>
      </c>
      <c r="F5686" s="8" t="s">
        <v>316</v>
      </c>
      <c r="G5686" s="1">
        <v>40146</v>
      </c>
      <c r="H5686" s="1">
        <v>541976</v>
      </c>
      <c r="I5686" s="2" t="s">
        <v>2119</v>
      </c>
      <c r="J5686" s="2" t="s">
        <v>1150</v>
      </c>
      <c r="K5686" s="1">
        <f>+VLOOKUP(B5686,[43]Sheet1!$A:$I,6,0)</f>
        <v>501825</v>
      </c>
      <c r="L5686" s="1">
        <f t="shared" si="278"/>
        <v>-5</v>
      </c>
      <c r="M5686" s="6" t="str">
        <f>+VLOOKUP(B5686,[43]Sheet1!$A:$I,9,0)</f>
        <v>04-05/09/2025</v>
      </c>
      <c r="N5686" t="s">
        <v>7422</v>
      </c>
      <c r="R5686" s="4"/>
    </row>
    <row r="5687" spans="1:18" hidden="1" x14ac:dyDescent="0.2">
      <c r="A5687" s="6">
        <v>45897</v>
      </c>
      <c r="B5687" s="2">
        <v>55739</v>
      </c>
      <c r="C5687" s="2" t="s">
        <v>6517</v>
      </c>
      <c r="D5687" s="2" t="s">
        <v>7387</v>
      </c>
      <c r="E5687" s="1">
        <v>2582150</v>
      </c>
      <c r="F5687" s="8" t="s">
        <v>316</v>
      </c>
      <c r="G5687" s="1">
        <v>206572</v>
      </c>
      <c r="H5687" s="1">
        <v>2788722</v>
      </c>
      <c r="I5687" s="2" t="s">
        <v>2119</v>
      </c>
      <c r="J5687" s="2" t="s">
        <v>1150</v>
      </c>
      <c r="K5687" s="1">
        <f>+VLOOKUP(B5687,[43]Sheet1!$A:$I,6,0)</f>
        <v>2582150</v>
      </c>
      <c r="L5687" s="1">
        <f t="shared" si="278"/>
        <v>0</v>
      </c>
      <c r="M5687" s="6" t="str">
        <f>+VLOOKUP(B5687,[43]Sheet1!$A:$I,9,0)</f>
        <v>04-05/09/2025</v>
      </c>
      <c r="N5687" t="s">
        <v>7422</v>
      </c>
      <c r="R5687" s="4"/>
    </row>
    <row r="5688" spans="1:18" hidden="1" x14ac:dyDescent="0.2">
      <c r="A5688" s="6">
        <v>45897</v>
      </c>
      <c r="B5688" s="2">
        <v>55740</v>
      </c>
      <c r="C5688" s="2" t="s">
        <v>6517</v>
      </c>
      <c r="D5688" s="2" t="s">
        <v>7388</v>
      </c>
      <c r="E5688" s="1">
        <v>1248320</v>
      </c>
      <c r="F5688" s="8" t="s">
        <v>316</v>
      </c>
      <c r="G5688" s="1">
        <v>99866</v>
      </c>
      <c r="H5688" s="1">
        <v>1348186</v>
      </c>
      <c r="I5688" s="2" t="s">
        <v>2339</v>
      </c>
      <c r="J5688" s="2" t="s">
        <v>1408</v>
      </c>
      <c r="K5688" s="1">
        <f>+VLOOKUP(B5688,[44]Sheet1!$A:$I,6,0)</f>
        <v>1248325</v>
      </c>
      <c r="L5688" s="1">
        <f t="shared" si="278"/>
        <v>5</v>
      </c>
      <c r="M5688" s="6">
        <f>+VLOOKUP(B5688,[44]Sheet1!$A:$I,9,0)</f>
        <v>45932</v>
      </c>
      <c r="N5688" t="s">
        <v>7562</v>
      </c>
      <c r="R5688" s="4"/>
    </row>
    <row r="5689" spans="1:18" hidden="1" x14ac:dyDescent="0.2">
      <c r="A5689" s="6">
        <v>45897</v>
      </c>
      <c r="B5689" s="2">
        <v>55741</v>
      </c>
      <c r="C5689" s="2" t="s">
        <v>6517</v>
      </c>
      <c r="D5689" s="2" t="s">
        <v>7389</v>
      </c>
      <c r="E5689" s="1">
        <v>2136784</v>
      </c>
      <c r="F5689" s="8" t="s">
        <v>316</v>
      </c>
      <c r="G5689" s="1">
        <v>170943</v>
      </c>
      <c r="H5689" s="1">
        <v>2307727</v>
      </c>
      <c r="I5689" s="2" t="s">
        <v>2339</v>
      </c>
      <c r="J5689" s="2" t="s">
        <v>1408</v>
      </c>
      <c r="K5689" s="1">
        <f>+VLOOKUP(B5689,[44]Sheet1!$A:$I,6,0)</f>
        <v>2136788</v>
      </c>
      <c r="L5689" s="1">
        <f t="shared" si="278"/>
        <v>4</v>
      </c>
      <c r="M5689" s="6">
        <f>+VLOOKUP(B5689,[44]Sheet1!$A:$I,9,0)</f>
        <v>45932</v>
      </c>
      <c r="N5689" t="s">
        <v>7562</v>
      </c>
      <c r="R5689" s="4"/>
    </row>
    <row r="5690" spans="1:18" hidden="1" x14ac:dyDescent="0.2">
      <c r="A5690" s="6">
        <v>45897</v>
      </c>
      <c r="B5690" s="2">
        <v>55742</v>
      </c>
      <c r="C5690" s="2" t="s">
        <v>6517</v>
      </c>
      <c r="D5690" s="2" t="s">
        <v>7390</v>
      </c>
      <c r="E5690" s="1">
        <v>2645930</v>
      </c>
      <c r="F5690" s="8" t="s">
        <v>316</v>
      </c>
      <c r="G5690" s="1">
        <v>211674</v>
      </c>
      <c r="H5690" s="1">
        <v>2857604</v>
      </c>
      <c r="I5690" s="2" t="s">
        <v>1900</v>
      </c>
      <c r="J5690" s="2" t="s">
        <v>441</v>
      </c>
      <c r="K5690" s="1">
        <f>+VLOOKUP(B5690,[43]Sheet1!$A:$I,6,0)</f>
        <v>2645925</v>
      </c>
      <c r="L5690" s="1">
        <f t="shared" si="278"/>
        <v>-5</v>
      </c>
      <c r="M5690" s="6" t="str">
        <f>+VLOOKUP(B5690,[43]Sheet1!$A:$I,9,0)</f>
        <v>04-05/09/2025</v>
      </c>
      <c r="N5690" t="s">
        <v>7422</v>
      </c>
      <c r="R5690" s="4"/>
    </row>
    <row r="5691" spans="1:18" hidden="1" x14ac:dyDescent="0.2">
      <c r="A5691" s="6">
        <v>45897</v>
      </c>
      <c r="B5691" s="2">
        <v>55743</v>
      </c>
      <c r="C5691" s="2" t="s">
        <v>6517</v>
      </c>
      <c r="D5691" s="2" t="s">
        <v>7391</v>
      </c>
      <c r="E5691" s="1">
        <v>7188540</v>
      </c>
      <c r="F5691" s="8" t="s">
        <v>316</v>
      </c>
      <c r="G5691" s="1">
        <v>575084</v>
      </c>
      <c r="H5691" s="1">
        <v>7763624</v>
      </c>
      <c r="I5691" s="2" t="s">
        <v>2355</v>
      </c>
      <c r="J5691" s="2" t="s">
        <v>2013</v>
      </c>
      <c r="K5691" s="1">
        <f>+VLOOKUP(B5691,[44]Sheet1!$A:$I,6,0)</f>
        <v>7188550</v>
      </c>
      <c r="L5691" s="1">
        <f t="shared" si="278"/>
        <v>10</v>
      </c>
      <c r="M5691" s="6">
        <f>+VLOOKUP(B5691,[44]Sheet1!$A:$I,9,0)</f>
        <v>45932</v>
      </c>
      <c r="N5691" t="s">
        <v>7562</v>
      </c>
      <c r="R5691" s="4"/>
    </row>
    <row r="5692" spans="1:18" hidden="1" x14ac:dyDescent="0.2">
      <c r="A5692" s="6">
        <v>45899</v>
      </c>
      <c r="B5692" s="2">
        <v>56383</v>
      </c>
      <c r="C5692" s="2" t="s">
        <v>6517</v>
      </c>
      <c r="D5692" s="2" t="s">
        <v>7392</v>
      </c>
      <c r="E5692" s="1">
        <v>1425000</v>
      </c>
      <c r="F5692" s="8" t="s">
        <v>316</v>
      </c>
      <c r="G5692" s="1">
        <v>114000</v>
      </c>
      <c r="H5692" s="1">
        <v>1539000</v>
      </c>
      <c r="I5692" s="2" t="s">
        <v>2355</v>
      </c>
      <c r="J5692" s="2" t="s">
        <v>2013</v>
      </c>
      <c r="K5692" s="1">
        <f>+VLOOKUP(B5692,[43]Sheet1!$A:$I,6,0)</f>
        <v>1425000</v>
      </c>
      <c r="L5692" s="1">
        <f t="shared" si="278"/>
        <v>0</v>
      </c>
      <c r="M5692" s="6" t="str">
        <f>+VLOOKUP(B5692,[43]Sheet1!$A:$I,9,0)</f>
        <v>04-05/09/2025</v>
      </c>
      <c r="N5692" t="s">
        <v>7422</v>
      </c>
      <c r="R5692" s="4"/>
    </row>
    <row r="5693" spans="1:18" hidden="1" x14ac:dyDescent="0.2">
      <c r="A5693" s="6">
        <v>45899</v>
      </c>
      <c r="B5693" s="2">
        <v>56384</v>
      </c>
      <c r="C5693" s="2" t="s">
        <v>6517</v>
      </c>
      <c r="D5693" s="2" t="s">
        <v>7393</v>
      </c>
      <c r="E5693" s="1">
        <v>4993280</v>
      </c>
      <c r="F5693" s="8" t="s">
        <v>316</v>
      </c>
      <c r="G5693" s="1">
        <v>399462</v>
      </c>
      <c r="H5693" s="1">
        <v>5392742</v>
      </c>
      <c r="I5693" s="2" t="s">
        <v>2355</v>
      </c>
      <c r="J5693" s="2" t="s">
        <v>2013</v>
      </c>
      <c r="K5693" s="1">
        <f>+VLOOKUP(B5693,[43]Sheet1!$A:$I,6,0)</f>
        <v>4993275</v>
      </c>
      <c r="L5693" s="1">
        <f t="shared" si="278"/>
        <v>-5</v>
      </c>
      <c r="M5693" s="6" t="str">
        <f>+VLOOKUP(B5693,[43]Sheet1!$A:$I,9,0)</f>
        <v>04-05/09/2025</v>
      </c>
      <c r="N5693" t="s">
        <v>7422</v>
      </c>
      <c r="R5693" s="4"/>
    </row>
    <row r="5694" spans="1:18" hidden="1" x14ac:dyDescent="0.2">
      <c r="A5694" s="6">
        <v>45899</v>
      </c>
      <c r="B5694" s="2">
        <v>56385</v>
      </c>
      <c r="C5694" s="2" t="s">
        <v>6517</v>
      </c>
      <c r="D5694" s="2" t="s">
        <v>7394</v>
      </c>
      <c r="E5694" s="1">
        <v>3744960</v>
      </c>
      <c r="F5694" s="8" t="s">
        <v>316</v>
      </c>
      <c r="G5694" s="1">
        <v>299597</v>
      </c>
      <c r="H5694" s="1">
        <v>4044557</v>
      </c>
      <c r="I5694" s="2" t="s">
        <v>2355</v>
      </c>
      <c r="J5694" s="2" t="s">
        <v>2013</v>
      </c>
      <c r="K5694" s="1">
        <f>+VLOOKUP(B5694,[43]Sheet1!$A:$I,6,0)</f>
        <v>3744963</v>
      </c>
      <c r="L5694" s="1">
        <f t="shared" si="278"/>
        <v>3</v>
      </c>
      <c r="M5694" s="6" t="str">
        <f>+VLOOKUP(B5694,[43]Sheet1!$A:$I,9,0)</f>
        <v>04-05/09/2025</v>
      </c>
      <c r="N5694" t="s">
        <v>7422</v>
      </c>
      <c r="R5694" s="4"/>
    </row>
    <row r="5695" spans="1:18" hidden="1" x14ac:dyDescent="0.2">
      <c r="A5695" s="6">
        <v>45899</v>
      </c>
      <c r="B5695" s="2">
        <v>56386</v>
      </c>
      <c r="C5695" s="2" t="s">
        <v>6517</v>
      </c>
      <c r="D5695" s="2" t="s">
        <v>7395</v>
      </c>
      <c r="E5695" s="1">
        <v>8949550</v>
      </c>
      <c r="F5695" s="8" t="s">
        <v>316</v>
      </c>
      <c r="G5695" s="1">
        <v>715964</v>
      </c>
      <c r="H5695" s="1">
        <v>9665514</v>
      </c>
      <c r="I5695" s="2" t="s">
        <v>2355</v>
      </c>
      <c r="J5695" s="2" t="s">
        <v>2013</v>
      </c>
      <c r="K5695" s="1">
        <f>+VLOOKUP(B5695,[43]Sheet1!$A:$I,6,0)</f>
        <v>8949550</v>
      </c>
      <c r="L5695" s="1">
        <f t="shared" si="278"/>
        <v>0</v>
      </c>
      <c r="M5695" s="6" t="str">
        <f>+VLOOKUP(B5695,[43]Sheet1!$A:$I,9,0)</f>
        <v>04-05/09/2025</v>
      </c>
      <c r="N5695" t="s">
        <v>7422</v>
      </c>
      <c r="R5695" s="4"/>
    </row>
    <row r="5696" spans="1:18" hidden="1" x14ac:dyDescent="0.2">
      <c r="A5696" s="6">
        <v>45899</v>
      </c>
      <c r="B5696" s="2">
        <v>56387</v>
      </c>
      <c r="C5696" s="2" t="s">
        <v>6517</v>
      </c>
      <c r="D5696" s="2" t="s">
        <v>7396</v>
      </c>
      <c r="E5696" s="1">
        <v>1002500</v>
      </c>
      <c r="F5696" s="8" t="s">
        <v>316</v>
      </c>
      <c r="G5696" s="1">
        <v>80200</v>
      </c>
      <c r="H5696" s="1">
        <v>1082700</v>
      </c>
      <c r="I5696" s="2" t="s">
        <v>2119</v>
      </c>
      <c r="J5696" s="2" t="s">
        <v>1150</v>
      </c>
      <c r="K5696" s="1">
        <f>+VLOOKUP(B5696,[43]Sheet1!$A:$I,6,0)</f>
        <v>1002500</v>
      </c>
      <c r="L5696" s="1">
        <f t="shared" si="278"/>
        <v>0</v>
      </c>
      <c r="M5696" s="6" t="str">
        <f>+VLOOKUP(B5696,[43]Sheet1!$A:$I,9,0)</f>
        <v>04-05/09/2025</v>
      </c>
      <c r="N5696" t="s">
        <v>7422</v>
      </c>
      <c r="R5696" s="4"/>
    </row>
    <row r="5697" spans="1:18" hidden="1" x14ac:dyDescent="0.2">
      <c r="A5697" s="6">
        <v>45899</v>
      </c>
      <c r="B5697" s="2">
        <v>56388</v>
      </c>
      <c r="C5697" s="2" t="s">
        <v>6517</v>
      </c>
      <c r="D5697" s="2" t="s">
        <v>7397</v>
      </c>
      <c r="E5697" s="1">
        <v>1248320</v>
      </c>
      <c r="F5697" s="8" t="s">
        <v>316</v>
      </c>
      <c r="G5697" s="1">
        <v>99866</v>
      </c>
      <c r="H5697" s="1">
        <v>1348186</v>
      </c>
      <c r="I5697" s="2" t="s">
        <v>2119</v>
      </c>
      <c r="J5697" s="2" t="s">
        <v>1150</v>
      </c>
      <c r="K5697" s="1">
        <f>+VLOOKUP(B5697,[43]Sheet1!$A:$I,6,0)</f>
        <v>1248325</v>
      </c>
      <c r="L5697" s="1">
        <f t="shared" si="278"/>
        <v>5</v>
      </c>
      <c r="M5697" s="6" t="str">
        <f>+VLOOKUP(B5697,[43]Sheet1!$A:$I,9,0)</f>
        <v>04-05/09/2025</v>
      </c>
      <c r="N5697" t="s">
        <v>7422</v>
      </c>
      <c r="R5697" s="4"/>
    </row>
    <row r="5698" spans="1:18" hidden="1" x14ac:dyDescent="0.2">
      <c r="A5698" s="6">
        <v>45899</v>
      </c>
      <c r="B5698" s="2">
        <v>56389</v>
      </c>
      <c r="C5698" s="2" t="s">
        <v>6517</v>
      </c>
      <c r="D5698" s="2" t="s">
        <v>7398</v>
      </c>
      <c r="E5698" s="1">
        <v>1425000</v>
      </c>
      <c r="F5698" s="8" t="s">
        <v>316</v>
      </c>
      <c r="G5698" s="1">
        <v>114000</v>
      </c>
      <c r="H5698" s="1">
        <v>1539000</v>
      </c>
      <c r="I5698" s="2" t="s">
        <v>1900</v>
      </c>
      <c r="J5698" s="2" t="s">
        <v>441</v>
      </c>
      <c r="K5698" s="1">
        <f>+VLOOKUP(B5698,[43]Sheet1!$A:$I,6,0)</f>
        <v>1425000</v>
      </c>
      <c r="L5698" s="1">
        <f t="shared" si="278"/>
        <v>0</v>
      </c>
      <c r="M5698" s="6" t="str">
        <f>+VLOOKUP(B5698,[43]Sheet1!$A:$I,9,0)</f>
        <v>04-05/09/2025</v>
      </c>
      <c r="N5698" t="s">
        <v>7422</v>
      </c>
      <c r="R5698" s="4"/>
    </row>
    <row r="5699" spans="1:18" hidden="1" x14ac:dyDescent="0.2">
      <c r="A5699" s="6">
        <v>45899</v>
      </c>
      <c r="B5699" s="2">
        <v>56390</v>
      </c>
      <c r="C5699" s="2" t="s">
        <v>6517</v>
      </c>
      <c r="D5699" s="2" t="s">
        <v>7399</v>
      </c>
      <c r="E5699" s="1">
        <v>1248320</v>
      </c>
      <c r="F5699" s="8" t="s">
        <v>316</v>
      </c>
      <c r="G5699" s="1">
        <v>99866</v>
      </c>
      <c r="H5699" s="1">
        <v>1348186</v>
      </c>
      <c r="I5699" s="2" t="s">
        <v>1900</v>
      </c>
      <c r="J5699" s="2" t="s">
        <v>441</v>
      </c>
      <c r="K5699" s="1">
        <f>+VLOOKUP(B5699,[43]Sheet1!$A:$I,6,0)</f>
        <v>1248325</v>
      </c>
      <c r="L5699" s="1">
        <f t="shared" si="278"/>
        <v>5</v>
      </c>
      <c r="M5699" s="6" t="str">
        <f>+VLOOKUP(B5699,[43]Sheet1!$A:$I,9,0)</f>
        <v>04-05/09/2025</v>
      </c>
      <c r="N5699" t="s">
        <v>7422</v>
      </c>
      <c r="R5699" s="4"/>
    </row>
    <row r="5700" spans="1:18" hidden="1" x14ac:dyDescent="0.2">
      <c r="A5700" s="6">
        <v>45899</v>
      </c>
      <c r="B5700" s="2">
        <v>56391</v>
      </c>
      <c r="C5700" s="2" t="s">
        <v>6517</v>
      </c>
      <c r="D5700" s="2" t="s">
        <v>7400</v>
      </c>
      <c r="E5700" s="1">
        <v>1110580</v>
      </c>
      <c r="F5700" s="8" t="s">
        <v>316</v>
      </c>
      <c r="G5700" s="1">
        <v>88846</v>
      </c>
      <c r="H5700" s="1">
        <v>1199426</v>
      </c>
      <c r="I5700" s="2" t="s">
        <v>1900</v>
      </c>
      <c r="J5700" s="2" t="s">
        <v>441</v>
      </c>
      <c r="K5700" s="1">
        <f>+VLOOKUP(B5700,[43]Sheet1!$A:$I,6,0)</f>
        <v>1110575</v>
      </c>
      <c r="L5700" s="1">
        <f t="shared" si="278"/>
        <v>-5</v>
      </c>
      <c r="M5700" s="6" t="str">
        <f>+VLOOKUP(B5700,[43]Sheet1!$A:$I,9,0)</f>
        <v>04-05/09/2025</v>
      </c>
      <c r="N5700" t="s">
        <v>7422</v>
      </c>
      <c r="R5700" s="4"/>
    </row>
    <row r="5701" spans="1:18" hidden="1" x14ac:dyDescent="0.2">
      <c r="A5701" s="6">
        <v>45899</v>
      </c>
      <c r="B5701" s="2">
        <v>56392</v>
      </c>
      <c r="C5701" s="2" t="s">
        <v>6517</v>
      </c>
      <c r="D5701" s="2" t="s">
        <v>7401</v>
      </c>
      <c r="E5701" s="1">
        <v>1248320</v>
      </c>
      <c r="F5701" s="8" t="s">
        <v>316</v>
      </c>
      <c r="G5701" s="1">
        <v>99866</v>
      </c>
      <c r="H5701" s="1">
        <v>1348186</v>
      </c>
      <c r="I5701" s="2" t="s">
        <v>1900</v>
      </c>
      <c r="J5701" s="2" t="s">
        <v>441</v>
      </c>
      <c r="K5701" s="1">
        <f>+VLOOKUP(B5701,[43]Sheet1!$A:$I,6,0)</f>
        <v>1248325</v>
      </c>
      <c r="L5701" s="1">
        <f t="shared" si="278"/>
        <v>5</v>
      </c>
      <c r="M5701" s="6" t="str">
        <f>+VLOOKUP(B5701,[43]Sheet1!$A:$I,9,0)</f>
        <v>04-05/09/2025</v>
      </c>
      <c r="N5701" t="s">
        <v>7422</v>
      </c>
      <c r="R5701" s="4"/>
    </row>
    <row r="5702" spans="1:18" hidden="1" x14ac:dyDescent="0.2">
      <c r="A5702" s="6">
        <v>45899</v>
      </c>
      <c r="B5702" s="2">
        <v>56393</v>
      </c>
      <c r="C5702" s="2" t="s">
        <v>6517</v>
      </c>
      <c r="D5702" s="2" t="s">
        <v>7402</v>
      </c>
      <c r="E5702" s="1">
        <v>1315678</v>
      </c>
      <c r="F5702" s="8" t="s">
        <v>316</v>
      </c>
      <c r="G5702" s="1">
        <v>105254</v>
      </c>
      <c r="H5702" s="1">
        <v>1420932</v>
      </c>
      <c r="I5702" s="2" t="s">
        <v>1900</v>
      </c>
      <c r="J5702" s="2" t="s">
        <v>441</v>
      </c>
      <c r="K5702" s="1">
        <f>+VLOOKUP(B5702,[44]Sheet1!$A:$I,6,0)</f>
        <v>1315675</v>
      </c>
      <c r="L5702" s="1">
        <f t="shared" si="278"/>
        <v>-3</v>
      </c>
      <c r="M5702" s="6">
        <f>+VLOOKUP(B5702,[44]Sheet1!$A:$I,9,0)</f>
        <v>45932</v>
      </c>
      <c r="N5702" t="s">
        <v>7562</v>
      </c>
      <c r="R5702" s="4"/>
    </row>
    <row r="5703" spans="1:18" hidden="1" x14ac:dyDescent="0.2">
      <c r="A5703" s="6">
        <v>45899</v>
      </c>
      <c r="B5703" s="2">
        <v>56396</v>
      </c>
      <c r="C5703" s="2" t="s">
        <v>6517</v>
      </c>
      <c r="D5703" s="2" t="s">
        <v>7403</v>
      </c>
      <c r="E5703" s="1">
        <v>1425000</v>
      </c>
      <c r="F5703" s="8" t="s">
        <v>316</v>
      </c>
      <c r="G5703" s="1">
        <v>114000</v>
      </c>
      <c r="H5703" s="1">
        <v>1539000</v>
      </c>
      <c r="I5703" s="2" t="s">
        <v>944</v>
      </c>
      <c r="J5703" s="2" t="s">
        <v>319</v>
      </c>
      <c r="K5703" s="1">
        <f>+VLOOKUP(B5703,[44]Sheet1!$A:$I,6,0)</f>
        <v>1425000</v>
      </c>
      <c r="L5703" s="1">
        <f t="shared" si="278"/>
        <v>0</v>
      </c>
      <c r="M5703" s="6">
        <f>+VLOOKUP(B5703,[44]Sheet1!$A:$I,9,0)</f>
        <v>45932</v>
      </c>
      <c r="N5703" t="s">
        <v>7562</v>
      </c>
      <c r="R5703" s="4"/>
    </row>
    <row r="5704" spans="1:18" hidden="1" x14ac:dyDescent="0.2">
      <c r="A5704" s="6">
        <v>45899</v>
      </c>
      <c r="B5704" s="2">
        <v>56398</v>
      </c>
      <c r="C5704" s="2" t="s">
        <v>6517</v>
      </c>
      <c r="D5704" s="2" t="s">
        <v>7404</v>
      </c>
      <c r="E5704" s="1">
        <v>2766410</v>
      </c>
      <c r="F5704" s="8" t="s">
        <v>316</v>
      </c>
      <c r="G5704" s="1">
        <v>221313</v>
      </c>
      <c r="H5704" s="1">
        <v>2987723</v>
      </c>
      <c r="I5704" s="2" t="s">
        <v>944</v>
      </c>
      <c r="J5704" s="2" t="s">
        <v>319</v>
      </c>
      <c r="K5704" s="1">
        <f>+VLOOKUP(B5704,[44]Sheet1!$A:$I,6,0)</f>
        <v>2766413</v>
      </c>
      <c r="L5704" s="1">
        <f t="shared" si="278"/>
        <v>3</v>
      </c>
      <c r="M5704" s="6">
        <f>+VLOOKUP(B5704,[44]Sheet1!$A:$I,9,0)</f>
        <v>45932</v>
      </c>
      <c r="N5704" t="s">
        <v>7562</v>
      </c>
      <c r="R5704" s="4"/>
    </row>
    <row r="5705" spans="1:18" hidden="1" x14ac:dyDescent="0.2">
      <c r="A5705" s="6">
        <v>45899</v>
      </c>
      <c r="B5705" s="2">
        <v>56399</v>
      </c>
      <c r="C5705" s="2" t="s">
        <v>6517</v>
      </c>
      <c r="D5705" s="2" t="s">
        <v>7405</v>
      </c>
      <c r="E5705" s="1">
        <v>4061160</v>
      </c>
      <c r="F5705" s="8" t="s">
        <v>316</v>
      </c>
      <c r="G5705" s="1">
        <v>324893</v>
      </c>
      <c r="H5705" s="1">
        <v>4386053</v>
      </c>
      <c r="I5705" s="2" t="s">
        <v>944</v>
      </c>
      <c r="J5705" s="2" t="s">
        <v>319</v>
      </c>
      <c r="K5705" s="1">
        <f>+VLOOKUP(B5705,[44]Sheet1!$A:$I,6,0)</f>
        <v>4061163</v>
      </c>
      <c r="L5705" s="1">
        <f t="shared" si="278"/>
        <v>3</v>
      </c>
      <c r="M5705" s="6">
        <f>+VLOOKUP(B5705,[44]Sheet1!$A:$I,9,0)</f>
        <v>45932</v>
      </c>
      <c r="N5705" t="s">
        <v>7562</v>
      </c>
      <c r="R5705" s="4"/>
    </row>
    <row r="5706" spans="1:18" hidden="1" x14ac:dyDescent="0.2">
      <c r="A5706" s="6">
        <v>45899</v>
      </c>
      <c r="B5706" s="2">
        <v>56400</v>
      </c>
      <c r="C5706" s="2" t="s">
        <v>6517</v>
      </c>
      <c r="D5706" s="2" t="s">
        <v>7406</v>
      </c>
      <c r="E5706" s="1">
        <v>2496640</v>
      </c>
      <c r="F5706" s="8" t="s">
        <v>316</v>
      </c>
      <c r="G5706" s="1">
        <v>199731</v>
      </c>
      <c r="H5706" s="1">
        <v>2696371</v>
      </c>
      <c r="I5706" s="2" t="s">
        <v>944</v>
      </c>
      <c r="J5706" s="2" t="s">
        <v>319</v>
      </c>
      <c r="K5706" s="1">
        <f>+VLOOKUP(B5706,[44]Sheet1!$A:$I,6,0)</f>
        <v>2496638</v>
      </c>
      <c r="L5706" s="1">
        <f t="shared" si="278"/>
        <v>-2</v>
      </c>
      <c r="M5706" s="6">
        <f>+VLOOKUP(B5706,[44]Sheet1!$A:$I,9,0)</f>
        <v>45932</v>
      </c>
      <c r="N5706" t="s">
        <v>7562</v>
      </c>
      <c r="R5706" s="4"/>
    </row>
    <row r="5707" spans="1:18" hidden="1" x14ac:dyDescent="0.2">
      <c r="A5707" s="6">
        <v>45899</v>
      </c>
      <c r="B5707" s="2">
        <v>56401</v>
      </c>
      <c r="C5707" s="2" t="s">
        <v>6517</v>
      </c>
      <c r="D5707" s="2" t="s">
        <v>7407</v>
      </c>
      <c r="E5707" s="1">
        <v>1248320</v>
      </c>
      <c r="F5707" s="8" t="s">
        <v>316</v>
      </c>
      <c r="G5707" s="1">
        <v>99866</v>
      </c>
      <c r="H5707" s="1">
        <v>1348186</v>
      </c>
      <c r="I5707" s="2" t="s">
        <v>1554</v>
      </c>
      <c r="J5707" s="2" t="s">
        <v>2830</v>
      </c>
      <c r="K5707" s="1">
        <f>+VLOOKUP(B5707,[43]Sheet1!$A:$I,6,0)</f>
        <v>1248325</v>
      </c>
      <c r="L5707" s="1">
        <f t="shared" si="278"/>
        <v>5</v>
      </c>
      <c r="M5707" s="6" t="str">
        <f>+VLOOKUP(B5707,[43]Sheet1!$A:$I,9,0)</f>
        <v>04-05/09/2025</v>
      </c>
      <c r="N5707" t="s">
        <v>7422</v>
      </c>
      <c r="R5707" s="4"/>
    </row>
    <row r="5708" spans="1:18" hidden="1" x14ac:dyDescent="0.2">
      <c r="A5708" s="6">
        <v>45899</v>
      </c>
      <c r="B5708" s="2">
        <v>56402</v>
      </c>
      <c r="C5708" s="2" t="s">
        <v>6517</v>
      </c>
      <c r="D5708" s="2" t="s">
        <v>7408</v>
      </c>
      <c r="E5708" s="1">
        <v>501830</v>
      </c>
      <c r="F5708" s="8" t="s">
        <v>316</v>
      </c>
      <c r="G5708" s="1">
        <v>40146</v>
      </c>
      <c r="H5708" s="1">
        <v>541976</v>
      </c>
      <c r="I5708" s="2" t="s">
        <v>1554</v>
      </c>
      <c r="J5708" s="2" t="s">
        <v>2830</v>
      </c>
      <c r="K5708" s="1">
        <f>+VLOOKUP(B5708,[43]Sheet1!$A:$I,6,0)</f>
        <v>501825</v>
      </c>
      <c r="L5708" s="1">
        <f t="shared" si="278"/>
        <v>-5</v>
      </c>
      <c r="M5708" s="6" t="str">
        <f>+VLOOKUP(B5708,[43]Sheet1!$A:$I,9,0)</f>
        <v>04-05/09/2025</v>
      </c>
      <c r="N5708" t="s">
        <v>7422</v>
      </c>
      <c r="R5708" s="4"/>
    </row>
    <row r="5709" spans="1:18" hidden="1" x14ac:dyDescent="0.2">
      <c r="A5709" s="6">
        <v>45899</v>
      </c>
      <c r="B5709" s="2">
        <v>56403</v>
      </c>
      <c r="C5709" s="2" t="s">
        <v>6517</v>
      </c>
      <c r="D5709" s="2" t="s">
        <v>7409</v>
      </c>
      <c r="E5709" s="1">
        <v>1425000</v>
      </c>
      <c r="F5709" s="8" t="s">
        <v>316</v>
      </c>
      <c r="G5709" s="1">
        <v>114000</v>
      </c>
      <c r="H5709" s="1">
        <v>1539000</v>
      </c>
      <c r="I5709" s="2" t="s">
        <v>2339</v>
      </c>
      <c r="J5709" s="2" t="s">
        <v>1408</v>
      </c>
      <c r="K5709" s="1">
        <f>+VLOOKUP(B5709,[43]Sheet1!$A:$I,6,0)</f>
        <v>1425000</v>
      </c>
      <c r="L5709" s="1">
        <f t="shared" si="278"/>
        <v>0</v>
      </c>
      <c r="M5709" s="6" t="str">
        <f>+VLOOKUP(B5709,[43]Sheet1!$A:$I,9,0)</f>
        <v>04-05/09/2025</v>
      </c>
      <c r="N5709" t="s">
        <v>7422</v>
      </c>
      <c r="R5709" s="4"/>
    </row>
    <row r="5710" spans="1:18" hidden="1" x14ac:dyDescent="0.2">
      <c r="A5710" s="6">
        <v>45899</v>
      </c>
      <c r="B5710" s="2">
        <v>56404</v>
      </c>
      <c r="C5710" s="2" t="s">
        <v>6517</v>
      </c>
      <c r="D5710" s="2" t="s">
        <v>7410</v>
      </c>
      <c r="E5710" s="1">
        <v>1425000</v>
      </c>
      <c r="F5710" s="8" t="s">
        <v>316</v>
      </c>
      <c r="G5710" s="1">
        <v>114000</v>
      </c>
      <c r="H5710" s="1">
        <v>1539000</v>
      </c>
      <c r="I5710" s="2" t="s">
        <v>431</v>
      </c>
      <c r="J5710" s="2" t="s">
        <v>2857</v>
      </c>
      <c r="K5710" s="1">
        <f>+VLOOKUP(B5710,[43]Sheet1!$A:$I,6,0)</f>
        <v>1425000</v>
      </c>
      <c r="L5710" s="1">
        <f t="shared" si="278"/>
        <v>0</v>
      </c>
      <c r="M5710" s="6" t="str">
        <f>+VLOOKUP(B5710,[43]Sheet1!$A:$I,9,0)</f>
        <v>04-05/09/2025</v>
      </c>
      <c r="N5710" t="s">
        <v>7422</v>
      </c>
      <c r="R5710" s="4"/>
    </row>
    <row r="5711" spans="1:18" hidden="1" x14ac:dyDescent="0.2">
      <c r="A5711" s="6">
        <v>45899</v>
      </c>
      <c r="B5711" s="2">
        <v>56405</v>
      </c>
      <c r="C5711" s="2" t="s">
        <v>6517</v>
      </c>
      <c r="D5711" s="2" t="s">
        <v>7411</v>
      </c>
      <c r="E5711" s="1">
        <v>1425000</v>
      </c>
      <c r="F5711" s="8" t="s">
        <v>316</v>
      </c>
      <c r="G5711" s="1">
        <v>114000</v>
      </c>
      <c r="H5711" s="1">
        <v>1539000</v>
      </c>
      <c r="I5711" s="2" t="s">
        <v>1554</v>
      </c>
      <c r="J5711" s="2" t="s">
        <v>2830</v>
      </c>
      <c r="K5711" s="1">
        <f>+VLOOKUP(B5711,[43]Sheet1!$A:$I,6,0)</f>
        <v>1425000</v>
      </c>
      <c r="L5711" s="1">
        <f t="shared" si="278"/>
        <v>0</v>
      </c>
      <c r="M5711" s="6" t="str">
        <f>+VLOOKUP(B5711,[43]Sheet1!$A:$I,9,0)</f>
        <v>04-05/09/2025</v>
      </c>
      <c r="N5711" t="s">
        <v>7422</v>
      </c>
      <c r="R5711" s="4"/>
    </row>
    <row r="5712" spans="1:18" hidden="1" x14ac:dyDescent="0.2">
      <c r="A5712" s="6">
        <v>45899</v>
      </c>
      <c r="B5712" s="2">
        <v>56406</v>
      </c>
      <c r="C5712" s="2" t="s">
        <v>6517</v>
      </c>
      <c r="D5712" s="2" t="s">
        <v>7412</v>
      </c>
      <c r="E5712" s="1">
        <v>1425000</v>
      </c>
      <c r="F5712" s="8" t="s">
        <v>316</v>
      </c>
      <c r="G5712" s="1">
        <v>114000</v>
      </c>
      <c r="H5712" s="1">
        <v>1539000</v>
      </c>
      <c r="I5712" s="2" t="s">
        <v>2354</v>
      </c>
      <c r="J5712" s="2" t="s">
        <v>442</v>
      </c>
      <c r="K5712" s="1">
        <f>+VLOOKUP(B5712,[43]Sheet1!$A:$I,6,0)</f>
        <v>1425000</v>
      </c>
      <c r="L5712" s="1">
        <f t="shared" si="278"/>
        <v>0</v>
      </c>
      <c r="M5712" s="6" t="str">
        <f>+VLOOKUP(B5712,[43]Sheet1!$A:$I,9,0)</f>
        <v>04-05/09/2025</v>
      </c>
      <c r="N5712" t="s">
        <v>7422</v>
      </c>
      <c r="R5712" s="4"/>
    </row>
    <row r="5713" spans="1:18" hidden="1" x14ac:dyDescent="0.2">
      <c r="A5713" s="6">
        <v>45899</v>
      </c>
      <c r="B5713" s="2">
        <v>56407</v>
      </c>
      <c r="C5713" s="2" t="s">
        <v>6517</v>
      </c>
      <c r="D5713" s="2" t="s">
        <v>7413</v>
      </c>
      <c r="E5713" s="1">
        <v>1425000</v>
      </c>
      <c r="F5713" s="8" t="s">
        <v>316</v>
      </c>
      <c r="G5713" s="1">
        <v>114000</v>
      </c>
      <c r="H5713" s="1">
        <v>1539000</v>
      </c>
      <c r="I5713" s="2" t="s">
        <v>2354</v>
      </c>
      <c r="J5713" s="2" t="s">
        <v>442</v>
      </c>
      <c r="K5713" s="1">
        <f>+VLOOKUP(B5713,[43]Sheet1!$A:$I,6,0)</f>
        <v>1425000</v>
      </c>
      <c r="L5713" s="1">
        <f t="shared" si="278"/>
        <v>0</v>
      </c>
      <c r="M5713" s="6" t="str">
        <f>+VLOOKUP(B5713,[43]Sheet1!$A:$I,9,0)</f>
        <v>04-05/09/2025</v>
      </c>
      <c r="N5713" t="s">
        <v>7422</v>
      </c>
      <c r="R5713" s="4"/>
    </row>
    <row r="5714" spans="1:18" hidden="1" x14ac:dyDescent="0.2">
      <c r="A5714" s="6">
        <v>45899</v>
      </c>
      <c r="B5714" s="2">
        <v>56408</v>
      </c>
      <c r="C5714" s="2" t="s">
        <v>6517</v>
      </c>
      <c r="D5714" s="2" t="s">
        <v>7414</v>
      </c>
      <c r="E5714" s="1">
        <v>1425000</v>
      </c>
      <c r="F5714" s="8" t="s">
        <v>316</v>
      </c>
      <c r="G5714" s="1">
        <v>114000</v>
      </c>
      <c r="H5714" s="1">
        <v>1539000</v>
      </c>
      <c r="I5714" s="2" t="s">
        <v>2445</v>
      </c>
      <c r="J5714" s="2" t="s">
        <v>1098</v>
      </c>
      <c r="K5714" s="1">
        <f>+VLOOKUP(B5714,[44]Sheet1!$A:$I,6,0)</f>
        <v>1425000</v>
      </c>
      <c r="L5714" s="1">
        <f t="shared" si="278"/>
        <v>0</v>
      </c>
      <c r="M5714" s="6">
        <f>+VLOOKUP(B5714,[44]Sheet1!$A:$I,9,0)</f>
        <v>45932</v>
      </c>
      <c r="N5714" t="s">
        <v>7562</v>
      </c>
      <c r="R5714" s="4"/>
    </row>
    <row r="5715" spans="1:18" hidden="1" x14ac:dyDescent="0.2">
      <c r="A5715" s="6">
        <v>45899</v>
      </c>
      <c r="B5715" s="2">
        <v>56409</v>
      </c>
      <c r="C5715" s="2" t="s">
        <v>6517</v>
      </c>
      <c r="D5715" s="2" t="s">
        <v>7415</v>
      </c>
      <c r="E5715" s="1">
        <v>1059860</v>
      </c>
      <c r="F5715" s="8" t="s">
        <v>316</v>
      </c>
      <c r="G5715" s="1">
        <v>84789</v>
      </c>
      <c r="H5715" s="1">
        <v>1144649</v>
      </c>
      <c r="I5715" s="2" t="s">
        <v>2445</v>
      </c>
      <c r="J5715" s="2" t="s">
        <v>1098</v>
      </c>
      <c r="K5715" s="1">
        <f>+VLOOKUP(B5715,[44]Sheet1!$A:$I,6,0)</f>
        <v>1059863</v>
      </c>
      <c r="L5715" s="1">
        <f t="shared" si="278"/>
        <v>3</v>
      </c>
      <c r="M5715" s="6">
        <f>+VLOOKUP(B5715,[44]Sheet1!$A:$I,9,0)</f>
        <v>45932</v>
      </c>
      <c r="N5715" t="s">
        <v>7562</v>
      </c>
      <c r="R5715" s="4"/>
    </row>
    <row r="5716" spans="1:18" hidden="1" x14ac:dyDescent="0.2">
      <c r="A5716" s="6">
        <v>45899</v>
      </c>
      <c r="B5716" s="2">
        <v>56410</v>
      </c>
      <c r="C5716" s="2" t="s">
        <v>6517</v>
      </c>
      <c r="D5716" s="2" t="s">
        <v>7416</v>
      </c>
      <c r="E5716" s="1">
        <v>1425000</v>
      </c>
      <c r="F5716" s="8" t="s">
        <v>316</v>
      </c>
      <c r="G5716" s="1">
        <v>114000</v>
      </c>
      <c r="H5716" s="1">
        <v>1539000</v>
      </c>
      <c r="I5716" s="2" t="s">
        <v>2818</v>
      </c>
      <c r="J5716" s="2" t="s">
        <v>364</v>
      </c>
      <c r="K5716" s="1">
        <f>+VLOOKUP(B5716,[44]Sheet1!$A:$I,6,0)</f>
        <v>1425000</v>
      </c>
      <c r="L5716" s="1">
        <f t="shared" si="278"/>
        <v>0</v>
      </c>
      <c r="M5716" s="6">
        <f>+VLOOKUP(B5716,[44]Sheet1!$A:$I,9,0)</f>
        <v>45932</v>
      </c>
      <c r="N5716" t="s">
        <v>7562</v>
      </c>
      <c r="R5716" s="4"/>
    </row>
    <row r="5717" spans="1:18" hidden="1" x14ac:dyDescent="0.2">
      <c r="A5717" s="6">
        <v>45899</v>
      </c>
      <c r="B5717" s="2">
        <v>56411</v>
      </c>
      <c r="C5717" s="2" t="s">
        <v>6517</v>
      </c>
      <c r="D5717" s="2" t="s">
        <v>7417</v>
      </c>
      <c r="E5717" s="1">
        <v>1248320</v>
      </c>
      <c r="F5717" s="8" t="s">
        <v>316</v>
      </c>
      <c r="G5717" s="1">
        <v>99866</v>
      </c>
      <c r="H5717" s="1">
        <v>1348186</v>
      </c>
      <c r="I5717" s="2" t="s">
        <v>2818</v>
      </c>
      <c r="J5717" s="2" t="s">
        <v>364</v>
      </c>
      <c r="K5717" s="1">
        <f>+VLOOKUP(B5717,[43]Sheet1!$A:$I,6,0)</f>
        <v>1248325</v>
      </c>
      <c r="L5717" s="1">
        <f t="shared" ref="L5717:L5721" si="279">+K5717-E5717</f>
        <v>5</v>
      </c>
      <c r="M5717" s="6" t="str">
        <f>+VLOOKUP(B5717,[43]Sheet1!$A:$I,9,0)</f>
        <v>04-05/09/2025</v>
      </c>
      <c r="N5717" t="s">
        <v>7422</v>
      </c>
      <c r="R5717" s="4"/>
    </row>
    <row r="5718" spans="1:18" hidden="1" x14ac:dyDescent="0.2">
      <c r="A5718" s="6">
        <v>45899</v>
      </c>
      <c r="B5718" s="2">
        <v>56412</v>
      </c>
      <c r="C5718" s="2" t="s">
        <v>6517</v>
      </c>
      <c r="D5718" s="2" t="s">
        <v>7418</v>
      </c>
      <c r="E5718" s="1">
        <v>700000</v>
      </c>
      <c r="F5718" s="8" t="s">
        <v>316</v>
      </c>
      <c r="G5718" s="1">
        <v>56000</v>
      </c>
      <c r="H5718" s="1">
        <v>756000</v>
      </c>
      <c r="I5718" s="2" t="s">
        <v>124</v>
      </c>
      <c r="J5718" s="2" t="s">
        <v>1197</v>
      </c>
      <c r="K5718" s="1">
        <f>+VLOOKUP(B5718,[44]Sheet1!$A:$I,6,0)</f>
        <v>700000</v>
      </c>
      <c r="L5718" s="1">
        <f t="shared" si="279"/>
        <v>0</v>
      </c>
      <c r="M5718" s="6">
        <f>+VLOOKUP(B5718,[44]Sheet1!$A:$I,9,0)</f>
        <v>45932</v>
      </c>
      <c r="N5718" t="s">
        <v>7562</v>
      </c>
      <c r="R5718" s="4"/>
    </row>
    <row r="5719" spans="1:18" hidden="1" x14ac:dyDescent="0.2">
      <c r="A5719" s="6">
        <v>45899</v>
      </c>
      <c r="B5719" s="2">
        <v>56413</v>
      </c>
      <c r="C5719" s="2" t="s">
        <v>6517</v>
      </c>
      <c r="D5719" s="2" t="s">
        <v>7419</v>
      </c>
      <c r="E5719" s="1">
        <v>2916930</v>
      </c>
      <c r="F5719" s="8" t="s">
        <v>316</v>
      </c>
      <c r="G5719" s="1">
        <v>233354</v>
      </c>
      <c r="H5719" s="1">
        <v>3150284</v>
      </c>
      <c r="I5719" s="2" t="s">
        <v>124</v>
      </c>
      <c r="J5719" s="2" t="s">
        <v>1197</v>
      </c>
      <c r="K5719" s="1">
        <f>+VLOOKUP(B5719,[44]Sheet1!$A:$I,6,0)</f>
        <v>2916925</v>
      </c>
      <c r="L5719" s="1">
        <f t="shared" si="279"/>
        <v>-5</v>
      </c>
      <c r="M5719" s="6">
        <f>+VLOOKUP(B5719,[44]Sheet1!$A:$I,9,0)</f>
        <v>45932</v>
      </c>
      <c r="N5719" t="s">
        <v>7562</v>
      </c>
      <c r="R5719" s="4"/>
    </row>
    <row r="5720" spans="1:18" hidden="1" x14ac:dyDescent="0.2">
      <c r="A5720" s="6">
        <v>45899</v>
      </c>
      <c r="B5720" s="2">
        <v>56414</v>
      </c>
      <c r="C5720" s="2" t="s">
        <v>6517</v>
      </c>
      <c r="D5720" s="2" t="s">
        <v>7420</v>
      </c>
      <c r="E5720" s="1">
        <v>501830</v>
      </c>
      <c r="F5720" s="8" t="s">
        <v>316</v>
      </c>
      <c r="G5720" s="1">
        <v>40146</v>
      </c>
      <c r="H5720" s="1">
        <v>541976</v>
      </c>
      <c r="I5720" s="2" t="s">
        <v>124</v>
      </c>
      <c r="J5720" s="2" t="s">
        <v>1197</v>
      </c>
      <c r="K5720" s="1">
        <f>+VLOOKUP(B5720,[44]Sheet1!$A:$I,6,0)</f>
        <v>501825</v>
      </c>
      <c r="L5720" s="1">
        <f t="shared" si="279"/>
        <v>-5</v>
      </c>
      <c r="M5720" s="6">
        <f>+VLOOKUP(B5720,[44]Sheet1!$A:$I,9,0)</f>
        <v>45932</v>
      </c>
      <c r="N5720" t="s">
        <v>7562</v>
      </c>
      <c r="R5720" s="4"/>
    </row>
    <row r="5721" spans="1:18" hidden="1" x14ac:dyDescent="0.2">
      <c r="A5721" s="6">
        <v>45899</v>
      </c>
      <c r="B5721" s="2">
        <v>56415</v>
      </c>
      <c r="C5721" s="2" t="s">
        <v>6517</v>
      </c>
      <c r="D5721" s="2" t="s">
        <v>7421</v>
      </c>
      <c r="E5721" s="1">
        <v>1425000</v>
      </c>
      <c r="F5721" s="8" t="s">
        <v>316</v>
      </c>
      <c r="G5721" s="1">
        <v>114000</v>
      </c>
      <c r="H5721" s="1">
        <v>1539000</v>
      </c>
      <c r="I5721" s="2" t="s">
        <v>1796</v>
      </c>
      <c r="J5721" s="2" t="s">
        <v>913</v>
      </c>
      <c r="K5721" s="1">
        <f>+VLOOKUP(B5721,[43]Sheet1!$A:$I,6,0)</f>
        <v>1425000</v>
      </c>
      <c r="L5721" s="1">
        <f t="shared" si="279"/>
        <v>0</v>
      </c>
      <c r="M5721" s="6" t="str">
        <f>+VLOOKUP(B5721,[43]Sheet1!$A:$I,9,0)</f>
        <v>04-05/09/2025</v>
      </c>
      <c r="N5721" t="s">
        <v>7422</v>
      </c>
      <c r="R5721" s="4"/>
    </row>
    <row r="5722" spans="1:18" hidden="1" x14ac:dyDescent="0.2">
      <c r="A5722" s="6">
        <v>45903</v>
      </c>
      <c r="B5722" s="2">
        <v>144</v>
      </c>
      <c r="C5722" s="2" t="s">
        <v>7423</v>
      </c>
      <c r="D5722" s="2" t="s">
        <v>7424</v>
      </c>
      <c r="E5722" s="1">
        <v>-411374</v>
      </c>
      <c r="F5722" s="8" t="s">
        <v>316</v>
      </c>
      <c r="G5722" s="1">
        <v>-32910</v>
      </c>
      <c r="H5722" s="1">
        <v>-444284</v>
      </c>
      <c r="I5722" s="2" t="s">
        <v>944</v>
      </c>
      <c r="J5722" s="2" t="s">
        <v>319</v>
      </c>
      <c r="K5722" s="1">
        <f>+VLOOKUP(B5722,[44]Sheet1!$A:$I,6,0)</f>
        <v>-411374</v>
      </c>
      <c r="L5722" s="1">
        <f t="shared" ref="L5722:L5785" si="280">+K5722-E5722</f>
        <v>0</v>
      </c>
      <c r="M5722" s="6">
        <f>+VLOOKUP(B5722,[44]Sheet1!$A:$I,9,0)</f>
        <v>45932</v>
      </c>
      <c r="N5722" t="s">
        <v>7562</v>
      </c>
      <c r="R5722" s="4"/>
    </row>
    <row r="5723" spans="1:18" hidden="1" x14ac:dyDescent="0.2">
      <c r="A5723" s="6">
        <v>45903</v>
      </c>
      <c r="B5723" s="2">
        <v>145</v>
      </c>
      <c r="C5723" s="2" t="s">
        <v>7423</v>
      </c>
      <c r="D5723" s="2" t="s">
        <v>7424</v>
      </c>
      <c r="E5723" s="1">
        <v>-111606</v>
      </c>
      <c r="F5723" s="8" t="s">
        <v>316</v>
      </c>
      <c r="G5723" s="1">
        <v>-8928</v>
      </c>
      <c r="H5723" s="1">
        <v>-120534</v>
      </c>
      <c r="I5723" s="2" t="s">
        <v>944</v>
      </c>
      <c r="J5723" s="2" t="s">
        <v>319</v>
      </c>
      <c r="K5723" s="1">
        <f>+VLOOKUP(B5723,[44]Sheet1!$A:$I,6,0)</f>
        <v>-111606</v>
      </c>
      <c r="L5723" s="1">
        <f t="shared" si="280"/>
        <v>0</v>
      </c>
      <c r="M5723" s="6">
        <f>+VLOOKUP(B5723,[44]Sheet1!$A:$I,9,0)</f>
        <v>45932</v>
      </c>
      <c r="N5723" t="s">
        <v>7562</v>
      </c>
      <c r="R5723" s="4"/>
    </row>
    <row r="5724" spans="1:18" hidden="1" x14ac:dyDescent="0.2">
      <c r="A5724" s="6">
        <v>45903</v>
      </c>
      <c r="B5724" s="2">
        <v>146</v>
      </c>
      <c r="C5724" s="2" t="s">
        <v>7423</v>
      </c>
      <c r="D5724" s="2" t="s">
        <v>7424</v>
      </c>
      <c r="E5724" s="1">
        <v>-111058</v>
      </c>
      <c r="F5724" s="8" t="s">
        <v>316</v>
      </c>
      <c r="G5724" s="1">
        <v>-8885</v>
      </c>
      <c r="H5724" s="1">
        <v>-119943</v>
      </c>
      <c r="I5724" s="2" t="s">
        <v>944</v>
      </c>
      <c r="J5724" s="2" t="s">
        <v>319</v>
      </c>
      <c r="K5724" s="1">
        <f>+VLOOKUP(B5724,[44]Sheet1!$A:$I,6,0)</f>
        <v>-111058</v>
      </c>
      <c r="L5724" s="1">
        <f t="shared" si="280"/>
        <v>0</v>
      </c>
      <c r="M5724" s="6">
        <f>+VLOOKUP(B5724,[44]Sheet1!$A:$I,9,0)</f>
        <v>45932</v>
      </c>
      <c r="N5724" t="s">
        <v>7562</v>
      </c>
      <c r="R5724" s="4"/>
    </row>
    <row r="5725" spans="1:18" hidden="1" x14ac:dyDescent="0.2">
      <c r="A5725" s="6">
        <v>45903</v>
      </c>
      <c r="B5725" s="2">
        <v>147</v>
      </c>
      <c r="C5725" s="2" t="s">
        <v>7423</v>
      </c>
      <c r="D5725" s="2" t="s">
        <v>7424</v>
      </c>
      <c r="E5725" s="1">
        <v>-111058</v>
      </c>
      <c r="F5725" s="8" t="s">
        <v>316</v>
      </c>
      <c r="G5725" s="1">
        <v>-8885</v>
      </c>
      <c r="H5725" s="1">
        <v>-119943</v>
      </c>
      <c r="I5725" s="2" t="s">
        <v>944</v>
      </c>
      <c r="J5725" s="2" t="s">
        <v>319</v>
      </c>
      <c r="K5725" s="1">
        <f>+VLOOKUP(B5725,[44]Sheet1!$A:$I,6,0)</f>
        <v>-111058</v>
      </c>
      <c r="L5725" s="1">
        <f t="shared" si="280"/>
        <v>0</v>
      </c>
      <c r="M5725" s="6">
        <f>+VLOOKUP(B5725,[44]Sheet1!$A:$I,9,0)</f>
        <v>45932</v>
      </c>
      <c r="N5725" t="s">
        <v>7562</v>
      </c>
      <c r="R5725" s="4"/>
    </row>
    <row r="5726" spans="1:18" hidden="1" x14ac:dyDescent="0.2">
      <c r="A5726" s="6">
        <v>45905</v>
      </c>
      <c r="B5726" s="2">
        <v>133</v>
      </c>
      <c r="C5726" s="2" t="s">
        <v>7425</v>
      </c>
      <c r="D5726" s="2" t="s">
        <v>7426</v>
      </c>
      <c r="E5726" s="1">
        <v>-648733</v>
      </c>
      <c r="F5726" s="8" t="s">
        <v>316</v>
      </c>
      <c r="G5726" s="1">
        <v>-51898</v>
      </c>
      <c r="H5726" s="1">
        <v>-700631</v>
      </c>
      <c r="I5726" s="2" t="s">
        <v>2339</v>
      </c>
      <c r="J5726" s="2" t="s">
        <v>1408</v>
      </c>
      <c r="K5726" s="1">
        <f>+VLOOKUP(B5726,[44]Sheet1!$A:$I,6,0)</f>
        <v>-648733</v>
      </c>
      <c r="L5726" s="1">
        <f t="shared" si="280"/>
        <v>0</v>
      </c>
      <c r="M5726" s="6">
        <f>+VLOOKUP(B5726,[44]Sheet1!$A:$I,9,0)</f>
        <v>45932</v>
      </c>
      <c r="N5726" t="s">
        <v>7562</v>
      </c>
      <c r="R5726" s="4"/>
    </row>
    <row r="5727" spans="1:18" hidden="1" x14ac:dyDescent="0.2">
      <c r="A5727" s="6">
        <v>45905</v>
      </c>
      <c r="B5727" s="2">
        <v>56714</v>
      </c>
      <c r="C5727" s="2" t="s">
        <v>6517</v>
      </c>
      <c r="D5727" s="2" t="s">
        <v>7427</v>
      </c>
      <c r="E5727" s="1">
        <v>10120600</v>
      </c>
      <c r="F5727" s="8" t="s">
        <v>316</v>
      </c>
      <c r="G5727" s="1">
        <v>809648</v>
      </c>
      <c r="H5727" s="1">
        <v>10930248</v>
      </c>
      <c r="I5727" s="2" t="s">
        <v>2818</v>
      </c>
      <c r="J5727" s="2" t="s">
        <v>364</v>
      </c>
      <c r="K5727" s="1">
        <f>+VLOOKUP(B5727,[44]Sheet1!$A:$I,6,0)</f>
        <v>10120600</v>
      </c>
      <c r="L5727" s="1">
        <f t="shared" si="280"/>
        <v>0</v>
      </c>
      <c r="M5727" s="6">
        <f>+VLOOKUP(B5727,[44]Sheet1!$A:$I,9,0)</f>
        <v>45932</v>
      </c>
      <c r="N5727" t="s">
        <v>7562</v>
      </c>
      <c r="R5727" s="4"/>
    </row>
    <row r="5728" spans="1:18" hidden="1" x14ac:dyDescent="0.2">
      <c r="A5728" s="6">
        <v>45905</v>
      </c>
      <c r="B5728" s="2">
        <v>56715</v>
      </c>
      <c r="C5728" s="2" t="s">
        <v>6517</v>
      </c>
      <c r="D5728" s="2" t="s">
        <v>7428</v>
      </c>
      <c r="E5728" s="1">
        <v>1425000</v>
      </c>
      <c r="F5728" s="8" t="s">
        <v>316</v>
      </c>
      <c r="G5728" s="1">
        <v>114000</v>
      </c>
      <c r="H5728" s="1">
        <v>1539000</v>
      </c>
      <c r="I5728" s="2" t="s">
        <v>2355</v>
      </c>
      <c r="J5728" s="2" t="s">
        <v>2013</v>
      </c>
      <c r="K5728" s="1">
        <f>+VLOOKUP(B5728,[44]Sheet1!$A:$I,6,0)</f>
        <v>1425000</v>
      </c>
      <c r="L5728" s="1">
        <f t="shared" si="280"/>
        <v>0</v>
      </c>
      <c r="M5728" s="6">
        <f>+VLOOKUP(B5728,[44]Sheet1!$A:$I,9,0)</f>
        <v>45932</v>
      </c>
      <c r="N5728" t="s">
        <v>7562</v>
      </c>
      <c r="R5728" s="4"/>
    </row>
    <row r="5729" spans="1:18" hidden="1" x14ac:dyDescent="0.2">
      <c r="A5729" s="6">
        <v>45905</v>
      </c>
      <c r="B5729" s="2">
        <v>56716</v>
      </c>
      <c r="C5729" s="2" t="s">
        <v>6517</v>
      </c>
      <c r="D5729" s="2" t="s">
        <v>7429</v>
      </c>
      <c r="E5729" s="1">
        <v>3147760</v>
      </c>
      <c r="F5729" s="8" t="s">
        <v>316</v>
      </c>
      <c r="G5729" s="1">
        <v>251821</v>
      </c>
      <c r="H5729" s="1">
        <v>3399581</v>
      </c>
      <c r="I5729" s="2" t="s">
        <v>2355</v>
      </c>
      <c r="J5729" s="2" t="s">
        <v>2013</v>
      </c>
      <c r="K5729" s="1">
        <f>+VLOOKUP(B5729,[44]Sheet1!$A:$I,6,0)</f>
        <v>3147763</v>
      </c>
      <c r="L5729" s="1">
        <f t="shared" si="280"/>
        <v>3</v>
      </c>
      <c r="M5729" s="6">
        <f>+VLOOKUP(B5729,[44]Sheet1!$A:$I,9,0)</f>
        <v>45932</v>
      </c>
      <c r="N5729" t="s">
        <v>7562</v>
      </c>
      <c r="R5729" s="4"/>
    </row>
    <row r="5730" spans="1:18" hidden="1" x14ac:dyDescent="0.2">
      <c r="A5730" s="6">
        <v>45905</v>
      </c>
      <c r="B5730" s="2">
        <v>56717</v>
      </c>
      <c r="C5730" s="2" t="s">
        <v>6517</v>
      </c>
      <c r="D5730" s="2" t="s">
        <v>7430</v>
      </c>
      <c r="E5730" s="1">
        <v>1425000</v>
      </c>
      <c r="F5730" s="8" t="s">
        <v>316</v>
      </c>
      <c r="G5730" s="1">
        <v>114000</v>
      </c>
      <c r="H5730" s="1">
        <v>1539000</v>
      </c>
      <c r="I5730" s="2" t="s">
        <v>2355</v>
      </c>
      <c r="J5730" s="2" t="s">
        <v>2013</v>
      </c>
      <c r="K5730" s="1">
        <f>+VLOOKUP(B5730,[44]Sheet1!$A:$I,6,0)</f>
        <v>1425000</v>
      </c>
      <c r="L5730" s="1">
        <f t="shared" si="280"/>
        <v>0</v>
      </c>
      <c r="M5730" s="6">
        <f>+VLOOKUP(B5730,[44]Sheet1!$A:$I,9,0)</f>
        <v>45932</v>
      </c>
      <c r="N5730" t="s">
        <v>7562</v>
      </c>
      <c r="R5730" s="4"/>
    </row>
    <row r="5731" spans="1:18" hidden="1" x14ac:dyDescent="0.2">
      <c r="A5731" s="6">
        <v>45905</v>
      </c>
      <c r="B5731" s="2">
        <v>56718</v>
      </c>
      <c r="C5731" s="2" t="s">
        <v>6517</v>
      </c>
      <c r="D5731" s="2" t="s">
        <v>7431</v>
      </c>
      <c r="E5731" s="1">
        <v>1505490</v>
      </c>
      <c r="F5731" s="8" t="s">
        <v>316</v>
      </c>
      <c r="G5731" s="1">
        <v>120439</v>
      </c>
      <c r="H5731" s="1">
        <v>1625929</v>
      </c>
      <c r="I5731" s="2" t="s">
        <v>2355</v>
      </c>
      <c r="J5731" s="2" t="s">
        <v>2013</v>
      </c>
      <c r="K5731" s="1">
        <f>+VLOOKUP(B5731,[44]Sheet1!$A:$I,6,0)</f>
        <v>1505488</v>
      </c>
      <c r="L5731" s="1">
        <f t="shared" si="280"/>
        <v>-2</v>
      </c>
      <c r="M5731" s="6">
        <f>+VLOOKUP(B5731,[44]Sheet1!$A:$I,9,0)</f>
        <v>45932</v>
      </c>
      <c r="N5731" t="s">
        <v>7562</v>
      </c>
      <c r="R5731" s="4"/>
    </row>
    <row r="5732" spans="1:18" hidden="1" x14ac:dyDescent="0.2">
      <c r="A5732" s="6">
        <v>45905</v>
      </c>
      <c r="B5732" s="2">
        <v>56719</v>
      </c>
      <c r="C5732" s="2" t="s">
        <v>6517</v>
      </c>
      <c r="D5732" s="2" t="s">
        <v>7432</v>
      </c>
      <c r="E5732" s="1">
        <v>4520760</v>
      </c>
      <c r="F5732" s="8" t="s">
        <v>316</v>
      </c>
      <c r="G5732" s="1">
        <v>361661</v>
      </c>
      <c r="H5732" s="1">
        <v>4882421</v>
      </c>
      <c r="I5732" s="2" t="s">
        <v>2355</v>
      </c>
      <c r="J5732" s="2" t="s">
        <v>2013</v>
      </c>
      <c r="K5732" s="1">
        <f>+VLOOKUP(B5732,[44]Sheet1!$A:$I,6,0)</f>
        <v>4520763</v>
      </c>
      <c r="L5732" s="1">
        <f t="shared" si="280"/>
        <v>3</v>
      </c>
      <c r="M5732" s="6">
        <f>+VLOOKUP(B5732,[44]Sheet1!$A:$I,9,0)</f>
        <v>45932</v>
      </c>
      <c r="N5732" t="s">
        <v>7562</v>
      </c>
      <c r="R5732" s="4"/>
    </row>
    <row r="5733" spans="1:18" hidden="1" x14ac:dyDescent="0.2">
      <c r="A5733" s="6">
        <v>45905</v>
      </c>
      <c r="B5733" s="2">
        <v>56720</v>
      </c>
      <c r="C5733" s="2" t="s">
        <v>6517</v>
      </c>
      <c r="D5733" s="2" t="s">
        <v>7433</v>
      </c>
      <c r="E5733" s="1">
        <v>2496640</v>
      </c>
      <c r="F5733" s="8" t="s">
        <v>316</v>
      </c>
      <c r="G5733" s="1">
        <v>199731</v>
      </c>
      <c r="H5733" s="1">
        <v>2696371</v>
      </c>
      <c r="I5733" s="2" t="s">
        <v>2355</v>
      </c>
      <c r="J5733" s="2" t="s">
        <v>2013</v>
      </c>
      <c r="K5733" s="1">
        <f>+VLOOKUP(B5733,[44]Sheet1!$A:$I,6,0)</f>
        <v>2496638</v>
      </c>
      <c r="L5733" s="1">
        <f t="shared" si="280"/>
        <v>-2</v>
      </c>
      <c r="M5733" s="6">
        <f>+VLOOKUP(B5733,[44]Sheet1!$A:$I,9,0)</f>
        <v>45932</v>
      </c>
      <c r="N5733" t="s">
        <v>7562</v>
      </c>
      <c r="R5733" s="4"/>
    </row>
    <row r="5734" spans="1:18" hidden="1" x14ac:dyDescent="0.2">
      <c r="A5734" s="6">
        <v>45905</v>
      </c>
      <c r="B5734" s="2">
        <v>56721</v>
      </c>
      <c r="C5734" s="2" t="s">
        <v>6517</v>
      </c>
      <c r="D5734" s="2" t="s">
        <v>7434</v>
      </c>
      <c r="E5734" s="1">
        <v>1248320</v>
      </c>
      <c r="F5734" s="8" t="s">
        <v>316</v>
      </c>
      <c r="G5734" s="1">
        <v>99866</v>
      </c>
      <c r="H5734" s="1">
        <v>1348186</v>
      </c>
      <c r="I5734" s="2" t="s">
        <v>2355</v>
      </c>
      <c r="J5734" s="2" t="s">
        <v>2013</v>
      </c>
      <c r="K5734" s="1">
        <f>+VLOOKUP(B5734,[44]Sheet1!$A:$I,6,0)</f>
        <v>1248325</v>
      </c>
      <c r="L5734" s="1">
        <f t="shared" si="280"/>
        <v>5</v>
      </c>
      <c r="M5734" s="6">
        <f>+VLOOKUP(B5734,[44]Sheet1!$A:$I,9,0)</f>
        <v>45932</v>
      </c>
      <c r="N5734" t="s">
        <v>7562</v>
      </c>
      <c r="R5734" s="4"/>
    </row>
    <row r="5735" spans="1:18" hidden="1" x14ac:dyDescent="0.2">
      <c r="A5735" s="6">
        <v>45905</v>
      </c>
      <c r="B5735" s="2">
        <v>56722</v>
      </c>
      <c r="C5735" s="2" t="s">
        <v>6517</v>
      </c>
      <c r="D5735" s="2" t="s">
        <v>7435</v>
      </c>
      <c r="E5735" s="1">
        <v>1248320</v>
      </c>
      <c r="F5735" s="8" t="s">
        <v>316</v>
      </c>
      <c r="G5735" s="1">
        <v>99866</v>
      </c>
      <c r="H5735" s="1">
        <v>1348186</v>
      </c>
      <c r="I5735" s="2" t="s">
        <v>2119</v>
      </c>
      <c r="J5735" s="2" t="s">
        <v>1150</v>
      </c>
      <c r="K5735" s="1">
        <f>+VLOOKUP(B5735,[44]Sheet1!$A:$I,6,0)</f>
        <v>1248325</v>
      </c>
      <c r="L5735" s="1">
        <f t="shared" si="280"/>
        <v>5</v>
      </c>
      <c r="M5735" s="6">
        <f>+VLOOKUP(B5735,[44]Sheet1!$A:$I,9,0)</f>
        <v>45932</v>
      </c>
      <c r="N5735" t="s">
        <v>7562</v>
      </c>
      <c r="R5735" s="4"/>
    </row>
    <row r="5736" spans="1:18" hidden="1" x14ac:dyDescent="0.2">
      <c r="A5736" s="6">
        <v>45905</v>
      </c>
      <c r="B5736" s="2">
        <v>56723</v>
      </c>
      <c r="C5736" s="2" t="s">
        <v>6517</v>
      </c>
      <c r="D5736" s="2" t="s">
        <v>7436</v>
      </c>
      <c r="E5736" s="1">
        <v>2959185</v>
      </c>
      <c r="F5736" s="8" t="s">
        <v>316</v>
      </c>
      <c r="G5736" s="1">
        <v>236735</v>
      </c>
      <c r="H5736" s="1">
        <v>3195920</v>
      </c>
      <c r="I5736" s="2" t="s">
        <v>2355</v>
      </c>
      <c r="J5736" s="2" t="s">
        <v>2013</v>
      </c>
      <c r="K5736" s="1">
        <f>+VLOOKUP(B5736,[44]Sheet1!$A:$I,6,0)</f>
        <v>2959188</v>
      </c>
      <c r="L5736" s="1">
        <f t="shared" si="280"/>
        <v>3</v>
      </c>
      <c r="M5736" s="6">
        <f>+VLOOKUP(B5736,[44]Sheet1!$A:$I,9,0)</f>
        <v>45932</v>
      </c>
      <c r="N5736" t="s">
        <v>7562</v>
      </c>
      <c r="R5736" s="4"/>
    </row>
    <row r="5737" spans="1:18" hidden="1" x14ac:dyDescent="0.2">
      <c r="A5737" s="6">
        <v>45906</v>
      </c>
      <c r="B5737" s="2">
        <v>57759</v>
      </c>
      <c r="C5737" s="2" t="s">
        <v>6517</v>
      </c>
      <c r="D5737" s="2" t="s">
        <v>7437</v>
      </c>
      <c r="E5737" s="1">
        <v>2496640</v>
      </c>
      <c r="F5737" s="8" t="s">
        <v>316</v>
      </c>
      <c r="G5737" s="1">
        <v>199731</v>
      </c>
      <c r="H5737" s="1">
        <v>2696371</v>
      </c>
      <c r="I5737" s="2" t="s">
        <v>1893</v>
      </c>
      <c r="J5737" s="2" t="s">
        <v>375</v>
      </c>
      <c r="K5737" s="1">
        <f>+VLOOKUP(B5737,[44]Sheet1!$A:$I,6,0)</f>
        <v>2496638</v>
      </c>
      <c r="L5737" s="1">
        <f t="shared" si="280"/>
        <v>-2</v>
      </c>
      <c r="M5737" s="6">
        <f>+VLOOKUP(B5737,[44]Sheet1!$A:$I,9,0)</f>
        <v>45932</v>
      </c>
      <c r="N5737" t="s">
        <v>7562</v>
      </c>
      <c r="R5737" s="4"/>
    </row>
    <row r="5738" spans="1:18" hidden="1" x14ac:dyDescent="0.2">
      <c r="A5738" s="6">
        <v>45906</v>
      </c>
      <c r="B5738" s="2">
        <v>57760</v>
      </c>
      <c r="C5738" s="2" t="s">
        <v>6517</v>
      </c>
      <c r="D5738" s="2" t="s">
        <v>7438</v>
      </c>
      <c r="E5738" s="1">
        <v>782000</v>
      </c>
      <c r="F5738" s="8" t="s">
        <v>316</v>
      </c>
      <c r="G5738" s="1">
        <v>62560</v>
      </c>
      <c r="H5738" s="1">
        <v>844560</v>
      </c>
      <c r="I5738" s="2" t="s">
        <v>1893</v>
      </c>
      <c r="J5738" s="2" t="s">
        <v>375</v>
      </c>
      <c r="K5738" s="1">
        <f>+VLOOKUP(B5738,[44]Sheet1!$A:$I,6,0)</f>
        <v>782000</v>
      </c>
      <c r="L5738" s="1">
        <f t="shared" si="280"/>
        <v>0</v>
      </c>
      <c r="M5738" s="6">
        <f>+VLOOKUP(B5738,[44]Sheet1!$A:$I,9,0)</f>
        <v>45932</v>
      </c>
      <c r="N5738" t="s">
        <v>7562</v>
      </c>
      <c r="R5738" s="4"/>
    </row>
    <row r="5739" spans="1:18" hidden="1" x14ac:dyDescent="0.2">
      <c r="A5739" s="6">
        <v>45906</v>
      </c>
      <c r="B5739" s="2">
        <v>57761</v>
      </c>
      <c r="C5739" s="2" t="s">
        <v>6517</v>
      </c>
      <c r="D5739" s="2" t="s">
        <v>7439</v>
      </c>
      <c r="E5739" s="1">
        <v>5552900</v>
      </c>
      <c r="F5739" s="8" t="s">
        <v>316</v>
      </c>
      <c r="G5739" s="1">
        <v>444232</v>
      </c>
      <c r="H5739" s="1">
        <v>5997132</v>
      </c>
      <c r="I5739" s="2" t="s">
        <v>1893</v>
      </c>
      <c r="J5739" s="2" t="s">
        <v>375</v>
      </c>
      <c r="K5739" s="1">
        <f>+VLOOKUP(B5739,[44]Sheet1!$A:$I,6,0)</f>
        <v>5552900</v>
      </c>
      <c r="L5739" s="1">
        <f t="shared" si="280"/>
        <v>0</v>
      </c>
      <c r="M5739" s="6">
        <f>+VLOOKUP(B5739,[44]Sheet1!$A:$I,9,0)</f>
        <v>45932</v>
      </c>
      <c r="N5739" t="s">
        <v>7562</v>
      </c>
      <c r="R5739" s="4"/>
    </row>
    <row r="5740" spans="1:18" hidden="1" x14ac:dyDescent="0.2">
      <c r="A5740" s="6">
        <v>45906</v>
      </c>
      <c r="B5740" s="2">
        <v>57762</v>
      </c>
      <c r="C5740" s="2" t="s">
        <v>6517</v>
      </c>
      <c r="D5740" s="2" t="s">
        <v>7440</v>
      </c>
      <c r="E5740" s="1">
        <v>1425000</v>
      </c>
      <c r="F5740" s="8" t="s">
        <v>316</v>
      </c>
      <c r="G5740" s="1">
        <v>114000</v>
      </c>
      <c r="H5740" s="1">
        <v>1539000</v>
      </c>
      <c r="I5740" s="2" t="s">
        <v>1893</v>
      </c>
      <c r="J5740" s="2" t="s">
        <v>375</v>
      </c>
      <c r="K5740" s="1">
        <f>+VLOOKUP(B5740,[44]Sheet1!$A:$I,6,0)</f>
        <v>1425000</v>
      </c>
      <c r="L5740" s="1">
        <f t="shared" si="280"/>
        <v>0</v>
      </c>
      <c r="M5740" s="6">
        <f>+VLOOKUP(B5740,[44]Sheet1!$A:$I,9,0)</f>
        <v>45932</v>
      </c>
      <c r="N5740" t="s">
        <v>7562</v>
      </c>
      <c r="R5740" s="4"/>
    </row>
    <row r="5741" spans="1:18" hidden="1" x14ac:dyDescent="0.2">
      <c r="A5741" s="6">
        <v>45906</v>
      </c>
      <c r="B5741" s="2">
        <v>57763</v>
      </c>
      <c r="C5741" s="2" t="s">
        <v>6517</v>
      </c>
      <c r="D5741" s="2" t="s">
        <v>7441</v>
      </c>
      <c r="E5741" s="1">
        <v>725000</v>
      </c>
      <c r="F5741" s="8" t="s">
        <v>316</v>
      </c>
      <c r="G5741" s="1">
        <v>58000</v>
      </c>
      <c r="H5741" s="1">
        <v>783000</v>
      </c>
      <c r="I5741" s="2" t="s">
        <v>1893</v>
      </c>
      <c r="J5741" s="2" t="s">
        <v>375</v>
      </c>
      <c r="K5741" s="1">
        <f>+VLOOKUP(B5741,[44]Sheet1!$A:$I,6,0)</f>
        <v>725000</v>
      </c>
      <c r="L5741" s="1">
        <f t="shared" si="280"/>
        <v>0</v>
      </c>
      <c r="M5741" s="6">
        <f>+VLOOKUP(B5741,[44]Sheet1!$A:$I,9,0)</f>
        <v>45932</v>
      </c>
      <c r="N5741" t="s">
        <v>7562</v>
      </c>
      <c r="R5741" s="4"/>
    </row>
    <row r="5742" spans="1:18" hidden="1" x14ac:dyDescent="0.2">
      <c r="A5742" s="6">
        <v>45906</v>
      </c>
      <c r="B5742" s="2">
        <v>57764</v>
      </c>
      <c r="C5742" s="2" t="s">
        <v>6517</v>
      </c>
      <c r="D5742" s="2" t="s">
        <v>7442</v>
      </c>
      <c r="E5742" s="1">
        <v>624160</v>
      </c>
      <c r="F5742" s="8" t="s">
        <v>316</v>
      </c>
      <c r="G5742" s="1">
        <v>49933</v>
      </c>
      <c r="H5742" s="1">
        <v>674093</v>
      </c>
      <c r="I5742" s="2" t="s">
        <v>1893</v>
      </c>
      <c r="J5742" s="2" t="s">
        <v>375</v>
      </c>
      <c r="K5742" s="1">
        <f>+VLOOKUP(B5742,[44]Sheet1!$A:$I,6,0)</f>
        <v>624163</v>
      </c>
      <c r="L5742" s="1">
        <f t="shared" si="280"/>
        <v>3</v>
      </c>
      <c r="M5742" s="6">
        <f>+VLOOKUP(B5742,[44]Sheet1!$A:$I,9,0)</f>
        <v>45932</v>
      </c>
      <c r="N5742" t="s">
        <v>7562</v>
      </c>
      <c r="R5742" s="4"/>
    </row>
    <row r="5743" spans="1:18" hidden="1" x14ac:dyDescent="0.2">
      <c r="A5743" s="6">
        <v>45906</v>
      </c>
      <c r="B5743" s="2">
        <v>57765</v>
      </c>
      <c r="C5743" s="2" t="s">
        <v>6517</v>
      </c>
      <c r="D5743" s="2" t="s">
        <v>7443</v>
      </c>
      <c r="E5743" s="1">
        <v>5169960</v>
      </c>
      <c r="F5743" s="8" t="s">
        <v>316</v>
      </c>
      <c r="G5743" s="1">
        <v>413597</v>
      </c>
      <c r="H5743" s="1">
        <v>5583557</v>
      </c>
      <c r="I5743" s="2" t="s">
        <v>1893</v>
      </c>
      <c r="J5743" s="2" t="s">
        <v>375</v>
      </c>
      <c r="K5743" s="1">
        <f>+VLOOKUP(B5743,[44]Sheet1!$A:$I,6,0)</f>
        <v>5169963</v>
      </c>
      <c r="L5743" s="1">
        <f t="shared" si="280"/>
        <v>3</v>
      </c>
      <c r="M5743" s="6">
        <f>+VLOOKUP(B5743,[44]Sheet1!$A:$I,9,0)</f>
        <v>45932</v>
      </c>
      <c r="N5743" t="s">
        <v>7562</v>
      </c>
      <c r="R5743" s="4"/>
    </row>
    <row r="5744" spans="1:18" hidden="1" x14ac:dyDescent="0.2">
      <c r="A5744" s="6">
        <v>45906</v>
      </c>
      <c r="B5744" s="2">
        <v>57766</v>
      </c>
      <c r="C5744" s="2" t="s">
        <v>6517</v>
      </c>
      <c r="D5744" s="2" t="s">
        <v>7444</v>
      </c>
      <c r="E5744" s="1">
        <v>11105800</v>
      </c>
      <c r="F5744" s="8" t="s">
        <v>316</v>
      </c>
      <c r="G5744" s="1">
        <v>888464</v>
      </c>
      <c r="H5744" s="1">
        <v>11994264</v>
      </c>
      <c r="I5744" s="2" t="s">
        <v>1893</v>
      </c>
      <c r="J5744" s="2" t="s">
        <v>375</v>
      </c>
      <c r="K5744" s="1">
        <f>+VLOOKUP(B5744,[44]Sheet1!$A:$I,6,0)</f>
        <v>11105800</v>
      </c>
      <c r="L5744" s="1">
        <f t="shared" si="280"/>
        <v>0</v>
      </c>
      <c r="M5744" s="6">
        <f>+VLOOKUP(B5744,[44]Sheet1!$A:$I,9,0)</f>
        <v>45932</v>
      </c>
      <c r="N5744" t="s">
        <v>7562</v>
      </c>
      <c r="R5744" s="4"/>
    </row>
    <row r="5745" spans="1:18" hidden="1" x14ac:dyDescent="0.2">
      <c r="A5745" s="6">
        <v>45906</v>
      </c>
      <c r="B5745" s="2">
        <v>57767</v>
      </c>
      <c r="C5745" s="2" t="s">
        <v>6517</v>
      </c>
      <c r="D5745" s="2" t="s">
        <v>7445</v>
      </c>
      <c r="E5745" s="1">
        <v>536025</v>
      </c>
      <c r="F5745" s="8" t="s">
        <v>316</v>
      </c>
      <c r="G5745" s="1">
        <v>42882</v>
      </c>
      <c r="H5745" s="1">
        <v>578907</v>
      </c>
      <c r="I5745" s="2" t="s">
        <v>1893</v>
      </c>
      <c r="J5745" s="2" t="s">
        <v>375</v>
      </c>
      <c r="K5745" s="1">
        <f>+VLOOKUP(B5745,[44]Sheet1!$A:$I,6,0)</f>
        <v>536025</v>
      </c>
      <c r="L5745" s="1">
        <f t="shared" si="280"/>
        <v>0</v>
      </c>
      <c r="M5745" s="6">
        <f>+VLOOKUP(B5745,[44]Sheet1!$A:$I,9,0)</f>
        <v>45932</v>
      </c>
      <c r="N5745" t="s">
        <v>7562</v>
      </c>
      <c r="R5745" s="4"/>
    </row>
    <row r="5746" spans="1:18" hidden="1" x14ac:dyDescent="0.2">
      <c r="A5746" s="6">
        <v>45906</v>
      </c>
      <c r="B5746" s="2">
        <v>57768</v>
      </c>
      <c r="C5746" s="2" t="s">
        <v>6517</v>
      </c>
      <c r="D5746" s="2" t="s">
        <v>7446</v>
      </c>
      <c r="E5746" s="1">
        <v>16658700</v>
      </c>
      <c r="F5746" s="8" t="s">
        <v>316</v>
      </c>
      <c r="G5746" s="1">
        <v>1332696</v>
      </c>
      <c r="H5746" s="1">
        <v>17991396</v>
      </c>
      <c r="I5746" s="2" t="s">
        <v>1893</v>
      </c>
      <c r="J5746" s="2" t="s">
        <v>375</v>
      </c>
      <c r="K5746" s="1">
        <f>+VLOOKUP(B5746,[44]Sheet1!$A:$I,6,0)</f>
        <v>16658700</v>
      </c>
      <c r="L5746" s="1">
        <f t="shared" si="280"/>
        <v>0</v>
      </c>
      <c r="M5746" s="6">
        <f>+VLOOKUP(B5746,[44]Sheet1!$A:$I,9,0)</f>
        <v>45932</v>
      </c>
      <c r="N5746" t="s">
        <v>7562</v>
      </c>
      <c r="R5746" s="4"/>
    </row>
    <row r="5747" spans="1:18" hidden="1" x14ac:dyDescent="0.2">
      <c r="A5747" s="6">
        <v>45906</v>
      </c>
      <c r="B5747" s="2">
        <v>57769</v>
      </c>
      <c r="C5747" s="2" t="s">
        <v>6517</v>
      </c>
      <c r="D5747" s="2" t="s">
        <v>7447</v>
      </c>
      <c r="E5747" s="1">
        <v>2194740</v>
      </c>
      <c r="F5747" s="8" t="s">
        <v>316</v>
      </c>
      <c r="G5747" s="1">
        <v>175579</v>
      </c>
      <c r="H5747" s="1">
        <v>2370319</v>
      </c>
      <c r="I5747" s="2" t="s">
        <v>1893</v>
      </c>
      <c r="J5747" s="2" t="s">
        <v>375</v>
      </c>
      <c r="K5747" s="1">
        <f>+VLOOKUP(B5747,[44]Sheet1!$A:$I,6,0)</f>
        <v>2194738</v>
      </c>
      <c r="L5747" s="1">
        <f t="shared" si="280"/>
        <v>-2</v>
      </c>
      <c r="M5747" s="6">
        <f>+VLOOKUP(B5747,[44]Sheet1!$A:$I,9,0)</f>
        <v>45932</v>
      </c>
      <c r="N5747" t="s">
        <v>7562</v>
      </c>
      <c r="R5747" s="4"/>
    </row>
    <row r="5748" spans="1:18" hidden="1" x14ac:dyDescent="0.2">
      <c r="A5748" s="6">
        <v>45908</v>
      </c>
      <c r="B5748" s="2" t="s">
        <v>7560</v>
      </c>
      <c r="C5748" s="2" t="s">
        <v>7272</v>
      </c>
      <c r="D5748" s="2" t="s">
        <v>7448</v>
      </c>
      <c r="E5748" s="1">
        <v>-311401</v>
      </c>
      <c r="F5748" s="8" t="s">
        <v>316</v>
      </c>
      <c r="G5748" s="1">
        <v>-24912</v>
      </c>
      <c r="H5748" s="1">
        <v>-336313</v>
      </c>
      <c r="I5748" s="2" t="s">
        <v>24</v>
      </c>
      <c r="J5748" s="2" t="s">
        <v>349</v>
      </c>
      <c r="K5748" s="1">
        <f>+VLOOKUP(B5748,[44]Sheet1!$A:$I,6,0)</f>
        <v>-311401</v>
      </c>
      <c r="L5748" s="1">
        <f t="shared" si="280"/>
        <v>0</v>
      </c>
      <c r="M5748" s="6">
        <f>+VLOOKUP(B5748,[44]Sheet1!$A:$I,9,0)</f>
        <v>45932</v>
      </c>
      <c r="N5748" t="s">
        <v>7562</v>
      </c>
      <c r="R5748" s="4"/>
    </row>
    <row r="5749" spans="1:18" hidden="1" x14ac:dyDescent="0.2">
      <c r="A5749" s="6">
        <v>45909</v>
      </c>
      <c r="B5749" s="2">
        <v>57906</v>
      </c>
      <c r="C5749" s="2" t="s">
        <v>6517</v>
      </c>
      <c r="D5749" s="2" t="s">
        <v>7449</v>
      </c>
      <c r="E5749" s="1">
        <v>1425000</v>
      </c>
      <c r="F5749" s="8" t="s">
        <v>316</v>
      </c>
      <c r="G5749" s="1">
        <v>114000</v>
      </c>
      <c r="H5749" s="1">
        <v>1539000</v>
      </c>
      <c r="I5749" s="2" t="s">
        <v>1222</v>
      </c>
      <c r="J5749" s="2" t="s">
        <v>915</v>
      </c>
      <c r="K5749" s="1">
        <f>+VLOOKUP(B5749,[44]Sheet1!$A:$I,6,0)</f>
        <v>1425000</v>
      </c>
      <c r="L5749" s="1">
        <f t="shared" si="280"/>
        <v>0</v>
      </c>
      <c r="M5749" s="6">
        <f>+VLOOKUP(B5749,[44]Sheet1!$A:$I,9,0)</f>
        <v>45932</v>
      </c>
      <c r="N5749" t="s">
        <v>7562</v>
      </c>
      <c r="R5749" s="4"/>
    </row>
    <row r="5750" spans="1:18" hidden="1" x14ac:dyDescent="0.2">
      <c r="A5750" s="6">
        <v>45909</v>
      </c>
      <c r="B5750" s="2">
        <v>57907</v>
      </c>
      <c r="C5750" s="2" t="s">
        <v>6517</v>
      </c>
      <c r="D5750" s="2" t="s">
        <v>7450</v>
      </c>
      <c r="E5750" s="1">
        <v>1248320</v>
      </c>
      <c r="F5750" s="8" t="s">
        <v>316</v>
      </c>
      <c r="G5750" s="1">
        <v>99866</v>
      </c>
      <c r="H5750" s="1">
        <v>1348186</v>
      </c>
      <c r="I5750" s="2" t="s">
        <v>1222</v>
      </c>
      <c r="J5750" s="2" t="s">
        <v>915</v>
      </c>
      <c r="K5750" s="1">
        <f>+VLOOKUP(B5750,[44]Sheet1!$A:$I,6,0)</f>
        <v>1248325</v>
      </c>
      <c r="L5750" s="1">
        <f t="shared" si="280"/>
        <v>5</v>
      </c>
      <c r="M5750" s="6">
        <f>+VLOOKUP(B5750,[44]Sheet1!$A:$I,9,0)</f>
        <v>45932</v>
      </c>
      <c r="N5750" t="s">
        <v>7562</v>
      </c>
      <c r="R5750" s="4"/>
    </row>
    <row r="5751" spans="1:18" hidden="1" x14ac:dyDescent="0.2">
      <c r="A5751" s="6">
        <v>45909</v>
      </c>
      <c r="B5751" s="2">
        <v>57908</v>
      </c>
      <c r="C5751" s="2" t="s">
        <v>6517</v>
      </c>
      <c r="D5751" s="2" t="s">
        <v>7451</v>
      </c>
      <c r="E5751" s="1">
        <v>1668610</v>
      </c>
      <c r="F5751" s="8" t="s">
        <v>316</v>
      </c>
      <c r="G5751" s="1">
        <v>133489</v>
      </c>
      <c r="H5751" s="1">
        <v>1802099</v>
      </c>
      <c r="I5751" s="2" t="s">
        <v>1222</v>
      </c>
      <c r="J5751" s="2" t="s">
        <v>915</v>
      </c>
      <c r="K5751" s="1">
        <f>+VLOOKUP(B5751,[44]Sheet1!$A:$I,6,0)</f>
        <v>1668613</v>
      </c>
      <c r="L5751" s="1">
        <f t="shared" si="280"/>
        <v>3</v>
      </c>
      <c r="M5751" s="6">
        <f>+VLOOKUP(B5751,[44]Sheet1!$A:$I,9,0)</f>
        <v>45932</v>
      </c>
      <c r="N5751" t="s">
        <v>7562</v>
      </c>
      <c r="R5751" s="4"/>
    </row>
    <row r="5752" spans="1:18" hidden="1" x14ac:dyDescent="0.2">
      <c r="A5752" s="6">
        <v>45909</v>
      </c>
      <c r="B5752" s="2">
        <v>57909</v>
      </c>
      <c r="C5752" s="2" t="s">
        <v>6517</v>
      </c>
      <c r="D5752" s="2" t="s">
        <v>7452</v>
      </c>
      <c r="E5752" s="1">
        <v>1425000</v>
      </c>
      <c r="F5752" s="8" t="s">
        <v>316</v>
      </c>
      <c r="G5752" s="1">
        <v>114000</v>
      </c>
      <c r="H5752" s="1">
        <v>1539000</v>
      </c>
      <c r="I5752" s="2" t="s">
        <v>2355</v>
      </c>
      <c r="J5752" s="2" t="s">
        <v>2013</v>
      </c>
      <c r="K5752" s="1">
        <f>+VLOOKUP(B5752,[44]Sheet1!$A:$I,6,0)</f>
        <v>1425000</v>
      </c>
      <c r="L5752" s="1">
        <f t="shared" si="280"/>
        <v>0</v>
      </c>
      <c r="M5752" s="6">
        <f>+VLOOKUP(B5752,[44]Sheet1!$A:$I,9,0)</f>
        <v>45932</v>
      </c>
      <c r="N5752" t="s">
        <v>7562</v>
      </c>
      <c r="R5752" s="4"/>
    </row>
    <row r="5753" spans="1:18" hidden="1" x14ac:dyDescent="0.2">
      <c r="A5753" s="6">
        <v>45909</v>
      </c>
      <c r="B5753" s="2">
        <v>57910</v>
      </c>
      <c r="C5753" s="2" t="s">
        <v>6517</v>
      </c>
      <c r="D5753" s="2" t="s">
        <v>7453</v>
      </c>
      <c r="E5753" s="1">
        <v>2144100</v>
      </c>
      <c r="F5753" s="8" t="s">
        <v>316</v>
      </c>
      <c r="G5753" s="1">
        <v>171528</v>
      </c>
      <c r="H5753" s="1">
        <v>2315628</v>
      </c>
      <c r="I5753" s="2" t="s">
        <v>124</v>
      </c>
      <c r="J5753" s="2" t="s">
        <v>1197</v>
      </c>
      <c r="K5753" s="1">
        <f>+VLOOKUP(B5753,[44]Sheet1!$A:$I,6,0)</f>
        <v>2144100</v>
      </c>
      <c r="L5753" s="1">
        <f t="shared" si="280"/>
        <v>0</v>
      </c>
      <c r="M5753" s="6">
        <f>+VLOOKUP(B5753,[44]Sheet1!$A:$I,9,0)</f>
        <v>45932</v>
      </c>
      <c r="N5753" t="s">
        <v>7562</v>
      </c>
      <c r="R5753" s="4"/>
    </row>
    <row r="5754" spans="1:18" hidden="1" x14ac:dyDescent="0.2">
      <c r="A5754" s="6">
        <v>45909</v>
      </c>
      <c r="B5754" s="2">
        <v>57911</v>
      </c>
      <c r="C5754" s="2" t="s">
        <v>6517</v>
      </c>
      <c r="D5754" s="2" t="s">
        <v>7454</v>
      </c>
      <c r="E5754" s="1">
        <v>1248320</v>
      </c>
      <c r="F5754" s="8" t="s">
        <v>316</v>
      </c>
      <c r="G5754" s="1">
        <v>99866</v>
      </c>
      <c r="H5754" s="1">
        <v>1348186</v>
      </c>
      <c r="I5754" s="2" t="s">
        <v>124</v>
      </c>
      <c r="J5754" s="2" t="s">
        <v>1197</v>
      </c>
      <c r="K5754" s="1">
        <f>+VLOOKUP(B5754,[44]Sheet1!$A:$I,6,0)</f>
        <v>1248325</v>
      </c>
      <c r="L5754" s="1">
        <f t="shared" si="280"/>
        <v>5</v>
      </c>
      <c r="M5754" s="6">
        <f>+VLOOKUP(B5754,[44]Sheet1!$A:$I,9,0)</f>
        <v>45932</v>
      </c>
      <c r="N5754" t="s">
        <v>7562</v>
      </c>
      <c r="R5754" s="4"/>
    </row>
    <row r="5755" spans="1:18" hidden="1" x14ac:dyDescent="0.2">
      <c r="A5755" s="6">
        <v>45909</v>
      </c>
      <c r="B5755" s="2">
        <v>57912</v>
      </c>
      <c r="C5755" s="2" t="s">
        <v>6517</v>
      </c>
      <c r="D5755" s="2" t="s">
        <v>7455</v>
      </c>
      <c r="E5755" s="1">
        <v>1248320</v>
      </c>
      <c r="F5755" s="8" t="s">
        <v>316</v>
      </c>
      <c r="G5755" s="1">
        <v>99866</v>
      </c>
      <c r="H5755" s="1">
        <v>1348186</v>
      </c>
      <c r="I5755" s="2" t="s">
        <v>2818</v>
      </c>
      <c r="J5755" s="2" t="s">
        <v>364</v>
      </c>
      <c r="K5755" s="1">
        <f>+VLOOKUP(B5755,[44]Sheet1!$A:$I,6,0)</f>
        <v>1248325</v>
      </c>
      <c r="L5755" s="1">
        <f t="shared" si="280"/>
        <v>5</v>
      </c>
      <c r="M5755" s="6">
        <f>+VLOOKUP(B5755,[44]Sheet1!$A:$I,9,0)</f>
        <v>45932</v>
      </c>
      <c r="N5755" t="s">
        <v>7562</v>
      </c>
      <c r="R5755" s="4"/>
    </row>
    <row r="5756" spans="1:18" hidden="1" x14ac:dyDescent="0.2">
      <c r="A5756" s="6">
        <v>45909</v>
      </c>
      <c r="B5756" s="2">
        <v>57914</v>
      </c>
      <c r="C5756" s="2" t="s">
        <v>6517</v>
      </c>
      <c r="D5756" s="2" t="s">
        <v>7456</v>
      </c>
      <c r="E5756" s="1">
        <v>1248320</v>
      </c>
      <c r="F5756" s="8" t="s">
        <v>316</v>
      </c>
      <c r="G5756" s="1">
        <v>99866</v>
      </c>
      <c r="H5756" s="1">
        <v>1348186</v>
      </c>
      <c r="I5756" s="2" t="s">
        <v>1554</v>
      </c>
      <c r="J5756" s="2" t="s">
        <v>2830</v>
      </c>
      <c r="K5756" s="1">
        <f>+VLOOKUP(B5756,[44]Sheet1!$A:$I,6,0)</f>
        <v>1248325</v>
      </c>
      <c r="L5756" s="1">
        <f t="shared" si="280"/>
        <v>5</v>
      </c>
      <c r="M5756" s="6">
        <f>+VLOOKUP(B5756,[44]Sheet1!$A:$I,9,0)</f>
        <v>45932</v>
      </c>
      <c r="N5756" t="s">
        <v>7562</v>
      </c>
      <c r="R5756" s="4"/>
    </row>
    <row r="5757" spans="1:18" hidden="1" x14ac:dyDescent="0.2">
      <c r="A5757" s="6">
        <v>45909</v>
      </c>
      <c r="B5757" s="2">
        <v>57916</v>
      </c>
      <c r="C5757" s="2" t="s">
        <v>6517</v>
      </c>
      <c r="D5757" s="2" t="s">
        <v>7457</v>
      </c>
      <c r="E5757" s="1">
        <v>1248320</v>
      </c>
      <c r="F5757" s="8" t="s">
        <v>316</v>
      </c>
      <c r="G5757" s="1">
        <v>99866</v>
      </c>
      <c r="H5757" s="1">
        <v>1348186</v>
      </c>
      <c r="I5757" s="2" t="s">
        <v>1554</v>
      </c>
      <c r="J5757" s="2" t="s">
        <v>2830</v>
      </c>
      <c r="K5757" s="1">
        <f>+VLOOKUP(B5757,[44]Sheet1!$A:$I,6,0)</f>
        <v>1248325</v>
      </c>
      <c r="L5757" s="1">
        <f t="shared" si="280"/>
        <v>5</v>
      </c>
      <c r="M5757" s="6">
        <f>+VLOOKUP(B5757,[44]Sheet1!$A:$I,9,0)</f>
        <v>45932</v>
      </c>
      <c r="N5757" t="s">
        <v>7562</v>
      </c>
      <c r="R5757" s="4"/>
    </row>
    <row r="5758" spans="1:18" hidden="1" x14ac:dyDescent="0.2">
      <c r="A5758" s="6">
        <v>45909</v>
      </c>
      <c r="B5758" s="2">
        <v>57918</v>
      </c>
      <c r="C5758" s="2" t="s">
        <v>6517</v>
      </c>
      <c r="D5758" s="2" t="s">
        <v>7458</v>
      </c>
      <c r="E5758" s="1">
        <v>1248320</v>
      </c>
      <c r="F5758" s="8" t="s">
        <v>316</v>
      </c>
      <c r="G5758" s="1">
        <v>99866</v>
      </c>
      <c r="H5758" s="1">
        <v>1348186</v>
      </c>
      <c r="I5758" s="2" t="s">
        <v>431</v>
      </c>
      <c r="J5758" s="2" t="s">
        <v>2857</v>
      </c>
      <c r="K5758" s="1">
        <f>+VLOOKUP(B5758,[44]Sheet1!$A:$I,6,0)</f>
        <v>1248325</v>
      </c>
      <c r="L5758" s="1">
        <f t="shared" si="280"/>
        <v>5</v>
      </c>
      <c r="M5758" s="6">
        <f>+VLOOKUP(B5758,[44]Sheet1!$A:$I,9,0)</f>
        <v>45932</v>
      </c>
      <c r="N5758" t="s">
        <v>7562</v>
      </c>
      <c r="R5758" s="4"/>
    </row>
    <row r="5759" spans="1:18" hidden="1" x14ac:dyDescent="0.2">
      <c r="A5759" s="6">
        <v>45909</v>
      </c>
      <c r="B5759" s="2">
        <v>57926</v>
      </c>
      <c r="C5759" s="2" t="s">
        <v>6517</v>
      </c>
      <c r="D5759" s="2" t="s">
        <v>7459</v>
      </c>
      <c r="E5759" s="1">
        <v>501830</v>
      </c>
      <c r="F5759" s="8" t="s">
        <v>316</v>
      </c>
      <c r="G5759" s="1">
        <v>40146</v>
      </c>
      <c r="H5759" s="1">
        <v>541976</v>
      </c>
      <c r="I5759" s="2" t="s">
        <v>1796</v>
      </c>
      <c r="J5759" s="2" t="s">
        <v>913</v>
      </c>
      <c r="K5759" s="1">
        <f>+VLOOKUP(B5759,[44]Sheet1!$A:$I,6,0)</f>
        <v>501825</v>
      </c>
      <c r="L5759" s="1">
        <f t="shared" si="280"/>
        <v>-5</v>
      </c>
      <c r="M5759" s="6">
        <f>+VLOOKUP(B5759,[44]Sheet1!$A:$I,9,0)</f>
        <v>45932</v>
      </c>
      <c r="N5759" t="s">
        <v>7562</v>
      </c>
      <c r="R5759" s="4"/>
    </row>
    <row r="5760" spans="1:18" hidden="1" x14ac:dyDescent="0.2">
      <c r="A5760" s="6">
        <v>45909</v>
      </c>
      <c r="B5760" s="2">
        <v>57929</v>
      </c>
      <c r="C5760" s="2" t="s">
        <v>6517</v>
      </c>
      <c r="D5760" s="2" t="s">
        <v>7460</v>
      </c>
      <c r="E5760" s="1">
        <v>1361495</v>
      </c>
      <c r="F5760" s="8" t="s">
        <v>316</v>
      </c>
      <c r="G5760" s="1">
        <v>108920</v>
      </c>
      <c r="H5760" s="1">
        <v>1470415</v>
      </c>
      <c r="I5760" s="2" t="s">
        <v>2339</v>
      </c>
      <c r="J5760" s="2" t="s">
        <v>1408</v>
      </c>
      <c r="K5760" s="1">
        <f>+VLOOKUP(B5760,[44]Sheet1!$A:$I,6,0)</f>
        <v>1361500</v>
      </c>
      <c r="L5760" s="1">
        <f t="shared" si="280"/>
        <v>5</v>
      </c>
      <c r="M5760" s="6">
        <f>+VLOOKUP(B5760,[44]Sheet1!$A:$I,9,0)</f>
        <v>45932</v>
      </c>
      <c r="N5760" t="s">
        <v>7562</v>
      </c>
      <c r="R5760" s="4"/>
    </row>
    <row r="5761" spans="1:18" hidden="1" x14ac:dyDescent="0.2">
      <c r="A5761" s="6">
        <v>45909</v>
      </c>
      <c r="B5761" s="2">
        <v>57931</v>
      </c>
      <c r="C5761" s="2" t="s">
        <v>6517</v>
      </c>
      <c r="D5761" s="2" t="s">
        <v>7461</v>
      </c>
      <c r="E5761" s="1">
        <v>1248320</v>
      </c>
      <c r="F5761" s="8" t="s">
        <v>316</v>
      </c>
      <c r="G5761" s="1">
        <v>99866</v>
      </c>
      <c r="H5761" s="1">
        <v>1348186</v>
      </c>
      <c r="I5761" s="2" t="s">
        <v>2339</v>
      </c>
      <c r="J5761" s="2" t="s">
        <v>1408</v>
      </c>
      <c r="K5761" s="1">
        <f>+VLOOKUP(B5761,[44]Sheet1!$A:$I,6,0)</f>
        <v>1248325</v>
      </c>
      <c r="L5761" s="1">
        <f t="shared" si="280"/>
        <v>5</v>
      </c>
      <c r="M5761" s="6">
        <f>+VLOOKUP(B5761,[44]Sheet1!$A:$I,9,0)</f>
        <v>45932</v>
      </c>
      <c r="N5761" t="s">
        <v>7562</v>
      </c>
      <c r="R5761" s="4"/>
    </row>
    <row r="5762" spans="1:18" hidden="1" x14ac:dyDescent="0.2">
      <c r="A5762" s="6">
        <v>45909</v>
      </c>
      <c r="B5762" s="2">
        <v>57933</v>
      </c>
      <c r="C5762" s="2" t="s">
        <v>6517</v>
      </c>
      <c r="D5762" s="2" t="s">
        <v>7462</v>
      </c>
      <c r="E5762" s="1">
        <v>808945</v>
      </c>
      <c r="F5762" s="8" t="s">
        <v>316</v>
      </c>
      <c r="G5762" s="1">
        <v>64716</v>
      </c>
      <c r="H5762" s="1">
        <v>873661</v>
      </c>
      <c r="I5762" s="2" t="s">
        <v>944</v>
      </c>
      <c r="J5762" s="2" t="s">
        <v>319</v>
      </c>
      <c r="K5762" s="1">
        <f>+VLOOKUP(B5762,[44]Sheet1!$A:$I,6,0)</f>
        <v>808950</v>
      </c>
      <c r="L5762" s="1">
        <f t="shared" si="280"/>
        <v>5</v>
      </c>
      <c r="M5762" s="6">
        <f>+VLOOKUP(B5762,[44]Sheet1!$A:$I,9,0)</f>
        <v>45932</v>
      </c>
      <c r="N5762" t="s">
        <v>7562</v>
      </c>
      <c r="R5762" s="4"/>
    </row>
    <row r="5763" spans="1:18" hidden="1" x14ac:dyDescent="0.2">
      <c r="A5763" s="6">
        <v>45912</v>
      </c>
      <c r="B5763" s="2">
        <v>59013</v>
      </c>
      <c r="C5763" s="2" t="s">
        <v>6517</v>
      </c>
      <c r="D5763" s="2" t="s">
        <v>7463</v>
      </c>
      <c r="E5763" s="1">
        <v>1003660</v>
      </c>
      <c r="F5763" s="8" t="s">
        <v>316</v>
      </c>
      <c r="G5763" s="1">
        <v>80293</v>
      </c>
      <c r="H5763" s="1">
        <v>1083953</v>
      </c>
      <c r="I5763" s="2" t="s">
        <v>2119</v>
      </c>
      <c r="J5763" s="2" t="s">
        <v>1150</v>
      </c>
      <c r="K5763" s="1">
        <f>+VLOOKUP(B5763,[44]Sheet1!$A:$I,6,0)</f>
        <v>1003663</v>
      </c>
      <c r="L5763" s="1">
        <f t="shared" si="280"/>
        <v>3</v>
      </c>
      <c r="M5763" s="6">
        <f>+VLOOKUP(B5763,[44]Sheet1!$A:$I,9,0)</f>
        <v>45932</v>
      </c>
      <c r="N5763" t="s">
        <v>7562</v>
      </c>
      <c r="R5763" s="4"/>
    </row>
    <row r="5764" spans="1:18" hidden="1" x14ac:dyDescent="0.2">
      <c r="A5764" s="6">
        <v>45912</v>
      </c>
      <c r="B5764" s="2">
        <v>59014</v>
      </c>
      <c r="C5764" s="2" t="s">
        <v>6517</v>
      </c>
      <c r="D5764" s="2" t="s">
        <v>7464</v>
      </c>
      <c r="E5764" s="1">
        <v>1003660</v>
      </c>
      <c r="F5764" s="8" t="s">
        <v>316</v>
      </c>
      <c r="G5764" s="1">
        <v>80293</v>
      </c>
      <c r="H5764" s="1">
        <v>1083953</v>
      </c>
      <c r="I5764" s="2" t="s">
        <v>2355</v>
      </c>
      <c r="J5764" s="2" t="s">
        <v>2013</v>
      </c>
      <c r="K5764" s="1">
        <f>+VLOOKUP(B5764,[44]Sheet1!$A:$I,6,0)</f>
        <v>1003663</v>
      </c>
      <c r="L5764" s="1">
        <f t="shared" si="280"/>
        <v>3</v>
      </c>
      <c r="M5764" s="6">
        <f>+VLOOKUP(B5764,[44]Sheet1!$A:$I,9,0)</f>
        <v>45932</v>
      </c>
      <c r="N5764" t="s">
        <v>7562</v>
      </c>
      <c r="R5764" s="4"/>
    </row>
    <row r="5765" spans="1:18" hidden="1" x14ac:dyDescent="0.2">
      <c r="A5765" s="6">
        <v>45912</v>
      </c>
      <c r="B5765" s="2">
        <v>59015</v>
      </c>
      <c r="C5765" s="2" t="s">
        <v>6517</v>
      </c>
      <c r="D5765" s="2" t="s">
        <v>7465</v>
      </c>
      <c r="E5765" s="1">
        <v>1003660</v>
      </c>
      <c r="F5765" s="8" t="s">
        <v>316</v>
      </c>
      <c r="G5765" s="1">
        <v>80293</v>
      </c>
      <c r="H5765" s="1">
        <v>1083953</v>
      </c>
      <c r="I5765" s="2" t="s">
        <v>2355</v>
      </c>
      <c r="J5765" s="2" t="s">
        <v>2013</v>
      </c>
      <c r="K5765" s="1">
        <f>+VLOOKUP(B5765,[44]Sheet1!$A:$I,6,0)</f>
        <v>1003663</v>
      </c>
      <c r="L5765" s="1">
        <f t="shared" si="280"/>
        <v>3</v>
      </c>
      <c r="M5765" s="6">
        <f>+VLOOKUP(B5765,[44]Sheet1!$A:$I,9,0)</f>
        <v>45932</v>
      </c>
      <c r="N5765" t="s">
        <v>7562</v>
      </c>
      <c r="R5765" s="4"/>
    </row>
    <row r="5766" spans="1:18" hidden="1" x14ac:dyDescent="0.2">
      <c r="A5766" s="6">
        <v>45912</v>
      </c>
      <c r="B5766" s="2">
        <v>59016</v>
      </c>
      <c r="C5766" s="2" t="s">
        <v>6517</v>
      </c>
      <c r="D5766" s="2" t="s">
        <v>7466</v>
      </c>
      <c r="E5766" s="1">
        <v>3744960</v>
      </c>
      <c r="F5766" s="8" t="s">
        <v>316</v>
      </c>
      <c r="G5766" s="1">
        <v>299597</v>
      </c>
      <c r="H5766" s="1">
        <v>4044557</v>
      </c>
      <c r="I5766" s="2" t="s">
        <v>2355</v>
      </c>
      <c r="J5766" s="2" t="s">
        <v>2013</v>
      </c>
      <c r="K5766" s="1">
        <f>+VLOOKUP(B5766,[44]Sheet1!$A:$I,6,0)</f>
        <v>3744963</v>
      </c>
      <c r="L5766" s="1">
        <f t="shared" si="280"/>
        <v>3</v>
      </c>
      <c r="M5766" s="6">
        <f>+VLOOKUP(B5766,[44]Sheet1!$A:$I,9,0)</f>
        <v>45932</v>
      </c>
      <c r="N5766" t="s">
        <v>7562</v>
      </c>
      <c r="R5766" s="4"/>
    </row>
    <row r="5767" spans="1:18" hidden="1" x14ac:dyDescent="0.2">
      <c r="A5767" s="6">
        <v>45912</v>
      </c>
      <c r="B5767" s="2">
        <v>59017</v>
      </c>
      <c r="C5767" s="2" t="s">
        <v>6517</v>
      </c>
      <c r="D5767" s="2" t="s">
        <v>7467</v>
      </c>
      <c r="E5767" s="1">
        <v>1923660</v>
      </c>
      <c r="F5767" s="8" t="s">
        <v>316</v>
      </c>
      <c r="G5767" s="1">
        <v>153893</v>
      </c>
      <c r="H5767" s="1">
        <v>2077553</v>
      </c>
      <c r="I5767" s="2" t="s">
        <v>2355</v>
      </c>
      <c r="J5767" s="2" t="s">
        <v>2013</v>
      </c>
      <c r="K5767" s="1">
        <f>+VLOOKUP(B5767,[44]Sheet1!$A:$I,6,0)</f>
        <v>1923663</v>
      </c>
      <c r="L5767" s="1">
        <f t="shared" si="280"/>
        <v>3</v>
      </c>
      <c r="M5767" s="6">
        <f>+VLOOKUP(B5767,[44]Sheet1!$A:$I,9,0)</f>
        <v>45932</v>
      </c>
      <c r="N5767" t="s">
        <v>7562</v>
      </c>
      <c r="R5767" s="4"/>
    </row>
    <row r="5768" spans="1:18" hidden="1" x14ac:dyDescent="0.2">
      <c r="A5768" s="6">
        <v>45912</v>
      </c>
      <c r="B5768" s="2">
        <v>59018</v>
      </c>
      <c r="C5768" s="2" t="s">
        <v>6517</v>
      </c>
      <c r="D5768" s="2" t="s">
        <v>7468</v>
      </c>
      <c r="E5768" s="1">
        <v>2618810</v>
      </c>
      <c r="F5768" s="8" t="s">
        <v>316</v>
      </c>
      <c r="G5768" s="1">
        <v>209505</v>
      </c>
      <c r="H5768" s="1">
        <v>2828315</v>
      </c>
      <c r="I5768" s="2" t="s">
        <v>2355</v>
      </c>
      <c r="J5768" s="2" t="s">
        <v>2013</v>
      </c>
      <c r="K5768" s="1">
        <f>+VLOOKUP(B5768,[44]Sheet1!$A:$I,6,0)</f>
        <v>2618813</v>
      </c>
      <c r="L5768" s="1">
        <f t="shared" si="280"/>
        <v>3</v>
      </c>
      <c r="M5768" s="6">
        <f>+VLOOKUP(B5768,[44]Sheet1!$A:$I,9,0)</f>
        <v>45932</v>
      </c>
      <c r="N5768" t="s">
        <v>7562</v>
      </c>
      <c r="R5768" s="4"/>
    </row>
    <row r="5769" spans="1:18" hidden="1" x14ac:dyDescent="0.2">
      <c r="A5769" s="6">
        <v>45912</v>
      </c>
      <c r="B5769" s="2">
        <v>59019</v>
      </c>
      <c r="C5769" s="2" t="s">
        <v>6517</v>
      </c>
      <c r="D5769" s="2" t="s">
        <v>7469</v>
      </c>
      <c r="E5769" s="1">
        <v>1248320</v>
      </c>
      <c r="F5769" s="8" t="s">
        <v>316</v>
      </c>
      <c r="G5769" s="1">
        <v>99866</v>
      </c>
      <c r="H5769" s="1">
        <v>1348186</v>
      </c>
      <c r="I5769" s="2" t="s">
        <v>2445</v>
      </c>
      <c r="J5769" s="2" t="s">
        <v>1098</v>
      </c>
      <c r="K5769" s="1">
        <f>+VLOOKUP(B5769,[44]Sheet1!$A:$I,6,0)</f>
        <v>1248325</v>
      </c>
      <c r="L5769" s="1">
        <f t="shared" si="280"/>
        <v>5</v>
      </c>
      <c r="M5769" s="6">
        <f>+VLOOKUP(B5769,[44]Sheet1!$A:$I,9,0)</f>
        <v>45932</v>
      </c>
      <c r="N5769" t="s">
        <v>7562</v>
      </c>
      <c r="R5769" s="4"/>
    </row>
    <row r="5770" spans="1:18" hidden="1" x14ac:dyDescent="0.2">
      <c r="A5770" s="6">
        <v>45912</v>
      </c>
      <c r="B5770" s="2">
        <v>59020</v>
      </c>
      <c r="C5770" s="2" t="s">
        <v>6517</v>
      </c>
      <c r="D5770" s="2" t="s">
        <v>7470</v>
      </c>
      <c r="E5770" s="1">
        <v>1248320</v>
      </c>
      <c r="F5770" s="8" t="s">
        <v>316</v>
      </c>
      <c r="G5770" s="1">
        <v>99866</v>
      </c>
      <c r="H5770" s="1">
        <v>1348186</v>
      </c>
      <c r="I5770" s="2" t="s">
        <v>944</v>
      </c>
      <c r="J5770" s="2" t="s">
        <v>319</v>
      </c>
      <c r="K5770" s="1">
        <f>+VLOOKUP(B5770,[44]Sheet1!$A:$I,6,0)</f>
        <v>1248325</v>
      </c>
      <c r="L5770" s="1">
        <f t="shared" si="280"/>
        <v>5</v>
      </c>
      <c r="M5770" s="6">
        <f>+VLOOKUP(B5770,[44]Sheet1!$A:$I,9,0)</f>
        <v>45932</v>
      </c>
      <c r="N5770" t="s">
        <v>7562</v>
      </c>
      <c r="R5770" s="4"/>
    </row>
    <row r="5771" spans="1:18" hidden="1" x14ac:dyDescent="0.2">
      <c r="A5771" s="6">
        <v>45912</v>
      </c>
      <c r="B5771" s="2">
        <v>59021</v>
      </c>
      <c r="C5771" s="2" t="s">
        <v>6517</v>
      </c>
      <c r="D5771" s="2" t="s">
        <v>7471</v>
      </c>
      <c r="E5771" s="1">
        <v>1248320</v>
      </c>
      <c r="F5771" s="8" t="s">
        <v>316</v>
      </c>
      <c r="G5771" s="1">
        <v>99866</v>
      </c>
      <c r="H5771" s="1">
        <v>1348186</v>
      </c>
      <c r="I5771" s="2" t="s">
        <v>944</v>
      </c>
      <c r="J5771" s="2" t="s">
        <v>319</v>
      </c>
      <c r="K5771" s="1">
        <f>+VLOOKUP(B5771,[44]Sheet1!$A:$I,6,0)</f>
        <v>1248325</v>
      </c>
      <c r="L5771" s="1">
        <f t="shared" si="280"/>
        <v>5</v>
      </c>
      <c r="M5771" s="6">
        <f>+VLOOKUP(B5771,[44]Sheet1!$A:$I,9,0)</f>
        <v>45932</v>
      </c>
      <c r="N5771" t="s">
        <v>7562</v>
      </c>
      <c r="R5771" s="4"/>
    </row>
    <row r="5772" spans="1:18" hidden="1" x14ac:dyDescent="0.2">
      <c r="A5772" s="6">
        <v>45913</v>
      </c>
      <c r="B5772" s="2">
        <v>59473</v>
      </c>
      <c r="C5772" s="2" t="s">
        <v>6517</v>
      </c>
      <c r="D5772" s="2" t="s">
        <v>7472</v>
      </c>
      <c r="E5772" s="1">
        <v>558030</v>
      </c>
      <c r="F5772" s="8" t="s">
        <v>316</v>
      </c>
      <c r="G5772" s="1">
        <v>44642</v>
      </c>
      <c r="H5772" s="1">
        <v>602672</v>
      </c>
      <c r="I5772" s="2" t="s">
        <v>1796</v>
      </c>
      <c r="J5772" s="2" t="s">
        <v>913</v>
      </c>
      <c r="K5772" s="1">
        <f>+VLOOKUP(B5772,[44]Sheet1!$A:$I,6,0)</f>
        <v>558025</v>
      </c>
      <c r="L5772" s="1">
        <f t="shared" si="280"/>
        <v>-5</v>
      </c>
      <c r="M5772" s="6">
        <f>+VLOOKUP(B5772,[44]Sheet1!$A:$I,9,0)</f>
        <v>45932</v>
      </c>
      <c r="N5772" t="s">
        <v>7562</v>
      </c>
      <c r="R5772" s="4"/>
    </row>
    <row r="5773" spans="1:18" hidden="1" x14ac:dyDescent="0.2">
      <c r="A5773" s="6">
        <v>45913</v>
      </c>
      <c r="B5773" s="2">
        <v>59474</v>
      </c>
      <c r="C5773" s="2" t="s">
        <v>6517</v>
      </c>
      <c r="D5773" s="2" t="s">
        <v>7473</v>
      </c>
      <c r="E5773" s="1">
        <v>2702130</v>
      </c>
      <c r="F5773" s="8" t="s">
        <v>316</v>
      </c>
      <c r="G5773" s="1">
        <v>216170</v>
      </c>
      <c r="H5773" s="1">
        <v>2918300</v>
      </c>
      <c r="I5773" s="2" t="s">
        <v>1796</v>
      </c>
      <c r="J5773" s="2" t="s">
        <v>913</v>
      </c>
      <c r="K5773" s="1">
        <f>+VLOOKUP(B5773,[44]Sheet1!$A:$I,6,0)</f>
        <v>2702125</v>
      </c>
      <c r="L5773" s="1">
        <f t="shared" si="280"/>
        <v>-5</v>
      </c>
      <c r="M5773" s="6">
        <f>+VLOOKUP(B5773,[44]Sheet1!$A:$I,9,0)</f>
        <v>45932</v>
      </c>
      <c r="N5773" t="s">
        <v>7562</v>
      </c>
      <c r="R5773" s="4"/>
    </row>
    <row r="5774" spans="1:18" hidden="1" x14ac:dyDescent="0.2">
      <c r="A5774" s="6">
        <v>45915</v>
      </c>
      <c r="B5774" s="2">
        <v>59528</v>
      </c>
      <c r="C5774" s="2" t="s">
        <v>6517</v>
      </c>
      <c r="D5774" s="2" t="s">
        <v>7474</v>
      </c>
      <c r="E5774" s="1">
        <v>1840000</v>
      </c>
      <c r="F5774" s="8" t="s">
        <v>316</v>
      </c>
      <c r="G5774" s="1">
        <v>147200</v>
      </c>
      <c r="H5774" s="1">
        <v>1987200</v>
      </c>
      <c r="I5774" s="2" t="s">
        <v>124</v>
      </c>
      <c r="J5774" s="2" t="s">
        <v>1197</v>
      </c>
      <c r="K5774" s="1">
        <f>+VLOOKUP(B5774,[44]Sheet1!$A:$I,6,0)</f>
        <v>1840000</v>
      </c>
      <c r="L5774" s="1">
        <f t="shared" si="280"/>
        <v>0</v>
      </c>
      <c r="M5774" s="6">
        <f>+VLOOKUP(B5774,[44]Sheet1!$A:$I,9,0)</f>
        <v>45932</v>
      </c>
      <c r="N5774" t="s">
        <v>7562</v>
      </c>
      <c r="R5774" s="4"/>
    </row>
    <row r="5775" spans="1:18" hidden="1" x14ac:dyDescent="0.2">
      <c r="A5775" s="6">
        <v>45915</v>
      </c>
      <c r="B5775" s="2">
        <v>59529</v>
      </c>
      <c r="C5775" s="2" t="s">
        <v>6517</v>
      </c>
      <c r="D5775" s="2" t="s">
        <v>7475</v>
      </c>
      <c r="E5775" s="1">
        <v>1110580</v>
      </c>
      <c r="F5775" s="8" t="s">
        <v>316</v>
      </c>
      <c r="G5775" s="1">
        <v>88846</v>
      </c>
      <c r="H5775" s="1">
        <v>1199426</v>
      </c>
      <c r="I5775" s="2" t="s">
        <v>2818</v>
      </c>
      <c r="J5775" s="2" t="s">
        <v>364</v>
      </c>
      <c r="K5775" s="1">
        <f>+VLOOKUP(B5775,[44]Sheet1!$A:$I,6,0)</f>
        <v>1110575</v>
      </c>
      <c r="L5775" s="1">
        <f t="shared" si="280"/>
        <v>-5</v>
      </c>
      <c r="M5775" s="6">
        <f>+VLOOKUP(B5775,[44]Sheet1!$A:$I,9,0)</f>
        <v>45932</v>
      </c>
      <c r="N5775" t="s">
        <v>7562</v>
      </c>
      <c r="R5775" s="4"/>
    </row>
    <row r="5776" spans="1:18" hidden="1" x14ac:dyDescent="0.2">
      <c r="A5776" s="6">
        <v>45915</v>
      </c>
      <c r="B5776" s="2">
        <v>59530</v>
      </c>
      <c r="C5776" s="2" t="s">
        <v>6517</v>
      </c>
      <c r="D5776" s="2" t="s">
        <v>7476</v>
      </c>
      <c r="E5776" s="1">
        <v>1110580</v>
      </c>
      <c r="F5776" s="8" t="s">
        <v>316</v>
      </c>
      <c r="G5776" s="1">
        <v>88846</v>
      </c>
      <c r="H5776" s="1">
        <v>1199426</v>
      </c>
      <c r="I5776" s="2" t="s">
        <v>944</v>
      </c>
      <c r="J5776" s="2" t="s">
        <v>319</v>
      </c>
      <c r="K5776" s="1">
        <f>+VLOOKUP(B5776,[44]Sheet1!$A:$I,6,0)</f>
        <v>1110575</v>
      </c>
      <c r="L5776" s="1">
        <f t="shared" si="280"/>
        <v>-5</v>
      </c>
      <c r="M5776" s="6">
        <f>+VLOOKUP(B5776,[44]Sheet1!$A:$I,9,0)</f>
        <v>45932</v>
      </c>
      <c r="N5776" t="s">
        <v>7562</v>
      </c>
      <c r="R5776" s="4"/>
    </row>
    <row r="5777" spans="1:18" hidden="1" x14ac:dyDescent="0.2">
      <c r="A5777" s="6">
        <v>45915</v>
      </c>
      <c r="B5777" s="2">
        <v>59580</v>
      </c>
      <c r="C5777" s="2" t="s">
        <v>6517</v>
      </c>
      <c r="D5777" s="2" t="s">
        <v>7477</v>
      </c>
      <c r="E5777" s="1">
        <v>725000</v>
      </c>
      <c r="F5777" s="8" t="s">
        <v>316</v>
      </c>
      <c r="G5777" s="1">
        <v>58000</v>
      </c>
      <c r="H5777" s="1">
        <v>783000</v>
      </c>
      <c r="I5777" s="2" t="s">
        <v>2339</v>
      </c>
      <c r="J5777" s="2" t="s">
        <v>1408</v>
      </c>
      <c r="K5777" s="1">
        <f>+VLOOKUP(B5777,[44]Sheet1!$A:$I,6,0)</f>
        <v>725000</v>
      </c>
      <c r="L5777" s="1">
        <f t="shared" si="280"/>
        <v>0</v>
      </c>
      <c r="M5777" s="6">
        <f>+VLOOKUP(B5777,[44]Sheet1!$A:$I,9,0)</f>
        <v>45932</v>
      </c>
      <c r="N5777" t="s">
        <v>7562</v>
      </c>
      <c r="R5777" s="4"/>
    </row>
    <row r="5778" spans="1:18" hidden="1" x14ac:dyDescent="0.2">
      <c r="A5778" s="6">
        <v>45915</v>
      </c>
      <c r="B5778" s="2">
        <v>59581</v>
      </c>
      <c r="C5778" s="2" t="s">
        <v>6517</v>
      </c>
      <c r="D5778" s="2" t="s">
        <v>7478</v>
      </c>
      <c r="E5778" s="1">
        <v>1575549</v>
      </c>
      <c r="F5778" s="8" t="s">
        <v>316</v>
      </c>
      <c r="G5778" s="1">
        <v>126044</v>
      </c>
      <c r="H5778" s="1">
        <v>1701593</v>
      </c>
      <c r="I5778" s="2" t="s">
        <v>24</v>
      </c>
      <c r="J5778" s="2" t="s">
        <v>349</v>
      </c>
      <c r="K5778" s="1">
        <f>+VLOOKUP(B5778,[44]Sheet1!$A:$I,6,0)</f>
        <v>1575550</v>
      </c>
      <c r="L5778" s="1">
        <f t="shared" si="280"/>
        <v>1</v>
      </c>
      <c r="M5778" s="6">
        <f>+VLOOKUP(B5778,[44]Sheet1!$A:$I,9,0)</f>
        <v>45932</v>
      </c>
      <c r="N5778" t="s">
        <v>7562</v>
      </c>
      <c r="R5778" s="4"/>
    </row>
    <row r="5779" spans="1:18" hidden="1" x14ac:dyDescent="0.2">
      <c r="A5779" s="6">
        <v>45915</v>
      </c>
      <c r="B5779" s="2">
        <v>59582</v>
      </c>
      <c r="C5779" s="2" t="s">
        <v>6517</v>
      </c>
      <c r="D5779" s="2" t="s">
        <v>7479</v>
      </c>
      <c r="E5779" s="1">
        <v>1425000</v>
      </c>
      <c r="F5779" s="8" t="s">
        <v>316</v>
      </c>
      <c r="G5779" s="1">
        <v>114000</v>
      </c>
      <c r="H5779" s="1">
        <v>1539000</v>
      </c>
      <c r="I5779" s="2" t="s">
        <v>2355</v>
      </c>
      <c r="J5779" s="2" t="s">
        <v>2013</v>
      </c>
      <c r="K5779" s="1">
        <f>+VLOOKUP(B5779,[44]Sheet1!$A:$I,6,0)</f>
        <v>1425000</v>
      </c>
      <c r="L5779" s="1">
        <f t="shared" si="280"/>
        <v>0</v>
      </c>
      <c r="M5779" s="6">
        <f>+VLOOKUP(B5779,[44]Sheet1!$A:$I,9,0)</f>
        <v>45932</v>
      </c>
      <c r="N5779" t="s">
        <v>7562</v>
      </c>
      <c r="R5779" s="4"/>
    </row>
    <row r="5780" spans="1:18" hidden="1" x14ac:dyDescent="0.2">
      <c r="A5780" s="6">
        <v>45915</v>
      </c>
      <c r="B5780" s="2">
        <v>59583</v>
      </c>
      <c r="C5780" s="2" t="s">
        <v>6517</v>
      </c>
      <c r="D5780" s="2" t="s">
        <v>7480</v>
      </c>
      <c r="E5780" s="1">
        <v>2953045</v>
      </c>
      <c r="F5780" s="8" t="s">
        <v>316</v>
      </c>
      <c r="G5780" s="1">
        <v>236244</v>
      </c>
      <c r="H5780" s="1">
        <v>3189289</v>
      </c>
      <c r="I5780" s="2" t="s">
        <v>944</v>
      </c>
      <c r="J5780" s="2" t="s">
        <v>319</v>
      </c>
      <c r="K5780" s="1">
        <f>+VLOOKUP(B5780,[44]Sheet1!$A:$I,6,0)</f>
        <v>2953050</v>
      </c>
      <c r="L5780" s="1">
        <f t="shared" si="280"/>
        <v>5</v>
      </c>
      <c r="M5780" s="6">
        <f>+VLOOKUP(B5780,[44]Sheet1!$A:$I,9,0)</f>
        <v>45932</v>
      </c>
      <c r="N5780" t="s">
        <v>7562</v>
      </c>
      <c r="R5780" s="4"/>
    </row>
    <row r="5781" spans="1:18" hidden="1" x14ac:dyDescent="0.2">
      <c r="A5781" s="6">
        <v>45915</v>
      </c>
      <c r="B5781" s="2">
        <v>59584</v>
      </c>
      <c r="C5781" s="2" t="s">
        <v>6517</v>
      </c>
      <c r="D5781" s="2" t="s">
        <v>7481</v>
      </c>
      <c r="E5781" s="1">
        <v>501830</v>
      </c>
      <c r="F5781" s="8" t="s">
        <v>316</v>
      </c>
      <c r="G5781" s="1">
        <v>40146</v>
      </c>
      <c r="H5781" s="1">
        <v>541976</v>
      </c>
      <c r="I5781" s="2" t="s">
        <v>124</v>
      </c>
      <c r="J5781" s="2" t="s">
        <v>1197</v>
      </c>
      <c r="K5781" s="1">
        <f>+VLOOKUP(B5781,[44]Sheet1!$A:$I,6,0)</f>
        <v>501825</v>
      </c>
      <c r="L5781" s="1">
        <f t="shared" si="280"/>
        <v>-5</v>
      </c>
      <c r="M5781" s="6">
        <f>+VLOOKUP(B5781,[44]Sheet1!$A:$I,9,0)</f>
        <v>45932</v>
      </c>
      <c r="N5781" t="s">
        <v>7562</v>
      </c>
      <c r="R5781" s="4"/>
    </row>
    <row r="5782" spans="1:18" hidden="1" x14ac:dyDescent="0.2">
      <c r="A5782" s="6">
        <v>45915</v>
      </c>
      <c r="B5782" s="2">
        <v>59585</v>
      </c>
      <c r="C5782" s="2" t="s">
        <v>6517</v>
      </c>
      <c r="D5782" s="2" t="s">
        <v>7482</v>
      </c>
      <c r="E5782" s="1">
        <v>2883150</v>
      </c>
      <c r="F5782" s="8" t="s">
        <v>316</v>
      </c>
      <c r="G5782" s="1">
        <v>230652</v>
      </c>
      <c r="H5782" s="1">
        <v>3113802</v>
      </c>
      <c r="I5782" s="2" t="s">
        <v>1222</v>
      </c>
      <c r="J5782" s="2" t="s">
        <v>915</v>
      </c>
      <c r="K5782" s="1">
        <f>+VLOOKUP(B5782,[44]Sheet1!$A:$I,6,0)</f>
        <v>2883150</v>
      </c>
      <c r="L5782" s="1">
        <f t="shared" si="280"/>
        <v>0</v>
      </c>
      <c r="M5782" s="6">
        <f>+VLOOKUP(B5782,[44]Sheet1!$A:$I,9,0)</f>
        <v>45932</v>
      </c>
      <c r="N5782" t="s">
        <v>7562</v>
      </c>
      <c r="R5782" s="4"/>
    </row>
    <row r="5783" spans="1:18" hidden="1" x14ac:dyDescent="0.2">
      <c r="A5783" s="6">
        <v>45916</v>
      </c>
      <c r="B5783" s="2">
        <v>59661</v>
      </c>
      <c r="C5783" s="2" t="s">
        <v>6517</v>
      </c>
      <c r="D5783" s="2" t="s">
        <v>7483</v>
      </c>
      <c r="E5783" s="1">
        <v>624160</v>
      </c>
      <c r="F5783" s="8" t="s">
        <v>316</v>
      </c>
      <c r="G5783" s="1">
        <v>49933</v>
      </c>
      <c r="H5783" s="1">
        <v>674093</v>
      </c>
      <c r="I5783" s="2" t="s">
        <v>1893</v>
      </c>
      <c r="J5783" s="2" t="s">
        <v>375</v>
      </c>
      <c r="K5783" s="1">
        <f>+VLOOKUP(B5783,[44]Sheet1!$A:$I,6,0)</f>
        <v>624163</v>
      </c>
      <c r="L5783" s="1">
        <f t="shared" si="280"/>
        <v>3</v>
      </c>
      <c r="M5783" s="6">
        <f>+VLOOKUP(B5783,[44]Sheet1!$A:$I,9,0)</f>
        <v>45932</v>
      </c>
      <c r="N5783" t="s">
        <v>7562</v>
      </c>
      <c r="R5783" s="4"/>
    </row>
    <row r="5784" spans="1:18" hidden="1" x14ac:dyDescent="0.2">
      <c r="A5784" s="6">
        <v>45916</v>
      </c>
      <c r="B5784" s="2">
        <v>59662</v>
      </c>
      <c r="C5784" s="2" t="s">
        <v>6517</v>
      </c>
      <c r="D5784" s="2" t="s">
        <v>7484</v>
      </c>
      <c r="E5784" s="1">
        <v>2535580</v>
      </c>
      <c r="F5784" s="8" t="s">
        <v>316</v>
      </c>
      <c r="G5784" s="1">
        <v>202846</v>
      </c>
      <c r="H5784" s="1">
        <v>2738426</v>
      </c>
      <c r="I5784" s="2" t="s">
        <v>1893</v>
      </c>
      <c r="J5784" s="2" t="s">
        <v>375</v>
      </c>
      <c r="K5784" s="1">
        <f>+VLOOKUP(B5784,[44]Sheet1!$A:$I,6,0)</f>
        <v>2535575</v>
      </c>
      <c r="L5784" s="1">
        <f t="shared" si="280"/>
        <v>-5</v>
      </c>
      <c r="M5784" s="6">
        <f>+VLOOKUP(B5784,[44]Sheet1!$A:$I,9,0)</f>
        <v>45932</v>
      </c>
      <c r="N5784" t="s">
        <v>7562</v>
      </c>
      <c r="R5784" s="4"/>
    </row>
    <row r="5785" spans="1:18" hidden="1" x14ac:dyDescent="0.2">
      <c r="A5785" s="6">
        <v>45916</v>
      </c>
      <c r="B5785" s="2">
        <v>59663</v>
      </c>
      <c r="C5785" s="2" t="s">
        <v>6517</v>
      </c>
      <c r="D5785" s="2" t="s">
        <v>7485</v>
      </c>
      <c r="E5785" s="1">
        <v>712500</v>
      </c>
      <c r="F5785" s="8" t="s">
        <v>316</v>
      </c>
      <c r="G5785" s="1">
        <v>57000</v>
      </c>
      <c r="H5785" s="1">
        <v>769500</v>
      </c>
      <c r="I5785" s="2" t="s">
        <v>1893</v>
      </c>
      <c r="J5785" s="2" t="s">
        <v>375</v>
      </c>
      <c r="K5785" s="1">
        <f>+VLOOKUP(B5785,[44]Sheet1!$A:$I,6,0)</f>
        <v>712500</v>
      </c>
      <c r="L5785" s="1">
        <f t="shared" si="280"/>
        <v>0</v>
      </c>
      <c r="M5785" s="6">
        <f>+VLOOKUP(B5785,[44]Sheet1!$A:$I,9,0)</f>
        <v>45932</v>
      </c>
      <c r="N5785" t="s">
        <v>7562</v>
      </c>
      <c r="R5785" s="4"/>
    </row>
    <row r="5786" spans="1:18" hidden="1" x14ac:dyDescent="0.2">
      <c r="A5786" s="6">
        <v>45916</v>
      </c>
      <c r="B5786" s="2">
        <v>59664</v>
      </c>
      <c r="C5786" s="2" t="s">
        <v>6517</v>
      </c>
      <c r="D5786" s="2" t="s">
        <v>7486</v>
      </c>
      <c r="E5786" s="1">
        <v>11105800</v>
      </c>
      <c r="F5786" s="8" t="s">
        <v>316</v>
      </c>
      <c r="G5786" s="1">
        <v>888464</v>
      </c>
      <c r="H5786" s="1">
        <v>11994264</v>
      </c>
      <c r="I5786" s="2" t="s">
        <v>1893</v>
      </c>
      <c r="J5786" s="2" t="s">
        <v>375</v>
      </c>
      <c r="K5786" s="1">
        <f>+VLOOKUP(B5786,[44]Sheet1!$A:$I,6,0)</f>
        <v>11105800</v>
      </c>
      <c r="L5786" s="1">
        <f t="shared" ref="L5786:L5849" si="281">+K5786-E5786</f>
        <v>0</v>
      </c>
      <c r="M5786" s="6">
        <f>+VLOOKUP(B5786,[44]Sheet1!$A:$I,9,0)</f>
        <v>45932</v>
      </c>
      <c r="N5786" t="s">
        <v>7562</v>
      </c>
      <c r="R5786" s="4"/>
    </row>
    <row r="5787" spans="1:18" hidden="1" x14ac:dyDescent="0.2">
      <c r="A5787" s="6">
        <v>45916</v>
      </c>
      <c r="B5787" s="2">
        <v>59665</v>
      </c>
      <c r="C5787" s="2" t="s">
        <v>6517</v>
      </c>
      <c r="D5787" s="2" t="s">
        <v>7487</v>
      </c>
      <c r="E5787" s="1">
        <v>5552900</v>
      </c>
      <c r="F5787" s="8" t="s">
        <v>316</v>
      </c>
      <c r="G5787" s="1">
        <v>444232</v>
      </c>
      <c r="H5787" s="1">
        <v>5997132</v>
      </c>
      <c r="I5787" s="2" t="s">
        <v>1893</v>
      </c>
      <c r="J5787" s="2" t="s">
        <v>375</v>
      </c>
      <c r="K5787" s="1">
        <f>+VLOOKUP(B5787,[44]Sheet1!$A:$I,6,0)</f>
        <v>5552900</v>
      </c>
      <c r="L5787" s="1">
        <f t="shared" si="281"/>
        <v>0</v>
      </c>
      <c r="M5787" s="6">
        <f>+VLOOKUP(B5787,[44]Sheet1!$A:$I,9,0)</f>
        <v>45932</v>
      </c>
      <c r="N5787" t="s">
        <v>7562</v>
      </c>
      <c r="R5787" s="4"/>
    </row>
    <row r="5788" spans="1:18" hidden="1" x14ac:dyDescent="0.2">
      <c r="A5788" s="6">
        <v>45916</v>
      </c>
      <c r="B5788" s="2">
        <v>59666</v>
      </c>
      <c r="C5788" s="2" t="s">
        <v>6517</v>
      </c>
      <c r="D5788" s="2" t="s">
        <v>7488</v>
      </c>
      <c r="E5788" s="1">
        <v>10994742</v>
      </c>
      <c r="F5788" s="8" t="s">
        <v>316</v>
      </c>
      <c r="G5788" s="1">
        <v>879579</v>
      </c>
      <c r="H5788" s="1">
        <v>11874321</v>
      </c>
      <c r="I5788" s="2" t="s">
        <v>1893</v>
      </c>
      <c r="J5788" s="2" t="s">
        <v>375</v>
      </c>
      <c r="K5788" s="1">
        <f>+VLOOKUP(B5788,[44]Sheet1!$A:$I,6,0)</f>
        <v>10994738</v>
      </c>
      <c r="L5788" s="1">
        <f t="shared" si="281"/>
        <v>-4</v>
      </c>
      <c r="M5788" s="6">
        <f>+VLOOKUP(B5788,[44]Sheet1!$A:$I,9,0)</f>
        <v>45932</v>
      </c>
      <c r="N5788" t="s">
        <v>7562</v>
      </c>
      <c r="R5788" s="4"/>
    </row>
    <row r="5789" spans="1:18" hidden="1" x14ac:dyDescent="0.2">
      <c r="A5789" s="6">
        <v>45916</v>
      </c>
      <c r="B5789" s="2">
        <v>59667</v>
      </c>
      <c r="C5789" s="2" t="s">
        <v>6517</v>
      </c>
      <c r="D5789" s="2" t="s">
        <v>7489</v>
      </c>
      <c r="E5789" s="1">
        <v>6110930</v>
      </c>
      <c r="F5789" s="8" t="s">
        <v>316</v>
      </c>
      <c r="G5789" s="1">
        <v>488874</v>
      </c>
      <c r="H5789" s="1">
        <v>6599804</v>
      </c>
      <c r="I5789" s="2" t="s">
        <v>1893</v>
      </c>
      <c r="J5789" s="2" t="s">
        <v>375</v>
      </c>
      <c r="K5789" s="1">
        <f>+VLOOKUP(B5789,[44]Sheet1!$A:$I,6,0)</f>
        <v>6110925</v>
      </c>
      <c r="L5789" s="1">
        <f t="shared" si="281"/>
        <v>-5</v>
      </c>
      <c r="M5789" s="6">
        <f>+VLOOKUP(B5789,[44]Sheet1!$A:$I,9,0)</f>
        <v>45932</v>
      </c>
      <c r="N5789" t="s">
        <v>7562</v>
      </c>
      <c r="R5789" s="4"/>
    </row>
    <row r="5790" spans="1:18" hidden="1" x14ac:dyDescent="0.2">
      <c r="A5790" s="6">
        <v>45916</v>
      </c>
      <c r="B5790" s="2">
        <v>59668</v>
      </c>
      <c r="C5790" s="2" t="s">
        <v>6517</v>
      </c>
      <c r="D5790" s="2" t="s">
        <v>7490</v>
      </c>
      <c r="E5790" s="1">
        <v>2112085</v>
      </c>
      <c r="F5790" s="8" t="s">
        <v>316</v>
      </c>
      <c r="G5790" s="1">
        <v>168967</v>
      </c>
      <c r="H5790" s="1">
        <v>2281052</v>
      </c>
      <c r="I5790" s="2" t="s">
        <v>1893</v>
      </c>
      <c r="J5790" s="2" t="s">
        <v>375</v>
      </c>
      <c r="K5790" s="1">
        <f>+VLOOKUP(B5790,[44]Sheet1!$A:$I,6,0)</f>
        <v>2112088</v>
      </c>
      <c r="L5790" s="1">
        <f t="shared" si="281"/>
        <v>3</v>
      </c>
      <c r="M5790" s="6">
        <f>+VLOOKUP(B5790,[44]Sheet1!$A:$I,9,0)</f>
        <v>45932</v>
      </c>
      <c r="N5790" t="s">
        <v>7562</v>
      </c>
      <c r="R5790" s="4"/>
    </row>
    <row r="5791" spans="1:18" hidden="1" x14ac:dyDescent="0.2">
      <c r="A5791" s="6">
        <v>45916</v>
      </c>
      <c r="B5791" s="2">
        <v>59669</v>
      </c>
      <c r="C5791" s="2" t="s">
        <v>6517</v>
      </c>
      <c r="D5791" s="2" t="s">
        <v>7491</v>
      </c>
      <c r="E5791" s="1">
        <v>712500</v>
      </c>
      <c r="F5791" s="8" t="s">
        <v>316</v>
      </c>
      <c r="G5791" s="1">
        <v>57000</v>
      </c>
      <c r="H5791" s="1">
        <v>769500</v>
      </c>
      <c r="I5791" s="2" t="s">
        <v>1893</v>
      </c>
      <c r="J5791" s="2" t="s">
        <v>375</v>
      </c>
      <c r="K5791" s="1">
        <f>+VLOOKUP(B5791,[44]Sheet1!$A:$I,6,0)</f>
        <v>712500</v>
      </c>
      <c r="L5791" s="1">
        <f t="shared" si="281"/>
        <v>0</v>
      </c>
      <c r="M5791" s="6">
        <f>+VLOOKUP(B5791,[44]Sheet1!$A:$I,9,0)</f>
        <v>45932</v>
      </c>
      <c r="N5791" t="s">
        <v>7562</v>
      </c>
      <c r="R5791" s="4"/>
    </row>
    <row r="5792" spans="1:18" hidden="1" x14ac:dyDescent="0.2">
      <c r="A5792" s="6">
        <v>45916</v>
      </c>
      <c r="B5792" s="2">
        <v>59670</v>
      </c>
      <c r="C5792" s="2" t="s">
        <v>6517</v>
      </c>
      <c r="D5792" s="2" t="s">
        <v>7492</v>
      </c>
      <c r="E5792" s="1">
        <v>13901765</v>
      </c>
      <c r="F5792" s="8" t="s">
        <v>316</v>
      </c>
      <c r="G5792" s="1">
        <v>1112141</v>
      </c>
      <c r="H5792" s="1">
        <v>15013906</v>
      </c>
      <c r="I5792" s="2" t="s">
        <v>2355</v>
      </c>
      <c r="J5792" s="2" t="s">
        <v>2013</v>
      </c>
      <c r="K5792" s="1">
        <f>+VLOOKUP(B5792,[44]Sheet1!$A:$I,6,0)</f>
        <v>13901763</v>
      </c>
      <c r="L5792" s="1">
        <f t="shared" si="281"/>
        <v>-2</v>
      </c>
      <c r="M5792" s="6">
        <f>+VLOOKUP(B5792,[44]Sheet1!$A:$I,9,0)</f>
        <v>45932</v>
      </c>
      <c r="N5792" t="s">
        <v>7562</v>
      </c>
      <c r="R5792" s="4"/>
    </row>
    <row r="5793" spans="1:18" hidden="1" x14ac:dyDescent="0.2">
      <c r="A5793" s="6">
        <v>45916</v>
      </c>
      <c r="B5793" s="2">
        <v>59671</v>
      </c>
      <c r="C5793" s="2" t="s">
        <v>6517</v>
      </c>
      <c r="D5793" s="2" t="s">
        <v>7493</v>
      </c>
      <c r="E5793" s="1">
        <v>3744960</v>
      </c>
      <c r="F5793" s="8" t="s">
        <v>316</v>
      </c>
      <c r="G5793" s="1">
        <v>299597</v>
      </c>
      <c r="H5793" s="1">
        <v>4044557</v>
      </c>
      <c r="I5793" s="2" t="s">
        <v>2355</v>
      </c>
      <c r="J5793" s="2" t="s">
        <v>2013</v>
      </c>
      <c r="K5793" s="1">
        <f>+VLOOKUP(B5793,[44]Sheet1!$A:$I,6,0)</f>
        <v>3744963</v>
      </c>
      <c r="L5793" s="1">
        <f t="shared" si="281"/>
        <v>3</v>
      </c>
      <c r="M5793" s="6">
        <f>+VLOOKUP(B5793,[44]Sheet1!$A:$I,9,0)</f>
        <v>45932</v>
      </c>
      <c r="N5793" t="s">
        <v>7562</v>
      </c>
      <c r="R5793" s="4"/>
    </row>
    <row r="5794" spans="1:18" hidden="1" x14ac:dyDescent="0.2">
      <c r="A5794" s="6">
        <v>45917</v>
      </c>
      <c r="B5794" s="2">
        <v>85</v>
      </c>
      <c r="C5794" s="2" t="s">
        <v>7333</v>
      </c>
      <c r="D5794" s="2" t="s">
        <v>7494</v>
      </c>
      <c r="E5794" s="1">
        <v>-334818</v>
      </c>
      <c r="F5794" s="8" t="s">
        <v>316</v>
      </c>
      <c r="G5794" s="1">
        <v>-26785</v>
      </c>
      <c r="H5794" s="1">
        <v>-361603</v>
      </c>
      <c r="I5794" s="2" t="s">
        <v>124</v>
      </c>
      <c r="J5794" s="2" t="s">
        <v>1197</v>
      </c>
      <c r="K5794" s="1">
        <f>+VLOOKUP(B5794,[44]Sheet1!$A:$I,6,0)</f>
        <v>-334818</v>
      </c>
      <c r="L5794" s="1">
        <f t="shared" si="281"/>
        <v>0</v>
      </c>
      <c r="M5794" s="6">
        <f>+VLOOKUP(B5794,[44]Sheet1!$A:$I,9,0)</f>
        <v>45932</v>
      </c>
      <c r="N5794" t="s">
        <v>7562</v>
      </c>
      <c r="R5794" s="4"/>
    </row>
    <row r="5795" spans="1:18" hidden="1" x14ac:dyDescent="0.2">
      <c r="A5795" s="6">
        <v>45917</v>
      </c>
      <c r="B5795" s="2">
        <v>86</v>
      </c>
      <c r="C5795" s="2" t="s">
        <v>7333</v>
      </c>
      <c r="D5795" s="2" t="s">
        <v>7494</v>
      </c>
      <c r="E5795" s="1">
        <v>-184000</v>
      </c>
      <c r="F5795" s="8" t="s">
        <v>316</v>
      </c>
      <c r="G5795" s="1">
        <v>-14720</v>
      </c>
      <c r="H5795" s="1">
        <v>-198720</v>
      </c>
      <c r="I5795" s="2" t="s">
        <v>124</v>
      </c>
      <c r="J5795" s="2" t="s">
        <v>1197</v>
      </c>
      <c r="K5795" s="1">
        <f>+VLOOKUP(B5795,[44]Sheet1!$A:$I,6,0)</f>
        <v>-184000</v>
      </c>
      <c r="L5795" s="1">
        <f t="shared" si="281"/>
        <v>0</v>
      </c>
      <c r="M5795" s="6">
        <f>+VLOOKUP(B5795,[44]Sheet1!$A:$I,9,0)</f>
        <v>45932</v>
      </c>
      <c r="N5795" t="s">
        <v>7562</v>
      </c>
      <c r="R5795" s="4"/>
    </row>
    <row r="5796" spans="1:18" hidden="1" x14ac:dyDescent="0.2">
      <c r="A5796" s="6">
        <v>45917</v>
      </c>
      <c r="B5796" s="2">
        <v>94</v>
      </c>
      <c r="C5796" s="2" t="s">
        <v>7495</v>
      </c>
      <c r="D5796" s="2" t="s">
        <v>7496</v>
      </c>
      <c r="E5796" s="1">
        <v>-750435</v>
      </c>
      <c r="F5796" s="8" t="s">
        <v>316</v>
      </c>
      <c r="G5796" s="1">
        <v>-60035</v>
      </c>
      <c r="H5796" s="1">
        <v>-810470</v>
      </c>
      <c r="I5796" s="2" t="s">
        <v>431</v>
      </c>
      <c r="J5796" s="2" t="s">
        <v>2857</v>
      </c>
      <c r="K5796" s="1">
        <f>+VLOOKUP(B5796,[44]Sheet1!$A:$I,6,0)</f>
        <v>-750435</v>
      </c>
      <c r="L5796" s="1">
        <f t="shared" si="281"/>
        <v>0</v>
      </c>
      <c r="M5796" s="6">
        <f>+VLOOKUP(B5796,[44]Sheet1!$A:$I,9,0)</f>
        <v>45932</v>
      </c>
      <c r="N5796" t="s">
        <v>7562</v>
      </c>
      <c r="R5796" s="4"/>
    </row>
    <row r="5797" spans="1:18" hidden="1" x14ac:dyDescent="0.2">
      <c r="A5797" s="6">
        <v>45917</v>
      </c>
      <c r="B5797" s="2">
        <v>124</v>
      </c>
      <c r="C5797" s="2" t="s">
        <v>7497</v>
      </c>
      <c r="D5797" s="2" t="s">
        <v>7498</v>
      </c>
      <c r="E5797" s="1">
        <v>-713622</v>
      </c>
      <c r="F5797" s="8" t="s">
        <v>316</v>
      </c>
      <c r="G5797" s="1">
        <v>-57090</v>
      </c>
      <c r="H5797" s="1">
        <v>-770712</v>
      </c>
      <c r="I5797" s="2" t="s">
        <v>1893</v>
      </c>
      <c r="J5797" s="2" t="s">
        <v>375</v>
      </c>
      <c r="K5797" s="1">
        <f>+VLOOKUP(B5797,[44]Sheet1!$A:$I,6,0)</f>
        <v>-713622</v>
      </c>
      <c r="L5797" s="1">
        <f t="shared" si="281"/>
        <v>0</v>
      </c>
      <c r="M5797" s="6">
        <f>+VLOOKUP(B5797,[44]Sheet1!$A:$I,9,0)</f>
        <v>45932</v>
      </c>
      <c r="N5797" t="s">
        <v>7562</v>
      </c>
      <c r="R5797" s="4"/>
    </row>
    <row r="5798" spans="1:18" hidden="1" x14ac:dyDescent="0.2">
      <c r="A5798" s="6">
        <v>45917</v>
      </c>
      <c r="B5798" s="2">
        <v>176</v>
      </c>
      <c r="C5798" s="2" t="s">
        <v>7318</v>
      </c>
      <c r="D5798" s="2" t="s">
        <v>7499</v>
      </c>
      <c r="E5798" s="1">
        <v>-111058</v>
      </c>
      <c r="F5798" s="8" t="s">
        <v>316</v>
      </c>
      <c r="G5798" s="1">
        <v>-8885</v>
      </c>
      <c r="H5798" s="1">
        <v>-119943</v>
      </c>
      <c r="I5798" s="2" t="s">
        <v>1900</v>
      </c>
      <c r="J5798" s="2" t="s">
        <v>441</v>
      </c>
      <c r="K5798" s="1">
        <f>+VLOOKUP(B5798,[44]Sheet1!$A:$I,6,0)</f>
        <v>-111058</v>
      </c>
      <c r="L5798" s="1">
        <f t="shared" si="281"/>
        <v>0</v>
      </c>
      <c r="M5798" s="6">
        <f>+VLOOKUP(B5798,[44]Sheet1!$A:$I,9,0)</f>
        <v>45932</v>
      </c>
      <c r="N5798" t="s">
        <v>7562</v>
      </c>
      <c r="R5798" s="4"/>
    </row>
    <row r="5799" spans="1:18" hidden="1" x14ac:dyDescent="0.2">
      <c r="A5799" s="6">
        <v>45917</v>
      </c>
      <c r="B5799" s="2">
        <v>182</v>
      </c>
      <c r="C5799" s="2" t="s">
        <v>7318</v>
      </c>
      <c r="D5799" s="2" t="s">
        <v>7500</v>
      </c>
      <c r="E5799" s="1">
        <v>-1196000</v>
      </c>
      <c r="F5799" s="8" t="s">
        <v>316</v>
      </c>
      <c r="G5799" s="1">
        <v>-95680</v>
      </c>
      <c r="H5799" s="1">
        <v>-1291680</v>
      </c>
      <c r="I5799" s="2" t="s">
        <v>1900</v>
      </c>
      <c r="J5799" s="2" t="s">
        <v>441</v>
      </c>
      <c r="K5799" s="1">
        <f>+VLOOKUP(B5799,[44]Sheet1!$A:$I,6,0)</f>
        <v>-1196000</v>
      </c>
      <c r="L5799" s="1">
        <f t="shared" si="281"/>
        <v>0</v>
      </c>
      <c r="M5799" s="6">
        <f>+VLOOKUP(B5799,[44]Sheet1!$A:$I,9,0)</f>
        <v>45932</v>
      </c>
      <c r="N5799" t="s">
        <v>7562</v>
      </c>
      <c r="R5799" s="4"/>
    </row>
    <row r="5800" spans="1:18" hidden="1" x14ac:dyDescent="0.2">
      <c r="A5800" s="6">
        <v>45917</v>
      </c>
      <c r="B5800" s="2">
        <v>59764</v>
      </c>
      <c r="C5800" s="2" t="s">
        <v>6517</v>
      </c>
      <c r="D5800" s="2" t="s">
        <v>7501</v>
      </c>
      <c r="E5800" s="1">
        <v>2950580</v>
      </c>
      <c r="F5800" s="8" t="s">
        <v>316</v>
      </c>
      <c r="G5800" s="1">
        <v>236046</v>
      </c>
      <c r="H5800" s="1">
        <v>3186626</v>
      </c>
      <c r="I5800" s="2" t="s">
        <v>2119</v>
      </c>
      <c r="J5800" s="2" t="s">
        <v>1150</v>
      </c>
      <c r="K5800" s="1">
        <f>+VLOOKUP(B5800,[44]Sheet1!$A:$I,6,0)</f>
        <v>2950575</v>
      </c>
      <c r="L5800" s="1">
        <f t="shared" si="281"/>
        <v>-5</v>
      </c>
      <c r="M5800" s="6">
        <f>+VLOOKUP(B5800,[44]Sheet1!$A:$I,9,0)</f>
        <v>45932</v>
      </c>
      <c r="N5800" t="s">
        <v>7562</v>
      </c>
      <c r="R5800" s="4"/>
    </row>
    <row r="5801" spans="1:18" hidden="1" x14ac:dyDescent="0.2">
      <c r="A5801" s="6">
        <v>45919</v>
      </c>
      <c r="B5801" s="2">
        <v>60770</v>
      </c>
      <c r="C5801" s="2" t="s">
        <v>6517</v>
      </c>
      <c r="D5801" s="2" t="s">
        <v>7502</v>
      </c>
      <c r="E5801" s="1">
        <v>2144100</v>
      </c>
      <c r="F5801" s="8" t="s">
        <v>316</v>
      </c>
      <c r="G5801" s="1">
        <v>171528</v>
      </c>
      <c r="H5801" s="1">
        <v>2315628</v>
      </c>
      <c r="I5801" s="2" t="s">
        <v>2339</v>
      </c>
      <c r="J5801" s="2" t="s">
        <v>1408</v>
      </c>
      <c r="K5801" s="1">
        <f>+VLOOKUP(B5801,[44]Sheet1!$A:$I,6,0)</f>
        <v>2144100</v>
      </c>
      <c r="L5801" s="1">
        <f t="shared" si="281"/>
        <v>0</v>
      </c>
      <c r="M5801" s="6">
        <f>+VLOOKUP(B5801,[44]Sheet1!$A:$I,9,0)</f>
        <v>45932</v>
      </c>
      <c r="N5801" t="s">
        <v>7562</v>
      </c>
      <c r="R5801" s="4"/>
    </row>
    <row r="5802" spans="1:18" hidden="1" x14ac:dyDescent="0.2">
      <c r="A5802" s="6">
        <v>45919</v>
      </c>
      <c r="B5802" s="2">
        <v>60771</v>
      </c>
      <c r="C5802" s="2" t="s">
        <v>6517</v>
      </c>
      <c r="D5802" s="2" t="s">
        <v>7503</v>
      </c>
      <c r="E5802" s="1">
        <v>4602480</v>
      </c>
      <c r="F5802" s="8" t="s">
        <v>316</v>
      </c>
      <c r="G5802" s="1">
        <v>368198</v>
      </c>
      <c r="H5802" s="1">
        <v>4970678</v>
      </c>
      <c r="I5802" s="2" t="s">
        <v>2445</v>
      </c>
      <c r="J5802" s="2" t="s">
        <v>1098</v>
      </c>
      <c r="K5802" s="1">
        <f>+VLOOKUP(B5802,[44]Sheet1!$A:$I,6,0)</f>
        <v>4602475</v>
      </c>
      <c r="L5802" s="1">
        <f t="shared" si="281"/>
        <v>-5</v>
      </c>
      <c r="M5802" s="6">
        <f>+VLOOKUP(B5802,[44]Sheet1!$A:$I,9,0)</f>
        <v>45932</v>
      </c>
      <c r="N5802" t="s">
        <v>7562</v>
      </c>
      <c r="R5802" s="4"/>
    </row>
    <row r="5803" spans="1:18" hidden="1" x14ac:dyDescent="0.2">
      <c r="A5803" s="6">
        <v>45919</v>
      </c>
      <c r="B5803" s="2">
        <v>60772</v>
      </c>
      <c r="C5803" s="2" t="s">
        <v>6517</v>
      </c>
      <c r="D5803" s="2" t="s">
        <v>7504</v>
      </c>
      <c r="E5803" s="1">
        <v>1248320</v>
      </c>
      <c r="F5803" s="8" t="s">
        <v>316</v>
      </c>
      <c r="G5803" s="1">
        <v>99866</v>
      </c>
      <c r="H5803" s="1">
        <v>1348186</v>
      </c>
      <c r="I5803" s="2" t="s">
        <v>2818</v>
      </c>
      <c r="J5803" s="2" t="s">
        <v>364</v>
      </c>
      <c r="K5803" s="1">
        <f>+VLOOKUP(B5803,[44]Sheet1!$A:$I,6,0)</f>
        <v>1248325</v>
      </c>
      <c r="L5803" s="1">
        <f t="shared" si="281"/>
        <v>5</v>
      </c>
      <c r="M5803" s="6">
        <f>+VLOOKUP(B5803,[44]Sheet1!$A:$I,9,0)</f>
        <v>45932</v>
      </c>
      <c r="N5803" t="s">
        <v>7562</v>
      </c>
      <c r="R5803" s="4"/>
    </row>
    <row r="5804" spans="1:18" hidden="1" x14ac:dyDescent="0.2">
      <c r="A5804" s="6">
        <v>45919</v>
      </c>
      <c r="B5804" s="2">
        <v>60773</v>
      </c>
      <c r="C5804" s="2" t="s">
        <v>6517</v>
      </c>
      <c r="D5804" s="2" t="s">
        <v>7505</v>
      </c>
      <c r="E5804" s="1">
        <v>1819159</v>
      </c>
      <c r="F5804" s="8" t="s">
        <v>316</v>
      </c>
      <c r="G5804" s="1">
        <v>145533</v>
      </c>
      <c r="H5804" s="1">
        <v>1964692</v>
      </c>
      <c r="I5804" s="2" t="s">
        <v>24</v>
      </c>
      <c r="J5804" s="2" t="s">
        <v>349</v>
      </c>
      <c r="K5804" s="1">
        <f>+VLOOKUP(B5804,[44]Sheet1!$A:$I,6,0)</f>
        <v>1819163</v>
      </c>
      <c r="L5804" s="1">
        <f t="shared" si="281"/>
        <v>4</v>
      </c>
      <c r="M5804" s="6">
        <f>+VLOOKUP(B5804,[44]Sheet1!$A:$I,9,0)</f>
        <v>45932</v>
      </c>
      <c r="N5804" t="s">
        <v>7562</v>
      </c>
      <c r="R5804" s="4"/>
    </row>
    <row r="5805" spans="1:18" hidden="1" x14ac:dyDescent="0.2">
      <c r="A5805" s="6">
        <v>45920</v>
      </c>
      <c r="B5805" s="2">
        <v>61219</v>
      </c>
      <c r="C5805" s="2" t="s">
        <v>6517</v>
      </c>
      <c r="D5805" s="2" t="s">
        <v>7506</v>
      </c>
      <c r="E5805" s="1">
        <v>150549</v>
      </c>
      <c r="F5805" s="8" t="s">
        <v>316</v>
      </c>
      <c r="G5805" s="1">
        <v>12044</v>
      </c>
      <c r="H5805" s="1">
        <v>162593</v>
      </c>
      <c r="I5805" s="2" t="s">
        <v>2818</v>
      </c>
      <c r="J5805" s="2" t="s">
        <v>364</v>
      </c>
      <c r="K5805" s="1">
        <f>+VLOOKUP(B5805,[44]Sheet1!$A:$I,6,0)</f>
        <v>150550</v>
      </c>
      <c r="L5805" s="1">
        <f t="shared" si="281"/>
        <v>1</v>
      </c>
      <c r="M5805" s="6">
        <f>+VLOOKUP(B5805,[44]Sheet1!$A:$I,9,0)</f>
        <v>45932</v>
      </c>
      <c r="N5805" t="s">
        <v>7562</v>
      </c>
      <c r="R5805" s="4"/>
    </row>
    <row r="5806" spans="1:18" hidden="1" x14ac:dyDescent="0.2">
      <c r="A5806" s="6">
        <v>45920</v>
      </c>
      <c r="B5806" s="2">
        <v>61232</v>
      </c>
      <c r="C5806" s="2" t="s">
        <v>6517</v>
      </c>
      <c r="D5806" s="2" t="s">
        <v>7507</v>
      </c>
      <c r="E5806" s="1">
        <v>4991135</v>
      </c>
      <c r="F5806" s="8" t="s">
        <v>316</v>
      </c>
      <c r="G5806" s="1">
        <v>399291</v>
      </c>
      <c r="H5806" s="1">
        <v>5390426</v>
      </c>
      <c r="I5806" s="2" t="s">
        <v>2355</v>
      </c>
      <c r="J5806" s="2" t="s">
        <v>2013</v>
      </c>
      <c r="K5806" s="1">
        <f>+VLOOKUP(B5806,[44]Sheet1!$A:$I,6,0)</f>
        <v>4991138</v>
      </c>
      <c r="L5806" s="1">
        <f t="shared" si="281"/>
        <v>3</v>
      </c>
      <c r="M5806" s="6">
        <f>+VLOOKUP(B5806,[44]Sheet1!$A:$I,9,0)</f>
        <v>45932</v>
      </c>
      <c r="N5806" t="s">
        <v>7562</v>
      </c>
      <c r="R5806" s="4"/>
    </row>
    <row r="5807" spans="1:18" hidden="1" x14ac:dyDescent="0.2">
      <c r="A5807" s="6">
        <v>45924</v>
      </c>
      <c r="B5807" s="2">
        <v>164</v>
      </c>
      <c r="C5807" s="2" t="s">
        <v>7272</v>
      </c>
      <c r="D5807" s="2" t="s">
        <v>7448</v>
      </c>
      <c r="E5807" s="1">
        <v>-111606</v>
      </c>
      <c r="F5807" s="8" t="s">
        <v>316</v>
      </c>
      <c r="G5807" s="1">
        <v>-8928</v>
      </c>
      <c r="H5807" s="1">
        <v>-120534</v>
      </c>
      <c r="I5807" s="2" t="s">
        <v>24</v>
      </c>
      <c r="J5807" s="2" t="s">
        <v>349</v>
      </c>
      <c r="K5807" s="1">
        <f>+VLOOKUP(B5807,[44]Sheet1!$A:$I,6,0)</f>
        <v>-111606</v>
      </c>
      <c r="L5807" s="1">
        <f t="shared" si="281"/>
        <v>0</v>
      </c>
      <c r="M5807" s="6">
        <f>+VLOOKUP(B5807,[44]Sheet1!$A:$I,9,0)</f>
        <v>45932</v>
      </c>
      <c r="N5807" t="s">
        <v>7562</v>
      </c>
      <c r="R5807" s="4"/>
    </row>
    <row r="5808" spans="1:18" hidden="1" x14ac:dyDescent="0.2">
      <c r="A5808" s="6">
        <v>45924</v>
      </c>
      <c r="B5808" s="2">
        <v>29</v>
      </c>
      <c r="C5808" s="2" t="s">
        <v>7508</v>
      </c>
      <c r="D5808" s="2" t="s">
        <v>7509</v>
      </c>
      <c r="E5808" s="1">
        <v>-700000</v>
      </c>
      <c r="F5808" s="8" t="s">
        <v>316</v>
      </c>
      <c r="G5808" s="1">
        <v>-56000</v>
      </c>
      <c r="H5808" s="1">
        <v>-756000</v>
      </c>
      <c r="I5808" s="2" t="s">
        <v>2354</v>
      </c>
      <c r="J5808" s="2" t="s">
        <v>442</v>
      </c>
      <c r="K5808" s="1">
        <f>+VLOOKUP(B5808,[44]Sheet1!$A:$I,6,0)</f>
        <v>-700000</v>
      </c>
      <c r="L5808" s="1">
        <f t="shared" si="281"/>
        <v>0</v>
      </c>
      <c r="M5808" s="6">
        <f>+VLOOKUP(B5808,[44]Sheet1!$A:$I,9,0)</f>
        <v>45932</v>
      </c>
      <c r="N5808" t="s">
        <v>7562</v>
      </c>
      <c r="R5808" s="4"/>
    </row>
    <row r="5809" spans="1:18" hidden="1" x14ac:dyDescent="0.2">
      <c r="A5809" s="6">
        <v>45924</v>
      </c>
      <c r="B5809" s="2" t="s">
        <v>7561</v>
      </c>
      <c r="C5809" s="2" t="s">
        <v>7301</v>
      </c>
      <c r="D5809" s="2" t="s">
        <v>7510</v>
      </c>
      <c r="E5809" s="1">
        <v>-3036180</v>
      </c>
      <c r="F5809" s="8" t="s">
        <v>316</v>
      </c>
      <c r="G5809" s="1">
        <v>-242894</v>
      </c>
      <c r="H5809" s="1">
        <v>-3279074</v>
      </c>
      <c r="I5809" s="2" t="s">
        <v>2818</v>
      </c>
      <c r="J5809" s="2" t="s">
        <v>364</v>
      </c>
      <c r="K5809" s="1">
        <f>+VLOOKUP(B5809,[44]Sheet1!$A:$I,6,0)</f>
        <v>-3036180</v>
      </c>
      <c r="L5809" s="1">
        <f t="shared" si="281"/>
        <v>0</v>
      </c>
      <c r="M5809" s="6">
        <f>+VLOOKUP(B5809,[44]Sheet1!$A:$I,9,0)</f>
        <v>45932</v>
      </c>
      <c r="N5809" t="s">
        <v>7562</v>
      </c>
      <c r="R5809" s="4"/>
    </row>
    <row r="5810" spans="1:18" hidden="1" x14ac:dyDescent="0.2">
      <c r="A5810" s="6">
        <v>45924</v>
      </c>
      <c r="B5810" s="2">
        <v>132</v>
      </c>
      <c r="C5810" s="2" t="s">
        <v>7511</v>
      </c>
      <c r="D5810" s="2" t="s">
        <v>7512</v>
      </c>
      <c r="E5810" s="1">
        <v>-2737110</v>
      </c>
      <c r="F5810" s="8" t="s">
        <v>316</v>
      </c>
      <c r="G5810" s="1">
        <v>-218969</v>
      </c>
      <c r="H5810" s="1">
        <v>-2956079</v>
      </c>
      <c r="I5810" s="2" t="s">
        <v>1796</v>
      </c>
      <c r="J5810" s="2" t="s">
        <v>913</v>
      </c>
      <c r="K5810" s="1">
        <f>+VLOOKUP(B5810,[44]Sheet1!$A:$I,6,0)</f>
        <v>-2737110</v>
      </c>
      <c r="L5810" s="1">
        <f t="shared" si="281"/>
        <v>0</v>
      </c>
      <c r="M5810" s="6">
        <f>+VLOOKUP(B5810,[44]Sheet1!$A:$I,9,0)</f>
        <v>45932</v>
      </c>
      <c r="N5810" t="s">
        <v>7562</v>
      </c>
      <c r="R5810" s="4"/>
    </row>
    <row r="5811" spans="1:18" hidden="1" x14ac:dyDescent="0.2">
      <c r="A5811" s="6">
        <v>45924</v>
      </c>
      <c r="B5811" s="2">
        <v>126</v>
      </c>
      <c r="C5811" s="2" t="s">
        <v>7301</v>
      </c>
      <c r="D5811" s="2" t="s">
        <v>7510</v>
      </c>
      <c r="E5811" s="1">
        <v>-2473715</v>
      </c>
      <c r="F5811" s="8" t="s">
        <v>316</v>
      </c>
      <c r="G5811" s="1">
        <v>-197897</v>
      </c>
      <c r="H5811" s="1">
        <v>-2671612</v>
      </c>
      <c r="I5811" s="2" t="s">
        <v>2818</v>
      </c>
      <c r="J5811" s="2" t="s">
        <v>364</v>
      </c>
      <c r="K5811" s="1">
        <f>+VLOOKUP(B5811,[44]Sheet1!$A:$I,6,0)</f>
        <v>-2473715</v>
      </c>
      <c r="L5811" s="1">
        <f t="shared" si="281"/>
        <v>0</v>
      </c>
      <c r="M5811" s="6">
        <f>+VLOOKUP(B5811,[44]Sheet1!$A:$I,9,0)</f>
        <v>45932</v>
      </c>
      <c r="N5811" t="s">
        <v>7562</v>
      </c>
      <c r="R5811" s="4"/>
    </row>
    <row r="5812" spans="1:18" hidden="1" x14ac:dyDescent="0.2">
      <c r="A5812" s="6">
        <v>45925</v>
      </c>
      <c r="B5812" s="2">
        <v>62711</v>
      </c>
      <c r="C5812" s="2" t="s">
        <v>6517</v>
      </c>
      <c r="D5812" s="2" t="s">
        <v>7513</v>
      </c>
      <c r="E5812" s="1">
        <v>1840000</v>
      </c>
      <c r="F5812" s="8" t="s">
        <v>316</v>
      </c>
      <c r="G5812" s="1">
        <v>147200</v>
      </c>
      <c r="H5812" s="1">
        <v>1987200</v>
      </c>
      <c r="I5812" s="2" t="s">
        <v>2445</v>
      </c>
      <c r="J5812" s="2" t="s">
        <v>1098</v>
      </c>
      <c r="K5812" s="1">
        <f>+VLOOKUP(B5812,[45]Sheet1!$A:$I,6,0)</f>
        <v>1840000</v>
      </c>
      <c r="L5812" s="1">
        <f t="shared" si="281"/>
        <v>0</v>
      </c>
      <c r="M5812" s="6">
        <f>+VLOOKUP(B5812,[45]Sheet1!$A:$I,9,0)</f>
        <v>45966</v>
      </c>
      <c r="N5812" t="s">
        <v>7718</v>
      </c>
      <c r="R5812" s="4"/>
    </row>
    <row r="5813" spans="1:18" hidden="1" x14ac:dyDescent="0.2">
      <c r="A5813" s="6">
        <v>45925</v>
      </c>
      <c r="B5813" s="2">
        <v>62712</v>
      </c>
      <c r="C5813" s="2" t="s">
        <v>6517</v>
      </c>
      <c r="D5813" s="2" t="s">
        <v>7514</v>
      </c>
      <c r="E5813" s="1">
        <v>1248320</v>
      </c>
      <c r="F5813" s="8" t="s">
        <v>316</v>
      </c>
      <c r="G5813" s="1">
        <v>99866</v>
      </c>
      <c r="H5813" s="1">
        <v>1348186</v>
      </c>
      <c r="I5813" s="2" t="s">
        <v>2354</v>
      </c>
      <c r="J5813" s="2" t="s">
        <v>442</v>
      </c>
      <c r="K5813" s="1">
        <f>+VLOOKUP(B5813,[44]Sheet1!$A:$I,6,0)</f>
        <v>1248325</v>
      </c>
      <c r="L5813" s="1">
        <f t="shared" si="281"/>
        <v>5</v>
      </c>
      <c r="M5813" s="6">
        <f>+VLOOKUP(B5813,[44]Sheet1!$A:$I,9,0)</f>
        <v>45932</v>
      </c>
      <c r="N5813" t="s">
        <v>7562</v>
      </c>
      <c r="R5813" s="4"/>
    </row>
    <row r="5814" spans="1:18" hidden="1" x14ac:dyDescent="0.2">
      <c r="A5814" s="6">
        <v>45925</v>
      </c>
      <c r="B5814" s="2">
        <v>62713</v>
      </c>
      <c r="C5814" s="2" t="s">
        <v>6517</v>
      </c>
      <c r="D5814" s="2" t="s">
        <v>7515</v>
      </c>
      <c r="E5814" s="1">
        <v>920000</v>
      </c>
      <c r="F5814" s="8" t="s">
        <v>316</v>
      </c>
      <c r="G5814" s="1">
        <v>73600</v>
      </c>
      <c r="H5814" s="1">
        <v>993600</v>
      </c>
      <c r="I5814" s="2" t="s">
        <v>1796</v>
      </c>
      <c r="J5814" s="2" t="s">
        <v>913</v>
      </c>
      <c r="K5814" s="1">
        <f>+VLOOKUP(B5814,[44]Sheet1!$A:$I,6,0)</f>
        <v>920000</v>
      </c>
      <c r="L5814" s="1">
        <f t="shared" si="281"/>
        <v>0</v>
      </c>
      <c r="M5814" s="6">
        <f>+VLOOKUP(B5814,[44]Sheet1!$A:$I,9,0)</f>
        <v>45932</v>
      </c>
      <c r="N5814" t="s">
        <v>7562</v>
      </c>
      <c r="R5814" s="4"/>
    </row>
    <row r="5815" spans="1:18" hidden="1" x14ac:dyDescent="0.2">
      <c r="A5815" s="6">
        <v>45925</v>
      </c>
      <c r="B5815" s="2">
        <v>62714</v>
      </c>
      <c r="C5815" s="2" t="s">
        <v>6517</v>
      </c>
      <c r="D5815" s="2" t="s">
        <v>7516</v>
      </c>
      <c r="E5815" s="1">
        <v>2477555</v>
      </c>
      <c r="F5815" s="8" t="s">
        <v>316</v>
      </c>
      <c r="G5815" s="1">
        <v>198204</v>
      </c>
      <c r="H5815" s="1">
        <v>2675759</v>
      </c>
      <c r="I5815" s="2" t="s">
        <v>2339</v>
      </c>
      <c r="J5815" s="2" t="s">
        <v>1408</v>
      </c>
      <c r="K5815" s="1">
        <f>+VLOOKUP(B5815,[44]Sheet1!$A:$I,6,0)</f>
        <v>2477550</v>
      </c>
      <c r="L5815" s="1">
        <f t="shared" si="281"/>
        <v>-5</v>
      </c>
      <c r="M5815" s="6">
        <f>+VLOOKUP(B5815,[44]Sheet1!$A:$I,9,0)</f>
        <v>45932</v>
      </c>
      <c r="N5815" t="s">
        <v>7562</v>
      </c>
      <c r="R5815" s="4"/>
    </row>
    <row r="5816" spans="1:18" hidden="1" x14ac:dyDescent="0.2">
      <c r="A5816" s="6">
        <v>45925</v>
      </c>
      <c r="B5816" s="2">
        <v>62715</v>
      </c>
      <c r="C5816" s="2" t="s">
        <v>6517</v>
      </c>
      <c r="D5816" s="2" t="s">
        <v>7517</v>
      </c>
      <c r="E5816" s="1">
        <v>558030</v>
      </c>
      <c r="F5816" s="8" t="s">
        <v>316</v>
      </c>
      <c r="G5816" s="1">
        <v>44642</v>
      </c>
      <c r="H5816" s="1">
        <v>602672</v>
      </c>
      <c r="I5816" s="2" t="s">
        <v>124</v>
      </c>
      <c r="J5816" s="2" t="s">
        <v>1197</v>
      </c>
      <c r="K5816" s="1">
        <f>+VLOOKUP(B5816,[44]Sheet1!$A:$I,6,0)</f>
        <v>558025</v>
      </c>
      <c r="L5816" s="1">
        <f t="shared" si="281"/>
        <v>-5</v>
      </c>
      <c r="M5816" s="6">
        <f>+VLOOKUP(B5816,[44]Sheet1!$A:$I,9,0)</f>
        <v>45932</v>
      </c>
      <c r="N5816" t="s">
        <v>7562</v>
      </c>
      <c r="R5816" s="4"/>
    </row>
    <row r="5817" spans="1:18" hidden="1" x14ac:dyDescent="0.2">
      <c r="A5817" s="6">
        <v>45925</v>
      </c>
      <c r="B5817" s="2">
        <v>62716</v>
      </c>
      <c r="C5817" s="2" t="s">
        <v>6517</v>
      </c>
      <c r="D5817" s="2" t="s">
        <v>7518</v>
      </c>
      <c r="E5817" s="1">
        <v>1840000</v>
      </c>
      <c r="F5817" s="8" t="s">
        <v>316</v>
      </c>
      <c r="G5817" s="1">
        <v>147200</v>
      </c>
      <c r="H5817" s="1">
        <v>1987200</v>
      </c>
      <c r="I5817" s="2" t="s">
        <v>2339</v>
      </c>
      <c r="J5817" s="2" t="s">
        <v>1408</v>
      </c>
      <c r="K5817" s="1">
        <f>+VLOOKUP(B5817,[44]Sheet1!$A:$I,6,0)</f>
        <v>1840000</v>
      </c>
      <c r="L5817" s="1">
        <f t="shared" si="281"/>
        <v>0</v>
      </c>
      <c r="M5817" s="6">
        <f>+VLOOKUP(B5817,[44]Sheet1!$A:$I,9,0)</f>
        <v>45932</v>
      </c>
      <c r="N5817" t="s">
        <v>7562</v>
      </c>
      <c r="R5817" s="4"/>
    </row>
    <row r="5818" spans="1:18" hidden="1" x14ac:dyDescent="0.2">
      <c r="A5818" s="6">
        <v>45925</v>
      </c>
      <c r="B5818" s="2">
        <v>62717</v>
      </c>
      <c r="C5818" s="2" t="s">
        <v>6517</v>
      </c>
      <c r="D5818" s="2" t="s">
        <v>7519</v>
      </c>
      <c r="E5818" s="1">
        <v>1248320</v>
      </c>
      <c r="F5818" s="8" t="s">
        <v>316</v>
      </c>
      <c r="G5818" s="1">
        <v>99866</v>
      </c>
      <c r="H5818" s="1">
        <v>1348186</v>
      </c>
      <c r="I5818" s="2" t="s">
        <v>944</v>
      </c>
      <c r="J5818" s="2" t="s">
        <v>319</v>
      </c>
      <c r="K5818" s="1">
        <f>+VLOOKUP(B5818,[44]Sheet1!$A:$I,6,0)</f>
        <v>1248325</v>
      </c>
      <c r="L5818" s="1">
        <f t="shared" si="281"/>
        <v>5</v>
      </c>
      <c r="M5818" s="6">
        <f>+VLOOKUP(B5818,[44]Sheet1!$A:$I,9,0)</f>
        <v>45932</v>
      </c>
      <c r="N5818" t="s">
        <v>7562</v>
      </c>
      <c r="R5818" s="4"/>
    </row>
    <row r="5819" spans="1:18" hidden="1" x14ac:dyDescent="0.2">
      <c r="A5819" s="6">
        <v>45925</v>
      </c>
      <c r="B5819" s="2">
        <v>62718</v>
      </c>
      <c r="C5819" s="2" t="s">
        <v>6517</v>
      </c>
      <c r="D5819" s="2" t="s">
        <v>7520</v>
      </c>
      <c r="E5819" s="1">
        <v>3508610</v>
      </c>
      <c r="F5819" s="8" t="s">
        <v>316</v>
      </c>
      <c r="G5819" s="1">
        <v>280689</v>
      </c>
      <c r="H5819" s="1">
        <v>3789299</v>
      </c>
      <c r="I5819" s="2" t="s">
        <v>944</v>
      </c>
      <c r="J5819" s="2" t="s">
        <v>319</v>
      </c>
      <c r="K5819" s="1">
        <f>+VLOOKUP(B5819,[44]Sheet1!$A:$I,6,0)</f>
        <v>3508613</v>
      </c>
      <c r="L5819" s="1">
        <f t="shared" si="281"/>
        <v>3</v>
      </c>
      <c r="M5819" s="6">
        <f>+VLOOKUP(B5819,[44]Sheet1!$A:$I,9,0)</f>
        <v>45932</v>
      </c>
      <c r="N5819" t="s">
        <v>7562</v>
      </c>
      <c r="R5819" s="4"/>
    </row>
    <row r="5820" spans="1:18" hidden="1" x14ac:dyDescent="0.2">
      <c r="A5820" s="6">
        <v>45925</v>
      </c>
      <c r="B5820" s="2">
        <v>62719</v>
      </c>
      <c r="C5820" s="2" t="s">
        <v>6517</v>
      </c>
      <c r="D5820" s="2" t="s">
        <v>7521</v>
      </c>
      <c r="E5820" s="1">
        <v>920000</v>
      </c>
      <c r="F5820" s="8" t="s">
        <v>316</v>
      </c>
      <c r="G5820" s="1">
        <v>73600</v>
      </c>
      <c r="H5820" s="1">
        <v>993600</v>
      </c>
      <c r="I5820" s="2" t="s">
        <v>1900</v>
      </c>
      <c r="J5820" s="2" t="s">
        <v>441</v>
      </c>
      <c r="K5820" s="1">
        <f>+VLOOKUP(B5820,[44]Sheet1!$A:$I,6,0)</f>
        <v>920000</v>
      </c>
      <c r="L5820" s="1">
        <f t="shared" si="281"/>
        <v>0</v>
      </c>
      <c r="M5820" s="6">
        <f>+VLOOKUP(B5820,[44]Sheet1!$A:$I,9,0)</f>
        <v>45932</v>
      </c>
      <c r="N5820" t="s">
        <v>7562</v>
      </c>
      <c r="R5820" s="4"/>
    </row>
    <row r="5821" spans="1:18" hidden="1" x14ac:dyDescent="0.2">
      <c r="A5821" s="6">
        <v>45925</v>
      </c>
      <c r="B5821" s="2">
        <v>62720</v>
      </c>
      <c r="C5821" s="2" t="s">
        <v>6517</v>
      </c>
      <c r="D5821" s="2" t="s">
        <v>7522</v>
      </c>
      <c r="E5821" s="1">
        <v>5298250</v>
      </c>
      <c r="F5821" s="8" t="s">
        <v>316</v>
      </c>
      <c r="G5821" s="1">
        <v>423860</v>
      </c>
      <c r="H5821" s="1">
        <v>5722110</v>
      </c>
      <c r="I5821" s="2" t="s">
        <v>1900</v>
      </c>
      <c r="J5821" s="2" t="s">
        <v>441</v>
      </c>
      <c r="K5821" s="1">
        <f>+VLOOKUP(B5821,[44]Sheet1!$A:$I,6,0)</f>
        <v>5298250</v>
      </c>
      <c r="L5821" s="1">
        <f t="shared" si="281"/>
        <v>0</v>
      </c>
      <c r="M5821" s="6">
        <f>+VLOOKUP(B5821,[44]Sheet1!$A:$I,9,0)</f>
        <v>45932</v>
      </c>
      <c r="N5821" t="s">
        <v>7562</v>
      </c>
      <c r="R5821" s="4"/>
    </row>
    <row r="5822" spans="1:18" hidden="1" x14ac:dyDescent="0.2">
      <c r="A5822" s="6">
        <v>45927</v>
      </c>
      <c r="B5822" s="2">
        <v>63243</v>
      </c>
      <c r="C5822" s="2" t="s">
        <v>6517</v>
      </c>
      <c r="D5822" s="2" t="s">
        <v>7523</v>
      </c>
      <c r="E5822" s="1">
        <v>636391</v>
      </c>
      <c r="F5822" s="8" t="s">
        <v>316</v>
      </c>
      <c r="G5822" s="1">
        <v>50911</v>
      </c>
      <c r="H5822" s="1">
        <v>687302</v>
      </c>
      <c r="I5822" s="2" t="s">
        <v>1893</v>
      </c>
      <c r="J5822" s="2" t="s">
        <v>375</v>
      </c>
      <c r="K5822" s="1">
        <f>+VLOOKUP(B5822,[44]Sheet1!$A:$I,6,0)</f>
        <v>636388</v>
      </c>
      <c r="L5822" s="1">
        <f t="shared" si="281"/>
        <v>-3</v>
      </c>
      <c r="M5822" s="6">
        <f>+VLOOKUP(B5822,[44]Sheet1!$A:$I,9,0)</f>
        <v>45932</v>
      </c>
      <c r="N5822" t="s">
        <v>7562</v>
      </c>
      <c r="R5822" s="4"/>
    </row>
    <row r="5823" spans="1:18" hidden="1" x14ac:dyDescent="0.2">
      <c r="A5823" s="6">
        <v>45927</v>
      </c>
      <c r="B5823" s="2">
        <v>63244</v>
      </c>
      <c r="C5823" s="2" t="s">
        <v>6517</v>
      </c>
      <c r="D5823" s="2" t="s">
        <v>7524</v>
      </c>
      <c r="E5823" s="1">
        <v>312080</v>
      </c>
      <c r="F5823" s="8" t="s">
        <v>316</v>
      </c>
      <c r="G5823" s="1">
        <v>24966</v>
      </c>
      <c r="H5823" s="1">
        <v>337046</v>
      </c>
      <c r="I5823" s="2" t="s">
        <v>1893</v>
      </c>
      <c r="J5823" s="2" t="s">
        <v>375</v>
      </c>
      <c r="K5823" s="1">
        <f>+VLOOKUP(B5823,[44]Sheet1!$A:$I,6,0)</f>
        <v>312075</v>
      </c>
      <c r="L5823" s="1">
        <f t="shared" si="281"/>
        <v>-5</v>
      </c>
      <c r="M5823" s="6">
        <f>+VLOOKUP(B5823,[44]Sheet1!$A:$I,9,0)</f>
        <v>45932</v>
      </c>
      <c r="N5823" t="s">
        <v>7562</v>
      </c>
      <c r="R5823" s="4"/>
    </row>
    <row r="5824" spans="1:18" hidden="1" x14ac:dyDescent="0.2">
      <c r="A5824" s="6">
        <v>45927</v>
      </c>
      <c r="B5824" s="2">
        <v>63245</v>
      </c>
      <c r="C5824" s="2" t="s">
        <v>6517</v>
      </c>
      <c r="D5824" s="2" t="s">
        <v>7525</v>
      </c>
      <c r="E5824" s="1">
        <v>2818792</v>
      </c>
      <c r="F5824" s="8" t="s">
        <v>316</v>
      </c>
      <c r="G5824" s="1">
        <v>225503</v>
      </c>
      <c r="H5824" s="1">
        <v>3044295</v>
      </c>
      <c r="I5824" s="2" t="s">
        <v>1893</v>
      </c>
      <c r="J5824" s="2" t="s">
        <v>375</v>
      </c>
      <c r="K5824" s="1">
        <f>+VLOOKUP(B5824,[44]Sheet1!$A:$I,6,0)</f>
        <v>2818788</v>
      </c>
      <c r="L5824" s="1">
        <f t="shared" si="281"/>
        <v>-4</v>
      </c>
      <c r="M5824" s="6">
        <f>+VLOOKUP(B5824,[44]Sheet1!$A:$I,9,0)</f>
        <v>45932</v>
      </c>
      <c r="N5824" t="s">
        <v>7562</v>
      </c>
      <c r="R5824" s="4"/>
    </row>
    <row r="5825" spans="1:18" hidden="1" x14ac:dyDescent="0.2">
      <c r="A5825" s="6">
        <v>45927</v>
      </c>
      <c r="B5825" s="2">
        <v>63246</v>
      </c>
      <c r="C5825" s="2" t="s">
        <v>6517</v>
      </c>
      <c r="D5825" s="2" t="s">
        <v>7526</v>
      </c>
      <c r="E5825" s="1">
        <v>3384980</v>
      </c>
      <c r="F5825" s="8" t="s">
        <v>316</v>
      </c>
      <c r="G5825" s="1">
        <v>270798</v>
      </c>
      <c r="H5825" s="1">
        <v>3655778</v>
      </c>
      <c r="I5825" s="2" t="s">
        <v>2355</v>
      </c>
      <c r="J5825" s="2" t="s">
        <v>2013</v>
      </c>
      <c r="K5825" s="1">
        <f>+VLOOKUP(B5825,[44]Sheet1!$A:$I,6,0)</f>
        <v>3384975</v>
      </c>
      <c r="L5825" s="1">
        <f t="shared" si="281"/>
        <v>-5</v>
      </c>
      <c r="M5825" s="6">
        <f>+VLOOKUP(B5825,[44]Sheet1!$A:$I,9,0)</f>
        <v>45932</v>
      </c>
      <c r="N5825" t="s">
        <v>7562</v>
      </c>
      <c r="R5825" s="4"/>
    </row>
    <row r="5826" spans="1:18" hidden="1" x14ac:dyDescent="0.2">
      <c r="A5826" s="6">
        <v>45927</v>
      </c>
      <c r="B5826" s="2">
        <v>63247</v>
      </c>
      <c r="C5826" s="2" t="s">
        <v>6517</v>
      </c>
      <c r="D5826" s="2" t="s">
        <v>7527</v>
      </c>
      <c r="E5826" s="1">
        <v>558030</v>
      </c>
      <c r="F5826" s="8" t="s">
        <v>316</v>
      </c>
      <c r="G5826" s="1">
        <v>44642</v>
      </c>
      <c r="H5826" s="1">
        <v>602672</v>
      </c>
      <c r="I5826" s="2" t="s">
        <v>2119</v>
      </c>
      <c r="J5826" s="2" t="s">
        <v>1150</v>
      </c>
      <c r="K5826" s="1">
        <f>+VLOOKUP(B5826,[44]Sheet1!$A:$I,6,0)</f>
        <v>558025</v>
      </c>
      <c r="L5826" s="1">
        <f t="shared" si="281"/>
        <v>-5</v>
      </c>
      <c r="M5826" s="6">
        <f>+VLOOKUP(B5826,[44]Sheet1!$A:$I,9,0)</f>
        <v>45932</v>
      </c>
      <c r="N5826" t="s">
        <v>7562</v>
      </c>
      <c r="R5826" s="4"/>
    </row>
    <row r="5827" spans="1:18" hidden="1" x14ac:dyDescent="0.2">
      <c r="A5827" s="6">
        <v>45927</v>
      </c>
      <c r="B5827" s="2">
        <v>63248</v>
      </c>
      <c r="C5827" s="2" t="s">
        <v>6517</v>
      </c>
      <c r="D5827" s="2" t="s">
        <v>7528</v>
      </c>
      <c r="E5827" s="1">
        <v>250915</v>
      </c>
      <c r="F5827" s="8" t="s">
        <v>316</v>
      </c>
      <c r="G5827" s="1">
        <v>20073</v>
      </c>
      <c r="H5827" s="1">
        <v>270988</v>
      </c>
      <c r="I5827" s="2" t="s">
        <v>124</v>
      </c>
      <c r="J5827" s="2" t="s">
        <v>1197</v>
      </c>
      <c r="K5827" s="1">
        <f>+VLOOKUP(B5827,[44]Sheet1!$A:$I,6,0)</f>
        <v>250913</v>
      </c>
      <c r="L5827" s="1">
        <f t="shared" si="281"/>
        <v>-2</v>
      </c>
      <c r="M5827" s="6">
        <f>+VLOOKUP(B5827,[44]Sheet1!$A:$I,9,0)</f>
        <v>45932</v>
      </c>
      <c r="N5827" t="s">
        <v>7562</v>
      </c>
      <c r="R5827" s="4"/>
    </row>
    <row r="5828" spans="1:18" hidden="1" x14ac:dyDescent="0.2">
      <c r="A5828" s="6">
        <v>45927</v>
      </c>
      <c r="B5828" s="2">
        <v>63249</v>
      </c>
      <c r="C5828" s="2" t="s">
        <v>6517</v>
      </c>
      <c r="D5828" s="2" t="s">
        <v>7529</v>
      </c>
      <c r="E5828" s="1">
        <v>708579</v>
      </c>
      <c r="F5828" s="8" t="s">
        <v>316</v>
      </c>
      <c r="G5828" s="1">
        <v>56686</v>
      </c>
      <c r="H5828" s="1">
        <v>765265</v>
      </c>
      <c r="I5828" s="2" t="s">
        <v>2818</v>
      </c>
      <c r="J5828" s="2" t="s">
        <v>364</v>
      </c>
      <c r="K5828" s="1">
        <f>+VLOOKUP(B5828,[44]Sheet1!$A:$I,6,0)</f>
        <v>708575</v>
      </c>
      <c r="L5828" s="1">
        <f t="shared" si="281"/>
        <v>-4</v>
      </c>
      <c r="M5828" s="6">
        <f>+VLOOKUP(B5828,[44]Sheet1!$A:$I,9,0)</f>
        <v>45932</v>
      </c>
      <c r="N5828" t="s">
        <v>7562</v>
      </c>
      <c r="R5828" s="4"/>
    </row>
    <row r="5829" spans="1:18" hidden="1" x14ac:dyDescent="0.2">
      <c r="A5829" s="6">
        <v>45927</v>
      </c>
      <c r="B5829" s="2">
        <v>63250</v>
      </c>
      <c r="C5829" s="2" t="s">
        <v>6517</v>
      </c>
      <c r="D5829" s="2" t="s">
        <v>7530</v>
      </c>
      <c r="E5829" s="1">
        <v>1840000</v>
      </c>
      <c r="F5829" s="8" t="s">
        <v>316</v>
      </c>
      <c r="G5829" s="1">
        <v>147200</v>
      </c>
      <c r="H5829" s="1">
        <v>1987200</v>
      </c>
      <c r="I5829" s="2" t="s">
        <v>2818</v>
      </c>
      <c r="J5829" s="2" t="s">
        <v>364</v>
      </c>
      <c r="K5829" s="1">
        <f>+VLOOKUP(B5829,[44]Sheet1!$A:$I,6,0)</f>
        <v>1840000</v>
      </c>
      <c r="L5829" s="1">
        <f t="shared" si="281"/>
        <v>0</v>
      </c>
      <c r="M5829" s="6">
        <f>+VLOOKUP(B5829,[44]Sheet1!$A:$I,9,0)</f>
        <v>45932</v>
      </c>
      <c r="N5829" t="s">
        <v>7562</v>
      </c>
      <c r="R5829" s="4"/>
    </row>
    <row r="5830" spans="1:18" hidden="1" x14ac:dyDescent="0.2">
      <c r="A5830" s="6">
        <v>45927</v>
      </c>
      <c r="B5830" s="2">
        <v>63251</v>
      </c>
      <c r="C5830" s="2" t="s">
        <v>6517</v>
      </c>
      <c r="D5830" s="2" t="s">
        <v>7531</v>
      </c>
      <c r="E5830" s="1">
        <v>2609815</v>
      </c>
      <c r="F5830" s="8" t="s">
        <v>316</v>
      </c>
      <c r="G5830" s="1">
        <v>208785</v>
      </c>
      <c r="H5830" s="1">
        <v>2818600</v>
      </c>
      <c r="I5830" s="2" t="s">
        <v>944</v>
      </c>
      <c r="J5830" s="2" t="s">
        <v>319</v>
      </c>
      <c r="K5830" s="1">
        <f>+VLOOKUP(B5830,[44]Sheet1!$A:$I,6,0)</f>
        <v>2609813</v>
      </c>
      <c r="L5830" s="1">
        <f t="shared" si="281"/>
        <v>-2</v>
      </c>
      <c r="M5830" s="6">
        <f>+VLOOKUP(B5830,[44]Sheet1!$A:$I,9,0)</f>
        <v>45932</v>
      </c>
      <c r="N5830" t="s">
        <v>7562</v>
      </c>
      <c r="R5830" s="4"/>
    </row>
    <row r="5831" spans="1:18" hidden="1" x14ac:dyDescent="0.2">
      <c r="A5831" s="6">
        <v>45927</v>
      </c>
      <c r="B5831" s="2">
        <v>63252</v>
      </c>
      <c r="C5831" s="2" t="s">
        <v>6517</v>
      </c>
      <c r="D5831" s="2" t="s">
        <v>7532</v>
      </c>
      <c r="E5831" s="1">
        <v>1248320</v>
      </c>
      <c r="F5831" s="8" t="s">
        <v>316</v>
      </c>
      <c r="G5831" s="1">
        <v>99866</v>
      </c>
      <c r="H5831" s="1">
        <v>1348186</v>
      </c>
      <c r="I5831" s="2" t="s">
        <v>1796</v>
      </c>
      <c r="J5831" s="2" t="s">
        <v>913</v>
      </c>
      <c r="K5831" s="1">
        <f>+VLOOKUP(B5831,[44]Sheet1!$A:$I,6,0)</f>
        <v>1248325</v>
      </c>
      <c r="L5831" s="1">
        <f t="shared" si="281"/>
        <v>5</v>
      </c>
      <c r="M5831" s="6">
        <f>+VLOOKUP(B5831,[44]Sheet1!$A:$I,9,0)</f>
        <v>45932</v>
      </c>
      <c r="N5831" t="s">
        <v>7562</v>
      </c>
      <c r="R5831" s="4"/>
    </row>
    <row r="5832" spans="1:18" hidden="1" x14ac:dyDescent="0.2">
      <c r="A5832" s="6">
        <v>45930</v>
      </c>
      <c r="B5832" s="2">
        <v>49</v>
      </c>
      <c r="C5832" s="2" t="s">
        <v>7294</v>
      </c>
      <c r="D5832" s="2" t="s">
        <v>7533</v>
      </c>
      <c r="E5832" s="1">
        <v>-666348</v>
      </c>
      <c r="F5832" s="8" t="s">
        <v>316</v>
      </c>
      <c r="G5832" s="1">
        <v>-53308</v>
      </c>
      <c r="H5832" s="1">
        <v>-719656</v>
      </c>
      <c r="I5832" s="2" t="s">
        <v>2355</v>
      </c>
      <c r="J5832" s="2" t="s">
        <v>2013</v>
      </c>
      <c r="K5832" s="1">
        <f>+VLOOKUP(B5832,[44]Sheet1!$A:$I,6,0)</f>
        <v>-666348</v>
      </c>
      <c r="L5832" s="1">
        <f t="shared" si="281"/>
        <v>0</v>
      </c>
      <c r="M5832" s="6">
        <f>+VLOOKUP(B5832,[44]Sheet1!$A:$I,9,0)</f>
        <v>45932</v>
      </c>
      <c r="N5832" t="s">
        <v>7562</v>
      </c>
      <c r="R5832" s="4"/>
    </row>
    <row r="5833" spans="1:18" hidden="1" x14ac:dyDescent="0.2">
      <c r="A5833" s="6">
        <v>45930</v>
      </c>
      <c r="B5833" s="2">
        <v>155</v>
      </c>
      <c r="C5833" s="2" t="s">
        <v>7425</v>
      </c>
      <c r="D5833" s="2" t="s">
        <v>7426</v>
      </c>
      <c r="E5833" s="1">
        <v>-904682</v>
      </c>
      <c r="F5833" s="8" t="s">
        <v>316</v>
      </c>
      <c r="G5833" s="1">
        <v>-72375</v>
      </c>
      <c r="H5833" s="1">
        <v>-977057</v>
      </c>
      <c r="I5833" s="2" t="s">
        <v>2339</v>
      </c>
      <c r="J5833" s="2" t="s">
        <v>1408</v>
      </c>
      <c r="K5833" s="1">
        <f>+VLOOKUP(B5833,[44]Sheet1!$A:$I,6,0)</f>
        <v>-904682</v>
      </c>
      <c r="L5833" s="1">
        <f t="shared" si="281"/>
        <v>0</v>
      </c>
      <c r="M5833" s="6">
        <f>+VLOOKUP(B5833,[44]Sheet1!$A:$I,9,0)</f>
        <v>45932</v>
      </c>
      <c r="N5833" t="s">
        <v>7562</v>
      </c>
      <c r="R5833" s="4"/>
    </row>
    <row r="5834" spans="1:18" hidden="1" x14ac:dyDescent="0.2">
      <c r="A5834" s="6">
        <v>45930</v>
      </c>
      <c r="B5834" s="2">
        <v>187</v>
      </c>
      <c r="C5834" s="2" t="s">
        <v>7316</v>
      </c>
      <c r="D5834" s="2" t="s">
        <v>7534</v>
      </c>
      <c r="E5834" s="1">
        <v>-560000</v>
      </c>
      <c r="F5834" s="8" t="s">
        <v>316</v>
      </c>
      <c r="G5834" s="1">
        <v>-44800</v>
      </c>
      <c r="H5834" s="1">
        <v>-604800</v>
      </c>
      <c r="I5834" s="2" t="s">
        <v>1222</v>
      </c>
      <c r="J5834" s="2" t="s">
        <v>915</v>
      </c>
      <c r="K5834" s="1">
        <f>+VLOOKUP(B5834,[44]Sheet1!$A:$I,6,0)</f>
        <v>-560000</v>
      </c>
      <c r="L5834" s="1">
        <f t="shared" si="281"/>
        <v>0</v>
      </c>
      <c r="M5834" s="6">
        <f>+VLOOKUP(B5834,[44]Sheet1!$A:$I,9,0)</f>
        <v>45932</v>
      </c>
      <c r="N5834" t="s">
        <v>7562</v>
      </c>
      <c r="R5834" s="4"/>
    </row>
    <row r="5835" spans="1:18" hidden="1" x14ac:dyDescent="0.2">
      <c r="A5835" s="6">
        <v>45930</v>
      </c>
      <c r="B5835" s="2">
        <v>188</v>
      </c>
      <c r="C5835" s="2" t="s">
        <v>7316</v>
      </c>
      <c r="D5835" s="2" t="s">
        <v>7534</v>
      </c>
      <c r="E5835" s="1">
        <v>-1627642</v>
      </c>
      <c r="F5835" s="8" t="s">
        <v>316</v>
      </c>
      <c r="G5835" s="1">
        <v>-130211</v>
      </c>
      <c r="H5835" s="1">
        <v>-1757853</v>
      </c>
      <c r="I5835" s="2" t="s">
        <v>1222</v>
      </c>
      <c r="J5835" s="2" t="s">
        <v>915</v>
      </c>
      <c r="K5835" s="1">
        <f>+VLOOKUP(B5835,[44]Sheet1!$A:$I,6,0)</f>
        <v>-1627642</v>
      </c>
      <c r="L5835" s="1">
        <f t="shared" si="281"/>
        <v>0</v>
      </c>
      <c r="M5835" s="6">
        <f>+VLOOKUP(B5835,[44]Sheet1!$A:$I,9,0)</f>
        <v>45932</v>
      </c>
      <c r="N5835" t="s">
        <v>7562</v>
      </c>
      <c r="R5835" s="4"/>
    </row>
    <row r="5836" spans="1:18" hidden="1" x14ac:dyDescent="0.2">
      <c r="A5836" s="6">
        <v>45930</v>
      </c>
      <c r="B5836" s="2">
        <v>63330</v>
      </c>
      <c r="C5836" s="2" t="s">
        <v>6517</v>
      </c>
      <c r="D5836" s="2" t="s">
        <v>7535</v>
      </c>
      <c r="E5836" s="1">
        <v>2816490</v>
      </c>
      <c r="F5836" s="8" t="s">
        <v>316</v>
      </c>
      <c r="G5836" s="1">
        <v>225319</v>
      </c>
      <c r="H5836" s="1">
        <v>3041809</v>
      </c>
      <c r="I5836" s="2" t="s">
        <v>1893</v>
      </c>
      <c r="J5836" s="2" t="s">
        <v>375</v>
      </c>
      <c r="K5836" s="1">
        <f>+VLOOKUP(B5836,[44]Sheet1!$A:$I,6,0)</f>
        <v>2816488</v>
      </c>
      <c r="L5836" s="1">
        <f t="shared" si="281"/>
        <v>-2</v>
      </c>
      <c r="M5836" s="6">
        <f>+VLOOKUP(B5836,[44]Sheet1!$A:$I,9,0)</f>
        <v>45932</v>
      </c>
      <c r="N5836" t="s">
        <v>7562</v>
      </c>
      <c r="R5836" s="4"/>
    </row>
    <row r="5837" spans="1:18" hidden="1" x14ac:dyDescent="0.2">
      <c r="A5837" s="6">
        <v>45930</v>
      </c>
      <c r="B5837" s="2">
        <v>63331</v>
      </c>
      <c r="C5837" s="2" t="s">
        <v>6517</v>
      </c>
      <c r="D5837" s="2" t="s">
        <v>7536</v>
      </c>
      <c r="E5837" s="1">
        <v>658396</v>
      </c>
      <c r="F5837" s="8" t="s">
        <v>316</v>
      </c>
      <c r="G5837" s="1">
        <v>52672</v>
      </c>
      <c r="H5837" s="1">
        <v>711068</v>
      </c>
      <c r="I5837" s="2" t="s">
        <v>1893</v>
      </c>
      <c r="J5837" s="2" t="s">
        <v>375</v>
      </c>
      <c r="K5837" s="1">
        <f>+VLOOKUP(B5837,[44]Sheet1!$A:$I,6,0)</f>
        <v>658400</v>
      </c>
      <c r="L5837" s="1">
        <f t="shared" si="281"/>
        <v>4</v>
      </c>
      <c r="M5837" s="6">
        <f>+VLOOKUP(B5837,[44]Sheet1!$A:$I,9,0)</f>
        <v>45932</v>
      </c>
      <c r="N5837" t="s">
        <v>7562</v>
      </c>
      <c r="R5837" s="4"/>
    </row>
    <row r="5838" spans="1:18" hidden="1" x14ac:dyDescent="0.2">
      <c r="A5838" s="6">
        <v>45930</v>
      </c>
      <c r="B5838" s="2">
        <v>63332</v>
      </c>
      <c r="C5838" s="2" t="s">
        <v>6517</v>
      </c>
      <c r="D5838" s="2" t="s">
        <v>7537</v>
      </c>
      <c r="E5838" s="1">
        <v>11105800</v>
      </c>
      <c r="F5838" s="8" t="s">
        <v>316</v>
      </c>
      <c r="G5838" s="1">
        <v>888464</v>
      </c>
      <c r="H5838" s="1">
        <v>11994264</v>
      </c>
      <c r="I5838" s="2" t="s">
        <v>1893</v>
      </c>
      <c r="J5838" s="2" t="s">
        <v>375</v>
      </c>
      <c r="K5838" s="1">
        <f>+VLOOKUP(B5838,[44]Sheet1!$A:$I,6,0)</f>
        <v>11105800</v>
      </c>
      <c r="L5838" s="1">
        <f t="shared" si="281"/>
        <v>0</v>
      </c>
      <c r="M5838" s="6">
        <f>+VLOOKUP(B5838,[44]Sheet1!$A:$I,9,0)</f>
        <v>45932</v>
      </c>
      <c r="N5838" t="s">
        <v>7562</v>
      </c>
      <c r="R5838" s="4"/>
    </row>
    <row r="5839" spans="1:18" hidden="1" x14ac:dyDescent="0.2">
      <c r="A5839" s="6">
        <v>45930</v>
      </c>
      <c r="B5839" s="2">
        <v>63333</v>
      </c>
      <c r="C5839" s="2" t="s">
        <v>6517</v>
      </c>
      <c r="D5839" s="2" t="s">
        <v>7538</v>
      </c>
      <c r="E5839" s="1">
        <v>5552900</v>
      </c>
      <c r="F5839" s="8" t="s">
        <v>316</v>
      </c>
      <c r="G5839" s="1">
        <v>444232</v>
      </c>
      <c r="H5839" s="1">
        <v>5997132</v>
      </c>
      <c r="I5839" s="2" t="s">
        <v>1893</v>
      </c>
      <c r="J5839" s="2" t="s">
        <v>375</v>
      </c>
      <c r="K5839" s="1">
        <f>+VLOOKUP(B5839,[44]Sheet1!$A:$I,6,0)</f>
        <v>5552900</v>
      </c>
      <c r="L5839" s="1">
        <f t="shared" si="281"/>
        <v>0</v>
      </c>
      <c r="M5839" s="6">
        <f>+VLOOKUP(B5839,[44]Sheet1!$A:$I,9,0)</f>
        <v>45932</v>
      </c>
      <c r="N5839" t="s">
        <v>7562</v>
      </c>
      <c r="R5839" s="4"/>
    </row>
    <row r="5840" spans="1:18" hidden="1" x14ac:dyDescent="0.2">
      <c r="A5840" s="6">
        <v>45930</v>
      </c>
      <c r="B5840" s="2">
        <v>63334</v>
      </c>
      <c r="C5840" s="2" t="s">
        <v>6517</v>
      </c>
      <c r="D5840" s="2" t="s">
        <v>7539</v>
      </c>
      <c r="E5840" s="1">
        <v>312080</v>
      </c>
      <c r="F5840" s="8" t="s">
        <v>316</v>
      </c>
      <c r="G5840" s="1">
        <v>24966</v>
      </c>
      <c r="H5840" s="1">
        <v>337046</v>
      </c>
      <c r="I5840" s="2" t="s">
        <v>1893</v>
      </c>
      <c r="J5840" s="2" t="s">
        <v>375</v>
      </c>
      <c r="K5840" s="1">
        <f>+VLOOKUP(B5840,[44]Sheet1!$A:$I,6,0)</f>
        <v>312075</v>
      </c>
      <c r="L5840" s="1">
        <f t="shared" si="281"/>
        <v>-5</v>
      </c>
      <c r="M5840" s="6">
        <f>+VLOOKUP(B5840,[44]Sheet1!$A:$I,9,0)</f>
        <v>45932</v>
      </c>
      <c r="N5840" t="s">
        <v>7562</v>
      </c>
      <c r="R5840" s="4"/>
    </row>
    <row r="5841" spans="1:18" hidden="1" x14ac:dyDescent="0.2">
      <c r="A5841" s="6">
        <v>45930</v>
      </c>
      <c r="B5841" s="2">
        <v>63335</v>
      </c>
      <c r="C5841" s="2" t="s">
        <v>6517</v>
      </c>
      <c r="D5841" s="2" t="s">
        <v>7540</v>
      </c>
      <c r="E5841" s="1">
        <v>808945</v>
      </c>
      <c r="F5841" s="8" t="s">
        <v>316</v>
      </c>
      <c r="G5841" s="1">
        <v>64716</v>
      </c>
      <c r="H5841" s="1">
        <v>873661</v>
      </c>
      <c r="I5841" s="2" t="s">
        <v>1893</v>
      </c>
      <c r="J5841" s="2" t="s">
        <v>375</v>
      </c>
      <c r="K5841" s="1">
        <f>+VLOOKUP(B5841,[44]Sheet1!$A:$I,6,0)</f>
        <v>808950</v>
      </c>
      <c r="L5841" s="1">
        <f t="shared" si="281"/>
        <v>5</v>
      </c>
      <c r="M5841" s="6">
        <f>+VLOOKUP(B5841,[44]Sheet1!$A:$I,9,0)</f>
        <v>45932</v>
      </c>
      <c r="N5841" t="s">
        <v>7562</v>
      </c>
      <c r="R5841" s="4"/>
    </row>
    <row r="5842" spans="1:18" hidden="1" x14ac:dyDescent="0.2">
      <c r="A5842" s="6">
        <v>45930</v>
      </c>
      <c r="B5842" s="2">
        <v>63336</v>
      </c>
      <c r="C5842" s="2" t="s">
        <v>6517</v>
      </c>
      <c r="D5842" s="2" t="s">
        <v>7541</v>
      </c>
      <c r="E5842" s="1">
        <v>1110580</v>
      </c>
      <c r="F5842" s="8" t="s">
        <v>316</v>
      </c>
      <c r="G5842" s="1">
        <v>88846</v>
      </c>
      <c r="H5842" s="1">
        <v>1199426</v>
      </c>
      <c r="I5842" s="2" t="s">
        <v>1893</v>
      </c>
      <c r="J5842" s="2" t="s">
        <v>375</v>
      </c>
      <c r="K5842" s="1">
        <f>+VLOOKUP(B5842,[44]Sheet1!$A:$I,6,0)</f>
        <v>1110575</v>
      </c>
      <c r="L5842" s="1">
        <f t="shared" si="281"/>
        <v>-5</v>
      </c>
      <c r="M5842" s="6">
        <f>+VLOOKUP(B5842,[44]Sheet1!$A:$I,9,0)</f>
        <v>45932</v>
      </c>
      <c r="N5842" t="s">
        <v>7562</v>
      </c>
      <c r="R5842" s="4"/>
    </row>
    <row r="5843" spans="1:18" hidden="1" x14ac:dyDescent="0.2">
      <c r="A5843" s="6">
        <v>45930</v>
      </c>
      <c r="B5843" s="2">
        <v>63337</v>
      </c>
      <c r="C5843" s="2" t="s">
        <v>6517</v>
      </c>
      <c r="D5843" s="2" t="s">
        <v>7542</v>
      </c>
      <c r="E5843" s="1">
        <v>2595915</v>
      </c>
      <c r="F5843" s="8" t="s">
        <v>316</v>
      </c>
      <c r="G5843" s="1">
        <v>207673</v>
      </c>
      <c r="H5843" s="1">
        <v>2803588</v>
      </c>
      <c r="I5843" s="2" t="s">
        <v>1893</v>
      </c>
      <c r="J5843" s="2" t="s">
        <v>375</v>
      </c>
      <c r="K5843" s="1">
        <f>+VLOOKUP(B5843,[44]Sheet1!$A:$I,6,0)</f>
        <v>2595913</v>
      </c>
      <c r="L5843" s="1">
        <f t="shared" si="281"/>
        <v>-2</v>
      </c>
      <c r="M5843" s="6">
        <f>+VLOOKUP(B5843,[44]Sheet1!$A:$I,9,0)</f>
        <v>45932</v>
      </c>
      <c r="N5843" t="s">
        <v>7562</v>
      </c>
      <c r="R5843" s="4"/>
    </row>
    <row r="5844" spans="1:18" hidden="1" x14ac:dyDescent="0.2">
      <c r="A5844" s="6">
        <v>45930</v>
      </c>
      <c r="B5844" s="2">
        <v>63341</v>
      </c>
      <c r="C5844" s="2" t="s">
        <v>6517</v>
      </c>
      <c r="D5844" s="2" t="s">
        <v>7543</v>
      </c>
      <c r="E5844" s="1">
        <v>1248320</v>
      </c>
      <c r="F5844" s="8" t="s">
        <v>316</v>
      </c>
      <c r="G5844" s="1">
        <v>99866</v>
      </c>
      <c r="H5844" s="1">
        <v>1348186</v>
      </c>
      <c r="I5844" s="2" t="s">
        <v>2119</v>
      </c>
      <c r="J5844" s="2" t="s">
        <v>1150</v>
      </c>
      <c r="K5844" s="1">
        <f>+VLOOKUP(B5844,[44]Sheet1!$A:$I,6,0)</f>
        <v>1248325</v>
      </c>
      <c r="L5844" s="1">
        <f t="shared" si="281"/>
        <v>5</v>
      </c>
      <c r="M5844" s="6">
        <f>+VLOOKUP(B5844,[44]Sheet1!$A:$I,9,0)</f>
        <v>45932</v>
      </c>
      <c r="N5844" t="s">
        <v>7562</v>
      </c>
      <c r="R5844" s="4"/>
    </row>
    <row r="5845" spans="1:18" hidden="1" x14ac:dyDescent="0.2">
      <c r="A5845" s="6">
        <v>45930</v>
      </c>
      <c r="B5845" s="2">
        <v>63342</v>
      </c>
      <c r="C5845" s="2" t="s">
        <v>6517</v>
      </c>
      <c r="D5845" s="2" t="s">
        <v>7544</v>
      </c>
      <c r="E5845" s="1">
        <v>2381320</v>
      </c>
      <c r="F5845" s="8" t="s">
        <v>316</v>
      </c>
      <c r="G5845" s="1">
        <v>190506</v>
      </c>
      <c r="H5845" s="1">
        <v>2571826</v>
      </c>
      <c r="I5845" s="2" t="s">
        <v>2119</v>
      </c>
      <c r="J5845" s="2" t="s">
        <v>1150</v>
      </c>
      <c r="K5845" s="1">
        <f>+VLOOKUP(B5845,[44]Sheet1!$A:$I,6,0)</f>
        <v>2381325</v>
      </c>
      <c r="L5845" s="1">
        <f t="shared" si="281"/>
        <v>5</v>
      </c>
      <c r="M5845" s="6">
        <f>+VLOOKUP(B5845,[44]Sheet1!$A:$I,9,0)</f>
        <v>45932</v>
      </c>
      <c r="N5845" t="s">
        <v>7562</v>
      </c>
      <c r="R5845" s="4"/>
    </row>
    <row r="5846" spans="1:18" hidden="1" x14ac:dyDescent="0.2">
      <c r="A5846" s="6">
        <v>45930</v>
      </c>
      <c r="B5846" s="2">
        <v>63343</v>
      </c>
      <c r="C5846" s="2" t="s">
        <v>6517</v>
      </c>
      <c r="D5846" s="2" t="s">
        <v>7545</v>
      </c>
      <c r="E5846" s="1">
        <v>2883150</v>
      </c>
      <c r="F5846" s="8" t="s">
        <v>316</v>
      </c>
      <c r="G5846" s="1">
        <v>230652</v>
      </c>
      <c r="H5846" s="1">
        <v>3113802</v>
      </c>
      <c r="I5846" s="2" t="s">
        <v>1222</v>
      </c>
      <c r="J5846" s="2" t="s">
        <v>915</v>
      </c>
      <c r="K5846" s="1">
        <f>+VLOOKUP(B5846,[45]Sheet1!$A:$I,6,0)</f>
        <v>2883150</v>
      </c>
      <c r="L5846" s="1">
        <f t="shared" si="281"/>
        <v>0</v>
      </c>
      <c r="M5846" s="6">
        <f>+VLOOKUP(B5846,[45]Sheet1!$A:$I,9,0)</f>
        <v>45966</v>
      </c>
      <c r="N5846" t="s">
        <v>7718</v>
      </c>
      <c r="R5846" s="4"/>
    </row>
    <row r="5847" spans="1:18" hidden="1" x14ac:dyDescent="0.2">
      <c r="A5847" s="6">
        <v>45930</v>
      </c>
      <c r="B5847" s="2">
        <v>63344</v>
      </c>
      <c r="C5847" s="2" t="s">
        <v>6517</v>
      </c>
      <c r="D5847" s="2" t="s">
        <v>7546</v>
      </c>
      <c r="E5847" s="1">
        <v>1248320</v>
      </c>
      <c r="F5847" s="8" t="s">
        <v>316</v>
      </c>
      <c r="G5847" s="1">
        <v>99866</v>
      </c>
      <c r="H5847" s="1">
        <v>1348186</v>
      </c>
      <c r="I5847" s="2" t="s">
        <v>2818</v>
      </c>
      <c r="J5847" s="2" t="s">
        <v>364</v>
      </c>
      <c r="K5847" s="1">
        <f>+VLOOKUP(B5847,[44]Sheet1!$A:$I,6,0)</f>
        <v>1248325</v>
      </c>
      <c r="L5847" s="1">
        <f t="shared" si="281"/>
        <v>5</v>
      </c>
      <c r="M5847" s="6">
        <f>+VLOOKUP(B5847,[44]Sheet1!$A:$I,9,0)</f>
        <v>45932</v>
      </c>
      <c r="N5847" t="s">
        <v>7562</v>
      </c>
      <c r="R5847" s="4"/>
    </row>
    <row r="5848" spans="1:18" hidden="1" x14ac:dyDescent="0.2">
      <c r="A5848" s="6">
        <v>45930</v>
      </c>
      <c r="B5848" s="2">
        <v>63345</v>
      </c>
      <c r="C5848" s="2" t="s">
        <v>6517</v>
      </c>
      <c r="D5848" s="2" t="s">
        <v>7547</v>
      </c>
      <c r="E5848" s="1">
        <v>501830</v>
      </c>
      <c r="F5848" s="8" t="s">
        <v>316</v>
      </c>
      <c r="G5848" s="1">
        <v>40146</v>
      </c>
      <c r="H5848" s="1">
        <v>541976</v>
      </c>
      <c r="I5848" s="2" t="s">
        <v>2445</v>
      </c>
      <c r="J5848" s="2" t="s">
        <v>1098</v>
      </c>
      <c r="K5848" s="1">
        <f>+VLOOKUP(B5848,[44]Sheet1!$A:$I,6,0)</f>
        <v>501825</v>
      </c>
      <c r="L5848" s="1">
        <f t="shared" si="281"/>
        <v>-5</v>
      </c>
      <c r="M5848" s="6">
        <f>+VLOOKUP(B5848,[44]Sheet1!$A:$I,9,0)</f>
        <v>45932</v>
      </c>
      <c r="N5848" t="s">
        <v>7562</v>
      </c>
      <c r="R5848" s="4"/>
    </row>
    <row r="5849" spans="1:18" hidden="1" x14ac:dyDescent="0.2">
      <c r="A5849" s="6">
        <v>45930</v>
      </c>
      <c r="B5849" s="2">
        <v>95</v>
      </c>
      <c r="C5849" s="2" t="s">
        <v>7333</v>
      </c>
      <c r="D5849" s="2" t="s">
        <v>7548</v>
      </c>
      <c r="E5849" s="1">
        <v>-460000</v>
      </c>
      <c r="F5849" s="8" t="s">
        <v>316</v>
      </c>
      <c r="G5849" s="1">
        <v>-36800</v>
      </c>
      <c r="H5849" s="1">
        <v>-496800</v>
      </c>
      <c r="I5849" s="2" t="s">
        <v>124</v>
      </c>
      <c r="J5849" s="2" t="s">
        <v>1197</v>
      </c>
      <c r="K5849" s="1">
        <f>+VLOOKUP(B5849,[44]Sheet1!$A:$I,6,0)</f>
        <v>-460000</v>
      </c>
      <c r="L5849" s="1">
        <f t="shared" si="281"/>
        <v>0</v>
      </c>
      <c r="M5849" s="6">
        <f>+VLOOKUP(B5849,[44]Sheet1!$A:$I,9,0)</f>
        <v>45932</v>
      </c>
      <c r="N5849" t="s">
        <v>7562</v>
      </c>
      <c r="R5849" s="4"/>
    </row>
    <row r="5850" spans="1:18" hidden="1" x14ac:dyDescent="0.2">
      <c r="A5850" s="6">
        <v>45930</v>
      </c>
      <c r="B5850" s="2">
        <v>184</v>
      </c>
      <c r="C5850" s="2" t="s">
        <v>7316</v>
      </c>
      <c r="D5850" s="2" t="s">
        <v>4811</v>
      </c>
      <c r="E5850" s="1">
        <v>-1743783</v>
      </c>
      <c r="F5850" s="8" t="s">
        <v>316</v>
      </c>
      <c r="G5850" s="1">
        <v>-139502</v>
      </c>
      <c r="H5850" s="1">
        <v>-1883285</v>
      </c>
      <c r="I5850" s="2" t="s">
        <v>1222</v>
      </c>
      <c r="J5850" s="2" t="s">
        <v>915</v>
      </c>
      <c r="K5850" s="1">
        <f>+VLOOKUP(B5850,[44]Sheet1!$A:$I,6,0)</f>
        <v>-1743783</v>
      </c>
      <c r="L5850" s="1">
        <f t="shared" ref="L5850:L5861" si="282">+K5850-E5850</f>
        <v>0</v>
      </c>
      <c r="M5850" s="6">
        <f>+VLOOKUP(B5850,[44]Sheet1!$A:$I,9,0)</f>
        <v>45932</v>
      </c>
      <c r="N5850" t="s">
        <v>7562</v>
      </c>
      <c r="R5850" s="4"/>
    </row>
    <row r="5851" spans="1:18" hidden="1" x14ac:dyDescent="0.2">
      <c r="A5851" s="6">
        <v>45930</v>
      </c>
      <c r="B5851" s="2">
        <v>63346</v>
      </c>
      <c r="C5851" s="2" t="s">
        <v>6517</v>
      </c>
      <c r="D5851" s="2" t="s">
        <v>7549</v>
      </c>
      <c r="E5851" s="1">
        <v>2358900</v>
      </c>
      <c r="F5851" s="8" t="s">
        <v>316</v>
      </c>
      <c r="G5851" s="1">
        <v>188712</v>
      </c>
      <c r="H5851" s="1">
        <v>2547612</v>
      </c>
      <c r="I5851" s="2" t="s">
        <v>1554</v>
      </c>
      <c r="J5851" s="2" t="s">
        <v>2830</v>
      </c>
      <c r="K5851" s="1">
        <f>+VLOOKUP(B5851,[45]Sheet1!$A:$I,6,0)</f>
        <v>2358900</v>
      </c>
      <c r="L5851" s="1">
        <f t="shared" si="282"/>
        <v>0</v>
      </c>
      <c r="M5851" s="6">
        <f>+VLOOKUP(B5851,[45]Sheet1!$A:$I,9,0)</f>
        <v>45966</v>
      </c>
      <c r="N5851" t="s">
        <v>7718</v>
      </c>
      <c r="R5851" s="4"/>
    </row>
    <row r="5852" spans="1:18" hidden="1" x14ac:dyDescent="0.2">
      <c r="A5852" s="6">
        <v>45930</v>
      </c>
      <c r="B5852" s="2">
        <v>63347</v>
      </c>
      <c r="C5852" s="2" t="s">
        <v>6517</v>
      </c>
      <c r="D5852" s="2" t="s">
        <v>7550</v>
      </c>
      <c r="E5852" s="1">
        <v>1699970</v>
      </c>
      <c r="F5852" s="8" t="s">
        <v>316</v>
      </c>
      <c r="G5852" s="1">
        <v>135998</v>
      </c>
      <c r="H5852" s="1">
        <v>1835968</v>
      </c>
      <c r="I5852" s="2" t="s">
        <v>2339</v>
      </c>
      <c r="J5852" s="2" t="s">
        <v>1408</v>
      </c>
      <c r="K5852" s="1">
        <f>+VLOOKUP(B5852,[45]Sheet1!$A:$I,6,0)</f>
        <v>1699975</v>
      </c>
      <c r="L5852" s="1">
        <f t="shared" si="282"/>
        <v>5</v>
      </c>
      <c r="M5852" s="6">
        <f>+VLOOKUP(B5852,[45]Sheet1!$A:$I,9,0)</f>
        <v>45966</v>
      </c>
      <c r="N5852" t="s">
        <v>7718</v>
      </c>
      <c r="R5852" s="4"/>
    </row>
    <row r="5853" spans="1:18" hidden="1" x14ac:dyDescent="0.2">
      <c r="A5853" s="6">
        <v>45930</v>
      </c>
      <c r="B5853" s="2">
        <v>63348</v>
      </c>
      <c r="C5853" s="2" t="s">
        <v>6517</v>
      </c>
      <c r="D5853" s="2" t="s">
        <v>7551</v>
      </c>
      <c r="E5853" s="1">
        <v>2381320</v>
      </c>
      <c r="F5853" s="8" t="s">
        <v>316</v>
      </c>
      <c r="G5853" s="1">
        <v>190506</v>
      </c>
      <c r="H5853" s="1">
        <v>2571826</v>
      </c>
      <c r="I5853" s="2" t="s">
        <v>944</v>
      </c>
      <c r="J5853" s="2" t="s">
        <v>319</v>
      </c>
      <c r="K5853" s="1">
        <f>+VLOOKUP(B5853,[44]Sheet1!$A:$I,6,0)</f>
        <v>2381325</v>
      </c>
      <c r="L5853" s="1">
        <f t="shared" si="282"/>
        <v>5</v>
      </c>
      <c r="M5853" s="6">
        <f>+VLOOKUP(B5853,[44]Sheet1!$A:$I,9,0)</f>
        <v>45932</v>
      </c>
      <c r="N5853" t="s">
        <v>7562</v>
      </c>
      <c r="R5853" s="4"/>
    </row>
    <row r="5854" spans="1:18" hidden="1" x14ac:dyDescent="0.2">
      <c r="A5854" s="6">
        <v>45930</v>
      </c>
      <c r="B5854" s="2">
        <v>63349</v>
      </c>
      <c r="C5854" s="2" t="s">
        <v>6517</v>
      </c>
      <c r="D5854" s="2" t="s">
        <v>7552</v>
      </c>
      <c r="E5854" s="1">
        <v>1612410</v>
      </c>
      <c r="F5854" s="8" t="s">
        <v>316</v>
      </c>
      <c r="G5854" s="1">
        <v>128993</v>
      </c>
      <c r="H5854" s="1">
        <v>1741403</v>
      </c>
      <c r="I5854" s="2" t="s">
        <v>2355</v>
      </c>
      <c r="J5854" s="2" t="s">
        <v>2013</v>
      </c>
      <c r="K5854" s="1">
        <f>+VLOOKUP(B5854,[44]Sheet1!$A:$I,6,0)</f>
        <v>1612413</v>
      </c>
      <c r="L5854" s="1">
        <f t="shared" si="282"/>
        <v>3</v>
      </c>
      <c r="M5854" s="6">
        <f>+VLOOKUP(B5854,[44]Sheet1!$A:$I,9,0)</f>
        <v>45932</v>
      </c>
      <c r="N5854" t="s">
        <v>7562</v>
      </c>
      <c r="R5854" s="4"/>
    </row>
    <row r="5855" spans="1:18" hidden="1" x14ac:dyDescent="0.2">
      <c r="A5855" s="6">
        <v>45930</v>
      </c>
      <c r="B5855" s="2">
        <v>63350</v>
      </c>
      <c r="C5855" s="2" t="s">
        <v>6517</v>
      </c>
      <c r="D5855" s="2" t="s">
        <v>7553</v>
      </c>
      <c r="E5855" s="1">
        <v>1140000</v>
      </c>
      <c r="F5855" s="8" t="s">
        <v>316</v>
      </c>
      <c r="G5855" s="1">
        <v>91200</v>
      </c>
      <c r="H5855" s="1">
        <v>1231200</v>
      </c>
      <c r="I5855" s="2" t="s">
        <v>2119</v>
      </c>
      <c r="J5855" s="2" t="s">
        <v>1150</v>
      </c>
      <c r="K5855" s="1">
        <f>+VLOOKUP(B5855,[45]Sheet1!$A:$I,6,0)</f>
        <v>1140000</v>
      </c>
      <c r="L5855" s="1">
        <f t="shared" si="282"/>
        <v>0</v>
      </c>
      <c r="M5855" s="6">
        <f>+VLOOKUP(B5855,[45]Sheet1!$A:$I,9,0)</f>
        <v>45966</v>
      </c>
      <c r="N5855" t="s">
        <v>7718</v>
      </c>
      <c r="R5855" s="4"/>
    </row>
    <row r="5856" spans="1:18" hidden="1" x14ac:dyDescent="0.2">
      <c r="A5856" s="6">
        <v>45930</v>
      </c>
      <c r="B5856" s="2">
        <v>63351</v>
      </c>
      <c r="C5856" s="2" t="s">
        <v>6517</v>
      </c>
      <c r="D5856" s="2" t="s">
        <v>7554</v>
      </c>
      <c r="E5856" s="1">
        <v>2579200</v>
      </c>
      <c r="F5856" s="8" t="s">
        <v>316</v>
      </c>
      <c r="G5856" s="1">
        <v>206336</v>
      </c>
      <c r="H5856" s="1">
        <v>2785536</v>
      </c>
      <c r="I5856" s="2" t="s">
        <v>944</v>
      </c>
      <c r="J5856" s="2" t="s">
        <v>319</v>
      </c>
      <c r="K5856" s="1">
        <f>+VLOOKUP(B5856,[45]Sheet1!$A:$I,6,0)</f>
        <v>2579200</v>
      </c>
      <c r="L5856" s="1">
        <f t="shared" si="282"/>
        <v>0</v>
      </c>
      <c r="M5856" s="6">
        <f>+VLOOKUP(B5856,[45]Sheet1!$A:$I,9,0)</f>
        <v>45966</v>
      </c>
      <c r="N5856" t="s">
        <v>7718</v>
      </c>
      <c r="R5856" s="4"/>
    </row>
    <row r="5857" spans="1:18" hidden="1" x14ac:dyDescent="0.2">
      <c r="A5857" s="6">
        <v>45930</v>
      </c>
      <c r="B5857" s="2">
        <v>63352</v>
      </c>
      <c r="C5857" s="2" t="s">
        <v>6517</v>
      </c>
      <c r="D5857" s="2" t="s">
        <v>7555</v>
      </c>
      <c r="E5857" s="1">
        <v>2579200</v>
      </c>
      <c r="F5857" s="8" t="s">
        <v>316</v>
      </c>
      <c r="G5857" s="1">
        <v>206336</v>
      </c>
      <c r="H5857" s="1">
        <v>2785536</v>
      </c>
      <c r="I5857" s="2" t="s">
        <v>2445</v>
      </c>
      <c r="J5857" s="2" t="s">
        <v>1098</v>
      </c>
      <c r="K5857" s="1">
        <f>+VLOOKUP(B5857,[45]Sheet1!$A:$I,6,0)</f>
        <v>2579200</v>
      </c>
      <c r="L5857" s="1">
        <f t="shared" si="282"/>
        <v>0</v>
      </c>
      <c r="M5857" s="6">
        <f>+VLOOKUP(B5857,[45]Sheet1!$A:$I,9,0)</f>
        <v>45966</v>
      </c>
      <c r="N5857" t="s">
        <v>7718</v>
      </c>
      <c r="R5857" s="4"/>
    </row>
    <row r="5858" spans="1:18" hidden="1" x14ac:dyDescent="0.2">
      <c r="A5858" s="6">
        <v>45930</v>
      </c>
      <c r="B5858" s="2">
        <v>63353</v>
      </c>
      <c r="C5858" s="2" t="s">
        <v>6517</v>
      </c>
      <c r="D5858" s="2" t="s">
        <v>7556</v>
      </c>
      <c r="E5858" s="1">
        <v>558030</v>
      </c>
      <c r="F5858" s="8" t="s">
        <v>316</v>
      </c>
      <c r="G5858" s="1">
        <v>44642</v>
      </c>
      <c r="H5858" s="1">
        <v>602672</v>
      </c>
      <c r="I5858" s="2" t="s">
        <v>1554</v>
      </c>
      <c r="J5858" s="2" t="s">
        <v>2830</v>
      </c>
      <c r="K5858" s="1">
        <f>+VLOOKUP(B5858,[45]Sheet1!$A:$I,6,0)</f>
        <v>558025</v>
      </c>
      <c r="L5858" s="1">
        <f t="shared" si="282"/>
        <v>-5</v>
      </c>
      <c r="M5858" s="6">
        <f>+VLOOKUP(B5858,[45]Sheet1!$A:$I,9,0)</f>
        <v>45966</v>
      </c>
      <c r="N5858" t="s">
        <v>7718</v>
      </c>
      <c r="R5858" s="4"/>
    </row>
    <row r="5859" spans="1:18" hidden="1" x14ac:dyDescent="0.2">
      <c r="A5859" s="6">
        <v>45930</v>
      </c>
      <c r="B5859" s="2">
        <v>63354</v>
      </c>
      <c r="C5859" s="2" t="s">
        <v>6517</v>
      </c>
      <c r="D5859" s="2" t="s">
        <v>7557</v>
      </c>
      <c r="E5859" s="1">
        <v>5618916</v>
      </c>
      <c r="F5859" s="8" t="s">
        <v>316</v>
      </c>
      <c r="G5859" s="1">
        <v>449513</v>
      </c>
      <c r="H5859" s="1">
        <v>6068429</v>
      </c>
      <c r="I5859" s="2" t="s">
        <v>2818</v>
      </c>
      <c r="J5859" s="2" t="s">
        <v>364</v>
      </c>
      <c r="K5859" s="1">
        <f>+VLOOKUP(B5859,[45]Sheet1!$A:$I,6,0)</f>
        <v>5618913</v>
      </c>
      <c r="L5859" s="1">
        <f t="shared" si="282"/>
        <v>-3</v>
      </c>
      <c r="M5859" s="6">
        <f>+VLOOKUP(B5859,[45]Sheet1!$A:$I,9,0)</f>
        <v>45966</v>
      </c>
      <c r="N5859" t="s">
        <v>7718</v>
      </c>
      <c r="R5859" s="4"/>
    </row>
    <row r="5860" spans="1:18" hidden="1" x14ac:dyDescent="0.2">
      <c r="A5860" s="6">
        <v>45930</v>
      </c>
      <c r="B5860" s="2">
        <v>63355</v>
      </c>
      <c r="C5860" s="2" t="s">
        <v>6517</v>
      </c>
      <c r="D5860" s="2" t="s">
        <v>7558</v>
      </c>
      <c r="E5860" s="1">
        <v>1003660</v>
      </c>
      <c r="F5860" s="8" t="s">
        <v>316</v>
      </c>
      <c r="G5860" s="1">
        <v>80293</v>
      </c>
      <c r="H5860" s="1">
        <v>1083953</v>
      </c>
      <c r="I5860" s="2" t="s">
        <v>2355</v>
      </c>
      <c r="J5860" s="2" t="s">
        <v>2013</v>
      </c>
      <c r="K5860" s="1">
        <f>+VLOOKUP(B5860,[44]Sheet1!$A:$I,6,0)</f>
        <v>1003663</v>
      </c>
      <c r="L5860" s="1">
        <f t="shared" si="282"/>
        <v>3</v>
      </c>
      <c r="M5860" s="6">
        <f>+VLOOKUP(B5860,[44]Sheet1!$A:$I,9,0)</f>
        <v>45932</v>
      </c>
      <c r="N5860" t="s">
        <v>7562</v>
      </c>
      <c r="R5860" s="4"/>
    </row>
    <row r="5861" spans="1:18" hidden="1" x14ac:dyDescent="0.2">
      <c r="A5861" s="6">
        <v>45930</v>
      </c>
      <c r="B5861" s="2">
        <v>63358</v>
      </c>
      <c r="C5861" s="2" t="s">
        <v>6517</v>
      </c>
      <c r="D5861" s="2" t="s">
        <v>7559</v>
      </c>
      <c r="E5861" s="1">
        <v>6837540</v>
      </c>
      <c r="F5861" s="8" t="s">
        <v>316</v>
      </c>
      <c r="G5861" s="1">
        <v>547003</v>
      </c>
      <c r="H5861" s="1">
        <v>7384543</v>
      </c>
      <c r="I5861" s="2" t="s">
        <v>2355</v>
      </c>
      <c r="J5861" s="2" t="s">
        <v>2013</v>
      </c>
      <c r="K5861" s="1">
        <f>+VLOOKUP(B5861,[45]Sheet1!$A:$I,6,0)</f>
        <v>6837538</v>
      </c>
      <c r="L5861" s="1">
        <f t="shared" si="282"/>
        <v>-2</v>
      </c>
      <c r="M5861" s="6">
        <f>+VLOOKUP(B5861,[45]Sheet1!$A:$I,9,0)</f>
        <v>45966</v>
      </c>
      <c r="N5861" t="s">
        <v>7718</v>
      </c>
      <c r="R5861" s="4"/>
    </row>
    <row r="5862" spans="1:18" hidden="1" x14ac:dyDescent="0.2">
      <c r="A5862" s="6">
        <v>45932</v>
      </c>
      <c r="B5862" s="2">
        <v>64671</v>
      </c>
      <c r="C5862" s="2" t="s">
        <v>6517</v>
      </c>
      <c r="D5862" s="2" t="s">
        <v>7563</v>
      </c>
      <c r="E5862" s="1">
        <v>9101410</v>
      </c>
      <c r="F5862" s="8" t="s">
        <v>316</v>
      </c>
      <c r="G5862" s="1">
        <v>728113</v>
      </c>
      <c r="H5862" s="1">
        <v>9829523</v>
      </c>
      <c r="I5862" s="2" t="s">
        <v>2355</v>
      </c>
      <c r="J5862" s="2" t="s">
        <v>2013</v>
      </c>
      <c r="K5862" s="1">
        <f>+VLOOKUP(B5862,[45]Sheet1!$A:$I,6,0)</f>
        <v>9101413</v>
      </c>
      <c r="L5862" s="1">
        <f t="shared" ref="L5862:L5925" si="283">+K5862-E5862</f>
        <v>3</v>
      </c>
      <c r="M5862" s="6">
        <f>+VLOOKUP(B5862,[45]Sheet1!$A:$I,9,0)</f>
        <v>45966</v>
      </c>
      <c r="N5862" t="s">
        <v>7718</v>
      </c>
      <c r="R5862" s="4"/>
    </row>
    <row r="5863" spans="1:18" hidden="1" x14ac:dyDescent="0.2">
      <c r="A5863" s="6">
        <v>45933</v>
      </c>
      <c r="B5863" s="2">
        <v>181</v>
      </c>
      <c r="C5863" s="2" t="s">
        <v>7272</v>
      </c>
      <c r="D5863" s="2" t="s">
        <v>7564</v>
      </c>
      <c r="E5863" s="1">
        <v>-1564000</v>
      </c>
      <c r="F5863" s="8" t="s">
        <v>316</v>
      </c>
      <c r="G5863" s="1">
        <v>-125120</v>
      </c>
      <c r="H5863" s="1">
        <v>-1689120</v>
      </c>
      <c r="I5863" s="2" t="s">
        <v>24</v>
      </c>
      <c r="J5863" s="2" t="s">
        <v>349</v>
      </c>
      <c r="K5863" s="1">
        <f>+VLOOKUP(B5863,[45]Sheet1!$A:$I,6,0)</f>
        <v>-1564000</v>
      </c>
      <c r="L5863" s="1">
        <f t="shared" si="283"/>
        <v>0</v>
      </c>
      <c r="M5863" s="6">
        <f>+VLOOKUP(B5863,[45]Sheet1!$A:$I,9,0)</f>
        <v>45966</v>
      </c>
      <c r="N5863" t="s">
        <v>7718</v>
      </c>
      <c r="R5863" s="4"/>
    </row>
    <row r="5864" spans="1:18" hidden="1" x14ac:dyDescent="0.2">
      <c r="A5864" s="6">
        <v>45933</v>
      </c>
      <c r="B5864" s="2">
        <v>65172</v>
      </c>
      <c r="C5864" s="2" t="s">
        <v>6517</v>
      </c>
      <c r="D5864" s="2" t="s">
        <v>7565</v>
      </c>
      <c r="E5864" s="1">
        <v>13122960</v>
      </c>
      <c r="F5864" s="8" t="s">
        <v>316</v>
      </c>
      <c r="G5864" s="1">
        <v>1049837</v>
      </c>
      <c r="H5864" s="1">
        <v>14172797</v>
      </c>
      <c r="I5864" s="2" t="s">
        <v>2355</v>
      </c>
      <c r="J5864" s="2" t="s">
        <v>2013</v>
      </c>
      <c r="K5864" s="1">
        <f>+VLOOKUP(B5864,[45]Sheet1!$A:$I,6,0)</f>
        <v>13122963</v>
      </c>
      <c r="L5864" s="1">
        <f t="shared" si="283"/>
        <v>3</v>
      </c>
      <c r="M5864" s="6">
        <f>+VLOOKUP(B5864,[45]Sheet1!$A:$I,9,0)</f>
        <v>45966</v>
      </c>
      <c r="N5864" t="s">
        <v>7718</v>
      </c>
      <c r="R5864" s="4"/>
    </row>
    <row r="5865" spans="1:18" hidden="1" x14ac:dyDescent="0.2">
      <c r="A5865" s="6">
        <v>45933</v>
      </c>
      <c r="B5865" s="2">
        <v>184</v>
      </c>
      <c r="C5865" s="2"/>
      <c r="D5865" s="2" t="s">
        <v>7566</v>
      </c>
      <c r="E5865" s="1">
        <v>-111058</v>
      </c>
      <c r="F5865" s="8" t="s">
        <v>316</v>
      </c>
      <c r="G5865" s="1">
        <v>-8885</v>
      </c>
      <c r="H5865" s="1">
        <v>-119943</v>
      </c>
      <c r="I5865" s="2" t="s">
        <v>944</v>
      </c>
      <c r="J5865" s="2" t="s">
        <v>319</v>
      </c>
      <c r="K5865" s="1">
        <f>+VLOOKUP(B5865,[45]Sheet1!$A:$I,6,0)</f>
        <v>-111058</v>
      </c>
      <c r="L5865" s="1">
        <f t="shared" si="283"/>
        <v>0</v>
      </c>
      <c r="M5865" s="6">
        <f>+VLOOKUP(B5865,[45]Sheet1!$A:$I,9,0)</f>
        <v>45966</v>
      </c>
      <c r="N5865" t="s">
        <v>7718</v>
      </c>
      <c r="R5865" s="4"/>
    </row>
    <row r="5866" spans="1:18" hidden="1" x14ac:dyDescent="0.2">
      <c r="A5866" s="6">
        <v>45934</v>
      </c>
      <c r="B5866" s="2">
        <v>65457</v>
      </c>
      <c r="C5866" s="2" t="s">
        <v>6517</v>
      </c>
      <c r="D5866" s="2" t="s">
        <v>7567</v>
      </c>
      <c r="E5866" s="1">
        <v>808945</v>
      </c>
      <c r="F5866" s="8" t="s">
        <v>316</v>
      </c>
      <c r="G5866" s="1">
        <v>64716</v>
      </c>
      <c r="H5866" s="1">
        <v>873661</v>
      </c>
      <c r="I5866" s="2" t="s">
        <v>1893</v>
      </c>
      <c r="J5866" s="2" t="s">
        <v>375</v>
      </c>
      <c r="K5866" s="1">
        <f>+VLOOKUP(B5866,[45]Sheet1!$A:$I,6,0)</f>
        <v>808950</v>
      </c>
      <c r="L5866" s="1">
        <f t="shared" si="283"/>
        <v>5</v>
      </c>
      <c r="M5866" s="6">
        <f>+VLOOKUP(B5866,[45]Sheet1!$A:$I,9,0)</f>
        <v>45966</v>
      </c>
      <c r="N5866" t="s">
        <v>7718</v>
      </c>
      <c r="R5866" s="4"/>
    </row>
    <row r="5867" spans="1:18" hidden="1" x14ac:dyDescent="0.2">
      <c r="A5867" s="6">
        <v>45934</v>
      </c>
      <c r="B5867" s="2">
        <v>65458</v>
      </c>
      <c r="C5867" s="2" t="s">
        <v>6517</v>
      </c>
      <c r="D5867" s="2" t="s">
        <v>7568</v>
      </c>
      <c r="E5867" s="1">
        <v>5465810</v>
      </c>
      <c r="F5867" s="8" t="s">
        <v>316</v>
      </c>
      <c r="G5867" s="1">
        <v>437265</v>
      </c>
      <c r="H5867" s="1">
        <v>5903075</v>
      </c>
      <c r="I5867" s="2" t="s">
        <v>1893</v>
      </c>
      <c r="J5867" s="2" t="s">
        <v>375</v>
      </c>
      <c r="K5867" s="1">
        <f>+VLOOKUP(B5867,[45]Sheet1!$A:$I,6,0)</f>
        <v>5465813</v>
      </c>
      <c r="L5867" s="1">
        <f t="shared" si="283"/>
        <v>3</v>
      </c>
      <c r="M5867" s="6">
        <f>+VLOOKUP(B5867,[45]Sheet1!$A:$I,9,0)</f>
        <v>45966</v>
      </c>
      <c r="N5867" t="s">
        <v>7718</v>
      </c>
      <c r="R5867" s="4"/>
    </row>
    <row r="5868" spans="1:18" hidden="1" x14ac:dyDescent="0.2">
      <c r="A5868" s="6">
        <v>45936</v>
      </c>
      <c r="B5868" s="2">
        <v>65522</v>
      </c>
      <c r="C5868" s="2" t="s">
        <v>6517</v>
      </c>
      <c r="D5868" s="2" t="s">
        <v>7569</v>
      </c>
      <c r="E5868" s="1">
        <v>1619169</v>
      </c>
      <c r="F5868" s="8" t="s">
        <v>316</v>
      </c>
      <c r="G5868" s="1">
        <v>129534</v>
      </c>
      <c r="H5868" s="1">
        <v>1748703</v>
      </c>
      <c r="I5868" s="2" t="s">
        <v>24</v>
      </c>
      <c r="J5868" s="2" t="s">
        <v>349</v>
      </c>
      <c r="K5868" s="1">
        <f>+VLOOKUP(B5868,[45]Sheet1!$A:$I,6,0)</f>
        <v>1619175</v>
      </c>
      <c r="L5868" s="1">
        <f t="shared" si="283"/>
        <v>6</v>
      </c>
      <c r="M5868" s="6">
        <f>+VLOOKUP(B5868,[45]Sheet1!$A:$I,9,0)</f>
        <v>45966</v>
      </c>
      <c r="N5868" t="s">
        <v>7718</v>
      </c>
      <c r="R5868" s="4"/>
    </row>
    <row r="5869" spans="1:18" hidden="1" x14ac:dyDescent="0.2">
      <c r="A5869" s="6">
        <v>45936</v>
      </c>
      <c r="B5869" s="2">
        <v>65523</v>
      </c>
      <c r="C5869" s="2" t="s">
        <v>6517</v>
      </c>
      <c r="D5869" s="2" t="s">
        <v>7570</v>
      </c>
      <c r="E5869" s="1">
        <v>7143960</v>
      </c>
      <c r="F5869" s="8" t="s">
        <v>316</v>
      </c>
      <c r="G5869" s="1">
        <v>571517</v>
      </c>
      <c r="H5869" s="1">
        <v>7715477</v>
      </c>
      <c r="I5869" s="2" t="s">
        <v>2818</v>
      </c>
      <c r="J5869" s="2" t="s">
        <v>364</v>
      </c>
      <c r="K5869" s="1">
        <f>+VLOOKUP(B5869,[45]Sheet1!$A:$I,6,0)</f>
        <v>7143963</v>
      </c>
      <c r="L5869" s="1">
        <f t="shared" si="283"/>
        <v>3</v>
      </c>
      <c r="M5869" s="6">
        <f>+VLOOKUP(B5869,[45]Sheet1!$A:$I,9,0)</f>
        <v>45966</v>
      </c>
      <c r="N5869" t="s">
        <v>7718</v>
      </c>
      <c r="R5869" s="4"/>
    </row>
    <row r="5870" spans="1:18" hidden="1" x14ac:dyDescent="0.2">
      <c r="A5870" s="6">
        <v>45936</v>
      </c>
      <c r="B5870" s="2">
        <v>65524</v>
      </c>
      <c r="C5870" s="2" t="s">
        <v>6517</v>
      </c>
      <c r="D5870" s="2" t="s">
        <v>7571</v>
      </c>
      <c r="E5870" s="1">
        <v>3491900</v>
      </c>
      <c r="F5870" s="8" t="s">
        <v>316</v>
      </c>
      <c r="G5870" s="1">
        <v>279352</v>
      </c>
      <c r="H5870" s="1">
        <v>3771252</v>
      </c>
      <c r="I5870" s="2" t="s">
        <v>1796</v>
      </c>
      <c r="J5870" s="2" t="s">
        <v>913</v>
      </c>
      <c r="K5870" s="1">
        <f>+VLOOKUP(B5870,[45]Sheet1!$A:$I,6,0)</f>
        <v>3491900</v>
      </c>
      <c r="L5870" s="1">
        <f t="shared" si="283"/>
        <v>0</v>
      </c>
      <c r="M5870" s="6">
        <f>+VLOOKUP(B5870,[45]Sheet1!$A:$I,9,0)</f>
        <v>45966</v>
      </c>
      <c r="N5870" t="s">
        <v>7718</v>
      </c>
      <c r="R5870" s="4"/>
    </row>
    <row r="5871" spans="1:18" hidden="1" x14ac:dyDescent="0.2">
      <c r="A5871" s="6">
        <v>45936</v>
      </c>
      <c r="B5871" s="2">
        <v>65525</v>
      </c>
      <c r="C5871" s="2" t="s">
        <v>6517</v>
      </c>
      <c r="D5871" s="2" t="s">
        <v>7572</v>
      </c>
      <c r="E5871" s="1">
        <v>580000</v>
      </c>
      <c r="F5871" s="8" t="s">
        <v>316</v>
      </c>
      <c r="G5871" s="1">
        <v>46400</v>
      </c>
      <c r="H5871" s="1">
        <v>626400</v>
      </c>
      <c r="I5871" s="2" t="s">
        <v>944</v>
      </c>
      <c r="J5871" s="2" t="s">
        <v>319</v>
      </c>
      <c r="K5871" s="1">
        <f>+VLOOKUP(B5871,[45]Sheet1!$A:$I,6,0)</f>
        <v>580000</v>
      </c>
      <c r="L5871" s="1">
        <f t="shared" si="283"/>
        <v>0</v>
      </c>
      <c r="M5871" s="6">
        <f>+VLOOKUP(B5871,[45]Sheet1!$A:$I,9,0)</f>
        <v>45966</v>
      </c>
      <c r="N5871" t="s">
        <v>7718</v>
      </c>
      <c r="R5871" s="4"/>
    </row>
    <row r="5872" spans="1:18" hidden="1" x14ac:dyDescent="0.2">
      <c r="A5872" s="6">
        <v>45936</v>
      </c>
      <c r="B5872" s="2">
        <v>65526</v>
      </c>
      <c r="C5872" s="2" t="s">
        <v>6517</v>
      </c>
      <c r="D5872" s="2" t="s">
        <v>7573</v>
      </c>
      <c r="E5872" s="1">
        <v>1919525</v>
      </c>
      <c r="F5872" s="8" t="s">
        <v>316</v>
      </c>
      <c r="G5872" s="1">
        <v>153562</v>
      </c>
      <c r="H5872" s="1">
        <v>2073087</v>
      </c>
      <c r="I5872" s="2" t="s">
        <v>944</v>
      </c>
      <c r="J5872" s="2" t="s">
        <v>319</v>
      </c>
      <c r="K5872" s="1">
        <f>+VLOOKUP(B5872,[45]Sheet1!$A:$I,6,0)</f>
        <v>1919525</v>
      </c>
      <c r="L5872" s="1">
        <f t="shared" si="283"/>
        <v>0</v>
      </c>
      <c r="M5872" s="6">
        <f>+VLOOKUP(B5872,[45]Sheet1!$A:$I,9,0)</f>
        <v>45966</v>
      </c>
      <c r="N5872" t="s">
        <v>7718</v>
      </c>
      <c r="R5872" s="4"/>
    </row>
    <row r="5873" spans="1:18" hidden="1" x14ac:dyDescent="0.2">
      <c r="A5873" s="6">
        <v>45936</v>
      </c>
      <c r="B5873" s="2">
        <v>65527</v>
      </c>
      <c r="C5873" s="2" t="s">
        <v>6517</v>
      </c>
      <c r="D5873" s="2" t="s">
        <v>7574</v>
      </c>
      <c r="E5873" s="1">
        <v>501830</v>
      </c>
      <c r="F5873" s="8" t="s">
        <v>316</v>
      </c>
      <c r="G5873" s="1">
        <v>40146</v>
      </c>
      <c r="H5873" s="1">
        <v>541976</v>
      </c>
      <c r="I5873" s="2" t="s">
        <v>1900</v>
      </c>
      <c r="J5873" s="2" t="s">
        <v>441</v>
      </c>
      <c r="K5873" s="1">
        <f>+VLOOKUP(B5873,[45]Sheet1!$A:$I,6,0)</f>
        <v>501825</v>
      </c>
      <c r="L5873" s="1">
        <f t="shared" si="283"/>
        <v>-5</v>
      </c>
      <c r="M5873" s="6">
        <f>+VLOOKUP(B5873,[45]Sheet1!$A:$I,9,0)</f>
        <v>45966</v>
      </c>
      <c r="N5873" t="s">
        <v>7718</v>
      </c>
      <c r="R5873" s="4"/>
    </row>
    <row r="5874" spans="1:18" hidden="1" x14ac:dyDescent="0.2">
      <c r="A5874" s="6">
        <v>45936</v>
      </c>
      <c r="B5874" s="2">
        <v>65528</v>
      </c>
      <c r="C5874" s="2" t="s">
        <v>6517</v>
      </c>
      <c r="D5874" s="2" t="s">
        <v>7575</v>
      </c>
      <c r="E5874" s="1">
        <v>558030</v>
      </c>
      <c r="F5874" s="8" t="s">
        <v>316</v>
      </c>
      <c r="G5874" s="1">
        <v>44642</v>
      </c>
      <c r="H5874" s="1">
        <v>602672</v>
      </c>
      <c r="I5874" s="2" t="s">
        <v>1900</v>
      </c>
      <c r="J5874" s="2" t="s">
        <v>441</v>
      </c>
      <c r="K5874" s="1">
        <f>+VLOOKUP(B5874,[45]Sheet1!$A:$I,6,0)</f>
        <v>558025</v>
      </c>
      <c r="L5874" s="1">
        <f t="shared" si="283"/>
        <v>-5</v>
      </c>
      <c r="M5874" s="6">
        <f>+VLOOKUP(B5874,[45]Sheet1!$A:$I,9,0)</f>
        <v>45966</v>
      </c>
      <c r="N5874" t="s">
        <v>7718</v>
      </c>
      <c r="R5874" s="4"/>
    </row>
    <row r="5875" spans="1:18" hidden="1" x14ac:dyDescent="0.2">
      <c r="A5875" s="6">
        <v>45936</v>
      </c>
      <c r="B5875" s="2">
        <v>65529</v>
      </c>
      <c r="C5875" s="2" t="s">
        <v>6517</v>
      </c>
      <c r="D5875" s="2" t="s">
        <v>7576</v>
      </c>
      <c r="E5875" s="1">
        <v>501830</v>
      </c>
      <c r="F5875" s="8" t="s">
        <v>316</v>
      </c>
      <c r="G5875" s="1">
        <v>40146</v>
      </c>
      <c r="H5875" s="1">
        <v>541976</v>
      </c>
      <c r="I5875" s="2" t="s">
        <v>2119</v>
      </c>
      <c r="J5875" s="2" t="s">
        <v>1150</v>
      </c>
      <c r="K5875" s="1">
        <f>+VLOOKUP(B5875,[45]Sheet1!$A:$I,6,0)</f>
        <v>501825</v>
      </c>
      <c r="L5875" s="1">
        <f t="shared" si="283"/>
        <v>-5</v>
      </c>
      <c r="M5875" s="6">
        <f>+VLOOKUP(B5875,[45]Sheet1!$A:$I,9,0)</f>
        <v>45966</v>
      </c>
      <c r="N5875" t="s">
        <v>7718</v>
      </c>
      <c r="R5875" s="4"/>
    </row>
    <row r="5876" spans="1:18" hidden="1" x14ac:dyDescent="0.2">
      <c r="A5876" s="6">
        <v>45936</v>
      </c>
      <c r="B5876" s="2">
        <v>65530</v>
      </c>
      <c r="C5876" s="2" t="s">
        <v>6517</v>
      </c>
      <c r="D5876" s="2" t="s">
        <v>7577</v>
      </c>
      <c r="E5876" s="1">
        <v>1478030</v>
      </c>
      <c r="F5876" s="8" t="s">
        <v>316</v>
      </c>
      <c r="G5876" s="1">
        <v>118242</v>
      </c>
      <c r="H5876" s="1">
        <v>1596272</v>
      </c>
      <c r="I5876" s="2" t="s">
        <v>1222</v>
      </c>
      <c r="J5876" s="2" t="s">
        <v>915</v>
      </c>
      <c r="K5876" s="1">
        <f>+VLOOKUP(B5876,[45]Sheet1!$A:$I,6,0)</f>
        <v>1478025</v>
      </c>
      <c r="L5876" s="1">
        <f t="shared" si="283"/>
        <v>-5</v>
      </c>
      <c r="M5876" s="6">
        <f>+VLOOKUP(B5876,[45]Sheet1!$A:$I,9,0)</f>
        <v>45966</v>
      </c>
      <c r="N5876" t="s">
        <v>7718</v>
      </c>
      <c r="R5876" s="4"/>
    </row>
    <row r="5877" spans="1:18" hidden="1" x14ac:dyDescent="0.2">
      <c r="A5877" s="6">
        <v>45936</v>
      </c>
      <c r="B5877" s="2">
        <v>65531</v>
      </c>
      <c r="C5877" s="2" t="s">
        <v>6517</v>
      </c>
      <c r="D5877" s="2" t="s">
        <v>7578</v>
      </c>
      <c r="E5877" s="1">
        <v>1116060</v>
      </c>
      <c r="F5877" s="8" t="s">
        <v>316</v>
      </c>
      <c r="G5877" s="1">
        <v>89285</v>
      </c>
      <c r="H5877" s="1">
        <v>1205345</v>
      </c>
      <c r="I5877" s="2" t="s">
        <v>2355</v>
      </c>
      <c r="J5877" s="2" t="s">
        <v>2013</v>
      </c>
      <c r="K5877" s="1">
        <f>+VLOOKUP(B5877,[45]Sheet1!$A:$I,6,0)</f>
        <v>1116063</v>
      </c>
      <c r="L5877" s="1">
        <f t="shared" si="283"/>
        <v>3</v>
      </c>
      <c r="M5877" s="6">
        <f>+VLOOKUP(B5877,[45]Sheet1!$A:$I,9,0)</f>
        <v>45966</v>
      </c>
      <c r="N5877" t="s">
        <v>7718</v>
      </c>
      <c r="R5877" s="4"/>
    </row>
    <row r="5878" spans="1:18" hidden="1" x14ac:dyDescent="0.2">
      <c r="A5878" s="6">
        <v>45937</v>
      </c>
      <c r="B5878" s="2">
        <v>65623</v>
      </c>
      <c r="C5878" s="2" t="s">
        <v>6517</v>
      </c>
      <c r="D5878" s="2" t="s">
        <v>7579</v>
      </c>
      <c r="E5878" s="1">
        <v>2381320</v>
      </c>
      <c r="F5878" s="8" t="s">
        <v>316</v>
      </c>
      <c r="G5878" s="1">
        <v>190506</v>
      </c>
      <c r="H5878" s="1">
        <v>2571826</v>
      </c>
      <c r="I5878" s="2" t="s">
        <v>2355</v>
      </c>
      <c r="J5878" s="2" t="s">
        <v>2013</v>
      </c>
      <c r="K5878" s="1">
        <f>+VLOOKUP(B5878,[45]Sheet1!$A:$I,6,0)</f>
        <v>2381325</v>
      </c>
      <c r="L5878" s="1">
        <f t="shared" si="283"/>
        <v>5</v>
      </c>
      <c r="M5878" s="6">
        <f>+VLOOKUP(B5878,[45]Sheet1!$A:$I,9,0)</f>
        <v>45966</v>
      </c>
      <c r="N5878" t="s">
        <v>7718</v>
      </c>
      <c r="R5878" s="4"/>
    </row>
    <row r="5879" spans="1:18" hidden="1" x14ac:dyDescent="0.2">
      <c r="A5879" s="6">
        <v>45937</v>
      </c>
      <c r="B5879" s="2">
        <v>65624</v>
      </c>
      <c r="C5879" s="2" t="s">
        <v>6517</v>
      </c>
      <c r="D5879" s="2" t="s">
        <v>7580</v>
      </c>
      <c r="E5879" s="1">
        <v>1468620</v>
      </c>
      <c r="F5879" s="8" t="s">
        <v>316</v>
      </c>
      <c r="G5879" s="1">
        <v>117490</v>
      </c>
      <c r="H5879" s="1">
        <v>1586110</v>
      </c>
      <c r="I5879" s="2" t="s">
        <v>2355</v>
      </c>
      <c r="J5879" s="2" t="s">
        <v>2013</v>
      </c>
      <c r="K5879" s="1">
        <f>+VLOOKUP(B5879,[45]Sheet1!$A:$I,6,0)</f>
        <v>1468625</v>
      </c>
      <c r="L5879" s="1">
        <f t="shared" si="283"/>
        <v>5</v>
      </c>
      <c r="M5879" s="6">
        <f>+VLOOKUP(B5879,[45]Sheet1!$A:$I,9,0)</f>
        <v>45966</v>
      </c>
      <c r="N5879" t="s">
        <v>7718</v>
      </c>
      <c r="R5879" s="4"/>
    </row>
    <row r="5880" spans="1:18" hidden="1" x14ac:dyDescent="0.2">
      <c r="A5880" s="6">
        <v>45938</v>
      </c>
      <c r="B5880" s="2">
        <v>225</v>
      </c>
      <c r="C5880" s="2"/>
      <c r="D5880" s="2" t="s">
        <v>7581</v>
      </c>
      <c r="E5880" s="1">
        <v>-1082864</v>
      </c>
      <c r="F5880" s="8" t="s">
        <v>316</v>
      </c>
      <c r="G5880" s="1">
        <v>-86629</v>
      </c>
      <c r="H5880" s="1">
        <v>-1169493</v>
      </c>
      <c r="I5880" s="2" t="s">
        <v>2355</v>
      </c>
      <c r="J5880" s="2" t="s">
        <v>2013</v>
      </c>
      <c r="K5880" s="1">
        <f>+VLOOKUP(B5880,[45]Sheet1!$A:$I,6,0)</f>
        <v>-1082864</v>
      </c>
      <c r="L5880" s="1">
        <f t="shared" si="283"/>
        <v>0</v>
      </c>
      <c r="M5880" s="6">
        <f>+VLOOKUP(B5880,[45]Sheet1!$A:$I,9,0)</f>
        <v>45966</v>
      </c>
      <c r="N5880" t="s">
        <v>7718</v>
      </c>
      <c r="R5880" s="4"/>
    </row>
    <row r="5881" spans="1:18" hidden="1" x14ac:dyDescent="0.2">
      <c r="A5881" s="6">
        <v>45938</v>
      </c>
      <c r="B5881" s="2" t="s">
        <v>7717</v>
      </c>
      <c r="C5881" s="2"/>
      <c r="D5881" s="2" t="s">
        <v>7582</v>
      </c>
      <c r="E5881" s="1">
        <v>-2530254</v>
      </c>
      <c r="F5881" s="8" t="s">
        <v>316</v>
      </c>
      <c r="G5881" s="1">
        <v>-202420</v>
      </c>
      <c r="H5881" s="1">
        <v>-2732674</v>
      </c>
      <c r="I5881" s="2" t="s">
        <v>24</v>
      </c>
      <c r="J5881" s="2" t="s">
        <v>349</v>
      </c>
      <c r="K5881" s="1">
        <f>+VLOOKUP(B5881,[45]Sheet1!$A:$I,6,0)</f>
        <v>-2530254</v>
      </c>
      <c r="L5881" s="1">
        <f t="shared" si="283"/>
        <v>0</v>
      </c>
      <c r="M5881" s="6">
        <f>+VLOOKUP(B5881,[45]Sheet1!$A:$I,9,0)</f>
        <v>45966</v>
      </c>
      <c r="N5881" t="s">
        <v>7718</v>
      </c>
      <c r="R5881" s="4"/>
    </row>
    <row r="5882" spans="1:18" hidden="1" x14ac:dyDescent="0.2">
      <c r="A5882" s="6">
        <v>45938</v>
      </c>
      <c r="B5882" s="2">
        <v>146</v>
      </c>
      <c r="C5882" s="2" t="s">
        <v>7301</v>
      </c>
      <c r="D5882" s="2" t="s">
        <v>7583</v>
      </c>
      <c r="E5882" s="1">
        <v>-3839784</v>
      </c>
      <c r="F5882" s="8" t="s">
        <v>316</v>
      </c>
      <c r="G5882" s="1">
        <v>-307183</v>
      </c>
      <c r="H5882" s="1">
        <v>-4146967</v>
      </c>
      <c r="I5882" s="2" t="s">
        <v>2818</v>
      </c>
      <c r="J5882" s="2" t="s">
        <v>364</v>
      </c>
      <c r="K5882" s="1">
        <f>+VLOOKUP(B5882,[45]Sheet1!$A:$I,6,0)</f>
        <v>-3839784</v>
      </c>
      <c r="L5882" s="1">
        <f t="shared" si="283"/>
        <v>0</v>
      </c>
      <c r="M5882" s="6">
        <f>+VLOOKUP(B5882,[45]Sheet1!$A:$I,9,0)</f>
        <v>45966</v>
      </c>
      <c r="N5882" t="s">
        <v>7718</v>
      </c>
      <c r="R5882" s="4"/>
    </row>
    <row r="5883" spans="1:18" hidden="1" x14ac:dyDescent="0.2">
      <c r="A5883" s="6">
        <v>45938</v>
      </c>
      <c r="B5883" s="2">
        <v>192</v>
      </c>
      <c r="C5883" s="2" t="s">
        <v>7423</v>
      </c>
      <c r="D5883" s="2" t="s">
        <v>7584</v>
      </c>
      <c r="E5883" s="1">
        <v>-324000</v>
      </c>
      <c r="F5883" s="8" t="s">
        <v>316</v>
      </c>
      <c r="G5883" s="1">
        <v>-25920</v>
      </c>
      <c r="H5883" s="1">
        <v>-349920</v>
      </c>
      <c r="I5883" s="2" t="s">
        <v>944</v>
      </c>
      <c r="J5883" s="2" t="s">
        <v>319</v>
      </c>
      <c r="K5883" s="1">
        <f>+VLOOKUP(B5883,[45]Sheet1!$A:$I,6,0)</f>
        <v>-324000</v>
      </c>
      <c r="L5883" s="1">
        <f t="shared" si="283"/>
        <v>0</v>
      </c>
      <c r="M5883" s="6">
        <f>+VLOOKUP(B5883,[45]Sheet1!$A:$I,9,0)</f>
        <v>45966</v>
      </c>
      <c r="N5883" t="s">
        <v>7718</v>
      </c>
      <c r="R5883" s="4"/>
    </row>
    <row r="5884" spans="1:18" hidden="1" x14ac:dyDescent="0.2">
      <c r="A5884" s="6">
        <v>45938</v>
      </c>
      <c r="B5884" s="2">
        <v>207</v>
      </c>
      <c r="C5884" s="2" t="s">
        <v>7318</v>
      </c>
      <c r="D5884" s="2" t="s">
        <v>7585</v>
      </c>
      <c r="E5884" s="1">
        <v>-222116</v>
      </c>
      <c r="F5884" s="8" t="s">
        <v>316</v>
      </c>
      <c r="G5884" s="1">
        <v>-17769</v>
      </c>
      <c r="H5884" s="1">
        <v>-239885</v>
      </c>
      <c r="I5884" s="2" t="s">
        <v>1900</v>
      </c>
      <c r="J5884" s="2" t="s">
        <v>441</v>
      </c>
      <c r="K5884" s="1">
        <f>+VLOOKUP(B5884,[45]Sheet1!$A:$I,6,0)</f>
        <v>-222116</v>
      </c>
      <c r="L5884" s="1">
        <f t="shared" si="283"/>
        <v>0</v>
      </c>
      <c r="M5884" s="6">
        <f>+VLOOKUP(B5884,[45]Sheet1!$A:$I,9,0)</f>
        <v>45966</v>
      </c>
      <c r="N5884" t="s">
        <v>7718</v>
      </c>
      <c r="R5884" s="4"/>
    </row>
    <row r="5885" spans="1:18" hidden="1" x14ac:dyDescent="0.2">
      <c r="A5885" s="6">
        <v>45940</v>
      </c>
      <c r="B5885" s="2">
        <v>66839</v>
      </c>
      <c r="C5885" s="2" t="s">
        <v>6517</v>
      </c>
      <c r="D5885" s="2" t="s">
        <v>7586</v>
      </c>
      <c r="E5885" s="1">
        <v>1559520</v>
      </c>
      <c r="F5885" s="8" t="s">
        <v>316</v>
      </c>
      <c r="G5885" s="1">
        <v>124762</v>
      </c>
      <c r="H5885" s="1">
        <v>1684282</v>
      </c>
      <c r="I5885" s="2" t="s">
        <v>2339</v>
      </c>
      <c r="J5885" s="2" t="s">
        <v>1408</v>
      </c>
      <c r="K5885" s="1">
        <f>+VLOOKUP(B5885,[45]Sheet1!$A:$I,6,0)</f>
        <v>1559525</v>
      </c>
      <c r="L5885" s="1">
        <f t="shared" si="283"/>
        <v>5</v>
      </c>
      <c r="M5885" s="6">
        <f>+VLOOKUP(B5885,[45]Sheet1!$A:$I,9,0)</f>
        <v>45966</v>
      </c>
      <c r="N5885" t="s">
        <v>7718</v>
      </c>
      <c r="R5885" s="4"/>
    </row>
    <row r="5886" spans="1:18" hidden="1" x14ac:dyDescent="0.2">
      <c r="A5886" s="6">
        <v>45940</v>
      </c>
      <c r="B5886" s="2">
        <v>66840</v>
      </c>
      <c r="C5886" s="2" t="s">
        <v>6517</v>
      </c>
      <c r="D5886" s="2" t="s">
        <v>7587</v>
      </c>
      <c r="E5886" s="1">
        <v>560000</v>
      </c>
      <c r="F5886" s="8" t="s">
        <v>316</v>
      </c>
      <c r="G5886" s="1">
        <v>44800</v>
      </c>
      <c r="H5886" s="1">
        <v>604800</v>
      </c>
      <c r="I5886" s="2" t="s">
        <v>944</v>
      </c>
      <c r="J5886" s="2" t="s">
        <v>319</v>
      </c>
      <c r="K5886" s="1">
        <f>+VLOOKUP(B5886,[45]Sheet1!$A:$I,6,0)</f>
        <v>560000</v>
      </c>
      <c r="L5886" s="1">
        <f t="shared" si="283"/>
        <v>0</v>
      </c>
      <c r="M5886" s="6">
        <f>+VLOOKUP(B5886,[45]Sheet1!$A:$I,9,0)</f>
        <v>45966</v>
      </c>
      <c r="N5886" t="s">
        <v>7718</v>
      </c>
      <c r="R5886" s="4"/>
    </row>
    <row r="5887" spans="1:18" hidden="1" x14ac:dyDescent="0.2">
      <c r="A5887" s="6">
        <v>45940</v>
      </c>
      <c r="B5887" s="2">
        <v>66841</v>
      </c>
      <c r="C5887" s="2" t="s">
        <v>6517</v>
      </c>
      <c r="D5887" s="2" t="s">
        <v>7588</v>
      </c>
      <c r="E5887" s="1">
        <v>3497380</v>
      </c>
      <c r="F5887" s="8" t="s">
        <v>316</v>
      </c>
      <c r="G5887" s="1">
        <v>279790</v>
      </c>
      <c r="H5887" s="1">
        <v>3777170</v>
      </c>
      <c r="I5887" s="2" t="s">
        <v>2445</v>
      </c>
      <c r="J5887" s="2" t="s">
        <v>1098</v>
      </c>
      <c r="K5887" s="1">
        <f>+VLOOKUP(B5887,[45]Sheet1!$A:$I,6,0)</f>
        <v>3497375</v>
      </c>
      <c r="L5887" s="1">
        <f t="shared" si="283"/>
        <v>-5</v>
      </c>
      <c r="M5887" s="6">
        <f>+VLOOKUP(B5887,[45]Sheet1!$A:$I,9,0)</f>
        <v>45966</v>
      </c>
      <c r="N5887" t="s">
        <v>7718</v>
      </c>
      <c r="R5887" s="4"/>
    </row>
    <row r="5888" spans="1:18" hidden="1" x14ac:dyDescent="0.2">
      <c r="A5888" s="6">
        <v>45940</v>
      </c>
      <c r="B5888" s="2">
        <v>66842</v>
      </c>
      <c r="C5888" s="2" t="s">
        <v>6517</v>
      </c>
      <c r="D5888" s="2" t="s">
        <v>7589</v>
      </c>
      <c r="E5888" s="1">
        <v>580000</v>
      </c>
      <c r="F5888" s="8" t="s">
        <v>316</v>
      </c>
      <c r="G5888" s="1">
        <v>46400</v>
      </c>
      <c r="H5888" s="1">
        <v>626400</v>
      </c>
      <c r="I5888" s="2" t="s">
        <v>124</v>
      </c>
      <c r="J5888" s="2" t="s">
        <v>1197</v>
      </c>
      <c r="K5888" s="1">
        <f>+VLOOKUP(B5888,[45]Sheet1!$A:$I,6,0)</f>
        <v>580000</v>
      </c>
      <c r="L5888" s="1">
        <f t="shared" si="283"/>
        <v>0</v>
      </c>
      <c r="M5888" s="6">
        <f>+VLOOKUP(B5888,[45]Sheet1!$A:$I,9,0)</f>
        <v>45966</v>
      </c>
      <c r="N5888" t="s">
        <v>7718</v>
      </c>
      <c r="R5888" s="4"/>
    </row>
    <row r="5889" spans="1:18" hidden="1" x14ac:dyDescent="0.2">
      <c r="A5889" s="6">
        <v>45940</v>
      </c>
      <c r="B5889" s="2">
        <v>66843</v>
      </c>
      <c r="C5889" s="2" t="s">
        <v>6517</v>
      </c>
      <c r="D5889" s="2" t="s">
        <v>7590</v>
      </c>
      <c r="E5889" s="1">
        <v>920000</v>
      </c>
      <c r="F5889" s="8" t="s">
        <v>316</v>
      </c>
      <c r="G5889" s="1">
        <v>73600</v>
      </c>
      <c r="H5889" s="1">
        <v>993600</v>
      </c>
      <c r="I5889" s="2" t="s">
        <v>24</v>
      </c>
      <c r="J5889" s="2" t="s">
        <v>349</v>
      </c>
      <c r="K5889" s="1">
        <f>+VLOOKUP(B5889,[45]Sheet1!$A:$I,6,0)</f>
        <v>920000</v>
      </c>
      <c r="L5889" s="1">
        <f t="shared" si="283"/>
        <v>0</v>
      </c>
      <c r="M5889" s="6">
        <f>+VLOOKUP(B5889,[45]Sheet1!$A:$I,9,0)</f>
        <v>45966</v>
      </c>
      <c r="N5889" t="s">
        <v>7718</v>
      </c>
      <c r="R5889" s="4"/>
    </row>
    <row r="5890" spans="1:18" hidden="1" x14ac:dyDescent="0.2">
      <c r="A5890" s="6">
        <v>45940</v>
      </c>
      <c r="B5890" s="2">
        <v>66844</v>
      </c>
      <c r="C5890" s="2" t="s">
        <v>6517</v>
      </c>
      <c r="D5890" s="2" t="s">
        <v>7591</v>
      </c>
      <c r="E5890" s="1">
        <v>2144100</v>
      </c>
      <c r="F5890" s="8" t="s">
        <v>316</v>
      </c>
      <c r="G5890" s="1">
        <v>171528</v>
      </c>
      <c r="H5890" s="1">
        <v>2315628</v>
      </c>
      <c r="I5890" s="2" t="s">
        <v>1222</v>
      </c>
      <c r="J5890" s="2" t="s">
        <v>915</v>
      </c>
      <c r="K5890" s="1">
        <f>+VLOOKUP(B5890,[45]Sheet1!$A:$I,6,0)</f>
        <v>2144100</v>
      </c>
      <c r="L5890" s="1">
        <f t="shared" si="283"/>
        <v>0</v>
      </c>
      <c r="M5890" s="6">
        <f>+VLOOKUP(B5890,[45]Sheet1!$A:$I,9,0)</f>
        <v>45966</v>
      </c>
      <c r="N5890" t="s">
        <v>7718</v>
      </c>
      <c r="R5890" s="4"/>
    </row>
    <row r="5891" spans="1:18" hidden="1" x14ac:dyDescent="0.2">
      <c r="A5891" s="6">
        <v>45941</v>
      </c>
      <c r="B5891" s="2">
        <v>67025</v>
      </c>
      <c r="C5891" s="2" t="s">
        <v>6517</v>
      </c>
      <c r="D5891" s="2" t="s">
        <v>7592</v>
      </c>
      <c r="E5891" s="1">
        <v>4603320</v>
      </c>
      <c r="F5891" s="8" t="s">
        <v>316</v>
      </c>
      <c r="G5891" s="1">
        <v>368266</v>
      </c>
      <c r="H5891" s="1">
        <v>4971586</v>
      </c>
      <c r="I5891" s="2" t="s">
        <v>1222</v>
      </c>
      <c r="J5891" s="2" t="s">
        <v>915</v>
      </c>
      <c r="K5891" s="1">
        <f>+VLOOKUP(B5891,[45]Sheet1!$A:$I,6,0)</f>
        <v>4603325</v>
      </c>
      <c r="L5891" s="1">
        <f t="shared" si="283"/>
        <v>5</v>
      </c>
      <c r="M5891" s="6">
        <f>+VLOOKUP(B5891,[45]Sheet1!$A:$I,9,0)</f>
        <v>45966</v>
      </c>
      <c r="N5891" t="s">
        <v>7718</v>
      </c>
      <c r="R5891" s="4"/>
    </row>
    <row r="5892" spans="1:18" hidden="1" x14ac:dyDescent="0.2">
      <c r="A5892" s="6">
        <v>45941</v>
      </c>
      <c r="B5892" s="2">
        <v>67026</v>
      </c>
      <c r="C5892" s="2" t="s">
        <v>6517</v>
      </c>
      <c r="D5892" s="2" t="s">
        <v>7593</v>
      </c>
      <c r="E5892" s="1">
        <v>1969180</v>
      </c>
      <c r="F5892" s="8" t="s">
        <v>316</v>
      </c>
      <c r="G5892" s="1">
        <v>157534</v>
      </c>
      <c r="H5892" s="1">
        <v>2126714</v>
      </c>
      <c r="I5892" s="2" t="s">
        <v>2355</v>
      </c>
      <c r="J5892" s="2" t="s">
        <v>2013</v>
      </c>
      <c r="K5892" s="1">
        <f>+VLOOKUP(B5892,[45]Sheet1!$A:$I,6,0)</f>
        <v>1969175</v>
      </c>
      <c r="L5892" s="1">
        <f t="shared" si="283"/>
        <v>-5</v>
      </c>
      <c r="M5892" s="6">
        <f>+VLOOKUP(B5892,[45]Sheet1!$A:$I,9,0)</f>
        <v>45966</v>
      </c>
      <c r="N5892" t="s">
        <v>7718</v>
      </c>
      <c r="R5892" s="4"/>
    </row>
    <row r="5893" spans="1:18" hidden="1" x14ac:dyDescent="0.2">
      <c r="A5893" s="6">
        <v>45941</v>
      </c>
      <c r="B5893" s="2">
        <v>67027</v>
      </c>
      <c r="C5893" s="2" t="s">
        <v>6517</v>
      </c>
      <c r="D5893" s="2" t="s">
        <v>7594</v>
      </c>
      <c r="E5893" s="1">
        <v>853120</v>
      </c>
      <c r="F5893" s="8" t="s">
        <v>316</v>
      </c>
      <c r="G5893" s="1">
        <v>68250</v>
      </c>
      <c r="H5893" s="1">
        <v>921370</v>
      </c>
      <c r="I5893" s="2" t="s">
        <v>2355</v>
      </c>
      <c r="J5893" s="2" t="s">
        <v>2013</v>
      </c>
      <c r="K5893" s="1">
        <f>+VLOOKUP(B5893,[45]Sheet1!$A:$I,6,0)</f>
        <v>853125</v>
      </c>
      <c r="L5893" s="1">
        <f t="shared" si="283"/>
        <v>5</v>
      </c>
      <c r="M5893" s="6">
        <f>+VLOOKUP(B5893,[45]Sheet1!$A:$I,9,0)</f>
        <v>45966</v>
      </c>
      <c r="N5893" t="s">
        <v>7718</v>
      </c>
      <c r="R5893" s="4"/>
    </row>
    <row r="5894" spans="1:18" hidden="1" x14ac:dyDescent="0.2">
      <c r="A5894" s="6">
        <v>45944</v>
      </c>
      <c r="B5894" s="2">
        <v>210</v>
      </c>
      <c r="C5894" s="2"/>
      <c r="D5894" s="2" t="s">
        <v>7595</v>
      </c>
      <c r="E5894" s="1">
        <v>-777406</v>
      </c>
      <c r="F5894" s="8" t="s">
        <v>316</v>
      </c>
      <c r="G5894" s="1">
        <v>-62192</v>
      </c>
      <c r="H5894" s="1">
        <v>-839598</v>
      </c>
      <c r="I5894" s="2" t="s">
        <v>2355</v>
      </c>
      <c r="J5894" s="2" t="s">
        <v>2013</v>
      </c>
      <c r="K5894" s="1">
        <f>+VLOOKUP(B5894,[45]Sheet1!$A:$I,6,0)</f>
        <v>-777406</v>
      </c>
      <c r="L5894" s="1">
        <f t="shared" si="283"/>
        <v>0</v>
      </c>
      <c r="M5894" s="6">
        <f>+VLOOKUP(B5894,[45]Sheet1!$A:$I,9,0)</f>
        <v>45966</v>
      </c>
      <c r="N5894" t="s">
        <v>7718</v>
      </c>
      <c r="R5894" s="4"/>
    </row>
    <row r="5895" spans="1:18" hidden="1" x14ac:dyDescent="0.2">
      <c r="A5895" s="6">
        <v>45944</v>
      </c>
      <c r="B5895" s="2">
        <v>132</v>
      </c>
      <c r="C5895" s="2"/>
      <c r="D5895" s="2" t="s">
        <v>7596</v>
      </c>
      <c r="E5895" s="1">
        <v>-736000</v>
      </c>
      <c r="F5895" s="8" t="s">
        <v>316</v>
      </c>
      <c r="G5895" s="1">
        <v>-58880</v>
      </c>
      <c r="H5895" s="1">
        <v>-794880</v>
      </c>
      <c r="I5895" s="2" t="s">
        <v>1893</v>
      </c>
      <c r="J5895" s="2" t="s">
        <v>375</v>
      </c>
      <c r="K5895" s="1">
        <f>+VLOOKUP(B5895,[45]Sheet1!$A:$I,6,0)</f>
        <v>-736000</v>
      </c>
      <c r="L5895" s="1">
        <f t="shared" si="283"/>
        <v>0</v>
      </c>
      <c r="M5895" s="6">
        <f>+VLOOKUP(B5895,[45]Sheet1!$A:$I,9,0)</f>
        <v>45966</v>
      </c>
      <c r="N5895" t="s">
        <v>7718</v>
      </c>
      <c r="R5895" s="4"/>
    </row>
    <row r="5896" spans="1:18" hidden="1" x14ac:dyDescent="0.2">
      <c r="A5896" s="6">
        <v>45944</v>
      </c>
      <c r="B5896" s="2">
        <v>2560</v>
      </c>
      <c r="C5896" s="2"/>
      <c r="D5896" s="2" t="s">
        <v>7597</v>
      </c>
      <c r="E5896" s="1">
        <v>-856272</v>
      </c>
      <c r="F5896" s="8" t="s">
        <v>316</v>
      </c>
      <c r="G5896" s="1">
        <v>-68501</v>
      </c>
      <c r="H5896" s="1">
        <v>-924773</v>
      </c>
      <c r="I5896" s="2" t="s">
        <v>2355</v>
      </c>
      <c r="J5896" s="2" t="s">
        <v>2013</v>
      </c>
      <c r="K5896" s="1">
        <f>+VLOOKUP(B5896,[45]Sheet1!$A:$I,6,0)</f>
        <v>-856272</v>
      </c>
      <c r="L5896" s="1">
        <f t="shared" si="283"/>
        <v>0</v>
      </c>
      <c r="M5896" s="6">
        <f>+VLOOKUP(B5896,[45]Sheet1!$A:$I,9,0)</f>
        <v>45966</v>
      </c>
      <c r="N5896" t="s">
        <v>7718</v>
      </c>
      <c r="R5896" s="4"/>
    </row>
    <row r="5897" spans="1:18" hidden="1" x14ac:dyDescent="0.2">
      <c r="A5897" s="6">
        <v>45944</v>
      </c>
      <c r="B5897" s="2">
        <v>67135</v>
      </c>
      <c r="C5897" s="2" t="s">
        <v>6517</v>
      </c>
      <c r="D5897" s="2" t="s">
        <v>7598</v>
      </c>
      <c r="E5897" s="1">
        <v>2608620</v>
      </c>
      <c r="F5897" s="8" t="s">
        <v>316</v>
      </c>
      <c r="G5897" s="1">
        <v>208690</v>
      </c>
      <c r="H5897" s="1">
        <v>2817310</v>
      </c>
      <c r="I5897" s="2" t="s">
        <v>2355</v>
      </c>
      <c r="J5897" s="2" t="s">
        <v>2013</v>
      </c>
      <c r="K5897" s="1">
        <f>+VLOOKUP(B5897,[45]Sheet1!$A:$I,6,0)</f>
        <v>2608625</v>
      </c>
      <c r="L5897" s="1">
        <f t="shared" si="283"/>
        <v>5</v>
      </c>
      <c r="M5897" s="6">
        <f>+VLOOKUP(B5897,[45]Sheet1!$A:$I,9,0)</f>
        <v>45966</v>
      </c>
      <c r="N5897" t="s">
        <v>7718</v>
      </c>
      <c r="R5897" s="4"/>
    </row>
    <row r="5898" spans="1:18" hidden="1" x14ac:dyDescent="0.2">
      <c r="A5898" s="6">
        <v>45944</v>
      </c>
      <c r="B5898" s="2">
        <v>67136</v>
      </c>
      <c r="C5898" s="2" t="s">
        <v>6517</v>
      </c>
      <c r="D5898" s="2" t="s">
        <v>7599</v>
      </c>
      <c r="E5898" s="1">
        <v>12791200</v>
      </c>
      <c r="F5898" s="8" t="s">
        <v>316</v>
      </c>
      <c r="G5898" s="1">
        <v>1023296</v>
      </c>
      <c r="H5898" s="1">
        <v>13814496</v>
      </c>
      <c r="I5898" s="2" t="s">
        <v>2355</v>
      </c>
      <c r="J5898" s="2" t="s">
        <v>2013</v>
      </c>
      <c r="K5898" s="1">
        <f>+VLOOKUP(B5898,[45]Sheet1!$A:$I,6,0)</f>
        <v>12791200</v>
      </c>
      <c r="L5898" s="1">
        <f t="shared" si="283"/>
        <v>0</v>
      </c>
      <c r="M5898" s="6">
        <f>+VLOOKUP(B5898,[45]Sheet1!$A:$I,9,0)</f>
        <v>45966</v>
      </c>
      <c r="N5898" t="s">
        <v>7718</v>
      </c>
      <c r="R5898" s="4"/>
    </row>
    <row r="5899" spans="1:18" hidden="1" x14ac:dyDescent="0.2">
      <c r="A5899" s="6">
        <v>45944</v>
      </c>
      <c r="B5899" s="2">
        <v>67137</v>
      </c>
      <c r="C5899" s="2" t="s">
        <v>6517</v>
      </c>
      <c r="D5899" s="2" t="s">
        <v>7600</v>
      </c>
      <c r="E5899" s="1">
        <v>4048240</v>
      </c>
      <c r="F5899" s="8" t="s">
        <v>316</v>
      </c>
      <c r="G5899" s="1">
        <v>323859</v>
      </c>
      <c r="H5899" s="1">
        <v>4372099</v>
      </c>
      <c r="I5899" s="2" t="s">
        <v>2355</v>
      </c>
      <c r="J5899" s="2" t="s">
        <v>2013</v>
      </c>
      <c r="K5899" s="1">
        <f>+VLOOKUP(B5899,[45]Sheet1!$A:$I,6,0)</f>
        <v>4048238</v>
      </c>
      <c r="L5899" s="1">
        <f t="shared" si="283"/>
        <v>-2</v>
      </c>
      <c r="M5899" s="6">
        <f>+VLOOKUP(B5899,[45]Sheet1!$A:$I,9,0)</f>
        <v>45966</v>
      </c>
      <c r="N5899" t="s">
        <v>7718</v>
      </c>
      <c r="R5899" s="4"/>
    </row>
    <row r="5900" spans="1:18" hidden="1" x14ac:dyDescent="0.2">
      <c r="A5900" s="6">
        <v>45944</v>
      </c>
      <c r="B5900" s="2">
        <v>67138</v>
      </c>
      <c r="C5900" s="2" t="s">
        <v>6517</v>
      </c>
      <c r="D5900" s="2" t="s">
        <v>7601</v>
      </c>
      <c r="E5900" s="1">
        <v>15564760</v>
      </c>
      <c r="F5900" s="8" t="s">
        <v>316</v>
      </c>
      <c r="G5900" s="1">
        <v>1245181</v>
      </c>
      <c r="H5900" s="1">
        <v>16809941</v>
      </c>
      <c r="I5900" s="2" t="s">
        <v>2355</v>
      </c>
      <c r="J5900" s="2" t="s">
        <v>2013</v>
      </c>
      <c r="K5900" s="1">
        <f>+VLOOKUP(B5900,[45]Sheet1!$A:$I,6,0)</f>
        <v>15564763</v>
      </c>
      <c r="L5900" s="1">
        <f t="shared" si="283"/>
        <v>3</v>
      </c>
      <c r="M5900" s="6">
        <f>+VLOOKUP(B5900,[45]Sheet1!$A:$I,9,0)</f>
        <v>45966</v>
      </c>
      <c r="N5900" t="s">
        <v>7718</v>
      </c>
      <c r="R5900" s="4"/>
    </row>
    <row r="5901" spans="1:18" hidden="1" x14ac:dyDescent="0.2">
      <c r="A5901" s="6">
        <v>45944</v>
      </c>
      <c r="B5901" s="2">
        <v>67139</v>
      </c>
      <c r="C5901" s="2" t="s">
        <v>6517</v>
      </c>
      <c r="D5901" s="2" t="s">
        <v>7602</v>
      </c>
      <c r="E5901" s="1">
        <v>560000</v>
      </c>
      <c r="F5901" s="8" t="s">
        <v>316</v>
      </c>
      <c r="G5901" s="1">
        <v>44800</v>
      </c>
      <c r="H5901" s="1">
        <v>604800</v>
      </c>
      <c r="I5901" s="2" t="s">
        <v>2355</v>
      </c>
      <c r="J5901" s="2" t="s">
        <v>2013</v>
      </c>
      <c r="K5901" s="1">
        <f>+VLOOKUP(B5901,[45]Sheet1!$A:$I,6,0)</f>
        <v>560000</v>
      </c>
      <c r="L5901" s="1">
        <f t="shared" si="283"/>
        <v>0</v>
      </c>
      <c r="M5901" s="6">
        <f>+VLOOKUP(B5901,[45]Sheet1!$A:$I,9,0)</f>
        <v>45966</v>
      </c>
      <c r="N5901" t="s">
        <v>7718</v>
      </c>
      <c r="R5901" s="4"/>
    </row>
    <row r="5902" spans="1:18" hidden="1" x14ac:dyDescent="0.2">
      <c r="A5902" s="6">
        <v>45944</v>
      </c>
      <c r="B5902" s="2">
        <v>67140</v>
      </c>
      <c r="C5902" s="2" t="s">
        <v>6517</v>
      </c>
      <c r="D5902" s="2" t="s">
        <v>7603</v>
      </c>
      <c r="E5902" s="1">
        <v>1110580</v>
      </c>
      <c r="F5902" s="8" t="s">
        <v>316</v>
      </c>
      <c r="G5902" s="1">
        <v>88846</v>
      </c>
      <c r="H5902" s="1">
        <v>1199426</v>
      </c>
      <c r="I5902" s="2" t="s">
        <v>124</v>
      </c>
      <c r="J5902" s="2" t="s">
        <v>1197</v>
      </c>
      <c r="K5902" s="1">
        <f>+VLOOKUP(B5902,[45]Sheet1!$A:$I,6,0)</f>
        <v>1110575</v>
      </c>
      <c r="L5902" s="1">
        <f t="shared" si="283"/>
        <v>-5</v>
      </c>
      <c r="M5902" s="6">
        <f>+VLOOKUP(B5902,[45]Sheet1!$A:$I,9,0)</f>
        <v>45966</v>
      </c>
      <c r="N5902" t="s">
        <v>7718</v>
      </c>
      <c r="R5902" s="4"/>
    </row>
    <row r="5903" spans="1:18" hidden="1" x14ac:dyDescent="0.2">
      <c r="A5903" s="6">
        <v>45944</v>
      </c>
      <c r="B5903" s="2">
        <v>67141</v>
      </c>
      <c r="C5903" s="2" t="s">
        <v>6517</v>
      </c>
      <c r="D5903" s="2" t="s">
        <v>7604</v>
      </c>
      <c r="E5903" s="1">
        <v>560000</v>
      </c>
      <c r="F5903" s="8" t="s">
        <v>316</v>
      </c>
      <c r="G5903" s="1">
        <v>44800</v>
      </c>
      <c r="H5903" s="1">
        <v>604800</v>
      </c>
      <c r="I5903" s="2" t="s">
        <v>2818</v>
      </c>
      <c r="J5903" s="2" t="s">
        <v>364</v>
      </c>
      <c r="K5903" s="1">
        <f>+VLOOKUP(B5903,[45]Sheet1!$A:$I,6,0)</f>
        <v>560000</v>
      </c>
      <c r="L5903" s="1">
        <f t="shared" si="283"/>
        <v>0</v>
      </c>
      <c r="M5903" s="6">
        <f>+VLOOKUP(B5903,[45]Sheet1!$A:$I,9,0)</f>
        <v>45966</v>
      </c>
      <c r="N5903" t="s">
        <v>7718</v>
      </c>
      <c r="R5903" s="4"/>
    </row>
    <row r="5904" spans="1:18" hidden="1" x14ac:dyDescent="0.2">
      <c r="A5904" s="6">
        <v>45944</v>
      </c>
      <c r="B5904" s="2">
        <v>67142</v>
      </c>
      <c r="C5904" s="2" t="s">
        <v>6517</v>
      </c>
      <c r="D5904" s="2" t="s">
        <v>7605</v>
      </c>
      <c r="E5904" s="1">
        <v>5730140</v>
      </c>
      <c r="F5904" s="8" t="s">
        <v>316</v>
      </c>
      <c r="G5904" s="1">
        <v>458411</v>
      </c>
      <c r="H5904" s="1">
        <v>6188551</v>
      </c>
      <c r="I5904" s="2" t="s">
        <v>2818</v>
      </c>
      <c r="J5904" s="2" t="s">
        <v>364</v>
      </c>
      <c r="K5904" s="1">
        <f>+VLOOKUP(B5904,[45]Sheet1!$A:$I,6,0)</f>
        <v>5730138</v>
      </c>
      <c r="L5904" s="1">
        <f t="shared" si="283"/>
        <v>-2</v>
      </c>
      <c r="M5904" s="6">
        <f>+VLOOKUP(B5904,[45]Sheet1!$A:$I,9,0)</f>
        <v>45966</v>
      </c>
      <c r="N5904" t="s">
        <v>7718</v>
      </c>
      <c r="R5904" s="4"/>
    </row>
    <row r="5905" spans="1:18" hidden="1" x14ac:dyDescent="0.2">
      <c r="A5905" s="6">
        <v>45944</v>
      </c>
      <c r="B5905" s="2">
        <v>67143</v>
      </c>
      <c r="C5905" s="2" t="s">
        <v>6517</v>
      </c>
      <c r="D5905" s="2" t="s">
        <v>7606</v>
      </c>
      <c r="E5905" s="1">
        <v>1537140</v>
      </c>
      <c r="F5905" s="8" t="s">
        <v>316</v>
      </c>
      <c r="G5905" s="1">
        <v>122971</v>
      </c>
      <c r="H5905" s="1">
        <v>1660111</v>
      </c>
      <c r="I5905" s="2" t="s">
        <v>2445</v>
      </c>
      <c r="J5905" s="2" t="s">
        <v>1098</v>
      </c>
      <c r="K5905" s="1">
        <f>+VLOOKUP(B5905,[45]Sheet1!$A:$I,6,0)</f>
        <v>1537138</v>
      </c>
      <c r="L5905" s="1">
        <f t="shared" si="283"/>
        <v>-2</v>
      </c>
      <c r="M5905" s="6">
        <f>+VLOOKUP(B5905,[45]Sheet1!$A:$I,9,0)</f>
        <v>45966</v>
      </c>
      <c r="N5905" t="s">
        <v>7718</v>
      </c>
      <c r="R5905" s="4"/>
    </row>
    <row r="5906" spans="1:18" hidden="1" x14ac:dyDescent="0.2">
      <c r="A5906" s="6">
        <v>45944</v>
      </c>
      <c r="B5906" s="2">
        <v>67144</v>
      </c>
      <c r="C5906" s="2" t="s">
        <v>6517</v>
      </c>
      <c r="D5906" s="2" t="s">
        <v>7607</v>
      </c>
      <c r="E5906" s="1">
        <v>1840000</v>
      </c>
      <c r="F5906" s="8" t="s">
        <v>316</v>
      </c>
      <c r="G5906" s="1">
        <v>147200</v>
      </c>
      <c r="H5906" s="1">
        <v>1987200</v>
      </c>
      <c r="I5906" s="2" t="s">
        <v>1554</v>
      </c>
      <c r="J5906" s="2" t="s">
        <v>2830</v>
      </c>
      <c r="K5906" s="1">
        <f>+VLOOKUP(B5906,[45]Sheet1!$A:$I,6,0)</f>
        <v>1840000</v>
      </c>
      <c r="L5906" s="1">
        <f t="shared" si="283"/>
        <v>0</v>
      </c>
      <c r="M5906" s="6">
        <f>+VLOOKUP(B5906,[45]Sheet1!$A:$I,9,0)</f>
        <v>45966</v>
      </c>
      <c r="N5906" t="s">
        <v>7718</v>
      </c>
      <c r="R5906" s="4"/>
    </row>
    <row r="5907" spans="1:18" hidden="1" x14ac:dyDescent="0.2">
      <c r="A5907" s="6">
        <v>45944</v>
      </c>
      <c r="B5907" s="2">
        <v>67145</v>
      </c>
      <c r="C5907" s="2" t="s">
        <v>6517</v>
      </c>
      <c r="D5907" s="2" t="s">
        <v>7608</v>
      </c>
      <c r="E5907" s="1">
        <v>426560</v>
      </c>
      <c r="F5907" s="8" t="s">
        <v>316</v>
      </c>
      <c r="G5907" s="1">
        <v>34125</v>
      </c>
      <c r="H5907" s="1">
        <v>460685</v>
      </c>
      <c r="I5907" s="2" t="s">
        <v>1554</v>
      </c>
      <c r="J5907" s="2" t="s">
        <v>2830</v>
      </c>
      <c r="K5907" s="1">
        <f>+VLOOKUP(B5907,[45]Sheet1!$A:$I,6,0)</f>
        <v>426563</v>
      </c>
      <c r="L5907" s="1">
        <f t="shared" si="283"/>
        <v>3</v>
      </c>
      <c r="M5907" s="6">
        <f>+VLOOKUP(B5907,[45]Sheet1!$A:$I,9,0)</f>
        <v>45966</v>
      </c>
      <c r="N5907" t="s">
        <v>7718</v>
      </c>
      <c r="R5907" s="4"/>
    </row>
    <row r="5908" spans="1:18" hidden="1" x14ac:dyDescent="0.2">
      <c r="A5908" s="6">
        <v>45944</v>
      </c>
      <c r="B5908" s="2">
        <v>67146</v>
      </c>
      <c r="C5908" s="2" t="s">
        <v>6517</v>
      </c>
      <c r="D5908" s="2" t="s">
        <v>7609</v>
      </c>
      <c r="E5908" s="1">
        <v>1110580</v>
      </c>
      <c r="F5908" s="8" t="s">
        <v>316</v>
      </c>
      <c r="G5908" s="1">
        <v>88846</v>
      </c>
      <c r="H5908" s="1">
        <v>1199426</v>
      </c>
      <c r="I5908" s="2" t="s">
        <v>1554</v>
      </c>
      <c r="J5908" s="2" t="s">
        <v>2830</v>
      </c>
      <c r="K5908" s="1">
        <f>+VLOOKUP(B5908,[45]Sheet1!$A:$I,6,0)</f>
        <v>1110575</v>
      </c>
      <c r="L5908" s="1">
        <f t="shared" si="283"/>
        <v>-5</v>
      </c>
      <c r="M5908" s="6">
        <f>+VLOOKUP(B5908,[45]Sheet1!$A:$I,9,0)</f>
        <v>45966</v>
      </c>
      <c r="N5908" t="s">
        <v>7718</v>
      </c>
      <c r="R5908" s="4"/>
    </row>
    <row r="5909" spans="1:18" hidden="1" x14ac:dyDescent="0.2">
      <c r="A5909" s="6">
        <v>45944</v>
      </c>
      <c r="B5909" s="2">
        <v>67147</v>
      </c>
      <c r="C5909" s="2" t="s">
        <v>6517</v>
      </c>
      <c r="D5909" s="2" t="s">
        <v>7610</v>
      </c>
      <c r="E5909" s="1">
        <v>1823985</v>
      </c>
      <c r="F5909" s="8" t="s">
        <v>316</v>
      </c>
      <c r="G5909" s="1">
        <v>145919</v>
      </c>
      <c r="H5909" s="1">
        <v>1969904</v>
      </c>
      <c r="I5909" s="2" t="s">
        <v>2339</v>
      </c>
      <c r="J5909" s="2" t="s">
        <v>1408</v>
      </c>
      <c r="K5909" s="1">
        <f>+VLOOKUP(B5909,[45]Sheet1!$A:$I,6,0)</f>
        <v>1823988</v>
      </c>
      <c r="L5909" s="1">
        <f t="shared" si="283"/>
        <v>3</v>
      </c>
      <c r="M5909" s="6">
        <f>+VLOOKUP(B5909,[45]Sheet1!$A:$I,9,0)</f>
        <v>45966</v>
      </c>
      <c r="N5909" t="s">
        <v>7718</v>
      </c>
      <c r="R5909" s="4"/>
    </row>
    <row r="5910" spans="1:18" hidden="1" x14ac:dyDescent="0.2">
      <c r="A5910" s="6">
        <v>45944</v>
      </c>
      <c r="B5910" s="2">
        <v>67148</v>
      </c>
      <c r="C5910" s="2" t="s">
        <v>6517</v>
      </c>
      <c r="D5910" s="2" t="s">
        <v>7611</v>
      </c>
      <c r="E5910" s="1">
        <v>580000</v>
      </c>
      <c r="F5910" s="8" t="s">
        <v>316</v>
      </c>
      <c r="G5910" s="1">
        <v>46400</v>
      </c>
      <c r="H5910" s="1">
        <v>626400</v>
      </c>
      <c r="I5910" s="2" t="s">
        <v>2339</v>
      </c>
      <c r="J5910" s="2" t="s">
        <v>1408</v>
      </c>
      <c r="K5910" s="1">
        <f>+VLOOKUP(B5910,[45]Sheet1!$A:$I,6,0)</f>
        <v>580000</v>
      </c>
      <c r="L5910" s="1">
        <f t="shared" si="283"/>
        <v>0</v>
      </c>
      <c r="M5910" s="6">
        <f>+VLOOKUP(B5910,[45]Sheet1!$A:$I,9,0)</f>
        <v>45966</v>
      </c>
      <c r="N5910" t="s">
        <v>7718</v>
      </c>
      <c r="R5910" s="4"/>
    </row>
    <row r="5911" spans="1:18" hidden="1" x14ac:dyDescent="0.2">
      <c r="A5911" s="6">
        <v>45945</v>
      </c>
      <c r="B5911" s="2">
        <v>158</v>
      </c>
      <c r="C5911" s="2"/>
      <c r="D5911" s="2" t="s">
        <v>7612</v>
      </c>
      <c r="E5911" s="1">
        <v>-2280232</v>
      </c>
      <c r="F5911" s="8" t="s">
        <v>316</v>
      </c>
      <c r="G5911" s="1">
        <v>-182419</v>
      </c>
      <c r="H5911" s="1">
        <v>-2462651</v>
      </c>
      <c r="I5911" s="2" t="s">
        <v>2119</v>
      </c>
      <c r="J5911" s="2" t="s">
        <v>1150</v>
      </c>
      <c r="K5911" s="1">
        <f>+VLOOKUP(B5911,[45]Sheet1!$A:$I,6,0)</f>
        <v>-2280232</v>
      </c>
      <c r="L5911" s="1">
        <f t="shared" si="283"/>
        <v>0</v>
      </c>
      <c r="M5911" s="6">
        <f>+VLOOKUP(B5911,[45]Sheet1!$A:$I,9,0)</f>
        <v>45966</v>
      </c>
      <c r="N5911" t="s">
        <v>7718</v>
      </c>
      <c r="R5911" s="4"/>
    </row>
    <row r="5912" spans="1:18" hidden="1" x14ac:dyDescent="0.2">
      <c r="A5912" s="6">
        <v>45945</v>
      </c>
      <c r="B5912" s="2">
        <v>237</v>
      </c>
      <c r="C5912" s="2"/>
      <c r="D5912" s="2" t="s">
        <v>7613</v>
      </c>
      <c r="E5912" s="1">
        <v>-1005184</v>
      </c>
      <c r="F5912" s="8" t="s">
        <v>316</v>
      </c>
      <c r="G5912" s="1">
        <v>-80414</v>
      </c>
      <c r="H5912" s="1">
        <v>-1085598</v>
      </c>
      <c r="I5912" s="2" t="s">
        <v>1900</v>
      </c>
      <c r="J5912" s="2" t="s">
        <v>441</v>
      </c>
      <c r="K5912" s="1">
        <f>+VLOOKUP(B5912,[45]Sheet1!$A:$I,6,0)</f>
        <v>-1005184</v>
      </c>
      <c r="L5912" s="1">
        <f t="shared" si="283"/>
        <v>0</v>
      </c>
      <c r="M5912" s="6">
        <f>+VLOOKUP(B5912,[45]Sheet1!$A:$I,9,0)</f>
        <v>45966</v>
      </c>
      <c r="N5912" t="s">
        <v>7718</v>
      </c>
      <c r="R5912" s="4"/>
    </row>
    <row r="5913" spans="1:18" hidden="1" x14ac:dyDescent="0.2">
      <c r="A5913" s="6">
        <v>45945</v>
      </c>
      <c r="B5913" s="2">
        <v>163</v>
      </c>
      <c r="C5913" s="2" t="s">
        <v>7614</v>
      </c>
      <c r="D5913" s="2" t="s">
        <v>7615</v>
      </c>
      <c r="E5913" s="1">
        <v>-3212686</v>
      </c>
      <c r="F5913" s="8" t="s">
        <v>316</v>
      </c>
      <c r="G5913" s="1">
        <v>-257016</v>
      </c>
      <c r="H5913" s="1">
        <v>-3469702</v>
      </c>
      <c r="I5913" s="2" t="s">
        <v>1554</v>
      </c>
      <c r="J5913" s="2" t="s">
        <v>2830</v>
      </c>
      <c r="K5913" s="1">
        <f>+VLOOKUP(B5913,[45]Sheet1!$A:$I,6,0)</f>
        <v>-3212686</v>
      </c>
      <c r="L5913" s="1">
        <f t="shared" si="283"/>
        <v>0</v>
      </c>
      <c r="M5913" s="6">
        <f>+VLOOKUP(B5913,[45]Sheet1!$A:$I,9,0)</f>
        <v>45966</v>
      </c>
      <c r="N5913" t="s">
        <v>7718</v>
      </c>
      <c r="R5913" s="4"/>
    </row>
    <row r="5914" spans="1:18" hidden="1" x14ac:dyDescent="0.2">
      <c r="A5914" s="6">
        <v>45945</v>
      </c>
      <c r="B5914" s="2">
        <v>67213</v>
      </c>
      <c r="C5914" s="2" t="s">
        <v>6517</v>
      </c>
      <c r="D5914" s="2" t="s">
        <v>7616</v>
      </c>
      <c r="E5914" s="1">
        <v>2024120</v>
      </c>
      <c r="F5914" s="8" t="s">
        <v>316</v>
      </c>
      <c r="G5914" s="1">
        <v>161930</v>
      </c>
      <c r="H5914" s="1">
        <v>2186050</v>
      </c>
      <c r="I5914" s="2" t="s">
        <v>2355</v>
      </c>
      <c r="J5914" s="2" t="s">
        <v>2013</v>
      </c>
      <c r="K5914" s="1">
        <f>+VLOOKUP(B5914,[45]Sheet1!$A:$I,6,0)</f>
        <v>2024125</v>
      </c>
      <c r="L5914" s="1">
        <f t="shared" si="283"/>
        <v>5</v>
      </c>
      <c r="M5914" s="6">
        <f>+VLOOKUP(B5914,[45]Sheet1!$A:$I,9,0)</f>
        <v>45966</v>
      </c>
      <c r="N5914" t="s">
        <v>7718</v>
      </c>
      <c r="R5914" s="4"/>
    </row>
    <row r="5915" spans="1:18" hidden="1" x14ac:dyDescent="0.2">
      <c r="A5915" s="6">
        <v>45945</v>
      </c>
      <c r="B5915" s="2">
        <v>67214</v>
      </c>
      <c r="C5915" s="2" t="s">
        <v>6517</v>
      </c>
      <c r="D5915" s="2" t="s">
        <v>7617</v>
      </c>
      <c r="E5915" s="1">
        <v>560000</v>
      </c>
      <c r="F5915" s="8" t="s">
        <v>316</v>
      </c>
      <c r="G5915" s="1">
        <v>44800</v>
      </c>
      <c r="H5915" s="1">
        <v>604800</v>
      </c>
      <c r="I5915" s="2" t="s">
        <v>2355</v>
      </c>
      <c r="J5915" s="2" t="s">
        <v>2013</v>
      </c>
      <c r="K5915" s="1">
        <f>+VLOOKUP(B5915,[45]Sheet1!$A:$I,6,0)</f>
        <v>560000</v>
      </c>
      <c r="L5915" s="1">
        <f t="shared" si="283"/>
        <v>0</v>
      </c>
      <c r="M5915" s="6">
        <f>+VLOOKUP(B5915,[45]Sheet1!$A:$I,9,0)</f>
        <v>45966</v>
      </c>
      <c r="N5915" t="s">
        <v>7718</v>
      </c>
      <c r="R5915" s="4"/>
    </row>
    <row r="5916" spans="1:18" hidden="1" x14ac:dyDescent="0.2">
      <c r="A5916" s="6">
        <v>45946</v>
      </c>
      <c r="B5916" s="2">
        <v>68432</v>
      </c>
      <c r="C5916" s="2" t="s">
        <v>6517</v>
      </c>
      <c r="D5916" s="2" t="s">
        <v>7618</v>
      </c>
      <c r="E5916" s="1">
        <v>5920055</v>
      </c>
      <c r="F5916" s="8" t="s">
        <v>316</v>
      </c>
      <c r="G5916" s="1">
        <v>473604</v>
      </c>
      <c r="H5916" s="1">
        <v>6393659</v>
      </c>
      <c r="I5916" s="2" t="s">
        <v>1893</v>
      </c>
      <c r="J5916" s="2" t="s">
        <v>375</v>
      </c>
      <c r="K5916" s="1">
        <f>+VLOOKUP(B5916,[45]Sheet1!$A:$I,6,0)</f>
        <v>5920050</v>
      </c>
      <c r="L5916" s="1">
        <f t="shared" si="283"/>
        <v>-5</v>
      </c>
      <c r="M5916" s="6">
        <f>+VLOOKUP(B5916,[45]Sheet1!$A:$I,9,0)</f>
        <v>45966</v>
      </c>
      <c r="N5916" t="s">
        <v>7718</v>
      </c>
      <c r="R5916" s="4"/>
    </row>
    <row r="5917" spans="1:18" hidden="1" x14ac:dyDescent="0.2">
      <c r="A5917" s="6">
        <v>45946</v>
      </c>
      <c r="B5917" s="2">
        <v>68433</v>
      </c>
      <c r="C5917" s="2" t="s">
        <v>6517</v>
      </c>
      <c r="D5917" s="2" t="s">
        <v>7619</v>
      </c>
      <c r="E5917" s="1">
        <v>558030</v>
      </c>
      <c r="F5917" s="8" t="s">
        <v>316</v>
      </c>
      <c r="G5917" s="1">
        <v>44642</v>
      </c>
      <c r="H5917" s="1">
        <v>602672</v>
      </c>
      <c r="I5917" s="2" t="s">
        <v>1893</v>
      </c>
      <c r="J5917" s="2" t="s">
        <v>375</v>
      </c>
      <c r="K5917" s="1">
        <f>+VLOOKUP(B5917,[45]Sheet1!$A:$I,6,0)</f>
        <v>558025</v>
      </c>
      <c r="L5917" s="1">
        <f t="shared" si="283"/>
        <v>-5</v>
      </c>
      <c r="M5917" s="6">
        <f>+VLOOKUP(B5917,[45]Sheet1!$A:$I,9,0)</f>
        <v>45966</v>
      </c>
      <c r="N5917" t="s">
        <v>7718</v>
      </c>
      <c r="R5917" s="4"/>
    </row>
    <row r="5918" spans="1:18" hidden="1" x14ac:dyDescent="0.2">
      <c r="A5918" s="6">
        <v>45946</v>
      </c>
      <c r="B5918" s="2">
        <v>68434</v>
      </c>
      <c r="C5918" s="2" t="s">
        <v>6517</v>
      </c>
      <c r="D5918" s="2" t="s">
        <v>7620</v>
      </c>
      <c r="E5918" s="1">
        <v>1880995</v>
      </c>
      <c r="F5918" s="8" t="s">
        <v>316</v>
      </c>
      <c r="G5918" s="1">
        <v>150480</v>
      </c>
      <c r="H5918" s="1">
        <v>2031475</v>
      </c>
      <c r="I5918" s="2" t="s">
        <v>1893</v>
      </c>
      <c r="J5918" s="2" t="s">
        <v>375</v>
      </c>
      <c r="K5918" s="1">
        <f>+VLOOKUP(B5918,[45]Sheet1!$A:$I,6,0)</f>
        <v>1881000</v>
      </c>
      <c r="L5918" s="1">
        <f t="shared" si="283"/>
        <v>5</v>
      </c>
      <c r="M5918" s="6">
        <f>+VLOOKUP(B5918,[45]Sheet1!$A:$I,9,0)</f>
        <v>45966</v>
      </c>
      <c r="N5918" t="s">
        <v>7718</v>
      </c>
      <c r="R5918" s="4"/>
    </row>
    <row r="5919" spans="1:18" hidden="1" x14ac:dyDescent="0.2">
      <c r="A5919" s="6">
        <v>45946</v>
      </c>
      <c r="B5919" s="2">
        <v>68435</v>
      </c>
      <c r="C5919" s="2" t="s">
        <v>6517</v>
      </c>
      <c r="D5919" s="2" t="s">
        <v>7621</v>
      </c>
      <c r="E5919" s="1">
        <v>1646605</v>
      </c>
      <c r="F5919" s="8" t="s">
        <v>316</v>
      </c>
      <c r="G5919" s="1">
        <v>131728</v>
      </c>
      <c r="H5919" s="1">
        <v>1778333</v>
      </c>
      <c r="I5919" s="2" t="s">
        <v>1893</v>
      </c>
      <c r="J5919" s="2" t="s">
        <v>375</v>
      </c>
      <c r="K5919" s="1">
        <f>+VLOOKUP(B5919,[45]Sheet1!$A:$I,6,0)</f>
        <v>1646600</v>
      </c>
      <c r="L5919" s="1">
        <f t="shared" si="283"/>
        <v>-5</v>
      </c>
      <c r="M5919" s="6">
        <f>+VLOOKUP(B5919,[45]Sheet1!$A:$I,9,0)</f>
        <v>45966</v>
      </c>
      <c r="N5919" t="s">
        <v>7718</v>
      </c>
      <c r="R5919" s="4"/>
    </row>
    <row r="5920" spans="1:18" hidden="1" x14ac:dyDescent="0.2">
      <c r="A5920" s="6">
        <v>45947</v>
      </c>
      <c r="B5920" s="2">
        <v>68533</v>
      </c>
      <c r="C5920" s="2" t="s">
        <v>6517</v>
      </c>
      <c r="D5920" s="2" t="s">
        <v>7622</v>
      </c>
      <c r="E5920" s="1">
        <v>1110580</v>
      </c>
      <c r="F5920" s="8" t="s">
        <v>316</v>
      </c>
      <c r="G5920" s="1">
        <v>88846</v>
      </c>
      <c r="H5920" s="1">
        <v>1199426</v>
      </c>
      <c r="I5920" s="2" t="s">
        <v>24</v>
      </c>
      <c r="J5920" s="2" t="s">
        <v>349</v>
      </c>
      <c r="K5920" s="1">
        <f>+VLOOKUP(B5920,[45]Sheet1!$A:$I,6,0)</f>
        <v>1110575</v>
      </c>
      <c r="L5920" s="1">
        <f t="shared" si="283"/>
        <v>-5</v>
      </c>
      <c r="M5920" s="6">
        <f>+VLOOKUP(B5920,[45]Sheet1!$A:$I,9,0)</f>
        <v>45966</v>
      </c>
      <c r="N5920" t="s">
        <v>7718</v>
      </c>
      <c r="R5920" s="4"/>
    </row>
    <row r="5921" spans="1:18" hidden="1" x14ac:dyDescent="0.2">
      <c r="A5921" s="6">
        <v>45947</v>
      </c>
      <c r="B5921" s="2">
        <v>68534</v>
      </c>
      <c r="C5921" s="2" t="s">
        <v>6517</v>
      </c>
      <c r="D5921" s="2" t="s">
        <v>7623</v>
      </c>
      <c r="E5921" s="1">
        <v>2024120</v>
      </c>
      <c r="F5921" s="8" t="s">
        <v>316</v>
      </c>
      <c r="G5921" s="1">
        <v>161930</v>
      </c>
      <c r="H5921" s="1">
        <v>2186050</v>
      </c>
      <c r="I5921" s="2" t="s">
        <v>124</v>
      </c>
      <c r="J5921" s="2" t="s">
        <v>1197</v>
      </c>
      <c r="K5921" s="1">
        <f>+VLOOKUP(B5921,[45]Sheet1!$A:$I,6,0)</f>
        <v>2024125</v>
      </c>
      <c r="L5921" s="1">
        <f t="shared" si="283"/>
        <v>5</v>
      </c>
      <c r="M5921" s="6">
        <f>+VLOOKUP(B5921,[45]Sheet1!$A:$I,9,0)</f>
        <v>45966</v>
      </c>
      <c r="N5921" t="s">
        <v>7718</v>
      </c>
      <c r="R5921" s="4"/>
    </row>
    <row r="5922" spans="1:18" hidden="1" x14ac:dyDescent="0.2">
      <c r="A5922" s="6">
        <v>45947</v>
      </c>
      <c r="B5922" s="2">
        <v>68535</v>
      </c>
      <c r="C5922" s="2" t="s">
        <v>6517</v>
      </c>
      <c r="D5922" s="2" t="s">
        <v>7624</v>
      </c>
      <c r="E5922" s="1">
        <v>6072360</v>
      </c>
      <c r="F5922" s="8" t="s">
        <v>316</v>
      </c>
      <c r="G5922" s="1">
        <v>485789</v>
      </c>
      <c r="H5922" s="1">
        <v>6558149</v>
      </c>
      <c r="I5922" s="2" t="s">
        <v>2818</v>
      </c>
      <c r="J5922" s="2" t="s">
        <v>364</v>
      </c>
      <c r="K5922" s="1">
        <f>+VLOOKUP(B5922,[45]Sheet1!$A:$I,6,0)</f>
        <v>6072363</v>
      </c>
      <c r="L5922" s="1">
        <f t="shared" si="283"/>
        <v>3</v>
      </c>
      <c r="M5922" s="6">
        <f>+VLOOKUP(B5922,[45]Sheet1!$A:$I,9,0)</f>
        <v>45966</v>
      </c>
      <c r="N5922" t="s">
        <v>7718</v>
      </c>
      <c r="R5922" s="4"/>
    </row>
    <row r="5923" spans="1:18" hidden="1" x14ac:dyDescent="0.2">
      <c r="A5923" s="6">
        <v>45947</v>
      </c>
      <c r="B5923" s="2">
        <v>68536</v>
      </c>
      <c r="C5923" s="2" t="s">
        <v>6517</v>
      </c>
      <c r="D5923" s="2" t="s">
        <v>7625</v>
      </c>
      <c r="E5923" s="1">
        <v>580000</v>
      </c>
      <c r="F5923" s="8" t="s">
        <v>316</v>
      </c>
      <c r="G5923" s="1">
        <v>46400</v>
      </c>
      <c r="H5923" s="1">
        <v>626400</v>
      </c>
      <c r="I5923" s="2" t="s">
        <v>2818</v>
      </c>
      <c r="J5923" s="2" t="s">
        <v>364</v>
      </c>
      <c r="K5923" s="1">
        <f>+VLOOKUP(B5923,[45]Sheet1!$A:$I,6,0)</f>
        <v>580000</v>
      </c>
      <c r="L5923" s="1">
        <f t="shared" si="283"/>
        <v>0</v>
      </c>
      <c r="M5923" s="6">
        <f>+VLOOKUP(B5923,[45]Sheet1!$A:$I,9,0)</f>
        <v>45966</v>
      </c>
      <c r="N5923" t="s">
        <v>7718</v>
      </c>
      <c r="R5923" s="4"/>
    </row>
    <row r="5924" spans="1:18" hidden="1" x14ac:dyDescent="0.2">
      <c r="A5924" s="6">
        <v>45947</v>
      </c>
      <c r="B5924" s="2">
        <v>68537</v>
      </c>
      <c r="C5924" s="2" t="s">
        <v>6517</v>
      </c>
      <c r="D5924" s="2" t="s">
        <v>7626</v>
      </c>
      <c r="E5924" s="1">
        <v>1140000</v>
      </c>
      <c r="F5924" s="8" t="s">
        <v>316</v>
      </c>
      <c r="G5924" s="1">
        <v>91200</v>
      </c>
      <c r="H5924" s="1">
        <v>1231200</v>
      </c>
      <c r="I5924" s="2" t="s">
        <v>2445</v>
      </c>
      <c r="J5924" s="2" t="s">
        <v>1098</v>
      </c>
      <c r="K5924" s="1">
        <f>+VLOOKUP(B5924,[45]Sheet1!$A:$I,6,0)</f>
        <v>1140000</v>
      </c>
      <c r="L5924" s="1">
        <f t="shared" si="283"/>
        <v>0</v>
      </c>
      <c r="M5924" s="6">
        <f>+VLOOKUP(B5924,[45]Sheet1!$A:$I,9,0)</f>
        <v>45966</v>
      </c>
      <c r="N5924" t="s">
        <v>7718</v>
      </c>
      <c r="R5924" s="4"/>
    </row>
    <row r="5925" spans="1:18" hidden="1" x14ac:dyDescent="0.2">
      <c r="A5925" s="6">
        <v>45947</v>
      </c>
      <c r="B5925" s="2">
        <v>68538</v>
      </c>
      <c r="C5925" s="2" t="s">
        <v>6517</v>
      </c>
      <c r="D5925" s="2" t="s">
        <v>7627</v>
      </c>
      <c r="E5925" s="1">
        <v>558030</v>
      </c>
      <c r="F5925" s="8" t="s">
        <v>316</v>
      </c>
      <c r="G5925" s="1">
        <v>44642</v>
      </c>
      <c r="H5925" s="1">
        <v>602672</v>
      </c>
      <c r="I5925" s="2" t="s">
        <v>944</v>
      </c>
      <c r="J5925" s="2" t="s">
        <v>319</v>
      </c>
      <c r="K5925" s="1">
        <f>+VLOOKUP(B5925,[45]Sheet1!$A:$I,6,0)</f>
        <v>558025</v>
      </c>
      <c r="L5925" s="1">
        <f t="shared" si="283"/>
        <v>-5</v>
      </c>
      <c r="M5925" s="6">
        <f>+VLOOKUP(B5925,[45]Sheet1!$A:$I,9,0)</f>
        <v>45966</v>
      </c>
      <c r="N5925" t="s">
        <v>7718</v>
      </c>
      <c r="R5925" s="4"/>
    </row>
    <row r="5926" spans="1:18" hidden="1" x14ac:dyDescent="0.2">
      <c r="A5926" s="6">
        <v>45947</v>
      </c>
      <c r="B5926" s="2">
        <v>68539</v>
      </c>
      <c r="C5926" s="2" t="s">
        <v>6517</v>
      </c>
      <c r="D5926" s="2" t="s">
        <v>7628</v>
      </c>
      <c r="E5926" s="1">
        <v>426560</v>
      </c>
      <c r="F5926" s="8" t="s">
        <v>316</v>
      </c>
      <c r="G5926" s="1">
        <v>34125</v>
      </c>
      <c r="H5926" s="1">
        <v>460685</v>
      </c>
      <c r="I5926" s="2" t="s">
        <v>944</v>
      </c>
      <c r="J5926" s="2" t="s">
        <v>319</v>
      </c>
      <c r="K5926" s="1">
        <f>+VLOOKUP(B5926,[45]Sheet1!$A:$I,6,0)</f>
        <v>426563</v>
      </c>
      <c r="L5926" s="1">
        <f t="shared" ref="L5926:L5989" si="284">+K5926-E5926</f>
        <v>3</v>
      </c>
      <c r="M5926" s="6">
        <f>+VLOOKUP(B5926,[45]Sheet1!$A:$I,9,0)</f>
        <v>45966</v>
      </c>
      <c r="N5926" t="s">
        <v>7718</v>
      </c>
      <c r="R5926" s="4"/>
    </row>
    <row r="5927" spans="1:18" hidden="1" x14ac:dyDescent="0.2">
      <c r="A5927" s="6">
        <v>45950</v>
      </c>
      <c r="B5927" s="2">
        <v>69061</v>
      </c>
      <c r="C5927" s="2" t="s">
        <v>6517</v>
      </c>
      <c r="D5927" s="2" t="s">
        <v>7629</v>
      </c>
      <c r="E5927" s="1">
        <v>580000</v>
      </c>
      <c r="F5927" s="8" t="s">
        <v>316</v>
      </c>
      <c r="G5927" s="1">
        <v>46400</v>
      </c>
      <c r="H5927" s="1">
        <v>626400</v>
      </c>
      <c r="I5927" s="2" t="s">
        <v>2355</v>
      </c>
      <c r="J5927" s="2" t="s">
        <v>2013</v>
      </c>
      <c r="K5927" s="1">
        <f>+VLOOKUP(B5927,[45]Sheet1!$A:$I,6,0)</f>
        <v>580000</v>
      </c>
      <c r="L5927" s="1">
        <f t="shared" si="284"/>
        <v>0</v>
      </c>
      <c r="M5927" s="6">
        <f>+VLOOKUP(B5927,[45]Sheet1!$A:$I,9,0)</f>
        <v>45966</v>
      </c>
      <c r="N5927" t="s">
        <v>7718</v>
      </c>
      <c r="R5927" s="4"/>
    </row>
    <row r="5928" spans="1:18" hidden="1" x14ac:dyDescent="0.2">
      <c r="A5928" s="6">
        <v>45950</v>
      </c>
      <c r="B5928" s="2">
        <v>69062</v>
      </c>
      <c r="C5928" s="2" t="s">
        <v>6517</v>
      </c>
      <c r="D5928" s="2" t="s">
        <v>7630</v>
      </c>
      <c r="E5928" s="1">
        <v>3612720</v>
      </c>
      <c r="F5928" s="8" t="s">
        <v>316</v>
      </c>
      <c r="G5928" s="1">
        <v>289018</v>
      </c>
      <c r="H5928" s="1">
        <v>3901738</v>
      </c>
      <c r="I5928" s="2" t="s">
        <v>2119</v>
      </c>
      <c r="J5928" s="2" t="s">
        <v>1150</v>
      </c>
      <c r="K5928" s="1">
        <f>+VLOOKUP(B5928,[45]Sheet1!$A:$I,6,0)</f>
        <v>3612725</v>
      </c>
      <c r="L5928" s="1">
        <f t="shared" si="284"/>
        <v>5</v>
      </c>
      <c r="M5928" s="6">
        <f>+VLOOKUP(B5928,[45]Sheet1!$A:$I,9,0)</f>
        <v>45966</v>
      </c>
      <c r="N5928" t="s">
        <v>7718</v>
      </c>
      <c r="R5928" s="4"/>
    </row>
    <row r="5929" spans="1:18" hidden="1" x14ac:dyDescent="0.2">
      <c r="A5929" s="6">
        <v>45950</v>
      </c>
      <c r="B5929" s="2">
        <v>69063</v>
      </c>
      <c r="C5929" s="2" t="s">
        <v>6517</v>
      </c>
      <c r="D5929" s="2" t="s">
        <v>7631</v>
      </c>
      <c r="E5929" s="1">
        <v>853120</v>
      </c>
      <c r="F5929" s="8" t="s">
        <v>316</v>
      </c>
      <c r="G5929" s="1">
        <v>68250</v>
      </c>
      <c r="H5929" s="1">
        <v>921370</v>
      </c>
      <c r="I5929" s="2" t="s">
        <v>2119</v>
      </c>
      <c r="J5929" s="2" t="s">
        <v>1150</v>
      </c>
      <c r="K5929" s="1">
        <f>+VLOOKUP(B5929,[45]Sheet1!$A:$I,6,0)</f>
        <v>853125</v>
      </c>
      <c r="L5929" s="1">
        <f t="shared" si="284"/>
        <v>5</v>
      </c>
      <c r="M5929" s="6">
        <f>+VLOOKUP(B5929,[45]Sheet1!$A:$I,9,0)</f>
        <v>45966</v>
      </c>
      <c r="N5929" t="s">
        <v>7718</v>
      </c>
      <c r="R5929" s="4"/>
    </row>
    <row r="5930" spans="1:18" hidden="1" x14ac:dyDescent="0.2">
      <c r="A5930" s="6">
        <v>45950</v>
      </c>
      <c r="B5930" s="2">
        <v>69064</v>
      </c>
      <c r="C5930" s="2" t="s">
        <v>6517</v>
      </c>
      <c r="D5930" s="2" t="s">
        <v>7632</v>
      </c>
      <c r="E5930" s="1">
        <v>986560</v>
      </c>
      <c r="F5930" s="8" t="s">
        <v>316</v>
      </c>
      <c r="G5930" s="1">
        <v>78925</v>
      </c>
      <c r="H5930" s="1">
        <v>1065485</v>
      </c>
      <c r="I5930" s="2" t="s">
        <v>124</v>
      </c>
      <c r="J5930" s="2" t="s">
        <v>1197</v>
      </c>
      <c r="K5930" s="1">
        <f>+VLOOKUP(B5930,[45]Sheet1!$A:$I,6,0)</f>
        <v>986563</v>
      </c>
      <c r="L5930" s="1">
        <f t="shared" si="284"/>
        <v>3</v>
      </c>
      <c r="M5930" s="6">
        <f>+VLOOKUP(B5930,[45]Sheet1!$A:$I,9,0)</f>
        <v>45966</v>
      </c>
      <c r="N5930" t="s">
        <v>7718</v>
      </c>
      <c r="R5930" s="4"/>
    </row>
    <row r="5931" spans="1:18" hidden="1" x14ac:dyDescent="0.2">
      <c r="A5931" s="6">
        <v>45950</v>
      </c>
      <c r="B5931" s="2">
        <v>69065</v>
      </c>
      <c r="C5931" s="2" t="s">
        <v>6517</v>
      </c>
      <c r="D5931" s="2" t="s">
        <v>7633</v>
      </c>
      <c r="E5931" s="1">
        <v>2024120</v>
      </c>
      <c r="F5931" s="8" t="s">
        <v>316</v>
      </c>
      <c r="G5931" s="1">
        <v>161930</v>
      </c>
      <c r="H5931" s="1">
        <v>2186050</v>
      </c>
      <c r="I5931" s="2" t="s">
        <v>2445</v>
      </c>
      <c r="J5931" s="2" t="s">
        <v>1098</v>
      </c>
      <c r="K5931" s="1">
        <f>+VLOOKUP(B5931,[45]Sheet1!$A:$I,6,0)</f>
        <v>2024125</v>
      </c>
      <c r="L5931" s="1">
        <f t="shared" si="284"/>
        <v>5</v>
      </c>
      <c r="M5931" s="6">
        <f>+VLOOKUP(B5931,[45]Sheet1!$A:$I,9,0)</f>
        <v>45966</v>
      </c>
      <c r="N5931" t="s">
        <v>7718</v>
      </c>
      <c r="R5931" s="4"/>
    </row>
    <row r="5932" spans="1:18" hidden="1" x14ac:dyDescent="0.2">
      <c r="A5932" s="6">
        <v>45950</v>
      </c>
      <c r="B5932" s="2">
        <v>69066</v>
      </c>
      <c r="C5932" s="2" t="s">
        <v>6517</v>
      </c>
      <c r="D5932" s="2" t="s">
        <v>7634</v>
      </c>
      <c r="E5932" s="1">
        <v>1140000</v>
      </c>
      <c r="F5932" s="8" t="s">
        <v>316</v>
      </c>
      <c r="G5932" s="1">
        <v>91200</v>
      </c>
      <c r="H5932" s="1">
        <v>1231200</v>
      </c>
      <c r="I5932" s="2" t="s">
        <v>2354</v>
      </c>
      <c r="J5932" s="2" t="s">
        <v>442</v>
      </c>
      <c r="K5932" s="1">
        <f>+VLOOKUP(B5932,[45]Sheet1!$A:$I,6,0)</f>
        <v>1140000</v>
      </c>
      <c r="L5932" s="1">
        <f t="shared" si="284"/>
        <v>0</v>
      </c>
      <c r="M5932" s="6">
        <f>+VLOOKUP(B5932,[45]Sheet1!$A:$I,9,0)</f>
        <v>45966</v>
      </c>
      <c r="N5932" t="s">
        <v>7718</v>
      </c>
      <c r="R5932" s="4"/>
    </row>
    <row r="5933" spans="1:18" hidden="1" x14ac:dyDescent="0.2">
      <c r="A5933" s="6">
        <v>45950</v>
      </c>
      <c r="B5933" s="2">
        <v>69067</v>
      </c>
      <c r="C5933" s="2" t="s">
        <v>6517</v>
      </c>
      <c r="D5933" s="2" t="s">
        <v>7635</v>
      </c>
      <c r="E5933" s="1">
        <v>1468620</v>
      </c>
      <c r="F5933" s="8" t="s">
        <v>316</v>
      </c>
      <c r="G5933" s="1">
        <v>117490</v>
      </c>
      <c r="H5933" s="1">
        <v>1586110</v>
      </c>
      <c r="I5933" s="2" t="s">
        <v>1796</v>
      </c>
      <c r="J5933" s="2" t="s">
        <v>913</v>
      </c>
      <c r="K5933" s="1">
        <f>+VLOOKUP(B5933,[45]Sheet1!$A:$I,6,0)</f>
        <v>1468625</v>
      </c>
      <c r="L5933" s="1">
        <f t="shared" si="284"/>
        <v>5</v>
      </c>
      <c r="M5933" s="6">
        <f>+VLOOKUP(B5933,[45]Sheet1!$A:$I,9,0)</f>
        <v>45966</v>
      </c>
      <c r="N5933" t="s">
        <v>7718</v>
      </c>
      <c r="R5933" s="4"/>
    </row>
    <row r="5934" spans="1:18" hidden="1" x14ac:dyDescent="0.2">
      <c r="A5934" s="6">
        <v>45950</v>
      </c>
      <c r="B5934" s="2">
        <v>69068</v>
      </c>
      <c r="C5934" s="2" t="s">
        <v>6517</v>
      </c>
      <c r="D5934" s="2" t="s">
        <v>7636</v>
      </c>
      <c r="E5934" s="1">
        <v>2250580</v>
      </c>
      <c r="F5934" s="8" t="s">
        <v>316</v>
      </c>
      <c r="G5934" s="1">
        <v>180046</v>
      </c>
      <c r="H5934" s="1">
        <v>2430626</v>
      </c>
      <c r="I5934" s="2" t="s">
        <v>1900</v>
      </c>
      <c r="J5934" s="2" t="s">
        <v>441</v>
      </c>
      <c r="K5934" s="1">
        <f>+VLOOKUP(B5934,[45]Sheet1!$A:$I,6,0)</f>
        <v>2250575</v>
      </c>
      <c r="L5934" s="1">
        <f t="shared" si="284"/>
        <v>-5</v>
      </c>
      <c r="M5934" s="6">
        <f>+VLOOKUP(B5934,[45]Sheet1!$A:$I,9,0)</f>
        <v>45966</v>
      </c>
      <c r="N5934" t="s">
        <v>7718</v>
      </c>
      <c r="R5934" s="4"/>
    </row>
    <row r="5935" spans="1:18" hidden="1" x14ac:dyDescent="0.2">
      <c r="A5935" s="6">
        <v>45950</v>
      </c>
      <c r="B5935" s="2">
        <v>69070</v>
      </c>
      <c r="C5935" s="2" t="s">
        <v>6517</v>
      </c>
      <c r="D5935" s="2" t="s">
        <v>7637</v>
      </c>
      <c r="E5935" s="1">
        <v>1727570</v>
      </c>
      <c r="F5935" s="8" t="s">
        <v>316</v>
      </c>
      <c r="G5935" s="1">
        <v>138206</v>
      </c>
      <c r="H5935" s="1">
        <v>1865776</v>
      </c>
      <c r="I5935" s="2" t="s">
        <v>2339</v>
      </c>
      <c r="J5935" s="2" t="s">
        <v>1408</v>
      </c>
      <c r="K5935" s="1">
        <f>+VLOOKUP(B5935,[45]Sheet1!$A:$I,6,0)</f>
        <v>1727575</v>
      </c>
      <c r="L5935" s="1">
        <f t="shared" si="284"/>
        <v>5</v>
      </c>
      <c r="M5935" s="6">
        <f>+VLOOKUP(B5935,[45]Sheet1!$A:$I,9,0)</f>
        <v>45966</v>
      </c>
      <c r="N5935" t="s">
        <v>7718</v>
      </c>
      <c r="R5935" s="4"/>
    </row>
    <row r="5936" spans="1:18" hidden="1" x14ac:dyDescent="0.2">
      <c r="A5936" s="6">
        <v>45952</v>
      </c>
      <c r="B5936" s="2">
        <v>213</v>
      </c>
      <c r="C5936" s="2"/>
      <c r="D5936" s="2" t="s">
        <v>7566</v>
      </c>
      <c r="E5936" s="1">
        <v>-387058</v>
      </c>
      <c r="F5936" s="8" t="s">
        <v>316</v>
      </c>
      <c r="G5936" s="1">
        <v>-30965</v>
      </c>
      <c r="H5936" s="1">
        <v>-418023</v>
      </c>
      <c r="I5936" s="2" t="s">
        <v>944</v>
      </c>
      <c r="J5936" s="2" t="s">
        <v>319</v>
      </c>
      <c r="K5936" s="1">
        <f>+VLOOKUP(B5936,[45]Sheet1!$A:$I,6,0)</f>
        <v>-387058</v>
      </c>
      <c r="L5936" s="1">
        <f t="shared" si="284"/>
        <v>0</v>
      </c>
      <c r="M5936" s="6">
        <f>+VLOOKUP(B5936,[45]Sheet1!$A:$I,9,0)</f>
        <v>45966</v>
      </c>
      <c r="N5936" t="s">
        <v>7718</v>
      </c>
      <c r="R5936" s="4"/>
    </row>
    <row r="5937" spans="1:18" hidden="1" x14ac:dyDescent="0.2">
      <c r="A5937" s="6">
        <v>45952</v>
      </c>
      <c r="B5937" s="2">
        <v>257</v>
      </c>
      <c r="C5937" s="2"/>
      <c r="D5937" s="2" t="s">
        <v>7613</v>
      </c>
      <c r="E5937" s="1">
        <v>-444232</v>
      </c>
      <c r="F5937" s="8" t="s">
        <v>316</v>
      </c>
      <c r="G5937" s="1">
        <v>-35539</v>
      </c>
      <c r="H5937" s="1">
        <v>-479771</v>
      </c>
      <c r="I5937" s="2" t="s">
        <v>1900</v>
      </c>
      <c r="J5937" s="2" t="s">
        <v>441</v>
      </c>
      <c r="K5937" s="1">
        <f>+VLOOKUP(B5937,[45]Sheet1!$A:$I,6,0)</f>
        <v>-444232</v>
      </c>
      <c r="L5937" s="1">
        <f t="shared" si="284"/>
        <v>0</v>
      </c>
      <c r="M5937" s="6">
        <f>+VLOOKUP(B5937,[45]Sheet1!$A:$I,9,0)</f>
        <v>45966</v>
      </c>
      <c r="N5937" t="s">
        <v>7718</v>
      </c>
      <c r="R5937" s="4"/>
    </row>
    <row r="5938" spans="1:18" hidden="1" x14ac:dyDescent="0.2">
      <c r="A5938" s="6">
        <v>45952</v>
      </c>
      <c r="B5938" s="2">
        <v>65</v>
      </c>
      <c r="C5938" s="2"/>
      <c r="D5938" s="2" t="s">
        <v>7638</v>
      </c>
      <c r="E5938" s="1">
        <v>-224000</v>
      </c>
      <c r="F5938" s="8" t="s">
        <v>316</v>
      </c>
      <c r="G5938" s="1">
        <v>-17920</v>
      </c>
      <c r="H5938" s="1">
        <v>-241920</v>
      </c>
      <c r="I5938" s="2" t="s">
        <v>1893</v>
      </c>
      <c r="J5938" s="2" t="s">
        <v>375</v>
      </c>
      <c r="K5938" s="1">
        <f>+VLOOKUP(B5938,[45]Sheet1!$A:$I,6,0)</f>
        <v>-224000</v>
      </c>
      <c r="L5938" s="1">
        <f t="shared" si="284"/>
        <v>0</v>
      </c>
      <c r="M5938" s="6">
        <f>+VLOOKUP(B5938,[45]Sheet1!$A:$I,9,0)</f>
        <v>45966</v>
      </c>
      <c r="N5938" t="s">
        <v>7718</v>
      </c>
      <c r="R5938" s="4"/>
    </row>
    <row r="5939" spans="1:18" hidden="1" x14ac:dyDescent="0.2">
      <c r="A5939" s="6">
        <v>45952</v>
      </c>
      <c r="B5939" s="2">
        <v>252</v>
      </c>
      <c r="C5939" s="2" t="s">
        <v>7318</v>
      </c>
      <c r="D5939" s="2" t="s">
        <v>7639</v>
      </c>
      <c r="E5939" s="1">
        <v>-928256</v>
      </c>
      <c r="F5939" s="8" t="s">
        <v>316</v>
      </c>
      <c r="G5939" s="1">
        <v>-74261</v>
      </c>
      <c r="H5939" s="1">
        <v>-1002517</v>
      </c>
      <c r="I5939" s="2" t="s">
        <v>1900</v>
      </c>
      <c r="J5939" s="2" t="s">
        <v>441</v>
      </c>
      <c r="K5939" s="1">
        <f>+VLOOKUP(B5939,[45]Sheet1!$A:$I,6,0)</f>
        <v>-928256</v>
      </c>
      <c r="L5939" s="1">
        <f t="shared" si="284"/>
        <v>0</v>
      </c>
      <c r="M5939" s="6">
        <f>+VLOOKUP(B5939,[45]Sheet1!$A:$I,9,0)</f>
        <v>45966</v>
      </c>
      <c r="N5939" t="s">
        <v>7718</v>
      </c>
      <c r="R5939" s="4"/>
    </row>
    <row r="5940" spans="1:18" hidden="1" x14ac:dyDescent="0.2">
      <c r="A5940" s="6">
        <v>45952</v>
      </c>
      <c r="B5940" s="2">
        <v>69232</v>
      </c>
      <c r="C5940" s="2" t="s">
        <v>6517</v>
      </c>
      <c r="D5940" s="2" t="s">
        <v>7640</v>
      </c>
      <c r="E5940" s="1">
        <v>7743080</v>
      </c>
      <c r="F5940" s="8" t="s">
        <v>316</v>
      </c>
      <c r="G5940" s="1">
        <v>619446</v>
      </c>
      <c r="H5940" s="1">
        <v>8362526</v>
      </c>
      <c r="I5940" s="2" t="s">
        <v>2355</v>
      </c>
      <c r="J5940" s="2" t="s">
        <v>2013</v>
      </c>
      <c r="K5940" s="1">
        <f>+VLOOKUP(B5940,[45]Sheet1!$A:$I,6,0)</f>
        <v>7743075</v>
      </c>
      <c r="L5940" s="1">
        <f t="shared" si="284"/>
        <v>-5</v>
      </c>
      <c r="M5940" s="6">
        <f>+VLOOKUP(B5940,[45]Sheet1!$A:$I,9,0)</f>
        <v>45966</v>
      </c>
      <c r="N5940" t="s">
        <v>7718</v>
      </c>
      <c r="R5940" s="4"/>
    </row>
    <row r="5941" spans="1:18" hidden="1" x14ac:dyDescent="0.2">
      <c r="A5941" s="6">
        <v>45952</v>
      </c>
      <c r="B5941" s="2">
        <v>69233</v>
      </c>
      <c r="C5941" s="2" t="s">
        <v>6517</v>
      </c>
      <c r="D5941" s="2" t="s">
        <v>7641</v>
      </c>
      <c r="E5941" s="1">
        <v>426560</v>
      </c>
      <c r="F5941" s="8" t="s">
        <v>316</v>
      </c>
      <c r="G5941" s="1">
        <v>34125</v>
      </c>
      <c r="H5941" s="1">
        <v>460685</v>
      </c>
      <c r="I5941" s="2" t="s">
        <v>2355</v>
      </c>
      <c r="J5941" s="2" t="s">
        <v>2013</v>
      </c>
      <c r="K5941" s="1">
        <f>+VLOOKUP(B5941,[45]Sheet1!$A:$I,6,0)</f>
        <v>426563</v>
      </c>
      <c r="L5941" s="1">
        <f t="shared" si="284"/>
        <v>3</v>
      </c>
      <c r="M5941" s="6">
        <f>+VLOOKUP(B5941,[45]Sheet1!$A:$I,9,0)</f>
        <v>45966</v>
      </c>
      <c r="N5941" t="s">
        <v>7718</v>
      </c>
      <c r="R5941" s="4"/>
    </row>
    <row r="5942" spans="1:18" hidden="1" x14ac:dyDescent="0.2">
      <c r="A5942" s="6">
        <v>45952</v>
      </c>
      <c r="B5942" s="2">
        <v>69234</v>
      </c>
      <c r="C5942" s="2" t="s">
        <v>6517</v>
      </c>
      <c r="D5942" s="2" t="s">
        <v>7642</v>
      </c>
      <c r="E5942" s="1">
        <v>639840</v>
      </c>
      <c r="F5942" s="8" t="s">
        <v>316</v>
      </c>
      <c r="G5942" s="1">
        <v>51187</v>
      </c>
      <c r="H5942" s="1">
        <v>691027</v>
      </c>
      <c r="I5942" s="2" t="s">
        <v>1222</v>
      </c>
      <c r="J5942" s="2" t="s">
        <v>915</v>
      </c>
      <c r="K5942" s="1">
        <f>+VLOOKUP(B5942,[45]Sheet1!$A:$I,6,0)</f>
        <v>639838</v>
      </c>
      <c r="L5942" s="1">
        <f t="shared" si="284"/>
        <v>-2</v>
      </c>
      <c r="M5942" s="6">
        <f>+VLOOKUP(B5942,[45]Sheet1!$A:$I,9,0)</f>
        <v>45966</v>
      </c>
      <c r="N5942" t="s">
        <v>7718</v>
      </c>
      <c r="R5942" s="4"/>
    </row>
    <row r="5943" spans="1:18" hidden="1" x14ac:dyDescent="0.2">
      <c r="A5943" s="6">
        <v>45952</v>
      </c>
      <c r="B5943" s="2">
        <v>69235</v>
      </c>
      <c r="C5943" s="2" t="s">
        <v>6517</v>
      </c>
      <c r="D5943" s="2" t="s">
        <v>7643</v>
      </c>
      <c r="E5943" s="1">
        <v>560000</v>
      </c>
      <c r="F5943" s="8" t="s">
        <v>316</v>
      </c>
      <c r="G5943" s="1">
        <v>44800</v>
      </c>
      <c r="H5943" s="1">
        <v>604800</v>
      </c>
      <c r="I5943" s="2" t="s">
        <v>1222</v>
      </c>
      <c r="J5943" s="2" t="s">
        <v>915</v>
      </c>
      <c r="K5943" s="1">
        <f>+VLOOKUP(B5943,[45]Sheet1!$A:$I,6,0)</f>
        <v>560000</v>
      </c>
      <c r="L5943" s="1">
        <f t="shared" si="284"/>
        <v>0</v>
      </c>
      <c r="M5943" s="6">
        <f>+VLOOKUP(B5943,[45]Sheet1!$A:$I,9,0)</f>
        <v>45966</v>
      </c>
      <c r="N5943" t="s">
        <v>7718</v>
      </c>
      <c r="R5943" s="4"/>
    </row>
    <row r="5944" spans="1:18" hidden="1" x14ac:dyDescent="0.2">
      <c r="A5944" s="6">
        <v>45952</v>
      </c>
      <c r="B5944" s="2">
        <v>69236</v>
      </c>
      <c r="C5944" s="2" t="s">
        <v>6517</v>
      </c>
      <c r="D5944" s="2" t="s">
        <v>7644</v>
      </c>
      <c r="E5944" s="1">
        <v>2024120</v>
      </c>
      <c r="F5944" s="8" t="s">
        <v>316</v>
      </c>
      <c r="G5944" s="1">
        <v>161930</v>
      </c>
      <c r="H5944" s="1">
        <v>2186050</v>
      </c>
      <c r="I5944" s="2" t="s">
        <v>1222</v>
      </c>
      <c r="J5944" s="2" t="s">
        <v>915</v>
      </c>
      <c r="K5944" s="1">
        <f>+VLOOKUP(B5944,[45]Sheet1!$A:$I,6,0)</f>
        <v>2024125</v>
      </c>
      <c r="L5944" s="1">
        <f t="shared" si="284"/>
        <v>5</v>
      </c>
      <c r="M5944" s="6">
        <f>+VLOOKUP(B5944,[45]Sheet1!$A:$I,9,0)</f>
        <v>45966</v>
      </c>
      <c r="N5944" t="s">
        <v>7718</v>
      </c>
      <c r="R5944" s="4"/>
    </row>
    <row r="5945" spans="1:18" hidden="1" x14ac:dyDescent="0.2">
      <c r="A5945" s="6">
        <v>45953</v>
      </c>
      <c r="B5945" s="2">
        <v>69684</v>
      </c>
      <c r="C5945" s="2" t="s">
        <v>6517</v>
      </c>
      <c r="D5945" s="2" t="s">
        <v>7645</v>
      </c>
      <c r="E5945" s="1">
        <v>6058930</v>
      </c>
      <c r="F5945" s="8" t="s">
        <v>316</v>
      </c>
      <c r="G5945" s="1">
        <v>484714</v>
      </c>
      <c r="H5945" s="1">
        <v>6543644</v>
      </c>
      <c r="I5945" s="2" t="s">
        <v>1893</v>
      </c>
      <c r="J5945" s="2" t="s">
        <v>375</v>
      </c>
      <c r="K5945" s="1">
        <f>+VLOOKUP(B5945,[46]Sheet1!$A:$I,6,0)</f>
        <v>6058925</v>
      </c>
      <c r="L5945" s="1">
        <f t="shared" si="284"/>
        <v>-5</v>
      </c>
      <c r="M5945" s="6">
        <f>+VLOOKUP(B5945,[46]Sheet1!$A:$I,9,0)</f>
        <v>45994</v>
      </c>
      <c r="N5945" t="s">
        <v>7849</v>
      </c>
      <c r="R5945" s="4"/>
    </row>
    <row r="5946" spans="1:18" hidden="1" x14ac:dyDescent="0.2">
      <c r="A5946" s="6">
        <v>45953</v>
      </c>
      <c r="B5946" s="2">
        <v>69685</v>
      </c>
      <c r="C5946" s="2" t="s">
        <v>6517</v>
      </c>
      <c r="D5946" s="2" t="s">
        <v>7646</v>
      </c>
      <c r="E5946" s="1">
        <v>11105800</v>
      </c>
      <c r="F5946" s="8" t="s">
        <v>316</v>
      </c>
      <c r="G5946" s="1">
        <v>888464</v>
      </c>
      <c r="H5946" s="1">
        <v>11994264</v>
      </c>
      <c r="I5946" s="2" t="s">
        <v>1893</v>
      </c>
      <c r="J5946" s="2" t="s">
        <v>375</v>
      </c>
      <c r="K5946" s="1">
        <f>+VLOOKUP(B5946,[46]Sheet1!$A:$I,6,0)</f>
        <v>11105800</v>
      </c>
      <c r="L5946" s="1">
        <f t="shared" si="284"/>
        <v>0</v>
      </c>
      <c r="M5946" s="6">
        <f>+VLOOKUP(B5946,[46]Sheet1!$A:$I,9,0)</f>
        <v>45994</v>
      </c>
      <c r="N5946" t="s">
        <v>7849</v>
      </c>
      <c r="R5946" s="4"/>
    </row>
    <row r="5947" spans="1:18" hidden="1" x14ac:dyDescent="0.2">
      <c r="A5947" s="6">
        <v>45953</v>
      </c>
      <c r="B5947" s="2">
        <v>69706</v>
      </c>
      <c r="C5947" s="2" t="s">
        <v>6517</v>
      </c>
      <c r="D5947" s="2" t="s">
        <v>7647</v>
      </c>
      <c r="E5947" s="1">
        <v>506030</v>
      </c>
      <c r="F5947" s="8" t="s">
        <v>316</v>
      </c>
      <c r="G5947" s="1">
        <v>40482</v>
      </c>
      <c r="H5947" s="1">
        <v>546512</v>
      </c>
      <c r="I5947" s="2" t="s">
        <v>1893</v>
      </c>
      <c r="J5947" s="2" t="s">
        <v>375</v>
      </c>
      <c r="K5947" s="1">
        <f>+VLOOKUP(B5947,[46]Sheet1!$A:$I,6,0)</f>
        <v>506025</v>
      </c>
      <c r="L5947" s="1">
        <f t="shared" si="284"/>
        <v>-5</v>
      </c>
      <c r="M5947" s="6">
        <f>+VLOOKUP(B5947,[46]Sheet1!$A:$I,9,0)</f>
        <v>45994</v>
      </c>
      <c r="N5947" t="s">
        <v>7849</v>
      </c>
      <c r="R5947" s="4"/>
    </row>
    <row r="5948" spans="1:18" hidden="1" x14ac:dyDescent="0.2">
      <c r="A5948" s="6">
        <v>45953</v>
      </c>
      <c r="B5948" s="2">
        <v>69707</v>
      </c>
      <c r="C5948" s="2" t="s">
        <v>6517</v>
      </c>
      <c r="D5948" s="2" t="s">
        <v>7648</v>
      </c>
      <c r="E5948" s="1">
        <v>771310</v>
      </c>
      <c r="F5948" s="8" t="s">
        <v>316</v>
      </c>
      <c r="G5948" s="1">
        <v>61705</v>
      </c>
      <c r="H5948" s="1">
        <v>833015</v>
      </c>
      <c r="I5948" s="2" t="s">
        <v>1893</v>
      </c>
      <c r="J5948" s="2" t="s">
        <v>375</v>
      </c>
      <c r="K5948" s="1">
        <f>+VLOOKUP(B5948,[46]Sheet1!$A:$I,6,0)</f>
        <v>771313</v>
      </c>
      <c r="L5948" s="1">
        <f t="shared" si="284"/>
        <v>3</v>
      </c>
      <c r="M5948" s="6">
        <f>+VLOOKUP(B5948,[46]Sheet1!$A:$I,9,0)</f>
        <v>45994</v>
      </c>
      <c r="N5948" t="s">
        <v>7849</v>
      </c>
      <c r="R5948" s="4"/>
    </row>
    <row r="5949" spans="1:18" hidden="1" x14ac:dyDescent="0.2">
      <c r="A5949" s="6">
        <v>45953</v>
      </c>
      <c r="B5949" s="2">
        <v>69708</v>
      </c>
      <c r="C5949" s="2" t="s">
        <v>6517</v>
      </c>
      <c r="D5949" s="2" t="s">
        <v>7649</v>
      </c>
      <c r="E5949" s="1">
        <v>6110930</v>
      </c>
      <c r="F5949" s="8" t="s">
        <v>316</v>
      </c>
      <c r="G5949" s="1">
        <v>488874</v>
      </c>
      <c r="H5949" s="1">
        <v>6599804</v>
      </c>
      <c r="I5949" s="2" t="s">
        <v>1893</v>
      </c>
      <c r="J5949" s="2" t="s">
        <v>375</v>
      </c>
      <c r="K5949" s="1">
        <f>+VLOOKUP(B5949,[46]Sheet1!$A:$I,6,0)</f>
        <v>6110925</v>
      </c>
      <c r="L5949" s="1">
        <f t="shared" si="284"/>
        <v>-5</v>
      </c>
      <c r="M5949" s="6">
        <f>+VLOOKUP(B5949,[46]Sheet1!$A:$I,9,0)</f>
        <v>45994</v>
      </c>
      <c r="N5949" t="s">
        <v>7849</v>
      </c>
      <c r="R5949" s="4"/>
    </row>
    <row r="5950" spans="1:18" hidden="1" x14ac:dyDescent="0.2">
      <c r="A5950" s="6">
        <v>45953</v>
      </c>
      <c r="B5950" s="2">
        <v>69709</v>
      </c>
      <c r="C5950" s="2" t="s">
        <v>6517</v>
      </c>
      <c r="D5950" s="2" t="s">
        <v>7650</v>
      </c>
      <c r="E5950" s="1">
        <v>1110580</v>
      </c>
      <c r="F5950" s="8" t="s">
        <v>316</v>
      </c>
      <c r="G5950" s="1">
        <v>88846</v>
      </c>
      <c r="H5950" s="1">
        <v>1199426</v>
      </c>
      <c r="I5950" s="2" t="s">
        <v>1893</v>
      </c>
      <c r="J5950" s="2" t="s">
        <v>375</v>
      </c>
      <c r="K5950" s="1">
        <f>+VLOOKUP(B5950,[46]Sheet1!$A:$I,6,0)</f>
        <v>1110575</v>
      </c>
      <c r="L5950" s="1">
        <f t="shared" si="284"/>
        <v>-5</v>
      </c>
      <c r="M5950" s="6">
        <f>+VLOOKUP(B5950,[46]Sheet1!$A:$I,9,0)</f>
        <v>45994</v>
      </c>
      <c r="N5950" t="s">
        <v>7849</v>
      </c>
      <c r="R5950" s="4"/>
    </row>
    <row r="5951" spans="1:18" hidden="1" x14ac:dyDescent="0.2">
      <c r="A5951" s="6">
        <v>45953</v>
      </c>
      <c r="B5951" s="2">
        <v>69731</v>
      </c>
      <c r="C5951" s="2" t="s">
        <v>6517</v>
      </c>
      <c r="D5951" s="2" t="s">
        <v>7651</v>
      </c>
      <c r="E5951" s="1">
        <v>2024120</v>
      </c>
      <c r="F5951" s="8" t="s">
        <v>316</v>
      </c>
      <c r="G5951" s="1">
        <v>161930</v>
      </c>
      <c r="H5951" s="1">
        <v>2186050</v>
      </c>
      <c r="I5951" s="2" t="s">
        <v>1893</v>
      </c>
      <c r="J5951" s="2" t="s">
        <v>375</v>
      </c>
      <c r="K5951" s="1">
        <f>+VLOOKUP(B5951,[46]Sheet1!$A:$I,6,0)</f>
        <v>2024125</v>
      </c>
      <c r="L5951" s="1">
        <f t="shared" si="284"/>
        <v>5</v>
      </c>
      <c r="M5951" s="6">
        <f>+VLOOKUP(B5951,[46]Sheet1!$A:$I,9,0)</f>
        <v>45994</v>
      </c>
      <c r="N5951" t="s">
        <v>7849</v>
      </c>
      <c r="R5951" s="4"/>
    </row>
    <row r="5952" spans="1:18" hidden="1" x14ac:dyDescent="0.2">
      <c r="A5952" s="6">
        <v>45953</v>
      </c>
      <c r="B5952" s="2">
        <v>69732</v>
      </c>
      <c r="C5952" s="2" t="s">
        <v>6517</v>
      </c>
      <c r="D5952" s="2" t="s">
        <v>7652</v>
      </c>
      <c r="E5952" s="1">
        <v>1110580</v>
      </c>
      <c r="F5952" s="8" t="s">
        <v>316</v>
      </c>
      <c r="G5952" s="1">
        <v>88846</v>
      </c>
      <c r="H5952" s="1">
        <v>1199426</v>
      </c>
      <c r="I5952" s="2" t="s">
        <v>1893</v>
      </c>
      <c r="J5952" s="2" t="s">
        <v>375</v>
      </c>
      <c r="K5952" s="1">
        <f>+VLOOKUP(B5952,[46]Sheet1!$A:$I,6,0)</f>
        <v>1110575</v>
      </c>
      <c r="L5952" s="1">
        <f t="shared" si="284"/>
        <v>-5</v>
      </c>
      <c r="M5952" s="6">
        <f>+VLOOKUP(B5952,[46]Sheet1!$A:$I,9,0)</f>
        <v>45994</v>
      </c>
      <c r="N5952" t="s">
        <v>7849</v>
      </c>
      <c r="R5952" s="4"/>
    </row>
    <row r="5953" spans="1:18" hidden="1" x14ac:dyDescent="0.2">
      <c r="A5953" s="6">
        <v>45953</v>
      </c>
      <c r="B5953" s="2">
        <v>69733</v>
      </c>
      <c r="C5953" s="2" t="s">
        <v>6517</v>
      </c>
      <c r="D5953" s="2" t="s">
        <v>7653</v>
      </c>
      <c r="E5953" s="1">
        <v>1110580</v>
      </c>
      <c r="F5953" s="8" t="s">
        <v>316</v>
      </c>
      <c r="G5953" s="1">
        <v>88846</v>
      </c>
      <c r="H5953" s="1">
        <v>1199426</v>
      </c>
      <c r="I5953" s="2" t="s">
        <v>1893</v>
      </c>
      <c r="J5953" s="2" t="s">
        <v>375</v>
      </c>
      <c r="K5953" s="1">
        <f>+VLOOKUP(B5953,[46]Sheet1!$A:$I,6,0)</f>
        <v>1110575</v>
      </c>
      <c r="L5953" s="1">
        <f t="shared" si="284"/>
        <v>-5</v>
      </c>
      <c r="M5953" s="6">
        <f>+VLOOKUP(B5953,[46]Sheet1!$A:$I,9,0)</f>
        <v>45994</v>
      </c>
      <c r="N5953" t="s">
        <v>7849</v>
      </c>
      <c r="R5953" s="4"/>
    </row>
    <row r="5954" spans="1:18" hidden="1" x14ac:dyDescent="0.2">
      <c r="A5954" s="6">
        <v>45953</v>
      </c>
      <c r="B5954" s="2">
        <v>70385</v>
      </c>
      <c r="C5954" s="2" t="s">
        <v>6517</v>
      </c>
      <c r="D5954" s="2" t="s">
        <v>7654</v>
      </c>
      <c r="E5954" s="1">
        <v>2024120</v>
      </c>
      <c r="F5954" s="8" t="s">
        <v>316</v>
      </c>
      <c r="G5954" s="1">
        <v>161930</v>
      </c>
      <c r="H5954" s="1">
        <v>2186050</v>
      </c>
      <c r="I5954" s="2" t="s">
        <v>2339</v>
      </c>
      <c r="J5954" s="2" t="s">
        <v>1408</v>
      </c>
      <c r="K5954" s="1">
        <f>+VLOOKUP(B5954,[45]Sheet1!$A:$I,6,0)</f>
        <v>2024125</v>
      </c>
      <c r="L5954" s="1">
        <f t="shared" si="284"/>
        <v>5</v>
      </c>
      <c r="M5954" s="6">
        <f>+VLOOKUP(B5954,[45]Sheet1!$A:$I,9,0)</f>
        <v>45966</v>
      </c>
      <c r="N5954" t="s">
        <v>7718</v>
      </c>
      <c r="R5954" s="4"/>
    </row>
    <row r="5955" spans="1:18" hidden="1" x14ac:dyDescent="0.2">
      <c r="A5955" s="6">
        <v>45954</v>
      </c>
      <c r="B5955" s="2">
        <v>70451</v>
      </c>
      <c r="C5955" s="2" t="s">
        <v>6517</v>
      </c>
      <c r="D5955" s="2" t="s">
        <v>7655</v>
      </c>
      <c r="E5955" s="1">
        <v>580000</v>
      </c>
      <c r="F5955" s="8" t="s">
        <v>316</v>
      </c>
      <c r="G5955" s="1">
        <v>46400</v>
      </c>
      <c r="H5955" s="1">
        <v>626400</v>
      </c>
      <c r="I5955" s="2" t="s">
        <v>2355</v>
      </c>
      <c r="J5955" s="2" t="s">
        <v>2013</v>
      </c>
      <c r="K5955" s="1">
        <f>+VLOOKUP(B5955,[45]Sheet1!$A:$I,6,0)</f>
        <v>580000</v>
      </c>
      <c r="L5955" s="1">
        <f t="shared" si="284"/>
        <v>0</v>
      </c>
      <c r="M5955" s="6">
        <f>+VLOOKUP(B5955,[45]Sheet1!$A:$I,9,0)</f>
        <v>45966</v>
      </c>
      <c r="N5955" t="s">
        <v>7718</v>
      </c>
      <c r="R5955" s="4"/>
    </row>
    <row r="5956" spans="1:18" hidden="1" x14ac:dyDescent="0.2">
      <c r="A5956" s="6">
        <v>45954</v>
      </c>
      <c r="B5956" s="2">
        <v>70452</v>
      </c>
      <c r="C5956" s="2" t="s">
        <v>6517</v>
      </c>
      <c r="D5956" s="2" t="s">
        <v>7656</v>
      </c>
      <c r="E5956" s="1">
        <v>4901360</v>
      </c>
      <c r="F5956" s="8" t="s">
        <v>316</v>
      </c>
      <c r="G5956" s="1">
        <v>392109</v>
      </c>
      <c r="H5956" s="1">
        <v>5293469</v>
      </c>
      <c r="I5956" s="2" t="s">
        <v>2355</v>
      </c>
      <c r="J5956" s="2" t="s">
        <v>2013</v>
      </c>
      <c r="K5956" s="1">
        <f>+VLOOKUP(B5956,[45]Sheet1!$A:$I,6,0)</f>
        <v>4901363</v>
      </c>
      <c r="L5956" s="1">
        <f t="shared" si="284"/>
        <v>3</v>
      </c>
      <c r="M5956" s="6">
        <f>+VLOOKUP(B5956,[45]Sheet1!$A:$I,9,0)</f>
        <v>45966</v>
      </c>
      <c r="N5956" t="s">
        <v>7718</v>
      </c>
      <c r="R5956" s="4"/>
    </row>
    <row r="5957" spans="1:18" hidden="1" x14ac:dyDescent="0.2">
      <c r="A5957" s="6">
        <v>45954</v>
      </c>
      <c r="B5957" s="2">
        <v>70453</v>
      </c>
      <c r="C5957" s="2" t="s">
        <v>6517</v>
      </c>
      <c r="D5957" s="2" t="s">
        <v>7657</v>
      </c>
      <c r="E5957" s="1">
        <v>6591900</v>
      </c>
      <c r="F5957" s="8" t="s">
        <v>316</v>
      </c>
      <c r="G5957" s="1">
        <v>527352</v>
      </c>
      <c r="H5957" s="1">
        <v>7119252</v>
      </c>
      <c r="I5957" s="2" t="s">
        <v>2355</v>
      </c>
      <c r="J5957" s="2" t="s">
        <v>2013</v>
      </c>
      <c r="K5957" s="1">
        <f>+VLOOKUP(B5957,[45]Sheet1!$A:$I,6,0)</f>
        <v>6591900</v>
      </c>
      <c r="L5957" s="1">
        <f t="shared" si="284"/>
        <v>0</v>
      </c>
      <c r="M5957" s="6">
        <f>+VLOOKUP(B5957,[45]Sheet1!$A:$I,9,0)</f>
        <v>45966</v>
      </c>
      <c r="N5957" t="s">
        <v>7718</v>
      </c>
      <c r="R5957" s="4"/>
    </row>
    <row r="5958" spans="1:18" hidden="1" x14ac:dyDescent="0.2">
      <c r="A5958" s="6">
        <v>45954</v>
      </c>
      <c r="B5958" s="2">
        <v>70454</v>
      </c>
      <c r="C5958" s="2" t="s">
        <v>6517</v>
      </c>
      <c r="D5958" s="2" t="s">
        <v>7658</v>
      </c>
      <c r="E5958" s="1">
        <v>850000</v>
      </c>
      <c r="F5958" s="8" t="s">
        <v>316</v>
      </c>
      <c r="G5958" s="1">
        <v>68000</v>
      </c>
      <c r="H5958" s="1">
        <v>918000</v>
      </c>
      <c r="I5958" s="2" t="s">
        <v>2355</v>
      </c>
      <c r="J5958" s="2" t="s">
        <v>2013</v>
      </c>
      <c r="K5958" s="1">
        <f>+VLOOKUP(B5958,[45]Sheet1!$A:$I,6,0)</f>
        <v>850000</v>
      </c>
      <c r="L5958" s="1">
        <f t="shared" si="284"/>
        <v>0</v>
      </c>
      <c r="M5958" s="6">
        <f>+VLOOKUP(B5958,[45]Sheet1!$A:$I,9,0)</f>
        <v>45966</v>
      </c>
      <c r="N5958" t="s">
        <v>7718</v>
      </c>
      <c r="R5958" s="4"/>
    </row>
    <row r="5959" spans="1:18" hidden="1" x14ac:dyDescent="0.2">
      <c r="A5959" s="6">
        <v>45957</v>
      </c>
      <c r="B5959" s="2">
        <v>71096</v>
      </c>
      <c r="C5959" s="2" t="s">
        <v>6517</v>
      </c>
      <c r="D5959" s="2" t="s">
        <v>7659</v>
      </c>
      <c r="E5959" s="1">
        <v>1690580</v>
      </c>
      <c r="F5959" s="8" t="s">
        <v>316</v>
      </c>
      <c r="G5959" s="1">
        <v>135246</v>
      </c>
      <c r="H5959" s="1">
        <v>1825826</v>
      </c>
      <c r="I5959" s="2" t="s">
        <v>2119</v>
      </c>
      <c r="J5959" s="2" t="s">
        <v>1150</v>
      </c>
      <c r="K5959" s="1">
        <f>+VLOOKUP(B5959,[45]Sheet1!$A:$I,6,0)</f>
        <v>1690575</v>
      </c>
      <c r="L5959" s="1">
        <f t="shared" si="284"/>
        <v>-5</v>
      </c>
      <c r="M5959" s="6">
        <f>+VLOOKUP(B5959,[45]Sheet1!$A:$I,9,0)</f>
        <v>45966</v>
      </c>
      <c r="N5959" t="s">
        <v>7718</v>
      </c>
      <c r="R5959" s="4"/>
    </row>
    <row r="5960" spans="1:18" hidden="1" x14ac:dyDescent="0.2">
      <c r="A5960" s="6">
        <v>45957</v>
      </c>
      <c r="B5960" s="2">
        <v>71097</v>
      </c>
      <c r="C5960" s="2" t="s">
        <v>6517</v>
      </c>
      <c r="D5960" s="2" t="s">
        <v>7660</v>
      </c>
      <c r="E5960" s="1">
        <v>580000</v>
      </c>
      <c r="F5960" s="8" t="s">
        <v>316</v>
      </c>
      <c r="G5960" s="1">
        <v>46400</v>
      </c>
      <c r="H5960" s="1">
        <v>626400</v>
      </c>
      <c r="I5960" s="2" t="s">
        <v>1222</v>
      </c>
      <c r="J5960" s="2" t="s">
        <v>915</v>
      </c>
      <c r="K5960" s="1">
        <f>+VLOOKUP(B5960,[45]Sheet1!$A:$I,6,0)</f>
        <v>580000</v>
      </c>
      <c r="L5960" s="1">
        <f t="shared" si="284"/>
        <v>0</v>
      </c>
      <c r="M5960" s="6">
        <f>+VLOOKUP(B5960,[45]Sheet1!$A:$I,9,0)</f>
        <v>45966</v>
      </c>
      <c r="N5960" t="s">
        <v>7718</v>
      </c>
      <c r="R5960" s="4"/>
    </row>
    <row r="5961" spans="1:18" hidden="1" x14ac:dyDescent="0.2">
      <c r="A5961" s="6">
        <v>45957</v>
      </c>
      <c r="B5961" s="2">
        <v>71098</v>
      </c>
      <c r="C5961" s="2" t="s">
        <v>6517</v>
      </c>
      <c r="D5961" s="2" t="s">
        <v>7661</v>
      </c>
      <c r="E5961" s="1">
        <v>2024120</v>
      </c>
      <c r="F5961" s="8" t="s">
        <v>316</v>
      </c>
      <c r="G5961" s="1">
        <v>161930</v>
      </c>
      <c r="H5961" s="1">
        <v>2186050</v>
      </c>
      <c r="I5961" s="2" t="s">
        <v>1222</v>
      </c>
      <c r="J5961" s="2" t="s">
        <v>915</v>
      </c>
      <c r="K5961" s="1">
        <f>+VLOOKUP(B5961,[45]Sheet1!$A:$I,6,0)</f>
        <v>2024125</v>
      </c>
      <c r="L5961" s="1">
        <f t="shared" si="284"/>
        <v>5</v>
      </c>
      <c r="M5961" s="6">
        <f>+VLOOKUP(B5961,[45]Sheet1!$A:$I,9,0)</f>
        <v>45966</v>
      </c>
      <c r="N5961" t="s">
        <v>7718</v>
      </c>
      <c r="R5961" s="4"/>
    </row>
    <row r="5962" spans="1:18" hidden="1" x14ac:dyDescent="0.2">
      <c r="A5962" s="6">
        <v>45957</v>
      </c>
      <c r="B5962" s="2">
        <v>71099</v>
      </c>
      <c r="C5962" s="2" t="s">
        <v>6517</v>
      </c>
      <c r="D5962" s="2" t="s">
        <v>7662</v>
      </c>
      <c r="E5962" s="1">
        <v>8313980</v>
      </c>
      <c r="F5962" s="8" t="s">
        <v>316</v>
      </c>
      <c r="G5962" s="1">
        <v>665118</v>
      </c>
      <c r="H5962" s="1">
        <v>8979098</v>
      </c>
      <c r="I5962" s="2" t="s">
        <v>2355</v>
      </c>
      <c r="J5962" s="2" t="s">
        <v>2013</v>
      </c>
      <c r="K5962" s="1">
        <f>+VLOOKUP(B5962,[45]Sheet1!$A:$I,6,0)</f>
        <v>8313975</v>
      </c>
      <c r="L5962" s="1">
        <f t="shared" si="284"/>
        <v>-5</v>
      </c>
      <c r="M5962" s="6">
        <f>+VLOOKUP(B5962,[45]Sheet1!$A:$I,9,0)</f>
        <v>45966</v>
      </c>
      <c r="N5962" t="s">
        <v>7718</v>
      </c>
      <c r="R5962" s="4"/>
    </row>
    <row r="5963" spans="1:18" hidden="1" x14ac:dyDescent="0.2">
      <c r="A5963" s="6">
        <v>45957</v>
      </c>
      <c r="B5963" s="2">
        <v>71100</v>
      </c>
      <c r="C5963" s="2" t="s">
        <v>6517</v>
      </c>
      <c r="D5963" s="2" t="s">
        <v>7663</v>
      </c>
      <c r="E5963" s="1">
        <v>4048240</v>
      </c>
      <c r="F5963" s="8" t="s">
        <v>316</v>
      </c>
      <c r="G5963" s="1">
        <v>323859</v>
      </c>
      <c r="H5963" s="1">
        <v>4372099</v>
      </c>
      <c r="I5963" s="2" t="s">
        <v>2355</v>
      </c>
      <c r="J5963" s="2" t="s">
        <v>2013</v>
      </c>
      <c r="K5963" s="1">
        <f>+VLOOKUP(B5963,[45]Sheet1!$A:$I,6,0)</f>
        <v>4048238</v>
      </c>
      <c r="L5963" s="1">
        <f t="shared" si="284"/>
        <v>-2</v>
      </c>
      <c r="M5963" s="6">
        <f>+VLOOKUP(B5963,[45]Sheet1!$A:$I,9,0)</f>
        <v>45966</v>
      </c>
      <c r="N5963" t="s">
        <v>7718</v>
      </c>
      <c r="R5963" s="4"/>
    </row>
    <row r="5964" spans="1:18" hidden="1" x14ac:dyDescent="0.2">
      <c r="A5964" s="6">
        <v>45957</v>
      </c>
      <c r="B5964" s="2">
        <v>71101</v>
      </c>
      <c r="C5964" s="2" t="s">
        <v>6517</v>
      </c>
      <c r="D5964" s="2" t="s">
        <v>7664</v>
      </c>
      <c r="E5964" s="1">
        <v>2024120</v>
      </c>
      <c r="F5964" s="8" t="s">
        <v>316</v>
      </c>
      <c r="G5964" s="1">
        <v>161930</v>
      </c>
      <c r="H5964" s="1">
        <v>2186050</v>
      </c>
      <c r="I5964" s="2" t="s">
        <v>2355</v>
      </c>
      <c r="J5964" s="2" t="s">
        <v>2013</v>
      </c>
      <c r="K5964" s="1">
        <f>+VLOOKUP(B5964,[45]Sheet1!$A:$I,6,0)</f>
        <v>2024125</v>
      </c>
      <c r="L5964" s="1">
        <f t="shared" si="284"/>
        <v>5</v>
      </c>
      <c r="M5964" s="6">
        <f>+VLOOKUP(B5964,[45]Sheet1!$A:$I,9,0)</f>
        <v>45966</v>
      </c>
      <c r="N5964" t="s">
        <v>7718</v>
      </c>
      <c r="R5964" s="4"/>
    </row>
    <row r="5965" spans="1:18" hidden="1" x14ac:dyDescent="0.2">
      <c r="A5965" s="6">
        <v>45957</v>
      </c>
      <c r="B5965" s="2">
        <v>71102</v>
      </c>
      <c r="C5965" s="2" t="s">
        <v>6517</v>
      </c>
      <c r="D5965" s="2" t="s">
        <v>7665</v>
      </c>
      <c r="E5965" s="1">
        <v>8222500</v>
      </c>
      <c r="F5965" s="8" t="s">
        <v>316</v>
      </c>
      <c r="G5965" s="1">
        <v>657800</v>
      </c>
      <c r="H5965" s="1">
        <v>8880300</v>
      </c>
      <c r="I5965" s="2" t="s">
        <v>2355</v>
      </c>
      <c r="J5965" s="2" t="s">
        <v>2013</v>
      </c>
      <c r="K5965" s="1">
        <f>+VLOOKUP(B5965,[45]Sheet1!$A:$I,6,0)</f>
        <v>8222500</v>
      </c>
      <c r="L5965" s="1">
        <f t="shared" si="284"/>
        <v>0</v>
      </c>
      <c r="M5965" s="6">
        <f>+VLOOKUP(B5965,[45]Sheet1!$A:$I,9,0)</f>
        <v>45966</v>
      </c>
      <c r="N5965" t="s">
        <v>7718</v>
      </c>
      <c r="R5965" s="4"/>
    </row>
    <row r="5966" spans="1:18" hidden="1" x14ac:dyDescent="0.2">
      <c r="A5966" s="6">
        <v>45958</v>
      </c>
      <c r="B5966" s="2">
        <v>71185</v>
      </c>
      <c r="C5966" s="2" t="s">
        <v>6517</v>
      </c>
      <c r="D5966" s="2" t="s">
        <v>7666</v>
      </c>
      <c r="E5966" s="1">
        <v>1468620</v>
      </c>
      <c r="F5966" s="8" t="s">
        <v>316</v>
      </c>
      <c r="G5966" s="1">
        <v>117490</v>
      </c>
      <c r="H5966" s="1">
        <v>1586110</v>
      </c>
      <c r="I5966" s="2" t="s">
        <v>124</v>
      </c>
      <c r="J5966" s="2" t="s">
        <v>1197</v>
      </c>
      <c r="K5966" s="1">
        <f>+VLOOKUP(B5966,[45]Sheet1!$A:$I,6,0)</f>
        <v>1468625</v>
      </c>
      <c r="L5966" s="1">
        <f t="shared" si="284"/>
        <v>5</v>
      </c>
      <c r="M5966" s="6">
        <f>+VLOOKUP(B5966,[45]Sheet1!$A:$I,9,0)</f>
        <v>45966</v>
      </c>
      <c r="N5966" t="s">
        <v>7718</v>
      </c>
      <c r="R5966" s="4"/>
    </row>
    <row r="5967" spans="1:18" hidden="1" x14ac:dyDescent="0.2">
      <c r="A5967" s="6">
        <v>45958</v>
      </c>
      <c r="B5967" s="2">
        <v>71186</v>
      </c>
      <c r="C5967" s="2" t="s">
        <v>6517</v>
      </c>
      <c r="D5967" s="2" t="s">
        <v>7667</v>
      </c>
      <c r="E5967" s="1">
        <v>558030</v>
      </c>
      <c r="F5967" s="8" t="s">
        <v>316</v>
      </c>
      <c r="G5967" s="1">
        <v>44642</v>
      </c>
      <c r="H5967" s="1">
        <v>602672</v>
      </c>
      <c r="I5967" s="2" t="s">
        <v>2818</v>
      </c>
      <c r="J5967" s="2" t="s">
        <v>364</v>
      </c>
      <c r="K5967" s="1">
        <f>+VLOOKUP(B5967,[45]Sheet1!$A:$I,6,0)</f>
        <v>558025</v>
      </c>
      <c r="L5967" s="1">
        <f t="shared" si="284"/>
        <v>-5</v>
      </c>
      <c r="M5967" s="6">
        <f>+VLOOKUP(B5967,[45]Sheet1!$A:$I,9,0)</f>
        <v>45966</v>
      </c>
      <c r="N5967" t="s">
        <v>7718</v>
      </c>
      <c r="R5967" s="4"/>
    </row>
    <row r="5968" spans="1:18" hidden="1" x14ac:dyDescent="0.2">
      <c r="A5968" s="6">
        <v>45958</v>
      </c>
      <c r="B5968" s="2">
        <v>71187</v>
      </c>
      <c r="C5968" s="2" t="s">
        <v>6517</v>
      </c>
      <c r="D5968" s="2" t="s">
        <v>7668</v>
      </c>
      <c r="E5968" s="1">
        <v>1468620</v>
      </c>
      <c r="F5968" s="8" t="s">
        <v>316</v>
      </c>
      <c r="G5968" s="1">
        <v>117490</v>
      </c>
      <c r="H5968" s="1">
        <v>1586110</v>
      </c>
      <c r="I5968" s="2" t="s">
        <v>2445</v>
      </c>
      <c r="J5968" s="2" t="s">
        <v>1098</v>
      </c>
      <c r="K5968" s="1">
        <f>+VLOOKUP(B5968,[45]Sheet1!$A:$I,6,0)</f>
        <v>1468625</v>
      </c>
      <c r="L5968" s="1">
        <f t="shared" si="284"/>
        <v>5</v>
      </c>
      <c r="M5968" s="6">
        <f>+VLOOKUP(B5968,[45]Sheet1!$A:$I,9,0)</f>
        <v>45966</v>
      </c>
      <c r="N5968" t="s">
        <v>7718</v>
      </c>
      <c r="R5968" s="4"/>
    </row>
    <row r="5969" spans="1:18" hidden="1" x14ac:dyDescent="0.2">
      <c r="A5969" s="6">
        <v>45958</v>
      </c>
      <c r="B5969" s="2">
        <v>71188</v>
      </c>
      <c r="C5969" s="2" t="s">
        <v>6517</v>
      </c>
      <c r="D5969" s="2" t="s">
        <v>7669</v>
      </c>
      <c r="E5969" s="1">
        <v>426560</v>
      </c>
      <c r="F5969" s="8" t="s">
        <v>316</v>
      </c>
      <c r="G5969" s="1">
        <v>34125</v>
      </c>
      <c r="H5969" s="1">
        <v>460685</v>
      </c>
      <c r="I5969" s="2" t="s">
        <v>1554</v>
      </c>
      <c r="J5969" s="2" t="s">
        <v>2830</v>
      </c>
      <c r="K5969" s="1">
        <f>+VLOOKUP(B5969,[45]Sheet1!$A:$I,6,0)</f>
        <v>426563</v>
      </c>
      <c r="L5969" s="1">
        <f t="shared" si="284"/>
        <v>3</v>
      </c>
      <c r="M5969" s="6">
        <f>+VLOOKUP(B5969,[45]Sheet1!$A:$I,9,0)</f>
        <v>45966</v>
      </c>
      <c r="N5969" t="s">
        <v>7718</v>
      </c>
      <c r="R5969" s="4"/>
    </row>
    <row r="5970" spans="1:18" hidden="1" x14ac:dyDescent="0.2">
      <c r="A5970" s="6">
        <v>45958</v>
      </c>
      <c r="B5970" s="2">
        <v>71189</v>
      </c>
      <c r="C5970" s="2" t="s">
        <v>6517</v>
      </c>
      <c r="D5970" s="2" t="s">
        <v>7670</v>
      </c>
      <c r="E5970" s="1">
        <v>2024120</v>
      </c>
      <c r="F5970" s="8" t="s">
        <v>316</v>
      </c>
      <c r="G5970" s="1">
        <v>161930</v>
      </c>
      <c r="H5970" s="1">
        <v>2186050</v>
      </c>
      <c r="I5970" s="2" t="s">
        <v>2339</v>
      </c>
      <c r="J5970" s="2" t="s">
        <v>1408</v>
      </c>
      <c r="K5970" s="1">
        <f>+VLOOKUP(B5970,[45]Sheet1!$A:$I,6,0)</f>
        <v>2024125</v>
      </c>
      <c r="L5970" s="1">
        <f t="shared" si="284"/>
        <v>5</v>
      </c>
      <c r="M5970" s="6">
        <f>+VLOOKUP(B5970,[45]Sheet1!$A:$I,9,0)</f>
        <v>45966</v>
      </c>
      <c r="N5970" t="s">
        <v>7718</v>
      </c>
      <c r="R5970" s="4"/>
    </row>
    <row r="5971" spans="1:18" hidden="1" x14ac:dyDescent="0.2">
      <c r="A5971" s="6">
        <v>45958</v>
      </c>
      <c r="B5971" s="2">
        <v>71190</v>
      </c>
      <c r="C5971" s="2" t="s">
        <v>6517</v>
      </c>
      <c r="D5971" s="2" t="s">
        <v>7671</v>
      </c>
      <c r="E5971" s="1">
        <v>580000</v>
      </c>
      <c r="F5971" s="8" t="s">
        <v>316</v>
      </c>
      <c r="G5971" s="1">
        <v>46400</v>
      </c>
      <c r="H5971" s="1">
        <v>626400</v>
      </c>
      <c r="I5971" s="2" t="s">
        <v>944</v>
      </c>
      <c r="J5971" s="2" t="s">
        <v>319</v>
      </c>
      <c r="K5971" s="1">
        <f>+VLOOKUP(B5971,[45]Sheet1!$A:$I,6,0)</f>
        <v>580000</v>
      </c>
      <c r="L5971" s="1">
        <f t="shared" si="284"/>
        <v>0</v>
      </c>
      <c r="M5971" s="6">
        <f>+VLOOKUP(B5971,[45]Sheet1!$A:$I,9,0)</f>
        <v>45966</v>
      </c>
      <c r="N5971" t="s">
        <v>7718</v>
      </c>
      <c r="R5971" s="4"/>
    </row>
    <row r="5972" spans="1:18" hidden="1" x14ac:dyDescent="0.2">
      <c r="A5972" s="6">
        <v>45958</v>
      </c>
      <c r="B5972" s="2">
        <v>71191</v>
      </c>
      <c r="C5972" s="2" t="s">
        <v>6517</v>
      </c>
      <c r="D5972" s="2" t="s">
        <v>7672</v>
      </c>
      <c r="E5972" s="1">
        <v>426560</v>
      </c>
      <c r="F5972" s="8" t="s">
        <v>316</v>
      </c>
      <c r="G5972" s="1">
        <v>34125</v>
      </c>
      <c r="H5972" s="1">
        <v>460685</v>
      </c>
      <c r="I5972" s="2" t="s">
        <v>1900</v>
      </c>
      <c r="J5972" s="2" t="s">
        <v>441</v>
      </c>
      <c r="K5972" s="1">
        <f>+VLOOKUP(B5972,[45]Sheet1!$A:$I,6,0)</f>
        <v>426563</v>
      </c>
      <c r="L5972" s="1">
        <f t="shared" si="284"/>
        <v>3</v>
      </c>
      <c r="M5972" s="6">
        <f>+VLOOKUP(B5972,[45]Sheet1!$A:$I,9,0)</f>
        <v>45966</v>
      </c>
      <c r="N5972" t="s">
        <v>7718</v>
      </c>
      <c r="R5972" s="4"/>
    </row>
    <row r="5973" spans="1:18" hidden="1" x14ac:dyDescent="0.2">
      <c r="A5973" s="6">
        <v>45958</v>
      </c>
      <c r="B5973" s="2">
        <v>71192</v>
      </c>
      <c r="C5973" s="2" t="s">
        <v>6517</v>
      </c>
      <c r="D5973" s="2" t="s">
        <v>7673</v>
      </c>
      <c r="E5973" s="1">
        <v>341248</v>
      </c>
      <c r="F5973" s="8" t="s">
        <v>316</v>
      </c>
      <c r="G5973" s="1">
        <v>27300</v>
      </c>
      <c r="H5973" s="1">
        <v>368548</v>
      </c>
      <c r="I5973" s="2" t="s">
        <v>2818</v>
      </c>
      <c r="J5973" s="2" t="s">
        <v>364</v>
      </c>
      <c r="K5973" s="1">
        <f>+VLOOKUP(B5973,[45]Sheet1!$A:$I,6,0)</f>
        <v>341250</v>
      </c>
      <c r="L5973" s="1">
        <f t="shared" si="284"/>
        <v>2</v>
      </c>
      <c r="M5973" s="6">
        <f>+VLOOKUP(B5973,[45]Sheet1!$A:$I,9,0)</f>
        <v>45966</v>
      </c>
      <c r="N5973" t="s">
        <v>7718</v>
      </c>
      <c r="R5973" s="4"/>
    </row>
    <row r="5974" spans="1:18" hidden="1" x14ac:dyDescent="0.2">
      <c r="A5974" s="6">
        <v>45958</v>
      </c>
      <c r="B5974" s="2">
        <v>71193</v>
      </c>
      <c r="C5974" s="2" t="s">
        <v>6517</v>
      </c>
      <c r="D5974" s="2" t="s">
        <v>7674</v>
      </c>
      <c r="E5974" s="1">
        <v>213280</v>
      </c>
      <c r="F5974" s="8" t="s">
        <v>316</v>
      </c>
      <c r="G5974" s="1">
        <v>17062</v>
      </c>
      <c r="H5974" s="1">
        <v>230342</v>
      </c>
      <c r="I5974" s="2" t="s">
        <v>1796</v>
      </c>
      <c r="J5974" s="2" t="s">
        <v>913</v>
      </c>
      <c r="K5974" s="1">
        <f>+VLOOKUP(B5974,[45]Sheet1!$A:$I,6,0)</f>
        <v>213275</v>
      </c>
      <c r="L5974" s="1">
        <f t="shared" si="284"/>
        <v>-5</v>
      </c>
      <c r="M5974" s="6">
        <f>+VLOOKUP(B5974,[45]Sheet1!$A:$I,9,0)</f>
        <v>45966</v>
      </c>
      <c r="N5974" t="s">
        <v>7718</v>
      </c>
      <c r="R5974" s="4"/>
    </row>
    <row r="5975" spans="1:18" hidden="1" x14ac:dyDescent="0.2">
      <c r="A5975" s="6">
        <v>45958</v>
      </c>
      <c r="B5975" s="2">
        <v>71194</v>
      </c>
      <c r="C5975" s="2" t="s">
        <v>6517</v>
      </c>
      <c r="D5975" s="2" t="s">
        <v>7675</v>
      </c>
      <c r="E5975" s="1">
        <v>2024120</v>
      </c>
      <c r="F5975" s="8" t="s">
        <v>316</v>
      </c>
      <c r="G5975" s="1">
        <v>161930</v>
      </c>
      <c r="H5975" s="1">
        <v>2186050</v>
      </c>
      <c r="I5975" s="2" t="s">
        <v>944</v>
      </c>
      <c r="J5975" s="2" t="s">
        <v>319</v>
      </c>
      <c r="K5975" s="1">
        <f>+VLOOKUP(B5975,[45]Sheet1!$A:$I,6,0)</f>
        <v>2024125</v>
      </c>
      <c r="L5975" s="1">
        <f t="shared" si="284"/>
        <v>5</v>
      </c>
      <c r="M5975" s="6">
        <f>+VLOOKUP(B5975,[45]Sheet1!$A:$I,9,0)</f>
        <v>45966</v>
      </c>
      <c r="N5975" t="s">
        <v>7718</v>
      </c>
      <c r="R5975" s="4"/>
    </row>
    <row r="5976" spans="1:18" hidden="1" x14ac:dyDescent="0.2">
      <c r="A5976" s="6">
        <v>45958</v>
      </c>
      <c r="B5976" s="2">
        <v>71195</v>
      </c>
      <c r="C5976" s="2" t="s">
        <v>6517</v>
      </c>
      <c r="D5976" s="2" t="s">
        <v>7676</v>
      </c>
      <c r="E5976" s="1">
        <v>2144100</v>
      </c>
      <c r="F5976" s="8" t="s">
        <v>316</v>
      </c>
      <c r="G5976" s="1">
        <v>171528</v>
      </c>
      <c r="H5976" s="1">
        <v>2315628</v>
      </c>
      <c r="I5976" s="2" t="s">
        <v>944</v>
      </c>
      <c r="J5976" s="2" t="s">
        <v>319</v>
      </c>
      <c r="K5976" s="1">
        <f>+VLOOKUP(B5976,[45]Sheet1!$A:$I,6,0)</f>
        <v>2144100</v>
      </c>
      <c r="L5976" s="1">
        <f t="shared" si="284"/>
        <v>0</v>
      </c>
      <c r="M5976" s="6">
        <f>+VLOOKUP(B5976,[45]Sheet1!$A:$I,9,0)</f>
        <v>45966</v>
      </c>
      <c r="N5976" t="s">
        <v>7718</v>
      </c>
      <c r="R5976" s="4"/>
    </row>
    <row r="5977" spans="1:18" hidden="1" x14ac:dyDescent="0.2">
      <c r="A5977" s="6">
        <v>45958</v>
      </c>
      <c r="B5977" s="2">
        <v>71196</v>
      </c>
      <c r="C5977" s="2" t="s">
        <v>6517</v>
      </c>
      <c r="D5977" s="2" t="s">
        <v>7677</v>
      </c>
      <c r="E5977" s="1">
        <v>560000</v>
      </c>
      <c r="F5977" s="8" t="s">
        <v>316</v>
      </c>
      <c r="G5977" s="1">
        <v>44800</v>
      </c>
      <c r="H5977" s="1">
        <v>604800</v>
      </c>
      <c r="I5977" s="2" t="s">
        <v>2339</v>
      </c>
      <c r="J5977" s="2" t="s">
        <v>1408</v>
      </c>
      <c r="K5977" s="1">
        <f>+VLOOKUP(B5977,[45]Sheet1!$A:$I,6,0)</f>
        <v>560000</v>
      </c>
      <c r="L5977" s="1">
        <f t="shared" si="284"/>
        <v>0</v>
      </c>
      <c r="M5977" s="6">
        <f>+VLOOKUP(B5977,[45]Sheet1!$A:$I,9,0)</f>
        <v>45966</v>
      </c>
      <c r="N5977" t="s">
        <v>7718</v>
      </c>
      <c r="R5977" s="4"/>
    </row>
    <row r="5978" spans="1:18" hidden="1" x14ac:dyDescent="0.2">
      <c r="A5978" s="6">
        <v>45958</v>
      </c>
      <c r="B5978" s="2">
        <v>71197</v>
      </c>
      <c r="C5978" s="2" t="s">
        <v>6517</v>
      </c>
      <c r="D5978" s="2" t="s">
        <v>7678</v>
      </c>
      <c r="E5978" s="1">
        <v>558030</v>
      </c>
      <c r="F5978" s="8" t="s">
        <v>316</v>
      </c>
      <c r="G5978" s="1">
        <v>44642</v>
      </c>
      <c r="H5978" s="1">
        <v>602672</v>
      </c>
      <c r="I5978" s="2" t="s">
        <v>1796</v>
      </c>
      <c r="J5978" s="2" t="s">
        <v>913</v>
      </c>
      <c r="K5978" s="1">
        <f>+VLOOKUP(B5978,[45]Sheet1!$A:$I,6,0)</f>
        <v>558025</v>
      </c>
      <c r="L5978" s="1">
        <f t="shared" si="284"/>
        <v>-5</v>
      </c>
      <c r="M5978" s="6">
        <f>+VLOOKUP(B5978,[45]Sheet1!$A:$I,9,0)</f>
        <v>45966</v>
      </c>
      <c r="N5978" t="s">
        <v>7718</v>
      </c>
      <c r="R5978" s="4"/>
    </row>
    <row r="5979" spans="1:18" hidden="1" x14ac:dyDescent="0.2">
      <c r="A5979" s="6">
        <v>45958</v>
      </c>
      <c r="B5979" s="2">
        <v>71198</v>
      </c>
      <c r="C5979" s="2" t="s">
        <v>6517</v>
      </c>
      <c r="D5979" s="2" t="s">
        <v>7679</v>
      </c>
      <c r="E5979" s="1">
        <v>1468620</v>
      </c>
      <c r="F5979" s="8" t="s">
        <v>316</v>
      </c>
      <c r="G5979" s="1">
        <v>117490</v>
      </c>
      <c r="H5979" s="1">
        <v>1586110</v>
      </c>
      <c r="I5979" s="2" t="s">
        <v>431</v>
      </c>
      <c r="J5979" s="2" t="s">
        <v>2857</v>
      </c>
      <c r="K5979" s="1">
        <f>+VLOOKUP(B5979,[45]Sheet1!$A:$I,6,0)</f>
        <v>1468625</v>
      </c>
      <c r="L5979" s="1">
        <f t="shared" si="284"/>
        <v>5</v>
      </c>
      <c r="M5979" s="6">
        <f>+VLOOKUP(B5979,[45]Sheet1!$A:$I,9,0)</f>
        <v>45966</v>
      </c>
      <c r="N5979" t="s">
        <v>7718</v>
      </c>
      <c r="R5979" s="4"/>
    </row>
    <row r="5980" spans="1:18" hidden="1" x14ac:dyDescent="0.2">
      <c r="A5980" s="6">
        <v>45958</v>
      </c>
      <c r="B5980" s="2">
        <v>71199</v>
      </c>
      <c r="C5980" s="2" t="s">
        <v>6517</v>
      </c>
      <c r="D5980" s="2" t="s">
        <v>7680</v>
      </c>
      <c r="E5980" s="1">
        <v>1468620</v>
      </c>
      <c r="F5980" s="8" t="s">
        <v>316</v>
      </c>
      <c r="G5980" s="1">
        <v>117490</v>
      </c>
      <c r="H5980" s="1">
        <v>1586110</v>
      </c>
      <c r="I5980" s="2" t="s">
        <v>431</v>
      </c>
      <c r="J5980" s="2" t="s">
        <v>2857</v>
      </c>
      <c r="K5980" s="1">
        <f>+VLOOKUP(B5980,[45]Sheet1!$A:$I,6,0)</f>
        <v>1468625</v>
      </c>
      <c r="L5980" s="1">
        <f t="shared" si="284"/>
        <v>5</v>
      </c>
      <c r="M5980" s="6">
        <f>+VLOOKUP(B5980,[45]Sheet1!$A:$I,9,0)</f>
        <v>45966</v>
      </c>
      <c r="N5980" t="s">
        <v>7718</v>
      </c>
      <c r="R5980" s="4"/>
    </row>
    <row r="5981" spans="1:18" hidden="1" x14ac:dyDescent="0.2">
      <c r="A5981" s="6">
        <v>45958</v>
      </c>
      <c r="B5981" s="2">
        <v>71200</v>
      </c>
      <c r="C5981" s="2" t="s">
        <v>6517</v>
      </c>
      <c r="D5981" s="2" t="s">
        <v>7681</v>
      </c>
      <c r="E5981" s="1">
        <v>4077240</v>
      </c>
      <c r="F5981" s="8" t="s">
        <v>316</v>
      </c>
      <c r="G5981" s="1">
        <v>326179</v>
      </c>
      <c r="H5981" s="1">
        <v>4403419</v>
      </c>
      <c r="I5981" s="2" t="s">
        <v>2354</v>
      </c>
      <c r="J5981" s="2" t="s">
        <v>442</v>
      </c>
      <c r="K5981" s="1">
        <f>+VLOOKUP(B5981,[45]Sheet1!$A:$I,6,0)</f>
        <v>4077238</v>
      </c>
      <c r="L5981" s="1">
        <f t="shared" si="284"/>
        <v>-2</v>
      </c>
      <c r="M5981" s="6">
        <f>+VLOOKUP(B5981,[45]Sheet1!$A:$I,9,0)</f>
        <v>45966</v>
      </c>
      <c r="N5981" t="s">
        <v>7718</v>
      </c>
      <c r="R5981" s="4"/>
    </row>
    <row r="5982" spans="1:18" hidden="1" x14ac:dyDescent="0.2">
      <c r="A5982" s="6">
        <v>45958</v>
      </c>
      <c r="B5982" s="2">
        <v>71201</v>
      </c>
      <c r="C5982" s="2" t="s">
        <v>6517</v>
      </c>
      <c r="D5982" s="2" t="s">
        <v>7682</v>
      </c>
      <c r="E5982" s="1">
        <v>1468620</v>
      </c>
      <c r="F5982" s="8" t="s">
        <v>316</v>
      </c>
      <c r="G5982" s="1">
        <v>117490</v>
      </c>
      <c r="H5982" s="1">
        <v>1586110</v>
      </c>
      <c r="I5982" s="2" t="s">
        <v>2354</v>
      </c>
      <c r="J5982" s="2" t="s">
        <v>442</v>
      </c>
      <c r="K5982" s="1">
        <f>+VLOOKUP(B5982,[45]Sheet1!$A:$I,6,0)</f>
        <v>1468625</v>
      </c>
      <c r="L5982" s="1">
        <f t="shared" si="284"/>
        <v>5</v>
      </c>
      <c r="M5982" s="6">
        <f>+VLOOKUP(B5982,[45]Sheet1!$A:$I,9,0)</f>
        <v>45966</v>
      </c>
      <c r="N5982" t="s">
        <v>7718</v>
      </c>
      <c r="R5982" s="4"/>
    </row>
    <row r="5983" spans="1:18" hidden="1" x14ac:dyDescent="0.2">
      <c r="A5983" s="6">
        <v>45958</v>
      </c>
      <c r="B5983" s="2">
        <v>71202</v>
      </c>
      <c r="C5983" s="2" t="s">
        <v>6517</v>
      </c>
      <c r="D5983" s="2" t="s">
        <v>7683</v>
      </c>
      <c r="E5983" s="1">
        <v>1468620</v>
      </c>
      <c r="F5983" s="8" t="s">
        <v>316</v>
      </c>
      <c r="G5983" s="1">
        <v>117490</v>
      </c>
      <c r="H5983" s="1">
        <v>1586110</v>
      </c>
      <c r="I5983" s="2" t="s">
        <v>2818</v>
      </c>
      <c r="J5983" s="2" t="s">
        <v>364</v>
      </c>
      <c r="K5983" s="1">
        <f>+VLOOKUP(B5983,[45]Sheet1!$A:$I,6,0)</f>
        <v>1468625</v>
      </c>
      <c r="L5983" s="1">
        <f t="shared" si="284"/>
        <v>5</v>
      </c>
      <c r="M5983" s="6">
        <f>+VLOOKUP(B5983,[45]Sheet1!$A:$I,9,0)</f>
        <v>45966</v>
      </c>
      <c r="N5983" t="s">
        <v>7718</v>
      </c>
      <c r="R5983" s="4"/>
    </row>
    <row r="5984" spans="1:18" hidden="1" x14ac:dyDescent="0.2">
      <c r="A5984" s="6">
        <v>45958</v>
      </c>
      <c r="B5984" s="2">
        <v>71244</v>
      </c>
      <c r="C5984" s="2" t="s">
        <v>6517</v>
      </c>
      <c r="D5984" s="2" t="s">
        <v>7684</v>
      </c>
      <c r="E5984" s="1">
        <v>213280</v>
      </c>
      <c r="F5984" s="8" t="s">
        <v>316</v>
      </c>
      <c r="G5984" s="1">
        <v>17062</v>
      </c>
      <c r="H5984" s="1">
        <v>230342</v>
      </c>
      <c r="I5984" s="2" t="s">
        <v>1893</v>
      </c>
      <c r="J5984" s="2" t="s">
        <v>375</v>
      </c>
      <c r="K5984" s="1">
        <f>+VLOOKUP(B5984,[45]Sheet1!$A:$I,6,0)</f>
        <v>213275</v>
      </c>
      <c r="L5984" s="1">
        <f t="shared" si="284"/>
        <v>-5</v>
      </c>
      <c r="M5984" s="6">
        <f>+VLOOKUP(B5984,[45]Sheet1!$A:$I,9,0)</f>
        <v>45966</v>
      </c>
      <c r="N5984" t="s">
        <v>7718</v>
      </c>
      <c r="R5984" s="4"/>
    </row>
    <row r="5985" spans="1:18" hidden="1" x14ac:dyDescent="0.2">
      <c r="A5985" s="6">
        <v>45958</v>
      </c>
      <c r="B5985" s="2">
        <v>71245</v>
      </c>
      <c r="C5985" s="2" t="s">
        <v>6517</v>
      </c>
      <c r="D5985" s="2" t="s">
        <v>7685</v>
      </c>
      <c r="E5985" s="1">
        <v>1468620</v>
      </c>
      <c r="F5985" s="8" t="s">
        <v>316</v>
      </c>
      <c r="G5985" s="1">
        <v>117490</v>
      </c>
      <c r="H5985" s="1">
        <v>1586110</v>
      </c>
      <c r="I5985" s="2" t="s">
        <v>1893</v>
      </c>
      <c r="J5985" s="2" t="s">
        <v>375</v>
      </c>
      <c r="K5985" s="1">
        <f>+VLOOKUP(B5985,[45]Sheet1!$A:$I,6,0)</f>
        <v>1468625</v>
      </c>
      <c r="L5985" s="1">
        <f t="shared" si="284"/>
        <v>5</v>
      </c>
      <c r="M5985" s="6">
        <f>+VLOOKUP(B5985,[45]Sheet1!$A:$I,9,0)</f>
        <v>45966</v>
      </c>
      <c r="N5985" t="s">
        <v>7718</v>
      </c>
      <c r="R5985" s="4"/>
    </row>
    <row r="5986" spans="1:18" hidden="1" x14ac:dyDescent="0.2">
      <c r="A5986" s="6">
        <v>45958</v>
      </c>
      <c r="B5986" s="2">
        <v>71246</v>
      </c>
      <c r="C5986" s="2" t="s">
        <v>6517</v>
      </c>
      <c r="D5986" s="2" t="s">
        <v>7686</v>
      </c>
      <c r="E5986" s="1">
        <v>5552900</v>
      </c>
      <c r="F5986" s="8" t="s">
        <v>316</v>
      </c>
      <c r="G5986" s="1">
        <v>444232</v>
      </c>
      <c r="H5986" s="1">
        <v>5997132</v>
      </c>
      <c r="I5986" s="2" t="s">
        <v>1893</v>
      </c>
      <c r="J5986" s="2" t="s">
        <v>375</v>
      </c>
      <c r="K5986" s="1">
        <f>+VLOOKUP(B5986,[45]Sheet1!$A:$I,6,0)</f>
        <v>5552900</v>
      </c>
      <c r="L5986" s="1">
        <f t="shared" si="284"/>
        <v>0</v>
      </c>
      <c r="M5986" s="6">
        <f>+VLOOKUP(B5986,[45]Sheet1!$A:$I,9,0)</f>
        <v>45966</v>
      </c>
      <c r="N5986" t="s">
        <v>7718</v>
      </c>
      <c r="R5986" s="4"/>
    </row>
    <row r="5987" spans="1:18" hidden="1" x14ac:dyDescent="0.2">
      <c r="A5987" s="6">
        <v>45958</v>
      </c>
      <c r="B5987" s="2">
        <v>71247</v>
      </c>
      <c r="C5987" s="2" t="s">
        <v>6517</v>
      </c>
      <c r="D5987" s="2" t="s">
        <v>7687</v>
      </c>
      <c r="E5987" s="1">
        <v>85312</v>
      </c>
      <c r="F5987" s="8" t="s">
        <v>316</v>
      </c>
      <c r="G5987" s="1">
        <v>6825</v>
      </c>
      <c r="H5987" s="1">
        <v>92137</v>
      </c>
      <c r="I5987" s="2" t="s">
        <v>1893</v>
      </c>
      <c r="J5987" s="2" t="s">
        <v>375</v>
      </c>
      <c r="K5987" s="1">
        <f>+VLOOKUP(B5987,[45]Sheet1!$A:$I,6,0)</f>
        <v>85313</v>
      </c>
      <c r="L5987" s="1">
        <f t="shared" si="284"/>
        <v>1</v>
      </c>
      <c r="M5987" s="6">
        <f>+VLOOKUP(B5987,[45]Sheet1!$A:$I,9,0)</f>
        <v>45966</v>
      </c>
      <c r="N5987" t="s">
        <v>7718</v>
      </c>
      <c r="R5987" s="4"/>
    </row>
    <row r="5988" spans="1:18" hidden="1" x14ac:dyDescent="0.2">
      <c r="A5988" s="6">
        <v>45958</v>
      </c>
      <c r="B5988" s="2">
        <v>71248</v>
      </c>
      <c r="C5988" s="2" t="s">
        <v>6517</v>
      </c>
      <c r="D5988" s="2" t="s">
        <v>7688</v>
      </c>
      <c r="E5988" s="1">
        <v>536025</v>
      </c>
      <c r="F5988" s="8" t="s">
        <v>316</v>
      </c>
      <c r="G5988" s="1">
        <v>42882</v>
      </c>
      <c r="H5988" s="1">
        <v>578907</v>
      </c>
      <c r="I5988" s="2" t="s">
        <v>1893</v>
      </c>
      <c r="J5988" s="2" t="s">
        <v>375</v>
      </c>
      <c r="K5988" s="1">
        <f>+VLOOKUP(B5988,[45]Sheet1!$A:$I,6,0)</f>
        <v>536025</v>
      </c>
      <c r="L5988" s="1">
        <f t="shared" si="284"/>
        <v>0</v>
      </c>
      <c r="M5988" s="6">
        <f>+VLOOKUP(B5988,[45]Sheet1!$A:$I,9,0)</f>
        <v>45966</v>
      </c>
      <c r="N5988" t="s">
        <v>7718</v>
      </c>
      <c r="R5988" s="4"/>
    </row>
    <row r="5989" spans="1:18" hidden="1" x14ac:dyDescent="0.2">
      <c r="A5989" s="6">
        <v>45958</v>
      </c>
      <c r="B5989" s="2">
        <v>71249</v>
      </c>
      <c r="C5989" s="2" t="s">
        <v>6517</v>
      </c>
      <c r="D5989" s="2" t="s">
        <v>7689</v>
      </c>
      <c r="E5989" s="1">
        <v>873185</v>
      </c>
      <c r="F5989" s="8" t="s">
        <v>316</v>
      </c>
      <c r="G5989" s="1">
        <v>69855</v>
      </c>
      <c r="H5989" s="1">
        <v>943040</v>
      </c>
      <c r="I5989" s="2" t="s">
        <v>1893</v>
      </c>
      <c r="J5989" s="2" t="s">
        <v>375</v>
      </c>
      <c r="K5989" s="1">
        <f>+VLOOKUP(B5989,[45]Sheet1!$A:$I,6,0)</f>
        <v>873188</v>
      </c>
      <c r="L5989" s="1">
        <f t="shared" si="284"/>
        <v>3</v>
      </c>
      <c r="M5989" s="6">
        <f>+VLOOKUP(B5989,[45]Sheet1!$A:$I,9,0)</f>
        <v>45966</v>
      </c>
      <c r="N5989" t="s">
        <v>7718</v>
      </c>
      <c r="R5989" s="4"/>
    </row>
    <row r="5990" spans="1:18" hidden="1" x14ac:dyDescent="0.2">
      <c r="A5990" s="6">
        <v>45958</v>
      </c>
      <c r="B5990" s="2">
        <v>71250</v>
      </c>
      <c r="C5990" s="2" t="s">
        <v>6517</v>
      </c>
      <c r="D5990" s="2" t="s">
        <v>7690</v>
      </c>
      <c r="E5990" s="1">
        <v>426560</v>
      </c>
      <c r="F5990" s="8" t="s">
        <v>316</v>
      </c>
      <c r="G5990" s="1">
        <v>34125</v>
      </c>
      <c r="H5990" s="1">
        <v>460685</v>
      </c>
      <c r="I5990" s="2" t="s">
        <v>1893</v>
      </c>
      <c r="J5990" s="2" t="s">
        <v>375</v>
      </c>
      <c r="K5990" s="1">
        <f>+VLOOKUP(B5990,[45]Sheet1!$A:$I,6,0)</f>
        <v>426563</v>
      </c>
      <c r="L5990" s="1">
        <f t="shared" ref="L5990:L6016" si="285">+K5990-E5990</f>
        <v>3</v>
      </c>
      <c r="M5990" s="6">
        <f>+VLOOKUP(B5990,[45]Sheet1!$A:$I,9,0)</f>
        <v>45966</v>
      </c>
      <c r="N5990" t="s">
        <v>7718</v>
      </c>
      <c r="R5990" s="4"/>
    </row>
    <row r="5991" spans="1:18" hidden="1" x14ac:dyDescent="0.2">
      <c r="A5991" s="6">
        <v>45958</v>
      </c>
      <c r="B5991" s="2">
        <v>71251</v>
      </c>
      <c r="C5991" s="2" t="s">
        <v>6517</v>
      </c>
      <c r="D5991" s="2" t="s">
        <v>7691</v>
      </c>
      <c r="E5991" s="1">
        <v>1860580</v>
      </c>
      <c r="F5991" s="8" t="s">
        <v>316</v>
      </c>
      <c r="G5991" s="1">
        <v>148846</v>
      </c>
      <c r="H5991" s="1">
        <v>2009426</v>
      </c>
      <c r="I5991" s="2" t="s">
        <v>1893</v>
      </c>
      <c r="J5991" s="2" t="s">
        <v>375</v>
      </c>
      <c r="K5991" s="1">
        <f>+VLOOKUP(B5991,[45]Sheet1!$A:$I,6,0)</f>
        <v>1860575</v>
      </c>
      <c r="L5991" s="1">
        <f t="shared" si="285"/>
        <v>-5</v>
      </c>
      <c r="M5991" s="6">
        <f>+VLOOKUP(B5991,[45]Sheet1!$A:$I,9,0)</f>
        <v>45966</v>
      </c>
      <c r="N5991" t="s">
        <v>7718</v>
      </c>
      <c r="R5991" s="4"/>
    </row>
    <row r="5992" spans="1:18" hidden="1" x14ac:dyDescent="0.2">
      <c r="A5992" s="6">
        <v>45958</v>
      </c>
      <c r="B5992" s="2">
        <v>71252</v>
      </c>
      <c r="C5992" s="2" t="s">
        <v>6517</v>
      </c>
      <c r="D5992" s="2" t="s">
        <v>7692</v>
      </c>
      <c r="E5992" s="1">
        <v>1140000</v>
      </c>
      <c r="F5992" s="8" t="s">
        <v>316</v>
      </c>
      <c r="G5992" s="1">
        <v>91200</v>
      </c>
      <c r="H5992" s="1">
        <v>1231200</v>
      </c>
      <c r="I5992" s="2" t="s">
        <v>1893</v>
      </c>
      <c r="J5992" s="2" t="s">
        <v>375</v>
      </c>
      <c r="K5992" s="1">
        <f>+VLOOKUP(B5992,[45]Sheet1!$A:$I,6,0)</f>
        <v>1140000</v>
      </c>
      <c r="L5992" s="1">
        <f t="shared" si="285"/>
        <v>0</v>
      </c>
      <c r="M5992" s="6">
        <f>+VLOOKUP(B5992,[45]Sheet1!$A:$I,9,0)</f>
        <v>45966</v>
      </c>
      <c r="N5992" t="s">
        <v>7718</v>
      </c>
      <c r="R5992" s="4"/>
    </row>
    <row r="5993" spans="1:18" hidden="1" x14ac:dyDescent="0.2">
      <c r="A5993" s="6">
        <v>45959</v>
      </c>
      <c r="B5993" s="2">
        <v>229</v>
      </c>
      <c r="C5993" s="2"/>
      <c r="D5993" s="2" t="s">
        <v>7693</v>
      </c>
      <c r="E5993" s="1">
        <v>-500000</v>
      </c>
      <c r="F5993" s="8" t="s">
        <v>316</v>
      </c>
      <c r="G5993" s="1">
        <v>-40000</v>
      </c>
      <c r="H5993" s="1">
        <v>-540000</v>
      </c>
      <c r="I5993" s="2" t="s">
        <v>24</v>
      </c>
      <c r="J5993" s="2" t="s">
        <v>349</v>
      </c>
      <c r="K5993" s="1">
        <f>+VLOOKUP(B5993,[45]Sheet1!$A:$I,6,0)</f>
        <v>-500000</v>
      </c>
      <c r="L5993" s="1">
        <f t="shared" si="285"/>
        <v>0</v>
      </c>
      <c r="M5993" s="6">
        <f>+VLOOKUP(B5993,[45]Sheet1!$A:$I,9,0)</f>
        <v>45966</v>
      </c>
      <c r="N5993" t="s">
        <v>7718</v>
      </c>
      <c r="R5993" s="4"/>
    </row>
    <row r="5994" spans="1:18" hidden="1" x14ac:dyDescent="0.2">
      <c r="A5994" s="6">
        <v>45959</v>
      </c>
      <c r="B5994" s="2">
        <v>224</v>
      </c>
      <c r="C5994" s="2"/>
      <c r="D5994" s="2" t="s">
        <v>7694</v>
      </c>
      <c r="E5994" s="1">
        <v>-365293</v>
      </c>
      <c r="F5994" s="8" t="s">
        <v>316</v>
      </c>
      <c r="G5994" s="1">
        <v>-29223</v>
      </c>
      <c r="H5994" s="1">
        <v>-394516</v>
      </c>
      <c r="I5994" s="2" t="s">
        <v>1222</v>
      </c>
      <c r="J5994" s="2" t="s">
        <v>915</v>
      </c>
      <c r="K5994" s="1">
        <f>+VLOOKUP(B5994,[45]Sheet1!$A:$I,6,0)</f>
        <v>-365293</v>
      </c>
      <c r="L5994" s="1">
        <f t="shared" si="285"/>
        <v>0</v>
      </c>
      <c r="M5994" s="6">
        <f>+VLOOKUP(B5994,[45]Sheet1!$A:$I,9,0)</f>
        <v>45966</v>
      </c>
      <c r="N5994" t="s">
        <v>7718</v>
      </c>
      <c r="R5994" s="4"/>
    </row>
    <row r="5995" spans="1:18" hidden="1" x14ac:dyDescent="0.2">
      <c r="A5995" s="6">
        <v>45961</v>
      </c>
      <c r="B5995" s="2">
        <v>72865</v>
      </c>
      <c r="C5995" s="2" t="s">
        <v>6517</v>
      </c>
      <c r="D5995" s="2" t="s">
        <v>7695</v>
      </c>
      <c r="E5995" s="1">
        <v>1140000</v>
      </c>
      <c r="F5995" s="8" t="s">
        <v>316</v>
      </c>
      <c r="G5995" s="1">
        <v>91200</v>
      </c>
      <c r="H5995" s="1">
        <v>1231200</v>
      </c>
      <c r="I5995" s="2" t="s">
        <v>24</v>
      </c>
      <c r="J5995" s="2" t="s">
        <v>349</v>
      </c>
      <c r="K5995" s="1">
        <f>+VLOOKUP(B5995,[46]Sheet1!$A:$I,6,0)</f>
        <v>1140000</v>
      </c>
      <c r="L5995" s="1">
        <f t="shared" si="285"/>
        <v>0</v>
      </c>
      <c r="M5995" s="6">
        <f>+VLOOKUP(B5995,[46]Sheet1!$A:$I,9,0)</f>
        <v>45994</v>
      </c>
      <c r="N5995" t="s">
        <v>7849</v>
      </c>
      <c r="R5995" s="4"/>
    </row>
    <row r="5996" spans="1:18" hidden="1" x14ac:dyDescent="0.2">
      <c r="A5996" s="6">
        <v>45961</v>
      </c>
      <c r="B5996" s="2">
        <v>72866</v>
      </c>
      <c r="C5996" s="2" t="s">
        <v>6517</v>
      </c>
      <c r="D5996" s="2" t="s">
        <v>7696</v>
      </c>
      <c r="E5996" s="1">
        <v>2450680</v>
      </c>
      <c r="F5996" s="8" t="s">
        <v>316</v>
      </c>
      <c r="G5996" s="1">
        <v>196054</v>
      </c>
      <c r="H5996" s="1">
        <v>2646734</v>
      </c>
      <c r="I5996" s="2" t="s">
        <v>2445</v>
      </c>
      <c r="J5996" s="2" t="s">
        <v>1098</v>
      </c>
      <c r="K5996" s="1">
        <f>+VLOOKUP(B5996,[46]Sheet1!$A:$I,6,0)</f>
        <v>2450675</v>
      </c>
      <c r="L5996" s="1">
        <f t="shared" si="285"/>
        <v>-5</v>
      </c>
      <c r="M5996" s="6">
        <f>+VLOOKUP(B5996,[46]Sheet1!$A:$I,9,0)</f>
        <v>45994</v>
      </c>
      <c r="N5996" t="s">
        <v>7849</v>
      </c>
      <c r="R5996" s="4"/>
    </row>
    <row r="5997" spans="1:18" hidden="1" x14ac:dyDescent="0.2">
      <c r="A5997" s="6">
        <v>45961</v>
      </c>
      <c r="B5997" s="2">
        <v>72867</v>
      </c>
      <c r="C5997" s="2" t="s">
        <v>6517</v>
      </c>
      <c r="D5997" s="2" t="s">
        <v>7697</v>
      </c>
      <c r="E5997" s="1">
        <v>3492740</v>
      </c>
      <c r="F5997" s="8" t="s">
        <v>316</v>
      </c>
      <c r="G5997" s="1">
        <v>279419</v>
      </c>
      <c r="H5997" s="1">
        <v>3772159</v>
      </c>
      <c r="I5997" s="2" t="s">
        <v>1554</v>
      </c>
      <c r="J5997" s="2" t="s">
        <v>2830</v>
      </c>
      <c r="K5997" s="1">
        <f>+VLOOKUP(B5997,[46]Sheet1!$A:$I,6,0)</f>
        <v>3492738</v>
      </c>
      <c r="L5997" s="1">
        <f t="shared" si="285"/>
        <v>-2</v>
      </c>
      <c r="M5997" s="6">
        <f>+VLOOKUP(B5997,[46]Sheet1!$A:$I,9,0)</f>
        <v>45994</v>
      </c>
      <c r="N5997" t="s">
        <v>7849</v>
      </c>
      <c r="R5997" s="4"/>
    </row>
    <row r="5998" spans="1:18" hidden="1" x14ac:dyDescent="0.2">
      <c r="A5998" s="6">
        <v>45961</v>
      </c>
      <c r="B5998" s="2">
        <v>72868</v>
      </c>
      <c r="C5998" s="2" t="s">
        <v>6517</v>
      </c>
      <c r="D5998" s="2" t="s">
        <v>7698</v>
      </c>
      <c r="E5998" s="1">
        <v>1110580</v>
      </c>
      <c r="F5998" s="8" t="s">
        <v>316</v>
      </c>
      <c r="G5998" s="1">
        <v>88846</v>
      </c>
      <c r="H5998" s="1">
        <v>1199426</v>
      </c>
      <c r="I5998" s="2" t="s">
        <v>1796</v>
      </c>
      <c r="J5998" s="2" t="s">
        <v>913</v>
      </c>
      <c r="K5998" s="1">
        <f>+VLOOKUP(B5998,[46]Sheet1!$A:$I,6,0)</f>
        <v>1110575</v>
      </c>
      <c r="L5998" s="1">
        <f t="shared" si="285"/>
        <v>-5</v>
      </c>
      <c r="M5998" s="6">
        <f>+VLOOKUP(B5998,[46]Sheet1!$A:$I,9,0)</f>
        <v>45994</v>
      </c>
      <c r="N5998" t="s">
        <v>7849</v>
      </c>
      <c r="R5998" s="4"/>
    </row>
    <row r="5999" spans="1:18" hidden="1" x14ac:dyDescent="0.2">
      <c r="A5999" s="6">
        <v>45961</v>
      </c>
      <c r="B5999" s="2">
        <v>72869</v>
      </c>
      <c r="C5999" s="2" t="s">
        <v>6517</v>
      </c>
      <c r="D5999" s="2" t="s">
        <v>7699</v>
      </c>
      <c r="E5999" s="1">
        <v>4384030</v>
      </c>
      <c r="F5999" s="8" t="s">
        <v>316</v>
      </c>
      <c r="G5999" s="1">
        <v>350722</v>
      </c>
      <c r="H5999" s="1">
        <v>4734752</v>
      </c>
      <c r="I5999" s="2" t="s">
        <v>2339</v>
      </c>
      <c r="J5999" s="2" t="s">
        <v>1408</v>
      </c>
      <c r="K5999" s="1">
        <f>+VLOOKUP(B5999,[46]Sheet1!$A:$I,6,0)</f>
        <v>4384025</v>
      </c>
      <c r="L5999" s="1">
        <f t="shared" si="285"/>
        <v>-5</v>
      </c>
      <c r="M5999" s="6">
        <f>+VLOOKUP(B5999,[46]Sheet1!$A:$I,9,0)</f>
        <v>45994</v>
      </c>
      <c r="N5999" t="s">
        <v>7849</v>
      </c>
      <c r="R5999" s="4"/>
    </row>
    <row r="6000" spans="1:18" hidden="1" x14ac:dyDescent="0.2">
      <c r="A6000" s="6">
        <v>45961</v>
      </c>
      <c r="B6000" s="2">
        <v>72870</v>
      </c>
      <c r="C6000" s="2" t="s">
        <v>6517</v>
      </c>
      <c r="D6000" s="2" t="s">
        <v>7700</v>
      </c>
      <c r="E6000" s="1">
        <v>2186756</v>
      </c>
      <c r="F6000" s="8" t="s">
        <v>316</v>
      </c>
      <c r="G6000" s="1">
        <v>174940</v>
      </c>
      <c r="H6000" s="1">
        <v>2361696</v>
      </c>
      <c r="I6000" s="2" t="s">
        <v>2339</v>
      </c>
      <c r="J6000" s="2" t="s">
        <v>1408</v>
      </c>
      <c r="K6000" s="1">
        <f>+VLOOKUP(B6000,[46]Sheet1!$A:$I,6,0)</f>
        <v>2186750</v>
      </c>
      <c r="L6000" s="1">
        <f t="shared" si="285"/>
        <v>-6</v>
      </c>
      <c r="M6000" s="6">
        <f>+VLOOKUP(B6000,[46]Sheet1!$A:$I,9,0)</f>
        <v>45994</v>
      </c>
      <c r="N6000" t="s">
        <v>7849</v>
      </c>
      <c r="R6000" s="4"/>
    </row>
    <row r="6001" spans="1:18" hidden="1" x14ac:dyDescent="0.2">
      <c r="A6001" s="6">
        <v>45961</v>
      </c>
      <c r="B6001" s="2">
        <v>72871</v>
      </c>
      <c r="C6001" s="2" t="s">
        <v>6517</v>
      </c>
      <c r="D6001" s="2" t="s">
        <v>7701</v>
      </c>
      <c r="E6001" s="1">
        <v>4419200</v>
      </c>
      <c r="F6001" s="8" t="s">
        <v>316</v>
      </c>
      <c r="G6001" s="1">
        <v>353536</v>
      </c>
      <c r="H6001" s="1">
        <v>4772736</v>
      </c>
      <c r="I6001" s="2" t="s">
        <v>944</v>
      </c>
      <c r="J6001" s="2" t="s">
        <v>319</v>
      </c>
      <c r="K6001" s="1">
        <f>+VLOOKUP(B6001,[46]Sheet1!$A:$I,6,0)</f>
        <v>4419200</v>
      </c>
      <c r="L6001" s="1">
        <f t="shared" si="285"/>
        <v>0</v>
      </c>
      <c r="M6001" s="6">
        <f>+VLOOKUP(B6001,[46]Sheet1!$A:$I,9,0)</f>
        <v>45994</v>
      </c>
      <c r="N6001" t="s">
        <v>7849</v>
      </c>
      <c r="R6001" s="4"/>
    </row>
    <row r="6002" spans="1:18" hidden="1" x14ac:dyDescent="0.2">
      <c r="A6002" s="6">
        <v>45961</v>
      </c>
      <c r="B6002" s="2">
        <v>72872</v>
      </c>
      <c r="C6002" s="2" t="s">
        <v>6517</v>
      </c>
      <c r="D6002" s="2" t="s">
        <v>7702</v>
      </c>
      <c r="E6002" s="1">
        <v>2024120</v>
      </c>
      <c r="F6002" s="8" t="s">
        <v>316</v>
      </c>
      <c r="G6002" s="1">
        <v>161930</v>
      </c>
      <c r="H6002" s="1">
        <v>2186050</v>
      </c>
      <c r="I6002" s="2" t="s">
        <v>1900</v>
      </c>
      <c r="J6002" s="2" t="s">
        <v>441</v>
      </c>
      <c r="K6002" s="1">
        <f>+VLOOKUP(B6002,[46]Sheet1!$A:$I,6,0)</f>
        <v>2024125</v>
      </c>
      <c r="L6002" s="1">
        <f t="shared" si="285"/>
        <v>5</v>
      </c>
      <c r="M6002" s="6">
        <f>+VLOOKUP(B6002,[46]Sheet1!$A:$I,9,0)</f>
        <v>45994</v>
      </c>
      <c r="N6002" t="s">
        <v>7849</v>
      </c>
      <c r="R6002" s="4"/>
    </row>
    <row r="6003" spans="1:18" hidden="1" x14ac:dyDescent="0.2">
      <c r="A6003" s="6">
        <v>45961</v>
      </c>
      <c r="B6003" s="2">
        <v>72873</v>
      </c>
      <c r="C6003" s="2" t="s">
        <v>6517</v>
      </c>
      <c r="D6003" s="2" t="s">
        <v>7703</v>
      </c>
      <c r="E6003" s="1">
        <v>853120</v>
      </c>
      <c r="F6003" s="8" t="s">
        <v>316</v>
      </c>
      <c r="G6003" s="1">
        <v>68250</v>
      </c>
      <c r="H6003" s="1">
        <v>921370</v>
      </c>
      <c r="I6003" s="2" t="s">
        <v>2355</v>
      </c>
      <c r="J6003" s="2" t="s">
        <v>2013</v>
      </c>
      <c r="K6003" s="1">
        <f>+VLOOKUP(B6003,[46]Sheet1!$A:$I,6,0)</f>
        <v>853125</v>
      </c>
      <c r="L6003" s="1">
        <f t="shared" si="285"/>
        <v>5</v>
      </c>
      <c r="M6003" s="6">
        <f>+VLOOKUP(B6003,[46]Sheet1!$A:$I,9,0)</f>
        <v>45994</v>
      </c>
      <c r="N6003" t="s">
        <v>7849</v>
      </c>
      <c r="R6003" s="4"/>
    </row>
    <row r="6004" spans="1:18" hidden="1" x14ac:dyDescent="0.2">
      <c r="A6004" s="6">
        <v>45961</v>
      </c>
      <c r="B6004" s="2">
        <v>72874</v>
      </c>
      <c r="C6004" s="2" t="s">
        <v>6517</v>
      </c>
      <c r="D6004" s="2" t="s">
        <v>7704</v>
      </c>
      <c r="E6004" s="1">
        <v>853120</v>
      </c>
      <c r="F6004" s="8" t="s">
        <v>316</v>
      </c>
      <c r="G6004" s="1">
        <v>68250</v>
      </c>
      <c r="H6004" s="1">
        <v>921370</v>
      </c>
      <c r="I6004" s="2" t="s">
        <v>2355</v>
      </c>
      <c r="J6004" s="2" t="s">
        <v>2013</v>
      </c>
      <c r="K6004" s="1">
        <f>+VLOOKUP(B6004,[46]Sheet1!$A:$I,6,0)</f>
        <v>853125</v>
      </c>
      <c r="L6004" s="1">
        <f t="shared" si="285"/>
        <v>5</v>
      </c>
      <c r="M6004" s="6">
        <f>+VLOOKUP(B6004,[46]Sheet1!$A:$I,9,0)</f>
        <v>45994</v>
      </c>
      <c r="N6004" t="s">
        <v>7849</v>
      </c>
      <c r="R6004" s="4"/>
    </row>
    <row r="6005" spans="1:18" hidden="1" x14ac:dyDescent="0.2">
      <c r="A6005" s="6">
        <v>45961</v>
      </c>
      <c r="B6005" s="2">
        <v>72875</v>
      </c>
      <c r="C6005" s="2" t="s">
        <v>6517</v>
      </c>
      <c r="D6005" s="2" t="s">
        <v>7705</v>
      </c>
      <c r="E6005" s="1">
        <v>560000</v>
      </c>
      <c r="F6005" s="8" t="s">
        <v>316</v>
      </c>
      <c r="G6005" s="1">
        <v>44800</v>
      </c>
      <c r="H6005" s="1">
        <v>604800</v>
      </c>
      <c r="I6005" s="2" t="s">
        <v>2355</v>
      </c>
      <c r="J6005" s="2" t="s">
        <v>2013</v>
      </c>
      <c r="K6005" s="1">
        <f>+VLOOKUP(B6005,[46]Sheet1!$A:$I,6,0)</f>
        <v>560000</v>
      </c>
      <c r="L6005" s="1">
        <f t="shared" si="285"/>
        <v>0</v>
      </c>
      <c r="M6005" s="6">
        <f>+VLOOKUP(B6005,[46]Sheet1!$A:$I,9,0)</f>
        <v>45994</v>
      </c>
      <c r="N6005" t="s">
        <v>7849</v>
      </c>
      <c r="R6005" s="4"/>
    </row>
    <row r="6006" spans="1:18" hidden="1" x14ac:dyDescent="0.2">
      <c r="A6006" s="6">
        <v>45961</v>
      </c>
      <c r="B6006" s="2">
        <v>72876</v>
      </c>
      <c r="C6006" s="2" t="s">
        <v>6517</v>
      </c>
      <c r="D6006" s="2" t="s">
        <v>7706</v>
      </c>
      <c r="E6006" s="1">
        <v>1706240</v>
      </c>
      <c r="F6006" s="8" t="s">
        <v>316</v>
      </c>
      <c r="G6006" s="1">
        <v>136499</v>
      </c>
      <c r="H6006" s="1">
        <v>1842739</v>
      </c>
      <c r="I6006" s="2" t="s">
        <v>2355</v>
      </c>
      <c r="J6006" s="2" t="s">
        <v>2013</v>
      </c>
      <c r="K6006" s="1">
        <f>+VLOOKUP(B6006,[46]Sheet1!$A:$I,6,0)</f>
        <v>1706238</v>
      </c>
      <c r="L6006" s="1">
        <f t="shared" si="285"/>
        <v>-2</v>
      </c>
      <c r="M6006" s="6">
        <f>+VLOOKUP(B6006,[46]Sheet1!$A:$I,9,0)</f>
        <v>45994</v>
      </c>
      <c r="N6006" t="s">
        <v>7849</v>
      </c>
      <c r="R6006" s="4"/>
    </row>
    <row r="6007" spans="1:18" hidden="1" x14ac:dyDescent="0.2">
      <c r="A6007" s="6">
        <v>45961</v>
      </c>
      <c r="B6007" s="2">
        <v>72877</v>
      </c>
      <c r="C6007" s="2" t="s">
        <v>6517</v>
      </c>
      <c r="D6007" s="2" t="s">
        <v>7707</v>
      </c>
      <c r="E6007" s="1">
        <v>1110580</v>
      </c>
      <c r="F6007" s="8" t="s">
        <v>316</v>
      </c>
      <c r="G6007" s="1">
        <v>88846</v>
      </c>
      <c r="H6007" s="1">
        <v>1199426</v>
      </c>
      <c r="I6007" s="2" t="s">
        <v>1222</v>
      </c>
      <c r="J6007" s="2" t="s">
        <v>915</v>
      </c>
      <c r="K6007" s="1">
        <f>+VLOOKUP(B6007,[46]Sheet1!$A:$I,6,0)</f>
        <v>1110575</v>
      </c>
      <c r="L6007" s="1">
        <f t="shared" si="285"/>
        <v>-5</v>
      </c>
      <c r="M6007" s="6">
        <f>+VLOOKUP(B6007,[46]Sheet1!$A:$I,9,0)</f>
        <v>45994</v>
      </c>
      <c r="N6007" t="s">
        <v>7849</v>
      </c>
      <c r="R6007" s="4"/>
    </row>
    <row r="6008" spans="1:18" hidden="1" x14ac:dyDescent="0.2">
      <c r="A6008" s="6">
        <v>45961</v>
      </c>
      <c r="B6008" s="2">
        <v>72878</v>
      </c>
      <c r="C6008" s="2" t="s">
        <v>6517</v>
      </c>
      <c r="D6008" s="2" t="s">
        <v>7708</v>
      </c>
      <c r="E6008" s="1">
        <v>2877240</v>
      </c>
      <c r="F6008" s="8" t="s">
        <v>316</v>
      </c>
      <c r="G6008" s="1">
        <v>230179</v>
      </c>
      <c r="H6008" s="1">
        <v>3107419</v>
      </c>
      <c r="I6008" s="2" t="s">
        <v>2119</v>
      </c>
      <c r="J6008" s="2" t="s">
        <v>1150</v>
      </c>
      <c r="K6008" s="1">
        <f>+VLOOKUP(B6008,[46]Sheet1!$A:$I,6,0)</f>
        <v>2877238</v>
      </c>
      <c r="L6008" s="1">
        <f t="shared" si="285"/>
        <v>-2</v>
      </c>
      <c r="M6008" s="6">
        <f>+VLOOKUP(B6008,[46]Sheet1!$A:$I,9,0)</f>
        <v>45994</v>
      </c>
      <c r="N6008" t="s">
        <v>7849</v>
      </c>
      <c r="R6008" s="4"/>
    </row>
    <row r="6009" spans="1:18" hidden="1" x14ac:dyDescent="0.2">
      <c r="A6009" s="6">
        <v>45961</v>
      </c>
      <c r="B6009" s="2">
        <v>72882</v>
      </c>
      <c r="C6009" s="2" t="s">
        <v>6517</v>
      </c>
      <c r="D6009" s="2" t="s">
        <v>7709</v>
      </c>
      <c r="E6009" s="1">
        <v>2272068</v>
      </c>
      <c r="F6009" s="8" t="s">
        <v>316</v>
      </c>
      <c r="G6009" s="1">
        <v>181765</v>
      </c>
      <c r="H6009" s="1">
        <v>2453833</v>
      </c>
      <c r="I6009" s="2" t="s">
        <v>24</v>
      </c>
      <c r="J6009" s="2" t="s">
        <v>349</v>
      </c>
      <c r="K6009" s="1">
        <f>+VLOOKUP(B6009,[46]Sheet1!$A:$I,6,0)</f>
        <v>2272063</v>
      </c>
      <c r="L6009" s="1">
        <f t="shared" si="285"/>
        <v>-5</v>
      </c>
      <c r="M6009" s="6">
        <f>+VLOOKUP(B6009,[46]Sheet1!$A:$I,9,0)</f>
        <v>45994</v>
      </c>
      <c r="N6009" t="s">
        <v>7849</v>
      </c>
      <c r="R6009" s="4"/>
    </row>
    <row r="6010" spans="1:18" hidden="1" x14ac:dyDescent="0.2">
      <c r="A6010" s="6">
        <v>45961</v>
      </c>
      <c r="B6010" s="2">
        <v>72884</v>
      </c>
      <c r="C6010" s="2" t="s">
        <v>6517</v>
      </c>
      <c r="D6010" s="2" t="s">
        <v>7710</v>
      </c>
      <c r="E6010" s="1">
        <v>1468620</v>
      </c>
      <c r="F6010" s="8" t="s">
        <v>316</v>
      </c>
      <c r="G6010" s="1">
        <v>117490</v>
      </c>
      <c r="H6010" s="1">
        <v>1586110</v>
      </c>
      <c r="I6010" s="2" t="s">
        <v>1900</v>
      </c>
      <c r="J6010" s="2" t="s">
        <v>441</v>
      </c>
      <c r="K6010" s="1">
        <f>+VLOOKUP(B6010,[46]Sheet1!$A:$I,6,0)</f>
        <v>1468625</v>
      </c>
      <c r="L6010" s="1">
        <f t="shared" si="285"/>
        <v>5</v>
      </c>
      <c r="M6010" s="6">
        <f>+VLOOKUP(B6010,[46]Sheet1!$A:$I,9,0)</f>
        <v>45994</v>
      </c>
      <c r="N6010" t="s">
        <v>7849</v>
      </c>
      <c r="R6010" s="4"/>
    </row>
    <row r="6011" spans="1:18" hidden="1" x14ac:dyDescent="0.2">
      <c r="A6011" s="6">
        <v>45961</v>
      </c>
      <c r="B6011" s="2">
        <v>72885</v>
      </c>
      <c r="C6011" s="2" t="s">
        <v>6517</v>
      </c>
      <c r="D6011" s="2" t="s">
        <v>7711</v>
      </c>
      <c r="E6011" s="1">
        <v>426560</v>
      </c>
      <c r="F6011" s="8" t="s">
        <v>316</v>
      </c>
      <c r="G6011" s="1">
        <v>34125</v>
      </c>
      <c r="H6011" s="1">
        <v>460685</v>
      </c>
      <c r="I6011" s="2" t="s">
        <v>944</v>
      </c>
      <c r="J6011" s="2" t="s">
        <v>319</v>
      </c>
      <c r="K6011" s="1">
        <f>+VLOOKUP(B6011,[46]Sheet1!$A:$I,6,0)</f>
        <v>426563</v>
      </c>
      <c r="L6011" s="1">
        <f t="shared" si="285"/>
        <v>3</v>
      </c>
      <c r="M6011" s="6">
        <f>+VLOOKUP(B6011,[46]Sheet1!$A:$I,9,0)</f>
        <v>45994</v>
      </c>
      <c r="N6011" t="s">
        <v>7849</v>
      </c>
      <c r="R6011" s="4"/>
    </row>
    <row r="6012" spans="1:18" hidden="1" x14ac:dyDescent="0.2">
      <c r="A6012" s="6">
        <v>45961</v>
      </c>
      <c r="B6012" s="2">
        <v>72886</v>
      </c>
      <c r="C6012" s="2" t="s">
        <v>6517</v>
      </c>
      <c r="D6012" s="2" t="s">
        <v>7712</v>
      </c>
      <c r="E6012" s="1">
        <v>1110580</v>
      </c>
      <c r="F6012" s="8" t="s">
        <v>316</v>
      </c>
      <c r="G6012" s="1">
        <v>88846</v>
      </c>
      <c r="H6012" s="1">
        <v>1199426</v>
      </c>
      <c r="I6012" s="2" t="s">
        <v>944</v>
      </c>
      <c r="J6012" s="2" t="s">
        <v>319</v>
      </c>
      <c r="K6012" s="1">
        <f>+VLOOKUP(B6012,[46]Sheet1!$A:$I,6,0)</f>
        <v>1110575</v>
      </c>
      <c r="L6012" s="1">
        <f t="shared" si="285"/>
        <v>-5</v>
      </c>
      <c r="M6012" s="6">
        <f>+VLOOKUP(B6012,[46]Sheet1!$A:$I,9,0)</f>
        <v>45994</v>
      </c>
      <c r="N6012" t="s">
        <v>7849</v>
      </c>
      <c r="R6012" s="4"/>
    </row>
    <row r="6013" spans="1:18" hidden="1" x14ac:dyDescent="0.2">
      <c r="A6013" s="6">
        <v>45961</v>
      </c>
      <c r="B6013" s="2">
        <v>72887</v>
      </c>
      <c r="C6013" s="2" t="s">
        <v>6517</v>
      </c>
      <c r="D6013" s="2" t="s">
        <v>7713</v>
      </c>
      <c r="E6013" s="1">
        <v>1110580</v>
      </c>
      <c r="F6013" s="8" t="s">
        <v>316</v>
      </c>
      <c r="G6013" s="1">
        <v>88846</v>
      </c>
      <c r="H6013" s="1">
        <v>1199426</v>
      </c>
      <c r="I6013" s="2" t="s">
        <v>2339</v>
      </c>
      <c r="J6013" s="2" t="s">
        <v>1408</v>
      </c>
      <c r="K6013" s="1">
        <f>+VLOOKUP(B6013,[46]Sheet1!$A:$I,6,0)</f>
        <v>1110575</v>
      </c>
      <c r="L6013" s="1">
        <f t="shared" si="285"/>
        <v>-5</v>
      </c>
      <c r="M6013" s="6">
        <f>+VLOOKUP(B6013,[46]Sheet1!$A:$I,9,0)</f>
        <v>45994</v>
      </c>
      <c r="N6013" t="s">
        <v>7849</v>
      </c>
      <c r="R6013" s="4"/>
    </row>
    <row r="6014" spans="1:18" hidden="1" x14ac:dyDescent="0.2">
      <c r="A6014" s="6">
        <v>45961</v>
      </c>
      <c r="B6014" s="2">
        <v>72888</v>
      </c>
      <c r="C6014" s="2" t="s">
        <v>6517</v>
      </c>
      <c r="D6014" s="2" t="s">
        <v>7714</v>
      </c>
      <c r="E6014" s="1">
        <v>2450680</v>
      </c>
      <c r="F6014" s="8" t="s">
        <v>316</v>
      </c>
      <c r="G6014" s="1">
        <v>196054</v>
      </c>
      <c r="H6014" s="1">
        <v>2646734</v>
      </c>
      <c r="I6014" s="2" t="s">
        <v>1796</v>
      </c>
      <c r="J6014" s="2" t="s">
        <v>913</v>
      </c>
      <c r="K6014" s="1">
        <f>+VLOOKUP(B6014,[46]Sheet1!$A:$I,6,0)</f>
        <v>2450675</v>
      </c>
      <c r="L6014" s="1">
        <f t="shared" si="285"/>
        <v>-5</v>
      </c>
      <c r="M6014" s="6">
        <f>+VLOOKUP(B6014,[46]Sheet1!$A:$I,9,0)</f>
        <v>45994</v>
      </c>
      <c r="N6014" t="s">
        <v>7849</v>
      </c>
      <c r="R6014" s="4"/>
    </row>
    <row r="6015" spans="1:18" hidden="1" x14ac:dyDescent="0.2">
      <c r="A6015" s="6">
        <v>45961</v>
      </c>
      <c r="B6015" s="2">
        <v>72889</v>
      </c>
      <c r="C6015" s="2" t="s">
        <v>6517</v>
      </c>
      <c r="D6015" s="2" t="s">
        <v>7715</v>
      </c>
      <c r="E6015" s="1">
        <v>3495270</v>
      </c>
      <c r="F6015" s="8" t="s">
        <v>316</v>
      </c>
      <c r="G6015" s="1">
        <v>279622</v>
      </c>
      <c r="H6015" s="1">
        <v>3774892</v>
      </c>
      <c r="I6015" s="2" t="s">
        <v>2818</v>
      </c>
      <c r="J6015" s="2" t="s">
        <v>364</v>
      </c>
      <c r="K6015" s="1">
        <f>+VLOOKUP(B6015,[46]Sheet1!$A:$I,6,0)</f>
        <v>3495275</v>
      </c>
      <c r="L6015" s="1">
        <f t="shared" si="285"/>
        <v>5</v>
      </c>
      <c r="M6015" s="6">
        <f>+VLOOKUP(B6015,[46]Sheet1!$A:$I,9,0)</f>
        <v>45994</v>
      </c>
      <c r="N6015" t="s">
        <v>7849</v>
      </c>
      <c r="R6015" s="4"/>
    </row>
    <row r="6016" spans="1:18" hidden="1" x14ac:dyDescent="0.2">
      <c r="A6016" s="6">
        <v>45961</v>
      </c>
      <c r="B6016" s="2">
        <v>72890</v>
      </c>
      <c r="C6016" s="2" t="s">
        <v>6517</v>
      </c>
      <c r="D6016" s="2" t="s">
        <v>7716</v>
      </c>
      <c r="E6016" s="1">
        <v>558030</v>
      </c>
      <c r="F6016" s="8" t="s">
        <v>316</v>
      </c>
      <c r="G6016" s="1">
        <v>44642</v>
      </c>
      <c r="H6016" s="1">
        <v>602672</v>
      </c>
      <c r="I6016" s="2" t="s">
        <v>124</v>
      </c>
      <c r="J6016" s="2" t="s">
        <v>1197</v>
      </c>
      <c r="K6016" s="1">
        <f>+VLOOKUP(B6016,[46]Sheet1!$A:$I,6,0)</f>
        <v>558025</v>
      </c>
      <c r="L6016" s="1">
        <f t="shared" si="285"/>
        <v>-5</v>
      </c>
      <c r="M6016" s="6">
        <f>+VLOOKUP(B6016,[46]Sheet1!$A:$I,9,0)</f>
        <v>45994</v>
      </c>
      <c r="N6016" t="s">
        <v>7849</v>
      </c>
      <c r="R6016" s="4"/>
    </row>
    <row r="6017" spans="1:18" hidden="1" x14ac:dyDescent="0.2">
      <c r="A6017" s="6">
        <v>45964</v>
      </c>
      <c r="B6017" s="2">
        <v>72954</v>
      </c>
      <c r="C6017" s="2" t="s">
        <v>6517</v>
      </c>
      <c r="D6017" s="2" t="s">
        <v>7719</v>
      </c>
      <c r="E6017" s="1">
        <v>580000</v>
      </c>
      <c r="F6017" s="8" t="s">
        <v>316</v>
      </c>
      <c r="G6017" s="1">
        <v>46400</v>
      </c>
      <c r="H6017" s="1">
        <f>+E6017+G6017</f>
        <v>626400</v>
      </c>
      <c r="I6017" s="2" t="s">
        <v>2355</v>
      </c>
      <c r="J6017" s="2" t="s">
        <v>2013</v>
      </c>
      <c r="K6017" s="1">
        <f>+VLOOKUP(B6017,[46]Sheet1!$A:$I,6,0)</f>
        <v>580000</v>
      </c>
      <c r="L6017" s="1">
        <f t="shared" ref="L6017:L6080" si="286">+K6017-E6017</f>
        <v>0</v>
      </c>
      <c r="M6017" s="6">
        <f>+VLOOKUP(B6017,[46]Sheet1!$A:$I,9,0)</f>
        <v>45994</v>
      </c>
      <c r="N6017" t="s">
        <v>7849</v>
      </c>
      <c r="R6017" s="4"/>
    </row>
    <row r="6018" spans="1:18" hidden="1" x14ac:dyDescent="0.2">
      <c r="A6018" s="6">
        <v>45964</v>
      </c>
      <c r="B6018" s="2">
        <v>72955</v>
      </c>
      <c r="C6018" s="2" t="s">
        <v>6517</v>
      </c>
      <c r="D6018" s="2" t="s">
        <v>7720</v>
      </c>
      <c r="E6018" s="1">
        <v>3342700</v>
      </c>
      <c r="F6018" s="8" t="s">
        <v>316</v>
      </c>
      <c r="G6018" s="1">
        <v>267416</v>
      </c>
      <c r="H6018" s="1">
        <f t="shared" ref="H6018:H6081" si="287">+E6018+G6018</f>
        <v>3610116</v>
      </c>
      <c r="I6018" s="2" t="s">
        <v>2355</v>
      </c>
      <c r="J6018" s="2" t="s">
        <v>2013</v>
      </c>
      <c r="K6018" s="1">
        <f>+VLOOKUP(B6018,[46]Sheet1!$A:$I,6,0)</f>
        <v>3342700</v>
      </c>
      <c r="L6018" s="1">
        <f t="shared" si="286"/>
        <v>0</v>
      </c>
      <c r="M6018" s="6">
        <f>+VLOOKUP(B6018,[46]Sheet1!$A:$I,9,0)</f>
        <v>45994</v>
      </c>
      <c r="N6018" t="s">
        <v>7849</v>
      </c>
      <c r="R6018" s="4"/>
    </row>
    <row r="6019" spans="1:18" hidden="1" x14ac:dyDescent="0.2">
      <c r="A6019" s="6">
        <v>45964</v>
      </c>
      <c r="B6019" s="2">
        <v>72956</v>
      </c>
      <c r="C6019" s="2" t="s">
        <v>6517</v>
      </c>
      <c r="D6019" s="2" t="s">
        <v>7721</v>
      </c>
      <c r="E6019" s="1">
        <v>639840</v>
      </c>
      <c r="F6019" s="8" t="s">
        <v>316</v>
      </c>
      <c r="G6019" s="1">
        <v>51187</v>
      </c>
      <c r="H6019" s="1">
        <f t="shared" si="287"/>
        <v>691027</v>
      </c>
      <c r="I6019" s="2" t="s">
        <v>2355</v>
      </c>
      <c r="J6019" s="2" t="s">
        <v>2013</v>
      </c>
      <c r="K6019" s="1">
        <f>+VLOOKUP(B6019,[46]Sheet1!$A:$I,6,0)</f>
        <v>639838</v>
      </c>
      <c r="L6019" s="1">
        <f t="shared" si="286"/>
        <v>-2</v>
      </c>
      <c r="M6019" s="6">
        <f>+VLOOKUP(B6019,[46]Sheet1!$A:$I,9,0)</f>
        <v>45994</v>
      </c>
      <c r="N6019" t="s">
        <v>7849</v>
      </c>
      <c r="R6019" s="4"/>
    </row>
    <row r="6020" spans="1:18" hidden="1" x14ac:dyDescent="0.2">
      <c r="A6020" s="6">
        <v>45964</v>
      </c>
      <c r="B6020" s="2">
        <v>72971</v>
      </c>
      <c r="C6020" s="2" t="s">
        <v>6517</v>
      </c>
      <c r="D6020" s="2" t="s">
        <v>7722</v>
      </c>
      <c r="E6020" s="1">
        <v>2024120</v>
      </c>
      <c r="F6020" s="8" t="s">
        <v>316</v>
      </c>
      <c r="G6020" s="1">
        <v>161930</v>
      </c>
      <c r="H6020" s="1">
        <f t="shared" si="287"/>
        <v>2186050</v>
      </c>
      <c r="I6020" s="2" t="s">
        <v>1900</v>
      </c>
      <c r="J6020" s="2" t="s">
        <v>441</v>
      </c>
      <c r="K6020" s="1">
        <f>+VLOOKUP(B6020,[46]Sheet1!$A:$I,6,0)</f>
        <v>2024125</v>
      </c>
      <c r="L6020" s="1">
        <f t="shared" si="286"/>
        <v>5</v>
      </c>
      <c r="M6020" s="6">
        <f>+VLOOKUP(B6020,[46]Sheet1!$A:$I,9,0)</f>
        <v>45994</v>
      </c>
      <c r="N6020" t="s">
        <v>7849</v>
      </c>
      <c r="R6020" s="4"/>
    </row>
    <row r="6021" spans="1:18" hidden="1" x14ac:dyDescent="0.2">
      <c r="A6021" s="6">
        <v>45966</v>
      </c>
      <c r="B6021" s="2">
        <v>73179</v>
      </c>
      <c r="C6021" s="2" t="s">
        <v>6517</v>
      </c>
      <c r="D6021" s="2" t="s">
        <v>7723</v>
      </c>
      <c r="E6021" s="1">
        <v>6616960</v>
      </c>
      <c r="F6021" s="8" t="s">
        <v>316</v>
      </c>
      <c r="G6021" s="1">
        <v>529357</v>
      </c>
      <c r="H6021" s="1">
        <f t="shared" si="287"/>
        <v>7146317</v>
      </c>
      <c r="I6021" s="2" t="s">
        <v>1893</v>
      </c>
      <c r="J6021" s="2" t="s">
        <v>375</v>
      </c>
      <c r="K6021" s="1">
        <f>+VLOOKUP(B6021,[46]Sheet1!$A:$I,6,0)</f>
        <v>6616963</v>
      </c>
      <c r="L6021" s="1">
        <f t="shared" si="286"/>
        <v>3</v>
      </c>
      <c r="M6021" s="6">
        <f>+VLOOKUP(B6021,[46]Sheet1!$A:$I,9,0)</f>
        <v>45994</v>
      </c>
      <c r="N6021" t="s">
        <v>7849</v>
      </c>
      <c r="R6021" s="4"/>
    </row>
    <row r="6022" spans="1:18" hidden="1" x14ac:dyDescent="0.2">
      <c r="A6022" s="6">
        <v>45966</v>
      </c>
      <c r="B6022" s="2">
        <v>73180</v>
      </c>
      <c r="C6022" s="2" t="s">
        <v>6517</v>
      </c>
      <c r="D6022" s="2" t="s">
        <v>7724</v>
      </c>
      <c r="E6022" s="1">
        <v>5920055</v>
      </c>
      <c r="F6022" s="8" t="s">
        <v>316</v>
      </c>
      <c r="G6022" s="1">
        <v>473604</v>
      </c>
      <c r="H6022" s="1">
        <f t="shared" si="287"/>
        <v>6393659</v>
      </c>
      <c r="I6022" s="2" t="s">
        <v>1893</v>
      </c>
      <c r="J6022" s="2" t="s">
        <v>375</v>
      </c>
      <c r="K6022" s="1">
        <f>+VLOOKUP(B6022,[46]Sheet1!$A:$I,6,0)</f>
        <v>5920050</v>
      </c>
      <c r="L6022" s="1">
        <f t="shared" si="286"/>
        <v>-5</v>
      </c>
      <c r="M6022" s="6">
        <f>+VLOOKUP(B6022,[46]Sheet1!$A:$I,9,0)</f>
        <v>45994</v>
      </c>
      <c r="N6022" t="s">
        <v>7849</v>
      </c>
      <c r="R6022" s="4"/>
    </row>
    <row r="6023" spans="1:18" hidden="1" x14ac:dyDescent="0.2">
      <c r="A6023" s="6">
        <v>45966</v>
      </c>
      <c r="B6023" s="2">
        <v>73181</v>
      </c>
      <c r="C6023" s="2" t="s">
        <v>6517</v>
      </c>
      <c r="D6023" s="2" t="s">
        <v>7725</v>
      </c>
      <c r="E6023" s="1">
        <v>536025</v>
      </c>
      <c r="F6023" s="8" t="s">
        <v>316</v>
      </c>
      <c r="G6023" s="1">
        <v>42882</v>
      </c>
      <c r="H6023" s="1">
        <f t="shared" si="287"/>
        <v>578907</v>
      </c>
      <c r="I6023" s="2" t="s">
        <v>1893</v>
      </c>
      <c r="J6023" s="2" t="s">
        <v>375</v>
      </c>
      <c r="K6023" s="1">
        <f>+VLOOKUP(B6023,[46]Sheet1!$A:$I,6,0)</f>
        <v>536025</v>
      </c>
      <c r="L6023" s="1">
        <f t="shared" si="286"/>
        <v>0</v>
      </c>
      <c r="M6023" s="6">
        <f>+VLOOKUP(B6023,[46]Sheet1!$A:$I,9,0)</f>
        <v>45994</v>
      </c>
      <c r="N6023" t="s">
        <v>7849</v>
      </c>
      <c r="R6023" s="4"/>
    </row>
    <row r="6024" spans="1:18" hidden="1" x14ac:dyDescent="0.2">
      <c r="A6024" s="6">
        <v>45966</v>
      </c>
      <c r="B6024" s="2">
        <v>73182</v>
      </c>
      <c r="C6024" s="2" t="s">
        <v>6517</v>
      </c>
      <c r="D6024" s="2" t="s">
        <v>7726</v>
      </c>
      <c r="E6024" s="1">
        <v>213280</v>
      </c>
      <c r="F6024" s="8" t="s">
        <v>316</v>
      </c>
      <c r="G6024" s="1">
        <v>17062</v>
      </c>
      <c r="H6024" s="1">
        <f t="shared" si="287"/>
        <v>230342</v>
      </c>
      <c r="I6024" s="2" t="s">
        <v>1893</v>
      </c>
      <c r="J6024" s="2" t="s">
        <v>375</v>
      </c>
      <c r="K6024" s="1">
        <f>+VLOOKUP(B6024,[46]Sheet1!$A:$I,6,0)</f>
        <v>213275</v>
      </c>
      <c r="L6024" s="1">
        <f t="shared" si="286"/>
        <v>-5</v>
      </c>
      <c r="M6024" s="6">
        <f>+VLOOKUP(B6024,[46]Sheet1!$A:$I,9,0)</f>
        <v>45994</v>
      </c>
      <c r="N6024" t="s">
        <v>7849</v>
      </c>
      <c r="R6024" s="4"/>
    </row>
    <row r="6025" spans="1:18" hidden="1" x14ac:dyDescent="0.2">
      <c r="A6025" s="6">
        <v>45966</v>
      </c>
      <c r="B6025" s="2">
        <v>73183</v>
      </c>
      <c r="C6025" s="2" t="s">
        <v>6517</v>
      </c>
      <c r="D6025" s="2" t="s">
        <v>7727</v>
      </c>
      <c r="E6025" s="1">
        <v>570000</v>
      </c>
      <c r="F6025" s="8" t="s">
        <v>316</v>
      </c>
      <c r="G6025" s="1">
        <v>45600</v>
      </c>
      <c r="H6025" s="1">
        <f t="shared" si="287"/>
        <v>615600</v>
      </c>
      <c r="I6025" s="2" t="s">
        <v>1893</v>
      </c>
      <c r="J6025" s="2" t="s">
        <v>375</v>
      </c>
      <c r="K6025" s="1">
        <f>+VLOOKUP(B6025,[46]Sheet1!$A:$I,6,0)</f>
        <v>570000</v>
      </c>
      <c r="L6025" s="1">
        <f t="shared" si="286"/>
        <v>0</v>
      </c>
      <c r="M6025" s="6">
        <f>+VLOOKUP(B6025,[46]Sheet1!$A:$I,9,0)</f>
        <v>45994</v>
      </c>
      <c r="N6025" t="s">
        <v>7849</v>
      </c>
      <c r="R6025" s="4"/>
    </row>
    <row r="6026" spans="1:18" hidden="1" x14ac:dyDescent="0.2">
      <c r="A6026" s="6">
        <v>45966</v>
      </c>
      <c r="B6026" s="2">
        <v>73184</v>
      </c>
      <c r="C6026" s="2" t="s">
        <v>6517</v>
      </c>
      <c r="D6026" s="2" t="s">
        <v>7728</v>
      </c>
      <c r="E6026" s="1">
        <v>426560</v>
      </c>
      <c r="F6026" s="8" t="s">
        <v>316</v>
      </c>
      <c r="G6026" s="1">
        <v>34125</v>
      </c>
      <c r="H6026" s="1">
        <f t="shared" si="287"/>
        <v>460685</v>
      </c>
      <c r="I6026" s="2" t="s">
        <v>1893</v>
      </c>
      <c r="J6026" s="2" t="s">
        <v>375</v>
      </c>
      <c r="K6026" s="1">
        <f>+VLOOKUP(B6026,[46]Sheet1!$A:$I,6,0)</f>
        <v>426563</v>
      </c>
      <c r="L6026" s="1">
        <f t="shared" si="286"/>
        <v>3</v>
      </c>
      <c r="M6026" s="6">
        <f>+VLOOKUP(B6026,[46]Sheet1!$A:$I,9,0)</f>
        <v>45994</v>
      </c>
      <c r="N6026" t="s">
        <v>7849</v>
      </c>
      <c r="R6026" s="4"/>
    </row>
    <row r="6027" spans="1:18" hidden="1" x14ac:dyDescent="0.2">
      <c r="A6027" s="6">
        <v>45966</v>
      </c>
      <c r="B6027" s="2">
        <v>73185</v>
      </c>
      <c r="C6027" s="2" t="s">
        <v>6517</v>
      </c>
      <c r="D6027" s="2" t="s">
        <v>7729</v>
      </c>
      <c r="E6027" s="1">
        <v>1012060</v>
      </c>
      <c r="F6027" s="8" t="s">
        <v>316</v>
      </c>
      <c r="G6027" s="1">
        <v>80965</v>
      </c>
      <c r="H6027" s="1">
        <f t="shared" si="287"/>
        <v>1093025</v>
      </c>
      <c r="I6027" s="2" t="s">
        <v>1893</v>
      </c>
      <c r="J6027" s="2" t="s">
        <v>375</v>
      </c>
      <c r="K6027" s="1">
        <f>+VLOOKUP(B6027,[46]Sheet1!$A:$I,6,0)</f>
        <v>1012063</v>
      </c>
      <c r="L6027" s="1">
        <f t="shared" si="286"/>
        <v>3</v>
      </c>
      <c r="M6027" s="6">
        <f>+VLOOKUP(B6027,[46]Sheet1!$A:$I,9,0)</f>
        <v>45994</v>
      </c>
      <c r="N6027" t="s">
        <v>7849</v>
      </c>
      <c r="R6027" s="4"/>
    </row>
    <row r="6028" spans="1:18" hidden="1" x14ac:dyDescent="0.2">
      <c r="A6028" s="6">
        <v>45966</v>
      </c>
      <c r="B6028" s="2">
        <v>73186</v>
      </c>
      <c r="C6028" s="2" t="s">
        <v>6517</v>
      </c>
      <c r="D6028" s="2" t="s">
        <v>7730</v>
      </c>
      <c r="E6028" s="1">
        <v>1646605</v>
      </c>
      <c r="F6028" s="8" t="s">
        <v>316</v>
      </c>
      <c r="G6028" s="1">
        <v>131728</v>
      </c>
      <c r="H6028" s="1">
        <f t="shared" si="287"/>
        <v>1778333</v>
      </c>
      <c r="I6028" s="2" t="s">
        <v>1893</v>
      </c>
      <c r="J6028" s="2" t="s">
        <v>375</v>
      </c>
      <c r="K6028" s="1">
        <f>+VLOOKUP(B6028,[46]Sheet1!$A:$I,6,0)</f>
        <v>1646600</v>
      </c>
      <c r="L6028" s="1">
        <f t="shared" si="286"/>
        <v>-5</v>
      </c>
      <c r="M6028" s="6">
        <f>+VLOOKUP(B6028,[46]Sheet1!$A:$I,9,0)</f>
        <v>45994</v>
      </c>
      <c r="N6028" t="s">
        <v>7849</v>
      </c>
      <c r="R6028" s="4"/>
    </row>
    <row r="6029" spans="1:18" hidden="1" x14ac:dyDescent="0.2">
      <c r="A6029" s="6">
        <v>45966</v>
      </c>
      <c r="B6029" s="2">
        <v>73187</v>
      </c>
      <c r="C6029" s="2" t="s">
        <v>6517</v>
      </c>
      <c r="D6029" s="2" t="s">
        <v>7731</v>
      </c>
      <c r="E6029" s="1">
        <v>6058930</v>
      </c>
      <c r="F6029" s="8" t="s">
        <v>316</v>
      </c>
      <c r="G6029" s="1">
        <v>484714</v>
      </c>
      <c r="H6029" s="1">
        <f t="shared" si="287"/>
        <v>6543644</v>
      </c>
      <c r="I6029" s="2" t="s">
        <v>1893</v>
      </c>
      <c r="J6029" s="2" t="s">
        <v>375</v>
      </c>
      <c r="K6029" s="1">
        <f>+VLOOKUP(B6029,[46]Sheet1!$A:$I,6,0)</f>
        <v>6058925</v>
      </c>
      <c r="L6029" s="1">
        <f t="shared" si="286"/>
        <v>-5</v>
      </c>
      <c r="M6029" s="6">
        <f>+VLOOKUP(B6029,[46]Sheet1!$A:$I,9,0)</f>
        <v>45994</v>
      </c>
      <c r="N6029" t="s">
        <v>7849</v>
      </c>
      <c r="R6029" s="4"/>
    </row>
    <row r="6030" spans="1:18" hidden="1" x14ac:dyDescent="0.2">
      <c r="A6030" s="6">
        <v>45966</v>
      </c>
      <c r="B6030" s="2">
        <v>313</v>
      </c>
      <c r="C6030" s="2"/>
      <c r="D6030" s="2" t="s">
        <v>4854</v>
      </c>
      <c r="E6030" s="1">
        <v>-860200</v>
      </c>
      <c r="F6030" s="8" t="s">
        <v>316</v>
      </c>
      <c r="G6030" s="1">
        <v>-68816</v>
      </c>
      <c r="H6030" s="1">
        <f t="shared" si="287"/>
        <v>-929016</v>
      </c>
      <c r="I6030" s="2" t="s">
        <v>2355</v>
      </c>
      <c r="J6030" s="2" t="s">
        <v>2013</v>
      </c>
      <c r="K6030" s="1">
        <f>+VLOOKUP(B6030,[46]Sheet1!$A:$I,6,0)</f>
        <v>-860200</v>
      </c>
      <c r="L6030" s="1">
        <f t="shared" si="286"/>
        <v>0</v>
      </c>
      <c r="M6030" s="6">
        <f>+VLOOKUP(B6030,[46]Sheet1!$A:$I,9,0)</f>
        <v>45994</v>
      </c>
      <c r="N6030" t="s">
        <v>7849</v>
      </c>
      <c r="R6030" s="4"/>
    </row>
    <row r="6031" spans="1:18" hidden="1" x14ac:dyDescent="0.2">
      <c r="A6031" s="6">
        <v>45966</v>
      </c>
      <c r="B6031" s="2">
        <v>312</v>
      </c>
      <c r="C6031" s="2"/>
      <c r="D6031" s="2" t="s">
        <v>4854</v>
      </c>
      <c r="E6031" s="1">
        <v>-547400</v>
      </c>
      <c r="F6031" s="8" t="s">
        <v>316</v>
      </c>
      <c r="G6031" s="1">
        <v>-43792</v>
      </c>
      <c r="H6031" s="1">
        <f t="shared" si="287"/>
        <v>-591192</v>
      </c>
      <c r="I6031" s="2" t="s">
        <v>2355</v>
      </c>
      <c r="J6031" s="2" t="s">
        <v>2013</v>
      </c>
      <c r="K6031" s="1">
        <f>+VLOOKUP(B6031,[46]Sheet1!$A:$I,6,0)</f>
        <v>-547400</v>
      </c>
      <c r="L6031" s="1">
        <f t="shared" si="286"/>
        <v>0</v>
      </c>
      <c r="M6031" s="6">
        <f>+VLOOKUP(B6031,[46]Sheet1!$A:$I,9,0)</f>
        <v>45994</v>
      </c>
      <c r="N6031" t="s">
        <v>7849</v>
      </c>
      <c r="R6031" s="4"/>
    </row>
    <row r="6032" spans="1:18" hidden="1" x14ac:dyDescent="0.2">
      <c r="A6032" s="6">
        <v>45967</v>
      </c>
      <c r="B6032" s="2">
        <v>74330</v>
      </c>
      <c r="C6032" s="2" t="s">
        <v>6517</v>
      </c>
      <c r="D6032" s="2" t="s">
        <v>7732</v>
      </c>
      <c r="E6032" s="1">
        <v>1468620</v>
      </c>
      <c r="F6032" s="8" t="s">
        <v>316</v>
      </c>
      <c r="G6032" s="1">
        <v>117490</v>
      </c>
      <c r="H6032" s="1">
        <f t="shared" si="287"/>
        <v>1586110</v>
      </c>
      <c r="I6032" s="2" t="s">
        <v>944</v>
      </c>
      <c r="J6032" s="2" t="s">
        <v>319</v>
      </c>
      <c r="K6032" s="1">
        <f>+VLOOKUP(B6032,[46]Sheet1!$A:$I,6,0)</f>
        <v>1468625</v>
      </c>
      <c r="L6032" s="1">
        <f t="shared" si="286"/>
        <v>5</v>
      </c>
      <c r="M6032" s="6">
        <f>+VLOOKUP(B6032,[46]Sheet1!$A:$I,9,0)</f>
        <v>45994</v>
      </c>
      <c r="N6032" t="s">
        <v>7849</v>
      </c>
      <c r="R6032" s="4"/>
    </row>
    <row r="6033" spans="1:18" hidden="1" x14ac:dyDescent="0.2">
      <c r="A6033" s="6">
        <v>45967</v>
      </c>
      <c r="B6033" s="2">
        <v>74331</v>
      </c>
      <c r="C6033" s="2" t="s">
        <v>6517</v>
      </c>
      <c r="D6033" s="2" t="s">
        <v>7733</v>
      </c>
      <c r="E6033" s="1">
        <v>426560</v>
      </c>
      <c r="F6033" s="8" t="s">
        <v>316</v>
      </c>
      <c r="G6033" s="1">
        <v>34125</v>
      </c>
      <c r="H6033" s="1">
        <f t="shared" si="287"/>
        <v>460685</v>
      </c>
      <c r="I6033" s="2" t="s">
        <v>2339</v>
      </c>
      <c r="J6033" s="2" t="s">
        <v>1408</v>
      </c>
      <c r="K6033" s="1">
        <f>+VLOOKUP(B6033,[46]Sheet1!$A:$I,6,0)</f>
        <v>426563</v>
      </c>
      <c r="L6033" s="1">
        <f t="shared" si="286"/>
        <v>3</v>
      </c>
      <c r="M6033" s="6">
        <f>+VLOOKUP(B6033,[46]Sheet1!$A:$I,9,0)</f>
        <v>45994</v>
      </c>
      <c r="N6033" t="s">
        <v>7849</v>
      </c>
      <c r="R6033" s="4"/>
    </row>
    <row r="6034" spans="1:18" hidden="1" x14ac:dyDescent="0.2">
      <c r="A6034" s="6">
        <v>45967</v>
      </c>
      <c r="B6034" s="2">
        <v>74332</v>
      </c>
      <c r="C6034" s="2" t="s">
        <v>6517</v>
      </c>
      <c r="D6034" s="2" t="s">
        <v>7734</v>
      </c>
      <c r="E6034" s="1">
        <v>1840000</v>
      </c>
      <c r="F6034" s="8" t="s">
        <v>316</v>
      </c>
      <c r="G6034" s="1">
        <v>147200</v>
      </c>
      <c r="H6034" s="1">
        <f t="shared" si="287"/>
        <v>1987200</v>
      </c>
      <c r="I6034" s="2" t="s">
        <v>124</v>
      </c>
      <c r="J6034" s="2" t="s">
        <v>1197</v>
      </c>
      <c r="K6034" s="1">
        <f>+VLOOKUP(B6034,[46]Sheet1!$A:$I,6,0)</f>
        <v>1840000</v>
      </c>
      <c r="L6034" s="1">
        <f t="shared" si="286"/>
        <v>0</v>
      </c>
      <c r="M6034" s="6">
        <f>+VLOOKUP(B6034,[46]Sheet1!$A:$I,9,0)</f>
        <v>45994</v>
      </c>
      <c r="N6034" t="s">
        <v>7849</v>
      </c>
      <c r="R6034" s="4"/>
    </row>
    <row r="6035" spans="1:18" hidden="1" x14ac:dyDescent="0.2">
      <c r="A6035" s="6">
        <v>45967</v>
      </c>
      <c r="B6035" s="2">
        <v>74333</v>
      </c>
      <c r="C6035" s="2" t="s">
        <v>6517</v>
      </c>
      <c r="D6035" s="2">
        <v>27662892</v>
      </c>
      <c r="E6035" s="1">
        <v>426560</v>
      </c>
      <c r="F6035" s="8" t="s">
        <v>316</v>
      </c>
      <c r="G6035" s="1">
        <v>34125</v>
      </c>
      <c r="H6035" s="1">
        <f t="shared" si="287"/>
        <v>460685</v>
      </c>
      <c r="I6035" s="2" t="s">
        <v>124</v>
      </c>
      <c r="J6035" s="2" t="s">
        <v>1197</v>
      </c>
      <c r="K6035" s="1">
        <f>+VLOOKUP(B6035,[47]Sheet1!$A:$I,6,0)</f>
        <v>426560</v>
      </c>
      <c r="L6035" s="1">
        <f t="shared" si="286"/>
        <v>0</v>
      </c>
      <c r="M6035" s="6">
        <f>+VLOOKUP(B6035,[47]Sheet1!$A:$I,9,0)</f>
        <v>46030</v>
      </c>
      <c r="N6035" t="s">
        <v>7953</v>
      </c>
      <c r="O6035" s="37">
        <f>+B6035</f>
        <v>74333</v>
      </c>
      <c r="R6035" s="4"/>
    </row>
    <row r="6036" spans="1:18" hidden="1" x14ac:dyDescent="0.2">
      <c r="A6036" s="6">
        <v>45967</v>
      </c>
      <c r="B6036" s="2">
        <v>74334</v>
      </c>
      <c r="C6036" s="2" t="s">
        <v>6517</v>
      </c>
      <c r="D6036" s="2" t="s">
        <v>7735</v>
      </c>
      <c r="E6036" s="1">
        <v>853120</v>
      </c>
      <c r="F6036" s="8" t="s">
        <v>316</v>
      </c>
      <c r="G6036" s="1">
        <v>68250</v>
      </c>
      <c r="H6036" s="1">
        <f t="shared" si="287"/>
        <v>921370</v>
      </c>
      <c r="I6036" s="2" t="s">
        <v>1222</v>
      </c>
      <c r="J6036" s="2" t="s">
        <v>915</v>
      </c>
      <c r="K6036" s="1">
        <f>+VLOOKUP(B6036,[46]Sheet1!$A:$I,6,0)</f>
        <v>853125</v>
      </c>
      <c r="L6036" s="1">
        <f t="shared" si="286"/>
        <v>5</v>
      </c>
      <c r="M6036" s="6">
        <f>+VLOOKUP(B6036,[46]Sheet1!$A:$I,9,0)</f>
        <v>45994</v>
      </c>
      <c r="N6036" t="s">
        <v>7849</v>
      </c>
      <c r="R6036" s="4"/>
    </row>
    <row r="6037" spans="1:18" hidden="1" x14ac:dyDescent="0.2">
      <c r="A6037" s="6">
        <v>45968</v>
      </c>
      <c r="B6037" s="2">
        <v>230</v>
      </c>
      <c r="C6037" s="2"/>
      <c r="D6037" s="2" t="s">
        <v>7424</v>
      </c>
      <c r="E6037" s="1">
        <v>-169606</v>
      </c>
      <c r="F6037" s="8" t="s">
        <v>316</v>
      </c>
      <c r="G6037" s="1">
        <v>-13568</v>
      </c>
      <c r="H6037" s="1">
        <f t="shared" si="287"/>
        <v>-183174</v>
      </c>
      <c r="I6037" s="2" t="s">
        <v>944</v>
      </c>
      <c r="J6037" s="2" t="s">
        <v>319</v>
      </c>
      <c r="K6037" s="1">
        <f>+VLOOKUP(B6037,[46]Sheet1!$A:$I,6,0)</f>
        <v>-169606</v>
      </c>
      <c r="L6037" s="1">
        <f t="shared" si="286"/>
        <v>0</v>
      </c>
      <c r="M6037" s="6">
        <f>+VLOOKUP(B6037,[46]Sheet1!$A:$I,9,0)</f>
        <v>45994</v>
      </c>
      <c r="N6037" t="s">
        <v>7849</v>
      </c>
      <c r="R6037" s="4"/>
    </row>
    <row r="6038" spans="1:18" hidden="1" x14ac:dyDescent="0.2">
      <c r="A6038" s="6">
        <v>45968</v>
      </c>
      <c r="B6038" s="2">
        <v>74795</v>
      </c>
      <c r="C6038" s="2" t="s">
        <v>6517</v>
      </c>
      <c r="D6038" s="2" t="s">
        <v>7736</v>
      </c>
      <c r="E6038" s="1">
        <v>560000</v>
      </c>
      <c r="F6038" s="8" t="s">
        <v>316</v>
      </c>
      <c r="G6038" s="1">
        <v>44800</v>
      </c>
      <c r="H6038" s="1">
        <f t="shared" si="287"/>
        <v>604800</v>
      </c>
      <c r="I6038" s="2" t="s">
        <v>2119</v>
      </c>
      <c r="J6038" s="2" t="s">
        <v>1150</v>
      </c>
      <c r="K6038" s="1">
        <f>+VLOOKUP(B6038,[46]Sheet1!$A:$I,6,0)</f>
        <v>560000</v>
      </c>
      <c r="L6038" s="1">
        <f t="shared" si="286"/>
        <v>0</v>
      </c>
      <c r="M6038" s="6">
        <f>+VLOOKUP(B6038,[46]Sheet1!$A:$I,9,0)</f>
        <v>45994</v>
      </c>
      <c r="N6038" t="s">
        <v>7849</v>
      </c>
      <c r="R6038" s="4"/>
    </row>
    <row r="6039" spans="1:18" hidden="1" x14ac:dyDescent="0.2">
      <c r="A6039" s="6">
        <v>45968</v>
      </c>
      <c r="B6039" s="2">
        <v>74796</v>
      </c>
      <c r="C6039" s="2" t="s">
        <v>6517</v>
      </c>
      <c r="D6039" s="2" t="s">
        <v>7737</v>
      </c>
      <c r="E6039" s="1">
        <v>1110580</v>
      </c>
      <c r="F6039" s="8" t="s">
        <v>316</v>
      </c>
      <c r="G6039" s="1">
        <v>88846</v>
      </c>
      <c r="H6039" s="1">
        <f t="shared" si="287"/>
        <v>1199426</v>
      </c>
      <c r="I6039" s="2" t="s">
        <v>2119</v>
      </c>
      <c r="J6039" s="2" t="s">
        <v>1150</v>
      </c>
      <c r="K6039" s="1">
        <f>+VLOOKUP(B6039,[46]Sheet1!$A:$I,6,0)</f>
        <v>1110575</v>
      </c>
      <c r="L6039" s="1">
        <f t="shared" si="286"/>
        <v>-5</v>
      </c>
      <c r="M6039" s="6">
        <f>+VLOOKUP(B6039,[46]Sheet1!$A:$I,9,0)</f>
        <v>45994</v>
      </c>
      <c r="N6039" t="s">
        <v>7849</v>
      </c>
      <c r="R6039" s="4"/>
    </row>
    <row r="6040" spans="1:18" hidden="1" x14ac:dyDescent="0.2">
      <c r="A6040" s="6">
        <v>45968</v>
      </c>
      <c r="B6040" s="2">
        <v>74797</v>
      </c>
      <c r="C6040" s="2" t="s">
        <v>6517</v>
      </c>
      <c r="D6040" s="2" t="s">
        <v>7738</v>
      </c>
      <c r="E6040" s="1">
        <v>1748000</v>
      </c>
      <c r="F6040" s="8" t="s">
        <v>316</v>
      </c>
      <c r="G6040" s="1">
        <v>139840</v>
      </c>
      <c r="H6040" s="1">
        <f t="shared" si="287"/>
        <v>1887840</v>
      </c>
      <c r="I6040" s="2" t="s">
        <v>2119</v>
      </c>
      <c r="J6040" s="2" t="s">
        <v>1150</v>
      </c>
      <c r="K6040" s="1">
        <f>+VLOOKUP(B6040,[46]Sheet1!$A:$I,6,0)</f>
        <v>1748000</v>
      </c>
      <c r="L6040" s="1">
        <f t="shared" si="286"/>
        <v>0</v>
      </c>
      <c r="M6040" s="6">
        <f>+VLOOKUP(B6040,[46]Sheet1!$A:$I,9,0)</f>
        <v>45994</v>
      </c>
      <c r="N6040" t="s">
        <v>7849</v>
      </c>
      <c r="R6040" s="4"/>
    </row>
    <row r="6041" spans="1:18" hidden="1" x14ac:dyDescent="0.2">
      <c r="A6041" s="6">
        <v>45968</v>
      </c>
      <c r="B6041" s="2">
        <v>74798</v>
      </c>
      <c r="C6041" s="2" t="s">
        <v>6517</v>
      </c>
      <c r="D6041" s="2" t="s">
        <v>7739</v>
      </c>
      <c r="E6041" s="1">
        <v>2877240</v>
      </c>
      <c r="F6041" s="8" t="s">
        <v>316</v>
      </c>
      <c r="G6041" s="1">
        <v>230179</v>
      </c>
      <c r="H6041" s="1">
        <f t="shared" si="287"/>
        <v>3107419</v>
      </c>
      <c r="I6041" s="2" t="s">
        <v>2355</v>
      </c>
      <c r="J6041" s="2" t="s">
        <v>2013</v>
      </c>
      <c r="K6041" s="1">
        <f>+VLOOKUP(B6041,[46]Sheet1!$A:$I,6,0)</f>
        <v>2877238</v>
      </c>
      <c r="L6041" s="1">
        <f t="shared" si="286"/>
        <v>-2</v>
      </c>
      <c r="M6041" s="6">
        <f>+VLOOKUP(B6041,[46]Sheet1!$A:$I,9,0)</f>
        <v>45994</v>
      </c>
      <c r="N6041" t="s">
        <v>7849</v>
      </c>
      <c r="R6041" s="4"/>
    </row>
    <row r="6042" spans="1:18" hidden="1" x14ac:dyDescent="0.2">
      <c r="A6042" s="6">
        <v>45968</v>
      </c>
      <c r="B6042" s="2">
        <v>74799</v>
      </c>
      <c r="C6042" s="2" t="s">
        <v>6517</v>
      </c>
      <c r="D6042" s="2" t="s">
        <v>7740</v>
      </c>
      <c r="E6042" s="1">
        <v>2579200</v>
      </c>
      <c r="F6042" s="8" t="s">
        <v>316</v>
      </c>
      <c r="G6042" s="1">
        <v>206336</v>
      </c>
      <c r="H6042" s="1">
        <f t="shared" si="287"/>
        <v>2785536</v>
      </c>
      <c r="I6042" s="2" t="s">
        <v>2355</v>
      </c>
      <c r="J6042" s="2" t="s">
        <v>2013</v>
      </c>
      <c r="K6042" s="1">
        <f>+VLOOKUP(B6042,[46]Sheet1!$A:$I,6,0)</f>
        <v>2579200</v>
      </c>
      <c r="L6042" s="1">
        <f t="shared" si="286"/>
        <v>0</v>
      </c>
      <c r="M6042" s="6">
        <f>+VLOOKUP(B6042,[46]Sheet1!$A:$I,9,0)</f>
        <v>45994</v>
      </c>
      <c r="N6042" t="s">
        <v>7849</v>
      </c>
      <c r="R6042" s="4"/>
    </row>
    <row r="6043" spans="1:18" hidden="1" x14ac:dyDescent="0.2">
      <c r="A6043" s="6">
        <v>45971</v>
      </c>
      <c r="B6043" s="2">
        <v>187</v>
      </c>
      <c r="C6043" s="2"/>
      <c r="D6043" s="2" t="s">
        <v>7741</v>
      </c>
      <c r="E6043" s="1">
        <v>-1285000</v>
      </c>
      <c r="F6043" s="8" t="s">
        <v>316</v>
      </c>
      <c r="G6043" s="1">
        <v>-102800</v>
      </c>
      <c r="H6043" s="1">
        <f t="shared" si="287"/>
        <v>-1387800</v>
      </c>
      <c r="I6043" s="2" t="s">
        <v>1554</v>
      </c>
      <c r="J6043" s="2" t="s">
        <v>2830</v>
      </c>
      <c r="K6043" s="1">
        <f>+VLOOKUP(B6043,[46]Sheet1!$A:$I,6,0)</f>
        <v>-1285000</v>
      </c>
      <c r="L6043" s="1">
        <f t="shared" si="286"/>
        <v>0</v>
      </c>
      <c r="M6043" s="6">
        <f>+VLOOKUP(B6043,[46]Sheet1!$A:$I,9,0)</f>
        <v>45994</v>
      </c>
      <c r="N6043" t="s">
        <v>7849</v>
      </c>
      <c r="R6043" s="4"/>
    </row>
    <row r="6044" spans="1:18" hidden="1" x14ac:dyDescent="0.2">
      <c r="A6044" s="6">
        <v>45971</v>
      </c>
      <c r="B6044" s="2">
        <v>133</v>
      </c>
      <c r="C6044" s="2"/>
      <c r="D6044" s="2" t="s">
        <v>7742</v>
      </c>
      <c r="E6044" s="1">
        <v>-750435</v>
      </c>
      <c r="F6044" s="8" t="s">
        <v>316</v>
      </c>
      <c r="G6044" s="1">
        <v>-60035</v>
      </c>
      <c r="H6044" s="1">
        <f t="shared" si="287"/>
        <v>-810470</v>
      </c>
      <c r="I6044" s="2" t="s">
        <v>431</v>
      </c>
      <c r="J6044" s="2" t="s">
        <v>2857</v>
      </c>
      <c r="K6044" s="1">
        <f>+VLOOKUP(B6044,[46]Sheet1!$A:$I,6,0)</f>
        <v>-750435</v>
      </c>
      <c r="L6044" s="1">
        <f t="shared" si="286"/>
        <v>0</v>
      </c>
      <c r="M6044" s="6">
        <f>+VLOOKUP(B6044,[46]Sheet1!$A:$I,9,0)</f>
        <v>45994</v>
      </c>
      <c r="N6044" t="s">
        <v>7849</v>
      </c>
      <c r="R6044" s="4"/>
    </row>
    <row r="6045" spans="1:18" hidden="1" x14ac:dyDescent="0.2">
      <c r="A6045" s="6">
        <v>45971</v>
      </c>
      <c r="B6045" s="2">
        <v>50</v>
      </c>
      <c r="C6045" s="2"/>
      <c r="D6045" s="2" t="s">
        <v>7743</v>
      </c>
      <c r="E6045" s="1">
        <v>-1368000</v>
      </c>
      <c r="F6045" s="8" t="s">
        <v>316</v>
      </c>
      <c r="G6045" s="1">
        <v>-109440</v>
      </c>
      <c r="H6045" s="1">
        <f t="shared" si="287"/>
        <v>-1477440</v>
      </c>
      <c r="I6045" s="2" t="s">
        <v>2354</v>
      </c>
      <c r="J6045" s="2" t="s">
        <v>442</v>
      </c>
      <c r="K6045" s="1">
        <f>+VLOOKUP(B6045,[46]Sheet1!$A:$I,6,0)</f>
        <v>-1368000</v>
      </c>
      <c r="L6045" s="1">
        <f t="shared" si="286"/>
        <v>0</v>
      </c>
      <c r="M6045" s="6">
        <f>+VLOOKUP(B6045,[46]Sheet1!$A:$I,9,0)</f>
        <v>45994</v>
      </c>
      <c r="N6045" t="s">
        <v>7849</v>
      </c>
      <c r="R6045" s="4"/>
    </row>
    <row r="6046" spans="1:18" hidden="1" x14ac:dyDescent="0.2">
      <c r="A6046" s="6">
        <v>45971</v>
      </c>
      <c r="B6046" s="2">
        <v>297</v>
      </c>
      <c r="C6046" s="2"/>
      <c r="D6046" s="2" t="s">
        <v>7744</v>
      </c>
      <c r="E6046" s="1">
        <v>-549280</v>
      </c>
      <c r="F6046" s="8" t="s">
        <v>316</v>
      </c>
      <c r="G6046" s="1">
        <v>-43942</v>
      </c>
      <c r="H6046" s="1">
        <f t="shared" si="287"/>
        <v>-593222</v>
      </c>
      <c r="I6046" s="2" t="s">
        <v>1900</v>
      </c>
      <c r="J6046" s="2" t="s">
        <v>441</v>
      </c>
      <c r="K6046" s="1">
        <f>+VLOOKUP(B6046,[46]Sheet1!$A:$I,6,0)</f>
        <v>-549280</v>
      </c>
      <c r="L6046" s="1">
        <f t="shared" si="286"/>
        <v>0</v>
      </c>
      <c r="M6046" s="6">
        <f>+VLOOKUP(B6046,[46]Sheet1!$A:$I,9,0)</f>
        <v>45994</v>
      </c>
      <c r="N6046" t="s">
        <v>7849</v>
      </c>
      <c r="R6046" s="4"/>
    </row>
    <row r="6047" spans="1:18" hidden="1" x14ac:dyDescent="0.2">
      <c r="A6047" s="6">
        <v>45971</v>
      </c>
      <c r="B6047" s="2">
        <v>204</v>
      </c>
      <c r="C6047" s="2"/>
      <c r="D6047" s="2" t="s">
        <v>7745</v>
      </c>
      <c r="E6047" s="1">
        <v>-2426486</v>
      </c>
      <c r="F6047" s="8" t="s">
        <v>316</v>
      </c>
      <c r="G6047" s="1">
        <v>-194119</v>
      </c>
      <c r="H6047" s="1">
        <f t="shared" si="287"/>
        <v>-2620605</v>
      </c>
      <c r="I6047" s="2" t="s">
        <v>1796</v>
      </c>
      <c r="J6047" s="2" t="s">
        <v>913</v>
      </c>
      <c r="K6047" s="1">
        <f>+VLOOKUP(B6047,[46]Sheet1!$A:$I,6,0)</f>
        <v>-2426486</v>
      </c>
      <c r="L6047" s="1">
        <f t="shared" si="286"/>
        <v>0</v>
      </c>
      <c r="M6047" s="6">
        <f>+VLOOKUP(B6047,[46]Sheet1!$A:$I,9,0)</f>
        <v>45994</v>
      </c>
      <c r="N6047" t="s">
        <v>7849</v>
      </c>
      <c r="R6047" s="4"/>
    </row>
    <row r="6048" spans="1:18" hidden="1" x14ac:dyDescent="0.2">
      <c r="A6048" s="6">
        <v>45971</v>
      </c>
      <c r="B6048" s="2">
        <v>305</v>
      </c>
      <c r="C6048" s="2"/>
      <c r="D6048" s="2" t="s">
        <v>7744</v>
      </c>
      <c r="E6048" s="1">
        <v>-936722</v>
      </c>
      <c r="F6048" s="8" t="s">
        <v>316</v>
      </c>
      <c r="G6048" s="1">
        <v>-74938</v>
      </c>
      <c r="H6048" s="1">
        <f t="shared" si="287"/>
        <v>-1011660</v>
      </c>
      <c r="I6048" s="2" t="s">
        <v>1900</v>
      </c>
      <c r="J6048" s="2" t="s">
        <v>441</v>
      </c>
      <c r="K6048" s="1">
        <f>+VLOOKUP(B6048,[46]Sheet1!$A:$I,6,0)</f>
        <v>-936722</v>
      </c>
      <c r="L6048" s="1">
        <f t="shared" si="286"/>
        <v>0</v>
      </c>
      <c r="M6048" s="6">
        <f>+VLOOKUP(B6048,[46]Sheet1!$A:$I,9,0)</f>
        <v>45994</v>
      </c>
      <c r="N6048" t="s">
        <v>7849</v>
      </c>
      <c r="R6048" s="4"/>
    </row>
    <row r="6049" spans="1:18" hidden="1" x14ac:dyDescent="0.2">
      <c r="A6049" s="6">
        <v>45971</v>
      </c>
      <c r="B6049" s="2">
        <v>296</v>
      </c>
      <c r="C6049" s="2"/>
      <c r="D6049" s="2" t="s">
        <v>7744</v>
      </c>
      <c r="E6049" s="1">
        <v>-1508196</v>
      </c>
      <c r="F6049" s="8" t="s">
        <v>316</v>
      </c>
      <c r="G6049" s="1">
        <v>-120656</v>
      </c>
      <c r="H6049" s="1">
        <f t="shared" si="287"/>
        <v>-1628852</v>
      </c>
      <c r="I6049" s="2" t="s">
        <v>1900</v>
      </c>
      <c r="J6049" s="2" t="s">
        <v>441</v>
      </c>
      <c r="K6049" s="1">
        <f>+VLOOKUP(B6049,[46]Sheet1!$A:$I,6,0)</f>
        <v>-1508196</v>
      </c>
      <c r="L6049" s="1">
        <f t="shared" si="286"/>
        <v>0</v>
      </c>
      <c r="M6049" s="6">
        <f>+VLOOKUP(B6049,[46]Sheet1!$A:$I,9,0)</f>
        <v>45994</v>
      </c>
      <c r="N6049" t="s">
        <v>7849</v>
      </c>
      <c r="R6049" s="4"/>
    </row>
    <row r="6050" spans="1:18" hidden="1" x14ac:dyDescent="0.2">
      <c r="A6050" s="6">
        <v>45971</v>
      </c>
      <c r="B6050" s="2">
        <v>254</v>
      </c>
      <c r="C6050" s="2"/>
      <c r="D6050" s="2" t="s">
        <v>7693</v>
      </c>
      <c r="E6050" s="1">
        <v>-502251</v>
      </c>
      <c r="F6050" s="8" t="s">
        <v>316</v>
      </c>
      <c r="G6050" s="1">
        <v>-40180</v>
      </c>
      <c r="H6050" s="1">
        <f t="shared" si="287"/>
        <v>-542431</v>
      </c>
      <c r="I6050" s="2" t="s">
        <v>24</v>
      </c>
      <c r="J6050" s="2" t="s">
        <v>349</v>
      </c>
      <c r="K6050" s="1">
        <f>+VLOOKUP(B6050,[46]Sheet1!$A:$I,6,0)</f>
        <v>-502251</v>
      </c>
      <c r="L6050" s="1">
        <f t="shared" si="286"/>
        <v>0</v>
      </c>
      <c r="M6050" s="6">
        <f>+VLOOKUP(B6050,[46]Sheet1!$A:$I,9,0)</f>
        <v>45994</v>
      </c>
      <c r="N6050" t="s">
        <v>7849</v>
      </c>
      <c r="R6050" s="4"/>
    </row>
    <row r="6051" spans="1:18" hidden="1" x14ac:dyDescent="0.2">
      <c r="A6051" s="6">
        <v>45971</v>
      </c>
      <c r="B6051" s="2">
        <v>131</v>
      </c>
      <c r="C6051" s="2"/>
      <c r="D6051" s="2" t="s">
        <v>7742</v>
      </c>
      <c r="E6051" s="1">
        <v>-425000</v>
      </c>
      <c r="F6051" s="8" t="s">
        <v>316</v>
      </c>
      <c r="G6051" s="1">
        <v>-34000</v>
      </c>
      <c r="H6051" s="1">
        <f t="shared" si="287"/>
        <v>-459000</v>
      </c>
      <c r="I6051" s="2" t="s">
        <v>431</v>
      </c>
      <c r="J6051" s="2" t="s">
        <v>2857</v>
      </c>
      <c r="K6051" s="1">
        <f>+VLOOKUP(B6051,[46]Sheet1!$A:$I,6,0)</f>
        <v>-425000</v>
      </c>
      <c r="L6051" s="1">
        <f t="shared" si="286"/>
        <v>0</v>
      </c>
      <c r="M6051" s="6">
        <f>+VLOOKUP(B6051,[46]Sheet1!$A:$I,9,0)</f>
        <v>45994</v>
      </c>
      <c r="N6051" t="s">
        <v>7849</v>
      </c>
      <c r="R6051" s="4"/>
    </row>
    <row r="6052" spans="1:18" hidden="1" x14ac:dyDescent="0.2">
      <c r="A6052" s="6">
        <v>45971</v>
      </c>
      <c r="B6052" s="2">
        <v>74</v>
      </c>
      <c r="C6052" s="2"/>
      <c r="D6052" s="2" t="s">
        <v>7638</v>
      </c>
      <c r="E6052" s="1">
        <v>-112000</v>
      </c>
      <c r="F6052" s="8" t="s">
        <v>316</v>
      </c>
      <c r="G6052" s="1">
        <v>-8960</v>
      </c>
      <c r="H6052" s="1">
        <f t="shared" si="287"/>
        <v>-120960</v>
      </c>
      <c r="I6052" s="2" t="s">
        <v>1893</v>
      </c>
      <c r="J6052" s="2" t="s">
        <v>375</v>
      </c>
      <c r="K6052" s="1">
        <f>+VLOOKUP(B6052,[46]Sheet1!$A:$I,6,0)</f>
        <v>-112000</v>
      </c>
      <c r="L6052" s="1">
        <f t="shared" si="286"/>
        <v>0</v>
      </c>
      <c r="M6052" s="6">
        <f>+VLOOKUP(B6052,[46]Sheet1!$A:$I,9,0)</f>
        <v>45994</v>
      </c>
      <c r="N6052" t="s">
        <v>7849</v>
      </c>
      <c r="R6052" s="4"/>
    </row>
    <row r="6053" spans="1:18" hidden="1" x14ac:dyDescent="0.2">
      <c r="A6053" s="6">
        <v>45971</v>
      </c>
      <c r="B6053" s="2">
        <v>139</v>
      </c>
      <c r="C6053" s="2"/>
      <c r="D6053" s="2" t="s">
        <v>5212</v>
      </c>
      <c r="E6053" s="1">
        <v>-559212</v>
      </c>
      <c r="F6053" s="8" t="s">
        <v>316</v>
      </c>
      <c r="G6053" s="1">
        <v>-44737</v>
      </c>
      <c r="H6053" s="1">
        <f t="shared" si="287"/>
        <v>-603949</v>
      </c>
      <c r="I6053" s="2" t="s">
        <v>124</v>
      </c>
      <c r="J6053" s="2" t="s">
        <v>1197</v>
      </c>
      <c r="K6053" s="1">
        <f>+VLOOKUP(B6053,[46]Sheet1!$A:$I,6,0)</f>
        <v>-559212</v>
      </c>
      <c r="L6053" s="1">
        <f t="shared" si="286"/>
        <v>0</v>
      </c>
      <c r="M6053" s="6">
        <f>+VLOOKUP(B6053,[46]Sheet1!$A:$I,9,0)</f>
        <v>45994</v>
      </c>
      <c r="N6053" t="s">
        <v>7849</v>
      </c>
      <c r="R6053" s="4"/>
    </row>
    <row r="6054" spans="1:18" hidden="1" x14ac:dyDescent="0.2">
      <c r="A6054" s="6">
        <v>45971</v>
      </c>
      <c r="B6054" s="2">
        <v>2925</v>
      </c>
      <c r="C6054" s="2" t="s">
        <v>7746</v>
      </c>
      <c r="D6054" s="2" t="s">
        <v>7747</v>
      </c>
      <c r="E6054" s="1">
        <v>-2549230</v>
      </c>
      <c r="F6054" s="8" t="s">
        <v>316</v>
      </c>
      <c r="G6054" s="1">
        <v>-203937</v>
      </c>
      <c r="H6054" s="1">
        <f t="shared" si="287"/>
        <v>-2753167</v>
      </c>
      <c r="I6054" s="2" t="s">
        <v>2355</v>
      </c>
      <c r="J6054" s="2" t="s">
        <v>2013</v>
      </c>
      <c r="K6054" s="1">
        <f>+VLOOKUP(B6054,[46]Sheet1!$A:$I,6,0)</f>
        <v>-2549230</v>
      </c>
      <c r="L6054" s="1">
        <f t="shared" si="286"/>
        <v>0</v>
      </c>
      <c r="M6054" s="6">
        <f>+VLOOKUP(B6054,[46]Sheet1!$A:$I,9,0)</f>
        <v>45994</v>
      </c>
      <c r="N6054" t="s">
        <v>7849</v>
      </c>
      <c r="R6054" s="4"/>
    </row>
    <row r="6055" spans="1:18" hidden="1" x14ac:dyDescent="0.2">
      <c r="A6055" s="6">
        <v>45972</v>
      </c>
      <c r="B6055" s="2">
        <v>74912</v>
      </c>
      <c r="C6055" s="2" t="s">
        <v>6517</v>
      </c>
      <c r="D6055" s="2" t="s">
        <v>7748</v>
      </c>
      <c r="E6055" s="1">
        <v>1279680</v>
      </c>
      <c r="F6055" s="8" t="s">
        <v>316</v>
      </c>
      <c r="G6055" s="1">
        <v>102374</v>
      </c>
      <c r="H6055" s="1">
        <f t="shared" si="287"/>
        <v>1382054</v>
      </c>
      <c r="I6055" s="2" t="s">
        <v>2355</v>
      </c>
      <c r="J6055" s="2" t="s">
        <v>2013</v>
      </c>
      <c r="K6055" s="1">
        <f>+VLOOKUP(B6055,[46]Sheet1!$A:$I,6,0)</f>
        <v>1279675</v>
      </c>
      <c r="L6055" s="1">
        <f t="shared" si="286"/>
        <v>-5</v>
      </c>
      <c r="M6055" s="6">
        <f>+VLOOKUP(B6055,[46]Sheet1!$A:$I,9,0)</f>
        <v>45994</v>
      </c>
      <c r="N6055" t="s">
        <v>7849</v>
      </c>
      <c r="R6055" s="4"/>
    </row>
    <row r="6056" spans="1:18" hidden="1" x14ac:dyDescent="0.2">
      <c r="A6056" s="6">
        <v>45972</v>
      </c>
      <c r="B6056" s="2">
        <v>74913</v>
      </c>
      <c r="C6056" s="2" t="s">
        <v>6517</v>
      </c>
      <c r="D6056" s="2" t="s">
        <v>7749</v>
      </c>
      <c r="E6056" s="1">
        <v>2579200</v>
      </c>
      <c r="F6056" s="8" t="s">
        <v>316</v>
      </c>
      <c r="G6056" s="1">
        <v>206336</v>
      </c>
      <c r="H6056" s="1">
        <f t="shared" si="287"/>
        <v>2785536</v>
      </c>
      <c r="I6056" s="2" t="s">
        <v>2355</v>
      </c>
      <c r="J6056" s="2" t="s">
        <v>2013</v>
      </c>
      <c r="K6056" s="1">
        <f>+VLOOKUP(B6056,[46]Sheet1!$A:$I,6,0)</f>
        <v>2579200</v>
      </c>
      <c r="L6056" s="1">
        <f t="shared" si="286"/>
        <v>0</v>
      </c>
      <c r="M6056" s="6">
        <f>+VLOOKUP(B6056,[46]Sheet1!$A:$I,9,0)</f>
        <v>45994</v>
      </c>
      <c r="N6056" t="s">
        <v>7849</v>
      </c>
      <c r="R6056" s="4"/>
    </row>
    <row r="6057" spans="1:18" hidden="1" x14ac:dyDescent="0.2">
      <c r="A6057" s="6">
        <v>45972</v>
      </c>
      <c r="B6057" s="2">
        <v>74914</v>
      </c>
      <c r="C6057" s="2" t="s">
        <v>6517</v>
      </c>
      <c r="D6057" s="2" t="s">
        <v>7750</v>
      </c>
      <c r="E6057" s="1">
        <v>2024120</v>
      </c>
      <c r="F6057" s="8" t="s">
        <v>316</v>
      </c>
      <c r="G6057" s="1">
        <v>161930</v>
      </c>
      <c r="H6057" s="1">
        <f t="shared" si="287"/>
        <v>2186050</v>
      </c>
      <c r="I6057" s="2" t="s">
        <v>1222</v>
      </c>
      <c r="J6057" s="2" t="s">
        <v>915</v>
      </c>
      <c r="K6057" s="1">
        <f>+VLOOKUP(B6057,[46]Sheet1!$A:$I,6,0)</f>
        <v>2024125</v>
      </c>
      <c r="L6057" s="1">
        <f t="shared" si="286"/>
        <v>5</v>
      </c>
      <c r="M6057" s="6">
        <f>+VLOOKUP(B6057,[46]Sheet1!$A:$I,9,0)</f>
        <v>45994</v>
      </c>
      <c r="N6057" t="s">
        <v>7849</v>
      </c>
      <c r="R6057" s="4"/>
    </row>
    <row r="6058" spans="1:18" hidden="1" x14ac:dyDescent="0.2">
      <c r="A6058" s="6">
        <v>45972</v>
      </c>
      <c r="B6058" s="2">
        <v>74915</v>
      </c>
      <c r="C6058" s="2" t="s">
        <v>6517</v>
      </c>
      <c r="D6058" s="2" t="s">
        <v>7751</v>
      </c>
      <c r="E6058" s="1">
        <v>22001340</v>
      </c>
      <c r="F6058" s="8" t="s">
        <v>316</v>
      </c>
      <c r="G6058" s="1">
        <v>1760107</v>
      </c>
      <c r="H6058" s="1">
        <f t="shared" si="287"/>
        <v>23761447</v>
      </c>
      <c r="I6058" s="2" t="s">
        <v>2339</v>
      </c>
      <c r="J6058" s="2" t="s">
        <v>1408</v>
      </c>
      <c r="K6058" s="1">
        <f>+VLOOKUP(B6058,[46]Sheet1!$A:$I,6,0)</f>
        <v>22001338</v>
      </c>
      <c r="L6058" s="1">
        <f t="shared" si="286"/>
        <v>-2</v>
      </c>
      <c r="M6058" s="6">
        <f>+VLOOKUP(B6058,[46]Sheet1!$A:$I,9,0)</f>
        <v>45994</v>
      </c>
      <c r="N6058" t="s">
        <v>7849</v>
      </c>
      <c r="R6058" s="4"/>
    </row>
    <row r="6059" spans="1:18" hidden="1" x14ac:dyDescent="0.2">
      <c r="A6059" s="6">
        <v>45972</v>
      </c>
      <c r="B6059" s="2">
        <v>74916</v>
      </c>
      <c r="C6059" s="2" t="s">
        <v>6517</v>
      </c>
      <c r="D6059" s="2" t="s">
        <v>7752</v>
      </c>
      <c r="E6059" s="1">
        <v>793280</v>
      </c>
      <c r="F6059" s="8" t="s">
        <v>316</v>
      </c>
      <c r="G6059" s="1">
        <v>63462</v>
      </c>
      <c r="H6059" s="1">
        <f t="shared" si="287"/>
        <v>856742</v>
      </c>
      <c r="I6059" s="2" t="s">
        <v>124</v>
      </c>
      <c r="J6059" s="2" t="s">
        <v>1197</v>
      </c>
      <c r="K6059" s="1">
        <f>+VLOOKUP(B6059,[46]Sheet1!$A:$I,6,0)</f>
        <v>793275</v>
      </c>
      <c r="L6059" s="1">
        <f t="shared" si="286"/>
        <v>-5</v>
      </c>
      <c r="M6059" s="6">
        <f>+VLOOKUP(B6059,[46]Sheet1!$A:$I,9,0)</f>
        <v>45994</v>
      </c>
      <c r="N6059" t="s">
        <v>7849</v>
      </c>
      <c r="R6059" s="4"/>
    </row>
    <row r="6060" spans="1:18" hidden="1" x14ac:dyDescent="0.2">
      <c r="A6060" s="6">
        <v>45972</v>
      </c>
      <c r="B6060" s="2">
        <v>74917</v>
      </c>
      <c r="C6060" s="2" t="s">
        <v>6517</v>
      </c>
      <c r="D6060" s="2" t="s">
        <v>7753</v>
      </c>
      <c r="E6060" s="1">
        <v>2883150</v>
      </c>
      <c r="F6060" s="8" t="s">
        <v>316</v>
      </c>
      <c r="G6060" s="1">
        <v>230652</v>
      </c>
      <c r="H6060" s="1">
        <f t="shared" si="287"/>
        <v>3113802</v>
      </c>
      <c r="I6060" s="2" t="s">
        <v>1554</v>
      </c>
      <c r="J6060" s="2" t="s">
        <v>2830</v>
      </c>
      <c r="K6060" s="1">
        <f>+VLOOKUP(B6060,[46]Sheet1!$A:$I,6,0)</f>
        <v>2883150</v>
      </c>
      <c r="L6060" s="1">
        <f t="shared" si="286"/>
        <v>0</v>
      </c>
      <c r="M6060" s="6">
        <f>+VLOOKUP(B6060,[46]Sheet1!$A:$I,9,0)</f>
        <v>45994</v>
      </c>
      <c r="N6060" t="s">
        <v>7849</v>
      </c>
      <c r="R6060" s="4"/>
    </row>
    <row r="6061" spans="1:18" hidden="1" x14ac:dyDescent="0.2">
      <c r="A6061" s="6">
        <v>45972</v>
      </c>
      <c r="B6061" s="2">
        <v>74918</v>
      </c>
      <c r="C6061" s="2" t="s">
        <v>6517</v>
      </c>
      <c r="D6061" s="2" t="s">
        <v>7754</v>
      </c>
      <c r="E6061" s="1">
        <v>558030</v>
      </c>
      <c r="F6061" s="8" t="s">
        <v>316</v>
      </c>
      <c r="G6061" s="1">
        <v>44642</v>
      </c>
      <c r="H6061" s="1">
        <f t="shared" si="287"/>
        <v>602672</v>
      </c>
      <c r="I6061" s="2" t="s">
        <v>1554</v>
      </c>
      <c r="J6061" s="2" t="s">
        <v>2830</v>
      </c>
      <c r="K6061" s="1">
        <f>+VLOOKUP(B6061,[46]Sheet1!$A:$I,6,0)</f>
        <v>558025</v>
      </c>
      <c r="L6061" s="1">
        <f t="shared" si="286"/>
        <v>-5</v>
      </c>
      <c r="M6061" s="6">
        <f>+VLOOKUP(B6061,[46]Sheet1!$A:$I,9,0)</f>
        <v>45994</v>
      </c>
      <c r="N6061" t="s">
        <v>7849</v>
      </c>
      <c r="R6061" s="4"/>
    </row>
    <row r="6062" spans="1:18" hidden="1" x14ac:dyDescent="0.2">
      <c r="A6062" s="6">
        <v>45972</v>
      </c>
      <c r="B6062" s="2">
        <v>74919</v>
      </c>
      <c r="C6062" s="2" t="s">
        <v>6517</v>
      </c>
      <c r="D6062" s="2" t="s">
        <v>7755</v>
      </c>
      <c r="E6062" s="1">
        <v>1425000</v>
      </c>
      <c r="F6062" s="8" t="s">
        <v>316</v>
      </c>
      <c r="G6062" s="1">
        <v>114000</v>
      </c>
      <c r="H6062" s="1">
        <f t="shared" si="287"/>
        <v>1539000</v>
      </c>
      <c r="I6062" s="2" t="s">
        <v>431</v>
      </c>
      <c r="J6062" s="2" t="s">
        <v>2857</v>
      </c>
      <c r="K6062" s="1">
        <f>+VLOOKUP(B6062,[46]Sheet1!$A:$I,6,0)</f>
        <v>1425000</v>
      </c>
      <c r="L6062" s="1">
        <f t="shared" si="286"/>
        <v>0</v>
      </c>
      <c r="M6062" s="6">
        <f>+VLOOKUP(B6062,[46]Sheet1!$A:$I,9,0)</f>
        <v>45994</v>
      </c>
      <c r="N6062" t="s">
        <v>7849</v>
      </c>
      <c r="R6062" s="4"/>
    </row>
    <row r="6063" spans="1:18" hidden="1" x14ac:dyDescent="0.2">
      <c r="A6063" s="6">
        <v>45972</v>
      </c>
      <c r="B6063" s="2">
        <v>74920</v>
      </c>
      <c r="C6063" s="2" t="s">
        <v>6517</v>
      </c>
      <c r="D6063" s="2" t="s">
        <v>7756</v>
      </c>
      <c r="E6063" s="1">
        <v>1072050</v>
      </c>
      <c r="F6063" s="8" t="s">
        <v>316</v>
      </c>
      <c r="G6063" s="1">
        <v>85764</v>
      </c>
      <c r="H6063" s="1">
        <f t="shared" si="287"/>
        <v>1157814</v>
      </c>
      <c r="I6063" s="2" t="s">
        <v>431</v>
      </c>
      <c r="J6063" s="2" t="s">
        <v>2857</v>
      </c>
      <c r="K6063" s="1">
        <f>+VLOOKUP(B6063,[46]Sheet1!$A:$I,6,0)</f>
        <v>1072050</v>
      </c>
      <c r="L6063" s="1">
        <f t="shared" si="286"/>
        <v>0</v>
      </c>
      <c r="M6063" s="6">
        <f>+VLOOKUP(B6063,[46]Sheet1!$A:$I,9,0)</f>
        <v>45994</v>
      </c>
      <c r="N6063" t="s">
        <v>7849</v>
      </c>
      <c r="R6063" s="4"/>
    </row>
    <row r="6064" spans="1:18" hidden="1" x14ac:dyDescent="0.2">
      <c r="A6064" s="6">
        <v>45972</v>
      </c>
      <c r="B6064" s="2">
        <v>74921</v>
      </c>
      <c r="C6064" s="2" t="s">
        <v>6517</v>
      </c>
      <c r="D6064" s="2" t="s">
        <v>7757</v>
      </c>
      <c r="E6064" s="1">
        <v>570000</v>
      </c>
      <c r="F6064" s="8" t="s">
        <v>316</v>
      </c>
      <c r="G6064" s="1">
        <v>45600</v>
      </c>
      <c r="H6064" s="1">
        <f t="shared" si="287"/>
        <v>615600</v>
      </c>
      <c r="I6064" s="2" t="s">
        <v>1796</v>
      </c>
      <c r="J6064" s="2" t="s">
        <v>913</v>
      </c>
      <c r="K6064" s="1">
        <f>+VLOOKUP(B6064,[46]Sheet1!$A:$I,6,0)</f>
        <v>570000</v>
      </c>
      <c r="L6064" s="1">
        <f t="shared" si="286"/>
        <v>0</v>
      </c>
      <c r="M6064" s="6">
        <f>+VLOOKUP(B6064,[46]Sheet1!$A:$I,9,0)</f>
        <v>45994</v>
      </c>
      <c r="N6064" t="s">
        <v>7849</v>
      </c>
      <c r="R6064" s="4"/>
    </row>
    <row r="6065" spans="1:18" hidden="1" x14ac:dyDescent="0.2">
      <c r="A6065" s="6">
        <v>45972</v>
      </c>
      <c r="B6065" s="2">
        <v>74922</v>
      </c>
      <c r="C6065" s="2" t="s">
        <v>6517</v>
      </c>
      <c r="D6065" s="2" t="s">
        <v>7758</v>
      </c>
      <c r="E6065" s="1">
        <v>1468620</v>
      </c>
      <c r="F6065" s="8" t="s">
        <v>316</v>
      </c>
      <c r="G6065" s="1">
        <v>117490</v>
      </c>
      <c r="H6065" s="1">
        <f t="shared" si="287"/>
        <v>1586110</v>
      </c>
      <c r="I6065" s="2" t="s">
        <v>1796</v>
      </c>
      <c r="J6065" s="2" t="s">
        <v>913</v>
      </c>
      <c r="K6065" s="1">
        <f>+VLOOKUP(B6065,[46]Sheet1!$A:$I,6,0)</f>
        <v>1468625</v>
      </c>
      <c r="L6065" s="1">
        <f t="shared" si="286"/>
        <v>5</v>
      </c>
      <c r="M6065" s="6">
        <f>+VLOOKUP(B6065,[46]Sheet1!$A:$I,9,0)</f>
        <v>45994</v>
      </c>
      <c r="N6065" t="s">
        <v>7849</v>
      </c>
      <c r="R6065" s="4"/>
    </row>
    <row r="6066" spans="1:18" hidden="1" x14ac:dyDescent="0.2">
      <c r="A6066" s="6">
        <v>45972</v>
      </c>
      <c r="B6066" s="2">
        <v>74923</v>
      </c>
      <c r="C6066" s="2" t="s">
        <v>6517</v>
      </c>
      <c r="D6066" s="2" t="s">
        <v>7759</v>
      </c>
      <c r="E6066" s="1">
        <v>2450680</v>
      </c>
      <c r="F6066" s="8" t="s">
        <v>316</v>
      </c>
      <c r="G6066" s="1">
        <v>196054</v>
      </c>
      <c r="H6066" s="1">
        <f t="shared" si="287"/>
        <v>2646734</v>
      </c>
      <c r="I6066" s="2" t="s">
        <v>1796</v>
      </c>
      <c r="J6066" s="2" t="s">
        <v>913</v>
      </c>
      <c r="K6066" s="1">
        <f>+VLOOKUP(B6066,[46]Sheet1!$A:$I,6,0)</f>
        <v>2450675</v>
      </c>
      <c r="L6066" s="1">
        <f t="shared" si="286"/>
        <v>-5</v>
      </c>
      <c r="M6066" s="6">
        <f>+VLOOKUP(B6066,[46]Sheet1!$A:$I,9,0)</f>
        <v>45994</v>
      </c>
      <c r="N6066" t="s">
        <v>7849</v>
      </c>
      <c r="R6066" s="4"/>
    </row>
    <row r="6067" spans="1:18" hidden="1" x14ac:dyDescent="0.2">
      <c r="A6067" s="6">
        <v>45972</v>
      </c>
      <c r="B6067" s="2">
        <v>74924</v>
      </c>
      <c r="C6067" s="2" t="s">
        <v>6517</v>
      </c>
      <c r="D6067" s="2" t="s">
        <v>7760</v>
      </c>
      <c r="E6067" s="1">
        <v>3508610</v>
      </c>
      <c r="F6067" s="8" t="s">
        <v>316</v>
      </c>
      <c r="G6067" s="1">
        <v>280689</v>
      </c>
      <c r="H6067" s="1">
        <f t="shared" si="287"/>
        <v>3789299</v>
      </c>
      <c r="I6067" s="2" t="s">
        <v>1900</v>
      </c>
      <c r="J6067" s="2" t="s">
        <v>441</v>
      </c>
      <c r="K6067" s="1">
        <f>+VLOOKUP(B6067,[46]Sheet1!$A:$I,6,0)</f>
        <v>3508613</v>
      </c>
      <c r="L6067" s="1">
        <f t="shared" si="286"/>
        <v>3</v>
      </c>
      <c r="M6067" s="6">
        <f>+VLOOKUP(B6067,[46]Sheet1!$A:$I,9,0)</f>
        <v>45994</v>
      </c>
      <c r="N6067" t="s">
        <v>7849</v>
      </c>
      <c r="R6067" s="4"/>
    </row>
    <row r="6068" spans="1:18" hidden="1" x14ac:dyDescent="0.2">
      <c r="A6068" s="6">
        <v>45972</v>
      </c>
      <c r="B6068" s="2">
        <v>74925</v>
      </c>
      <c r="C6068" s="2" t="s">
        <v>6517</v>
      </c>
      <c r="D6068" s="2" t="s">
        <v>7761</v>
      </c>
      <c r="E6068" s="1">
        <v>426560</v>
      </c>
      <c r="F6068" s="8" t="s">
        <v>316</v>
      </c>
      <c r="G6068" s="1">
        <v>34125</v>
      </c>
      <c r="H6068" s="1">
        <f t="shared" si="287"/>
        <v>460685</v>
      </c>
      <c r="I6068" s="2" t="s">
        <v>1900</v>
      </c>
      <c r="J6068" s="2" t="s">
        <v>441</v>
      </c>
      <c r="K6068" s="1">
        <f>+VLOOKUP(B6068,[46]Sheet1!$A:$I,6,0)</f>
        <v>426563</v>
      </c>
      <c r="L6068" s="1">
        <f t="shared" si="286"/>
        <v>3</v>
      </c>
      <c r="M6068" s="6">
        <f>+VLOOKUP(B6068,[46]Sheet1!$A:$I,9,0)</f>
        <v>45994</v>
      </c>
      <c r="N6068" t="s">
        <v>7849</v>
      </c>
      <c r="R6068" s="4"/>
    </row>
    <row r="6069" spans="1:18" hidden="1" x14ac:dyDescent="0.2">
      <c r="A6069" s="6">
        <v>45972</v>
      </c>
      <c r="B6069" s="2">
        <v>74948</v>
      </c>
      <c r="C6069" s="2" t="s">
        <v>6517</v>
      </c>
      <c r="D6069" s="2" t="s">
        <v>7762</v>
      </c>
      <c r="E6069" s="1">
        <v>1468620</v>
      </c>
      <c r="F6069" s="8" t="s">
        <v>316</v>
      </c>
      <c r="G6069" s="1">
        <v>117490</v>
      </c>
      <c r="H6069" s="1">
        <f t="shared" si="287"/>
        <v>1586110</v>
      </c>
      <c r="I6069" s="2" t="s">
        <v>2355</v>
      </c>
      <c r="J6069" s="2" t="s">
        <v>2013</v>
      </c>
      <c r="K6069" s="1">
        <f>+VLOOKUP(B6069,[46]Sheet1!$A:$I,6,0)</f>
        <v>1468625</v>
      </c>
      <c r="L6069" s="1">
        <f t="shared" si="286"/>
        <v>5</v>
      </c>
      <c r="M6069" s="6">
        <f>+VLOOKUP(B6069,[46]Sheet1!$A:$I,9,0)</f>
        <v>45994</v>
      </c>
      <c r="N6069" t="s">
        <v>7849</v>
      </c>
      <c r="R6069" s="4"/>
    </row>
    <row r="6070" spans="1:18" hidden="1" x14ac:dyDescent="0.2">
      <c r="A6070" s="6">
        <v>45972</v>
      </c>
      <c r="B6070" s="2">
        <v>74949</v>
      </c>
      <c r="C6070" s="2" t="s">
        <v>6517</v>
      </c>
      <c r="D6070" s="2" t="s">
        <v>7763</v>
      </c>
      <c r="E6070" s="1">
        <v>1468620</v>
      </c>
      <c r="F6070" s="8" t="s">
        <v>316</v>
      </c>
      <c r="G6070" s="1">
        <v>117490</v>
      </c>
      <c r="H6070" s="1">
        <f t="shared" si="287"/>
        <v>1586110</v>
      </c>
      <c r="I6070" s="2" t="s">
        <v>2355</v>
      </c>
      <c r="J6070" s="2" t="s">
        <v>2013</v>
      </c>
      <c r="K6070" s="1">
        <f>+VLOOKUP(B6070,[46]Sheet1!$A:$I,6,0)</f>
        <v>1468625</v>
      </c>
      <c r="L6070" s="1">
        <f t="shared" si="286"/>
        <v>5</v>
      </c>
      <c r="M6070" s="6">
        <f>+VLOOKUP(B6070,[46]Sheet1!$A:$I,9,0)</f>
        <v>45994</v>
      </c>
      <c r="N6070" t="s">
        <v>7849</v>
      </c>
      <c r="R6070" s="4"/>
    </row>
    <row r="6071" spans="1:18" hidden="1" x14ac:dyDescent="0.2">
      <c r="A6071" s="6">
        <v>45973</v>
      </c>
      <c r="B6071" s="2">
        <v>75091</v>
      </c>
      <c r="C6071" s="2" t="s">
        <v>6517</v>
      </c>
      <c r="D6071" s="2" t="s">
        <v>7764</v>
      </c>
      <c r="E6071" s="1">
        <v>580000</v>
      </c>
      <c r="F6071" s="8" t="s">
        <v>316</v>
      </c>
      <c r="G6071" s="1">
        <v>46400</v>
      </c>
      <c r="H6071" s="1">
        <f t="shared" si="287"/>
        <v>626400</v>
      </c>
      <c r="I6071" s="2" t="s">
        <v>1893</v>
      </c>
      <c r="J6071" s="2" t="s">
        <v>375</v>
      </c>
      <c r="K6071" s="1">
        <f>+VLOOKUP(B6071,[46]Sheet1!$A:$I,6,0)</f>
        <v>580000</v>
      </c>
      <c r="L6071" s="1">
        <f t="shared" si="286"/>
        <v>0</v>
      </c>
      <c r="M6071" s="6">
        <f>+VLOOKUP(B6071,[46]Sheet1!$A:$I,9,0)</f>
        <v>45994</v>
      </c>
      <c r="N6071" t="s">
        <v>7849</v>
      </c>
      <c r="R6071" s="4"/>
    </row>
    <row r="6072" spans="1:18" hidden="1" x14ac:dyDescent="0.2">
      <c r="A6072" s="6">
        <v>45973</v>
      </c>
      <c r="B6072" s="2">
        <v>75092</v>
      </c>
      <c r="C6072" s="2" t="s">
        <v>6517</v>
      </c>
      <c r="D6072" s="2" t="s">
        <v>7765</v>
      </c>
      <c r="E6072" s="1">
        <v>570000</v>
      </c>
      <c r="F6072" s="8" t="s">
        <v>316</v>
      </c>
      <c r="G6072" s="1">
        <v>45600</v>
      </c>
      <c r="H6072" s="1">
        <f t="shared" si="287"/>
        <v>615600</v>
      </c>
      <c r="I6072" s="2" t="s">
        <v>1893</v>
      </c>
      <c r="J6072" s="2" t="s">
        <v>375</v>
      </c>
      <c r="K6072" s="1">
        <f>+VLOOKUP(B6072,[46]Sheet1!$A:$I,6,0)</f>
        <v>570000</v>
      </c>
      <c r="L6072" s="1">
        <f t="shared" si="286"/>
        <v>0</v>
      </c>
      <c r="M6072" s="6">
        <f>+VLOOKUP(B6072,[46]Sheet1!$A:$I,9,0)</f>
        <v>45994</v>
      </c>
      <c r="N6072" t="s">
        <v>7849</v>
      </c>
      <c r="R6072" s="4"/>
    </row>
    <row r="6073" spans="1:18" hidden="1" x14ac:dyDescent="0.2">
      <c r="A6073" s="6">
        <v>45973</v>
      </c>
      <c r="B6073" s="2">
        <v>75093</v>
      </c>
      <c r="C6073" s="2" t="s">
        <v>6517</v>
      </c>
      <c r="D6073" s="2" t="s">
        <v>7766</v>
      </c>
      <c r="E6073" s="1">
        <v>4048690</v>
      </c>
      <c r="F6073" s="8" t="s">
        <v>316</v>
      </c>
      <c r="G6073" s="1">
        <v>323895</v>
      </c>
      <c r="H6073" s="1">
        <f t="shared" si="287"/>
        <v>4372585</v>
      </c>
      <c r="I6073" s="2" t="s">
        <v>1893</v>
      </c>
      <c r="J6073" s="2" t="s">
        <v>375</v>
      </c>
      <c r="K6073" s="1">
        <f>+VLOOKUP(B6073,[46]Sheet1!$A:$I,6,0)</f>
        <v>4048688</v>
      </c>
      <c r="L6073" s="1">
        <f t="shared" si="286"/>
        <v>-2</v>
      </c>
      <c r="M6073" s="6">
        <f>+VLOOKUP(B6073,[46]Sheet1!$A:$I,9,0)</f>
        <v>45994</v>
      </c>
      <c r="N6073" t="s">
        <v>7849</v>
      </c>
      <c r="R6073" s="4"/>
    </row>
    <row r="6074" spans="1:18" hidden="1" x14ac:dyDescent="0.2">
      <c r="A6074" s="6">
        <v>45974</v>
      </c>
      <c r="B6074" s="2">
        <v>262</v>
      </c>
      <c r="C6074" s="2"/>
      <c r="D6074" s="2" t="s">
        <v>7693</v>
      </c>
      <c r="E6074" s="1">
        <v>-617636</v>
      </c>
      <c r="F6074" s="8" t="s">
        <v>316</v>
      </c>
      <c r="G6074" s="1">
        <v>-49410</v>
      </c>
      <c r="H6074" s="1">
        <f t="shared" si="287"/>
        <v>-667046</v>
      </c>
      <c r="I6074" s="2" t="s">
        <v>24</v>
      </c>
      <c r="J6074" s="2" t="s">
        <v>349</v>
      </c>
      <c r="K6074" s="1">
        <f>+VLOOKUP(B6074,[46]Sheet1!$A:$I,6,0)</f>
        <v>-617636</v>
      </c>
      <c r="L6074" s="1">
        <f t="shared" si="286"/>
        <v>0</v>
      </c>
      <c r="M6074" s="6">
        <f>+VLOOKUP(B6074,[46]Sheet1!$A:$I,9,0)</f>
        <v>45994</v>
      </c>
      <c r="N6074" t="s">
        <v>7849</v>
      </c>
      <c r="R6074" s="4"/>
    </row>
    <row r="6075" spans="1:18" hidden="1" x14ac:dyDescent="0.2">
      <c r="A6075" s="6">
        <v>45974</v>
      </c>
      <c r="B6075" s="2">
        <v>69</v>
      </c>
      <c r="C6075" s="2"/>
      <c r="D6075" s="2" t="s">
        <v>7767</v>
      </c>
      <c r="E6075" s="1">
        <v>-1365888</v>
      </c>
      <c r="F6075" s="8" t="s">
        <v>316</v>
      </c>
      <c r="G6075" s="1">
        <v>-109271</v>
      </c>
      <c r="H6075" s="1">
        <f t="shared" si="287"/>
        <v>-1475159</v>
      </c>
      <c r="I6075" s="2" t="s">
        <v>2355</v>
      </c>
      <c r="J6075" s="2" t="s">
        <v>2013</v>
      </c>
      <c r="K6075" s="1">
        <f>+VLOOKUP(B6075,[46]Sheet1!$A:$I,6,0)</f>
        <v>-1365888</v>
      </c>
      <c r="L6075" s="1">
        <f t="shared" si="286"/>
        <v>0</v>
      </c>
      <c r="M6075" s="6">
        <f>+VLOOKUP(B6075,[46]Sheet1!$A:$I,9,0)</f>
        <v>45994</v>
      </c>
      <c r="N6075" t="s">
        <v>7849</v>
      </c>
      <c r="R6075" s="4"/>
    </row>
    <row r="6076" spans="1:18" hidden="1" x14ac:dyDescent="0.2">
      <c r="A6076" s="6">
        <v>45974</v>
      </c>
      <c r="B6076" s="2">
        <v>206</v>
      </c>
      <c r="C6076" s="2"/>
      <c r="D6076" s="2" t="s">
        <v>7768</v>
      </c>
      <c r="E6076" s="1">
        <v>-1906315</v>
      </c>
      <c r="F6076" s="8" t="s">
        <v>316</v>
      </c>
      <c r="G6076" s="1">
        <v>-152504</v>
      </c>
      <c r="H6076" s="1">
        <f t="shared" si="287"/>
        <v>-2058819</v>
      </c>
      <c r="I6076" s="2" t="s">
        <v>2818</v>
      </c>
      <c r="J6076" s="2" t="s">
        <v>364</v>
      </c>
      <c r="K6076" s="1">
        <f>+VLOOKUP(B6076,[46]Sheet1!$A:$I,6,0)</f>
        <v>-1906315</v>
      </c>
      <c r="L6076" s="1">
        <f t="shared" si="286"/>
        <v>0</v>
      </c>
      <c r="M6076" s="6">
        <f>+VLOOKUP(B6076,[46]Sheet1!$A:$I,9,0)</f>
        <v>45994</v>
      </c>
      <c r="N6076" t="s">
        <v>7849</v>
      </c>
      <c r="R6076" s="4"/>
    </row>
    <row r="6077" spans="1:18" hidden="1" x14ac:dyDescent="0.2">
      <c r="A6077" s="6">
        <v>45974</v>
      </c>
      <c r="B6077" s="2">
        <v>306</v>
      </c>
      <c r="C6077" s="2"/>
      <c r="D6077" s="2" t="s">
        <v>7744</v>
      </c>
      <c r="E6077" s="1">
        <v>-750435</v>
      </c>
      <c r="F6077" s="8" t="s">
        <v>316</v>
      </c>
      <c r="G6077" s="1">
        <v>-60035</v>
      </c>
      <c r="H6077" s="1">
        <f t="shared" si="287"/>
        <v>-810470</v>
      </c>
      <c r="I6077" s="2" t="s">
        <v>1900</v>
      </c>
      <c r="J6077" s="2" t="s">
        <v>441</v>
      </c>
      <c r="K6077" s="1">
        <f>+VLOOKUP(B6077,[46]Sheet1!$A:$I,6,0)</f>
        <v>-750435</v>
      </c>
      <c r="L6077" s="1">
        <f t="shared" si="286"/>
        <v>0</v>
      </c>
      <c r="M6077" s="6">
        <f>+VLOOKUP(B6077,[46]Sheet1!$A:$I,9,0)</f>
        <v>45994</v>
      </c>
      <c r="N6077" t="s">
        <v>7849</v>
      </c>
      <c r="R6077" s="4"/>
    </row>
    <row r="6078" spans="1:18" hidden="1" x14ac:dyDescent="0.2">
      <c r="A6078" s="6">
        <v>45974</v>
      </c>
      <c r="B6078" s="2">
        <v>141</v>
      </c>
      <c r="C6078" s="2"/>
      <c r="D6078" s="2" t="s">
        <v>5212</v>
      </c>
      <c r="E6078" s="1">
        <v>-1031606</v>
      </c>
      <c r="F6078" s="8" t="s">
        <v>316</v>
      </c>
      <c r="G6078" s="1">
        <v>-82528</v>
      </c>
      <c r="H6078" s="1">
        <f t="shared" si="287"/>
        <v>-1114134</v>
      </c>
      <c r="I6078" s="2" t="s">
        <v>124</v>
      </c>
      <c r="J6078" s="2" t="s">
        <v>1197</v>
      </c>
      <c r="K6078" s="1">
        <f>+VLOOKUP(B6078,[46]Sheet1!$A:$I,6,0)</f>
        <v>-1031606</v>
      </c>
      <c r="L6078" s="1">
        <f t="shared" si="286"/>
        <v>0</v>
      </c>
      <c r="M6078" s="6">
        <f>+VLOOKUP(B6078,[46]Sheet1!$A:$I,9,0)</f>
        <v>45994</v>
      </c>
      <c r="N6078" t="s">
        <v>7849</v>
      </c>
      <c r="R6078" s="4"/>
    </row>
    <row r="6079" spans="1:18" hidden="1" x14ac:dyDescent="0.2">
      <c r="A6079" s="6">
        <v>45979</v>
      </c>
      <c r="B6079" s="2">
        <v>76834</v>
      </c>
      <c r="C6079" s="2" t="s">
        <v>6517</v>
      </c>
      <c r="D6079" s="2" t="s">
        <v>7769</v>
      </c>
      <c r="E6079" s="1">
        <v>1166110</v>
      </c>
      <c r="F6079" s="8" t="s">
        <v>316</v>
      </c>
      <c r="G6079" s="1">
        <v>93289</v>
      </c>
      <c r="H6079" s="1">
        <f t="shared" si="287"/>
        <v>1259399</v>
      </c>
      <c r="I6079" s="2" t="s">
        <v>1900</v>
      </c>
      <c r="J6079" s="2" t="s">
        <v>441</v>
      </c>
      <c r="K6079" s="1" t="e">
        <f>+VLOOKUP(B6079,[47]Sheet1!$A:$I,6,0)</f>
        <v>#N/A</v>
      </c>
      <c r="L6079" s="1" t="e">
        <f t="shared" si="286"/>
        <v>#N/A</v>
      </c>
      <c r="M6079" s="6" t="e">
        <f>+VLOOKUP(B6079,[47]Sheet1!$A:$I,9,0)</f>
        <v>#N/A</v>
      </c>
      <c r="N6079" t="s">
        <v>7952</v>
      </c>
      <c r="R6079" s="4"/>
    </row>
    <row r="6080" spans="1:18" hidden="1" x14ac:dyDescent="0.2">
      <c r="A6080" s="6">
        <v>45979</v>
      </c>
      <c r="B6080" s="2">
        <v>76885</v>
      </c>
      <c r="C6080" s="2" t="s">
        <v>6517</v>
      </c>
      <c r="D6080" s="2" t="s">
        <v>7770</v>
      </c>
      <c r="E6080" s="1">
        <v>4966000</v>
      </c>
      <c r="F6080" s="8" t="s">
        <v>316</v>
      </c>
      <c r="G6080" s="1">
        <v>397280</v>
      </c>
      <c r="H6080" s="1">
        <f t="shared" si="287"/>
        <v>5363280</v>
      </c>
      <c r="I6080" s="2" t="s">
        <v>2339</v>
      </c>
      <c r="J6080" s="2" t="s">
        <v>1408</v>
      </c>
      <c r="K6080" s="1">
        <f>+VLOOKUP(B6080,[46]Sheet1!$A:$I,6,0)</f>
        <v>4966000</v>
      </c>
      <c r="L6080" s="1">
        <f t="shared" si="286"/>
        <v>0</v>
      </c>
      <c r="M6080" s="6">
        <f>+VLOOKUP(B6080,[46]Sheet1!$A:$I,9,0)</f>
        <v>45994</v>
      </c>
      <c r="N6080" t="s">
        <v>7849</v>
      </c>
      <c r="R6080" s="4"/>
    </row>
    <row r="6081" spans="1:18" hidden="1" x14ac:dyDescent="0.2">
      <c r="A6081" s="6">
        <v>45979</v>
      </c>
      <c r="B6081" s="2">
        <v>76886</v>
      </c>
      <c r="C6081" s="2" t="s">
        <v>6517</v>
      </c>
      <c r="D6081" s="2" t="s">
        <v>7771</v>
      </c>
      <c r="E6081" s="1">
        <v>558030</v>
      </c>
      <c r="F6081" s="8" t="s">
        <v>316</v>
      </c>
      <c r="G6081" s="1">
        <v>44642</v>
      </c>
      <c r="H6081" s="1">
        <f t="shared" si="287"/>
        <v>602672</v>
      </c>
      <c r="I6081" s="2" t="s">
        <v>2339</v>
      </c>
      <c r="J6081" s="2" t="s">
        <v>1408</v>
      </c>
      <c r="K6081" s="1">
        <f>+VLOOKUP(B6081,[46]Sheet1!$A:$I,6,0)</f>
        <v>558025</v>
      </c>
      <c r="L6081" s="1">
        <f t="shared" ref="L6081:L6144" si="288">+K6081-E6081</f>
        <v>-5</v>
      </c>
      <c r="M6081" s="6">
        <f>+VLOOKUP(B6081,[46]Sheet1!$A:$I,9,0)</f>
        <v>45994</v>
      </c>
      <c r="N6081" t="s">
        <v>7849</v>
      </c>
      <c r="R6081" s="4"/>
    </row>
    <row r="6082" spans="1:18" hidden="1" x14ac:dyDescent="0.2">
      <c r="A6082" s="6">
        <v>45979</v>
      </c>
      <c r="B6082" s="2">
        <v>76887</v>
      </c>
      <c r="C6082" s="2" t="s">
        <v>6517</v>
      </c>
      <c r="D6082" s="2" t="s">
        <v>7772</v>
      </c>
      <c r="E6082" s="1">
        <v>3849940</v>
      </c>
      <c r="F6082" s="8" t="s">
        <v>316</v>
      </c>
      <c r="G6082" s="1">
        <v>307995</v>
      </c>
      <c r="H6082" s="1">
        <f t="shared" ref="H6082:H6145" si="289">+E6082+G6082</f>
        <v>4157935</v>
      </c>
      <c r="I6082" s="2" t="s">
        <v>2445</v>
      </c>
      <c r="J6082" s="2" t="s">
        <v>1098</v>
      </c>
      <c r="K6082" s="1">
        <f>+VLOOKUP(B6082,[46]Sheet1!$A:$I,6,0)</f>
        <v>3849938</v>
      </c>
      <c r="L6082" s="1">
        <f t="shared" si="288"/>
        <v>-2</v>
      </c>
      <c r="M6082" s="6">
        <f>+VLOOKUP(B6082,[46]Sheet1!$A:$I,9,0)</f>
        <v>45994</v>
      </c>
      <c r="N6082" t="s">
        <v>7849</v>
      </c>
      <c r="R6082" s="4"/>
    </row>
    <row r="6083" spans="1:18" hidden="1" x14ac:dyDescent="0.2">
      <c r="A6083" s="6">
        <v>45979</v>
      </c>
      <c r="B6083" s="2">
        <v>76888</v>
      </c>
      <c r="C6083" s="2" t="s">
        <v>6517</v>
      </c>
      <c r="D6083" s="2" t="s">
        <v>7773</v>
      </c>
      <c r="E6083" s="1">
        <v>501830</v>
      </c>
      <c r="F6083" s="8" t="s">
        <v>316</v>
      </c>
      <c r="G6083" s="1">
        <v>40146</v>
      </c>
      <c r="H6083" s="1">
        <f t="shared" si="289"/>
        <v>541976</v>
      </c>
      <c r="I6083" s="2" t="s">
        <v>2818</v>
      </c>
      <c r="J6083" s="2" t="s">
        <v>364</v>
      </c>
      <c r="K6083" s="1">
        <f>+VLOOKUP(B6083,[46]Sheet1!$A:$I,6,0)</f>
        <v>501825</v>
      </c>
      <c r="L6083" s="1">
        <f t="shared" si="288"/>
        <v>-5</v>
      </c>
      <c r="M6083" s="6">
        <f>+VLOOKUP(B6083,[46]Sheet1!$A:$I,9,0)</f>
        <v>45994</v>
      </c>
      <c r="N6083" t="s">
        <v>7849</v>
      </c>
      <c r="R6083" s="4"/>
    </row>
    <row r="6084" spans="1:18" hidden="1" x14ac:dyDescent="0.2">
      <c r="A6084" s="6">
        <v>45979</v>
      </c>
      <c r="B6084" s="2">
        <v>76889</v>
      </c>
      <c r="C6084" s="2" t="s">
        <v>6517</v>
      </c>
      <c r="D6084" s="2" t="s">
        <v>7774</v>
      </c>
      <c r="E6084" s="1">
        <v>2381320</v>
      </c>
      <c r="F6084" s="8" t="s">
        <v>316</v>
      </c>
      <c r="G6084" s="1">
        <v>190506</v>
      </c>
      <c r="H6084" s="1">
        <f t="shared" si="289"/>
        <v>2571826</v>
      </c>
      <c r="I6084" s="2" t="s">
        <v>24</v>
      </c>
      <c r="J6084" s="2" t="s">
        <v>349</v>
      </c>
      <c r="K6084" s="1">
        <f>+VLOOKUP(B6084,[46]Sheet1!$A:$I,6,0)</f>
        <v>2381325</v>
      </c>
      <c r="L6084" s="1">
        <f t="shared" si="288"/>
        <v>5</v>
      </c>
      <c r="M6084" s="6">
        <f>+VLOOKUP(B6084,[46]Sheet1!$A:$I,9,0)</f>
        <v>45994</v>
      </c>
      <c r="N6084" t="s">
        <v>7849</v>
      </c>
      <c r="R6084" s="4"/>
    </row>
    <row r="6085" spans="1:18" hidden="1" x14ac:dyDescent="0.2">
      <c r="A6085" s="6">
        <v>45979</v>
      </c>
      <c r="B6085" s="2">
        <v>76890</v>
      </c>
      <c r="C6085" s="2" t="s">
        <v>6517</v>
      </c>
      <c r="D6085" s="2" t="s">
        <v>7775</v>
      </c>
      <c r="E6085" s="1">
        <v>3010980</v>
      </c>
      <c r="F6085" s="8" t="s">
        <v>316</v>
      </c>
      <c r="G6085" s="1">
        <v>240878</v>
      </c>
      <c r="H6085" s="1">
        <f t="shared" si="289"/>
        <v>3251858</v>
      </c>
      <c r="I6085" s="2" t="s">
        <v>124</v>
      </c>
      <c r="J6085" s="2" t="s">
        <v>1197</v>
      </c>
      <c r="K6085" s="1">
        <f>+VLOOKUP(B6085,[46]Sheet1!$A:$I,6,0)</f>
        <v>3010975</v>
      </c>
      <c r="L6085" s="1">
        <f t="shared" si="288"/>
        <v>-5</v>
      </c>
      <c r="M6085" s="6">
        <f>+VLOOKUP(B6085,[46]Sheet1!$A:$I,9,0)</f>
        <v>45994</v>
      </c>
      <c r="N6085" t="s">
        <v>7849</v>
      </c>
      <c r="R6085" s="4"/>
    </row>
    <row r="6086" spans="1:18" hidden="1" x14ac:dyDescent="0.2">
      <c r="A6086" s="6">
        <v>45979</v>
      </c>
      <c r="B6086" s="2">
        <v>76891</v>
      </c>
      <c r="C6086" s="2" t="s">
        <v>6517</v>
      </c>
      <c r="D6086" s="2">
        <v>27666571</v>
      </c>
      <c r="E6086" s="1">
        <v>4323320</v>
      </c>
      <c r="F6086" s="8" t="s">
        <v>316</v>
      </c>
      <c r="G6086" s="1">
        <v>345866</v>
      </c>
      <c r="H6086" s="1">
        <f t="shared" si="289"/>
        <v>4669186</v>
      </c>
      <c r="I6086" s="2" t="s">
        <v>124</v>
      </c>
      <c r="J6086" s="2" t="s">
        <v>1197</v>
      </c>
      <c r="K6086" s="1">
        <f>+VLOOKUP(B6086,[47]Sheet1!$A:$I,6,0)</f>
        <v>4512710</v>
      </c>
      <c r="L6086" s="1">
        <f t="shared" si="288"/>
        <v>189390</v>
      </c>
      <c r="M6086" s="6">
        <f>+VLOOKUP(B6086,[47]Sheet1!$A:$I,9,0)</f>
        <v>46030</v>
      </c>
      <c r="N6086" t="s">
        <v>7953</v>
      </c>
      <c r="O6086" s="37">
        <f>+B6086</f>
        <v>76891</v>
      </c>
      <c r="R6086" s="4"/>
    </row>
    <row r="6087" spans="1:18" hidden="1" x14ac:dyDescent="0.2">
      <c r="A6087" s="6">
        <v>45979</v>
      </c>
      <c r="B6087" s="2">
        <v>76892</v>
      </c>
      <c r="C6087" s="2" t="s">
        <v>6517</v>
      </c>
      <c r="D6087" s="2" t="s">
        <v>7776</v>
      </c>
      <c r="E6087" s="1">
        <v>2751120</v>
      </c>
      <c r="F6087" s="8" t="s">
        <v>316</v>
      </c>
      <c r="G6087" s="1">
        <v>220090</v>
      </c>
      <c r="H6087" s="1">
        <f t="shared" si="289"/>
        <v>2971210</v>
      </c>
      <c r="I6087" s="2" t="s">
        <v>2818</v>
      </c>
      <c r="J6087" s="2" t="s">
        <v>364</v>
      </c>
      <c r="K6087" s="1">
        <f>+VLOOKUP(B6087,[47]Sheet1!$A:$I,6,0)</f>
        <v>2751125</v>
      </c>
      <c r="L6087" s="1">
        <f t="shared" si="288"/>
        <v>5</v>
      </c>
      <c r="M6087" s="6">
        <f>+VLOOKUP(B6087,[47]Sheet1!$A:$I,9,0)</f>
        <v>46030</v>
      </c>
      <c r="N6087" t="s">
        <v>7953</v>
      </c>
      <c r="R6087" s="4"/>
    </row>
    <row r="6088" spans="1:18" hidden="1" x14ac:dyDescent="0.2">
      <c r="A6088" s="6">
        <v>45979</v>
      </c>
      <c r="B6088" s="2">
        <v>76893</v>
      </c>
      <c r="C6088" s="2" t="s">
        <v>6517</v>
      </c>
      <c r="D6088" s="2" t="s">
        <v>7777</v>
      </c>
      <c r="E6088" s="1">
        <v>501830</v>
      </c>
      <c r="F6088" s="8" t="s">
        <v>316</v>
      </c>
      <c r="G6088" s="1">
        <v>40146</v>
      </c>
      <c r="H6088" s="1">
        <f t="shared" si="289"/>
        <v>541976</v>
      </c>
      <c r="I6088" s="2" t="s">
        <v>2445</v>
      </c>
      <c r="J6088" s="2" t="s">
        <v>1098</v>
      </c>
      <c r="K6088" s="1">
        <f>+VLOOKUP(B6088,[46]Sheet1!$A:$I,6,0)</f>
        <v>501825</v>
      </c>
      <c r="L6088" s="1">
        <f t="shared" si="288"/>
        <v>-5</v>
      </c>
      <c r="M6088" s="6">
        <f>+VLOOKUP(B6088,[46]Sheet1!$A:$I,9,0)</f>
        <v>45994</v>
      </c>
      <c r="N6088" t="s">
        <v>7849</v>
      </c>
      <c r="R6088" s="4"/>
    </row>
    <row r="6089" spans="1:18" hidden="1" x14ac:dyDescent="0.2">
      <c r="A6089" s="6">
        <v>45979</v>
      </c>
      <c r="B6089" s="2">
        <v>76894</v>
      </c>
      <c r="C6089" s="2" t="s">
        <v>6517</v>
      </c>
      <c r="D6089" s="2">
        <v>22666530</v>
      </c>
      <c r="E6089" s="1">
        <v>1375560</v>
      </c>
      <c r="F6089" s="8" t="s">
        <v>316</v>
      </c>
      <c r="G6089" s="1">
        <v>110045</v>
      </c>
      <c r="H6089" s="1">
        <f t="shared" si="289"/>
        <v>1485605</v>
      </c>
      <c r="I6089" s="2" t="s">
        <v>1554</v>
      </c>
      <c r="J6089" s="2" t="s">
        <v>2830</v>
      </c>
      <c r="K6089" s="1">
        <f>+VLOOKUP(B6089,[47]Sheet1!$A:$I,6,0)</f>
        <v>1446810</v>
      </c>
      <c r="L6089" s="1">
        <f t="shared" si="288"/>
        <v>71250</v>
      </c>
      <c r="M6089" s="6">
        <f>+VLOOKUP(B6089,[47]Sheet1!$A:$I,9,0)</f>
        <v>46030</v>
      </c>
      <c r="N6089" t="s">
        <v>7953</v>
      </c>
      <c r="O6089" s="37">
        <f t="shared" ref="O6089:O6090" si="290">+B6089</f>
        <v>76894</v>
      </c>
      <c r="R6089" s="4"/>
    </row>
    <row r="6090" spans="1:18" hidden="1" x14ac:dyDescent="0.2">
      <c r="A6090" s="6">
        <v>45979</v>
      </c>
      <c r="B6090" s="2">
        <v>76895</v>
      </c>
      <c r="C6090" s="2" t="s">
        <v>6517</v>
      </c>
      <c r="D6090" s="2">
        <v>17315074</v>
      </c>
      <c r="E6090" s="1">
        <v>1982380</v>
      </c>
      <c r="F6090" s="8" t="s">
        <v>316</v>
      </c>
      <c r="G6090" s="1">
        <v>158590</v>
      </c>
      <c r="H6090" s="1">
        <f t="shared" si="289"/>
        <v>2140970</v>
      </c>
      <c r="I6090" s="2" t="s">
        <v>2339</v>
      </c>
      <c r="J6090" s="2" t="s">
        <v>1408</v>
      </c>
      <c r="K6090" s="1">
        <f>+VLOOKUP(B6090,[47]Sheet1!$A:$I,6,0)</f>
        <v>2221160</v>
      </c>
      <c r="L6090" s="1">
        <f t="shared" si="288"/>
        <v>238780</v>
      </c>
      <c r="M6090" s="6">
        <f>+VLOOKUP(B6090,[47]Sheet1!$A:$I,9,0)</f>
        <v>46030</v>
      </c>
      <c r="N6090" t="s">
        <v>7953</v>
      </c>
      <c r="O6090" s="37">
        <f t="shared" si="290"/>
        <v>76895</v>
      </c>
      <c r="R6090" s="4"/>
    </row>
    <row r="6091" spans="1:18" hidden="1" x14ac:dyDescent="0.2">
      <c r="A6091" s="6">
        <v>45979</v>
      </c>
      <c r="B6091" s="2">
        <v>76896</v>
      </c>
      <c r="C6091" s="2" t="s">
        <v>6517</v>
      </c>
      <c r="D6091" s="2" t="s">
        <v>7778</v>
      </c>
      <c r="E6091" s="1">
        <v>630000</v>
      </c>
      <c r="F6091" s="8" t="s">
        <v>316</v>
      </c>
      <c r="G6091" s="1">
        <v>50400</v>
      </c>
      <c r="H6091" s="1">
        <f t="shared" si="289"/>
        <v>680400</v>
      </c>
      <c r="I6091" s="2" t="s">
        <v>944</v>
      </c>
      <c r="J6091" s="2" t="s">
        <v>319</v>
      </c>
      <c r="K6091" s="1">
        <f>+VLOOKUP(B6091,[46]Sheet1!$A:$I,6,0)</f>
        <v>630000</v>
      </c>
      <c r="L6091" s="1">
        <f t="shared" si="288"/>
        <v>0</v>
      </c>
      <c r="M6091" s="6">
        <f>+VLOOKUP(B6091,[46]Sheet1!$A:$I,9,0)</f>
        <v>45994</v>
      </c>
      <c r="N6091" t="s">
        <v>7849</v>
      </c>
      <c r="R6091" s="4"/>
    </row>
    <row r="6092" spans="1:18" hidden="1" x14ac:dyDescent="0.2">
      <c r="A6092" s="6">
        <v>45979</v>
      </c>
      <c r="B6092" s="2">
        <v>76897</v>
      </c>
      <c r="C6092" s="2" t="s">
        <v>6517</v>
      </c>
      <c r="D6092" s="2" t="s">
        <v>7779</v>
      </c>
      <c r="E6092" s="1">
        <v>4614615</v>
      </c>
      <c r="F6092" s="8" t="s">
        <v>316</v>
      </c>
      <c r="G6092" s="1">
        <v>369169</v>
      </c>
      <c r="H6092" s="1">
        <f t="shared" si="289"/>
        <v>4983784</v>
      </c>
      <c r="I6092" s="2" t="s">
        <v>944</v>
      </c>
      <c r="J6092" s="2" t="s">
        <v>319</v>
      </c>
      <c r="K6092" s="1">
        <f>+VLOOKUP(B6092,[46]Sheet1!$A:$I,6,0)</f>
        <v>4614613</v>
      </c>
      <c r="L6092" s="1">
        <f t="shared" si="288"/>
        <v>-2</v>
      </c>
      <c r="M6092" s="6">
        <f>+VLOOKUP(B6092,[46]Sheet1!$A:$I,9,0)</f>
        <v>45994</v>
      </c>
      <c r="N6092" t="s">
        <v>7849</v>
      </c>
      <c r="R6092" s="4"/>
    </row>
    <row r="6093" spans="1:18" hidden="1" x14ac:dyDescent="0.2">
      <c r="A6093" s="6">
        <v>45979</v>
      </c>
      <c r="B6093" s="2">
        <v>76898</v>
      </c>
      <c r="C6093" s="2" t="s">
        <v>6517</v>
      </c>
      <c r="D6093" s="2">
        <v>15069846</v>
      </c>
      <c r="E6093" s="1">
        <v>630000</v>
      </c>
      <c r="F6093" s="8" t="s">
        <v>316</v>
      </c>
      <c r="G6093" s="1">
        <v>50400</v>
      </c>
      <c r="H6093" s="1">
        <f t="shared" si="289"/>
        <v>680400</v>
      </c>
      <c r="I6093" s="2" t="s">
        <v>1900</v>
      </c>
      <c r="J6093" s="2" t="s">
        <v>441</v>
      </c>
      <c r="K6093" s="1">
        <f>+VLOOKUP(B6093,[47]Sheet1!$A:$I,6,0)</f>
        <v>700000</v>
      </c>
      <c r="L6093" s="1">
        <f t="shared" si="288"/>
        <v>70000</v>
      </c>
      <c r="M6093" s="6">
        <f>+VLOOKUP(B6093,[47]Sheet1!$A:$I,9,0)</f>
        <v>46030</v>
      </c>
      <c r="N6093" t="s">
        <v>7953</v>
      </c>
      <c r="O6093" s="37">
        <f>+B6093</f>
        <v>76898</v>
      </c>
      <c r="R6093" s="4"/>
    </row>
    <row r="6094" spans="1:18" hidden="1" x14ac:dyDescent="0.2">
      <c r="A6094" s="6">
        <v>45979</v>
      </c>
      <c r="B6094" s="2">
        <v>76899</v>
      </c>
      <c r="C6094" s="2" t="s">
        <v>6517</v>
      </c>
      <c r="D6094" s="2" t="s">
        <v>7780</v>
      </c>
      <c r="E6094" s="1">
        <v>2144100</v>
      </c>
      <c r="F6094" s="8" t="s">
        <v>316</v>
      </c>
      <c r="G6094" s="1">
        <v>171528</v>
      </c>
      <c r="H6094" s="1">
        <f t="shared" si="289"/>
        <v>2315628</v>
      </c>
      <c r="I6094" s="2" t="s">
        <v>1900</v>
      </c>
      <c r="J6094" s="2" t="s">
        <v>441</v>
      </c>
      <c r="K6094" s="1">
        <f>+VLOOKUP(B6094,[46]Sheet1!$A:$I,6,0)</f>
        <v>2144100</v>
      </c>
      <c r="L6094" s="1">
        <f t="shared" si="288"/>
        <v>0</v>
      </c>
      <c r="M6094" s="6">
        <f>+VLOOKUP(B6094,[46]Sheet1!$A:$I,9,0)</f>
        <v>45994</v>
      </c>
      <c r="N6094" t="s">
        <v>7849</v>
      </c>
      <c r="R6094" s="4"/>
    </row>
    <row r="6095" spans="1:18" hidden="1" x14ac:dyDescent="0.2">
      <c r="A6095" s="6">
        <v>45979</v>
      </c>
      <c r="B6095" s="2">
        <v>76900</v>
      </c>
      <c r="C6095" s="2" t="s">
        <v>6517</v>
      </c>
      <c r="D6095" s="2">
        <v>10031558</v>
      </c>
      <c r="E6095" s="1">
        <v>9000597</v>
      </c>
      <c r="F6095" s="8" t="s">
        <v>316</v>
      </c>
      <c r="G6095" s="1">
        <v>720048</v>
      </c>
      <c r="H6095" s="1">
        <f t="shared" si="289"/>
        <v>9720645</v>
      </c>
      <c r="I6095" s="2" t="s">
        <v>2355</v>
      </c>
      <c r="J6095" s="2" t="s">
        <v>2013</v>
      </c>
      <c r="K6095" s="1">
        <f>+VLOOKUP(B6095,[47]Sheet1!$A:$I,6,0)</f>
        <v>9239377</v>
      </c>
      <c r="L6095" s="1">
        <f t="shared" si="288"/>
        <v>238780</v>
      </c>
      <c r="M6095" s="6">
        <f>+VLOOKUP(B6095,[47]Sheet1!$A:$I,9,0)</f>
        <v>46030</v>
      </c>
      <c r="N6095" t="s">
        <v>7953</v>
      </c>
      <c r="O6095" s="37">
        <f>+B6095</f>
        <v>76900</v>
      </c>
      <c r="R6095" s="4"/>
    </row>
    <row r="6096" spans="1:18" hidden="1" x14ac:dyDescent="0.2">
      <c r="A6096" s="6">
        <v>45979</v>
      </c>
      <c r="B6096" s="2">
        <v>76901</v>
      </c>
      <c r="C6096" s="2" t="s">
        <v>6517</v>
      </c>
      <c r="D6096" s="2" t="s">
        <v>7781</v>
      </c>
      <c r="E6096" s="1">
        <v>1468620</v>
      </c>
      <c r="F6096" s="8" t="s">
        <v>316</v>
      </c>
      <c r="G6096" s="1">
        <v>117490</v>
      </c>
      <c r="H6096" s="1">
        <f t="shared" si="289"/>
        <v>1586110</v>
      </c>
      <c r="I6096" s="2" t="s">
        <v>2119</v>
      </c>
      <c r="J6096" s="2" t="s">
        <v>1150</v>
      </c>
      <c r="K6096" s="1">
        <f>+VLOOKUP(B6096,[46]Sheet1!$A:$I,6,0)</f>
        <v>1468625</v>
      </c>
      <c r="L6096" s="1">
        <f t="shared" si="288"/>
        <v>5</v>
      </c>
      <c r="M6096" s="6">
        <f>+VLOOKUP(B6096,[46]Sheet1!$A:$I,9,0)</f>
        <v>45994</v>
      </c>
      <c r="N6096" t="s">
        <v>7849</v>
      </c>
      <c r="R6096" s="4"/>
    </row>
    <row r="6097" spans="1:18" hidden="1" x14ac:dyDescent="0.2">
      <c r="A6097" s="6">
        <v>45979</v>
      </c>
      <c r="B6097" s="2">
        <v>76902</v>
      </c>
      <c r="C6097" s="2" t="s">
        <v>6517</v>
      </c>
      <c r="D6097" s="2" t="s">
        <v>7782</v>
      </c>
      <c r="E6097" s="1">
        <v>501830</v>
      </c>
      <c r="F6097" s="8" t="s">
        <v>316</v>
      </c>
      <c r="G6097" s="1">
        <v>40146</v>
      </c>
      <c r="H6097" s="1">
        <f t="shared" si="289"/>
        <v>541976</v>
      </c>
      <c r="I6097" s="2" t="s">
        <v>2119</v>
      </c>
      <c r="J6097" s="2" t="s">
        <v>1150</v>
      </c>
      <c r="K6097" s="1">
        <f>+VLOOKUP(B6097,[46]Sheet1!$A:$I,6,0)</f>
        <v>501825</v>
      </c>
      <c r="L6097" s="1">
        <f t="shared" si="288"/>
        <v>-5</v>
      </c>
      <c r="M6097" s="6">
        <f>+VLOOKUP(B6097,[46]Sheet1!$A:$I,9,0)</f>
        <v>45994</v>
      </c>
      <c r="N6097" t="s">
        <v>7849</v>
      </c>
      <c r="R6097" s="4"/>
    </row>
    <row r="6098" spans="1:18" hidden="1" x14ac:dyDescent="0.2">
      <c r="A6098" s="6">
        <v>45980</v>
      </c>
      <c r="B6098" s="2">
        <v>242</v>
      </c>
      <c r="C6098" s="2"/>
      <c r="D6098" s="2" t="s">
        <v>7424</v>
      </c>
      <c r="E6098" s="1">
        <v>-1200000</v>
      </c>
      <c r="F6098" s="8" t="s">
        <v>316</v>
      </c>
      <c r="G6098" s="1">
        <v>-96000</v>
      </c>
      <c r="H6098" s="1">
        <f t="shared" si="289"/>
        <v>-1296000</v>
      </c>
      <c r="I6098" s="2" t="s">
        <v>944</v>
      </c>
      <c r="J6098" s="2" t="s">
        <v>319</v>
      </c>
      <c r="K6098" s="1">
        <f>+VLOOKUP(B6098,[46]Sheet1!$A:$I,6,0)</f>
        <v>-1200000</v>
      </c>
      <c r="L6098" s="1">
        <f t="shared" si="288"/>
        <v>0</v>
      </c>
      <c r="M6098" s="6">
        <f>+VLOOKUP(B6098,[46]Sheet1!$A:$I,9,0)</f>
        <v>45994</v>
      </c>
      <c r="N6098" t="s">
        <v>7849</v>
      </c>
      <c r="R6098" s="4"/>
    </row>
    <row r="6099" spans="1:18" hidden="1" x14ac:dyDescent="0.2">
      <c r="A6099" s="6">
        <v>45980</v>
      </c>
      <c r="B6099" s="2">
        <v>77004</v>
      </c>
      <c r="C6099" s="2" t="s">
        <v>6517</v>
      </c>
      <c r="D6099" s="2" t="s">
        <v>7783</v>
      </c>
      <c r="E6099" s="1">
        <v>2381320</v>
      </c>
      <c r="F6099" s="8" t="s">
        <v>316</v>
      </c>
      <c r="G6099" s="1">
        <v>190506</v>
      </c>
      <c r="H6099" s="1">
        <f t="shared" si="289"/>
        <v>2571826</v>
      </c>
      <c r="I6099" s="2" t="s">
        <v>2355</v>
      </c>
      <c r="J6099" s="2" t="s">
        <v>2013</v>
      </c>
      <c r="K6099" s="1">
        <f>+VLOOKUP(B6099,[46]Sheet1!$A:$I,6,0)</f>
        <v>2381325</v>
      </c>
      <c r="L6099" s="1">
        <f t="shared" si="288"/>
        <v>5</v>
      </c>
      <c r="M6099" s="6">
        <f>+VLOOKUP(B6099,[46]Sheet1!$A:$I,9,0)</f>
        <v>45994</v>
      </c>
      <c r="N6099" t="s">
        <v>7849</v>
      </c>
      <c r="R6099" s="4"/>
    </row>
    <row r="6100" spans="1:18" hidden="1" x14ac:dyDescent="0.2">
      <c r="A6100" s="6">
        <v>45980</v>
      </c>
      <c r="B6100" s="2">
        <v>77005</v>
      </c>
      <c r="C6100" s="2" t="s">
        <v>6517</v>
      </c>
      <c r="D6100" s="2">
        <v>12165306</v>
      </c>
      <c r="E6100" s="1">
        <v>7633960</v>
      </c>
      <c r="F6100" s="8" t="s">
        <v>316</v>
      </c>
      <c r="G6100" s="1">
        <v>610717</v>
      </c>
      <c r="H6100" s="1">
        <f t="shared" si="289"/>
        <v>8244677</v>
      </c>
      <c r="I6100" s="2" t="s">
        <v>2355</v>
      </c>
      <c r="J6100" s="2" t="s">
        <v>2013</v>
      </c>
      <c r="K6100" s="1">
        <f>+VLOOKUP(B6100,[47]Sheet1!$A:$I,6,0)</f>
        <v>7992130</v>
      </c>
      <c r="L6100" s="1">
        <f t="shared" si="288"/>
        <v>358170</v>
      </c>
      <c r="M6100" s="6">
        <f>+VLOOKUP(B6100,[47]Sheet1!$A:$I,9,0)</f>
        <v>46030</v>
      </c>
      <c r="N6100" t="s">
        <v>7953</v>
      </c>
      <c r="O6100" s="37">
        <f>+B6100</f>
        <v>77005</v>
      </c>
      <c r="R6100" s="4"/>
    </row>
    <row r="6101" spans="1:18" hidden="1" x14ac:dyDescent="0.2">
      <c r="A6101" s="6">
        <v>45980</v>
      </c>
      <c r="B6101" s="2">
        <v>77006</v>
      </c>
      <c r="C6101" s="2" t="s">
        <v>6517</v>
      </c>
      <c r="D6101" s="2" t="s">
        <v>7784</v>
      </c>
      <c r="E6101" s="1">
        <v>991190</v>
      </c>
      <c r="F6101" s="8" t="s">
        <v>316</v>
      </c>
      <c r="G6101" s="1">
        <v>79295</v>
      </c>
      <c r="H6101" s="1">
        <f t="shared" si="289"/>
        <v>1070485</v>
      </c>
      <c r="I6101" s="2" t="s">
        <v>1222</v>
      </c>
      <c r="J6101" s="2" t="s">
        <v>915</v>
      </c>
      <c r="K6101" s="1">
        <f>+VLOOKUP(B6101,[46]Sheet1!$A:$I,6,0)</f>
        <v>991188</v>
      </c>
      <c r="L6101" s="1">
        <f t="shared" si="288"/>
        <v>-2</v>
      </c>
      <c r="M6101" s="6">
        <f>+VLOOKUP(B6101,[46]Sheet1!$A:$I,9,0)</f>
        <v>45994</v>
      </c>
      <c r="N6101" t="s">
        <v>7849</v>
      </c>
      <c r="R6101" s="4"/>
    </row>
    <row r="6102" spans="1:18" hidden="1" x14ac:dyDescent="0.2">
      <c r="A6102" s="6">
        <v>45981</v>
      </c>
      <c r="B6102" s="2">
        <v>77872</v>
      </c>
      <c r="C6102" s="2" t="s">
        <v>6517</v>
      </c>
      <c r="D6102" s="2" t="s">
        <v>7785</v>
      </c>
      <c r="E6102" s="1">
        <v>1982380</v>
      </c>
      <c r="F6102" s="8" t="s">
        <v>316</v>
      </c>
      <c r="G6102" s="1">
        <v>158590</v>
      </c>
      <c r="H6102" s="1">
        <f t="shared" si="289"/>
        <v>2140970</v>
      </c>
      <c r="I6102" s="2" t="s">
        <v>944</v>
      </c>
      <c r="J6102" s="2" t="s">
        <v>319</v>
      </c>
      <c r="K6102" s="1">
        <f>+VLOOKUP(B6102,[46]Sheet1!$A:$I,6,0)</f>
        <v>1982375</v>
      </c>
      <c r="L6102" s="1">
        <f t="shared" si="288"/>
        <v>-5</v>
      </c>
      <c r="M6102" s="6">
        <f>+VLOOKUP(B6102,[46]Sheet1!$A:$I,9,0)</f>
        <v>45994</v>
      </c>
      <c r="N6102" t="s">
        <v>7849</v>
      </c>
      <c r="R6102" s="4"/>
    </row>
    <row r="6103" spans="1:18" hidden="1" x14ac:dyDescent="0.2">
      <c r="A6103" s="6">
        <v>45981</v>
      </c>
      <c r="B6103" s="2">
        <v>77873</v>
      </c>
      <c r="C6103" s="2" t="s">
        <v>6517</v>
      </c>
      <c r="D6103" s="2" t="s">
        <v>7786</v>
      </c>
      <c r="E6103" s="1">
        <v>1468620</v>
      </c>
      <c r="F6103" s="8" t="s">
        <v>316</v>
      </c>
      <c r="G6103" s="1">
        <v>117490</v>
      </c>
      <c r="H6103" s="1">
        <f t="shared" si="289"/>
        <v>1586110</v>
      </c>
      <c r="I6103" s="2" t="s">
        <v>124</v>
      </c>
      <c r="J6103" s="2" t="s">
        <v>1197</v>
      </c>
      <c r="K6103" s="1">
        <f>+VLOOKUP(B6103,[46]Sheet1!$A:$I,6,0)</f>
        <v>1468625</v>
      </c>
      <c r="L6103" s="1">
        <f t="shared" si="288"/>
        <v>5</v>
      </c>
      <c r="M6103" s="6">
        <f>+VLOOKUP(B6103,[46]Sheet1!$A:$I,9,0)</f>
        <v>45994</v>
      </c>
      <c r="N6103" t="s">
        <v>7849</v>
      </c>
      <c r="R6103" s="4"/>
    </row>
    <row r="6104" spans="1:18" hidden="1" x14ac:dyDescent="0.2">
      <c r="A6104" s="6">
        <v>45981</v>
      </c>
      <c r="B6104" s="2">
        <v>77874</v>
      </c>
      <c r="C6104" s="2" t="s">
        <v>6517</v>
      </c>
      <c r="D6104" s="2" t="s">
        <v>7787</v>
      </c>
      <c r="E6104" s="1">
        <v>558030</v>
      </c>
      <c r="F6104" s="8" t="s">
        <v>316</v>
      </c>
      <c r="G6104" s="1">
        <v>44642</v>
      </c>
      <c r="H6104" s="1">
        <f t="shared" si="289"/>
        <v>602672</v>
      </c>
      <c r="I6104" s="2" t="s">
        <v>24</v>
      </c>
      <c r="J6104" s="2" t="s">
        <v>349</v>
      </c>
      <c r="K6104" s="1">
        <f>+VLOOKUP(B6104,[46]Sheet1!$A:$I,6,0)</f>
        <v>558025</v>
      </c>
      <c r="L6104" s="1">
        <f t="shared" si="288"/>
        <v>-5</v>
      </c>
      <c r="M6104" s="6">
        <f>+VLOOKUP(B6104,[46]Sheet1!$A:$I,9,0)</f>
        <v>45994</v>
      </c>
      <c r="N6104" t="s">
        <v>7849</v>
      </c>
      <c r="R6104" s="4"/>
    </row>
    <row r="6105" spans="1:18" hidden="1" x14ac:dyDescent="0.2">
      <c r="A6105" s="6">
        <v>45981</v>
      </c>
      <c r="B6105" s="2">
        <v>77875</v>
      </c>
      <c r="C6105" s="2" t="s">
        <v>6517</v>
      </c>
      <c r="D6105" s="2" t="s">
        <v>7788</v>
      </c>
      <c r="E6105" s="1">
        <v>708579</v>
      </c>
      <c r="F6105" s="8" t="s">
        <v>316</v>
      </c>
      <c r="G6105" s="1">
        <v>56686</v>
      </c>
      <c r="H6105" s="1">
        <f t="shared" si="289"/>
        <v>765265</v>
      </c>
      <c r="I6105" s="2" t="s">
        <v>24</v>
      </c>
      <c r="J6105" s="2" t="s">
        <v>349</v>
      </c>
      <c r="K6105" s="1">
        <f>+VLOOKUP(B6105,[46]Sheet1!$A:$I,6,0)</f>
        <v>708575</v>
      </c>
      <c r="L6105" s="1">
        <f t="shared" si="288"/>
        <v>-4</v>
      </c>
      <c r="M6105" s="6">
        <f>+VLOOKUP(B6105,[46]Sheet1!$A:$I,9,0)</f>
        <v>45994</v>
      </c>
      <c r="N6105" t="s">
        <v>7849</v>
      </c>
      <c r="R6105" s="4"/>
    </row>
    <row r="6106" spans="1:18" hidden="1" x14ac:dyDescent="0.2">
      <c r="A6106" s="6">
        <v>45981</v>
      </c>
      <c r="B6106" s="2">
        <v>77876</v>
      </c>
      <c r="C6106" s="2" t="s">
        <v>6517</v>
      </c>
      <c r="D6106" s="2" t="s">
        <v>7789</v>
      </c>
      <c r="E6106" s="1">
        <v>2702130</v>
      </c>
      <c r="F6106" s="8" t="s">
        <v>316</v>
      </c>
      <c r="G6106" s="1">
        <v>216170</v>
      </c>
      <c r="H6106" s="1">
        <f t="shared" si="289"/>
        <v>2918300</v>
      </c>
      <c r="I6106" s="2" t="s">
        <v>1222</v>
      </c>
      <c r="J6106" s="2" t="s">
        <v>915</v>
      </c>
      <c r="K6106" s="1">
        <f>+VLOOKUP(B6106,[46]Sheet1!$A:$I,6,0)</f>
        <v>2702125</v>
      </c>
      <c r="L6106" s="1">
        <f t="shared" si="288"/>
        <v>-5</v>
      </c>
      <c r="M6106" s="6">
        <f>+VLOOKUP(B6106,[46]Sheet1!$A:$I,9,0)</f>
        <v>45994</v>
      </c>
      <c r="N6106" t="s">
        <v>7849</v>
      </c>
      <c r="R6106" s="4"/>
    </row>
    <row r="6107" spans="1:18" hidden="1" x14ac:dyDescent="0.2">
      <c r="A6107" s="6">
        <v>45982</v>
      </c>
      <c r="B6107" s="2">
        <v>77951</v>
      </c>
      <c r="C6107" s="2" t="s">
        <v>6517</v>
      </c>
      <c r="D6107" s="2" t="s">
        <v>7790</v>
      </c>
      <c r="E6107" s="1">
        <v>4049930</v>
      </c>
      <c r="F6107" s="8" t="s">
        <v>316</v>
      </c>
      <c r="G6107" s="1">
        <v>323994</v>
      </c>
      <c r="H6107" s="1">
        <f t="shared" si="289"/>
        <v>4373924</v>
      </c>
      <c r="I6107" s="2" t="s">
        <v>1893</v>
      </c>
      <c r="J6107" s="2" t="s">
        <v>375</v>
      </c>
      <c r="K6107" s="1">
        <f>+VLOOKUP(B6107,[46]Sheet1!$A:$I,6,0)</f>
        <v>4049925</v>
      </c>
      <c r="L6107" s="1">
        <f t="shared" si="288"/>
        <v>-5</v>
      </c>
      <c r="M6107" s="6">
        <f>+VLOOKUP(B6107,[46]Sheet1!$A:$I,9,0)</f>
        <v>45994</v>
      </c>
      <c r="N6107" t="s">
        <v>7849</v>
      </c>
      <c r="R6107" s="4"/>
    </row>
    <row r="6108" spans="1:18" hidden="1" x14ac:dyDescent="0.2">
      <c r="A6108" s="6">
        <v>45982</v>
      </c>
      <c r="B6108" s="2">
        <v>77952</v>
      </c>
      <c r="C6108" s="2" t="s">
        <v>6517</v>
      </c>
      <c r="D6108" s="2" t="s">
        <v>7791</v>
      </c>
      <c r="E6108" s="1">
        <v>536025</v>
      </c>
      <c r="F6108" s="8" t="s">
        <v>316</v>
      </c>
      <c r="G6108" s="1">
        <v>42882</v>
      </c>
      <c r="H6108" s="1">
        <f t="shared" si="289"/>
        <v>578907</v>
      </c>
      <c r="I6108" s="2" t="s">
        <v>1893</v>
      </c>
      <c r="J6108" s="2" t="s">
        <v>375</v>
      </c>
      <c r="K6108" s="1">
        <f>+VLOOKUP(B6108,[46]Sheet1!$A:$I,6,0)</f>
        <v>536025</v>
      </c>
      <c r="L6108" s="1">
        <f t="shared" si="288"/>
        <v>0</v>
      </c>
      <c r="M6108" s="6">
        <f>+VLOOKUP(B6108,[46]Sheet1!$A:$I,9,0)</f>
        <v>45994</v>
      </c>
      <c r="N6108" t="s">
        <v>7849</v>
      </c>
      <c r="R6108" s="4"/>
    </row>
    <row r="6109" spans="1:18" hidden="1" x14ac:dyDescent="0.2">
      <c r="A6109" s="6">
        <v>45982</v>
      </c>
      <c r="B6109" s="2">
        <v>77953</v>
      </c>
      <c r="C6109" s="2" t="s">
        <v>6517</v>
      </c>
      <c r="D6109" s="2" t="s">
        <v>7792</v>
      </c>
      <c r="E6109" s="1">
        <v>11105800</v>
      </c>
      <c r="F6109" s="8" t="s">
        <v>316</v>
      </c>
      <c r="G6109" s="1">
        <v>888464</v>
      </c>
      <c r="H6109" s="1">
        <f t="shared" si="289"/>
        <v>11994264</v>
      </c>
      <c r="I6109" s="2" t="s">
        <v>1893</v>
      </c>
      <c r="J6109" s="2" t="s">
        <v>375</v>
      </c>
      <c r="K6109" s="1">
        <f>+VLOOKUP(B6109,[46]Sheet1!$A:$I,6,0)</f>
        <v>11105800</v>
      </c>
      <c r="L6109" s="1">
        <f t="shared" si="288"/>
        <v>0</v>
      </c>
      <c r="M6109" s="6">
        <f>+VLOOKUP(B6109,[46]Sheet1!$A:$I,9,0)</f>
        <v>45994</v>
      </c>
      <c r="N6109" t="s">
        <v>7849</v>
      </c>
      <c r="R6109" s="4"/>
    </row>
    <row r="6110" spans="1:18" hidden="1" x14ac:dyDescent="0.2">
      <c r="A6110" s="6">
        <v>45982</v>
      </c>
      <c r="B6110" s="2">
        <v>77964</v>
      </c>
      <c r="C6110" s="2" t="s">
        <v>6517</v>
      </c>
      <c r="D6110" s="2" t="s">
        <v>7793</v>
      </c>
      <c r="E6110" s="1">
        <v>213280</v>
      </c>
      <c r="F6110" s="8" t="s">
        <v>316</v>
      </c>
      <c r="G6110" s="1">
        <v>17062</v>
      </c>
      <c r="H6110" s="1">
        <f t="shared" si="289"/>
        <v>230342</v>
      </c>
      <c r="I6110" s="2" t="s">
        <v>1893</v>
      </c>
      <c r="J6110" s="2" t="s">
        <v>375</v>
      </c>
      <c r="K6110" s="1">
        <f>+VLOOKUP(B6110,[46]Sheet1!$A:$I,6,0)</f>
        <v>213275</v>
      </c>
      <c r="L6110" s="1">
        <f t="shared" si="288"/>
        <v>-5</v>
      </c>
      <c r="M6110" s="6">
        <f>+VLOOKUP(B6110,[46]Sheet1!$A:$I,9,0)</f>
        <v>45994</v>
      </c>
      <c r="N6110" t="s">
        <v>7849</v>
      </c>
      <c r="R6110" s="4"/>
    </row>
    <row r="6111" spans="1:18" hidden="1" x14ac:dyDescent="0.2">
      <c r="A6111" s="6">
        <v>45982</v>
      </c>
      <c r="B6111" s="2">
        <v>77966</v>
      </c>
      <c r="C6111" s="2" t="s">
        <v>6517</v>
      </c>
      <c r="D6111" s="2" t="s">
        <v>7794</v>
      </c>
      <c r="E6111" s="1">
        <v>970000</v>
      </c>
      <c r="F6111" s="8" t="s">
        <v>316</v>
      </c>
      <c r="G6111" s="1">
        <v>77600</v>
      </c>
      <c r="H6111" s="1">
        <f t="shared" si="289"/>
        <v>1047600</v>
      </c>
      <c r="I6111" s="2" t="s">
        <v>1893</v>
      </c>
      <c r="J6111" s="2" t="s">
        <v>375</v>
      </c>
      <c r="K6111" s="1">
        <f>+VLOOKUP(B6111,[46]Sheet1!$A:$I,6,0)</f>
        <v>970000</v>
      </c>
      <c r="L6111" s="1">
        <f t="shared" si="288"/>
        <v>0</v>
      </c>
      <c r="M6111" s="6">
        <f>+VLOOKUP(B6111,[46]Sheet1!$A:$I,9,0)</f>
        <v>45994</v>
      </c>
      <c r="N6111" t="s">
        <v>7849</v>
      </c>
      <c r="R6111" s="4"/>
    </row>
    <row r="6112" spans="1:18" hidden="1" x14ac:dyDescent="0.2">
      <c r="A6112" s="6">
        <v>45982</v>
      </c>
      <c r="B6112" s="2">
        <v>77967</v>
      </c>
      <c r="C6112" s="2" t="s">
        <v>6517</v>
      </c>
      <c r="D6112" s="2" t="s">
        <v>7795</v>
      </c>
      <c r="E6112" s="1">
        <v>506030</v>
      </c>
      <c r="F6112" s="8" t="s">
        <v>316</v>
      </c>
      <c r="G6112" s="1">
        <v>40482</v>
      </c>
      <c r="H6112" s="1">
        <f t="shared" si="289"/>
        <v>546512</v>
      </c>
      <c r="I6112" s="2" t="s">
        <v>1893</v>
      </c>
      <c r="J6112" s="2" t="s">
        <v>375</v>
      </c>
      <c r="K6112" s="1">
        <f>+VLOOKUP(B6112,[46]Sheet1!$A:$I,6,0)</f>
        <v>506025</v>
      </c>
      <c r="L6112" s="1">
        <f t="shared" si="288"/>
        <v>-5</v>
      </c>
      <c r="M6112" s="6">
        <f>+VLOOKUP(B6112,[46]Sheet1!$A:$I,9,0)</f>
        <v>45994</v>
      </c>
      <c r="N6112" t="s">
        <v>7849</v>
      </c>
      <c r="R6112" s="4"/>
    </row>
    <row r="6113" spans="1:18" hidden="1" x14ac:dyDescent="0.2">
      <c r="A6113" s="6">
        <v>45982</v>
      </c>
      <c r="B6113" s="2">
        <v>77968</v>
      </c>
      <c r="C6113" s="2" t="s">
        <v>6517</v>
      </c>
      <c r="D6113" s="2" t="s">
        <v>7796</v>
      </c>
      <c r="E6113" s="1">
        <v>460000</v>
      </c>
      <c r="F6113" s="8" t="s">
        <v>316</v>
      </c>
      <c r="G6113" s="1">
        <v>36800</v>
      </c>
      <c r="H6113" s="1">
        <f t="shared" si="289"/>
        <v>496800</v>
      </c>
      <c r="I6113" s="2" t="s">
        <v>1893</v>
      </c>
      <c r="J6113" s="2" t="s">
        <v>375</v>
      </c>
      <c r="K6113" s="1">
        <f>+VLOOKUP(B6113,[46]Sheet1!$A:$I,6,0)</f>
        <v>460000</v>
      </c>
      <c r="L6113" s="1">
        <f t="shared" si="288"/>
        <v>0</v>
      </c>
      <c r="M6113" s="6">
        <f>+VLOOKUP(B6113,[46]Sheet1!$A:$I,9,0)</f>
        <v>45994</v>
      </c>
      <c r="N6113" t="s">
        <v>7849</v>
      </c>
      <c r="R6113" s="4"/>
    </row>
    <row r="6114" spans="1:18" hidden="1" x14ac:dyDescent="0.2">
      <c r="A6114" s="6">
        <v>45982</v>
      </c>
      <c r="B6114" s="2">
        <v>77969</v>
      </c>
      <c r="C6114" s="2" t="s">
        <v>6517</v>
      </c>
      <c r="D6114" s="2" t="s">
        <v>7797</v>
      </c>
      <c r="E6114" s="1">
        <v>3689780</v>
      </c>
      <c r="F6114" s="8" t="s">
        <v>316</v>
      </c>
      <c r="G6114" s="1">
        <v>295182</v>
      </c>
      <c r="H6114" s="1">
        <f t="shared" si="289"/>
        <v>3984962</v>
      </c>
      <c r="I6114" s="2" t="s">
        <v>1893</v>
      </c>
      <c r="J6114" s="2" t="s">
        <v>375</v>
      </c>
      <c r="K6114" s="1">
        <f>+VLOOKUP(B6114,[46]Sheet1!$A:$I,6,0)</f>
        <v>3689775</v>
      </c>
      <c r="L6114" s="1">
        <f t="shared" si="288"/>
        <v>-5</v>
      </c>
      <c r="M6114" s="6">
        <f>+VLOOKUP(B6114,[46]Sheet1!$A:$I,9,0)</f>
        <v>45994</v>
      </c>
      <c r="N6114" t="s">
        <v>7849</v>
      </c>
      <c r="R6114" s="4"/>
    </row>
    <row r="6115" spans="1:18" hidden="1" x14ac:dyDescent="0.2">
      <c r="A6115" s="6">
        <v>45982</v>
      </c>
      <c r="B6115" s="2">
        <v>77970</v>
      </c>
      <c r="C6115" s="2" t="s">
        <v>6517</v>
      </c>
      <c r="D6115" s="2" t="s">
        <v>7798</v>
      </c>
      <c r="E6115" s="1">
        <v>2817440</v>
      </c>
      <c r="F6115" s="8" t="s">
        <v>316</v>
      </c>
      <c r="G6115" s="1">
        <v>225395</v>
      </c>
      <c r="H6115" s="1">
        <f t="shared" si="289"/>
        <v>3042835</v>
      </c>
      <c r="I6115" s="2" t="s">
        <v>1893</v>
      </c>
      <c r="J6115" s="2" t="s">
        <v>375</v>
      </c>
      <c r="K6115" s="1">
        <f>+VLOOKUP(B6115,[46]Sheet1!$A:$I,6,0)</f>
        <v>2817438</v>
      </c>
      <c r="L6115" s="1">
        <f t="shared" si="288"/>
        <v>-2</v>
      </c>
      <c r="M6115" s="6">
        <f>+VLOOKUP(B6115,[46]Sheet1!$A:$I,9,0)</f>
        <v>45994</v>
      </c>
      <c r="N6115" t="s">
        <v>7849</v>
      </c>
      <c r="R6115" s="4"/>
    </row>
    <row r="6116" spans="1:18" hidden="1" x14ac:dyDescent="0.2">
      <c r="A6116" s="6">
        <v>45982</v>
      </c>
      <c r="B6116" s="2">
        <v>77971</v>
      </c>
      <c r="C6116" s="2" t="s">
        <v>6517</v>
      </c>
      <c r="D6116" s="2" t="s">
        <v>7799</v>
      </c>
      <c r="E6116" s="1">
        <v>4100855</v>
      </c>
      <c r="F6116" s="8" t="s">
        <v>316</v>
      </c>
      <c r="G6116" s="1">
        <v>328068</v>
      </c>
      <c r="H6116" s="1">
        <f t="shared" si="289"/>
        <v>4428923</v>
      </c>
      <c r="I6116" s="2" t="s">
        <v>1893</v>
      </c>
      <c r="J6116" s="2" t="s">
        <v>375</v>
      </c>
      <c r="K6116" s="1">
        <f>+VLOOKUP(B6116,[46]Sheet1!$A:$I,6,0)</f>
        <v>4100850</v>
      </c>
      <c r="L6116" s="1">
        <f t="shared" si="288"/>
        <v>-5</v>
      </c>
      <c r="M6116" s="6">
        <f>+VLOOKUP(B6116,[46]Sheet1!$A:$I,9,0)</f>
        <v>45994</v>
      </c>
      <c r="N6116" t="s">
        <v>7849</v>
      </c>
      <c r="R6116" s="4"/>
    </row>
    <row r="6117" spans="1:18" hidden="1" x14ac:dyDescent="0.2">
      <c r="A6117" s="6">
        <v>45982</v>
      </c>
      <c r="B6117" s="2">
        <v>78348</v>
      </c>
      <c r="C6117" s="2" t="s">
        <v>6517</v>
      </c>
      <c r="D6117" s="2" t="s">
        <v>7800</v>
      </c>
      <c r="E6117" s="1">
        <v>4955950</v>
      </c>
      <c r="F6117" s="8" t="s">
        <v>316</v>
      </c>
      <c r="G6117" s="1">
        <v>396476</v>
      </c>
      <c r="H6117" s="1">
        <f t="shared" si="289"/>
        <v>5352426</v>
      </c>
      <c r="I6117" s="2" t="s">
        <v>1893</v>
      </c>
      <c r="J6117" s="2" t="s">
        <v>375</v>
      </c>
      <c r="K6117" s="1">
        <f>+VLOOKUP(B6117,[46]Sheet1!$A:$I,6,0)</f>
        <v>4955950</v>
      </c>
      <c r="L6117" s="1">
        <f t="shared" si="288"/>
        <v>0</v>
      </c>
      <c r="M6117" s="6">
        <f>+VLOOKUP(B6117,[46]Sheet1!$A:$I,9,0)</f>
        <v>45994</v>
      </c>
      <c r="N6117" t="s">
        <v>7849</v>
      </c>
      <c r="R6117" s="4"/>
    </row>
    <row r="6118" spans="1:18" hidden="1" x14ac:dyDescent="0.2">
      <c r="A6118" s="6">
        <v>45983</v>
      </c>
      <c r="B6118" s="2">
        <v>78416</v>
      </c>
      <c r="C6118" s="2" t="s">
        <v>6517</v>
      </c>
      <c r="D6118" s="2" t="s">
        <v>7801</v>
      </c>
      <c r="E6118" s="1">
        <v>2986040</v>
      </c>
      <c r="F6118" s="8" t="s">
        <v>316</v>
      </c>
      <c r="G6118" s="1">
        <v>238883</v>
      </c>
      <c r="H6118" s="1">
        <f t="shared" si="289"/>
        <v>3224923</v>
      </c>
      <c r="I6118" s="2" t="s">
        <v>2355</v>
      </c>
      <c r="J6118" s="2" t="s">
        <v>2013</v>
      </c>
      <c r="K6118" s="1">
        <f>+VLOOKUP(B6118,[46]Sheet1!$A:$I,6,0)</f>
        <v>2986038</v>
      </c>
      <c r="L6118" s="1">
        <f t="shared" si="288"/>
        <v>-2</v>
      </c>
      <c r="M6118" s="6">
        <f>+VLOOKUP(B6118,[46]Sheet1!$A:$I,9,0)</f>
        <v>45994</v>
      </c>
      <c r="N6118" t="s">
        <v>7849</v>
      </c>
      <c r="R6118" s="4"/>
    </row>
    <row r="6119" spans="1:18" hidden="1" x14ac:dyDescent="0.2">
      <c r="A6119" s="6">
        <v>45983</v>
      </c>
      <c r="B6119" s="2">
        <v>78417</v>
      </c>
      <c r="C6119" s="2" t="s">
        <v>6517</v>
      </c>
      <c r="D6119" s="2" t="s">
        <v>7802</v>
      </c>
      <c r="E6119" s="1">
        <v>2381320</v>
      </c>
      <c r="F6119" s="8" t="s">
        <v>316</v>
      </c>
      <c r="G6119" s="1">
        <v>190506</v>
      </c>
      <c r="H6119" s="1">
        <f t="shared" si="289"/>
        <v>2571826</v>
      </c>
      <c r="I6119" s="2" t="s">
        <v>2119</v>
      </c>
      <c r="J6119" s="2" t="s">
        <v>1150</v>
      </c>
      <c r="K6119" s="1">
        <f>+VLOOKUP(B6119,[46]Sheet1!$A:$I,6,0)</f>
        <v>2381325</v>
      </c>
      <c r="L6119" s="1">
        <f t="shared" si="288"/>
        <v>5</v>
      </c>
      <c r="M6119" s="6">
        <f>+VLOOKUP(B6119,[46]Sheet1!$A:$I,9,0)</f>
        <v>45994</v>
      </c>
      <c r="N6119" t="s">
        <v>7849</v>
      </c>
      <c r="R6119" s="4"/>
    </row>
    <row r="6120" spans="1:18" hidden="1" x14ac:dyDescent="0.2">
      <c r="A6120" s="6">
        <v>45983</v>
      </c>
      <c r="B6120" s="2">
        <v>78418</v>
      </c>
      <c r="C6120" s="2" t="s">
        <v>6517</v>
      </c>
      <c r="D6120" s="2" t="s">
        <v>7803</v>
      </c>
      <c r="E6120" s="1">
        <v>903415</v>
      </c>
      <c r="F6120" s="8" t="s">
        <v>316</v>
      </c>
      <c r="G6120" s="1">
        <v>72273</v>
      </c>
      <c r="H6120" s="1">
        <f t="shared" si="289"/>
        <v>975688</v>
      </c>
      <c r="I6120" s="2" t="s">
        <v>2355</v>
      </c>
      <c r="J6120" s="2" t="s">
        <v>2013</v>
      </c>
      <c r="K6120" s="1">
        <f>+VLOOKUP(B6120,[46]Sheet1!$A:$I,6,0)</f>
        <v>903413</v>
      </c>
      <c r="L6120" s="1">
        <f t="shared" si="288"/>
        <v>-2</v>
      </c>
      <c r="M6120" s="6">
        <f>+VLOOKUP(B6120,[46]Sheet1!$A:$I,9,0)</f>
        <v>45994</v>
      </c>
      <c r="N6120" t="s">
        <v>7849</v>
      </c>
      <c r="R6120" s="4"/>
    </row>
    <row r="6121" spans="1:18" hidden="1" x14ac:dyDescent="0.2">
      <c r="A6121" s="6">
        <v>45983</v>
      </c>
      <c r="B6121" s="2">
        <v>78419</v>
      </c>
      <c r="C6121" s="2" t="s">
        <v>6517</v>
      </c>
      <c r="D6121" s="2" t="s">
        <v>7804</v>
      </c>
      <c r="E6121" s="1">
        <v>1923660</v>
      </c>
      <c r="F6121" s="8" t="s">
        <v>316</v>
      </c>
      <c r="G6121" s="1">
        <v>153893</v>
      </c>
      <c r="H6121" s="1">
        <f t="shared" si="289"/>
        <v>2077553</v>
      </c>
      <c r="I6121" s="2" t="s">
        <v>2355</v>
      </c>
      <c r="J6121" s="2" t="s">
        <v>2013</v>
      </c>
      <c r="K6121" s="1">
        <f>+VLOOKUP(B6121,[46]Sheet1!$A:$I,6,0)</f>
        <v>1923663</v>
      </c>
      <c r="L6121" s="1">
        <f t="shared" si="288"/>
        <v>3</v>
      </c>
      <c r="M6121" s="6">
        <f>+VLOOKUP(B6121,[46]Sheet1!$A:$I,9,0)</f>
        <v>45994</v>
      </c>
      <c r="N6121" t="s">
        <v>7849</v>
      </c>
      <c r="R6121" s="4"/>
    </row>
    <row r="6122" spans="1:18" hidden="1" x14ac:dyDescent="0.2">
      <c r="A6122" s="6">
        <v>45985</v>
      </c>
      <c r="B6122" s="2">
        <v>319</v>
      </c>
      <c r="C6122" s="2"/>
      <c r="D6122" s="2" t="s">
        <v>7595</v>
      </c>
      <c r="E6122" s="1">
        <v>-628000</v>
      </c>
      <c r="F6122" s="8" t="s">
        <v>316</v>
      </c>
      <c r="G6122" s="1">
        <v>-50240</v>
      </c>
      <c r="H6122" s="1">
        <f t="shared" si="289"/>
        <v>-678240</v>
      </c>
      <c r="I6122" s="2" t="s">
        <v>2355</v>
      </c>
      <c r="J6122" s="2" t="s">
        <v>2013</v>
      </c>
      <c r="K6122" s="1">
        <f>+VLOOKUP(B6122,[46]Sheet1!$A:$I,6,0)</f>
        <v>-628000</v>
      </c>
      <c r="L6122" s="1">
        <f t="shared" si="288"/>
        <v>0</v>
      </c>
      <c r="M6122" s="6">
        <f>+VLOOKUP(B6122,[46]Sheet1!$A:$I,9,0)</f>
        <v>45994</v>
      </c>
      <c r="N6122" t="s">
        <v>7849</v>
      </c>
      <c r="R6122" s="4"/>
    </row>
    <row r="6123" spans="1:18" hidden="1" x14ac:dyDescent="0.2">
      <c r="A6123" s="6">
        <v>45985</v>
      </c>
      <c r="B6123" s="2">
        <v>333</v>
      </c>
      <c r="C6123" s="2"/>
      <c r="D6123" s="2" t="s">
        <v>7581</v>
      </c>
      <c r="E6123" s="1">
        <v>-1016600</v>
      </c>
      <c r="F6123" s="8" t="s">
        <v>316</v>
      </c>
      <c r="G6123" s="1">
        <v>-81328</v>
      </c>
      <c r="H6123" s="1">
        <f t="shared" si="289"/>
        <v>-1097928</v>
      </c>
      <c r="I6123" s="2" t="s">
        <v>2355</v>
      </c>
      <c r="J6123" s="2" t="s">
        <v>2013</v>
      </c>
      <c r="K6123" s="1">
        <f>+VLOOKUP(B6123,[46]Sheet1!$A:$I,6,0)</f>
        <v>-1016600</v>
      </c>
      <c r="L6123" s="1">
        <f t="shared" si="288"/>
        <v>0</v>
      </c>
      <c r="M6123" s="6">
        <f>+VLOOKUP(B6123,[46]Sheet1!$A:$I,9,0)</f>
        <v>45994</v>
      </c>
      <c r="N6123" t="s">
        <v>7849</v>
      </c>
      <c r="R6123" s="4"/>
    </row>
    <row r="6124" spans="1:18" hidden="1" x14ac:dyDescent="0.2">
      <c r="A6124" s="6">
        <v>45985</v>
      </c>
      <c r="B6124" s="2">
        <v>270</v>
      </c>
      <c r="C6124" s="2"/>
      <c r="D6124" s="2" t="s">
        <v>7805</v>
      </c>
      <c r="E6124" s="1">
        <v>-729543</v>
      </c>
      <c r="F6124" s="8" t="s">
        <v>316</v>
      </c>
      <c r="G6124" s="1">
        <v>-58364</v>
      </c>
      <c r="H6124" s="1">
        <f t="shared" si="289"/>
        <v>-787907</v>
      </c>
      <c r="I6124" s="2" t="s">
        <v>1222</v>
      </c>
      <c r="J6124" s="2" t="s">
        <v>915</v>
      </c>
      <c r="K6124" s="1">
        <f>+VLOOKUP(B6124,[46]Sheet1!$A:$I,6,0)</f>
        <v>-729543</v>
      </c>
      <c r="L6124" s="1">
        <f t="shared" si="288"/>
        <v>0</v>
      </c>
      <c r="M6124" s="6">
        <f>+VLOOKUP(B6124,[46]Sheet1!$A:$I,9,0)</f>
        <v>45994</v>
      </c>
      <c r="N6124" t="s">
        <v>7849</v>
      </c>
      <c r="R6124" s="4"/>
    </row>
    <row r="6125" spans="1:18" hidden="1" x14ac:dyDescent="0.2">
      <c r="A6125" s="6">
        <v>45985</v>
      </c>
      <c r="B6125" s="2">
        <v>223</v>
      </c>
      <c r="C6125" s="2"/>
      <c r="D6125" s="2" t="s">
        <v>7806</v>
      </c>
      <c r="E6125" s="1">
        <v>-573058</v>
      </c>
      <c r="F6125" s="8" t="s">
        <v>316</v>
      </c>
      <c r="G6125" s="1">
        <v>-45845</v>
      </c>
      <c r="H6125" s="1">
        <f t="shared" si="289"/>
        <v>-618903</v>
      </c>
      <c r="I6125" s="2" t="s">
        <v>2339</v>
      </c>
      <c r="J6125" s="2" t="s">
        <v>1408</v>
      </c>
      <c r="K6125" s="1">
        <f>+VLOOKUP(B6125,[46]Sheet1!$A:$I,6,0)</f>
        <v>-573058</v>
      </c>
      <c r="L6125" s="1">
        <f t="shared" si="288"/>
        <v>0</v>
      </c>
      <c r="M6125" s="6">
        <f>+VLOOKUP(B6125,[46]Sheet1!$A:$I,9,0)</f>
        <v>45994</v>
      </c>
      <c r="N6125" t="s">
        <v>7849</v>
      </c>
      <c r="R6125" s="4"/>
    </row>
    <row r="6126" spans="1:18" hidden="1" x14ac:dyDescent="0.2">
      <c r="A6126" s="6">
        <v>45986</v>
      </c>
      <c r="B6126" s="2">
        <v>78546</v>
      </c>
      <c r="C6126" s="2" t="s">
        <v>6517</v>
      </c>
      <c r="D6126" s="2">
        <v>10036295</v>
      </c>
      <c r="E6126" s="1">
        <v>1840000</v>
      </c>
      <c r="F6126" s="8" t="s">
        <v>316</v>
      </c>
      <c r="G6126" s="1">
        <v>147200</v>
      </c>
      <c r="H6126" s="1">
        <f t="shared" si="289"/>
        <v>1987200</v>
      </c>
      <c r="I6126" s="2" t="s">
        <v>2355</v>
      </c>
      <c r="J6126" s="2" t="s">
        <v>2013</v>
      </c>
      <c r="K6126" s="1">
        <f>+VLOOKUP(B6126,[47]Sheet1!$A:$I,6,0)</f>
        <v>1840000</v>
      </c>
      <c r="L6126" s="1">
        <f t="shared" si="288"/>
        <v>0</v>
      </c>
      <c r="M6126" s="6">
        <f>+VLOOKUP(B6126,[47]Sheet1!$A:$I,9,0)</f>
        <v>46030</v>
      </c>
      <c r="N6126" t="s">
        <v>7953</v>
      </c>
      <c r="O6126" s="37">
        <f>+B6126</f>
        <v>78546</v>
      </c>
      <c r="R6126" s="4"/>
    </row>
    <row r="6127" spans="1:18" hidden="1" x14ac:dyDescent="0.2">
      <c r="A6127" s="6">
        <v>45986</v>
      </c>
      <c r="B6127" s="2">
        <v>78548</v>
      </c>
      <c r="C6127" s="2" t="s">
        <v>6517</v>
      </c>
      <c r="D6127" s="2" t="s">
        <v>7807</v>
      </c>
      <c r="E6127" s="1">
        <v>13552785</v>
      </c>
      <c r="F6127" s="8" t="s">
        <v>316</v>
      </c>
      <c r="G6127" s="1">
        <v>1084223</v>
      </c>
      <c r="H6127" s="1">
        <f t="shared" si="289"/>
        <v>14637008</v>
      </c>
      <c r="I6127" s="2" t="s">
        <v>2355</v>
      </c>
      <c r="J6127" s="2" t="s">
        <v>2013</v>
      </c>
      <c r="K6127" s="1">
        <f>+VLOOKUP(B6127,[46]Sheet1!$A:$I,6,0)</f>
        <v>13552788</v>
      </c>
      <c r="L6127" s="1">
        <f t="shared" si="288"/>
        <v>3</v>
      </c>
      <c r="M6127" s="6">
        <f>+VLOOKUP(B6127,[46]Sheet1!$A:$I,9,0)</f>
        <v>45994</v>
      </c>
      <c r="N6127" t="s">
        <v>7849</v>
      </c>
      <c r="R6127" s="4"/>
    </row>
    <row r="6128" spans="1:18" hidden="1" x14ac:dyDescent="0.2">
      <c r="A6128" s="6">
        <v>45986</v>
      </c>
      <c r="B6128" s="2">
        <v>78549</v>
      </c>
      <c r="C6128" s="2" t="s">
        <v>6517</v>
      </c>
      <c r="D6128" s="2" t="s">
        <v>7808</v>
      </c>
      <c r="E6128" s="1">
        <v>1282500</v>
      </c>
      <c r="F6128" s="8" t="s">
        <v>316</v>
      </c>
      <c r="G6128" s="1">
        <v>102600</v>
      </c>
      <c r="H6128" s="1">
        <f t="shared" si="289"/>
        <v>1385100</v>
      </c>
      <c r="I6128" s="2" t="s">
        <v>2355</v>
      </c>
      <c r="J6128" s="2" t="s">
        <v>2013</v>
      </c>
      <c r="K6128" s="1">
        <f>+VLOOKUP(B6128,[46]Sheet1!$A:$I,6,0)</f>
        <v>1282500</v>
      </c>
      <c r="L6128" s="1">
        <f t="shared" si="288"/>
        <v>0</v>
      </c>
      <c r="M6128" s="6">
        <f>+VLOOKUP(B6128,[46]Sheet1!$A:$I,9,0)</f>
        <v>45994</v>
      </c>
      <c r="N6128" t="s">
        <v>7849</v>
      </c>
      <c r="R6128" s="4"/>
    </row>
    <row r="6129" spans="1:18" hidden="1" x14ac:dyDescent="0.2">
      <c r="A6129" s="6">
        <v>45986</v>
      </c>
      <c r="B6129" s="2">
        <v>78550</v>
      </c>
      <c r="C6129" s="2" t="s">
        <v>6517</v>
      </c>
      <c r="D6129" s="2" t="s">
        <v>7809</v>
      </c>
      <c r="E6129" s="1">
        <v>4351770</v>
      </c>
      <c r="F6129" s="8" t="s">
        <v>316</v>
      </c>
      <c r="G6129" s="1">
        <v>348142</v>
      </c>
      <c r="H6129" s="1">
        <f t="shared" si="289"/>
        <v>4699912</v>
      </c>
      <c r="I6129" s="2" t="s">
        <v>1900</v>
      </c>
      <c r="J6129" s="2" t="s">
        <v>441</v>
      </c>
      <c r="K6129" s="1">
        <f>+VLOOKUP(B6129,[46]Sheet1!$A:$I,6,0)</f>
        <v>4351775</v>
      </c>
      <c r="L6129" s="1">
        <f t="shared" si="288"/>
        <v>5</v>
      </c>
      <c r="M6129" s="6">
        <f>+VLOOKUP(B6129,[46]Sheet1!$A:$I,9,0)</f>
        <v>45994</v>
      </c>
      <c r="N6129" t="s">
        <v>7849</v>
      </c>
      <c r="R6129" s="4"/>
    </row>
    <row r="6130" spans="1:18" hidden="1" x14ac:dyDescent="0.2">
      <c r="A6130" s="6">
        <v>45986</v>
      </c>
      <c r="B6130" s="2">
        <v>78551</v>
      </c>
      <c r="C6130" s="2" t="s">
        <v>6517</v>
      </c>
      <c r="D6130" s="2" t="s">
        <v>7810</v>
      </c>
      <c r="E6130" s="1">
        <v>1282500</v>
      </c>
      <c r="F6130" s="8" t="s">
        <v>316</v>
      </c>
      <c r="G6130" s="1">
        <v>102600</v>
      </c>
      <c r="H6130" s="1">
        <f t="shared" si="289"/>
        <v>1385100</v>
      </c>
      <c r="I6130" s="2" t="s">
        <v>2354</v>
      </c>
      <c r="J6130" s="2" t="s">
        <v>442</v>
      </c>
      <c r="K6130" s="1">
        <f>+VLOOKUP(B6130,[46]Sheet1!$A:$I,6,0)</f>
        <v>1282500</v>
      </c>
      <c r="L6130" s="1">
        <f t="shared" si="288"/>
        <v>0</v>
      </c>
      <c r="M6130" s="6">
        <f>+VLOOKUP(B6130,[46]Sheet1!$A:$I,9,0)</f>
        <v>45994</v>
      </c>
      <c r="N6130" t="s">
        <v>7849</v>
      </c>
      <c r="R6130" s="4"/>
    </row>
    <row r="6131" spans="1:18" hidden="1" x14ac:dyDescent="0.2">
      <c r="A6131" s="6">
        <v>45986</v>
      </c>
      <c r="B6131" s="2">
        <v>78552</v>
      </c>
      <c r="C6131" s="2" t="s">
        <v>6517</v>
      </c>
      <c r="D6131" s="2" t="s">
        <v>7811</v>
      </c>
      <c r="E6131" s="1">
        <v>3608560</v>
      </c>
      <c r="F6131" s="8" t="s">
        <v>316</v>
      </c>
      <c r="G6131" s="1">
        <v>288685</v>
      </c>
      <c r="H6131" s="1">
        <f t="shared" si="289"/>
        <v>3897245</v>
      </c>
      <c r="I6131" s="2" t="s">
        <v>2339</v>
      </c>
      <c r="J6131" s="2" t="s">
        <v>1408</v>
      </c>
      <c r="K6131" s="1">
        <f>+VLOOKUP(B6131,[46]Sheet1!$A:$I,6,0)</f>
        <v>3608563</v>
      </c>
      <c r="L6131" s="1">
        <f t="shared" si="288"/>
        <v>3</v>
      </c>
      <c r="M6131" s="6">
        <f>+VLOOKUP(B6131,[46]Sheet1!$A:$I,9,0)</f>
        <v>45994</v>
      </c>
      <c r="N6131" t="s">
        <v>7849</v>
      </c>
      <c r="R6131" s="4"/>
    </row>
    <row r="6132" spans="1:18" hidden="1" x14ac:dyDescent="0.2">
      <c r="A6132" s="6">
        <v>45986</v>
      </c>
      <c r="B6132" s="2">
        <v>78553</v>
      </c>
      <c r="C6132" s="2" t="s">
        <v>6517</v>
      </c>
      <c r="D6132" s="2" t="s">
        <v>7812</v>
      </c>
      <c r="E6132" s="1">
        <v>501830</v>
      </c>
      <c r="F6132" s="8" t="s">
        <v>316</v>
      </c>
      <c r="G6132" s="1">
        <v>40146</v>
      </c>
      <c r="H6132" s="1">
        <f t="shared" si="289"/>
        <v>541976</v>
      </c>
      <c r="I6132" s="2" t="s">
        <v>2339</v>
      </c>
      <c r="J6132" s="2" t="s">
        <v>1408</v>
      </c>
      <c r="K6132" s="1">
        <f>+VLOOKUP(B6132,[46]Sheet1!$A:$I,6,0)</f>
        <v>501825</v>
      </c>
      <c r="L6132" s="1">
        <f t="shared" si="288"/>
        <v>-5</v>
      </c>
      <c r="M6132" s="6">
        <f>+VLOOKUP(B6132,[46]Sheet1!$A:$I,9,0)</f>
        <v>45994</v>
      </c>
      <c r="N6132" t="s">
        <v>7849</v>
      </c>
      <c r="R6132" s="4"/>
    </row>
    <row r="6133" spans="1:18" hidden="1" x14ac:dyDescent="0.2">
      <c r="A6133" s="6">
        <v>45986</v>
      </c>
      <c r="B6133" s="2">
        <v>78554</v>
      </c>
      <c r="C6133" s="2" t="s">
        <v>6517</v>
      </c>
      <c r="D6133" s="2" t="s">
        <v>7813</v>
      </c>
      <c r="E6133" s="1">
        <v>3849940</v>
      </c>
      <c r="F6133" s="8" t="s">
        <v>316</v>
      </c>
      <c r="G6133" s="1">
        <v>307995</v>
      </c>
      <c r="H6133" s="1">
        <f t="shared" si="289"/>
        <v>4157935</v>
      </c>
      <c r="I6133" s="2" t="s">
        <v>2339</v>
      </c>
      <c r="J6133" s="2" t="s">
        <v>1408</v>
      </c>
      <c r="K6133" s="1">
        <f>+VLOOKUP(B6133,[46]Sheet1!$A:$I,6,0)</f>
        <v>3849938</v>
      </c>
      <c r="L6133" s="1">
        <f t="shared" si="288"/>
        <v>-2</v>
      </c>
      <c r="M6133" s="6">
        <f>+VLOOKUP(B6133,[46]Sheet1!$A:$I,9,0)</f>
        <v>45994</v>
      </c>
      <c r="N6133" t="s">
        <v>7849</v>
      </c>
      <c r="R6133" s="4"/>
    </row>
    <row r="6134" spans="1:18" hidden="1" x14ac:dyDescent="0.2">
      <c r="A6134" s="6">
        <v>45986</v>
      </c>
      <c r="B6134" s="2">
        <v>78555</v>
      </c>
      <c r="C6134" s="2" t="s">
        <v>6517</v>
      </c>
      <c r="D6134" s="2" t="s">
        <v>7814</v>
      </c>
      <c r="E6134" s="1">
        <v>903300</v>
      </c>
      <c r="F6134" s="8" t="s">
        <v>316</v>
      </c>
      <c r="G6134" s="1">
        <v>72264</v>
      </c>
      <c r="H6134" s="1">
        <f t="shared" si="289"/>
        <v>975564</v>
      </c>
      <c r="I6134" s="2" t="s">
        <v>2339</v>
      </c>
      <c r="J6134" s="2" t="s">
        <v>1408</v>
      </c>
      <c r="K6134" s="1">
        <f>+VLOOKUP(B6134,[46]Sheet1!$A:$I,6,0)</f>
        <v>903300</v>
      </c>
      <c r="L6134" s="1">
        <f t="shared" si="288"/>
        <v>0</v>
      </c>
      <c r="M6134" s="6">
        <f>+VLOOKUP(B6134,[46]Sheet1!$A:$I,9,0)</f>
        <v>45994</v>
      </c>
      <c r="N6134" t="s">
        <v>7849</v>
      </c>
      <c r="R6134" s="4"/>
    </row>
    <row r="6135" spans="1:18" hidden="1" x14ac:dyDescent="0.2">
      <c r="A6135" s="6">
        <v>45986</v>
      </c>
      <c r="B6135" s="2">
        <v>78556</v>
      </c>
      <c r="C6135" s="2" t="s">
        <v>6517</v>
      </c>
      <c r="D6135" s="2" t="s">
        <v>7815</v>
      </c>
      <c r="E6135" s="1">
        <v>3333360</v>
      </c>
      <c r="F6135" s="8" t="s">
        <v>316</v>
      </c>
      <c r="G6135" s="1">
        <v>266669</v>
      </c>
      <c r="H6135" s="1">
        <f t="shared" si="289"/>
        <v>3600029</v>
      </c>
      <c r="I6135" s="2" t="s">
        <v>2339</v>
      </c>
      <c r="J6135" s="2" t="s">
        <v>1408</v>
      </c>
      <c r="K6135" s="1">
        <f>+VLOOKUP(B6135,[46]Sheet1!$A:$I,6,0)</f>
        <v>3333363</v>
      </c>
      <c r="L6135" s="1">
        <f t="shared" si="288"/>
        <v>3</v>
      </c>
      <c r="M6135" s="6">
        <f>+VLOOKUP(B6135,[46]Sheet1!$A:$I,9,0)</f>
        <v>45994</v>
      </c>
      <c r="N6135" t="s">
        <v>7849</v>
      </c>
      <c r="R6135" s="4"/>
    </row>
    <row r="6136" spans="1:18" hidden="1" x14ac:dyDescent="0.2">
      <c r="A6136" s="6">
        <v>45988</v>
      </c>
      <c r="B6136" s="2">
        <v>79353</v>
      </c>
      <c r="C6136" s="2" t="s">
        <v>6517</v>
      </c>
      <c r="D6136" s="2" t="s">
        <v>7816</v>
      </c>
      <c r="E6136" s="1">
        <v>558030</v>
      </c>
      <c r="F6136" s="8" t="s">
        <v>316</v>
      </c>
      <c r="G6136" s="1">
        <v>44642</v>
      </c>
      <c r="H6136" s="1">
        <f t="shared" si="289"/>
        <v>602672</v>
      </c>
      <c r="I6136" s="2" t="s">
        <v>1893</v>
      </c>
      <c r="J6136" s="2" t="s">
        <v>375</v>
      </c>
      <c r="K6136" s="1">
        <f>+VLOOKUP(B6136,[46]Sheet1!$A:$I,6,0)</f>
        <v>558025</v>
      </c>
      <c r="L6136" s="1">
        <f t="shared" si="288"/>
        <v>-5</v>
      </c>
      <c r="M6136" s="6">
        <f>+VLOOKUP(B6136,[46]Sheet1!$A:$I,9,0)</f>
        <v>45994</v>
      </c>
      <c r="N6136" t="s">
        <v>7849</v>
      </c>
      <c r="R6136" s="4"/>
    </row>
    <row r="6137" spans="1:18" hidden="1" x14ac:dyDescent="0.2">
      <c r="A6137" s="6">
        <v>45988</v>
      </c>
      <c r="B6137" s="2">
        <v>79354</v>
      </c>
      <c r="C6137" s="2" t="s">
        <v>6517</v>
      </c>
      <c r="D6137" s="2" t="s">
        <v>7817</v>
      </c>
      <c r="E6137" s="1">
        <v>9911900</v>
      </c>
      <c r="F6137" s="8" t="s">
        <v>316</v>
      </c>
      <c r="G6137" s="1">
        <v>792952</v>
      </c>
      <c r="H6137" s="1">
        <f t="shared" si="289"/>
        <v>10704852</v>
      </c>
      <c r="I6137" s="2" t="s">
        <v>1893</v>
      </c>
      <c r="J6137" s="2" t="s">
        <v>375</v>
      </c>
      <c r="K6137" s="1">
        <f>+VLOOKUP(B6137,[46]Sheet1!$A:$I,6,0)</f>
        <v>9911900</v>
      </c>
      <c r="L6137" s="1">
        <f t="shared" si="288"/>
        <v>0</v>
      </c>
      <c r="M6137" s="6">
        <f>+VLOOKUP(B6137,[46]Sheet1!$A:$I,9,0)</f>
        <v>45994</v>
      </c>
      <c r="N6137" t="s">
        <v>7849</v>
      </c>
      <c r="R6137" s="4"/>
    </row>
    <row r="6138" spans="1:18" hidden="1" x14ac:dyDescent="0.2">
      <c r="A6138" s="6">
        <v>45988</v>
      </c>
      <c r="B6138" s="2">
        <v>79355</v>
      </c>
      <c r="C6138" s="2" t="s">
        <v>6517</v>
      </c>
      <c r="D6138" s="2" t="s">
        <v>7818</v>
      </c>
      <c r="E6138" s="1">
        <v>846245</v>
      </c>
      <c r="F6138" s="8" t="s">
        <v>316</v>
      </c>
      <c r="G6138" s="1">
        <v>67700</v>
      </c>
      <c r="H6138" s="1">
        <f t="shared" si="289"/>
        <v>913945</v>
      </c>
      <c r="I6138" s="2" t="s">
        <v>1893</v>
      </c>
      <c r="J6138" s="2" t="s">
        <v>375</v>
      </c>
      <c r="K6138" s="1">
        <f>+VLOOKUP(B6138,[46]Sheet1!$A:$I,6,0)</f>
        <v>846250</v>
      </c>
      <c r="L6138" s="1">
        <f t="shared" si="288"/>
        <v>5</v>
      </c>
      <c r="M6138" s="6">
        <f>+VLOOKUP(B6138,[46]Sheet1!$A:$I,9,0)</f>
        <v>45994</v>
      </c>
      <c r="N6138" t="s">
        <v>7849</v>
      </c>
      <c r="R6138" s="4"/>
    </row>
    <row r="6139" spans="1:18" hidden="1" x14ac:dyDescent="0.2">
      <c r="A6139" s="6">
        <v>45988</v>
      </c>
      <c r="B6139" s="2">
        <v>79356</v>
      </c>
      <c r="C6139" s="2" t="s">
        <v>6517</v>
      </c>
      <c r="D6139" s="2" t="s">
        <v>7819</v>
      </c>
      <c r="E6139" s="1">
        <v>100366</v>
      </c>
      <c r="F6139" s="8" t="s">
        <v>316</v>
      </c>
      <c r="G6139" s="1">
        <v>8029</v>
      </c>
      <c r="H6139" s="1">
        <f t="shared" si="289"/>
        <v>108395</v>
      </c>
      <c r="I6139" s="2" t="s">
        <v>1893</v>
      </c>
      <c r="J6139" s="2" t="s">
        <v>375</v>
      </c>
      <c r="K6139" s="1">
        <f>+VLOOKUP(B6139,[46]Sheet1!$A:$I,6,0)</f>
        <v>100363</v>
      </c>
      <c r="L6139" s="1">
        <f t="shared" si="288"/>
        <v>-3</v>
      </c>
      <c r="M6139" s="6">
        <f>+VLOOKUP(B6139,[46]Sheet1!$A:$I,9,0)</f>
        <v>45994</v>
      </c>
      <c r="N6139" t="s">
        <v>7849</v>
      </c>
      <c r="R6139" s="4"/>
    </row>
    <row r="6140" spans="1:18" hidden="1" x14ac:dyDescent="0.2">
      <c r="A6140" s="6">
        <v>45988</v>
      </c>
      <c r="B6140" s="2">
        <v>79362</v>
      </c>
      <c r="C6140" s="2" t="s">
        <v>6517</v>
      </c>
      <c r="D6140" s="2" t="s">
        <v>7820</v>
      </c>
      <c r="E6140" s="1">
        <v>500360</v>
      </c>
      <c r="F6140" s="8" t="s">
        <v>316</v>
      </c>
      <c r="G6140" s="1">
        <v>40029</v>
      </c>
      <c r="H6140" s="1">
        <f t="shared" si="289"/>
        <v>540389</v>
      </c>
      <c r="I6140" s="2" t="s">
        <v>2339</v>
      </c>
      <c r="J6140" s="2" t="s">
        <v>1408</v>
      </c>
      <c r="K6140" s="1">
        <f>+VLOOKUP(B6140,[46]Sheet1!$A:$I,6,0)</f>
        <v>500363</v>
      </c>
      <c r="L6140" s="1">
        <f t="shared" si="288"/>
        <v>3</v>
      </c>
      <c r="M6140" s="6">
        <f>+VLOOKUP(B6140,[46]Sheet1!$A:$I,9,0)</f>
        <v>45994</v>
      </c>
      <c r="N6140" t="s">
        <v>7849</v>
      </c>
      <c r="R6140" s="4"/>
    </row>
    <row r="6141" spans="1:18" hidden="1" x14ac:dyDescent="0.2">
      <c r="A6141" s="6">
        <v>45988</v>
      </c>
      <c r="B6141" s="2">
        <v>79363</v>
      </c>
      <c r="C6141" s="2" t="s">
        <v>6517</v>
      </c>
      <c r="D6141" s="2" t="s">
        <v>7821</v>
      </c>
      <c r="E6141" s="1">
        <v>2143180</v>
      </c>
      <c r="F6141" s="8" t="s">
        <v>316</v>
      </c>
      <c r="G6141" s="1">
        <v>171454</v>
      </c>
      <c r="H6141" s="1">
        <f t="shared" si="289"/>
        <v>2314634</v>
      </c>
      <c r="I6141" s="2" t="s">
        <v>2339</v>
      </c>
      <c r="J6141" s="2" t="s">
        <v>1408</v>
      </c>
      <c r="K6141" s="1">
        <f>+VLOOKUP(B6141,[46]Sheet1!$A:$I,6,0)</f>
        <v>2143175</v>
      </c>
      <c r="L6141" s="1">
        <f t="shared" si="288"/>
        <v>-5</v>
      </c>
      <c r="M6141" s="6">
        <f>+VLOOKUP(B6141,[46]Sheet1!$A:$I,9,0)</f>
        <v>45994</v>
      </c>
      <c r="N6141" t="s">
        <v>7849</v>
      </c>
      <c r="R6141" s="4"/>
    </row>
    <row r="6142" spans="1:18" hidden="1" x14ac:dyDescent="0.2">
      <c r="A6142" s="6">
        <v>45988</v>
      </c>
      <c r="B6142" s="2">
        <v>79364</v>
      </c>
      <c r="C6142" s="2" t="s">
        <v>6517</v>
      </c>
      <c r="D6142" s="2" t="s">
        <v>7822</v>
      </c>
      <c r="E6142" s="1">
        <v>2381320</v>
      </c>
      <c r="F6142" s="8" t="s">
        <v>316</v>
      </c>
      <c r="G6142" s="1">
        <v>190506</v>
      </c>
      <c r="H6142" s="1">
        <f t="shared" si="289"/>
        <v>2571826</v>
      </c>
      <c r="I6142" s="2" t="s">
        <v>124</v>
      </c>
      <c r="J6142" s="2" t="s">
        <v>1197</v>
      </c>
      <c r="K6142" s="1">
        <f>+VLOOKUP(B6142,[46]Sheet1!$A:$I,6,0)</f>
        <v>2381325</v>
      </c>
      <c r="L6142" s="1">
        <f t="shared" si="288"/>
        <v>5</v>
      </c>
      <c r="M6142" s="6">
        <f>+VLOOKUP(B6142,[46]Sheet1!$A:$I,9,0)</f>
        <v>45994</v>
      </c>
      <c r="N6142" t="s">
        <v>7849</v>
      </c>
      <c r="R6142" s="4"/>
    </row>
    <row r="6143" spans="1:18" hidden="1" x14ac:dyDescent="0.2">
      <c r="A6143" s="6">
        <v>45988</v>
      </c>
      <c r="B6143" s="2">
        <v>79365</v>
      </c>
      <c r="C6143" s="2" t="s">
        <v>6517</v>
      </c>
      <c r="D6143" s="2" t="s">
        <v>7823</v>
      </c>
      <c r="E6143" s="1">
        <v>1519860</v>
      </c>
      <c r="F6143" s="8" t="s">
        <v>316</v>
      </c>
      <c r="G6143" s="1">
        <v>121589</v>
      </c>
      <c r="H6143" s="1">
        <f t="shared" si="289"/>
        <v>1641449</v>
      </c>
      <c r="I6143" s="2" t="s">
        <v>2445</v>
      </c>
      <c r="J6143" s="2" t="s">
        <v>1098</v>
      </c>
      <c r="K6143" s="1">
        <f>+VLOOKUP(B6143,[46]Sheet1!$A:$I,6,0)</f>
        <v>1519863</v>
      </c>
      <c r="L6143" s="1">
        <f t="shared" si="288"/>
        <v>3</v>
      </c>
      <c r="M6143" s="6">
        <f>+VLOOKUP(B6143,[46]Sheet1!$A:$I,9,0)</f>
        <v>45994</v>
      </c>
      <c r="N6143" t="s">
        <v>7849</v>
      </c>
      <c r="R6143" s="4"/>
    </row>
    <row r="6144" spans="1:18" hidden="1" x14ac:dyDescent="0.2">
      <c r="A6144" s="6">
        <v>45988</v>
      </c>
      <c r="B6144" s="2">
        <v>79366</v>
      </c>
      <c r="C6144" s="2" t="s">
        <v>6517</v>
      </c>
      <c r="D6144" s="2" t="s">
        <v>7824</v>
      </c>
      <c r="E6144" s="1">
        <v>736000</v>
      </c>
      <c r="F6144" s="8" t="s">
        <v>316</v>
      </c>
      <c r="G6144" s="1">
        <v>58880</v>
      </c>
      <c r="H6144" s="1">
        <f t="shared" si="289"/>
        <v>794880</v>
      </c>
      <c r="I6144" s="2" t="s">
        <v>2445</v>
      </c>
      <c r="J6144" s="2" t="s">
        <v>1098</v>
      </c>
      <c r="K6144" s="1">
        <f>+VLOOKUP(B6144,[46]Sheet1!$A:$I,6,0)</f>
        <v>736000</v>
      </c>
      <c r="L6144" s="1">
        <f t="shared" si="288"/>
        <v>0</v>
      </c>
      <c r="M6144" s="6">
        <f>+VLOOKUP(B6144,[46]Sheet1!$A:$I,9,0)</f>
        <v>45994</v>
      </c>
      <c r="N6144" t="s">
        <v>7849</v>
      </c>
      <c r="R6144" s="4"/>
    </row>
    <row r="6145" spans="1:18" hidden="1" x14ac:dyDescent="0.2">
      <c r="A6145" s="6">
        <v>45988</v>
      </c>
      <c r="B6145" s="2">
        <v>79367</v>
      </c>
      <c r="C6145" s="2" t="s">
        <v>6517</v>
      </c>
      <c r="D6145" s="2" t="s">
        <v>7825</v>
      </c>
      <c r="E6145" s="1">
        <v>1468620</v>
      </c>
      <c r="F6145" s="8" t="s">
        <v>316</v>
      </c>
      <c r="G6145" s="1">
        <v>117490</v>
      </c>
      <c r="H6145" s="1">
        <f t="shared" si="289"/>
        <v>1586110</v>
      </c>
      <c r="I6145" s="2" t="s">
        <v>1554</v>
      </c>
      <c r="J6145" s="2" t="s">
        <v>2830</v>
      </c>
      <c r="K6145" s="1">
        <f>+VLOOKUP(B6145,[46]Sheet1!$A:$I,6,0)</f>
        <v>1468625</v>
      </c>
      <c r="L6145" s="1">
        <f t="shared" ref="L6145:L6168" si="291">+K6145-E6145</f>
        <v>5</v>
      </c>
      <c r="M6145" s="6">
        <f>+VLOOKUP(B6145,[46]Sheet1!$A:$I,9,0)</f>
        <v>45994</v>
      </c>
      <c r="N6145" t="s">
        <v>7849</v>
      </c>
      <c r="R6145" s="4"/>
    </row>
    <row r="6146" spans="1:18" hidden="1" x14ac:dyDescent="0.2">
      <c r="A6146" s="6">
        <v>45988</v>
      </c>
      <c r="B6146" s="2">
        <v>79368</v>
      </c>
      <c r="C6146" s="2" t="s">
        <v>6517</v>
      </c>
      <c r="D6146" s="2" t="s">
        <v>7826</v>
      </c>
      <c r="E6146" s="1">
        <v>2430450</v>
      </c>
      <c r="F6146" s="8" t="s">
        <v>316</v>
      </c>
      <c r="G6146" s="1">
        <v>194436</v>
      </c>
      <c r="H6146" s="1">
        <f t="shared" ref="H6146:H6168" si="292">+E6146+G6146</f>
        <v>2624886</v>
      </c>
      <c r="I6146" s="2" t="s">
        <v>1796</v>
      </c>
      <c r="J6146" s="2" t="s">
        <v>913</v>
      </c>
      <c r="K6146" s="1">
        <f>+VLOOKUP(B6146,[46]Sheet1!$A:$I,6,0)</f>
        <v>2430450</v>
      </c>
      <c r="L6146" s="1">
        <f t="shared" si="291"/>
        <v>0</v>
      </c>
      <c r="M6146" s="6">
        <f>+VLOOKUP(B6146,[46]Sheet1!$A:$I,9,0)</f>
        <v>45994</v>
      </c>
      <c r="N6146" t="s">
        <v>7849</v>
      </c>
      <c r="R6146" s="4"/>
    </row>
    <row r="6147" spans="1:18" hidden="1" x14ac:dyDescent="0.2">
      <c r="A6147" s="6">
        <v>45988</v>
      </c>
      <c r="B6147" s="2">
        <v>79369</v>
      </c>
      <c r="C6147" s="2" t="s">
        <v>6517</v>
      </c>
      <c r="D6147" s="2" t="s">
        <v>7827</v>
      </c>
      <c r="E6147" s="1">
        <v>460000</v>
      </c>
      <c r="F6147" s="8" t="s">
        <v>316</v>
      </c>
      <c r="G6147" s="1">
        <v>36800</v>
      </c>
      <c r="H6147" s="1">
        <f t="shared" si="292"/>
        <v>496800</v>
      </c>
      <c r="I6147" s="2" t="s">
        <v>1796</v>
      </c>
      <c r="J6147" s="2" t="s">
        <v>913</v>
      </c>
      <c r="K6147" s="1">
        <f>+VLOOKUP(B6147,[46]Sheet1!$A:$I,6,0)</f>
        <v>460000</v>
      </c>
      <c r="L6147" s="1">
        <f t="shared" si="291"/>
        <v>0</v>
      </c>
      <c r="M6147" s="6">
        <f>+VLOOKUP(B6147,[46]Sheet1!$A:$I,9,0)</f>
        <v>45994</v>
      </c>
      <c r="N6147" t="s">
        <v>7849</v>
      </c>
      <c r="R6147" s="4"/>
    </row>
    <row r="6148" spans="1:18" hidden="1" x14ac:dyDescent="0.2">
      <c r="A6148" s="6">
        <v>45988</v>
      </c>
      <c r="B6148" s="2">
        <v>79370</v>
      </c>
      <c r="C6148" s="2" t="s">
        <v>6517</v>
      </c>
      <c r="D6148" s="2" t="s">
        <v>7828</v>
      </c>
      <c r="E6148" s="1">
        <v>652500</v>
      </c>
      <c r="F6148" s="8" t="s">
        <v>316</v>
      </c>
      <c r="G6148" s="1">
        <v>52200</v>
      </c>
      <c r="H6148" s="1">
        <f t="shared" si="292"/>
        <v>704700</v>
      </c>
      <c r="I6148" s="2" t="s">
        <v>944</v>
      </c>
      <c r="J6148" s="2" t="s">
        <v>319</v>
      </c>
      <c r="K6148" s="1">
        <f>+VLOOKUP(B6148,[46]Sheet1!$A:$I,6,0)</f>
        <v>652500</v>
      </c>
      <c r="L6148" s="1">
        <f t="shared" si="291"/>
        <v>0</v>
      </c>
      <c r="M6148" s="6">
        <f>+VLOOKUP(B6148,[46]Sheet1!$A:$I,9,0)</f>
        <v>45994</v>
      </c>
      <c r="N6148" t="s">
        <v>7849</v>
      </c>
      <c r="R6148" s="4"/>
    </row>
    <row r="6149" spans="1:18" hidden="1" x14ac:dyDescent="0.2">
      <c r="A6149" s="6">
        <v>45988</v>
      </c>
      <c r="B6149" s="2">
        <v>79371</v>
      </c>
      <c r="C6149" s="2" t="s">
        <v>6517</v>
      </c>
      <c r="D6149" s="2" t="s">
        <v>7829</v>
      </c>
      <c r="E6149" s="1">
        <v>808945</v>
      </c>
      <c r="F6149" s="8" t="s">
        <v>316</v>
      </c>
      <c r="G6149" s="1">
        <v>64716</v>
      </c>
      <c r="H6149" s="1">
        <f t="shared" si="292"/>
        <v>873661</v>
      </c>
      <c r="I6149" s="2" t="s">
        <v>944</v>
      </c>
      <c r="J6149" s="2" t="s">
        <v>319</v>
      </c>
      <c r="K6149" s="1">
        <f>+VLOOKUP(B6149,[46]Sheet1!$A:$I,6,0)</f>
        <v>808950</v>
      </c>
      <c r="L6149" s="1">
        <f t="shared" si="291"/>
        <v>5</v>
      </c>
      <c r="M6149" s="6">
        <f>+VLOOKUP(B6149,[46]Sheet1!$A:$I,9,0)</f>
        <v>45994</v>
      </c>
      <c r="N6149" t="s">
        <v>7849</v>
      </c>
      <c r="R6149" s="4"/>
    </row>
    <row r="6150" spans="1:18" hidden="1" x14ac:dyDescent="0.2">
      <c r="A6150" s="6">
        <v>45990</v>
      </c>
      <c r="B6150" s="2">
        <v>80037</v>
      </c>
      <c r="C6150" s="2" t="s">
        <v>6517</v>
      </c>
      <c r="D6150" s="2" t="s">
        <v>7830</v>
      </c>
      <c r="E6150" s="1">
        <v>3580490</v>
      </c>
      <c r="F6150" s="8" t="s">
        <v>316</v>
      </c>
      <c r="G6150" s="1">
        <v>286439</v>
      </c>
      <c r="H6150" s="1">
        <f t="shared" si="292"/>
        <v>3866929</v>
      </c>
      <c r="I6150" s="2" t="s">
        <v>1222</v>
      </c>
      <c r="J6150" s="2" t="s">
        <v>915</v>
      </c>
      <c r="K6150" s="1">
        <f>+VLOOKUP(B6150,[47]Sheet1!$A:$I,6,0)</f>
        <v>3580488</v>
      </c>
      <c r="L6150" s="1">
        <f t="shared" si="291"/>
        <v>-2</v>
      </c>
      <c r="M6150" s="6">
        <f>+VLOOKUP(B6150,[47]Sheet1!$A:$I,9,0)</f>
        <v>46030</v>
      </c>
      <c r="N6150" t="s">
        <v>7953</v>
      </c>
      <c r="R6150" s="4"/>
    </row>
    <row r="6151" spans="1:18" hidden="1" x14ac:dyDescent="0.2">
      <c r="A6151" s="6">
        <v>45990</v>
      </c>
      <c r="B6151" s="2">
        <v>80038</v>
      </c>
      <c r="C6151" s="2" t="s">
        <v>6517</v>
      </c>
      <c r="D6151" s="2" t="s">
        <v>7831</v>
      </c>
      <c r="E6151" s="1">
        <v>5061945</v>
      </c>
      <c r="F6151" s="8" t="s">
        <v>316</v>
      </c>
      <c r="G6151" s="1">
        <v>404956</v>
      </c>
      <c r="H6151" s="1">
        <f t="shared" si="292"/>
        <v>5466901</v>
      </c>
      <c r="I6151" s="2" t="s">
        <v>1222</v>
      </c>
      <c r="J6151" s="2" t="s">
        <v>915</v>
      </c>
      <c r="K6151" s="1">
        <f>+VLOOKUP(B6151,[47]Sheet1!$A:$I,6,0)</f>
        <v>5061950</v>
      </c>
      <c r="L6151" s="1">
        <f t="shared" si="291"/>
        <v>5</v>
      </c>
      <c r="M6151" s="6">
        <f>+VLOOKUP(B6151,[47]Sheet1!$A:$I,9,0)</f>
        <v>46030</v>
      </c>
      <c r="N6151" t="s">
        <v>7953</v>
      </c>
      <c r="R6151" s="4"/>
    </row>
    <row r="6152" spans="1:18" hidden="1" x14ac:dyDescent="0.2">
      <c r="A6152" s="6">
        <v>45990</v>
      </c>
      <c r="B6152" s="2">
        <v>80039</v>
      </c>
      <c r="C6152" s="2" t="s">
        <v>6517</v>
      </c>
      <c r="D6152" s="2" t="s">
        <v>7832</v>
      </c>
      <c r="E6152" s="1">
        <v>501830</v>
      </c>
      <c r="F6152" s="8" t="s">
        <v>316</v>
      </c>
      <c r="G6152" s="1">
        <v>40146</v>
      </c>
      <c r="H6152" s="1">
        <f t="shared" si="292"/>
        <v>541976</v>
      </c>
      <c r="I6152" s="2" t="s">
        <v>2119</v>
      </c>
      <c r="J6152" s="2" t="s">
        <v>1150</v>
      </c>
      <c r="K6152" s="1">
        <f>+VLOOKUP(B6152,[46]Sheet1!$A:$I,6,0)</f>
        <v>501825</v>
      </c>
      <c r="L6152" s="1">
        <f t="shared" si="291"/>
        <v>-5</v>
      </c>
      <c r="M6152" s="6">
        <f>+VLOOKUP(B6152,[46]Sheet1!$A:$I,9,0)</f>
        <v>45994</v>
      </c>
      <c r="N6152" t="s">
        <v>7849</v>
      </c>
      <c r="R6152" s="4"/>
    </row>
    <row r="6153" spans="1:18" hidden="1" x14ac:dyDescent="0.2">
      <c r="A6153" s="6">
        <v>45990</v>
      </c>
      <c r="B6153" s="2">
        <v>80040</v>
      </c>
      <c r="C6153" s="2" t="s">
        <v>6517</v>
      </c>
      <c r="D6153" s="2" t="s">
        <v>7833</v>
      </c>
      <c r="E6153" s="1">
        <v>991190</v>
      </c>
      <c r="F6153" s="8" t="s">
        <v>316</v>
      </c>
      <c r="G6153" s="1">
        <v>79295</v>
      </c>
      <c r="H6153" s="1">
        <f t="shared" si="292"/>
        <v>1070485</v>
      </c>
      <c r="I6153" s="2" t="s">
        <v>2119</v>
      </c>
      <c r="J6153" s="2" t="s">
        <v>1150</v>
      </c>
      <c r="K6153" s="1">
        <f>+VLOOKUP(B6153,[46]Sheet1!$A:$I,6,0)</f>
        <v>991188</v>
      </c>
      <c r="L6153" s="1">
        <f t="shared" si="291"/>
        <v>-2</v>
      </c>
      <c r="M6153" s="6">
        <f>+VLOOKUP(B6153,[46]Sheet1!$A:$I,9,0)</f>
        <v>45994</v>
      </c>
      <c r="N6153" t="s">
        <v>7849</v>
      </c>
      <c r="R6153" s="4"/>
    </row>
    <row r="6154" spans="1:18" hidden="1" x14ac:dyDescent="0.2">
      <c r="A6154" s="6">
        <v>45990</v>
      </c>
      <c r="B6154" s="2">
        <v>80041</v>
      </c>
      <c r="C6154" s="2" t="s">
        <v>6517</v>
      </c>
      <c r="D6154" s="2" t="s">
        <v>7834</v>
      </c>
      <c r="E6154" s="1">
        <v>10166990</v>
      </c>
      <c r="F6154" s="8" t="s">
        <v>316</v>
      </c>
      <c r="G6154" s="1">
        <v>813359</v>
      </c>
      <c r="H6154" s="1">
        <f t="shared" si="292"/>
        <v>10980349</v>
      </c>
      <c r="I6154" s="2" t="s">
        <v>2339</v>
      </c>
      <c r="J6154" s="2" t="s">
        <v>1408</v>
      </c>
      <c r="K6154" s="1">
        <f>+VLOOKUP(B6154,[46]Sheet1!$A:$I,6,0)</f>
        <v>10166988</v>
      </c>
      <c r="L6154" s="1">
        <f t="shared" si="291"/>
        <v>-2</v>
      </c>
      <c r="M6154" s="6">
        <f>+VLOOKUP(B6154,[46]Sheet1!$A:$I,9,0)</f>
        <v>45994</v>
      </c>
      <c r="N6154" t="s">
        <v>7849</v>
      </c>
      <c r="R6154" s="4"/>
    </row>
    <row r="6155" spans="1:18" hidden="1" x14ac:dyDescent="0.2">
      <c r="A6155" s="6">
        <v>45990</v>
      </c>
      <c r="B6155" s="2">
        <v>80042</v>
      </c>
      <c r="C6155" s="2" t="s">
        <v>6517</v>
      </c>
      <c r="D6155" s="2" t="s">
        <v>7835</v>
      </c>
      <c r="E6155" s="1">
        <v>2381320</v>
      </c>
      <c r="F6155" s="8" t="s">
        <v>316</v>
      </c>
      <c r="G6155" s="1">
        <v>190506</v>
      </c>
      <c r="H6155" s="1">
        <f t="shared" si="292"/>
        <v>2571826</v>
      </c>
      <c r="I6155" s="2" t="s">
        <v>124</v>
      </c>
      <c r="J6155" s="2" t="s">
        <v>1197</v>
      </c>
      <c r="K6155" s="1">
        <f>+VLOOKUP(B6155,[46]Sheet1!$A:$I,6,0)</f>
        <v>2381325</v>
      </c>
      <c r="L6155" s="1">
        <f t="shared" si="291"/>
        <v>5</v>
      </c>
      <c r="M6155" s="6">
        <f>+VLOOKUP(B6155,[46]Sheet1!$A:$I,9,0)</f>
        <v>45994</v>
      </c>
      <c r="N6155" t="s">
        <v>7849</v>
      </c>
      <c r="R6155" s="4"/>
    </row>
    <row r="6156" spans="1:18" hidden="1" x14ac:dyDescent="0.2">
      <c r="A6156" s="6">
        <v>45990</v>
      </c>
      <c r="B6156" s="2">
        <v>80043</v>
      </c>
      <c r="C6156" s="2" t="s">
        <v>6517</v>
      </c>
      <c r="D6156" s="2" t="s">
        <v>7836</v>
      </c>
      <c r="E6156" s="1">
        <v>1154330</v>
      </c>
      <c r="F6156" s="8" t="s">
        <v>316</v>
      </c>
      <c r="G6156" s="1">
        <v>92346</v>
      </c>
      <c r="H6156" s="1">
        <f t="shared" si="292"/>
        <v>1246676</v>
      </c>
      <c r="I6156" s="2" t="s">
        <v>124</v>
      </c>
      <c r="J6156" s="2" t="s">
        <v>1197</v>
      </c>
      <c r="K6156" s="1">
        <f>+VLOOKUP(B6156,[46]Sheet1!$A:$I,6,0)</f>
        <v>1154325</v>
      </c>
      <c r="L6156" s="1">
        <f t="shared" si="291"/>
        <v>-5</v>
      </c>
      <c r="M6156" s="6">
        <f>+VLOOKUP(B6156,[46]Sheet1!$A:$I,9,0)</f>
        <v>45994</v>
      </c>
      <c r="N6156" t="s">
        <v>7849</v>
      </c>
      <c r="R6156" s="4"/>
    </row>
    <row r="6157" spans="1:18" hidden="1" x14ac:dyDescent="0.2">
      <c r="A6157" s="6">
        <v>45990</v>
      </c>
      <c r="B6157" s="2">
        <v>80044</v>
      </c>
      <c r="C6157" s="2" t="s">
        <v>6517</v>
      </c>
      <c r="D6157" s="2" t="s">
        <v>7837</v>
      </c>
      <c r="E6157" s="1">
        <v>1468620</v>
      </c>
      <c r="F6157" s="8" t="s">
        <v>316</v>
      </c>
      <c r="G6157" s="1">
        <v>117490</v>
      </c>
      <c r="H6157" s="1">
        <f t="shared" si="292"/>
        <v>1586110</v>
      </c>
      <c r="I6157" s="2" t="s">
        <v>431</v>
      </c>
      <c r="J6157" s="2" t="s">
        <v>2857</v>
      </c>
      <c r="K6157" s="1">
        <f>+VLOOKUP(B6157,[46]Sheet1!$A:$I,6,0)</f>
        <v>1468625</v>
      </c>
      <c r="L6157" s="1">
        <f t="shared" si="291"/>
        <v>5</v>
      </c>
      <c r="M6157" s="6">
        <f>+VLOOKUP(B6157,[46]Sheet1!$A:$I,9,0)</f>
        <v>45994</v>
      </c>
      <c r="N6157" t="s">
        <v>7849</v>
      </c>
      <c r="R6157" s="4"/>
    </row>
    <row r="6158" spans="1:18" hidden="1" x14ac:dyDescent="0.2">
      <c r="A6158" s="6">
        <v>45990</v>
      </c>
      <c r="B6158" s="2">
        <v>80045</v>
      </c>
      <c r="C6158" s="2" t="s">
        <v>6517</v>
      </c>
      <c r="D6158" s="2" t="s">
        <v>7838</v>
      </c>
      <c r="E6158" s="1">
        <v>630000</v>
      </c>
      <c r="F6158" s="8" t="s">
        <v>316</v>
      </c>
      <c r="G6158" s="1">
        <v>50400</v>
      </c>
      <c r="H6158" s="1">
        <f t="shared" si="292"/>
        <v>680400</v>
      </c>
      <c r="I6158" s="2" t="s">
        <v>2339</v>
      </c>
      <c r="J6158" s="2" t="s">
        <v>1408</v>
      </c>
      <c r="K6158" s="1">
        <f>+VLOOKUP(B6158,[46]Sheet1!$A:$I,6,0)</f>
        <v>630000</v>
      </c>
      <c r="L6158" s="1">
        <f t="shared" si="291"/>
        <v>0</v>
      </c>
      <c r="M6158" s="6">
        <f>+VLOOKUP(B6158,[46]Sheet1!$A:$I,9,0)</f>
        <v>45994</v>
      </c>
      <c r="N6158" t="s">
        <v>7849</v>
      </c>
      <c r="R6158" s="4"/>
    </row>
    <row r="6159" spans="1:18" hidden="1" x14ac:dyDescent="0.2">
      <c r="A6159" s="6">
        <v>45990</v>
      </c>
      <c r="B6159" s="2">
        <v>80046</v>
      </c>
      <c r="C6159" s="2" t="s">
        <v>6517</v>
      </c>
      <c r="D6159" s="2" t="s">
        <v>7839</v>
      </c>
      <c r="E6159" s="1">
        <v>2286425</v>
      </c>
      <c r="F6159" s="8" t="s">
        <v>316</v>
      </c>
      <c r="G6159" s="1">
        <v>182914</v>
      </c>
      <c r="H6159" s="1">
        <f t="shared" si="292"/>
        <v>2469339</v>
      </c>
      <c r="I6159" s="2" t="s">
        <v>944</v>
      </c>
      <c r="J6159" s="2" t="s">
        <v>319</v>
      </c>
      <c r="K6159" s="1">
        <f>+VLOOKUP(B6159,[47]Sheet1!$A:$I,6,0)</f>
        <v>2286425</v>
      </c>
      <c r="L6159" s="1">
        <f t="shared" si="291"/>
        <v>0</v>
      </c>
      <c r="M6159" s="6">
        <f>+VLOOKUP(B6159,[47]Sheet1!$A:$I,9,0)</f>
        <v>46030</v>
      </c>
      <c r="N6159" t="s">
        <v>7953</v>
      </c>
      <c r="R6159" s="4"/>
    </row>
    <row r="6160" spans="1:18" hidden="1" x14ac:dyDescent="0.2">
      <c r="A6160" s="6">
        <v>45990</v>
      </c>
      <c r="B6160" s="2">
        <v>80047</v>
      </c>
      <c r="C6160" s="2" t="s">
        <v>6517</v>
      </c>
      <c r="D6160" s="2" t="s">
        <v>7840</v>
      </c>
      <c r="E6160" s="1">
        <v>2381320</v>
      </c>
      <c r="F6160" s="8" t="s">
        <v>316</v>
      </c>
      <c r="G6160" s="1">
        <v>190506</v>
      </c>
      <c r="H6160" s="1">
        <f t="shared" si="292"/>
        <v>2571826</v>
      </c>
      <c r="I6160" s="2" t="s">
        <v>1900</v>
      </c>
      <c r="J6160" s="2" t="s">
        <v>441</v>
      </c>
      <c r="K6160" s="1">
        <f>+VLOOKUP(B6160,[47]Sheet1!$A:$I,6,0)</f>
        <v>2381325</v>
      </c>
      <c r="L6160" s="1">
        <f t="shared" si="291"/>
        <v>5</v>
      </c>
      <c r="M6160" s="6">
        <f>+VLOOKUP(B6160,[47]Sheet1!$A:$I,9,0)</f>
        <v>46030</v>
      </c>
      <c r="N6160" t="s">
        <v>7953</v>
      </c>
      <c r="R6160" s="4"/>
    </row>
    <row r="6161" spans="1:18" hidden="1" x14ac:dyDescent="0.2">
      <c r="A6161" s="6">
        <v>45990</v>
      </c>
      <c r="B6161" s="2">
        <v>80048</v>
      </c>
      <c r="C6161" s="2" t="s">
        <v>6517</v>
      </c>
      <c r="D6161" s="2" t="s">
        <v>7841</v>
      </c>
      <c r="E6161" s="1">
        <v>7768445</v>
      </c>
      <c r="F6161" s="8" t="s">
        <v>316</v>
      </c>
      <c r="G6161" s="1">
        <v>621476</v>
      </c>
      <c r="H6161" s="1">
        <f t="shared" si="292"/>
        <v>8389921</v>
      </c>
      <c r="I6161" s="2" t="s">
        <v>2355</v>
      </c>
      <c r="J6161" s="2" t="s">
        <v>2013</v>
      </c>
      <c r="K6161" s="1">
        <f>+VLOOKUP(B6161,[47]Sheet1!$A:$I,6,0)</f>
        <v>7768450</v>
      </c>
      <c r="L6161" s="1">
        <f t="shared" si="291"/>
        <v>5</v>
      </c>
      <c r="M6161" s="6">
        <f>+VLOOKUP(B6161,[47]Sheet1!$A:$I,9,0)</f>
        <v>46030</v>
      </c>
      <c r="N6161" t="s">
        <v>7953</v>
      </c>
      <c r="R6161" s="4"/>
    </row>
    <row r="6162" spans="1:18" hidden="1" x14ac:dyDescent="0.2">
      <c r="A6162" s="6">
        <v>45990</v>
      </c>
      <c r="B6162" s="2">
        <v>80049</v>
      </c>
      <c r="C6162" s="2" t="s">
        <v>6517</v>
      </c>
      <c r="D6162" s="2" t="s">
        <v>7842</v>
      </c>
      <c r="E6162" s="1">
        <v>991190</v>
      </c>
      <c r="F6162" s="8" t="s">
        <v>316</v>
      </c>
      <c r="G6162" s="1">
        <v>79295</v>
      </c>
      <c r="H6162" s="1">
        <f t="shared" si="292"/>
        <v>1070485</v>
      </c>
      <c r="I6162" s="2" t="s">
        <v>2355</v>
      </c>
      <c r="J6162" s="2" t="s">
        <v>2013</v>
      </c>
      <c r="K6162" s="1">
        <f>+VLOOKUP(B6162,[46]Sheet1!$A:$I,6,0)</f>
        <v>991188</v>
      </c>
      <c r="L6162" s="1">
        <f t="shared" si="291"/>
        <v>-2</v>
      </c>
      <c r="M6162" s="6">
        <f>+VLOOKUP(B6162,[46]Sheet1!$A:$I,9,0)</f>
        <v>45994</v>
      </c>
      <c r="N6162" t="s">
        <v>7849</v>
      </c>
      <c r="R6162" s="4"/>
    </row>
    <row r="6163" spans="1:18" hidden="1" x14ac:dyDescent="0.2">
      <c r="A6163" s="6">
        <v>45990</v>
      </c>
      <c r="B6163" s="2">
        <v>80050</v>
      </c>
      <c r="C6163" s="2" t="s">
        <v>6517</v>
      </c>
      <c r="D6163" s="2" t="s">
        <v>7843</v>
      </c>
      <c r="E6163" s="1">
        <v>7606300</v>
      </c>
      <c r="F6163" s="8" t="s">
        <v>316</v>
      </c>
      <c r="G6163" s="1">
        <v>608504</v>
      </c>
      <c r="H6163" s="1">
        <f t="shared" si="292"/>
        <v>8214804</v>
      </c>
      <c r="I6163" s="2" t="s">
        <v>2355</v>
      </c>
      <c r="J6163" s="2" t="s">
        <v>2013</v>
      </c>
      <c r="K6163" s="1">
        <f>+VLOOKUP(B6163,[46]Sheet1!$A:$I,6,0)</f>
        <v>7606300</v>
      </c>
      <c r="L6163" s="1">
        <f t="shared" si="291"/>
        <v>0</v>
      </c>
      <c r="M6163" s="6">
        <f>+VLOOKUP(B6163,[46]Sheet1!$A:$I,9,0)</f>
        <v>45994</v>
      </c>
      <c r="N6163" t="s">
        <v>7849</v>
      </c>
      <c r="R6163" s="4"/>
    </row>
    <row r="6164" spans="1:18" hidden="1" x14ac:dyDescent="0.2">
      <c r="A6164" s="6">
        <v>45990</v>
      </c>
      <c r="B6164" s="2">
        <v>80051</v>
      </c>
      <c r="C6164" s="2" t="s">
        <v>6517</v>
      </c>
      <c r="D6164" s="2" t="s">
        <v>7844</v>
      </c>
      <c r="E6164" s="1">
        <v>1282500</v>
      </c>
      <c r="F6164" s="8" t="s">
        <v>316</v>
      </c>
      <c r="G6164" s="1">
        <v>102600</v>
      </c>
      <c r="H6164" s="1">
        <f t="shared" si="292"/>
        <v>1385100</v>
      </c>
      <c r="I6164" s="2" t="s">
        <v>2355</v>
      </c>
      <c r="J6164" s="2" t="s">
        <v>2013</v>
      </c>
      <c r="K6164" s="1">
        <f>+VLOOKUP(B6164,[47]Sheet1!$A:$I,6,0)</f>
        <v>1282500</v>
      </c>
      <c r="L6164" s="1">
        <f t="shared" si="291"/>
        <v>0</v>
      </c>
      <c r="M6164" s="6">
        <f>+VLOOKUP(B6164,[47]Sheet1!$A:$I,9,0)</f>
        <v>46030</v>
      </c>
      <c r="N6164" t="s">
        <v>7953</v>
      </c>
      <c r="R6164" s="4"/>
    </row>
    <row r="6165" spans="1:18" hidden="1" x14ac:dyDescent="0.2">
      <c r="A6165" s="6">
        <v>45990</v>
      </c>
      <c r="B6165" s="2">
        <v>80052</v>
      </c>
      <c r="C6165" s="2" t="s">
        <v>6517</v>
      </c>
      <c r="D6165" s="2" t="s">
        <v>7845</v>
      </c>
      <c r="E6165" s="1">
        <v>10753850</v>
      </c>
      <c r="F6165" s="8" t="s">
        <v>316</v>
      </c>
      <c r="G6165" s="1">
        <v>860308</v>
      </c>
      <c r="H6165" s="1">
        <f t="shared" si="292"/>
        <v>11614158</v>
      </c>
      <c r="I6165" s="2" t="s">
        <v>2355</v>
      </c>
      <c r="J6165" s="2" t="s">
        <v>2013</v>
      </c>
      <c r="K6165" s="1">
        <f>+VLOOKUP(B6165,[47]Sheet1!$A:$I,6,0)</f>
        <v>10753850</v>
      </c>
      <c r="L6165" s="1">
        <f t="shared" si="291"/>
        <v>0</v>
      </c>
      <c r="M6165" s="6">
        <f>+VLOOKUP(B6165,[47]Sheet1!$A:$I,9,0)</f>
        <v>46030</v>
      </c>
      <c r="N6165" t="s">
        <v>7953</v>
      </c>
      <c r="R6165" s="4"/>
    </row>
    <row r="6166" spans="1:18" hidden="1" x14ac:dyDescent="0.2">
      <c r="A6166" s="6">
        <v>45990</v>
      </c>
      <c r="B6166" s="2">
        <v>80053</v>
      </c>
      <c r="C6166" s="2" t="s">
        <v>6517</v>
      </c>
      <c r="D6166" s="2" t="s">
        <v>7846</v>
      </c>
      <c r="E6166" s="1">
        <v>5947140</v>
      </c>
      <c r="F6166" s="8" t="s">
        <v>316</v>
      </c>
      <c r="G6166" s="1">
        <v>475771</v>
      </c>
      <c r="H6166" s="1">
        <f t="shared" si="292"/>
        <v>6422911</v>
      </c>
      <c r="I6166" s="2" t="s">
        <v>2355</v>
      </c>
      <c r="J6166" s="2" t="s">
        <v>2013</v>
      </c>
      <c r="K6166" s="1">
        <f>+VLOOKUP(B6166,[46]Sheet1!$A:$I,6,0)</f>
        <v>5947138</v>
      </c>
      <c r="L6166" s="1">
        <f t="shared" si="291"/>
        <v>-2</v>
      </c>
      <c r="M6166" s="6">
        <f>+VLOOKUP(B6166,[46]Sheet1!$A:$I,9,0)</f>
        <v>45994</v>
      </c>
      <c r="N6166" t="s">
        <v>7849</v>
      </c>
      <c r="R6166" s="4"/>
    </row>
    <row r="6167" spans="1:18" hidden="1" x14ac:dyDescent="0.2">
      <c r="A6167" s="6">
        <v>45990</v>
      </c>
      <c r="B6167" s="2">
        <v>80054</v>
      </c>
      <c r="C6167" s="2" t="s">
        <v>6517</v>
      </c>
      <c r="D6167" s="2" t="s">
        <v>7847</v>
      </c>
      <c r="E6167" s="1">
        <v>7936420</v>
      </c>
      <c r="F6167" s="8" t="s">
        <v>316</v>
      </c>
      <c r="G6167" s="1">
        <v>634914</v>
      </c>
      <c r="H6167" s="1">
        <f t="shared" si="292"/>
        <v>8571334</v>
      </c>
      <c r="I6167" s="2" t="s">
        <v>2355</v>
      </c>
      <c r="J6167" s="2" t="s">
        <v>2013</v>
      </c>
      <c r="K6167" s="1">
        <f>+VLOOKUP(B6167,[47]Sheet1!$A:$I,6,0)</f>
        <v>7936425</v>
      </c>
      <c r="L6167" s="1">
        <f t="shared" si="291"/>
        <v>5</v>
      </c>
      <c r="M6167" s="6">
        <f>+VLOOKUP(B6167,[47]Sheet1!$A:$I,9,0)</f>
        <v>46030</v>
      </c>
      <c r="N6167" t="s">
        <v>7953</v>
      </c>
      <c r="R6167" s="4"/>
    </row>
    <row r="6168" spans="1:18" hidden="1" x14ac:dyDescent="0.2">
      <c r="A6168" s="6">
        <v>45990</v>
      </c>
      <c r="B6168" s="2">
        <v>80055</v>
      </c>
      <c r="C6168" s="2" t="s">
        <v>6517</v>
      </c>
      <c r="D6168" s="2" t="s">
        <v>7848</v>
      </c>
      <c r="E6168" s="1">
        <v>1468620</v>
      </c>
      <c r="F6168" s="8" t="s">
        <v>316</v>
      </c>
      <c r="G6168" s="1">
        <v>117490</v>
      </c>
      <c r="H6168" s="1">
        <f t="shared" si="292"/>
        <v>1586110</v>
      </c>
      <c r="I6168" s="2" t="s">
        <v>2355</v>
      </c>
      <c r="J6168" s="2" t="s">
        <v>2013</v>
      </c>
      <c r="K6168" s="1">
        <f>+VLOOKUP(B6168,[46]Sheet1!$A:$I,6,0)</f>
        <v>1468625</v>
      </c>
      <c r="L6168" s="1">
        <f t="shared" si="291"/>
        <v>5</v>
      </c>
      <c r="M6168" s="6">
        <f>+VLOOKUP(B6168,[46]Sheet1!$A:$I,9,0)</f>
        <v>45994</v>
      </c>
      <c r="N6168" t="s">
        <v>7849</v>
      </c>
      <c r="R6168" s="4"/>
    </row>
    <row r="6169" spans="1:18" hidden="1" x14ac:dyDescent="0.2">
      <c r="A6169" s="6">
        <v>45993</v>
      </c>
      <c r="B6169" s="2">
        <v>1938</v>
      </c>
      <c r="C6169" s="2" t="s">
        <v>6529</v>
      </c>
      <c r="D6169" s="2" t="s">
        <v>7850</v>
      </c>
      <c r="E6169" s="1">
        <v>-1166110</v>
      </c>
      <c r="F6169" s="8" t="s">
        <v>316</v>
      </c>
      <c r="G6169" s="1">
        <v>-93289</v>
      </c>
      <c r="H6169" s="1">
        <v>-1259399</v>
      </c>
      <c r="I6169" s="2" t="s">
        <v>1900</v>
      </c>
      <c r="J6169" s="2" t="s">
        <v>441</v>
      </c>
      <c r="K6169" s="1" t="e">
        <f>+VLOOKUP(B6169,[47]Sheet1!$A:$I,6,0)</f>
        <v>#N/A</v>
      </c>
      <c r="L6169" s="1" t="e">
        <f t="shared" ref="L6169:L6232" si="293">+K6169-E6169</f>
        <v>#N/A</v>
      </c>
      <c r="M6169" s="6" t="e">
        <f>+VLOOKUP(B6169,[47]Sheet1!$A:$I,9,0)</f>
        <v>#N/A</v>
      </c>
      <c r="N6169" t="s">
        <v>7952</v>
      </c>
      <c r="R6169" s="4"/>
    </row>
    <row r="6170" spans="1:18" hidden="1" x14ac:dyDescent="0.2">
      <c r="A6170" s="6">
        <v>45993</v>
      </c>
      <c r="B6170" s="2">
        <v>80203</v>
      </c>
      <c r="C6170" s="2" t="s">
        <v>6517</v>
      </c>
      <c r="D6170" s="2" t="s">
        <v>7851</v>
      </c>
      <c r="E6170" s="1">
        <v>991190</v>
      </c>
      <c r="F6170" s="8" t="s">
        <v>316</v>
      </c>
      <c r="G6170" s="1">
        <v>79295</v>
      </c>
      <c r="H6170" s="1">
        <v>1070485</v>
      </c>
      <c r="I6170" s="2" t="s">
        <v>1900</v>
      </c>
      <c r="J6170" s="2" t="s">
        <v>441</v>
      </c>
      <c r="K6170" s="1">
        <f>+VLOOKUP(B6170,[47]Sheet1!$A:$I,6,0)</f>
        <v>991188</v>
      </c>
      <c r="L6170" s="1">
        <f t="shared" si="293"/>
        <v>-2</v>
      </c>
      <c r="M6170" s="6">
        <f>+VLOOKUP(B6170,[47]Sheet1!$A:$I,9,0)</f>
        <v>46030</v>
      </c>
      <c r="N6170" t="s">
        <v>7953</v>
      </c>
      <c r="R6170" s="4"/>
    </row>
    <row r="6171" spans="1:18" hidden="1" x14ac:dyDescent="0.2">
      <c r="A6171" s="6">
        <v>45994</v>
      </c>
      <c r="B6171" s="2">
        <v>158</v>
      </c>
      <c r="C6171" s="2" t="s">
        <v>7333</v>
      </c>
      <c r="D6171" s="2" t="s">
        <v>5212</v>
      </c>
      <c r="E6171" s="1">
        <v>-169249</v>
      </c>
      <c r="F6171" s="8" t="s">
        <v>316</v>
      </c>
      <c r="G6171" s="1">
        <v>-13540</v>
      </c>
      <c r="H6171" s="1">
        <v>-182789</v>
      </c>
      <c r="I6171" s="2" t="s">
        <v>124</v>
      </c>
      <c r="J6171" s="2" t="s">
        <v>1197</v>
      </c>
      <c r="K6171" s="1">
        <f>+VLOOKUP(B6171,[47]Sheet1!$A:$I,6,0)</f>
        <v>-169249</v>
      </c>
      <c r="L6171" s="1">
        <f t="shared" si="293"/>
        <v>0</v>
      </c>
      <c r="M6171" s="6">
        <f>+VLOOKUP(B6171,[47]Sheet1!$A:$I,9,0)</f>
        <v>46030</v>
      </c>
      <c r="N6171" t="s">
        <v>7953</v>
      </c>
      <c r="R6171" s="4"/>
    </row>
    <row r="6172" spans="1:18" hidden="1" x14ac:dyDescent="0.2">
      <c r="A6172" s="6">
        <v>45994</v>
      </c>
      <c r="B6172" s="2">
        <v>159</v>
      </c>
      <c r="C6172" s="2" t="s">
        <v>7333</v>
      </c>
      <c r="D6172" s="2" t="s">
        <v>7852</v>
      </c>
      <c r="E6172" s="1">
        <v>-1012000</v>
      </c>
      <c r="F6172" s="8" t="s">
        <v>316</v>
      </c>
      <c r="G6172" s="1">
        <v>-80960</v>
      </c>
      <c r="H6172" s="1">
        <v>-1092960</v>
      </c>
      <c r="I6172" s="2" t="s">
        <v>124</v>
      </c>
      <c r="J6172" s="2" t="s">
        <v>1197</v>
      </c>
      <c r="K6172" s="1">
        <f>+VLOOKUP(B6172,[47]Sheet1!$A:$I,6,0)</f>
        <v>-1012000</v>
      </c>
      <c r="L6172" s="1">
        <f t="shared" si="293"/>
        <v>0</v>
      </c>
      <c r="M6172" s="6">
        <f>+VLOOKUP(B6172,[47]Sheet1!$A:$I,9,0)</f>
        <v>46030</v>
      </c>
      <c r="N6172" t="s">
        <v>7953</v>
      </c>
      <c r="R6172" s="4"/>
    </row>
    <row r="6173" spans="1:18" hidden="1" x14ac:dyDescent="0.2">
      <c r="A6173" s="6">
        <v>45994</v>
      </c>
      <c r="B6173" s="2">
        <v>287</v>
      </c>
      <c r="C6173" s="2" t="s">
        <v>7272</v>
      </c>
      <c r="D6173" s="2" t="s">
        <v>7693</v>
      </c>
      <c r="E6173" s="1">
        <v>-795606</v>
      </c>
      <c r="F6173" s="8" t="s">
        <v>316</v>
      </c>
      <c r="G6173" s="1">
        <v>-63648</v>
      </c>
      <c r="H6173" s="1">
        <v>-859254</v>
      </c>
      <c r="I6173" s="2" t="s">
        <v>24</v>
      </c>
      <c r="J6173" s="2" t="s">
        <v>349</v>
      </c>
      <c r="K6173" s="1">
        <f>+VLOOKUP(B6173,[47]Sheet1!$A:$I,6,0)</f>
        <v>-795606</v>
      </c>
      <c r="L6173" s="1">
        <f t="shared" si="293"/>
        <v>0</v>
      </c>
      <c r="M6173" s="6">
        <f>+VLOOKUP(B6173,[47]Sheet1!$A:$I,9,0)</f>
        <v>46030</v>
      </c>
      <c r="N6173" t="s">
        <v>7953</v>
      </c>
      <c r="R6173" s="4"/>
    </row>
    <row r="6174" spans="1:18" hidden="1" x14ac:dyDescent="0.2">
      <c r="A6174" s="6">
        <v>45994</v>
      </c>
      <c r="B6174" s="2">
        <v>288</v>
      </c>
      <c r="C6174" s="2" t="s">
        <v>7316</v>
      </c>
      <c r="D6174" s="2" t="s">
        <v>7853</v>
      </c>
      <c r="E6174" s="1">
        <v>-1382566</v>
      </c>
      <c r="F6174" s="8" t="s">
        <v>316</v>
      </c>
      <c r="G6174" s="1">
        <v>-110605</v>
      </c>
      <c r="H6174" s="1">
        <v>-1493171</v>
      </c>
      <c r="I6174" s="2" t="s">
        <v>1222</v>
      </c>
      <c r="J6174" s="2" t="s">
        <v>915</v>
      </c>
      <c r="K6174" s="1">
        <f>+VLOOKUP(B6174,[47]Sheet1!$A:$I,6,0)</f>
        <v>-1382566</v>
      </c>
      <c r="L6174" s="1">
        <f t="shared" si="293"/>
        <v>0</v>
      </c>
      <c r="M6174" s="6">
        <f>+VLOOKUP(B6174,[47]Sheet1!$A:$I,9,0)</f>
        <v>46030</v>
      </c>
      <c r="N6174" t="s">
        <v>7953</v>
      </c>
      <c r="R6174" s="4"/>
    </row>
    <row r="6175" spans="1:18" hidden="1" x14ac:dyDescent="0.2">
      <c r="A6175" s="6">
        <v>45994</v>
      </c>
      <c r="B6175" s="2">
        <v>291</v>
      </c>
      <c r="C6175" s="2" t="s">
        <v>7272</v>
      </c>
      <c r="D6175" s="2" t="s">
        <v>7693</v>
      </c>
      <c r="E6175" s="1">
        <v>-590116</v>
      </c>
      <c r="F6175" s="8" t="s">
        <v>316</v>
      </c>
      <c r="G6175" s="1">
        <v>-47209</v>
      </c>
      <c r="H6175" s="1">
        <v>-637325</v>
      </c>
      <c r="I6175" s="2" t="s">
        <v>24</v>
      </c>
      <c r="J6175" s="2" t="s">
        <v>349</v>
      </c>
      <c r="K6175" s="1">
        <f>+VLOOKUP(B6175,[47]Sheet1!$A:$I,6,0)</f>
        <v>-590116</v>
      </c>
      <c r="L6175" s="1">
        <f t="shared" si="293"/>
        <v>0</v>
      </c>
      <c r="M6175" s="6">
        <f>+VLOOKUP(B6175,[47]Sheet1!$A:$I,9,0)</f>
        <v>46030</v>
      </c>
      <c r="N6175" t="s">
        <v>7953</v>
      </c>
      <c r="R6175" s="4"/>
    </row>
    <row r="6176" spans="1:18" hidden="1" x14ac:dyDescent="0.2">
      <c r="A6176" s="6">
        <v>45994</v>
      </c>
      <c r="B6176" s="2">
        <v>80321</v>
      </c>
      <c r="C6176" s="2" t="s">
        <v>6517</v>
      </c>
      <c r="D6176" s="2" t="s">
        <v>7854</v>
      </c>
      <c r="E6176" s="1">
        <v>3098440</v>
      </c>
      <c r="F6176" s="8" t="s">
        <v>316</v>
      </c>
      <c r="G6176" s="1">
        <v>247875</v>
      </c>
      <c r="H6176" s="1">
        <v>3346315</v>
      </c>
      <c r="I6176" s="2" t="s">
        <v>1893</v>
      </c>
      <c r="J6176" s="2" t="s">
        <v>375</v>
      </c>
      <c r="K6176" s="1">
        <f>+VLOOKUP(B6176,[47]Sheet1!$A:$I,6,0)</f>
        <v>3098438</v>
      </c>
      <c r="L6176" s="1">
        <f t="shared" si="293"/>
        <v>-2</v>
      </c>
      <c r="M6176" s="6">
        <f>+VLOOKUP(B6176,[47]Sheet1!$A:$I,9,0)</f>
        <v>46030</v>
      </c>
      <c r="N6176" t="s">
        <v>7953</v>
      </c>
      <c r="R6176" s="4"/>
    </row>
    <row r="6177" spans="1:18" hidden="1" x14ac:dyDescent="0.2">
      <c r="A6177" s="6">
        <v>45994</v>
      </c>
      <c r="B6177" s="2">
        <v>80322</v>
      </c>
      <c r="C6177" s="2" t="s">
        <v>6517</v>
      </c>
      <c r="D6177" s="2" t="s">
        <v>7855</v>
      </c>
      <c r="E6177" s="1">
        <v>558030</v>
      </c>
      <c r="F6177" s="8" t="s">
        <v>316</v>
      </c>
      <c r="G6177" s="1">
        <v>44642</v>
      </c>
      <c r="H6177" s="1">
        <v>602672</v>
      </c>
      <c r="I6177" s="2" t="s">
        <v>1893</v>
      </c>
      <c r="J6177" s="2" t="s">
        <v>375</v>
      </c>
      <c r="K6177" s="1">
        <f>+VLOOKUP(B6177,[47]Sheet1!$A:$I,6,0)</f>
        <v>558025</v>
      </c>
      <c r="L6177" s="1">
        <f t="shared" si="293"/>
        <v>-5</v>
      </c>
      <c r="M6177" s="6">
        <f>+VLOOKUP(B6177,[47]Sheet1!$A:$I,9,0)</f>
        <v>46030</v>
      </c>
      <c r="N6177" t="s">
        <v>7953</v>
      </c>
      <c r="R6177" s="4"/>
    </row>
    <row r="6178" spans="1:18" hidden="1" x14ac:dyDescent="0.2">
      <c r="A6178" s="6">
        <v>45994</v>
      </c>
      <c r="B6178" s="2">
        <v>80323</v>
      </c>
      <c r="C6178" s="2" t="s">
        <v>6517</v>
      </c>
      <c r="D6178" s="2" t="s">
        <v>7856</v>
      </c>
      <c r="E6178" s="1">
        <v>9911900</v>
      </c>
      <c r="F6178" s="8" t="s">
        <v>316</v>
      </c>
      <c r="G6178" s="1">
        <v>792952</v>
      </c>
      <c r="H6178" s="1">
        <v>10704852</v>
      </c>
      <c r="I6178" s="2" t="s">
        <v>1893</v>
      </c>
      <c r="J6178" s="2" t="s">
        <v>375</v>
      </c>
      <c r="K6178" s="1">
        <f>+VLOOKUP(B6178,[47]Sheet1!$A:$I,6,0)</f>
        <v>9911900</v>
      </c>
      <c r="L6178" s="1">
        <f t="shared" si="293"/>
        <v>0</v>
      </c>
      <c r="M6178" s="6">
        <f>+VLOOKUP(B6178,[47]Sheet1!$A:$I,9,0)</f>
        <v>46030</v>
      </c>
      <c r="N6178" t="s">
        <v>7953</v>
      </c>
      <c r="R6178" s="4"/>
    </row>
    <row r="6179" spans="1:18" hidden="1" x14ac:dyDescent="0.2">
      <c r="A6179" s="6">
        <v>45994</v>
      </c>
      <c r="B6179" s="2">
        <v>80325</v>
      </c>
      <c r="C6179" s="2" t="s">
        <v>6517</v>
      </c>
      <c r="D6179" s="2" t="s">
        <v>7857</v>
      </c>
      <c r="E6179" s="1">
        <v>3930540</v>
      </c>
      <c r="F6179" s="8" t="s">
        <v>316</v>
      </c>
      <c r="G6179" s="1">
        <v>314443</v>
      </c>
      <c r="H6179" s="1">
        <v>4244983</v>
      </c>
      <c r="I6179" s="2" t="s">
        <v>1893</v>
      </c>
      <c r="J6179" s="2" t="s">
        <v>375</v>
      </c>
      <c r="K6179" s="1">
        <f>+VLOOKUP(B6179,[47]Sheet1!$A:$I,6,0)</f>
        <v>3930538</v>
      </c>
      <c r="L6179" s="1">
        <f t="shared" si="293"/>
        <v>-2</v>
      </c>
      <c r="M6179" s="6">
        <f>+VLOOKUP(B6179,[47]Sheet1!$A:$I,9,0)</f>
        <v>46030</v>
      </c>
      <c r="N6179" t="s">
        <v>7953</v>
      </c>
      <c r="R6179" s="4"/>
    </row>
    <row r="6180" spans="1:18" hidden="1" x14ac:dyDescent="0.2">
      <c r="A6180" s="6">
        <v>45994</v>
      </c>
      <c r="B6180" s="2">
        <v>80326</v>
      </c>
      <c r="C6180" s="2" t="s">
        <v>6517</v>
      </c>
      <c r="D6180" s="2" t="s">
        <v>7858</v>
      </c>
      <c r="E6180" s="1">
        <v>1116060</v>
      </c>
      <c r="F6180" s="8" t="s">
        <v>316</v>
      </c>
      <c r="G6180" s="1">
        <v>89285</v>
      </c>
      <c r="H6180" s="1">
        <v>1205345</v>
      </c>
      <c r="I6180" s="2" t="s">
        <v>1893</v>
      </c>
      <c r="J6180" s="2" t="s">
        <v>375</v>
      </c>
      <c r="K6180" s="1">
        <f>+VLOOKUP(B6180,[47]Sheet1!$A:$I,6,0)</f>
        <v>1116063</v>
      </c>
      <c r="L6180" s="1">
        <f t="shared" si="293"/>
        <v>3</v>
      </c>
      <c r="M6180" s="6">
        <f>+VLOOKUP(B6180,[47]Sheet1!$A:$I,9,0)</f>
        <v>46030</v>
      </c>
      <c r="N6180" t="s">
        <v>7953</v>
      </c>
      <c r="R6180" s="4"/>
    </row>
    <row r="6181" spans="1:18" hidden="1" x14ac:dyDescent="0.2">
      <c r="A6181" s="6">
        <v>45994</v>
      </c>
      <c r="B6181" s="2">
        <v>80327</v>
      </c>
      <c r="C6181" s="2" t="s">
        <v>6517</v>
      </c>
      <c r="D6181" s="2" t="s">
        <v>7859</v>
      </c>
      <c r="E6181" s="1">
        <v>460000</v>
      </c>
      <c r="F6181" s="8" t="s">
        <v>316</v>
      </c>
      <c r="G6181" s="1">
        <v>36800</v>
      </c>
      <c r="H6181" s="1">
        <v>496800</v>
      </c>
      <c r="I6181" s="2" t="s">
        <v>1893</v>
      </c>
      <c r="J6181" s="2" t="s">
        <v>375</v>
      </c>
      <c r="K6181" s="1">
        <f>+VLOOKUP(B6181,[47]Sheet1!$A:$I,6,0)</f>
        <v>460000</v>
      </c>
      <c r="L6181" s="1">
        <f t="shared" si="293"/>
        <v>0</v>
      </c>
      <c r="M6181" s="6">
        <f>+VLOOKUP(B6181,[47]Sheet1!$A:$I,9,0)</f>
        <v>46030</v>
      </c>
      <c r="N6181" t="s">
        <v>7953</v>
      </c>
      <c r="R6181" s="4"/>
    </row>
    <row r="6182" spans="1:18" hidden="1" x14ac:dyDescent="0.2">
      <c r="A6182" s="6">
        <v>45994</v>
      </c>
      <c r="B6182" s="2">
        <v>80328</v>
      </c>
      <c r="C6182" s="2" t="s">
        <v>6517</v>
      </c>
      <c r="D6182" s="2" t="s">
        <v>7860</v>
      </c>
      <c r="E6182" s="1">
        <v>2751120</v>
      </c>
      <c r="F6182" s="8" t="s">
        <v>316</v>
      </c>
      <c r="G6182" s="1">
        <v>220090</v>
      </c>
      <c r="H6182" s="1">
        <v>2971210</v>
      </c>
      <c r="I6182" s="2" t="s">
        <v>1893</v>
      </c>
      <c r="J6182" s="2" t="s">
        <v>375</v>
      </c>
      <c r="K6182" s="1">
        <f>+VLOOKUP(B6182,[47]Sheet1!$A:$I,6,0)</f>
        <v>2751125</v>
      </c>
      <c r="L6182" s="1">
        <f t="shared" si="293"/>
        <v>5</v>
      </c>
      <c r="M6182" s="6">
        <f>+VLOOKUP(B6182,[47]Sheet1!$A:$I,9,0)</f>
        <v>46030</v>
      </c>
      <c r="N6182" t="s">
        <v>7953</v>
      </c>
      <c r="R6182" s="4"/>
    </row>
    <row r="6183" spans="1:18" hidden="1" x14ac:dyDescent="0.2">
      <c r="A6183" s="6">
        <v>45994</v>
      </c>
      <c r="B6183" s="2">
        <v>80329</v>
      </c>
      <c r="C6183" s="2" t="s">
        <v>6517</v>
      </c>
      <c r="D6183" s="2" t="s">
        <v>7861</v>
      </c>
      <c r="E6183" s="1">
        <v>2271535</v>
      </c>
      <c r="F6183" s="8" t="s">
        <v>316</v>
      </c>
      <c r="G6183" s="1">
        <v>181723</v>
      </c>
      <c r="H6183" s="1">
        <v>2453258</v>
      </c>
      <c r="I6183" s="2" t="s">
        <v>1893</v>
      </c>
      <c r="J6183" s="2" t="s">
        <v>375</v>
      </c>
      <c r="K6183" s="1">
        <f>+VLOOKUP(B6183,[47]Sheet1!$A:$I,6,0)</f>
        <v>2271538</v>
      </c>
      <c r="L6183" s="1">
        <f t="shared" si="293"/>
        <v>3</v>
      </c>
      <c r="M6183" s="6">
        <f>+VLOOKUP(B6183,[47]Sheet1!$A:$I,9,0)</f>
        <v>46030</v>
      </c>
      <c r="N6183" t="s">
        <v>7953</v>
      </c>
      <c r="R6183" s="4"/>
    </row>
    <row r="6184" spans="1:18" hidden="1" x14ac:dyDescent="0.2">
      <c r="A6184" s="6">
        <v>45994</v>
      </c>
      <c r="B6184" s="2">
        <v>80330</v>
      </c>
      <c r="C6184" s="2" t="s">
        <v>6517</v>
      </c>
      <c r="D6184" s="2" t="s">
        <v>7862</v>
      </c>
      <c r="E6184" s="1">
        <v>2584680</v>
      </c>
      <c r="F6184" s="8" t="s">
        <v>316</v>
      </c>
      <c r="G6184" s="1">
        <v>206774</v>
      </c>
      <c r="H6184" s="1">
        <v>2791454</v>
      </c>
      <c r="I6184" s="2" t="s">
        <v>1893</v>
      </c>
      <c r="J6184" s="2" t="s">
        <v>375</v>
      </c>
      <c r="K6184" s="1">
        <f>+VLOOKUP(B6184,[47]Sheet1!$A:$I,6,0)</f>
        <v>2584675</v>
      </c>
      <c r="L6184" s="1">
        <f t="shared" si="293"/>
        <v>-5</v>
      </c>
      <c r="M6184" s="6">
        <f>+VLOOKUP(B6184,[47]Sheet1!$A:$I,9,0)</f>
        <v>46030</v>
      </c>
      <c r="N6184" t="s">
        <v>7953</v>
      </c>
      <c r="R6184" s="4"/>
    </row>
    <row r="6185" spans="1:18" hidden="1" x14ac:dyDescent="0.2">
      <c r="A6185" s="6">
        <v>45994</v>
      </c>
      <c r="B6185" s="2">
        <v>80334</v>
      </c>
      <c r="C6185" s="2" t="s">
        <v>6517</v>
      </c>
      <c r="D6185" s="2" t="s">
        <v>7863</v>
      </c>
      <c r="E6185" s="1">
        <v>3849940</v>
      </c>
      <c r="F6185" s="8" t="s">
        <v>316</v>
      </c>
      <c r="G6185" s="1">
        <v>307995</v>
      </c>
      <c r="H6185" s="1">
        <v>4157935</v>
      </c>
      <c r="I6185" s="2" t="s">
        <v>1893</v>
      </c>
      <c r="J6185" s="2" t="s">
        <v>375</v>
      </c>
      <c r="K6185" s="1">
        <f>+VLOOKUP(B6185,[47]Sheet1!$A:$I,6,0)</f>
        <v>3849938</v>
      </c>
      <c r="L6185" s="1">
        <f t="shared" si="293"/>
        <v>-2</v>
      </c>
      <c r="M6185" s="6">
        <f>+VLOOKUP(B6185,[47]Sheet1!$A:$I,9,0)</f>
        <v>46030</v>
      </c>
      <c r="N6185" t="s">
        <v>7953</v>
      </c>
      <c r="R6185" s="4"/>
    </row>
    <row r="6186" spans="1:18" hidden="1" x14ac:dyDescent="0.2">
      <c r="A6186" s="6">
        <v>45996</v>
      </c>
      <c r="B6186" s="2">
        <v>81294</v>
      </c>
      <c r="C6186" s="2" t="s">
        <v>6517</v>
      </c>
      <c r="D6186" s="2" t="s">
        <v>7864</v>
      </c>
      <c r="E6186" s="1">
        <v>446425</v>
      </c>
      <c r="F6186" s="8" t="s">
        <v>316</v>
      </c>
      <c r="G6186" s="1">
        <v>35714</v>
      </c>
      <c r="H6186" s="1">
        <v>482139</v>
      </c>
      <c r="I6186" s="2" t="s">
        <v>2445</v>
      </c>
      <c r="J6186" s="2" t="s">
        <v>1098</v>
      </c>
      <c r="K6186" s="1">
        <f>+VLOOKUP(B6186,[47]Sheet1!$A:$I,6,0)</f>
        <v>446425</v>
      </c>
      <c r="L6186" s="1">
        <f t="shared" si="293"/>
        <v>0</v>
      </c>
      <c r="M6186" s="6">
        <f>+VLOOKUP(B6186,[47]Sheet1!$A:$I,9,0)</f>
        <v>46030</v>
      </c>
      <c r="N6186" t="s">
        <v>7953</v>
      </c>
      <c r="R6186" s="4"/>
    </row>
    <row r="6187" spans="1:18" hidden="1" x14ac:dyDescent="0.2">
      <c r="A6187" s="6">
        <v>45996</v>
      </c>
      <c r="B6187" s="2">
        <v>81295</v>
      </c>
      <c r="C6187" s="2" t="s">
        <v>6517</v>
      </c>
      <c r="D6187" s="2" t="s">
        <v>7865</v>
      </c>
      <c r="E6187" s="1">
        <v>903294</v>
      </c>
      <c r="F6187" s="8" t="s">
        <v>316</v>
      </c>
      <c r="G6187" s="1">
        <v>72264</v>
      </c>
      <c r="H6187" s="1">
        <v>975558</v>
      </c>
      <c r="I6187" s="2" t="s">
        <v>124</v>
      </c>
      <c r="J6187" s="2" t="s">
        <v>1197</v>
      </c>
      <c r="K6187" s="1">
        <f>+VLOOKUP(B6187,[47]Sheet1!$A:$I,6,0)</f>
        <v>903300</v>
      </c>
      <c r="L6187" s="1">
        <f t="shared" si="293"/>
        <v>6</v>
      </c>
      <c r="M6187" s="6">
        <f>+VLOOKUP(B6187,[47]Sheet1!$A:$I,9,0)</f>
        <v>46030</v>
      </c>
      <c r="N6187" t="s">
        <v>7953</v>
      </c>
      <c r="R6187" s="4"/>
    </row>
    <row r="6188" spans="1:18" hidden="1" x14ac:dyDescent="0.2">
      <c r="A6188" s="6">
        <v>45996</v>
      </c>
      <c r="B6188" s="2">
        <v>81296</v>
      </c>
      <c r="C6188" s="2" t="s">
        <v>6517</v>
      </c>
      <c r="D6188" s="2" t="s">
        <v>7866</v>
      </c>
      <c r="E6188" s="1">
        <v>3372510</v>
      </c>
      <c r="F6188" s="8" t="s">
        <v>316</v>
      </c>
      <c r="G6188" s="1">
        <v>269801</v>
      </c>
      <c r="H6188" s="1">
        <v>3642311</v>
      </c>
      <c r="I6188" s="2" t="s">
        <v>2339</v>
      </c>
      <c r="J6188" s="2" t="s">
        <v>1408</v>
      </c>
      <c r="K6188" s="1">
        <f>+VLOOKUP(B6188,[47]Sheet1!$A:$I,6,0)</f>
        <v>3372513</v>
      </c>
      <c r="L6188" s="1">
        <f t="shared" si="293"/>
        <v>3</v>
      </c>
      <c r="M6188" s="6">
        <f>+VLOOKUP(B6188,[47]Sheet1!$A:$I,9,0)</f>
        <v>46030</v>
      </c>
      <c r="N6188" t="s">
        <v>7953</v>
      </c>
      <c r="R6188" s="4"/>
    </row>
    <row r="6189" spans="1:18" hidden="1" x14ac:dyDescent="0.2">
      <c r="A6189" s="6">
        <v>45996</v>
      </c>
      <c r="B6189" s="2">
        <v>81297</v>
      </c>
      <c r="C6189" s="2" t="s">
        <v>6517</v>
      </c>
      <c r="D6189" s="2" t="s">
        <v>7867</v>
      </c>
      <c r="E6189" s="1">
        <v>446425</v>
      </c>
      <c r="F6189" s="8" t="s">
        <v>316</v>
      </c>
      <c r="G6189" s="1">
        <v>35714</v>
      </c>
      <c r="H6189" s="1">
        <v>482139</v>
      </c>
      <c r="I6189" s="2" t="s">
        <v>1796</v>
      </c>
      <c r="J6189" s="2" t="s">
        <v>913</v>
      </c>
      <c r="K6189" s="1">
        <f>+VLOOKUP(B6189,[47]Sheet1!$A:$I,6,0)</f>
        <v>446425</v>
      </c>
      <c r="L6189" s="1">
        <f t="shared" si="293"/>
        <v>0</v>
      </c>
      <c r="M6189" s="6">
        <f>+VLOOKUP(B6189,[47]Sheet1!$A:$I,9,0)</f>
        <v>46030</v>
      </c>
      <c r="N6189" t="s">
        <v>7953</v>
      </c>
      <c r="R6189" s="4"/>
    </row>
    <row r="6190" spans="1:18" hidden="1" x14ac:dyDescent="0.2">
      <c r="A6190" s="6">
        <v>45999</v>
      </c>
      <c r="B6190" s="2">
        <v>224</v>
      </c>
      <c r="C6190" s="2" t="s">
        <v>7497</v>
      </c>
      <c r="D6190" s="2" t="s">
        <v>7498</v>
      </c>
      <c r="E6190" s="1">
        <v>-648345</v>
      </c>
      <c r="F6190" s="8" t="s">
        <v>316</v>
      </c>
      <c r="G6190" s="1">
        <v>-51867</v>
      </c>
      <c r="H6190" s="1">
        <v>-700212</v>
      </c>
      <c r="I6190" s="2" t="s">
        <v>1893</v>
      </c>
      <c r="J6190" s="2" t="s">
        <v>375</v>
      </c>
      <c r="K6190" s="1">
        <f>+VLOOKUP(B6190,[47]Sheet1!$A:$I,6,0)</f>
        <v>-648345</v>
      </c>
      <c r="L6190" s="1">
        <f t="shared" si="293"/>
        <v>0</v>
      </c>
      <c r="M6190" s="6">
        <f>+VLOOKUP(B6190,[47]Sheet1!$A:$I,9,0)</f>
        <v>46030</v>
      </c>
      <c r="N6190" t="s">
        <v>7953</v>
      </c>
      <c r="R6190" s="4"/>
    </row>
    <row r="6191" spans="1:18" hidden="1" x14ac:dyDescent="0.2">
      <c r="A6191" s="6">
        <v>45999</v>
      </c>
      <c r="B6191" s="2">
        <v>234</v>
      </c>
      <c r="C6191" s="2" t="s">
        <v>7315</v>
      </c>
      <c r="D6191" s="2" t="s">
        <v>7868</v>
      </c>
      <c r="E6191" s="1">
        <v>-837000</v>
      </c>
      <c r="F6191" s="8" t="s">
        <v>316</v>
      </c>
      <c r="G6191" s="1">
        <v>-66960</v>
      </c>
      <c r="H6191" s="1">
        <v>-903960</v>
      </c>
      <c r="I6191" s="2" t="s">
        <v>2119</v>
      </c>
      <c r="J6191" s="2" t="s">
        <v>1150</v>
      </c>
      <c r="K6191" s="1">
        <f>+VLOOKUP(B6191,[47]Sheet1!$A:$I,6,0)</f>
        <v>-837000</v>
      </c>
      <c r="L6191" s="1">
        <f t="shared" si="293"/>
        <v>0</v>
      </c>
      <c r="M6191" s="6">
        <f>+VLOOKUP(B6191,[47]Sheet1!$A:$I,9,0)</f>
        <v>46030</v>
      </c>
      <c r="N6191" t="s">
        <v>7953</v>
      </c>
      <c r="R6191" s="4"/>
    </row>
    <row r="6192" spans="1:18" hidden="1" x14ac:dyDescent="0.2">
      <c r="A6192" s="6">
        <v>45999</v>
      </c>
      <c r="B6192" s="2">
        <v>236</v>
      </c>
      <c r="C6192" s="2" t="s">
        <v>7315</v>
      </c>
      <c r="D6192" s="2" t="s">
        <v>5413</v>
      </c>
      <c r="E6192" s="1">
        <v>-1416154</v>
      </c>
      <c r="F6192" s="8" t="s">
        <v>316</v>
      </c>
      <c r="G6192" s="1">
        <v>-113292</v>
      </c>
      <c r="H6192" s="1">
        <v>-1529446</v>
      </c>
      <c r="I6192" s="2" t="s">
        <v>2119</v>
      </c>
      <c r="J6192" s="2" t="s">
        <v>1150</v>
      </c>
      <c r="K6192" s="1">
        <f>+VLOOKUP(B6192,[47]Sheet1!$A:$I,6,0)</f>
        <v>-1416154</v>
      </c>
      <c r="L6192" s="1">
        <f t="shared" si="293"/>
        <v>0</v>
      </c>
      <c r="M6192" s="6">
        <f>+VLOOKUP(B6192,[47]Sheet1!$A:$I,9,0)</f>
        <v>46030</v>
      </c>
      <c r="N6192" t="s">
        <v>7953</v>
      </c>
      <c r="R6192" s="4"/>
    </row>
    <row r="6193" spans="1:18" hidden="1" x14ac:dyDescent="0.2">
      <c r="A6193" s="6">
        <v>45999</v>
      </c>
      <c r="B6193" s="2">
        <v>237</v>
      </c>
      <c r="C6193" s="2" t="s">
        <v>7315</v>
      </c>
      <c r="D6193" s="2" t="s">
        <v>5413</v>
      </c>
      <c r="E6193" s="1">
        <v>-2781023</v>
      </c>
      <c r="F6193" s="8" t="s">
        <v>316</v>
      </c>
      <c r="G6193" s="1">
        <v>-222482</v>
      </c>
      <c r="H6193" s="1">
        <v>-3003505</v>
      </c>
      <c r="I6193" s="2" t="s">
        <v>2119</v>
      </c>
      <c r="J6193" s="2" t="s">
        <v>1150</v>
      </c>
      <c r="K6193" s="1">
        <f>+VLOOKUP(B6193,[47]Sheet1!$A:$I,6,0)</f>
        <v>-2781023</v>
      </c>
      <c r="L6193" s="1">
        <f t="shared" si="293"/>
        <v>0</v>
      </c>
      <c r="M6193" s="6">
        <f>+VLOOKUP(B6193,[47]Sheet1!$A:$I,9,0)</f>
        <v>46030</v>
      </c>
      <c r="N6193" t="s">
        <v>7953</v>
      </c>
      <c r="R6193" s="4"/>
    </row>
    <row r="6194" spans="1:18" hidden="1" x14ac:dyDescent="0.2">
      <c r="A6194" s="6">
        <v>45999</v>
      </c>
      <c r="B6194" s="2">
        <v>252</v>
      </c>
      <c r="C6194" s="2" t="s">
        <v>7425</v>
      </c>
      <c r="D6194" s="2" t="s">
        <v>5409</v>
      </c>
      <c r="E6194" s="1">
        <v>-760869</v>
      </c>
      <c r="F6194" s="8" t="s">
        <v>316</v>
      </c>
      <c r="G6194" s="1">
        <v>-60869</v>
      </c>
      <c r="H6194" s="1">
        <v>-821738</v>
      </c>
      <c r="I6194" s="2" t="s">
        <v>2339</v>
      </c>
      <c r="J6194" s="2" t="s">
        <v>1408</v>
      </c>
      <c r="K6194" s="1">
        <f>+VLOOKUP(B6194,[47]Sheet1!$A:$I,6,0)</f>
        <v>-760869</v>
      </c>
      <c r="L6194" s="1">
        <f t="shared" si="293"/>
        <v>0</v>
      </c>
      <c r="M6194" s="6">
        <f>+VLOOKUP(B6194,[47]Sheet1!$A:$I,9,0)</f>
        <v>46030</v>
      </c>
      <c r="N6194" t="s">
        <v>7953</v>
      </c>
      <c r="R6194" s="4"/>
    </row>
    <row r="6195" spans="1:18" hidden="1" x14ac:dyDescent="0.2">
      <c r="A6195" s="6">
        <v>45999</v>
      </c>
      <c r="B6195" s="2">
        <v>265</v>
      </c>
      <c r="C6195" s="2" t="s">
        <v>7423</v>
      </c>
      <c r="D6195" s="2" t="s">
        <v>5411</v>
      </c>
      <c r="E6195" s="1">
        <v>-474238</v>
      </c>
      <c r="F6195" s="8" t="s">
        <v>316</v>
      </c>
      <c r="G6195" s="1">
        <v>-37939</v>
      </c>
      <c r="H6195" s="1">
        <v>-512177</v>
      </c>
      <c r="I6195" s="2" t="s">
        <v>944</v>
      </c>
      <c r="J6195" s="2" t="s">
        <v>319</v>
      </c>
      <c r="K6195" s="1">
        <f>+VLOOKUP(B6195,[47]Sheet1!$A:$I,6,0)</f>
        <v>-474238</v>
      </c>
      <c r="L6195" s="1">
        <f t="shared" si="293"/>
        <v>0</v>
      </c>
      <c r="M6195" s="6">
        <f>+VLOOKUP(B6195,[47]Sheet1!$A:$I,9,0)</f>
        <v>46030</v>
      </c>
      <c r="N6195" t="s">
        <v>7953</v>
      </c>
      <c r="R6195" s="4"/>
    </row>
    <row r="6196" spans="1:18" hidden="1" x14ac:dyDescent="0.2">
      <c r="A6196" s="6">
        <v>45999</v>
      </c>
      <c r="B6196" s="2">
        <v>381</v>
      </c>
      <c r="C6196" s="2" t="s">
        <v>7869</v>
      </c>
      <c r="D6196" s="2" t="s">
        <v>4854</v>
      </c>
      <c r="E6196" s="1">
        <v>-1309713</v>
      </c>
      <c r="F6196" s="8" t="s">
        <v>316</v>
      </c>
      <c r="G6196" s="1">
        <v>-104777</v>
      </c>
      <c r="H6196" s="1">
        <v>-1414490</v>
      </c>
      <c r="I6196" s="2" t="s">
        <v>2355</v>
      </c>
      <c r="J6196" s="2" t="s">
        <v>2013</v>
      </c>
      <c r="K6196" s="1">
        <f>+VLOOKUP(B6196,[47]Sheet1!$A:$I,6,0)</f>
        <v>-1309713</v>
      </c>
      <c r="L6196" s="1">
        <f t="shared" si="293"/>
        <v>0</v>
      </c>
      <c r="M6196" s="6">
        <f>+VLOOKUP(B6196,[47]Sheet1!$A:$I,9,0)</f>
        <v>46030</v>
      </c>
      <c r="N6196" t="s">
        <v>7953</v>
      </c>
      <c r="R6196" s="4"/>
    </row>
    <row r="6197" spans="1:18" hidden="1" x14ac:dyDescent="0.2">
      <c r="A6197" s="6">
        <v>45999</v>
      </c>
      <c r="B6197" s="2">
        <v>82166</v>
      </c>
      <c r="C6197" s="2" t="s">
        <v>6517</v>
      </c>
      <c r="D6197" s="2" t="s">
        <v>7870</v>
      </c>
      <c r="E6197" s="1">
        <v>1305000</v>
      </c>
      <c r="F6197" s="8" t="s">
        <v>316</v>
      </c>
      <c r="G6197" s="1">
        <v>104400</v>
      </c>
      <c r="H6197" s="1">
        <v>1409400</v>
      </c>
      <c r="I6197" s="2" t="s">
        <v>2355</v>
      </c>
      <c r="J6197" s="2" t="s">
        <v>2013</v>
      </c>
      <c r="K6197" s="1">
        <f>+VLOOKUP(B6197,[47]Sheet1!$A:$I,6,0)</f>
        <v>1305000</v>
      </c>
      <c r="L6197" s="1">
        <f t="shared" si="293"/>
        <v>0</v>
      </c>
      <c r="M6197" s="6">
        <f>+VLOOKUP(B6197,[47]Sheet1!$A:$I,9,0)</f>
        <v>46030</v>
      </c>
      <c r="N6197" t="s">
        <v>7953</v>
      </c>
      <c r="R6197" s="4"/>
    </row>
    <row r="6198" spans="1:18" hidden="1" x14ac:dyDescent="0.2">
      <c r="A6198" s="6">
        <v>45999</v>
      </c>
      <c r="B6198" s="2">
        <v>82167</v>
      </c>
      <c r="C6198" s="2" t="s">
        <v>6517</v>
      </c>
      <c r="D6198" s="2" t="s">
        <v>7871</v>
      </c>
      <c r="E6198" s="1">
        <v>3849940</v>
      </c>
      <c r="F6198" s="8" t="s">
        <v>316</v>
      </c>
      <c r="G6198" s="1">
        <v>307995</v>
      </c>
      <c r="H6198" s="1">
        <v>4157935</v>
      </c>
      <c r="I6198" s="2" t="s">
        <v>2355</v>
      </c>
      <c r="J6198" s="2" t="s">
        <v>2013</v>
      </c>
      <c r="K6198" s="1">
        <f>+VLOOKUP(B6198,[47]Sheet1!$A:$I,6,0)</f>
        <v>3849938</v>
      </c>
      <c r="L6198" s="1">
        <f t="shared" si="293"/>
        <v>-2</v>
      </c>
      <c r="M6198" s="6">
        <f>+VLOOKUP(B6198,[47]Sheet1!$A:$I,9,0)</f>
        <v>46030</v>
      </c>
      <c r="N6198" t="s">
        <v>7953</v>
      </c>
      <c r="R6198" s="4"/>
    </row>
    <row r="6199" spans="1:18" hidden="1" x14ac:dyDescent="0.2">
      <c r="A6199" s="6">
        <v>45999</v>
      </c>
      <c r="B6199" s="2">
        <v>82168</v>
      </c>
      <c r="C6199" s="2" t="s">
        <v>6517</v>
      </c>
      <c r="D6199" s="2" t="s">
        <v>7872</v>
      </c>
      <c r="E6199" s="1">
        <v>446425</v>
      </c>
      <c r="F6199" s="8" t="s">
        <v>316</v>
      </c>
      <c r="G6199" s="1">
        <v>35714</v>
      </c>
      <c r="H6199" s="1">
        <v>482139</v>
      </c>
      <c r="I6199" s="2" t="s">
        <v>2355</v>
      </c>
      <c r="J6199" s="2" t="s">
        <v>2013</v>
      </c>
      <c r="K6199" s="1">
        <f>+VLOOKUP(B6199,[47]Sheet1!$A:$I,6,0)</f>
        <v>446425</v>
      </c>
      <c r="L6199" s="1">
        <f t="shared" si="293"/>
        <v>0</v>
      </c>
      <c r="M6199" s="6">
        <f>+VLOOKUP(B6199,[47]Sheet1!$A:$I,9,0)</f>
        <v>46030</v>
      </c>
      <c r="N6199" t="s">
        <v>7953</v>
      </c>
      <c r="R6199" s="4"/>
    </row>
    <row r="6200" spans="1:18" hidden="1" x14ac:dyDescent="0.2">
      <c r="A6200" s="6">
        <v>45999</v>
      </c>
      <c r="B6200" s="2">
        <v>82169</v>
      </c>
      <c r="C6200" s="2" t="s">
        <v>6517</v>
      </c>
      <c r="D6200" s="2" t="s">
        <v>7873</v>
      </c>
      <c r="E6200" s="1">
        <v>446425</v>
      </c>
      <c r="F6200" s="8" t="s">
        <v>316</v>
      </c>
      <c r="G6200" s="1">
        <v>35714</v>
      </c>
      <c r="H6200" s="1">
        <v>482139</v>
      </c>
      <c r="I6200" s="2" t="s">
        <v>2355</v>
      </c>
      <c r="J6200" s="2" t="s">
        <v>2013</v>
      </c>
      <c r="K6200" s="1">
        <f>+VLOOKUP(B6200,[47]Sheet1!$A:$I,6,0)</f>
        <v>446425</v>
      </c>
      <c r="L6200" s="1">
        <f t="shared" si="293"/>
        <v>0</v>
      </c>
      <c r="M6200" s="6">
        <f>+VLOOKUP(B6200,[47]Sheet1!$A:$I,9,0)</f>
        <v>46030</v>
      </c>
      <c r="N6200" t="s">
        <v>7953</v>
      </c>
      <c r="R6200" s="4"/>
    </row>
    <row r="6201" spans="1:18" hidden="1" x14ac:dyDescent="0.2">
      <c r="A6201" s="6">
        <v>45999</v>
      </c>
      <c r="B6201" s="2">
        <v>82170</v>
      </c>
      <c r="C6201" s="2" t="s">
        <v>6517</v>
      </c>
      <c r="D6201" s="2" t="s">
        <v>7874</v>
      </c>
      <c r="E6201" s="1">
        <v>5925650</v>
      </c>
      <c r="F6201" s="8" t="s">
        <v>316</v>
      </c>
      <c r="G6201" s="1">
        <v>474052</v>
      </c>
      <c r="H6201" s="1">
        <v>6399702</v>
      </c>
      <c r="I6201" s="2" t="s">
        <v>2355</v>
      </c>
      <c r="J6201" s="2" t="s">
        <v>2013</v>
      </c>
      <c r="K6201" s="1">
        <f>+VLOOKUP(B6201,[47]Sheet1!$A:$I,6,0)</f>
        <v>5925650</v>
      </c>
      <c r="L6201" s="1">
        <f t="shared" si="293"/>
        <v>0</v>
      </c>
      <c r="M6201" s="6">
        <f>+VLOOKUP(B6201,[47]Sheet1!$A:$I,9,0)</f>
        <v>46030</v>
      </c>
      <c r="N6201" t="s">
        <v>7953</v>
      </c>
      <c r="R6201" s="4"/>
    </row>
    <row r="6202" spans="1:18" hidden="1" x14ac:dyDescent="0.2">
      <c r="A6202" s="6">
        <v>45999</v>
      </c>
      <c r="B6202" s="2">
        <v>82171</v>
      </c>
      <c r="C6202" s="2" t="s">
        <v>6517</v>
      </c>
      <c r="D6202" s="2" t="s">
        <v>7875</v>
      </c>
      <c r="E6202" s="1">
        <v>446425</v>
      </c>
      <c r="F6202" s="8" t="s">
        <v>316</v>
      </c>
      <c r="G6202" s="1">
        <v>35714</v>
      </c>
      <c r="H6202" s="1">
        <v>482139</v>
      </c>
      <c r="I6202" s="2" t="s">
        <v>2119</v>
      </c>
      <c r="J6202" s="2" t="s">
        <v>1150</v>
      </c>
      <c r="K6202" s="1">
        <f>+VLOOKUP(B6202,[47]Sheet1!$A:$I,6,0)</f>
        <v>446425</v>
      </c>
      <c r="L6202" s="1">
        <f t="shared" si="293"/>
        <v>0</v>
      </c>
      <c r="M6202" s="6">
        <f>+VLOOKUP(B6202,[47]Sheet1!$A:$I,9,0)</f>
        <v>46030</v>
      </c>
      <c r="N6202" t="s">
        <v>7953</v>
      </c>
      <c r="R6202" s="4"/>
    </row>
    <row r="6203" spans="1:18" hidden="1" x14ac:dyDescent="0.2">
      <c r="A6203" s="6">
        <v>45999</v>
      </c>
      <c r="B6203" s="2">
        <v>82172</v>
      </c>
      <c r="C6203" s="2" t="s">
        <v>6517</v>
      </c>
      <c r="D6203" s="2" t="s">
        <v>7876</v>
      </c>
      <c r="E6203" s="1">
        <v>2645930</v>
      </c>
      <c r="F6203" s="8" t="s">
        <v>316</v>
      </c>
      <c r="G6203" s="1">
        <v>211674</v>
      </c>
      <c r="H6203" s="1">
        <v>2857604</v>
      </c>
      <c r="I6203" s="2" t="s">
        <v>2119</v>
      </c>
      <c r="J6203" s="2" t="s">
        <v>1150</v>
      </c>
      <c r="K6203" s="1">
        <f>+VLOOKUP(B6203,[47]Sheet1!$A:$I,6,0)</f>
        <v>2645925</v>
      </c>
      <c r="L6203" s="1">
        <f t="shared" si="293"/>
        <v>-5</v>
      </c>
      <c r="M6203" s="6">
        <f>+VLOOKUP(B6203,[47]Sheet1!$A:$I,9,0)</f>
        <v>46030</v>
      </c>
      <c r="N6203" t="s">
        <v>7953</v>
      </c>
      <c r="R6203" s="4"/>
    </row>
    <row r="6204" spans="1:18" hidden="1" x14ac:dyDescent="0.2">
      <c r="A6204" s="6">
        <v>45999</v>
      </c>
      <c r="B6204" s="2">
        <v>82173</v>
      </c>
      <c r="C6204" s="2" t="s">
        <v>6517</v>
      </c>
      <c r="D6204" s="2" t="s">
        <v>7877</v>
      </c>
      <c r="E6204" s="1">
        <v>702562</v>
      </c>
      <c r="F6204" s="8" t="s">
        <v>316</v>
      </c>
      <c r="G6204" s="1">
        <v>56205</v>
      </c>
      <c r="H6204" s="1">
        <v>758767</v>
      </c>
      <c r="I6204" s="2" t="s">
        <v>2119</v>
      </c>
      <c r="J6204" s="2" t="s">
        <v>1150</v>
      </c>
      <c r="K6204" s="1">
        <f>+VLOOKUP(B6204,[47]Sheet1!$A:$I,6,0)</f>
        <v>702563</v>
      </c>
      <c r="L6204" s="1">
        <f t="shared" si="293"/>
        <v>1</v>
      </c>
      <c r="M6204" s="6">
        <f>+VLOOKUP(B6204,[47]Sheet1!$A:$I,9,0)</f>
        <v>46030</v>
      </c>
      <c r="N6204" t="s">
        <v>7953</v>
      </c>
      <c r="R6204" s="4"/>
    </row>
    <row r="6205" spans="1:18" hidden="1" x14ac:dyDescent="0.2">
      <c r="A6205" s="6">
        <v>45999</v>
      </c>
      <c r="B6205" s="2">
        <v>82174</v>
      </c>
      <c r="C6205" s="2" t="s">
        <v>6517</v>
      </c>
      <c r="D6205" s="2" t="s">
        <v>7878</v>
      </c>
      <c r="E6205" s="1">
        <v>1282500</v>
      </c>
      <c r="F6205" s="8" t="s">
        <v>316</v>
      </c>
      <c r="G6205" s="1">
        <v>102600</v>
      </c>
      <c r="H6205" s="1">
        <v>1385100</v>
      </c>
      <c r="I6205" s="2" t="s">
        <v>2119</v>
      </c>
      <c r="J6205" s="2" t="s">
        <v>1150</v>
      </c>
      <c r="K6205" s="1">
        <f>+VLOOKUP(B6205,[47]Sheet1!$A:$I,6,0)</f>
        <v>1282500</v>
      </c>
      <c r="L6205" s="1">
        <f t="shared" si="293"/>
        <v>0</v>
      </c>
      <c r="M6205" s="6">
        <f>+VLOOKUP(B6205,[47]Sheet1!$A:$I,9,0)</f>
        <v>46030</v>
      </c>
      <c r="N6205" t="s">
        <v>7953</v>
      </c>
      <c r="R6205" s="4"/>
    </row>
    <row r="6206" spans="1:18" hidden="1" x14ac:dyDescent="0.2">
      <c r="A6206" s="6">
        <v>45999</v>
      </c>
      <c r="B6206" s="2">
        <v>82175</v>
      </c>
      <c r="C6206" s="2" t="s">
        <v>6517</v>
      </c>
      <c r="D6206" s="2" t="s">
        <v>7879</v>
      </c>
      <c r="E6206" s="1">
        <v>652500</v>
      </c>
      <c r="F6206" s="8" t="s">
        <v>316</v>
      </c>
      <c r="G6206" s="1">
        <v>52200</v>
      </c>
      <c r="H6206" s="1">
        <v>704700</v>
      </c>
      <c r="I6206" s="2" t="s">
        <v>1222</v>
      </c>
      <c r="J6206" s="2" t="s">
        <v>915</v>
      </c>
      <c r="K6206" s="1">
        <f>+VLOOKUP(B6206,[47]Sheet1!$A:$I,6,0)</f>
        <v>652500</v>
      </c>
      <c r="L6206" s="1">
        <f t="shared" si="293"/>
        <v>0</v>
      </c>
      <c r="M6206" s="6">
        <f>+VLOOKUP(B6206,[47]Sheet1!$A:$I,9,0)</f>
        <v>46030</v>
      </c>
      <c r="N6206" t="s">
        <v>7953</v>
      </c>
      <c r="R6206" s="4"/>
    </row>
    <row r="6207" spans="1:18" hidden="1" x14ac:dyDescent="0.2">
      <c r="A6207" s="6">
        <v>45999</v>
      </c>
      <c r="B6207" s="2">
        <v>82176</v>
      </c>
      <c r="C6207" s="2" t="s">
        <v>6517</v>
      </c>
      <c r="D6207" s="2" t="s">
        <v>7880</v>
      </c>
      <c r="E6207" s="1">
        <v>7348035</v>
      </c>
      <c r="F6207" s="8" t="s">
        <v>316</v>
      </c>
      <c r="G6207" s="1">
        <v>587843</v>
      </c>
      <c r="H6207" s="1">
        <v>7935878</v>
      </c>
      <c r="I6207" s="2" t="s">
        <v>2339</v>
      </c>
      <c r="J6207" s="2" t="s">
        <v>1408</v>
      </c>
      <c r="K6207" s="1">
        <f>+VLOOKUP(B6207,[47]Sheet1!$A:$I,6,0)</f>
        <v>7348038</v>
      </c>
      <c r="L6207" s="1">
        <f t="shared" si="293"/>
        <v>3</v>
      </c>
      <c r="M6207" s="6">
        <f>+VLOOKUP(B6207,[47]Sheet1!$A:$I,9,0)</f>
        <v>46030</v>
      </c>
      <c r="N6207" t="s">
        <v>7953</v>
      </c>
      <c r="R6207" s="4"/>
    </row>
    <row r="6208" spans="1:18" hidden="1" x14ac:dyDescent="0.2">
      <c r="A6208" s="6">
        <v>45999</v>
      </c>
      <c r="B6208" s="2">
        <v>82177</v>
      </c>
      <c r="C6208" s="2" t="s">
        <v>6517</v>
      </c>
      <c r="D6208" s="2" t="s">
        <v>7881</v>
      </c>
      <c r="E6208" s="1">
        <v>1840000</v>
      </c>
      <c r="F6208" s="8" t="s">
        <v>316</v>
      </c>
      <c r="G6208" s="1">
        <v>147200</v>
      </c>
      <c r="H6208" s="1">
        <v>1987200</v>
      </c>
      <c r="I6208" s="2" t="s">
        <v>24</v>
      </c>
      <c r="J6208" s="2" t="s">
        <v>349</v>
      </c>
      <c r="K6208" s="1">
        <f>+VLOOKUP(B6208,[47]Sheet1!$A:$I,6,0)</f>
        <v>1840000</v>
      </c>
      <c r="L6208" s="1">
        <f t="shared" si="293"/>
        <v>0</v>
      </c>
      <c r="M6208" s="6">
        <f>+VLOOKUP(B6208,[47]Sheet1!$A:$I,9,0)</f>
        <v>46030</v>
      </c>
      <c r="N6208" t="s">
        <v>7953</v>
      </c>
      <c r="R6208" s="4"/>
    </row>
    <row r="6209" spans="1:18" hidden="1" x14ac:dyDescent="0.2">
      <c r="A6209" s="6">
        <v>45999</v>
      </c>
      <c r="B6209" s="2">
        <v>82178</v>
      </c>
      <c r="C6209" s="2" t="s">
        <v>6517</v>
      </c>
      <c r="D6209" s="2" t="s">
        <v>7882</v>
      </c>
      <c r="E6209" s="1">
        <v>2751120</v>
      </c>
      <c r="F6209" s="8" t="s">
        <v>316</v>
      </c>
      <c r="G6209" s="1">
        <v>220090</v>
      </c>
      <c r="H6209" s="1">
        <v>2971210</v>
      </c>
      <c r="I6209" s="2" t="s">
        <v>24</v>
      </c>
      <c r="J6209" s="2" t="s">
        <v>349</v>
      </c>
      <c r="K6209" s="1">
        <f>+VLOOKUP(B6209,[47]Sheet1!$A:$I,6,0)</f>
        <v>2751125</v>
      </c>
      <c r="L6209" s="1">
        <f t="shared" si="293"/>
        <v>5</v>
      </c>
      <c r="M6209" s="6">
        <f>+VLOOKUP(B6209,[47]Sheet1!$A:$I,9,0)</f>
        <v>46030</v>
      </c>
      <c r="N6209" t="s">
        <v>7953</v>
      </c>
      <c r="R6209" s="4"/>
    </row>
    <row r="6210" spans="1:18" hidden="1" x14ac:dyDescent="0.2">
      <c r="A6210" s="6">
        <v>45999</v>
      </c>
      <c r="B6210" s="2">
        <v>82179</v>
      </c>
      <c r="C6210" s="2" t="s">
        <v>6517</v>
      </c>
      <c r="D6210" s="2" t="s">
        <v>7883</v>
      </c>
      <c r="E6210" s="1">
        <v>630000</v>
      </c>
      <c r="F6210" s="8" t="s">
        <v>316</v>
      </c>
      <c r="G6210" s="1">
        <v>50400</v>
      </c>
      <c r="H6210" s="1">
        <v>680400</v>
      </c>
      <c r="I6210" s="2" t="s">
        <v>124</v>
      </c>
      <c r="J6210" s="2" t="s">
        <v>1197</v>
      </c>
      <c r="K6210" s="1">
        <f>+VLOOKUP(B6210,[47]Sheet1!$A:$I,6,0)</f>
        <v>630000</v>
      </c>
      <c r="L6210" s="1">
        <f t="shared" si="293"/>
        <v>0</v>
      </c>
      <c r="M6210" s="6">
        <f>+VLOOKUP(B6210,[47]Sheet1!$A:$I,9,0)</f>
        <v>46030</v>
      </c>
      <c r="N6210" t="s">
        <v>7953</v>
      </c>
      <c r="R6210" s="4"/>
    </row>
    <row r="6211" spans="1:18" hidden="1" x14ac:dyDescent="0.2">
      <c r="A6211" s="6">
        <v>45999</v>
      </c>
      <c r="B6211" s="2">
        <v>82180</v>
      </c>
      <c r="C6211" s="2" t="s">
        <v>6517</v>
      </c>
      <c r="D6211" s="2" t="s">
        <v>7884</v>
      </c>
      <c r="E6211" s="1">
        <v>1840000</v>
      </c>
      <c r="F6211" s="8" t="s">
        <v>316</v>
      </c>
      <c r="G6211" s="1">
        <v>147200</v>
      </c>
      <c r="H6211" s="1">
        <v>1987200</v>
      </c>
      <c r="I6211" s="2" t="s">
        <v>124</v>
      </c>
      <c r="J6211" s="2" t="s">
        <v>1197</v>
      </c>
      <c r="K6211" s="1">
        <f>+VLOOKUP(B6211,[47]Sheet1!$A:$I,6,0)</f>
        <v>1840000</v>
      </c>
      <c r="L6211" s="1">
        <f t="shared" si="293"/>
        <v>0</v>
      </c>
      <c r="M6211" s="6">
        <f>+VLOOKUP(B6211,[47]Sheet1!$A:$I,9,0)</f>
        <v>46030</v>
      </c>
      <c r="N6211" t="s">
        <v>7953</v>
      </c>
      <c r="R6211" s="4"/>
    </row>
    <row r="6212" spans="1:18" hidden="1" x14ac:dyDescent="0.2">
      <c r="A6212" s="6">
        <v>45999</v>
      </c>
      <c r="B6212" s="2">
        <v>82181</v>
      </c>
      <c r="C6212" s="2" t="s">
        <v>6517</v>
      </c>
      <c r="D6212" s="2" t="s">
        <v>7885</v>
      </c>
      <c r="E6212" s="1">
        <v>5132440</v>
      </c>
      <c r="F6212" s="8" t="s">
        <v>316</v>
      </c>
      <c r="G6212" s="1">
        <v>410595</v>
      </c>
      <c r="H6212" s="1">
        <v>5543035</v>
      </c>
      <c r="I6212" s="2" t="s">
        <v>2445</v>
      </c>
      <c r="J6212" s="2" t="s">
        <v>1098</v>
      </c>
      <c r="K6212" s="1">
        <f>+VLOOKUP(B6212,[47]Sheet1!$A:$I,6,0)</f>
        <v>5132438</v>
      </c>
      <c r="L6212" s="1">
        <f t="shared" si="293"/>
        <v>-2</v>
      </c>
      <c r="M6212" s="6">
        <f>+VLOOKUP(B6212,[47]Sheet1!$A:$I,9,0)</f>
        <v>46030</v>
      </c>
      <c r="N6212" t="s">
        <v>7953</v>
      </c>
      <c r="R6212" s="4"/>
    </row>
    <row r="6213" spans="1:18" hidden="1" x14ac:dyDescent="0.2">
      <c r="A6213" s="6">
        <v>45999</v>
      </c>
      <c r="B6213" s="2">
        <v>82182</v>
      </c>
      <c r="C6213" s="2" t="s">
        <v>6517</v>
      </c>
      <c r="D6213" s="2" t="s">
        <v>7886</v>
      </c>
      <c r="E6213" s="1">
        <v>1282500</v>
      </c>
      <c r="F6213" s="8" t="s">
        <v>316</v>
      </c>
      <c r="G6213" s="1">
        <v>102600</v>
      </c>
      <c r="H6213" s="1">
        <v>1385100</v>
      </c>
      <c r="I6213" s="2" t="s">
        <v>2445</v>
      </c>
      <c r="J6213" s="2" t="s">
        <v>1098</v>
      </c>
      <c r="K6213" s="1">
        <f>+VLOOKUP(B6213,[47]Sheet1!$A:$I,6,0)</f>
        <v>1282500</v>
      </c>
      <c r="L6213" s="1">
        <f t="shared" si="293"/>
        <v>0</v>
      </c>
      <c r="M6213" s="6">
        <f>+VLOOKUP(B6213,[47]Sheet1!$A:$I,9,0)</f>
        <v>46030</v>
      </c>
      <c r="N6213" t="s">
        <v>7953</v>
      </c>
      <c r="R6213" s="4"/>
    </row>
    <row r="6214" spans="1:18" hidden="1" x14ac:dyDescent="0.2">
      <c r="A6214" s="6">
        <v>45999</v>
      </c>
      <c r="B6214" s="2">
        <v>82183</v>
      </c>
      <c r="C6214" s="2" t="s">
        <v>6517</v>
      </c>
      <c r="D6214" s="2" t="s">
        <v>7887</v>
      </c>
      <c r="E6214" s="1">
        <v>4762640</v>
      </c>
      <c r="F6214" s="8" t="s">
        <v>316</v>
      </c>
      <c r="G6214" s="1">
        <v>381011</v>
      </c>
      <c r="H6214" s="1">
        <v>5143651</v>
      </c>
      <c r="I6214" s="2" t="s">
        <v>1554</v>
      </c>
      <c r="J6214" s="2" t="s">
        <v>2830</v>
      </c>
      <c r="K6214" s="1">
        <f>+VLOOKUP(B6214,[47]Sheet1!$A:$I,6,0)</f>
        <v>4762638</v>
      </c>
      <c r="L6214" s="1">
        <f t="shared" si="293"/>
        <v>-2</v>
      </c>
      <c r="M6214" s="6">
        <f>+VLOOKUP(B6214,[47]Sheet1!$A:$I,9,0)</f>
        <v>46030</v>
      </c>
      <c r="N6214" t="s">
        <v>7953</v>
      </c>
      <c r="R6214" s="4"/>
    </row>
    <row r="6215" spans="1:18" hidden="1" x14ac:dyDescent="0.2">
      <c r="A6215" s="6">
        <v>45999</v>
      </c>
      <c r="B6215" s="2">
        <v>82184</v>
      </c>
      <c r="C6215" s="2" t="s">
        <v>6517</v>
      </c>
      <c r="D6215" s="2" t="s">
        <v>7888</v>
      </c>
      <c r="E6215" s="1">
        <v>1154330</v>
      </c>
      <c r="F6215" s="8" t="s">
        <v>316</v>
      </c>
      <c r="G6215" s="1">
        <v>92346</v>
      </c>
      <c r="H6215" s="1">
        <v>1246676</v>
      </c>
      <c r="I6215" s="2" t="s">
        <v>1554</v>
      </c>
      <c r="J6215" s="2" t="s">
        <v>2830</v>
      </c>
      <c r="K6215" s="1">
        <f>+VLOOKUP(B6215,[47]Sheet1!$A:$I,6,0)</f>
        <v>1154325</v>
      </c>
      <c r="L6215" s="1">
        <f t="shared" si="293"/>
        <v>-5</v>
      </c>
      <c r="M6215" s="6">
        <f>+VLOOKUP(B6215,[47]Sheet1!$A:$I,9,0)</f>
        <v>46030</v>
      </c>
      <c r="N6215" t="s">
        <v>7953</v>
      </c>
      <c r="R6215" s="4"/>
    </row>
    <row r="6216" spans="1:18" hidden="1" x14ac:dyDescent="0.2">
      <c r="A6216" s="6">
        <v>45999</v>
      </c>
      <c r="B6216" s="2">
        <v>82185</v>
      </c>
      <c r="C6216" s="2" t="s">
        <v>6517</v>
      </c>
      <c r="D6216" s="2" t="s">
        <v>7889</v>
      </c>
      <c r="E6216" s="1">
        <v>3011320</v>
      </c>
      <c r="F6216" s="8" t="s">
        <v>316</v>
      </c>
      <c r="G6216" s="1">
        <v>240906</v>
      </c>
      <c r="H6216" s="1">
        <v>3252226</v>
      </c>
      <c r="I6216" s="2" t="s">
        <v>1554</v>
      </c>
      <c r="J6216" s="2" t="s">
        <v>2830</v>
      </c>
      <c r="K6216" s="1">
        <f>+VLOOKUP(B6216,[47]Sheet1!$A:$I,6,0)</f>
        <v>3011325</v>
      </c>
      <c r="L6216" s="1">
        <f t="shared" si="293"/>
        <v>5</v>
      </c>
      <c r="M6216" s="6">
        <f>+VLOOKUP(B6216,[47]Sheet1!$A:$I,9,0)</f>
        <v>46030</v>
      </c>
      <c r="N6216" t="s">
        <v>7953</v>
      </c>
      <c r="R6216" s="4"/>
    </row>
    <row r="6217" spans="1:18" hidden="1" x14ac:dyDescent="0.2">
      <c r="A6217" s="6">
        <v>45999</v>
      </c>
      <c r="B6217" s="2">
        <v>82186</v>
      </c>
      <c r="C6217" s="2" t="s">
        <v>6517</v>
      </c>
      <c r="D6217" s="2" t="s">
        <v>7890</v>
      </c>
      <c r="E6217" s="1">
        <v>2144100</v>
      </c>
      <c r="F6217" s="8" t="s">
        <v>316</v>
      </c>
      <c r="G6217" s="1">
        <v>171528</v>
      </c>
      <c r="H6217" s="1">
        <v>2315628</v>
      </c>
      <c r="I6217" s="2" t="s">
        <v>1796</v>
      </c>
      <c r="J6217" s="2" t="s">
        <v>913</v>
      </c>
      <c r="K6217" s="1">
        <f>+VLOOKUP(B6217,[47]Sheet1!$A:$I,6,0)</f>
        <v>2144100</v>
      </c>
      <c r="L6217" s="1">
        <f t="shared" si="293"/>
        <v>0</v>
      </c>
      <c r="M6217" s="6">
        <f>+VLOOKUP(B6217,[47]Sheet1!$A:$I,9,0)</f>
        <v>46030</v>
      </c>
      <c r="N6217" t="s">
        <v>7953</v>
      </c>
      <c r="R6217" s="4"/>
    </row>
    <row r="6218" spans="1:18" hidden="1" x14ac:dyDescent="0.2">
      <c r="A6218" s="6">
        <v>45999</v>
      </c>
      <c r="B6218" s="2">
        <v>82187</v>
      </c>
      <c r="C6218" s="2" t="s">
        <v>6517</v>
      </c>
      <c r="D6218" s="2" t="s">
        <v>7891</v>
      </c>
      <c r="E6218" s="1">
        <v>1785700</v>
      </c>
      <c r="F6218" s="8" t="s">
        <v>316</v>
      </c>
      <c r="G6218" s="1">
        <v>142856</v>
      </c>
      <c r="H6218" s="1">
        <v>1928556</v>
      </c>
      <c r="I6218" s="2" t="s">
        <v>2339</v>
      </c>
      <c r="J6218" s="2" t="s">
        <v>1408</v>
      </c>
      <c r="K6218" s="1">
        <f>+VLOOKUP(B6218,[47]Sheet1!$A:$I,6,0)</f>
        <v>1785700</v>
      </c>
      <c r="L6218" s="1">
        <f t="shared" si="293"/>
        <v>0</v>
      </c>
      <c r="M6218" s="6">
        <f>+VLOOKUP(B6218,[47]Sheet1!$A:$I,9,0)</f>
        <v>46030</v>
      </c>
      <c r="N6218" t="s">
        <v>7953</v>
      </c>
      <c r="R6218" s="4"/>
    </row>
    <row r="6219" spans="1:18" hidden="1" x14ac:dyDescent="0.2">
      <c r="A6219" s="6">
        <v>45999</v>
      </c>
      <c r="B6219" s="2">
        <v>82188</v>
      </c>
      <c r="C6219" s="2" t="s">
        <v>6517</v>
      </c>
      <c r="D6219" s="2" t="s">
        <v>7892</v>
      </c>
      <c r="E6219" s="1">
        <v>446425</v>
      </c>
      <c r="F6219" s="8" t="s">
        <v>316</v>
      </c>
      <c r="G6219" s="1">
        <v>35714</v>
      </c>
      <c r="H6219" s="1">
        <v>482139</v>
      </c>
      <c r="I6219" s="2" t="s">
        <v>2339</v>
      </c>
      <c r="J6219" s="2" t="s">
        <v>1408</v>
      </c>
      <c r="K6219" s="1">
        <f>+VLOOKUP(B6219,[47]Sheet1!$A:$I,6,0)</f>
        <v>446425</v>
      </c>
      <c r="L6219" s="1">
        <f t="shared" si="293"/>
        <v>0</v>
      </c>
      <c r="M6219" s="6">
        <f>+VLOOKUP(B6219,[47]Sheet1!$A:$I,9,0)</f>
        <v>46030</v>
      </c>
      <c r="N6219" t="s">
        <v>7953</v>
      </c>
      <c r="R6219" s="4"/>
    </row>
    <row r="6220" spans="1:18" hidden="1" x14ac:dyDescent="0.2">
      <c r="A6220" s="6">
        <v>45999</v>
      </c>
      <c r="B6220" s="2">
        <v>82189</v>
      </c>
      <c r="C6220" s="2" t="s">
        <v>6517</v>
      </c>
      <c r="D6220" s="2" t="s">
        <v>7893</v>
      </c>
      <c r="E6220" s="1">
        <v>446425</v>
      </c>
      <c r="F6220" s="8" t="s">
        <v>316</v>
      </c>
      <c r="G6220" s="1">
        <v>35714</v>
      </c>
      <c r="H6220" s="1">
        <v>482139</v>
      </c>
      <c r="I6220" s="2" t="s">
        <v>944</v>
      </c>
      <c r="J6220" s="2" t="s">
        <v>319</v>
      </c>
      <c r="K6220" s="1">
        <f>+VLOOKUP(B6220,[47]Sheet1!$A:$I,6,0)</f>
        <v>446425</v>
      </c>
      <c r="L6220" s="1">
        <f t="shared" si="293"/>
        <v>0</v>
      </c>
      <c r="M6220" s="6">
        <f>+VLOOKUP(B6220,[47]Sheet1!$A:$I,9,0)</f>
        <v>46030</v>
      </c>
      <c r="N6220" t="s">
        <v>7953</v>
      </c>
      <c r="R6220" s="4"/>
    </row>
    <row r="6221" spans="1:18" hidden="1" x14ac:dyDescent="0.2">
      <c r="A6221" s="6">
        <v>45999</v>
      </c>
      <c r="B6221" s="2">
        <v>82190</v>
      </c>
      <c r="C6221" s="2" t="s">
        <v>6517</v>
      </c>
      <c r="D6221" s="2" t="s">
        <v>7894</v>
      </c>
      <c r="E6221" s="1">
        <v>5994040</v>
      </c>
      <c r="F6221" s="8" t="s">
        <v>316</v>
      </c>
      <c r="G6221" s="1">
        <v>479523</v>
      </c>
      <c r="H6221" s="1">
        <v>6473563</v>
      </c>
      <c r="I6221" s="2" t="s">
        <v>944</v>
      </c>
      <c r="J6221" s="2" t="s">
        <v>319</v>
      </c>
      <c r="K6221" s="1">
        <f>+VLOOKUP(B6221,[47]Sheet1!$A:$I,6,0)</f>
        <v>5994038</v>
      </c>
      <c r="L6221" s="1">
        <f t="shared" si="293"/>
        <v>-2</v>
      </c>
      <c r="M6221" s="6">
        <f>+VLOOKUP(B6221,[47]Sheet1!$A:$I,9,0)</f>
        <v>46030</v>
      </c>
      <c r="N6221" t="s">
        <v>7953</v>
      </c>
      <c r="R6221" s="4"/>
    </row>
    <row r="6222" spans="1:18" hidden="1" x14ac:dyDescent="0.2">
      <c r="A6222" s="6">
        <v>45999</v>
      </c>
      <c r="B6222" s="2">
        <v>82191</v>
      </c>
      <c r="C6222" s="2" t="s">
        <v>6517</v>
      </c>
      <c r="D6222" s="2" t="s">
        <v>7895</v>
      </c>
      <c r="E6222" s="1">
        <v>1970450</v>
      </c>
      <c r="F6222" s="8" t="s">
        <v>316</v>
      </c>
      <c r="G6222" s="1">
        <v>157636</v>
      </c>
      <c r="H6222" s="1">
        <v>2128086</v>
      </c>
      <c r="I6222" s="2" t="s">
        <v>1900</v>
      </c>
      <c r="J6222" s="2" t="s">
        <v>441</v>
      </c>
      <c r="K6222" s="1">
        <f>+VLOOKUP(B6222,[47]Sheet1!$A:$I,6,0)</f>
        <v>1970450</v>
      </c>
      <c r="L6222" s="1">
        <f t="shared" si="293"/>
        <v>0</v>
      </c>
      <c r="M6222" s="6">
        <f>+VLOOKUP(B6222,[47]Sheet1!$A:$I,9,0)</f>
        <v>46030</v>
      </c>
      <c r="N6222" t="s">
        <v>7953</v>
      </c>
      <c r="R6222" s="4"/>
    </row>
    <row r="6223" spans="1:18" hidden="1" x14ac:dyDescent="0.2">
      <c r="A6223" s="6">
        <v>45999</v>
      </c>
      <c r="B6223" s="2">
        <v>82192</v>
      </c>
      <c r="C6223" s="2" t="s">
        <v>6517</v>
      </c>
      <c r="D6223" s="2" t="s">
        <v>7896</v>
      </c>
      <c r="E6223" s="1">
        <v>446425</v>
      </c>
      <c r="F6223" s="8" t="s">
        <v>316</v>
      </c>
      <c r="G6223" s="1">
        <v>35714</v>
      </c>
      <c r="H6223" s="1">
        <v>482139</v>
      </c>
      <c r="I6223" s="2" t="s">
        <v>1900</v>
      </c>
      <c r="J6223" s="2" t="s">
        <v>441</v>
      </c>
      <c r="K6223" s="1">
        <f>+VLOOKUP(B6223,[47]Sheet1!$A:$I,6,0)</f>
        <v>446425</v>
      </c>
      <c r="L6223" s="1">
        <f t="shared" si="293"/>
        <v>0</v>
      </c>
      <c r="M6223" s="6">
        <f>+VLOOKUP(B6223,[47]Sheet1!$A:$I,9,0)</f>
        <v>46030</v>
      </c>
      <c r="N6223" t="s">
        <v>7953</v>
      </c>
      <c r="R6223" s="4"/>
    </row>
    <row r="6224" spans="1:18" hidden="1" x14ac:dyDescent="0.2">
      <c r="A6224" s="6">
        <v>45999</v>
      </c>
      <c r="B6224" s="2">
        <v>82193</v>
      </c>
      <c r="C6224" s="2" t="s">
        <v>6517</v>
      </c>
      <c r="D6224" s="2" t="s">
        <v>7897</v>
      </c>
      <c r="E6224" s="1">
        <v>652500</v>
      </c>
      <c r="F6224" s="8" t="s">
        <v>316</v>
      </c>
      <c r="G6224" s="1">
        <v>52200</v>
      </c>
      <c r="H6224" s="1">
        <v>704700</v>
      </c>
      <c r="I6224" s="2" t="s">
        <v>1900</v>
      </c>
      <c r="J6224" s="2" t="s">
        <v>441</v>
      </c>
      <c r="K6224" s="1">
        <f>+VLOOKUP(B6224,[47]Sheet1!$A:$I,6,0)</f>
        <v>652500</v>
      </c>
      <c r="L6224" s="1">
        <f t="shared" si="293"/>
        <v>0</v>
      </c>
      <c r="M6224" s="6">
        <f>+VLOOKUP(B6224,[47]Sheet1!$A:$I,9,0)</f>
        <v>46030</v>
      </c>
      <c r="N6224" t="s">
        <v>7953</v>
      </c>
      <c r="R6224" s="4"/>
    </row>
    <row r="6225" spans="1:18" hidden="1" x14ac:dyDescent="0.2">
      <c r="A6225" s="6">
        <v>46001</v>
      </c>
      <c r="B6225" s="2">
        <v>82374</v>
      </c>
      <c r="C6225" s="2" t="s">
        <v>6517</v>
      </c>
      <c r="D6225" s="2" t="s">
        <v>7898</v>
      </c>
      <c r="E6225" s="1">
        <v>1072050</v>
      </c>
      <c r="F6225" s="8" t="s">
        <v>316</v>
      </c>
      <c r="G6225" s="1">
        <v>85764</v>
      </c>
      <c r="H6225" s="1">
        <v>1157814</v>
      </c>
      <c r="I6225" s="2" t="s">
        <v>1893</v>
      </c>
      <c r="J6225" s="2" t="s">
        <v>375</v>
      </c>
      <c r="K6225" s="1">
        <f>+VLOOKUP(B6225,[47]Sheet1!$A:$I,6,0)</f>
        <v>1072050</v>
      </c>
      <c r="L6225" s="1">
        <f t="shared" si="293"/>
        <v>0</v>
      </c>
      <c r="M6225" s="6">
        <f>+VLOOKUP(B6225,[47]Sheet1!$A:$I,9,0)</f>
        <v>46030</v>
      </c>
      <c r="N6225" t="s">
        <v>7953</v>
      </c>
      <c r="R6225" s="4"/>
    </row>
    <row r="6226" spans="1:18" hidden="1" x14ac:dyDescent="0.2">
      <c r="A6226" s="6">
        <v>46001</v>
      </c>
      <c r="B6226" s="2">
        <v>82377</v>
      </c>
      <c r="C6226" s="2" t="s">
        <v>6517</v>
      </c>
      <c r="D6226" s="2" t="s">
        <v>7899</v>
      </c>
      <c r="E6226" s="1">
        <v>446425</v>
      </c>
      <c r="F6226" s="8" t="s">
        <v>316</v>
      </c>
      <c r="G6226" s="1">
        <v>35714</v>
      </c>
      <c r="H6226" s="1">
        <v>482139</v>
      </c>
      <c r="I6226" s="2" t="s">
        <v>1893</v>
      </c>
      <c r="J6226" s="2" t="s">
        <v>375</v>
      </c>
      <c r="K6226" s="1">
        <f>+VLOOKUP(B6226,[47]Sheet1!$A:$I,6,0)</f>
        <v>446425</v>
      </c>
      <c r="L6226" s="1">
        <f t="shared" si="293"/>
        <v>0</v>
      </c>
      <c r="M6226" s="6">
        <f>+VLOOKUP(B6226,[47]Sheet1!$A:$I,9,0)</f>
        <v>46030</v>
      </c>
      <c r="N6226" t="s">
        <v>7953</v>
      </c>
      <c r="R6226" s="4"/>
    </row>
    <row r="6227" spans="1:18" hidden="1" x14ac:dyDescent="0.2">
      <c r="A6227" s="6">
        <v>46001</v>
      </c>
      <c r="B6227" s="2">
        <v>82378</v>
      </c>
      <c r="C6227" s="2" t="s">
        <v>6517</v>
      </c>
      <c r="D6227" s="2" t="s">
        <v>7900</v>
      </c>
      <c r="E6227" s="1">
        <v>1143080</v>
      </c>
      <c r="F6227" s="8" t="s">
        <v>316</v>
      </c>
      <c r="G6227" s="1">
        <v>91446</v>
      </c>
      <c r="H6227" s="1">
        <v>1234526</v>
      </c>
      <c r="I6227" s="2" t="s">
        <v>1893</v>
      </c>
      <c r="J6227" s="2" t="s">
        <v>375</v>
      </c>
      <c r="K6227" s="1">
        <f>+VLOOKUP(B6227,[47]Sheet1!$A:$I,6,0)</f>
        <v>1143075</v>
      </c>
      <c r="L6227" s="1">
        <f t="shared" si="293"/>
        <v>-5</v>
      </c>
      <c r="M6227" s="6">
        <f>+VLOOKUP(B6227,[47]Sheet1!$A:$I,9,0)</f>
        <v>46030</v>
      </c>
      <c r="N6227" t="s">
        <v>7953</v>
      </c>
      <c r="R6227" s="4"/>
    </row>
    <row r="6228" spans="1:18" hidden="1" x14ac:dyDescent="0.2">
      <c r="A6228" s="6">
        <v>46001</v>
      </c>
      <c r="B6228" s="2">
        <v>82379</v>
      </c>
      <c r="C6228" s="2" t="s">
        <v>6517</v>
      </c>
      <c r="D6228" s="2" t="s">
        <v>7901</v>
      </c>
      <c r="E6228" s="1">
        <v>2919810</v>
      </c>
      <c r="F6228" s="8" t="s">
        <v>316</v>
      </c>
      <c r="G6228" s="1">
        <v>233585</v>
      </c>
      <c r="H6228" s="1">
        <v>3153395</v>
      </c>
      <c r="I6228" s="2" t="s">
        <v>1893</v>
      </c>
      <c r="J6228" s="2" t="s">
        <v>375</v>
      </c>
      <c r="K6228" s="1">
        <f>+VLOOKUP(B6228,[47]Sheet1!$A:$I,6,0)</f>
        <v>2919813</v>
      </c>
      <c r="L6228" s="1">
        <f t="shared" si="293"/>
        <v>3</v>
      </c>
      <c r="M6228" s="6">
        <f>+VLOOKUP(B6228,[47]Sheet1!$A:$I,9,0)</f>
        <v>46030</v>
      </c>
      <c r="N6228" t="s">
        <v>7953</v>
      </c>
      <c r="R6228" s="4"/>
    </row>
    <row r="6229" spans="1:18" hidden="1" x14ac:dyDescent="0.2">
      <c r="A6229" s="6">
        <v>46001</v>
      </c>
      <c r="B6229" s="2">
        <v>82380</v>
      </c>
      <c r="C6229" s="2" t="s">
        <v>6517</v>
      </c>
      <c r="D6229" s="2" t="s">
        <v>7902</v>
      </c>
      <c r="E6229" s="1">
        <v>892850</v>
      </c>
      <c r="F6229" s="8" t="s">
        <v>316</v>
      </c>
      <c r="G6229" s="1">
        <v>71428</v>
      </c>
      <c r="H6229" s="1">
        <v>964278</v>
      </c>
      <c r="I6229" s="2" t="s">
        <v>1893</v>
      </c>
      <c r="J6229" s="2" t="s">
        <v>375</v>
      </c>
      <c r="K6229" s="1">
        <f>+VLOOKUP(B6229,[47]Sheet1!$A:$I,6,0)</f>
        <v>892850</v>
      </c>
      <c r="L6229" s="1">
        <f t="shared" si="293"/>
        <v>0</v>
      </c>
      <c r="M6229" s="6">
        <f>+VLOOKUP(B6229,[47]Sheet1!$A:$I,9,0)</f>
        <v>46030</v>
      </c>
      <c r="N6229" t="s">
        <v>7953</v>
      </c>
      <c r="R6229" s="4"/>
    </row>
    <row r="6230" spans="1:18" hidden="1" x14ac:dyDescent="0.2">
      <c r="A6230" s="6">
        <v>46001</v>
      </c>
      <c r="B6230" s="2">
        <v>82381</v>
      </c>
      <c r="C6230" s="2" t="s">
        <v>6517</v>
      </c>
      <c r="D6230" s="2" t="s">
        <v>7903</v>
      </c>
      <c r="E6230" s="1">
        <v>6845570</v>
      </c>
      <c r="F6230" s="8" t="s">
        <v>316</v>
      </c>
      <c r="G6230" s="1">
        <v>547646</v>
      </c>
      <c r="H6230" s="1">
        <v>7393216</v>
      </c>
      <c r="I6230" s="2" t="s">
        <v>1893</v>
      </c>
      <c r="J6230" s="2" t="s">
        <v>375</v>
      </c>
      <c r="K6230" s="1">
        <f>+VLOOKUP(B6230,[47]Sheet1!$A:$I,6,0)</f>
        <v>6845575</v>
      </c>
      <c r="L6230" s="1">
        <f t="shared" si="293"/>
        <v>5</v>
      </c>
      <c r="M6230" s="6">
        <f>+VLOOKUP(B6230,[47]Sheet1!$A:$I,9,0)</f>
        <v>46030</v>
      </c>
      <c r="N6230" t="s">
        <v>7953</v>
      </c>
      <c r="R6230" s="4"/>
    </row>
    <row r="6231" spans="1:18" hidden="1" x14ac:dyDescent="0.2">
      <c r="A6231" s="6">
        <v>46001</v>
      </c>
      <c r="B6231" s="2">
        <v>82383</v>
      </c>
      <c r="C6231" s="2" t="s">
        <v>6517</v>
      </c>
      <c r="D6231" s="2" t="s">
        <v>7904</v>
      </c>
      <c r="E6231" s="1">
        <v>991190</v>
      </c>
      <c r="F6231" s="8" t="s">
        <v>316</v>
      </c>
      <c r="G6231" s="1">
        <v>79295</v>
      </c>
      <c r="H6231" s="1">
        <v>1070485</v>
      </c>
      <c r="I6231" s="2" t="s">
        <v>1893</v>
      </c>
      <c r="J6231" s="2" t="s">
        <v>375</v>
      </c>
      <c r="K6231" s="1">
        <f>+VLOOKUP(B6231,[47]Sheet1!$A:$I,6,0)</f>
        <v>991188</v>
      </c>
      <c r="L6231" s="1">
        <f t="shared" si="293"/>
        <v>-2</v>
      </c>
      <c r="M6231" s="6">
        <f>+VLOOKUP(B6231,[47]Sheet1!$A:$I,9,0)</f>
        <v>46030</v>
      </c>
      <c r="N6231" t="s">
        <v>7953</v>
      </c>
      <c r="R6231" s="4"/>
    </row>
    <row r="6232" spans="1:18" hidden="1" x14ac:dyDescent="0.2">
      <c r="A6232" s="6">
        <v>46001</v>
      </c>
      <c r="B6232" s="2">
        <v>82384</v>
      </c>
      <c r="C6232" s="2" t="s">
        <v>6517</v>
      </c>
      <c r="D6232" s="2" t="s">
        <v>7905</v>
      </c>
      <c r="E6232" s="1">
        <v>326250</v>
      </c>
      <c r="F6232" s="8" t="s">
        <v>316</v>
      </c>
      <c r="G6232" s="1">
        <v>26100</v>
      </c>
      <c r="H6232" s="1">
        <v>352350</v>
      </c>
      <c r="I6232" s="2" t="s">
        <v>1893</v>
      </c>
      <c r="J6232" s="2" t="s">
        <v>375</v>
      </c>
      <c r="K6232" s="1">
        <f>+VLOOKUP(B6232,[47]Sheet1!$A:$I,6,0)</f>
        <v>326250</v>
      </c>
      <c r="L6232" s="1">
        <f t="shared" si="293"/>
        <v>0</v>
      </c>
      <c r="M6232" s="6">
        <f>+VLOOKUP(B6232,[47]Sheet1!$A:$I,9,0)</f>
        <v>46030</v>
      </c>
      <c r="N6232" t="s">
        <v>7953</v>
      </c>
      <c r="R6232" s="4"/>
    </row>
    <row r="6233" spans="1:18" hidden="1" x14ac:dyDescent="0.2">
      <c r="A6233" s="6">
        <v>46001</v>
      </c>
      <c r="B6233" s="2">
        <v>82385</v>
      </c>
      <c r="C6233" s="2" t="s">
        <v>6517</v>
      </c>
      <c r="D6233" s="2" t="s">
        <v>7906</v>
      </c>
      <c r="E6233" s="1">
        <v>501830</v>
      </c>
      <c r="F6233" s="8" t="s">
        <v>316</v>
      </c>
      <c r="G6233" s="1">
        <v>40146</v>
      </c>
      <c r="H6233" s="1">
        <v>541976</v>
      </c>
      <c r="I6233" s="2" t="s">
        <v>1893</v>
      </c>
      <c r="J6233" s="2" t="s">
        <v>375</v>
      </c>
      <c r="K6233" s="1">
        <f>+VLOOKUP(B6233,[47]Sheet1!$A:$I,6,0)</f>
        <v>501825</v>
      </c>
      <c r="L6233" s="1">
        <f t="shared" ref="L6233:L6296" si="294">+K6233-E6233</f>
        <v>-5</v>
      </c>
      <c r="M6233" s="6">
        <f>+VLOOKUP(B6233,[47]Sheet1!$A:$I,9,0)</f>
        <v>46030</v>
      </c>
      <c r="N6233" t="s">
        <v>7953</v>
      </c>
      <c r="R6233" s="4"/>
    </row>
    <row r="6234" spans="1:18" hidden="1" x14ac:dyDescent="0.2">
      <c r="A6234" s="6">
        <v>46001</v>
      </c>
      <c r="B6234" s="2">
        <v>82417</v>
      </c>
      <c r="C6234" s="2" t="s">
        <v>6517</v>
      </c>
      <c r="D6234" s="2" t="s">
        <v>7907</v>
      </c>
      <c r="E6234" s="1">
        <v>8864782</v>
      </c>
      <c r="F6234" s="8" t="s">
        <v>316</v>
      </c>
      <c r="G6234" s="1">
        <v>709183</v>
      </c>
      <c r="H6234" s="1">
        <v>9573965</v>
      </c>
      <c r="I6234" s="2" t="s">
        <v>2355</v>
      </c>
      <c r="J6234" s="2" t="s">
        <v>2013</v>
      </c>
      <c r="K6234" s="1">
        <f>+VLOOKUP(B6234,[47]Sheet1!$A:$I,6,0)</f>
        <v>8864788</v>
      </c>
      <c r="L6234" s="1">
        <f t="shared" si="294"/>
        <v>6</v>
      </c>
      <c r="M6234" s="6">
        <f>+VLOOKUP(B6234,[47]Sheet1!$A:$I,9,0)</f>
        <v>46030</v>
      </c>
      <c r="N6234" t="s">
        <v>7953</v>
      </c>
      <c r="R6234" s="4"/>
    </row>
    <row r="6235" spans="1:18" hidden="1" x14ac:dyDescent="0.2">
      <c r="A6235" s="6">
        <v>46001</v>
      </c>
      <c r="B6235" s="2">
        <v>82418</v>
      </c>
      <c r="C6235" s="2" t="s">
        <v>6517</v>
      </c>
      <c r="D6235" s="2" t="s">
        <v>7908</v>
      </c>
      <c r="E6235" s="1">
        <v>2973570</v>
      </c>
      <c r="F6235" s="8" t="s">
        <v>316</v>
      </c>
      <c r="G6235" s="1">
        <v>237886</v>
      </c>
      <c r="H6235" s="1">
        <v>3211456</v>
      </c>
      <c r="I6235" s="2" t="s">
        <v>2355</v>
      </c>
      <c r="J6235" s="2" t="s">
        <v>2013</v>
      </c>
      <c r="K6235" s="1">
        <f>+VLOOKUP(B6235,[47]Sheet1!$A:$I,6,0)</f>
        <v>2973575</v>
      </c>
      <c r="L6235" s="1">
        <f t="shared" si="294"/>
        <v>5</v>
      </c>
      <c r="M6235" s="6">
        <f>+VLOOKUP(B6235,[47]Sheet1!$A:$I,9,0)</f>
        <v>46030</v>
      </c>
      <c r="N6235" t="s">
        <v>7953</v>
      </c>
      <c r="R6235" s="4"/>
    </row>
    <row r="6236" spans="1:18" hidden="1" x14ac:dyDescent="0.2">
      <c r="A6236" s="6">
        <v>46002</v>
      </c>
      <c r="B6236" s="2">
        <v>83344</v>
      </c>
      <c r="C6236" s="2" t="s">
        <v>6517</v>
      </c>
      <c r="D6236" s="2" t="s">
        <v>7909</v>
      </c>
      <c r="E6236" s="1">
        <v>8951375</v>
      </c>
      <c r="F6236" s="8" t="s">
        <v>316</v>
      </c>
      <c r="G6236" s="1">
        <v>716110</v>
      </c>
      <c r="H6236" s="1">
        <v>9667485</v>
      </c>
      <c r="I6236" s="2" t="s">
        <v>2818</v>
      </c>
      <c r="J6236" s="2" t="s">
        <v>364</v>
      </c>
      <c r="K6236" s="1">
        <f>+VLOOKUP(B6236,[47]Sheet1!$A:$I,6,0)</f>
        <v>8951375</v>
      </c>
      <c r="L6236" s="1">
        <f t="shared" si="294"/>
        <v>0</v>
      </c>
      <c r="M6236" s="6">
        <f>+VLOOKUP(B6236,[47]Sheet1!$A:$I,9,0)</f>
        <v>46030</v>
      </c>
      <c r="N6236" t="s">
        <v>7953</v>
      </c>
      <c r="R6236" s="4"/>
    </row>
    <row r="6237" spans="1:18" hidden="1" x14ac:dyDescent="0.2">
      <c r="A6237" s="6">
        <v>46002</v>
      </c>
      <c r="B6237" s="2">
        <v>83345</v>
      </c>
      <c r="C6237" s="2" t="s">
        <v>6517</v>
      </c>
      <c r="D6237" s="2" t="s">
        <v>7910</v>
      </c>
      <c r="E6237" s="1">
        <v>652500</v>
      </c>
      <c r="F6237" s="8" t="s">
        <v>316</v>
      </c>
      <c r="G6237" s="1">
        <v>52200</v>
      </c>
      <c r="H6237" s="1">
        <v>704700</v>
      </c>
      <c r="I6237" s="2" t="s">
        <v>2339</v>
      </c>
      <c r="J6237" s="2" t="s">
        <v>1408</v>
      </c>
      <c r="K6237" s="1">
        <f>+VLOOKUP(B6237,[47]Sheet1!$A:$I,6,0)</f>
        <v>652500</v>
      </c>
      <c r="L6237" s="1">
        <f t="shared" si="294"/>
        <v>0</v>
      </c>
      <c r="M6237" s="6">
        <f>+VLOOKUP(B6237,[47]Sheet1!$A:$I,9,0)</f>
        <v>46030</v>
      </c>
      <c r="N6237" t="s">
        <v>7953</v>
      </c>
      <c r="R6237" s="4"/>
    </row>
    <row r="6238" spans="1:18" hidden="1" x14ac:dyDescent="0.2">
      <c r="A6238" s="6">
        <v>46002</v>
      </c>
      <c r="B6238" s="2">
        <v>83346</v>
      </c>
      <c r="C6238" s="2" t="s">
        <v>6517</v>
      </c>
      <c r="D6238" s="2" t="s">
        <v>7911</v>
      </c>
      <c r="E6238" s="1">
        <v>630000</v>
      </c>
      <c r="F6238" s="8" t="s">
        <v>316</v>
      </c>
      <c r="G6238" s="1">
        <v>50400</v>
      </c>
      <c r="H6238" s="1">
        <v>680400</v>
      </c>
      <c r="I6238" s="2" t="s">
        <v>944</v>
      </c>
      <c r="J6238" s="2" t="s">
        <v>319</v>
      </c>
      <c r="K6238" s="1">
        <f>+VLOOKUP(B6238,[47]Sheet1!$A:$I,6,0)</f>
        <v>630000</v>
      </c>
      <c r="L6238" s="1">
        <f t="shared" si="294"/>
        <v>0</v>
      </c>
      <c r="M6238" s="6">
        <f>+VLOOKUP(B6238,[47]Sheet1!$A:$I,9,0)</f>
        <v>46030</v>
      </c>
      <c r="N6238" t="s">
        <v>7953</v>
      </c>
      <c r="R6238" s="4"/>
    </row>
    <row r="6239" spans="1:18" hidden="1" x14ac:dyDescent="0.2">
      <c r="A6239" s="6">
        <v>46002</v>
      </c>
      <c r="B6239" s="2">
        <v>83347</v>
      </c>
      <c r="C6239" s="2" t="s">
        <v>6517</v>
      </c>
      <c r="D6239" s="2" t="s">
        <v>7912</v>
      </c>
      <c r="E6239" s="1">
        <v>1339275</v>
      </c>
      <c r="F6239" s="8" t="s">
        <v>316</v>
      </c>
      <c r="G6239" s="1">
        <v>107142</v>
      </c>
      <c r="H6239" s="1">
        <v>1446417</v>
      </c>
      <c r="I6239" s="2" t="s">
        <v>2355</v>
      </c>
      <c r="J6239" s="2" t="s">
        <v>2013</v>
      </c>
      <c r="K6239" s="1">
        <f>+VLOOKUP(B6239,[47]Sheet1!$A:$I,6,0)</f>
        <v>1339275</v>
      </c>
      <c r="L6239" s="1">
        <f t="shared" si="294"/>
        <v>0</v>
      </c>
      <c r="M6239" s="6">
        <f>+VLOOKUP(B6239,[47]Sheet1!$A:$I,9,0)</f>
        <v>46030</v>
      </c>
      <c r="N6239" t="s">
        <v>7953</v>
      </c>
      <c r="R6239" s="4"/>
    </row>
    <row r="6240" spans="1:18" hidden="1" x14ac:dyDescent="0.2">
      <c r="A6240" s="6">
        <v>46002</v>
      </c>
      <c r="B6240" s="2">
        <v>83348</v>
      </c>
      <c r="C6240" s="2" t="s">
        <v>6517</v>
      </c>
      <c r="D6240" s="2" t="s">
        <v>7913</v>
      </c>
      <c r="E6240" s="1">
        <v>1468620</v>
      </c>
      <c r="F6240" s="8" t="s">
        <v>316</v>
      </c>
      <c r="G6240" s="1">
        <v>117490</v>
      </c>
      <c r="H6240" s="1">
        <v>1586110</v>
      </c>
      <c r="I6240" s="2" t="s">
        <v>2119</v>
      </c>
      <c r="J6240" s="2" t="s">
        <v>1150</v>
      </c>
      <c r="K6240" s="1">
        <f>+VLOOKUP(B6240,[47]Sheet1!$A:$I,6,0)</f>
        <v>1468625</v>
      </c>
      <c r="L6240" s="1">
        <f t="shared" si="294"/>
        <v>5</v>
      </c>
      <c r="M6240" s="6">
        <f>+VLOOKUP(B6240,[47]Sheet1!$A:$I,9,0)</f>
        <v>46030</v>
      </c>
      <c r="N6240" t="s">
        <v>7953</v>
      </c>
      <c r="R6240" s="4"/>
    </row>
    <row r="6241" spans="1:18" hidden="1" x14ac:dyDescent="0.2">
      <c r="A6241" s="6">
        <v>46002</v>
      </c>
      <c r="B6241" s="2">
        <v>83349</v>
      </c>
      <c r="C6241" s="2" t="s">
        <v>6517</v>
      </c>
      <c r="D6241" s="2" t="s">
        <v>7914</v>
      </c>
      <c r="E6241" s="1">
        <v>2381320</v>
      </c>
      <c r="F6241" s="8" t="s">
        <v>316</v>
      </c>
      <c r="G6241" s="1">
        <v>190506</v>
      </c>
      <c r="H6241" s="1">
        <v>2571826</v>
      </c>
      <c r="I6241" s="2" t="s">
        <v>1222</v>
      </c>
      <c r="J6241" s="2" t="s">
        <v>915</v>
      </c>
      <c r="K6241" s="1">
        <f>+VLOOKUP(B6241,[47]Sheet1!$A:$I,6,0)</f>
        <v>2381325</v>
      </c>
      <c r="L6241" s="1">
        <f t="shared" si="294"/>
        <v>5</v>
      </c>
      <c r="M6241" s="6">
        <f>+VLOOKUP(B6241,[47]Sheet1!$A:$I,9,0)</f>
        <v>46030</v>
      </c>
      <c r="N6241" t="s">
        <v>7953</v>
      </c>
      <c r="R6241" s="4"/>
    </row>
    <row r="6242" spans="1:18" hidden="1" x14ac:dyDescent="0.2">
      <c r="A6242" s="6">
        <v>46004</v>
      </c>
      <c r="B6242" s="2">
        <v>83930</v>
      </c>
      <c r="C6242" s="2" t="s">
        <v>6517</v>
      </c>
      <c r="D6242" s="2" t="s">
        <v>7915</v>
      </c>
      <c r="E6242" s="1">
        <v>1003660</v>
      </c>
      <c r="F6242" s="8" t="s">
        <v>316</v>
      </c>
      <c r="G6242" s="1">
        <v>80293</v>
      </c>
      <c r="H6242" s="1">
        <v>1083953</v>
      </c>
      <c r="I6242" s="2" t="s">
        <v>2355</v>
      </c>
      <c r="J6242" s="2" t="s">
        <v>2013</v>
      </c>
      <c r="K6242" s="1">
        <f>+VLOOKUP(B6242,[47]Sheet1!$A:$I,6,0)</f>
        <v>1003663</v>
      </c>
      <c r="L6242" s="1">
        <f t="shared" si="294"/>
        <v>3</v>
      </c>
      <c r="M6242" s="6">
        <f>+VLOOKUP(B6242,[47]Sheet1!$A:$I,9,0)</f>
        <v>46030</v>
      </c>
      <c r="N6242" t="s">
        <v>7953</v>
      </c>
      <c r="R6242" s="4"/>
    </row>
    <row r="6243" spans="1:18" hidden="1" x14ac:dyDescent="0.2">
      <c r="A6243" s="6">
        <v>46004</v>
      </c>
      <c r="B6243" s="2">
        <v>83931</v>
      </c>
      <c r="C6243" s="2" t="s">
        <v>6517</v>
      </c>
      <c r="D6243" s="2" t="s">
        <v>7916</v>
      </c>
      <c r="E6243" s="1">
        <v>5636840</v>
      </c>
      <c r="F6243" s="8" t="s">
        <v>316</v>
      </c>
      <c r="G6243" s="1">
        <v>450947</v>
      </c>
      <c r="H6243" s="1">
        <v>6087787</v>
      </c>
      <c r="I6243" s="2" t="s">
        <v>2355</v>
      </c>
      <c r="J6243" s="2" t="s">
        <v>2013</v>
      </c>
      <c r="K6243" s="1">
        <f>+VLOOKUP(B6243,[47]Sheet1!$A:$I,6,0)</f>
        <v>5636838</v>
      </c>
      <c r="L6243" s="1">
        <f t="shared" si="294"/>
        <v>-2</v>
      </c>
      <c r="M6243" s="6">
        <f>+VLOOKUP(B6243,[47]Sheet1!$A:$I,9,0)</f>
        <v>46030</v>
      </c>
      <c r="N6243" t="s">
        <v>7953</v>
      </c>
      <c r="R6243" s="4"/>
    </row>
    <row r="6244" spans="1:18" hidden="1" x14ac:dyDescent="0.2">
      <c r="A6244" s="6">
        <v>46004</v>
      </c>
      <c r="B6244" s="2">
        <v>83932</v>
      </c>
      <c r="C6244" s="2" t="s">
        <v>6517</v>
      </c>
      <c r="D6244" s="2" t="s">
        <v>7917</v>
      </c>
      <c r="E6244" s="1">
        <v>7170255</v>
      </c>
      <c r="F6244" s="8" t="s">
        <v>316</v>
      </c>
      <c r="G6244" s="1">
        <v>573620</v>
      </c>
      <c r="H6244" s="1">
        <v>7743875</v>
      </c>
      <c r="I6244" s="2" t="s">
        <v>2355</v>
      </c>
      <c r="J6244" s="2" t="s">
        <v>2013</v>
      </c>
      <c r="K6244" s="1">
        <f>+VLOOKUP(B6244,[47]Sheet1!$A:$I,6,0)</f>
        <v>7170250</v>
      </c>
      <c r="L6244" s="1">
        <f t="shared" si="294"/>
        <v>-5</v>
      </c>
      <c r="M6244" s="6">
        <f>+VLOOKUP(B6244,[47]Sheet1!$A:$I,9,0)</f>
        <v>46030</v>
      </c>
      <c r="N6244" t="s">
        <v>7953</v>
      </c>
      <c r="R6244" s="4"/>
    </row>
    <row r="6245" spans="1:18" hidden="1" x14ac:dyDescent="0.2">
      <c r="A6245" s="6">
        <v>46004</v>
      </c>
      <c r="B6245" s="2">
        <v>83933</v>
      </c>
      <c r="C6245" s="2" t="s">
        <v>6517</v>
      </c>
      <c r="D6245" s="2" t="s">
        <v>7918</v>
      </c>
      <c r="E6245" s="1">
        <v>991190</v>
      </c>
      <c r="F6245" s="8" t="s">
        <v>316</v>
      </c>
      <c r="G6245" s="1">
        <v>79295</v>
      </c>
      <c r="H6245" s="1">
        <v>1070485</v>
      </c>
      <c r="I6245" s="2" t="s">
        <v>2355</v>
      </c>
      <c r="J6245" s="2" t="s">
        <v>2013</v>
      </c>
      <c r="K6245" s="1">
        <f>+VLOOKUP(B6245,[47]Sheet1!$A:$I,6,0)</f>
        <v>991188</v>
      </c>
      <c r="L6245" s="1">
        <f t="shared" si="294"/>
        <v>-2</v>
      </c>
      <c r="M6245" s="6">
        <f>+VLOOKUP(B6245,[47]Sheet1!$A:$I,9,0)</f>
        <v>46030</v>
      </c>
      <c r="N6245" t="s">
        <v>7953</v>
      </c>
      <c r="R6245" s="4"/>
    </row>
    <row r="6246" spans="1:18" hidden="1" x14ac:dyDescent="0.2">
      <c r="A6246" s="6">
        <v>46004</v>
      </c>
      <c r="B6246" s="2">
        <v>83934</v>
      </c>
      <c r="C6246" s="2" t="s">
        <v>6517</v>
      </c>
      <c r="D6246" s="2" t="s">
        <v>7919</v>
      </c>
      <c r="E6246" s="1">
        <v>50183</v>
      </c>
      <c r="F6246" s="8" t="s">
        <v>316</v>
      </c>
      <c r="G6246" s="1">
        <v>4015</v>
      </c>
      <c r="H6246" s="1">
        <v>54198</v>
      </c>
      <c r="I6246" s="2" t="s">
        <v>2355</v>
      </c>
      <c r="J6246" s="2" t="s">
        <v>2013</v>
      </c>
      <c r="K6246" s="1">
        <f>+VLOOKUP(B6246,[47]Sheet1!$A:$I,6,0)</f>
        <v>50188</v>
      </c>
      <c r="L6246" s="1">
        <f t="shared" si="294"/>
        <v>5</v>
      </c>
      <c r="M6246" s="6">
        <f>+VLOOKUP(B6246,[47]Sheet1!$A:$I,9,0)</f>
        <v>46030</v>
      </c>
      <c r="N6246" t="s">
        <v>7953</v>
      </c>
      <c r="R6246" s="4"/>
    </row>
    <row r="6247" spans="1:18" hidden="1" x14ac:dyDescent="0.2">
      <c r="A6247" s="6">
        <v>46004</v>
      </c>
      <c r="B6247" s="2">
        <v>83935</v>
      </c>
      <c r="C6247" s="2" t="s">
        <v>6517</v>
      </c>
      <c r="D6247" s="2" t="s">
        <v>7920</v>
      </c>
      <c r="E6247" s="1">
        <v>630000</v>
      </c>
      <c r="F6247" s="8" t="s">
        <v>316</v>
      </c>
      <c r="G6247" s="1">
        <v>50400</v>
      </c>
      <c r="H6247" s="1">
        <v>680400</v>
      </c>
      <c r="I6247" s="2" t="s">
        <v>1900</v>
      </c>
      <c r="J6247" s="2" t="s">
        <v>441</v>
      </c>
      <c r="K6247" s="1">
        <f>+VLOOKUP(B6247,[47]Sheet1!$A:$I,6,0)</f>
        <v>630000</v>
      </c>
      <c r="L6247" s="1">
        <f t="shared" si="294"/>
        <v>0</v>
      </c>
      <c r="M6247" s="6">
        <f>+VLOOKUP(B6247,[47]Sheet1!$A:$I,9,0)</f>
        <v>46030</v>
      </c>
      <c r="N6247" t="s">
        <v>7953</v>
      </c>
      <c r="R6247" s="4"/>
    </row>
    <row r="6248" spans="1:18" hidden="1" x14ac:dyDescent="0.2">
      <c r="A6248" s="6">
        <v>46004</v>
      </c>
      <c r="B6248" s="2">
        <v>83936</v>
      </c>
      <c r="C6248" s="2" t="s">
        <v>6517</v>
      </c>
      <c r="D6248" s="2" t="s">
        <v>7921</v>
      </c>
      <c r="E6248" s="1">
        <v>3864120</v>
      </c>
      <c r="F6248" s="8" t="s">
        <v>316</v>
      </c>
      <c r="G6248" s="1">
        <v>309130</v>
      </c>
      <c r="H6248" s="1">
        <v>4173250</v>
      </c>
      <c r="I6248" s="2" t="s">
        <v>1900</v>
      </c>
      <c r="J6248" s="2" t="s">
        <v>441</v>
      </c>
      <c r="K6248" s="1">
        <f>+VLOOKUP(B6248,[47]Sheet1!$A:$I,6,0)</f>
        <v>3864125</v>
      </c>
      <c r="L6248" s="1">
        <f t="shared" si="294"/>
        <v>5</v>
      </c>
      <c r="M6248" s="6">
        <f>+VLOOKUP(B6248,[47]Sheet1!$A:$I,9,0)</f>
        <v>46030</v>
      </c>
      <c r="N6248" t="s">
        <v>7953</v>
      </c>
      <c r="R6248" s="4"/>
    </row>
    <row r="6249" spans="1:18" hidden="1" x14ac:dyDescent="0.2">
      <c r="A6249" s="6">
        <v>46004</v>
      </c>
      <c r="B6249" s="2">
        <v>83937</v>
      </c>
      <c r="C6249" s="2" t="s">
        <v>6517</v>
      </c>
      <c r="D6249" s="2" t="s">
        <v>7922</v>
      </c>
      <c r="E6249" s="1">
        <v>5410325</v>
      </c>
      <c r="F6249" s="8" t="s">
        <v>316</v>
      </c>
      <c r="G6249" s="1">
        <v>432826</v>
      </c>
      <c r="H6249" s="1">
        <v>5843151</v>
      </c>
      <c r="I6249" s="2" t="s">
        <v>2339</v>
      </c>
      <c r="J6249" s="2" t="s">
        <v>1408</v>
      </c>
      <c r="K6249" s="1">
        <f>+VLOOKUP(B6249,[47]Sheet1!$A:$I,6,0)</f>
        <v>5410325</v>
      </c>
      <c r="L6249" s="1">
        <f t="shared" si="294"/>
        <v>0</v>
      </c>
      <c r="M6249" s="6">
        <f>+VLOOKUP(B6249,[47]Sheet1!$A:$I,9,0)</f>
        <v>46030</v>
      </c>
      <c r="N6249" t="s">
        <v>7953</v>
      </c>
      <c r="R6249" s="4"/>
    </row>
    <row r="6250" spans="1:18" hidden="1" x14ac:dyDescent="0.2">
      <c r="A6250" s="6">
        <v>46004</v>
      </c>
      <c r="B6250" s="2">
        <v>83938</v>
      </c>
      <c r="C6250" s="2" t="s">
        <v>6517</v>
      </c>
      <c r="D6250" s="2" t="s">
        <v>7923</v>
      </c>
      <c r="E6250" s="1">
        <v>892850</v>
      </c>
      <c r="F6250" s="8" t="s">
        <v>316</v>
      </c>
      <c r="G6250" s="1">
        <v>71428</v>
      </c>
      <c r="H6250" s="1">
        <v>964278</v>
      </c>
      <c r="I6250" s="2" t="s">
        <v>1796</v>
      </c>
      <c r="J6250" s="2" t="s">
        <v>913</v>
      </c>
      <c r="K6250" s="1">
        <f>+VLOOKUP(B6250,[47]Sheet1!$A:$I,6,0)</f>
        <v>892850</v>
      </c>
      <c r="L6250" s="1">
        <f t="shared" si="294"/>
        <v>0</v>
      </c>
      <c r="M6250" s="6">
        <f>+VLOOKUP(B6250,[47]Sheet1!$A:$I,9,0)</f>
        <v>46030</v>
      </c>
      <c r="N6250" t="s">
        <v>7953</v>
      </c>
      <c r="R6250" s="4"/>
    </row>
    <row r="6251" spans="1:18" hidden="1" x14ac:dyDescent="0.2">
      <c r="A6251" s="6">
        <v>46004</v>
      </c>
      <c r="B6251" s="2">
        <v>83939</v>
      </c>
      <c r="C6251" s="2" t="s">
        <v>6517</v>
      </c>
      <c r="D6251" s="2" t="s">
        <v>7924</v>
      </c>
      <c r="E6251" s="1">
        <v>446425</v>
      </c>
      <c r="F6251" s="8" t="s">
        <v>316</v>
      </c>
      <c r="G6251" s="1">
        <v>35714</v>
      </c>
      <c r="H6251" s="1">
        <v>482139</v>
      </c>
      <c r="I6251" s="2" t="s">
        <v>1796</v>
      </c>
      <c r="J6251" s="2" t="s">
        <v>913</v>
      </c>
      <c r="K6251" s="1">
        <f>+VLOOKUP(B6251,[47]Sheet1!$A:$I,6,0)</f>
        <v>446425</v>
      </c>
      <c r="L6251" s="1">
        <f t="shared" si="294"/>
        <v>0</v>
      </c>
      <c r="M6251" s="6">
        <f>+VLOOKUP(B6251,[47]Sheet1!$A:$I,9,0)</f>
        <v>46030</v>
      </c>
      <c r="N6251" t="s">
        <v>7953</v>
      </c>
      <c r="R6251" s="4"/>
    </row>
    <row r="6252" spans="1:18" hidden="1" x14ac:dyDescent="0.2">
      <c r="A6252" s="6">
        <v>46004</v>
      </c>
      <c r="B6252" s="2">
        <v>83940</v>
      </c>
      <c r="C6252" s="2" t="s">
        <v>6517</v>
      </c>
      <c r="D6252" s="2" t="s">
        <v>7925</v>
      </c>
      <c r="E6252" s="1">
        <v>2024120</v>
      </c>
      <c r="F6252" s="8" t="s">
        <v>316</v>
      </c>
      <c r="G6252" s="1">
        <v>161930</v>
      </c>
      <c r="H6252" s="1">
        <v>2186050</v>
      </c>
      <c r="I6252" s="2" t="s">
        <v>1554</v>
      </c>
      <c r="J6252" s="2" t="s">
        <v>2830</v>
      </c>
      <c r="K6252" s="1">
        <f>+VLOOKUP(B6252,[47]Sheet1!$A:$I,6,0)</f>
        <v>2024125</v>
      </c>
      <c r="L6252" s="1">
        <f t="shared" si="294"/>
        <v>5</v>
      </c>
      <c r="M6252" s="6">
        <f>+VLOOKUP(B6252,[47]Sheet1!$A:$I,9,0)</f>
        <v>46030</v>
      </c>
      <c r="N6252" t="s">
        <v>7953</v>
      </c>
      <c r="R6252" s="4"/>
    </row>
    <row r="6253" spans="1:18" hidden="1" x14ac:dyDescent="0.2">
      <c r="A6253" s="6">
        <v>46004</v>
      </c>
      <c r="B6253" s="2">
        <v>83941</v>
      </c>
      <c r="C6253" s="2" t="s">
        <v>6517</v>
      </c>
      <c r="D6253" s="2" t="s">
        <v>7926</v>
      </c>
      <c r="E6253" s="1">
        <v>446425</v>
      </c>
      <c r="F6253" s="8" t="s">
        <v>316</v>
      </c>
      <c r="G6253" s="1">
        <v>35714</v>
      </c>
      <c r="H6253" s="1">
        <v>482139</v>
      </c>
      <c r="I6253" s="2" t="s">
        <v>124</v>
      </c>
      <c r="J6253" s="2" t="s">
        <v>1197</v>
      </c>
      <c r="K6253" s="1">
        <f>+VLOOKUP(B6253,[47]Sheet1!$A:$I,6,0)</f>
        <v>446425</v>
      </c>
      <c r="L6253" s="1">
        <f t="shared" si="294"/>
        <v>0</v>
      </c>
      <c r="M6253" s="6">
        <f>+VLOOKUP(B6253,[47]Sheet1!$A:$I,9,0)</f>
        <v>46030</v>
      </c>
      <c r="N6253" t="s">
        <v>7953</v>
      </c>
      <c r="R6253" s="4"/>
    </row>
    <row r="6254" spans="1:18" hidden="1" x14ac:dyDescent="0.2">
      <c r="A6254" s="6">
        <v>46006</v>
      </c>
      <c r="B6254" s="2">
        <v>58</v>
      </c>
      <c r="C6254" s="2" t="s">
        <v>7508</v>
      </c>
      <c r="D6254" s="2" t="s">
        <v>7743</v>
      </c>
      <c r="E6254" s="1">
        <v>-1026000</v>
      </c>
      <c r="F6254" s="8" t="s">
        <v>316</v>
      </c>
      <c r="G6254" s="1">
        <v>-82080</v>
      </c>
      <c r="H6254" s="1">
        <v>-1108080</v>
      </c>
      <c r="I6254" s="2" t="s">
        <v>2354</v>
      </c>
      <c r="J6254" s="2" t="s">
        <v>442</v>
      </c>
      <c r="K6254" s="1">
        <f>+VLOOKUP(B6254,[47]Sheet1!$A:$I,6,0)</f>
        <v>-1026000</v>
      </c>
      <c r="L6254" s="1">
        <f t="shared" si="294"/>
        <v>0</v>
      </c>
      <c r="M6254" s="6">
        <f>+VLOOKUP(B6254,[47]Sheet1!$A:$I,9,0)</f>
        <v>46030</v>
      </c>
      <c r="N6254" t="s">
        <v>7953</v>
      </c>
      <c r="R6254" s="4"/>
    </row>
    <row r="6255" spans="1:18" hidden="1" x14ac:dyDescent="0.2">
      <c r="A6255" s="6">
        <v>46006</v>
      </c>
      <c r="B6255" s="2">
        <v>82</v>
      </c>
      <c r="C6255" s="2" t="s">
        <v>7294</v>
      </c>
      <c r="D6255" s="2" t="s">
        <v>7767</v>
      </c>
      <c r="E6255" s="1">
        <v>-1869750</v>
      </c>
      <c r="F6255" s="8" t="s">
        <v>316</v>
      </c>
      <c r="G6255" s="1">
        <v>-149580</v>
      </c>
      <c r="H6255" s="1">
        <v>-2019330</v>
      </c>
      <c r="I6255" s="2" t="s">
        <v>2355</v>
      </c>
      <c r="J6255" s="2" t="s">
        <v>2013</v>
      </c>
      <c r="K6255" s="1">
        <f>+VLOOKUP(B6255,[47]Sheet1!$A:$I,6,0)</f>
        <v>-1869750</v>
      </c>
      <c r="L6255" s="1">
        <f t="shared" si="294"/>
        <v>0</v>
      </c>
      <c r="M6255" s="6">
        <f>+VLOOKUP(B6255,[47]Sheet1!$A:$I,9,0)</f>
        <v>46030</v>
      </c>
      <c r="N6255" t="s">
        <v>7953</v>
      </c>
      <c r="R6255" s="4"/>
    </row>
    <row r="6256" spans="1:18" hidden="1" x14ac:dyDescent="0.2">
      <c r="A6256" s="6">
        <v>46006</v>
      </c>
      <c r="B6256" s="2">
        <v>357</v>
      </c>
      <c r="C6256" s="2" t="s">
        <v>7318</v>
      </c>
      <c r="D6256" s="2" t="s">
        <v>7927</v>
      </c>
      <c r="E6256" s="1">
        <v>-2837357</v>
      </c>
      <c r="F6256" s="8" t="s">
        <v>316</v>
      </c>
      <c r="G6256" s="1">
        <v>-226989</v>
      </c>
      <c r="H6256" s="1">
        <v>-3064346</v>
      </c>
      <c r="I6256" s="2" t="s">
        <v>1900</v>
      </c>
      <c r="J6256" s="2" t="s">
        <v>441</v>
      </c>
      <c r="K6256" s="1">
        <f>+VLOOKUP(B6256,[47]Sheet1!$A:$I,6,0)</f>
        <v>-2837357</v>
      </c>
      <c r="L6256" s="1">
        <f t="shared" si="294"/>
        <v>0</v>
      </c>
      <c r="M6256" s="6">
        <f>+VLOOKUP(B6256,[47]Sheet1!$A:$I,9,0)</f>
        <v>46030</v>
      </c>
      <c r="N6256" t="s">
        <v>7953</v>
      </c>
      <c r="R6256" s="4"/>
    </row>
    <row r="6257" spans="1:18" hidden="1" x14ac:dyDescent="0.2">
      <c r="A6257" s="6">
        <v>46007</v>
      </c>
      <c r="B6257" s="2">
        <v>84126</v>
      </c>
      <c r="C6257" s="2" t="s">
        <v>6517</v>
      </c>
      <c r="D6257" s="2" t="s">
        <v>7928</v>
      </c>
      <c r="E6257" s="1">
        <v>652500</v>
      </c>
      <c r="F6257" s="8" t="s">
        <v>316</v>
      </c>
      <c r="G6257" s="1">
        <v>52200</v>
      </c>
      <c r="H6257" s="1">
        <v>704700</v>
      </c>
      <c r="I6257" s="2" t="s">
        <v>2119</v>
      </c>
      <c r="J6257" s="2" t="s">
        <v>1150</v>
      </c>
      <c r="K6257" s="1">
        <f>+VLOOKUP(B6257,[47]Sheet1!$A:$I,6,0)</f>
        <v>652500</v>
      </c>
      <c r="L6257" s="1">
        <f t="shared" si="294"/>
        <v>0</v>
      </c>
      <c r="M6257" s="6">
        <f>+VLOOKUP(B6257,[47]Sheet1!$A:$I,9,0)</f>
        <v>46030</v>
      </c>
      <c r="N6257" t="s">
        <v>7953</v>
      </c>
      <c r="R6257" s="4"/>
    </row>
    <row r="6258" spans="1:18" hidden="1" x14ac:dyDescent="0.2">
      <c r="A6258" s="6">
        <v>46007</v>
      </c>
      <c r="B6258" s="2">
        <v>84127</v>
      </c>
      <c r="C6258" s="2" t="s">
        <v>6517</v>
      </c>
      <c r="D6258" s="2" t="s">
        <v>7929</v>
      </c>
      <c r="E6258" s="1">
        <v>8162790</v>
      </c>
      <c r="F6258" s="8" t="s">
        <v>316</v>
      </c>
      <c r="G6258" s="1">
        <v>653023</v>
      </c>
      <c r="H6258" s="1">
        <v>8815813</v>
      </c>
      <c r="I6258" s="2" t="s">
        <v>2355</v>
      </c>
      <c r="J6258" s="2" t="s">
        <v>2013</v>
      </c>
      <c r="K6258" s="1">
        <f>+VLOOKUP(B6258,[47]Sheet1!$A:$I,6,0)</f>
        <v>8162788</v>
      </c>
      <c r="L6258" s="1">
        <f t="shared" si="294"/>
        <v>-2</v>
      </c>
      <c r="M6258" s="6">
        <f>+VLOOKUP(B6258,[47]Sheet1!$A:$I,9,0)</f>
        <v>46030</v>
      </c>
      <c r="N6258" t="s">
        <v>7953</v>
      </c>
      <c r="R6258" s="4"/>
    </row>
    <row r="6259" spans="1:18" hidden="1" x14ac:dyDescent="0.2">
      <c r="A6259" s="6">
        <v>46007</v>
      </c>
      <c r="B6259" s="2">
        <v>84128</v>
      </c>
      <c r="C6259" s="2" t="s">
        <v>6517</v>
      </c>
      <c r="D6259" s="2" t="s">
        <v>7930</v>
      </c>
      <c r="E6259" s="1">
        <v>2678550</v>
      </c>
      <c r="F6259" s="8" t="s">
        <v>316</v>
      </c>
      <c r="G6259" s="1">
        <v>214284</v>
      </c>
      <c r="H6259" s="1">
        <v>2892834</v>
      </c>
      <c r="I6259" s="2" t="s">
        <v>2355</v>
      </c>
      <c r="J6259" s="2" t="s">
        <v>2013</v>
      </c>
      <c r="K6259" s="1">
        <f>+VLOOKUP(B6259,[47]Sheet1!$A:$I,6,0)</f>
        <v>2678550</v>
      </c>
      <c r="L6259" s="1">
        <f t="shared" si="294"/>
        <v>0</v>
      </c>
      <c r="M6259" s="6">
        <f>+VLOOKUP(B6259,[47]Sheet1!$A:$I,9,0)</f>
        <v>46030</v>
      </c>
      <c r="N6259" t="s">
        <v>7953</v>
      </c>
      <c r="R6259" s="4"/>
    </row>
    <row r="6260" spans="1:18" hidden="1" x14ac:dyDescent="0.2">
      <c r="A6260" s="6">
        <v>46007</v>
      </c>
      <c r="B6260" s="2">
        <v>84129</v>
      </c>
      <c r="C6260" s="2" t="s">
        <v>6517</v>
      </c>
      <c r="D6260" s="2" t="s">
        <v>7931</v>
      </c>
      <c r="E6260" s="1">
        <v>3964760</v>
      </c>
      <c r="F6260" s="8" t="s">
        <v>316</v>
      </c>
      <c r="G6260" s="1">
        <v>317181</v>
      </c>
      <c r="H6260" s="1">
        <v>4281941</v>
      </c>
      <c r="I6260" s="2" t="s">
        <v>2355</v>
      </c>
      <c r="J6260" s="2" t="s">
        <v>2013</v>
      </c>
      <c r="K6260" s="1">
        <f>+VLOOKUP(B6260,[47]Sheet1!$A:$I,6,0)</f>
        <v>3964763</v>
      </c>
      <c r="L6260" s="1">
        <f t="shared" si="294"/>
        <v>3</v>
      </c>
      <c r="M6260" s="6">
        <f>+VLOOKUP(B6260,[47]Sheet1!$A:$I,9,0)</f>
        <v>46030</v>
      </c>
      <c r="N6260" t="s">
        <v>7953</v>
      </c>
      <c r="R6260" s="4"/>
    </row>
    <row r="6261" spans="1:18" hidden="1" x14ac:dyDescent="0.2">
      <c r="A6261" s="6">
        <v>46007</v>
      </c>
      <c r="B6261" s="2">
        <v>84130</v>
      </c>
      <c r="C6261" s="2" t="s">
        <v>6517</v>
      </c>
      <c r="D6261" s="2" t="s">
        <v>7932</v>
      </c>
      <c r="E6261" s="1">
        <v>630000</v>
      </c>
      <c r="F6261" s="8" t="s">
        <v>316</v>
      </c>
      <c r="G6261" s="1">
        <v>50400</v>
      </c>
      <c r="H6261" s="1">
        <v>680400</v>
      </c>
      <c r="I6261" s="2" t="s">
        <v>2355</v>
      </c>
      <c r="J6261" s="2" t="s">
        <v>2013</v>
      </c>
      <c r="K6261" s="1">
        <f>+VLOOKUP(B6261,[47]Sheet1!$A:$I,6,0)</f>
        <v>630000</v>
      </c>
      <c r="L6261" s="1">
        <f t="shared" si="294"/>
        <v>0</v>
      </c>
      <c r="M6261" s="6">
        <f>+VLOOKUP(B6261,[47]Sheet1!$A:$I,9,0)</f>
        <v>46030</v>
      </c>
      <c r="N6261" t="s">
        <v>7953</v>
      </c>
      <c r="R6261" s="4"/>
    </row>
    <row r="6262" spans="1:18" hidden="1" x14ac:dyDescent="0.2">
      <c r="A6262" s="6">
        <v>46007</v>
      </c>
      <c r="B6262" s="2">
        <v>84131</v>
      </c>
      <c r="C6262" s="2" t="s">
        <v>6517</v>
      </c>
      <c r="D6262" s="2" t="s">
        <v>7933</v>
      </c>
      <c r="E6262" s="1">
        <v>8744280</v>
      </c>
      <c r="F6262" s="8" t="s">
        <v>316</v>
      </c>
      <c r="G6262" s="1">
        <v>699542</v>
      </c>
      <c r="H6262" s="1">
        <v>9443822</v>
      </c>
      <c r="I6262" s="2" t="s">
        <v>2355</v>
      </c>
      <c r="J6262" s="2" t="s">
        <v>2013</v>
      </c>
      <c r="K6262" s="1">
        <f>+VLOOKUP(B6262,[47]Sheet1!$A:$I,6,0)</f>
        <v>8744275</v>
      </c>
      <c r="L6262" s="1">
        <f t="shared" si="294"/>
        <v>-5</v>
      </c>
      <c r="M6262" s="6">
        <f>+VLOOKUP(B6262,[47]Sheet1!$A:$I,9,0)</f>
        <v>46030</v>
      </c>
      <c r="N6262" t="s">
        <v>7953</v>
      </c>
      <c r="R6262" s="4"/>
    </row>
    <row r="6263" spans="1:18" hidden="1" x14ac:dyDescent="0.2">
      <c r="A6263" s="6">
        <v>46007</v>
      </c>
      <c r="B6263" s="2">
        <v>84259</v>
      </c>
      <c r="C6263" s="2" t="s">
        <v>6517</v>
      </c>
      <c r="D6263" s="2" t="s">
        <v>7934</v>
      </c>
      <c r="E6263" s="1">
        <v>315000</v>
      </c>
      <c r="F6263" s="8" t="s">
        <v>316</v>
      </c>
      <c r="G6263" s="1">
        <v>25200</v>
      </c>
      <c r="H6263" s="1">
        <v>340200</v>
      </c>
      <c r="I6263" s="2" t="s">
        <v>1893</v>
      </c>
      <c r="J6263" s="2" t="s">
        <v>375</v>
      </c>
      <c r="K6263" s="1">
        <f>+VLOOKUP(B6263,[47]Sheet1!$A:$I,6,0)</f>
        <v>315000</v>
      </c>
      <c r="L6263" s="1">
        <f t="shared" si="294"/>
        <v>0</v>
      </c>
      <c r="M6263" s="6">
        <f>+VLOOKUP(B6263,[47]Sheet1!$A:$I,9,0)</f>
        <v>46030</v>
      </c>
      <c r="N6263" t="s">
        <v>7953</v>
      </c>
      <c r="R6263" s="4"/>
    </row>
    <row r="6264" spans="1:18" hidden="1" x14ac:dyDescent="0.2">
      <c r="A6264" s="6">
        <v>46009</v>
      </c>
      <c r="B6264" s="2">
        <v>174</v>
      </c>
      <c r="C6264" s="2" t="s">
        <v>7333</v>
      </c>
      <c r="D6264" s="2" t="s">
        <v>5212</v>
      </c>
      <c r="E6264" s="1">
        <v>-450000</v>
      </c>
      <c r="F6264" s="8" t="s">
        <v>316</v>
      </c>
      <c r="G6264" s="1">
        <v>-36000</v>
      </c>
      <c r="H6264" s="1">
        <v>-486000</v>
      </c>
      <c r="I6264" s="2" t="s">
        <v>124</v>
      </c>
      <c r="J6264" s="2" t="s">
        <v>1197</v>
      </c>
      <c r="K6264" s="1">
        <f>+VLOOKUP(B6264,[47]Sheet1!$A:$I,6,0)</f>
        <v>-450000</v>
      </c>
      <c r="L6264" s="1">
        <f t="shared" si="294"/>
        <v>0</v>
      </c>
      <c r="M6264" s="6">
        <f>+VLOOKUP(B6264,[47]Sheet1!$A:$I,9,0)</f>
        <v>46030</v>
      </c>
      <c r="N6264" t="s">
        <v>7953</v>
      </c>
      <c r="R6264" s="4"/>
    </row>
    <row r="6265" spans="1:18" hidden="1" x14ac:dyDescent="0.2">
      <c r="A6265" s="6">
        <v>46009</v>
      </c>
      <c r="B6265" s="2">
        <v>85207</v>
      </c>
      <c r="C6265" s="2" t="s">
        <v>6517</v>
      </c>
      <c r="D6265" s="2" t="s">
        <v>7935</v>
      </c>
      <c r="E6265" s="1">
        <v>3889900</v>
      </c>
      <c r="F6265" s="8" t="s">
        <v>316</v>
      </c>
      <c r="G6265" s="1">
        <v>311192</v>
      </c>
      <c r="H6265" s="1">
        <v>4201092</v>
      </c>
      <c r="I6265" s="2" t="s">
        <v>944</v>
      </c>
      <c r="J6265" s="2" t="s">
        <v>319</v>
      </c>
      <c r="K6265" s="1">
        <f>+VLOOKUP(B6265,[47]Sheet1!$A:$I,6,0)</f>
        <v>3889900</v>
      </c>
      <c r="L6265" s="1">
        <f t="shared" si="294"/>
        <v>0</v>
      </c>
      <c r="M6265" s="6">
        <f>+VLOOKUP(B6265,[47]Sheet1!$A:$I,9,0)</f>
        <v>46030</v>
      </c>
      <c r="N6265" t="s">
        <v>7953</v>
      </c>
      <c r="R6265" s="4"/>
    </row>
    <row r="6266" spans="1:18" hidden="1" x14ac:dyDescent="0.2">
      <c r="A6266" s="6">
        <v>46009</v>
      </c>
      <c r="B6266" s="2">
        <v>85208</v>
      </c>
      <c r="C6266" s="2" t="s">
        <v>6517</v>
      </c>
      <c r="D6266" s="2" t="s">
        <v>7936</v>
      </c>
      <c r="E6266" s="1">
        <v>2444535</v>
      </c>
      <c r="F6266" s="8" t="s">
        <v>316</v>
      </c>
      <c r="G6266" s="1">
        <v>195563</v>
      </c>
      <c r="H6266" s="1">
        <v>2640098</v>
      </c>
      <c r="I6266" s="2" t="s">
        <v>944</v>
      </c>
      <c r="J6266" s="2" t="s">
        <v>319</v>
      </c>
      <c r="K6266" s="1">
        <f>+VLOOKUP(B6266,[47]Sheet1!$A:$I,6,0)</f>
        <v>2444538</v>
      </c>
      <c r="L6266" s="1">
        <f t="shared" si="294"/>
        <v>3</v>
      </c>
      <c r="M6266" s="6">
        <f>+VLOOKUP(B6266,[47]Sheet1!$A:$I,9,0)</f>
        <v>46030</v>
      </c>
      <c r="N6266" t="s">
        <v>7953</v>
      </c>
      <c r="R6266" s="4"/>
    </row>
    <row r="6267" spans="1:18" hidden="1" x14ac:dyDescent="0.2">
      <c r="A6267" s="6">
        <v>46009</v>
      </c>
      <c r="B6267" s="2">
        <v>85209</v>
      </c>
      <c r="C6267" s="2" t="s">
        <v>6517</v>
      </c>
      <c r="D6267" s="2" t="s">
        <v>7937</v>
      </c>
      <c r="E6267" s="1">
        <v>2401510</v>
      </c>
      <c r="F6267" s="8" t="s">
        <v>316</v>
      </c>
      <c r="G6267" s="1">
        <v>192121</v>
      </c>
      <c r="H6267" s="1">
        <v>2593631</v>
      </c>
      <c r="I6267" s="2" t="s">
        <v>1554</v>
      </c>
      <c r="J6267" s="2" t="s">
        <v>2830</v>
      </c>
      <c r="K6267" s="1">
        <f>+VLOOKUP(B6267,[47]Sheet1!$A:$I,6,0)</f>
        <v>2401513</v>
      </c>
      <c r="L6267" s="1">
        <f t="shared" si="294"/>
        <v>3</v>
      </c>
      <c r="M6267" s="6">
        <f>+VLOOKUP(B6267,[47]Sheet1!$A:$I,9,0)</f>
        <v>46030</v>
      </c>
      <c r="N6267" t="s">
        <v>7953</v>
      </c>
      <c r="R6267" s="4"/>
    </row>
    <row r="6268" spans="1:18" hidden="1" x14ac:dyDescent="0.2">
      <c r="A6268" s="6">
        <v>46009</v>
      </c>
      <c r="B6268" s="2">
        <v>85210</v>
      </c>
      <c r="C6268" s="2" t="s">
        <v>6517</v>
      </c>
      <c r="D6268" s="2" t="s">
        <v>7938</v>
      </c>
      <c r="E6268" s="1">
        <v>1825740</v>
      </c>
      <c r="F6268" s="8" t="s">
        <v>316</v>
      </c>
      <c r="G6268" s="1">
        <v>146059</v>
      </c>
      <c r="H6268" s="1">
        <v>1971799</v>
      </c>
      <c r="I6268" s="2" t="s">
        <v>2445</v>
      </c>
      <c r="J6268" s="2" t="s">
        <v>1098</v>
      </c>
      <c r="K6268" s="1">
        <f>+VLOOKUP(B6268,[47]Sheet1!$A:$I,6,0)</f>
        <v>1825738</v>
      </c>
      <c r="L6268" s="1">
        <f t="shared" si="294"/>
        <v>-2</v>
      </c>
      <c r="M6268" s="6">
        <f>+VLOOKUP(B6268,[47]Sheet1!$A:$I,9,0)</f>
        <v>46030</v>
      </c>
      <c r="N6268" t="s">
        <v>7953</v>
      </c>
      <c r="R6268" s="4"/>
    </row>
    <row r="6269" spans="1:18" hidden="1" x14ac:dyDescent="0.2">
      <c r="A6269" s="6">
        <v>46009</v>
      </c>
      <c r="B6269" s="2">
        <v>85211</v>
      </c>
      <c r="C6269" s="2" t="s">
        <v>6517</v>
      </c>
      <c r="D6269" s="2" t="s">
        <v>7939</v>
      </c>
      <c r="E6269" s="1">
        <v>1876650</v>
      </c>
      <c r="F6269" s="8" t="s">
        <v>316</v>
      </c>
      <c r="G6269" s="1">
        <v>150132</v>
      </c>
      <c r="H6269" s="1">
        <v>2026782</v>
      </c>
      <c r="I6269" s="2" t="s">
        <v>2339</v>
      </c>
      <c r="J6269" s="2" t="s">
        <v>1408</v>
      </c>
      <c r="K6269" s="1">
        <f>+VLOOKUP(B6269,[47]Sheet1!$A:$I,6,0)</f>
        <v>1876650</v>
      </c>
      <c r="L6269" s="1">
        <f t="shared" si="294"/>
        <v>0</v>
      </c>
      <c r="M6269" s="6">
        <f>+VLOOKUP(B6269,[47]Sheet1!$A:$I,9,0)</f>
        <v>46030</v>
      </c>
      <c r="N6269" t="s">
        <v>7953</v>
      </c>
      <c r="R6269" s="4"/>
    </row>
    <row r="6270" spans="1:18" hidden="1" x14ac:dyDescent="0.2">
      <c r="A6270" s="6">
        <v>46009</v>
      </c>
      <c r="B6270" s="2">
        <v>85212</v>
      </c>
      <c r="C6270" s="2" t="s">
        <v>6517</v>
      </c>
      <c r="D6270" s="2" t="s">
        <v>7940</v>
      </c>
      <c r="E6270" s="1">
        <v>1715280</v>
      </c>
      <c r="F6270" s="8" t="s">
        <v>316</v>
      </c>
      <c r="G6270" s="1">
        <v>137222</v>
      </c>
      <c r="H6270" s="1">
        <v>1852502</v>
      </c>
      <c r="I6270" s="2" t="s">
        <v>2119</v>
      </c>
      <c r="J6270" s="2" t="s">
        <v>1150</v>
      </c>
      <c r="K6270" s="1">
        <f>+VLOOKUP(B6270,[47]Sheet1!$A:$I,6,0)</f>
        <v>1715275</v>
      </c>
      <c r="L6270" s="1">
        <f t="shared" si="294"/>
        <v>-5</v>
      </c>
      <c r="M6270" s="6">
        <f>+VLOOKUP(B6270,[47]Sheet1!$A:$I,9,0)</f>
        <v>46030</v>
      </c>
      <c r="N6270" t="s">
        <v>7953</v>
      </c>
      <c r="R6270" s="4"/>
    </row>
    <row r="6271" spans="1:18" hidden="1" x14ac:dyDescent="0.2">
      <c r="A6271" s="6">
        <v>46011</v>
      </c>
      <c r="B6271" s="2">
        <v>85882</v>
      </c>
      <c r="C6271" s="2" t="s">
        <v>6517</v>
      </c>
      <c r="D6271" s="2">
        <v>11322040</v>
      </c>
      <c r="E6271" s="1">
        <v>725000</v>
      </c>
      <c r="F6271" s="8" t="s">
        <v>316</v>
      </c>
      <c r="G6271" s="1">
        <v>58000</v>
      </c>
      <c r="H6271" s="1">
        <v>783000</v>
      </c>
      <c r="I6271" s="2" t="s">
        <v>2355</v>
      </c>
      <c r="J6271" s="2" t="s">
        <v>2013</v>
      </c>
      <c r="K6271" s="1">
        <f>+VLOOKUP(B6271,[47]Sheet1!$A:$I,6,0)</f>
        <v>725000</v>
      </c>
      <c r="L6271" s="1">
        <f t="shared" si="294"/>
        <v>0</v>
      </c>
      <c r="M6271" s="6">
        <f>+VLOOKUP(B6271,[47]Sheet1!$A:$I,9,0)</f>
        <v>46030</v>
      </c>
      <c r="N6271" t="s">
        <v>7953</v>
      </c>
      <c r="O6271" s="37">
        <f t="shared" ref="O6271:O6280" si="295">+B6271</f>
        <v>85882</v>
      </c>
      <c r="R6271" s="4"/>
    </row>
    <row r="6272" spans="1:18" hidden="1" x14ac:dyDescent="0.2">
      <c r="A6272" s="6">
        <v>46011</v>
      </c>
      <c r="B6272" s="2">
        <v>85883</v>
      </c>
      <c r="C6272" s="2" t="s">
        <v>6517</v>
      </c>
      <c r="D6272" s="2">
        <v>11322675</v>
      </c>
      <c r="E6272" s="1">
        <v>892850</v>
      </c>
      <c r="F6272" s="8" t="s">
        <v>316</v>
      </c>
      <c r="G6272" s="1">
        <v>71428</v>
      </c>
      <c r="H6272" s="1">
        <v>964278</v>
      </c>
      <c r="I6272" s="2" t="s">
        <v>2355</v>
      </c>
      <c r="J6272" s="2" t="s">
        <v>2013</v>
      </c>
      <c r="K6272" s="1">
        <f>+VLOOKUP(B6272,[47]Sheet1!$A:$I,6,0)</f>
        <v>892850</v>
      </c>
      <c r="L6272" s="1">
        <f t="shared" si="294"/>
        <v>0</v>
      </c>
      <c r="M6272" s="6">
        <f>+VLOOKUP(B6272,[47]Sheet1!$A:$I,9,0)</f>
        <v>46030</v>
      </c>
      <c r="N6272" t="s">
        <v>7953</v>
      </c>
      <c r="O6272" s="37">
        <f t="shared" si="295"/>
        <v>85883</v>
      </c>
      <c r="R6272" s="4"/>
    </row>
    <row r="6273" spans="1:18" hidden="1" x14ac:dyDescent="0.2">
      <c r="A6273" s="6">
        <v>46011</v>
      </c>
      <c r="B6273" s="2">
        <v>85884</v>
      </c>
      <c r="C6273" s="2" t="s">
        <v>6517</v>
      </c>
      <c r="D6273" s="2">
        <v>19062451</v>
      </c>
      <c r="E6273" s="1">
        <v>2024120</v>
      </c>
      <c r="F6273" s="8" t="s">
        <v>316</v>
      </c>
      <c r="G6273" s="1">
        <v>161930</v>
      </c>
      <c r="H6273" s="1">
        <v>2186050</v>
      </c>
      <c r="I6273" s="2" t="s">
        <v>1222</v>
      </c>
      <c r="J6273" s="2" t="s">
        <v>915</v>
      </c>
      <c r="K6273" s="1">
        <f>+VLOOKUP(B6273,[47]Sheet1!$A:$I,6,0)</f>
        <v>2024120</v>
      </c>
      <c r="L6273" s="1">
        <f t="shared" si="294"/>
        <v>0</v>
      </c>
      <c r="M6273" s="6">
        <f>+VLOOKUP(B6273,[47]Sheet1!$A:$I,9,0)</f>
        <v>46030</v>
      </c>
      <c r="N6273" t="s">
        <v>7953</v>
      </c>
      <c r="O6273" s="37">
        <f t="shared" si="295"/>
        <v>85884</v>
      </c>
      <c r="R6273" s="4"/>
    </row>
    <row r="6274" spans="1:18" hidden="1" x14ac:dyDescent="0.2">
      <c r="A6274" s="6">
        <v>46011</v>
      </c>
      <c r="B6274" s="2">
        <v>85885</v>
      </c>
      <c r="C6274" s="2" t="s">
        <v>6517</v>
      </c>
      <c r="D6274" s="2">
        <v>19062547</v>
      </c>
      <c r="E6274" s="1">
        <v>1468620</v>
      </c>
      <c r="F6274" s="8" t="s">
        <v>316</v>
      </c>
      <c r="G6274" s="1">
        <v>117490</v>
      </c>
      <c r="H6274" s="1">
        <v>1586110</v>
      </c>
      <c r="I6274" s="2" t="s">
        <v>1222</v>
      </c>
      <c r="J6274" s="2" t="s">
        <v>915</v>
      </c>
      <c r="K6274" s="1">
        <f>+VLOOKUP(B6274,[47]Sheet1!$A:$I,6,0)</f>
        <v>1468620</v>
      </c>
      <c r="L6274" s="1">
        <f t="shared" si="294"/>
        <v>0</v>
      </c>
      <c r="M6274" s="6">
        <f>+VLOOKUP(B6274,[47]Sheet1!$A:$I,9,0)</f>
        <v>46030</v>
      </c>
      <c r="N6274" t="s">
        <v>7953</v>
      </c>
      <c r="O6274" s="37">
        <f t="shared" si="295"/>
        <v>85885</v>
      </c>
      <c r="R6274" s="4"/>
    </row>
    <row r="6275" spans="1:18" hidden="1" x14ac:dyDescent="0.2">
      <c r="A6275" s="6">
        <v>46011</v>
      </c>
      <c r="B6275" s="2">
        <v>85886</v>
      </c>
      <c r="C6275" s="2" t="s">
        <v>6517</v>
      </c>
      <c r="D6275" s="2">
        <v>91010341</v>
      </c>
      <c r="E6275" s="1">
        <v>18617210</v>
      </c>
      <c r="F6275" s="8" t="s">
        <v>316</v>
      </c>
      <c r="G6275" s="1">
        <v>1489377</v>
      </c>
      <c r="H6275" s="1">
        <v>20106587</v>
      </c>
      <c r="I6275" s="2" t="s">
        <v>2339</v>
      </c>
      <c r="J6275" s="2" t="s">
        <v>1408</v>
      </c>
      <c r="K6275" s="1">
        <f>+VLOOKUP(B6275,[47]Sheet1!$A:$I,6,0)</f>
        <v>18617210</v>
      </c>
      <c r="L6275" s="1">
        <f t="shared" si="294"/>
        <v>0</v>
      </c>
      <c r="M6275" s="6">
        <f>+VLOOKUP(B6275,[47]Sheet1!$A:$I,9,0)</f>
        <v>46030</v>
      </c>
      <c r="N6275" t="s">
        <v>7953</v>
      </c>
      <c r="O6275" s="37">
        <f t="shared" si="295"/>
        <v>85886</v>
      </c>
      <c r="R6275" s="4"/>
    </row>
    <row r="6276" spans="1:18" hidden="1" x14ac:dyDescent="0.2">
      <c r="A6276" s="6">
        <v>46011</v>
      </c>
      <c r="B6276" s="2">
        <v>85887</v>
      </c>
      <c r="C6276" s="2" t="s">
        <v>6517</v>
      </c>
      <c r="D6276" s="2">
        <v>91010096</v>
      </c>
      <c r="E6276" s="1">
        <v>953875</v>
      </c>
      <c r="F6276" s="8" t="s">
        <v>316</v>
      </c>
      <c r="G6276" s="1">
        <v>76310</v>
      </c>
      <c r="H6276" s="1">
        <v>1030185</v>
      </c>
      <c r="I6276" s="2" t="s">
        <v>2339</v>
      </c>
      <c r="J6276" s="2" t="s">
        <v>1408</v>
      </c>
      <c r="K6276" s="1">
        <f>+VLOOKUP(B6276,[47]Sheet1!$A:$I,6,0)</f>
        <v>953875</v>
      </c>
      <c r="L6276" s="1">
        <f t="shared" si="294"/>
        <v>0</v>
      </c>
      <c r="M6276" s="6">
        <f>+VLOOKUP(B6276,[47]Sheet1!$A:$I,9,0)</f>
        <v>46030</v>
      </c>
      <c r="N6276" t="s">
        <v>7953</v>
      </c>
      <c r="O6276" s="37">
        <f t="shared" si="295"/>
        <v>85887</v>
      </c>
      <c r="R6276" s="4"/>
    </row>
    <row r="6277" spans="1:18" hidden="1" x14ac:dyDescent="0.2">
      <c r="A6277" s="6">
        <v>46011</v>
      </c>
      <c r="B6277" s="2">
        <v>85888</v>
      </c>
      <c r="C6277" s="2" t="s">
        <v>6517</v>
      </c>
      <c r="D6277" s="2">
        <v>27681209</v>
      </c>
      <c r="E6277" s="1">
        <v>4217740</v>
      </c>
      <c r="F6277" s="8" t="s">
        <v>316</v>
      </c>
      <c r="G6277" s="1">
        <v>337419</v>
      </c>
      <c r="H6277" s="1">
        <v>4555159</v>
      </c>
      <c r="I6277" s="2" t="s">
        <v>124</v>
      </c>
      <c r="J6277" s="2" t="s">
        <v>1197</v>
      </c>
      <c r="K6277" s="1">
        <f>+VLOOKUP(B6277,[47]Sheet1!$A:$I,6,0)</f>
        <v>4217740</v>
      </c>
      <c r="L6277" s="1">
        <f t="shared" si="294"/>
        <v>0</v>
      </c>
      <c r="M6277" s="6">
        <f>+VLOOKUP(B6277,[47]Sheet1!$A:$I,9,0)</f>
        <v>46030</v>
      </c>
      <c r="N6277" t="s">
        <v>7953</v>
      </c>
      <c r="O6277" s="37">
        <f t="shared" si="295"/>
        <v>85888</v>
      </c>
      <c r="R6277" s="4"/>
    </row>
    <row r="6278" spans="1:18" hidden="1" x14ac:dyDescent="0.2">
      <c r="A6278" s="6">
        <v>46011</v>
      </c>
      <c r="B6278" s="2">
        <v>85889</v>
      </c>
      <c r="C6278" s="2" t="s">
        <v>6517</v>
      </c>
      <c r="D6278" s="2">
        <v>24617289</v>
      </c>
      <c r="E6278" s="1">
        <v>2024120</v>
      </c>
      <c r="F6278" s="8" t="s">
        <v>316</v>
      </c>
      <c r="G6278" s="1">
        <v>161930</v>
      </c>
      <c r="H6278" s="1">
        <v>2186050</v>
      </c>
      <c r="I6278" s="2" t="s">
        <v>2445</v>
      </c>
      <c r="J6278" s="2" t="s">
        <v>1098</v>
      </c>
      <c r="K6278" s="1">
        <f>+VLOOKUP(B6278,[47]Sheet1!$A:$I,6,0)</f>
        <v>2024120</v>
      </c>
      <c r="L6278" s="1">
        <f t="shared" si="294"/>
        <v>0</v>
      </c>
      <c r="M6278" s="6">
        <f>+VLOOKUP(B6278,[47]Sheet1!$A:$I,9,0)</f>
        <v>46030</v>
      </c>
      <c r="N6278" t="s">
        <v>7953</v>
      </c>
      <c r="O6278" s="37">
        <f t="shared" si="295"/>
        <v>85889</v>
      </c>
      <c r="R6278" s="4"/>
    </row>
    <row r="6279" spans="1:18" hidden="1" x14ac:dyDescent="0.2">
      <c r="A6279" s="6">
        <v>46011</v>
      </c>
      <c r="B6279" s="2">
        <v>85890</v>
      </c>
      <c r="C6279" s="2" t="s">
        <v>6517</v>
      </c>
      <c r="D6279" s="2">
        <v>22681632</v>
      </c>
      <c r="E6279" s="1">
        <v>2024120</v>
      </c>
      <c r="F6279" s="8" t="s">
        <v>316</v>
      </c>
      <c r="G6279" s="1">
        <v>161930</v>
      </c>
      <c r="H6279" s="1">
        <v>2186050</v>
      </c>
      <c r="I6279" s="2" t="s">
        <v>1554</v>
      </c>
      <c r="J6279" s="2" t="s">
        <v>2830</v>
      </c>
      <c r="K6279" s="1">
        <f>+VLOOKUP(B6279,[47]Sheet1!$A:$I,6,0)</f>
        <v>2024120</v>
      </c>
      <c r="L6279" s="1">
        <f t="shared" si="294"/>
        <v>0</v>
      </c>
      <c r="M6279" s="6">
        <f>+VLOOKUP(B6279,[47]Sheet1!$A:$I,9,0)</f>
        <v>46030</v>
      </c>
      <c r="N6279" t="s">
        <v>7953</v>
      </c>
      <c r="O6279" s="37">
        <f t="shared" si="295"/>
        <v>85890</v>
      </c>
      <c r="R6279" s="4"/>
    </row>
    <row r="6280" spans="1:18" hidden="1" x14ac:dyDescent="0.2">
      <c r="A6280" s="6">
        <v>46011</v>
      </c>
      <c r="B6280" s="2">
        <v>85891</v>
      </c>
      <c r="C6280" s="2" t="s">
        <v>6517</v>
      </c>
      <c r="D6280" s="2">
        <v>20014384</v>
      </c>
      <c r="E6280" s="1">
        <v>1425000</v>
      </c>
      <c r="F6280" s="8" t="s">
        <v>316</v>
      </c>
      <c r="G6280" s="1">
        <v>114000</v>
      </c>
      <c r="H6280" s="1">
        <v>1539000</v>
      </c>
      <c r="I6280" s="2" t="s">
        <v>1796</v>
      </c>
      <c r="J6280" s="2" t="s">
        <v>913</v>
      </c>
      <c r="K6280" s="1">
        <f>+VLOOKUP(B6280,[47]Sheet1!$A:$I,6,0)</f>
        <v>1425000</v>
      </c>
      <c r="L6280" s="1">
        <f t="shared" si="294"/>
        <v>0</v>
      </c>
      <c r="M6280" s="6">
        <f>+VLOOKUP(B6280,[47]Sheet1!$A:$I,9,0)</f>
        <v>46030</v>
      </c>
      <c r="N6280" t="s">
        <v>7953</v>
      </c>
      <c r="O6280" s="37">
        <f t="shared" si="295"/>
        <v>85891</v>
      </c>
      <c r="R6280" s="4"/>
    </row>
    <row r="6281" spans="1:18" hidden="1" x14ac:dyDescent="0.2">
      <c r="A6281" s="6">
        <v>46011</v>
      </c>
      <c r="B6281" s="2">
        <v>85892</v>
      </c>
      <c r="C6281" s="2" t="s">
        <v>6517</v>
      </c>
      <c r="D6281" s="2" t="s">
        <v>7941</v>
      </c>
      <c r="E6281" s="1">
        <v>1468620</v>
      </c>
      <c r="F6281" s="8" t="s">
        <v>316</v>
      </c>
      <c r="G6281" s="1">
        <v>117490</v>
      </c>
      <c r="H6281" s="1">
        <v>1586110</v>
      </c>
      <c r="I6281" s="2" t="s">
        <v>1796</v>
      </c>
      <c r="J6281" s="2" t="s">
        <v>913</v>
      </c>
      <c r="K6281" s="1">
        <f>+VLOOKUP(B6281,[47]Sheet1!$A:$I,6,0)</f>
        <v>1468625</v>
      </c>
      <c r="L6281" s="1">
        <f t="shared" si="294"/>
        <v>5</v>
      </c>
      <c r="M6281" s="6">
        <f>+VLOOKUP(B6281,[47]Sheet1!$A:$I,9,0)</f>
        <v>46030</v>
      </c>
      <c r="N6281" t="s">
        <v>7953</v>
      </c>
      <c r="R6281" s="4"/>
    </row>
    <row r="6282" spans="1:18" hidden="1" x14ac:dyDescent="0.2">
      <c r="A6282" s="6">
        <v>46011</v>
      </c>
      <c r="B6282" s="2">
        <v>85893</v>
      </c>
      <c r="C6282" s="2" t="s">
        <v>6517</v>
      </c>
      <c r="D6282" s="2" t="s">
        <v>7942</v>
      </c>
      <c r="E6282" s="1">
        <v>2957010</v>
      </c>
      <c r="F6282" s="8" t="s">
        <v>316</v>
      </c>
      <c r="G6282" s="1">
        <v>236561</v>
      </c>
      <c r="H6282" s="1">
        <v>3193571</v>
      </c>
      <c r="I6282" s="2" t="s">
        <v>1796</v>
      </c>
      <c r="J6282" s="2" t="s">
        <v>913</v>
      </c>
      <c r="K6282" s="1">
        <f>+VLOOKUP(B6282,[47]Sheet1!$A:$I,6,0)</f>
        <v>2957013</v>
      </c>
      <c r="L6282" s="1">
        <f t="shared" si="294"/>
        <v>3</v>
      </c>
      <c r="M6282" s="6">
        <f>+VLOOKUP(B6282,[47]Sheet1!$A:$I,9,0)</f>
        <v>46030</v>
      </c>
      <c r="N6282" t="s">
        <v>7953</v>
      </c>
      <c r="R6282" s="4"/>
    </row>
    <row r="6283" spans="1:18" hidden="1" x14ac:dyDescent="0.2">
      <c r="A6283" s="6">
        <v>46013</v>
      </c>
      <c r="B6283" s="2">
        <v>85943</v>
      </c>
      <c r="C6283" s="2" t="s">
        <v>6517</v>
      </c>
      <c r="D6283" s="2" t="s">
        <v>7943</v>
      </c>
      <c r="E6283" s="1">
        <v>1797050</v>
      </c>
      <c r="F6283" s="8" t="s">
        <v>316</v>
      </c>
      <c r="G6283" s="1">
        <v>143764</v>
      </c>
      <c r="H6283" s="1">
        <v>1940814</v>
      </c>
      <c r="I6283" s="2" t="s">
        <v>2355</v>
      </c>
      <c r="J6283" s="2" t="s">
        <v>2013</v>
      </c>
      <c r="K6283" s="1">
        <f>+VLOOKUP(B6283,[47]Sheet1!$A:$I,6,0)</f>
        <v>1797050</v>
      </c>
      <c r="L6283" s="1">
        <f t="shared" si="294"/>
        <v>0</v>
      </c>
      <c r="M6283" s="6">
        <f>+VLOOKUP(B6283,[47]Sheet1!$A:$I,9,0)</f>
        <v>46030</v>
      </c>
      <c r="N6283" t="s">
        <v>7953</v>
      </c>
      <c r="R6283" s="4"/>
    </row>
    <row r="6284" spans="1:18" hidden="1" x14ac:dyDescent="0.2">
      <c r="A6284" s="6">
        <v>46015</v>
      </c>
      <c r="B6284" s="2">
        <v>86189</v>
      </c>
      <c r="C6284" s="2" t="s">
        <v>6517</v>
      </c>
      <c r="D6284" s="2" t="s">
        <v>7944</v>
      </c>
      <c r="E6284" s="1">
        <v>932890</v>
      </c>
      <c r="F6284" s="8" t="s">
        <v>316</v>
      </c>
      <c r="G6284" s="1">
        <v>74631</v>
      </c>
      <c r="H6284" s="1">
        <v>1007521</v>
      </c>
      <c r="I6284" s="2" t="s">
        <v>124</v>
      </c>
      <c r="J6284" s="2" t="s">
        <v>1197</v>
      </c>
      <c r="K6284" s="1">
        <f>+VLOOKUP(B6284,[47]Sheet1!$A:$I,6,0)</f>
        <v>932888</v>
      </c>
      <c r="L6284" s="1">
        <f t="shared" si="294"/>
        <v>-2</v>
      </c>
      <c r="M6284" s="6">
        <f>+VLOOKUP(B6284,[47]Sheet1!$A:$I,9,0)</f>
        <v>46030</v>
      </c>
      <c r="N6284" t="s">
        <v>7953</v>
      </c>
      <c r="R6284" s="4"/>
    </row>
    <row r="6285" spans="1:18" hidden="1" x14ac:dyDescent="0.2">
      <c r="A6285" s="6">
        <v>46015</v>
      </c>
      <c r="B6285" s="2">
        <v>86190</v>
      </c>
      <c r="C6285" s="2" t="s">
        <v>6517</v>
      </c>
      <c r="D6285" s="2" t="s">
        <v>7945</v>
      </c>
      <c r="E6285" s="1">
        <v>1468620</v>
      </c>
      <c r="F6285" s="8" t="s">
        <v>316</v>
      </c>
      <c r="G6285" s="1">
        <v>117490</v>
      </c>
      <c r="H6285" s="1">
        <v>1586110</v>
      </c>
      <c r="I6285" s="2" t="s">
        <v>2445</v>
      </c>
      <c r="J6285" s="2" t="s">
        <v>1098</v>
      </c>
      <c r="K6285" s="1">
        <f>+VLOOKUP(B6285,[47]Sheet1!$A:$I,6,0)</f>
        <v>1468625</v>
      </c>
      <c r="L6285" s="1">
        <f t="shared" si="294"/>
        <v>5</v>
      </c>
      <c r="M6285" s="6">
        <f>+VLOOKUP(B6285,[47]Sheet1!$A:$I,9,0)</f>
        <v>46030</v>
      </c>
      <c r="N6285" t="s">
        <v>7953</v>
      </c>
      <c r="R6285" s="4"/>
    </row>
    <row r="6286" spans="1:18" hidden="1" x14ac:dyDescent="0.2">
      <c r="A6286" s="6">
        <v>46015</v>
      </c>
      <c r="B6286" s="2">
        <v>86191</v>
      </c>
      <c r="C6286" s="2" t="s">
        <v>6517</v>
      </c>
      <c r="D6286" s="2" t="s">
        <v>7946</v>
      </c>
      <c r="E6286" s="1">
        <v>1425000</v>
      </c>
      <c r="F6286" s="8" t="s">
        <v>316</v>
      </c>
      <c r="G6286" s="1">
        <v>114000</v>
      </c>
      <c r="H6286" s="1">
        <v>1539000</v>
      </c>
      <c r="I6286" s="2" t="s">
        <v>2354</v>
      </c>
      <c r="J6286" s="2" t="s">
        <v>442</v>
      </c>
      <c r="K6286" s="1">
        <f>+VLOOKUP(B6286,[47]Sheet1!$A:$I,6,0)</f>
        <v>1425000</v>
      </c>
      <c r="L6286" s="1">
        <f t="shared" si="294"/>
        <v>0</v>
      </c>
      <c r="M6286" s="6">
        <f>+VLOOKUP(B6286,[47]Sheet1!$A:$I,9,0)</f>
        <v>46030</v>
      </c>
      <c r="N6286" t="s">
        <v>7953</v>
      </c>
      <c r="R6286" s="4"/>
    </row>
    <row r="6287" spans="1:18" hidden="1" x14ac:dyDescent="0.2">
      <c r="A6287" s="6">
        <v>46015</v>
      </c>
      <c r="B6287" s="2">
        <v>86192</v>
      </c>
      <c r="C6287" s="2" t="s">
        <v>6517</v>
      </c>
      <c r="D6287" s="2" t="s">
        <v>7947</v>
      </c>
      <c r="E6287" s="1">
        <v>2024120</v>
      </c>
      <c r="F6287" s="8" t="s">
        <v>316</v>
      </c>
      <c r="G6287" s="1">
        <v>161930</v>
      </c>
      <c r="H6287" s="1">
        <v>2186050</v>
      </c>
      <c r="I6287" s="2" t="s">
        <v>1554</v>
      </c>
      <c r="J6287" s="2" t="s">
        <v>2830</v>
      </c>
      <c r="K6287" s="1">
        <f>+VLOOKUP(B6287,[47]Sheet1!$A:$I,6,0)</f>
        <v>2024125</v>
      </c>
      <c r="L6287" s="1">
        <f t="shared" si="294"/>
        <v>5</v>
      </c>
      <c r="M6287" s="6">
        <f>+VLOOKUP(B6287,[47]Sheet1!$A:$I,9,0)</f>
        <v>46030</v>
      </c>
      <c r="N6287" t="s">
        <v>7953</v>
      </c>
      <c r="R6287" s="4"/>
    </row>
    <row r="6288" spans="1:18" hidden="1" x14ac:dyDescent="0.2">
      <c r="A6288" s="6">
        <v>46015</v>
      </c>
      <c r="B6288" s="2">
        <v>86193</v>
      </c>
      <c r="C6288" s="2" t="s">
        <v>6517</v>
      </c>
      <c r="D6288" s="2" t="s">
        <v>7948</v>
      </c>
      <c r="E6288" s="1">
        <v>3284100</v>
      </c>
      <c r="F6288" s="8" t="s">
        <v>316</v>
      </c>
      <c r="G6288" s="1">
        <v>262728</v>
      </c>
      <c r="H6288" s="1">
        <v>3546828</v>
      </c>
      <c r="I6288" s="2" t="s">
        <v>431</v>
      </c>
      <c r="J6288" s="2" t="s">
        <v>2857</v>
      </c>
      <c r="K6288" s="1">
        <f>+VLOOKUP(B6288,[47]Sheet1!$A:$I,6,0)</f>
        <v>3284100</v>
      </c>
      <c r="L6288" s="1">
        <f t="shared" si="294"/>
        <v>0</v>
      </c>
      <c r="M6288" s="6">
        <f>+VLOOKUP(B6288,[47]Sheet1!$A:$I,9,0)</f>
        <v>46030</v>
      </c>
      <c r="N6288" t="s">
        <v>7953</v>
      </c>
      <c r="R6288" s="4"/>
    </row>
    <row r="6289" spans="1:18" hidden="1" x14ac:dyDescent="0.2">
      <c r="A6289" s="6">
        <v>46015</v>
      </c>
      <c r="B6289" s="2">
        <v>86194</v>
      </c>
      <c r="C6289" s="2" t="s">
        <v>6517</v>
      </c>
      <c r="D6289" s="2" t="s">
        <v>7949</v>
      </c>
      <c r="E6289" s="1">
        <v>1719535</v>
      </c>
      <c r="F6289" s="8" t="s">
        <v>316</v>
      </c>
      <c r="G6289" s="1">
        <v>137563</v>
      </c>
      <c r="H6289" s="1">
        <v>1857098</v>
      </c>
      <c r="I6289" s="2" t="s">
        <v>2339</v>
      </c>
      <c r="J6289" s="2" t="s">
        <v>1408</v>
      </c>
      <c r="K6289" s="1">
        <f>+VLOOKUP(B6289,[47]Sheet1!$A:$I,6,0)</f>
        <v>1719538</v>
      </c>
      <c r="L6289" s="1">
        <f t="shared" si="294"/>
        <v>3</v>
      </c>
      <c r="M6289" s="6">
        <f>+VLOOKUP(B6289,[47]Sheet1!$A:$I,9,0)</f>
        <v>46030</v>
      </c>
      <c r="N6289" t="s">
        <v>7953</v>
      </c>
      <c r="R6289" s="4"/>
    </row>
    <row r="6290" spans="1:18" hidden="1" x14ac:dyDescent="0.2">
      <c r="A6290" s="6">
        <v>46015</v>
      </c>
      <c r="B6290" s="2">
        <v>86195</v>
      </c>
      <c r="C6290" s="2" t="s">
        <v>6517</v>
      </c>
      <c r="D6290" s="2" t="s">
        <v>7950</v>
      </c>
      <c r="E6290" s="1">
        <v>501830</v>
      </c>
      <c r="F6290" s="8" t="s">
        <v>316</v>
      </c>
      <c r="G6290" s="1">
        <v>40146</v>
      </c>
      <c r="H6290" s="1">
        <v>541976</v>
      </c>
      <c r="I6290" s="2" t="s">
        <v>1900</v>
      </c>
      <c r="J6290" s="2" t="s">
        <v>441</v>
      </c>
      <c r="K6290" s="1">
        <f>+VLOOKUP(B6290,[47]Sheet1!$A:$I,6,0)</f>
        <v>501825</v>
      </c>
      <c r="L6290" s="1">
        <f t="shared" si="294"/>
        <v>-5</v>
      </c>
      <c r="M6290" s="6">
        <f>+VLOOKUP(B6290,[47]Sheet1!$A:$I,9,0)</f>
        <v>46030</v>
      </c>
      <c r="N6290" t="s">
        <v>7953</v>
      </c>
      <c r="R6290" s="4"/>
    </row>
    <row r="6291" spans="1:18" hidden="1" x14ac:dyDescent="0.2">
      <c r="A6291" s="6">
        <v>46016</v>
      </c>
      <c r="B6291" s="2">
        <v>308</v>
      </c>
      <c r="C6291" s="2" t="s">
        <v>7316</v>
      </c>
      <c r="D6291" s="2" t="s">
        <v>7951</v>
      </c>
      <c r="E6291" s="1">
        <v>-539488</v>
      </c>
      <c r="F6291" s="8" t="s">
        <v>316</v>
      </c>
      <c r="G6291" s="1">
        <v>-43159</v>
      </c>
      <c r="H6291" s="1">
        <v>-582647</v>
      </c>
      <c r="I6291" s="2" t="s">
        <v>1222</v>
      </c>
      <c r="J6291" s="2" t="s">
        <v>915</v>
      </c>
      <c r="K6291" s="1">
        <f>+VLOOKUP(B6291,[47]Sheet1!$A:$I,6,0)</f>
        <v>-539488</v>
      </c>
      <c r="L6291" s="1">
        <f t="shared" si="294"/>
        <v>0</v>
      </c>
      <c r="M6291" s="6">
        <f>+VLOOKUP(B6291,[47]Sheet1!$A:$I,9,0)</f>
        <v>46030</v>
      </c>
      <c r="N6291" t="s">
        <v>7953</v>
      </c>
      <c r="R6291" s="4"/>
    </row>
    <row r="6292" spans="1:18" hidden="1" x14ac:dyDescent="0.2">
      <c r="A6292" s="6">
        <v>46016</v>
      </c>
      <c r="B6292" s="2">
        <v>398</v>
      </c>
      <c r="C6292" s="2" t="s">
        <v>7869</v>
      </c>
      <c r="D6292" s="2" t="s">
        <v>4854</v>
      </c>
      <c r="E6292" s="1">
        <v>-1044718</v>
      </c>
      <c r="F6292" s="8" t="s">
        <v>316</v>
      </c>
      <c r="G6292" s="1">
        <v>-83578</v>
      </c>
      <c r="H6292" s="1">
        <v>-1128296</v>
      </c>
      <c r="I6292" s="2" t="s">
        <v>2355</v>
      </c>
      <c r="J6292" s="2" t="s">
        <v>2013</v>
      </c>
      <c r="K6292" s="1">
        <f>+VLOOKUP(B6292,[47]Sheet1!$A:$I,6,0)</f>
        <v>-1044718</v>
      </c>
      <c r="L6292" s="1">
        <f t="shared" si="294"/>
        <v>0</v>
      </c>
      <c r="M6292" s="6">
        <f>+VLOOKUP(B6292,[47]Sheet1!$A:$I,9,0)</f>
        <v>46030</v>
      </c>
      <c r="N6292" t="s">
        <v>7953</v>
      </c>
      <c r="R6292" s="4"/>
    </row>
    <row r="6293" spans="1:18" hidden="1" x14ac:dyDescent="0.2">
      <c r="A6293" s="6">
        <v>46016</v>
      </c>
      <c r="B6293" s="2">
        <v>87337</v>
      </c>
      <c r="C6293" s="2" t="s">
        <v>6517</v>
      </c>
      <c r="D6293" s="2">
        <v>13024862</v>
      </c>
      <c r="E6293" s="1">
        <v>2401510</v>
      </c>
      <c r="F6293" s="8" t="s">
        <v>316</v>
      </c>
      <c r="G6293" s="1">
        <v>192121</v>
      </c>
      <c r="H6293" s="1">
        <v>2593631</v>
      </c>
      <c r="I6293" s="2" t="s">
        <v>1893</v>
      </c>
      <c r="J6293" s="2" t="s">
        <v>375</v>
      </c>
      <c r="K6293" s="1">
        <f>+VLOOKUP(B6293,[47]Sheet1!$A:$I,6,0)</f>
        <v>2401513</v>
      </c>
      <c r="L6293" s="1">
        <f t="shared" si="294"/>
        <v>3</v>
      </c>
      <c r="M6293" s="6">
        <f>+VLOOKUP(B6293,[47]Sheet1!$A:$I,9,0)</f>
        <v>46030</v>
      </c>
      <c r="N6293" t="s">
        <v>7953</v>
      </c>
      <c r="R6293" s="4"/>
    </row>
    <row r="6294" spans="1:18" hidden="1" x14ac:dyDescent="0.2">
      <c r="A6294" s="6">
        <v>46016</v>
      </c>
      <c r="B6294" s="2">
        <v>87338</v>
      </c>
      <c r="C6294" s="2" t="s">
        <v>6517</v>
      </c>
      <c r="D6294" s="2">
        <v>26069094</v>
      </c>
      <c r="E6294" s="1">
        <v>932890</v>
      </c>
      <c r="F6294" s="8" t="s">
        <v>316</v>
      </c>
      <c r="G6294" s="1">
        <v>74631</v>
      </c>
      <c r="H6294" s="1">
        <v>1007521</v>
      </c>
      <c r="I6294" s="2" t="s">
        <v>1893</v>
      </c>
      <c r="J6294" s="2" t="s">
        <v>375</v>
      </c>
      <c r="K6294" s="1">
        <f>+VLOOKUP(B6294,[47]Sheet1!$A:$I,6,0)</f>
        <v>932888</v>
      </c>
      <c r="L6294" s="1">
        <f t="shared" si="294"/>
        <v>-2</v>
      </c>
      <c r="M6294" s="6">
        <f>+VLOOKUP(B6294,[47]Sheet1!$A:$I,9,0)</f>
        <v>46030</v>
      </c>
      <c r="N6294" t="s">
        <v>7953</v>
      </c>
      <c r="R6294" s="4"/>
    </row>
    <row r="6295" spans="1:18" hidden="1" x14ac:dyDescent="0.2">
      <c r="A6295" s="6">
        <v>46016</v>
      </c>
      <c r="B6295" s="2">
        <v>87339</v>
      </c>
      <c r="C6295" s="2" t="s">
        <v>6517</v>
      </c>
      <c r="D6295" s="2">
        <v>13019369</v>
      </c>
      <c r="E6295" s="1">
        <v>315000</v>
      </c>
      <c r="F6295" s="8" t="s">
        <v>316</v>
      </c>
      <c r="G6295" s="1">
        <v>25200</v>
      </c>
      <c r="H6295" s="1">
        <v>340200</v>
      </c>
      <c r="I6295" s="2" t="s">
        <v>1893</v>
      </c>
      <c r="J6295" s="2" t="s">
        <v>375</v>
      </c>
      <c r="K6295" s="1">
        <f>+VLOOKUP(B6295,[47]Sheet1!$A:$I,6,0)</f>
        <v>315000</v>
      </c>
      <c r="L6295" s="1">
        <f t="shared" si="294"/>
        <v>0</v>
      </c>
      <c r="M6295" s="6">
        <f>+VLOOKUP(B6295,[47]Sheet1!$A:$I,9,0)</f>
        <v>46030</v>
      </c>
      <c r="N6295" t="s">
        <v>7953</v>
      </c>
      <c r="R6295" s="4"/>
    </row>
    <row r="6296" spans="1:18" hidden="1" x14ac:dyDescent="0.2">
      <c r="A6296" s="6">
        <v>46016</v>
      </c>
      <c r="B6296" s="2">
        <v>87340</v>
      </c>
      <c r="C6296" s="2" t="s">
        <v>6517</v>
      </c>
      <c r="D6296" s="2">
        <v>14065907</v>
      </c>
      <c r="E6296" s="1">
        <v>200732</v>
      </c>
      <c r="F6296" s="8" t="s">
        <v>316</v>
      </c>
      <c r="G6296" s="1">
        <v>16059</v>
      </c>
      <c r="H6296" s="1">
        <v>216791</v>
      </c>
      <c r="I6296" s="2" t="s">
        <v>1893</v>
      </c>
      <c r="J6296" s="2" t="s">
        <v>375</v>
      </c>
      <c r="K6296" s="1">
        <f>+VLOOKUP(B6296,[47]Sheet1!$A:$I,6,0)</f>
        <v>200738</v>
      </c>
      <c r="L6296" s="1">
        <f t="shared" si="294"/>
        <v>6</v>
      </c>
      <c r="M6296" s="6">
        <f>+VLOOKUP(B6296,[47]Sheet1!$A:$I,9,0)</f>
        <v>46030</v>
      </c>
      <c r="N6296" t="s">
        <v>7953</v>
      </c>
      <c r="R6296" s="4"/>
    </row>
    <row r="6297" spans="1:18" hidden="1" x14ac:dyDescent="0.2">
      <c r="A6297" s="6">
        <v>46016</v>
      </c>
      <c r="B6297" s="2">
        <v>87341</v>
      </c>
      <c r="C6297" s="2" t="s">
        <v>6517</v>
      </c>
      <c r="D6297" s="2">
        <v>13020049</v>
      </c>
      <c r="E6297" s="1">
        <v>828080</v>
      </c>
      <c r="F6297" s="8" t="s">
        <v>316</v>
      </c>
      <c r="G6297" s="1">
        <v>66246</v>
      </c>
      <c r="H6297" s="1">
        <v>894326</v>
      </c>
      <c r="I6297" s="2" t="s">
        <v>1893</v>
      </c>
      <c r="J6297" s="2" t="s">
        <v>375</v>
      </c>
      <c r="K6297" s="1">
        <f>+VLOOKUP(B6297,[47]Sheet1!$A:$I,6,0)</f>
        <v>828075</v>
      </c>
      <c r="L6297" s="1">
        <f t="shared" ref="L6297:L6346" si="296">+K6297-E6297</f>
        <v>-5</v>
      </c>
      <c r="M6297" s="6">
        <f>+VLOOKUP(B6297,[47]Sheet1!$A:$I,9,0)</f>
        <v>46030</v>
      </c>
      <c r="N6297" t="s">
        <v>7953</v>
      </c>
      <c r="R6297" s="4"/>
    </row>
    <row r="6298" spans="1:18" hidden="1" x14ac:dyDescent="0.2">
      <c r="A6298" s="6">
        <v>46016</v>
      </c>
      <c r="B6298" s="2">
        <v>87342</v>
      </c>
      <c r="C6298" s="2" t="s">
        <v>6517</v>
      </c>
      <c r="D6298" s="2">
        <v>14068983</v>
      </c>
      <c r="E6298" s="1">
        <v>16440390</v>
      </c>
      <c r="F6298" s="8" t="s">
        <v>316</v>
      </c>
      <c r="G6298" s="1">
        <v>1315231</v>
      </c>
      <c r="H6298" s="1">
        <v>17755621</v>
      </c>
      <c r="I6298" s="2" t="s">
        <v>1893</v>
      </c>
      <c r="J6298" s="2" t="s">
        <v>375</v>
      </c>
      <c r="K6298" s="1">
        <f>+VLOOKUP(B6298,[47]Sheet1!$A:$I,6,0)</f>
        <v>16440388</v>
      </c>
      <c r="L6298" s="1">
        <f t="shared" si="296"/>
        <v>-2</v>
      </c>
      <c r="M6298" s="6">
        <f>+VLOOKUP(B6298,[47]Sheet1!$A:$I,9,0)</f>
        <v>46030</v>
      </c>
      <c r="N6298" t="s">
        <v>7953</v>
      </c>
      <c r="R6298" s="4"/>
    </row>
    <row r="6299" spans="1:18" hidden="1" x14ac:dyDescent="0.2">
      <c r="A6299" s="6">
        <v>46016</v>
      </c>
      <c r="B6299" s="2">
        <v>87343</v>
      </c>
      <c r="C6299" s="2" t="s">
        <v>6517</v>
      </c>
      <c r="D6299" s="2">
        <v>90578902</v>
      </c>
      <c r="E6299" s="1">
        <v>1632440</v>
      </c>
      <c r="F6299" s="8" t="s">
        <v>316</v>
      </c>
      <c r="G6299" s="1">
        <v>130595</v>
      </c>
      <c r="H6299" s="1">
        <v>1763035</v>
      </c>
      <c r="I6299" s="2" t="s">
        <v>1893</v>
      </c>
      <c r="J6299" s="2" t="s">
        <v>375</v>
      </c>
      <c r="K6299" s="1">
        <f>+VLOOKUP(B6299,[47]Sheet1!$A:$I,6,0)</f>
        <v>1632438</v>
      </c>
      <c r="L6299" s="1">
        <f t="shared" si="296"/>
        <v>-2</v>
      </c>
      <c r="M6299" s="6">
        <f>+VLOOKUP(B6299,[47]Sheet1!$A:$I,9,0)</f>
        <v>46030</v>
      </c>
      <c r="N6299" t="s">
        <v>7953</v>
      </c>
      <c r="R6299" s="4"/>
    </row>
    <row r="6300" spans="1:18" hidden="1" x14ac:dyDescent="0.2">
      <c r="A6300" s="6">
        <v>46017</v>
      </c>
      <c r="B6300" s="2">
        <v>236</v>
      </c>
      <c r="C6300" s="2" t="s">
        <v>7614</v>
      </c>
      <c r="D6300" s="2" t="s">
        <v>4640</v>
      </c>
      <c r="E6300" s="1">
        <v>-2786342</v>
      </c>
      <c r="F6300" s="8" t="s">
        <v>316</v>
      </c>
      <c r="G6300" s="1">
        <v>-222907</v>
      </c>
      <c r="H6300" s="1">
        <v>-3009249</v>
      </c>
      <c r="I6300" s="2" t="s">
        <v>1554</v>
      </c>
      <c r="J6300" s="2" t="s">
        <v>2830</v>
      </c>
      <c r="K6300" s="1">
        <f>+E6300</f>
        <v>-2786342</v>
      </c>
      <c r="L6300" s="1">
        <f t="shared" si="296"/>
        <v>0</v>
      </c>
      <c r="M6300" s="6">
        <f>+VLOOKUP(B6300,[47]Sheet1!$A:$I,9,0)</f>
        <v>46030</v>
      </c>
      <c r="N6300" t="s">
        <v>7953</v>
      </c>
      <c r="R6300" s="4"/>
    </row>
    <row r="6301" spans="1:18" hidden="1" x14ac:dyDescent="0.2">
      <c r="A6301" s="6">
        <v>46017</v>
      </c>
      <c r="B6301" s="2">
        <v>262</v>
      </c>
      <c r="C6301" s="2" t="s">
        <v>7511</v>
      </c>
      <c r="D6301" s="2" t="s">
        <v>7745</v>
      </c>
      <c r="E6301" s="1">
        <v>-1688997</v>
      </c>
      <c r="F6301" s="8" t="s">
        <v>316</v>
      </c>
      <c r="G6301" s="1">
        <v>-135120</v>
      </c>
      <c r="H6301" s="1">
        <v>-1824117</v>
      </c>
      <c r="I6301" s="2" t="s">
        <v>1796</v>
      </c>
      <c r="J6301" s="2" t="s">
        <v>913</v>
      </c>
      <c r="K6301" s="1">
        <f>+VLOOKUP(B6301,[47]Sheet1!$A:$I,6,0)</f>
        <v>-1688997</v>
      </c>
      <c r="L6301" s="1">
        <f t="shared" si="296"/>
        <v>0</v>
      </c>
      <c r="M6301" s="6">
        <f>+VLOOKUP(B6301,[47]Sheet1!$A:$I,9,0)</f>
        <v>46030</v>
      </c>
      <c r="N6301" t="s">
        <v>7953</v>
      </c>
      <c r="R6301" s="4"/>
    </row>
    <row r="6302" spans="1:18" hidden="1" x14ac:dyDescent="0.2">
      <c r="A6302" s="6">
        <v>46020</v>
      </c>
      <c r="B6302" s="2">
        <v>88868</v>
      </c>
      <c r="C6302" s="2" t="s">
        <v>6517</v>
      </c>
      <c r="D6302" s="2">
        <v>18586681</v>
      </c>
      <c r="E6302" s="1">
        <v>2957010</v>
      </c>
      <c r="F6302" s="8" t="s">
        <v>316</v>
      </c>
      <c r="G6302" s="1">
        <v>236561</v>
      </c>
      <c r="H6302" s="1">
        <v>3193571</v>
      </c>
      <c r="I6302" s="2" t="s">
        <v>2119</v>
      </c>
      <c r="J6302" s="2" t="s">
        <v>1150</v>
      </c>
      <c r="K6302" s="1">
        <f>+VLOOKUP(B6302,[47]Sheet1!$A:$I,6,0)</f>
        <v>2957010</v>
      </c>
      <c r="L6302" s="1">
        <f t="shared" si="296"/>
        <v>0</v>
      </c>
      <c r="M6302" s="6">
        <f>+VLOOKUP(B6302,[47]Sheet1!$A:$I,9,0)</f>
        <v>46030</v>
      </c>
      <c r="N6302" t="s">
        <v>7953</v>
      </c>
      <c r="O6302" s="37">
        <f t="shared" ref="O6302:O6317" si="297">+B6302</f>
        <v>88868</v>
      </c>
      <c r="R6302" s="4"/>
    </row>
    <row r="6303" spans="1:18" hidden="1" x14ac:dyDescent="0.2">
      <c r="A6303" s="6">
        <v>46020</v>
      </c>
      <c r="B6303" s="2">
        <v>88869</v>
      </c>
      <c r="C6303" s="2" t="s">
        <v>6517</v>
      </c>
      <c r="D6303" s="2">
        <v>18589149</v>
      </c>
      <c r="E6303" s="1">
        <v>1146425</v>
      </c>
      <c r="F6303" s="8" t="s">
        <v>316</v>
      </c>
      <c r="G6303" s="1">
        <v>91714</v>
      </c>
      <c r="H6303" s="1">
        <v>1238139</v>
      </c>
      <c r="I6303" s="2" t="s">
        <v>2119</v>
      </c>
      <c r="J6303" s="2" t="s">
        <v>1150</v>
      </c>
      <c r="K6303" s="1">
        <f>+VLOOKUP(B6303,[47]Sheet1!$A:$I,6,0)</f>
        <v>1146425</v>
      </c>
      <c r="L6303" s="1">
        <f t="shared" si="296"/>
        <v>0</v>
      </c>
      <c r="M6303" s="6">
        <f>+VLOOKUP(B6303,[47]Sheet1!$A:$I,9,0)</f>
        <v>46030</v>
      </c>
      <c r="N6303" t="s">
        <v>7953</v>
      </c>
      <c r="O6303" s="37">
        <f t="shared" si="297"/>
        <v>88869</v>
      </c>
      <c r="R6303" s="4"/>
    </row>
    <row r="6304" spans="1:18" hidden="1" x14ac:dyDescent="0.2">
      <c r="A6304" s="6">
        <v>46020</v>
      </c>
      <c r="B6304" s="2">
        <v>88874</v>
      </c>
      <c r="C6304" s="2" t="s">
        <v>6517</v>
      </c>
      <c r="D6304" s="2">
        <v>11325692</v>
      </c>
      <c r="E6304" s="1">
        <v>3291100</v>
      </c>
      <c r="F6304" s="8" t="s">
        <v>316</v>
      </c>
      <c r="G6304" s="1">
        <v>263288</v>
      </c>
      <c r="H6304" s="1">
        <v>3554388</v>
      </c>
      <c r="I6304" s="2" t="s">
        <v>2355</v>
      </c>
      <c r="J6304" s="2" t="s">
        <v>2013</v>
      </c>
      <c r="K6304" s="1">
        <f>+VLOOKUP(B6304,[47]Sheet1!$A:$I,6,0)</f>
        <v>3612720</v>
      </c>
      <c r="L6304" s="1">
        <f t="shared" si="296"/>
        <v>321620</v>
      </c>
      <c r="M6304" s="6">
        <f>+VLOOKUP(B6304,[47]Sheet1!$A:$I,9,0)</f>
        <v>46030</v>
      </c>
      <c r="N6304" t="s">
        <v>7953</v>
      </c>
      <c r="O6304" s="37">
        <f t="shared" si="297"/>
        <v>88874</v>
      </c>
      <c r="R6304" s="4"/>
    </row>
    <row r="6305" spans="1:18" hidden="1" x14ac:dyDescent="0.2">
      <c r="A6305" s="6">
        <v>46020</v>
      </c>
      <c r="B6305" s="2">
        <v>88880</v>
      </c>
      <c r="C6305" s="2" t="s">
        <v>6517</v>
      </c>
      <c r="D6305" s="2">
        <v>11325387</v>
      </c>
      <c r="E6305" s="1">
        <v>466445</v>
      </c>
      <c r="F6305" s="8" t="s">
        <v>316</v>
      </c>
      <c r="G6305" s="1">
        <v>37316</v>
      </c>
      <c r="H6305" s="1">
        <v>503761</v>
      </c>
      <c r="I6305" s="2" t="s">
        <v>2355</v>
      </c>
      <c r="J6305" s="2" t="s">
        <v>2013</v>
      </c>
      <c r="K6305" s="1">
        <f>+VLOOKUP(B6305,[47]Sheet1!$A:$I,6,0)</f>
        <v>466445</v>
      </c>
      <c r="L6305" s="1">
        <f t="shared" si="296"/>
        <v>0</v>
      </c>
      <c r="M6305" s="6">
        <f>+VLOOKUP(B6305,[47]Sheet1!$A:$I,9,0)</f>
        <v>46030</v>
      </c>
      <c r="N6305" t="s">
        <v>7953</v>
      </c>
      <c r="O6305" s="37">
        <f t="shared" si="297"/>
        <v>88880</v>
      </c>
      <c r="R6305" s="4"/>
    </row>
    <row r="6306" spans="1:18" hidden="1" x14ac:dyDescent="0.2">
      <c r="A6306" s="6">
        <v>46020</v>
      </c>
      <c r="B6306" s="2">
        <v>88891</v>
      </c>
      <c r="C6306" s="2" t="s">
        <v>6517</v>
      </c>
      <c r="D6306" s="2">
        <v>17335524</v>
      </c>
      <c r="E6306" s="1">
        <v>2327570</v>
      </c>
      <c r="F6306" s="8" t="s">
        <v>316</v>
      </c>
      <c r="G6306" s="1">
        <v>186206</v>
      </c>
      <c r="H6306" s="1">
        <v>2513776</v>
      </c>
      <c r="I6306" s="2" t="s">
        <v>2339</v>
      </c>
      <c r="J6306" s="2" t="s">
        <v>1408</v>
      </c>
      <c r="K6306" s="1">
        <f>+VLOOKUP(B6306,[47]Sheet1!$A:$I,6,0)</f>
        <v>2327570</v>
      </c>
      <c r="L6306" s="1">
        <f t="shared" si="296"/>
        <v>0</v>
      </c>
      <c r="M6306" s="6">
        <f>+VLOOKUP(B6306,[47]Sheet1!$A:$I,9,0)</f>
        <v>46030</v>
      </c>
      <c r="N6306" t="s">
        <v>7953</v>
      </c>
      <c r="O6306" s="37">
        <f t="shared" si="297"/>
        <v>88891</v>
      </c>
      <c r="R6306" s="4"/>
    </row>
    <row r="6307" spans="1:18" hidden="1" x14ac:dyDescent="0.2">
      <c r="A6307" s="6">
        <v>46020</v>
      </c>
      <c r="B6307" s="2">
        <v>88893</v>
      </c>
      <c r="C6307" s="2" t="s">
        <v>6517</v>
      </c>
      <c r="D6307" s="2">
        <v>16127854</v>
      </c>
      <c r="E6307" s="1">
        <v>3403435</v>
      </c>
      <c r="F6307" s="8" t="s">
        <v>316</v>
      </c>
      <c r="G6307" s="1">
        <v>272275</v>
      </c>
      <c r="H6307" s="1">
        <v>3675710</v>
      </c>
      <c r="I6307" s="2" t="s">
        <v>944</v>
      </c>
      <c r="J6307" s="2" t="s">
        <v>319</v>
      </c>
      <c r="K6307" s="1">
        <f>+VLOOKUP(B6307,[47]Sheet1!$A:$I,6,0)</f>
        <v>3403435</v>
      </c>
      <c r="L6307" s="1">
        <f t="shared" si="296"/>
        <v>0</v>
      </c>
      <c r="M6307" s="6">
        <f>+VLOOKUP(B6307,[47]Sheet1!$A:$I,9,0)</f>
        <v>46030</v>
      </c>
      <c r="N6307" t="s">
        <v>7953</v>
      </c>
      <c r="O6307" s="37">
        <f t="shared" si="297"/>
        <v>88893</v>
      </c>
      <c r="R6307" s="4"/>
    </row>
    <row r="6308" spans="1:18" hidden="1" x14ac:dyDescent="0.2">
      <c r="A6308" s="6">
        <v>46020</v>
      </c>
      <c r="B6308" s="2">
        <v>88894</v>
      </c>
      <c r="C6308" s="2" t="s">
        <v>6517</v>
      </c>
      <c r="D6308" s="2">
        <v>16128161</v>
      </c>
      <c r="E6308" s="1">
        <v>1719535</v>
      </c>
      <c r="F6308" s="8" t="s">
        <v>316</v>
      </c>
      <c r="G6308" s="1">
        <v>137563</v>
      </c>
      <c r="H6308" s="1">
        <v>1857098</v>
      </c>
      <c r="I6308" s="2" t="s">
        <v>944</v>
      </c>
      <c r="J6308" s="2" t="s">
        <v>319</v>
      </c>
      <c r="K6308" s="1">
        <f>+VLOOKUP(B6308,[47]Sheet1!$A:$I,6,0)</f>
        <v>1719535</v>
      </c>
      <c r="L6308" s="1">
        <f t="shared" si="296"/>
        <v>0</v>
      </c>
      <c r="M6308" s="6">
        <f>+VLOOKUP(B6308,[47]Sheet1!$A:$I,9,0)</f>
        <v>46030</v>
      </c>
      <c r="N6308" t="s">
        <v>7953</v>
      </c>
      <c r="O6308" s="37">
        <f t="shared" si="297"/>
        <v>88894</v>
      </c>
      <c r="R6308" s="4"/>
    </row>
    <row r="6309" spans="1:18" hidden="1" x14ac:dyDescent="0.2">
      <c r="A6309" s="6">
        <v>46020</v>
      </c>
      <c r="B6309" s="2">
        <v>88896</v>
      </c>
      <c r="C6309" s="2" t="s">
        <v>6517</v>
      </c>
      <c r="D6309" s="2">
        <v>22684417</v>
      </c>
      <c r="E6309" s="1">
        <v>2525950</v>
      </c>
      <c r="F6309" s="8" t="s">
        <v>316</v>
      </c>
      <c r="G6309" s="1">
        <v>202076</v>
      </c>
      <c r="H6309" s="1">
        <v>2728026</v>
      </c>
      <c r="I6309" s="2" t="s">
        <v>1554</v>
      </c>
      <c r="J6309" s="2" t="s">
        <v>2830</v>
      </c>
      <c r="K6309" s="1">
        <f>+VLOOKUP(B6309,[47]Sheet1!$A:$I,6,0)</f>
        <v>2525950</v>
      </c>
      <c r="L6309" s="1">
        <f t="shared" si="296"/>
        <v>0</v>
      </c>
      <c r="M6309" s="6">
        <f>+VLOOKUP(B6309,[47]Sheet1!$A:$I,9,0)</f>
        <v>46030</v>
      </c>
      <c r="N6309" t="s">
        <v>7953</v>
      </c>
      <c r="O6309" s="37">
        <f t="shared" si="297"/>
        <v>88896</v>
      </c>
      <c r="R6309" s="4"/>
    </row>
    <row r="6310" spans="1:18" hidden="1" x14ac:dyDescent="0.2">
      <c r="A6310" s="6">
        <v>46020</v>
      </c>
      <c r="B6310" s="2">
        <v>88897</v>
      </c>
      <c r="C6310" s="2" t="s">
        <v>6517</v>
      </c>
      <c r="D6310" s="2">
        <v>22684906</v>
      </c>
      <c r="E6310" s="1">
        <v>2026650</v>
      </c>
      <c r="F6310" s="8" t="s">
        <v>316</v>
      </c>
      <c r="G6310" s="1">
        <v>162132</v>
      </c>
      <c r="H6310" s="1">
        <v>2188782</v>
      </c>
      <c r="I6310" s="2" t="s">
        <v>1554</v>
      </c>
      <c r="J6310" s="2" t="s">
        <v>2830</v>
      </c>
      <c r="K6310" s="1">
        <f>+VLOOKUP(B6310,[47]Sheet1!$A:$I,6,0)</f>
        <v>2026650</v>
      </c>
      <c r="L6310" s="1">
        <f t="shared" si="296"/>
        <v>0</v>
      </c>
      <c r="M6310" s="6">
        <f>+VLOOKUP(B6310,[47]Sheet1!$A:$I,9,0)</f>
        <v>46030</v>
      </c>
      <c r="N6310" t="s">
        <v>7953</v>
      </c>
      <c r="O6310" s="37">
        <f t="shared" si="297"/>
        <v>88897</v>
      </c>
      <c r="R6310" s="4"/>
    </row>
    <row r="6311" spans="1:18" hidden="1" x14ac:dyDescent="0.2">
      <c r="A6311" s="6">
        <v>46020</v>
      </c>
      <c r="B6311" s="2">
        <v>88898</v>
      </c>
      <c r="C6311" s="2" t="s">
        <v>6517</v>
      </c>
      <c r="D6311" s="2">
        <v>25659869</v>
      </c>
      <c r="E6311" s="1">
        <v>6074890</v>
      </c>
      <c r="F6311" s="8" t="s">
        <v>316</v>
      </c>
      <c r="G6311" s="1">
        <v>485991</v>
      </c>
      <c r="H6311" s="1">
        <v>6560881</v>
      </c>
      <c r="I6311" s="2" t="s">
        <v>2818</v>
      </c>
      <c r="J6311" s="2" t="s">
        <v>364</v>
      </c>
      <c r="K6311" s="1">
        <f>+VLOOKUP(B6311,[47]Sheet1!$A:$I,6,0)</f>
        <v>6074890</v>
      </c>
      <c r="L6311" s="1">
        <f t="shared" si="296"/>
        <v>0</v>
      </c>
      <c r="M6311" s="6">
        <f>+VLOOKUP(B6311,[47]Sheet1!$A:$I,9,0)</f>
        <v>46030</v>
      </c>
      <c r="N6311" t="s">
        <v>7953</v>
      </c>
      <c r="O6311" s="37">
        <f t="shared" si="297"/>
        <v>88898</v>
      </c>
      <c r="R6311" s="4"/>
    </row>
    <row r="6312" spans="1:18" hidden="1" x14ac:dyDescent="0.2">
      <c r="A6312" s="6">
        <v>46020</v>
      </c>
      <c r="B6312" s="2">
        <v>88968</v>
      </c>
      <c r="C6312" s="2" t="s">
        <v>6517</v>
      </c>
      <c r="D6312" s="2">
        <v>10082576</v>
      </c>
      <c r="E6312" s="1">
        <v>932890</v>
      </c>
      <c r="F6312" s="8" t="s">
        <v>316</v>
      </c>
      <c r="G6312" s="1">
        <v>74631</v>
      </c>
      <c r="H6312" s="1">
        <v>1007521</v>
      </c>
      <c r="I6312" s="2" t="s">
        <v>2355</v>
      </c>
      <c r="J6312" s="2" t="s">
        <v>2013</v>
      </c>
      <c r="K6312" s="1">
        <f>+VLOOKUP(B6312,[47]Sheet1!$A:$I,6,0)</f>
        <v>932890</v>
      </c>
      <c r="L6312" s="1">
        <f t="shared" si="296"/>
        <v>0</v>
      </c>
      <c r="M6312" s="6">
        <f>+VLOOKUP(B6312,[47]Sheet1!$A:$I,9,0)</f>
        <v>46030</v>
      </c>
      <c r="N6312" t="s">
        <v>7953</v>
      </c>
      <c r="O6312" s="37">
        <f t="shared" si="297"/>
        <v>88968</v>
      </c>
      <c r="R6312" s="4"/>
    </row>
    <row r="6313" spans="1:18" hidden="1" x14ac:dyDescent="0.2">
      <c r="A6313" s="6">
        <v>46020</v>
      </c>
      <c r="B6313" s="2">
        <v>88976</v>
      </c>
      <c r="C6313" s="2" t="s">
        <v>6517</v>
      </c>
      <c r="D6313" s="2">
        <v>90580933</v>
      </c>
      <c r="E6313" s="1">
        <v>3492740</v>
      </c>
      <c r="F6313" s="8" t="s">
        <v>316</v>
      </c>
      <c r="G6313" s="1">
        <v>279419</v>
      </c>
      <c r="H6313" s="1">
        <v>3772159</v>
      </c>
      <c r="I6313" s="2" t="s">
        <v>1893</v>
      </c>
      <c r="J6313" s="2" t="s">
        <v>375</v>
      </c>
      <c r="K6313" s="1">
        <f>+VLOOKUP(B6313,[47]Sheet1!$A:$I,6,0)</f>
        <v>3492740</v>
      </c>
      <c r="L6313" s="1">
        <f t="shared" si="296"/>
        <v>0</v>
      </c>
      <c r="M6313" s="6">
        <f>+VLOOKUP(B6313,[47]Sheet1!$A:$I,9,0)</f>
        <v>46030</v>
      </c>
      <c r="N6313" t="s">
        <v>7953</v>
      </c>
      <c r="O6313" s="37">
        <f t="shared" si="297"/>
        <v>88976</v>
      </c>
      <c r="R6313" s="4"/>
    </row>
    <row r="6314" spans="1:18" hidden="1" x14ac:dyDescent="0.2">
      <c r="A6314" s="6">
        <v>46020</v>
      </c>
      <c r="B6314" s="2">
        <v>88978</v>
      </c>
      <c r="C6314" s="2" t="s">
        <v>6517</v>
      </c>
      <c r="D6314" s="2">
        <v>26069392</v>
      </c>
      <c r="E6314" s="1">
        <v>501830</v>
      </c>
      <c r="F6314" s="8" t="s">
        <v>316</v>
      </c>
      <c r="G6314" s="1">
        <v>40146</v>
      </c>
      <c r="H6314" s="1">
        <v>541976</v>
      </c>
      <c r="I6314" s="2" t="s">
        <v>1893</v>
      </c>
      <c r="J6314" s="2" t="s">
        <v>375</v>
      </c>
      <c r="K6314" s="1">
        <f>+VLOOKUP(B6314,[47]Sheet1!$A:$I,6,0)</f>
        <v>501830</v>
      </c>
      <c r="L6314" s="1">
        <f t="shared" si="296"/>
        <v>0</v>
      </c>
      <c r="M6314" s="6">
        <f>+VLOOKUP(B6314,[47]Sheet1!$A:$I,9,0)</f>
        <v>46030</v>
      </c>
      <c r="N6314" t="s">
        <v>7953</v>
      </c>
      <c r="O6314" s="37">
        <f t="shared" si="297"/>
        <v>88978</v>
      </c>
      <c r="R6314" s="4"/>
    </row>
    <row r="6315" spans="1:18" hidden="1" x14ac:dyDescent="0.2">
      <c r="A6315" s="6">
        <v>46020</v>
      </c>
      <c r="B6315" s="2">
        <v>88983</v>
      </c>
      <c r="C6315" s="2" t="s">
        <v>6517</v>
      </c>
      <c r="D6315" s="2">
        <v>13027414</v>
      </c>
      <c r="E6315" s="1">
        <v>2957010</v>
      </c>
      <c r="F6315" s="8" t="s">
        <v>316</v>
      </c>
      <c r="G6315" s="1">
        <v>236561</v>
      </c>
      <c r="H6315" s="1">
        <v>3193571</v>
      </c>
      <c r="I6315" s="2" t="s">
        <v>1893</v>
      </c>
      <c r="J6315" s="2" t="s">
        <v>375</v>
      </c>
      <c r="K6315" s="1">
        <f>+VLOOKUP(B6315,[47]Sheet1!$A:$I,6,0)</f>
        <v>2957010</v>
      </c>
      <c r="L6315" s="1">
        <f t="shared" si="296"/>
        <v>0</v>
      </c>
      <c r="M6315" s="6">
        <f>+VLOOKUP(B6315,[47]Sheet1!$A:$I,9,0)</f>
        <v>46030</v>
      </c>
      <c r="N6315" t="s">
        <v>7953</v>
      </c>
      <c r="O6315" s="37">
        <f t="shared" si="297"/>
        <v>88983</v>
      </c>
      <c r="R6315" s="4"/>
    </row>
    <row r="6316" spans="1:18" hidden="1" x14ac:dyDescent="0.2">
      <c r="A6316" s="6">
        <v>46020</v>
      </c>
      <c r="B6316" s="2">
        <v>88984</v>
      </c>
      <c r="C6316" s="2" t="s">
        <v>6517</v>
      </c>
      <c r="D6316" s="2">
        <v>26071966</v>
      </c>
      <c r="E6316" s="1">
        <v>2024120</v>
      </c>
      <c r="F6316" s="8" t="s">
        <v>316</v>
      </c>
      <c r="G6316" s="1">
        <v>161930</v>
      </c>
      <c r="H6316" s="1">
        <v>2186050</v>
      </c>
      <c r="I6316" s="2" t="s">
        <v>1893</v>
      </c>
      <c r="J6316" s="2" t="s">
        <v>375</v>
      </c>
      <c r="K6316" s="1">
        <f>+VLOOKUP(B6316,[47]Sheet1!$A:$I,6,0)</f>
        <v>2024120</v>
      </c>
      <c r="L6316" s="1">
        <f t="shared" si="296"/>
        <v>0</v>
      </c>
      <c r="M6316" s="6">
        <f>+VLOOKUP(B6316,[47]Sheet1!$A:$I,9,0)</f>
        <v>46030</v>
      </c>
      <c r="N6316" t="s">
        <v>7953</v>
      </c>
      <c r="O6316" s="37">
        <f t="shared" si="297"/>
        <v>88984</v>
      </c>
      <c r="R6316" s="4"/>
    </row>
    <row r="6317" spans="1:18" hidden="1" x14ac:dyDescent="0.2">
      <c r="A6317" s="6">
        <v>46020</v>
      </c>
      <c r="B6317" s="2">
        <v>88985</v>
      </c>
      <c r="C6317" s="2" t="s">
        <v>6517</v>
      </c>
      <c r="D6317" s="2">
        <v>14074429</v>
      </c>
      <c r="E6317" s="1">
        <v>1425000</v>
      </c>
      <c r="F6317" s="8" t="s">
        <v>316</v>
      </c>
      <c r="G6317" s="1">
        <v>114000</v>
      </c>
      <c r="H6317" s="1">
        <v>1539000</v>
      </c>
      <c r="I6317" s="2" t="s">
        <v>1893</v>
      </c>
      <c r="J6317" s="2" t="s">
        <v>375</v>
      </c>
      <c r="K6317" s="1">
        <f>+VLOOKUP(B6317,[47]Sheet1!$A:$I,6,0)</f>
        <v>1425000</v>
      </c>
      <c r="L6317" s="1">
        <f t="shared" si="296"/>
        <v>0</v>
      </c>
      <c r="M6317" s="6">
        <f>+VLOOKUP(B6317,[47]Sheet1!$A:$I,9,0)</f>
        <v>46030</v>
      </c>
      <c r="N6317" t="s">
        <v>7953</v>
      </c>
      <c r="O6317" s="37">
        <f t="shared" si="297"/>
        <v>88985</v>
      </c>
      <c r="R6317" s="4"/>
    </row>
    <row r="6318" spans="1:18" hidden="1" x14ac:dyDescent="0.2">
      <c r="A6318" s="6">
        <v>46021</v>
      </c>
      <c r="B6318" s="2">
        <v>91</v>
      </c>
      <c r="C6318" s="2" t="s">
        <v>7294</v>
      </c>
      <c r="D6318" s="2" t="s">
        <v>4854</v>
      </c>
      <c r="E6318" s="1">
        <v>-396476</v>
      </c>
      <c r="F6318" s="8" t="s">
        <v>316</v>
      </c>
      <c r="G6318" s="1">
        <v>-31718</v>
      </c>
      <c r="H6318" s="1">
        <v>-428194</v>
      </c>
      <c r="I6318" s="2" t="s">
        <v>2355</v>
      </c>
      <c r="J6318" s="2" t="s">
        <v>2013</v>
      </c>
      <c r="K6318" s="1">
        <f>+VLOOKUP(B6318,[47]Sheet1!$A:$I,6,0)</f>
        <v>-396476</v>
      </c>
      <c r="L6318" s="1">
        <f t="shared" si="296"/>
        <v>0</v>
      </c>
      <c r="M6318" s="6">
        <f>+VLOOKUP(B6318,[47]Sheet1!$A:$I,9,0)</f>
        <v>46030</v>
      </c>
      <c r="N6318" t="s">
        <v>7953</v>
      </c>
      <c r="R6318" s="4"/>
    </row>
    <row r="6319" spans="1:18" hidden="1" x14ac:dyDescent="0.2">
      <c r="A6319" s="6">
        <v>46021</v>
      </c>
      <c r="B6319" s="2">
        <v>429</v>
      </c>
      <c r="C6319" s="2" t="s">
        <v>7869</v>
      </c>
      <c r="D6319" s="2" t="s">
        <v>7767</v>
      </c>
      <c r="E6319" s="1">
        <v>-1222000</v>
      </c>
      <c r="F6319" s="8" t="s">
        <v>316</v>
      </c>
      <c r="G6319" s="1">
        <v>-97760</v>
      </c>
      <c r="H6319" s="1">
        <v>-1319760</v>
      </c>
      <c r="I6319" s="2" t="s">
        <v>2355</v>
      </c>
      <c r="J6319" s="2" t="s">
        <v>2013</v>
      </c>
      <c r="K6319" s="1">
        <f>+VLOOKUP(B6319,[47]Sheet1!$A:$I,6,0)</f>
        <v>-1222000</v>
      </c>
      <c r="L6319" s="1">
        <f t="shared" si="296"/>
        <v>0</v>
      </c>
      <c r="M6319" s="6">
        <f>+VLOOKUP(B6319,[47]Sheet1!$A:$I,9,0)</f>
        <v>46030</v>
      </c>
      <c r="N6319" t="s">
        <v>7953</v>
      </c>
      <c r="R6319" s="4"/>
    </row>
    <row r="6320" spans="1:18" hidden="1" x14ac:dyDescent="0.2">
      <c r="A6320" s="6">
        <v>46022</v>
      </c>
      <c r="B6320" s="2">
        <v>89816</v>
      </c>
      <c r="C6320" s="2" t="s">
        <v>6517</v>
      </c>
      <c r="D6320" s="2">
        <v>26074206</v>
      </c>
      <c r="E6320" s="1">
        <v>2024120</v>
      </c>
      <c r="F6320" s="8" t="s">
        <v>316</v>
      </c>
      <c r="G6320" s="1">
        <v>161930</v>
      </c>
      <c r="H6320" s="1">
        <v>2186050</v>
      </c>
      <c r="I6320" s="2" t="s">
        <v>1893</v>
      </c>
      <c r="J6320" s="2" t="s">
        <v>375</v>
      </c>
      <c r="K6320" s="1">
        <f>+VLOOKUP(B6320,[47]Sheet1!$A:$I,6,0)</f>
        <v>2024120</v>
      </c>
      <c r="L6320" s="1">
        <f t="shared" si="296"/>
        <v>0</v>
      </c>
      <c r="M6320" s="6">
        <f>+VLOOKUP(B6320,[47]Sheet1!$A:$I,9,0)</f>
        <v>46030</v>
      </c>
      <c r="N6320" t="s">
        <v>7953</v>
      </c>
      <c r="O6320" s="37">
        <f t="shared" ref="O6320:O6346" si="298">+B6320</f>
        <v>89816</v>
      </c>
      <c r="R6320" s="4"/>
    </row>
    <row r="6321" spans="1:18" hidden="1" x14ac:dyDescent="0.2">
      <c r="A6321" s="6">
        <v>46022</v>
      </c>
      <c r="B6321" s="2">
        <v>89817</v>
      </c>
      <c r="C6321" s="2" t="s">
        <v>6517</v>
      </c>
      <c r="D6321" s="2">
        <v>26072261</v>
      </c>
      <c r="E6321" s="1">
        <v>1425000</v>
      </c>
      <c r="F6321" s="8" t="s">
        <v>316</v>
      </c>
      <c r="G6321" s="1">
        <v>114000</v>
      </c>
      <c r="H6321" s="1">
        <v>1539000</v>
      </c>
      <c r="I6321" s="2" t="s">
        <v>1893</v>
      </c>
      <c r="J6321" s="2" t="s">
        <v>375</v>
      </c>
      <c r="K6321" s="1">
        <f>+VLOOKUP(B6321,[47]Sheet1!$A:$I,6,0)</f>
        <v>1425000</v>
      </c>
      <c r="L6321" s="1">
        <f t="shared" si="296"/>
        <v>0</v>
      </c>
      <c r="M6321" s="6">
        <f>+VLOOKUP(B6321,[47]Sheet1!$A:$I,9,0)</f>
        <v>46030</v>
      </c>
      <c r="N6321" t="s">
        <v>7953</v>
      </c>
      <c r="O6321" s="37">
        <f t="shared" si="298"/>
        <v>89817</v>
      </c>
      <c r="R6321" s="4"/>
    </row>
    <row r="6322" spans="1:18" hidden="1" x14ac:dyDescent="0.2">
      <c r="A6322" s="6">
        <v>46022</v>
      </c>
      <c r="B6322" s="2">
        <v>89891</v>
      </c>
      <c r="C6322" s="2" t="s">
        <v>6517</v>
      </c>
      <c r="D6322" s="2">
        <v>12187727</v>
      </c>
      <c r="E6322" s="1">
        <v>6072360</v>
      </c>
      <c r="F6322" s="8" t="s">
        <v>316</v>
      </c>
      <c r="G6322" s="1">
        <v>485789</v>
      </c>
      <c r="H6322" s="1">
        <v>6558149</v>
      </c>
      <c r="I6322" s="2" t="s">
        <v>2355</v>
      </c>
      <c r="J6322" s="2" t="s">
        <v>2013</v>
      </c>
      <c r="K6322" s="1">
        <f>+VLOOKUP(B6322,[47]Sheet1!$A:$I,6,0)</f>
        <v>6072360</v>
      </c>
      <c r="L6322" s="1">
        <f t="shared" si="296"/>
        <v>0</v>
      </c>
      <c r="M6322" s="6">
        <f>+VLOOKUP(B6322,[47]Sheet1!$A:$I,9,0)</f>
        <v>46030</v>
      </c>
      <c r="N6322" t="s">
        <v>7953</v>
      </c>
      <c r="O6322" s="37">
        <f t="shared" si="298"/>
        <v>89891</v>
      </c>
      <c r="R6322" s="4"/>
    </row>
    <row r="6323" spans="1:18" hidden="1" x14ac:dyDescent="0.2">
      <c r="A6323" s="6">
        <v>46022</v>
      </c>
      <c r="B6323" s="2">
        <v>89892</v>
      </c>
      <c r="C6323" s="2" t="s">
        <v>6517</v>
      </c>
      <c r="D6323" s="2">
        <v>10088846</v>
      </c>
      <c r="E6323" s="1">
        <v>7491560</v>
      </c>
      <c r="F6323" s="8" t="s">
        <v>316</v>
      </c>
      <c r="G6323" s="1">
        <v>599325</v>
      </c>
      <c r="H6323" s="1">
        <v>8090885</v>
      </c>
      <c r="I6323" s="2" t="s">
        <v>2355</v>
      </c>
      <c r="J6323" s="2" t="s">
        <v>2013</v>
      </c>
      <c r="K6323" s="1">
        <f>+VLOOKUP(B6323,[47]Sheet1!$A:$I,6,0)</f>
        <v>7491560</v>
      </c>
      <c r="L6323" s="1">
        <f t="shared" si="296"/>
        <v>0</v>
      </c>
      <c r="M6323" s="6">
        <f>+VLOOKUP(B6323,[47]Sheet1!$A:$I,9,0)</f>
        <v>46030</v>
      </c>
      <c r="N6323" t="s">
        <v>7953</v>
      </c>
      <c r="O6323" s="37">
        <f t="shared" si="298"/>
        <v>89892</v>
      </c>
      <c r="R6323" s="4"/>
    </row>
    <row r="6324" spans="1:18" hidden="1" x14ac:dyDescent="0.2">
      <c r="A6324" s="6">
        <v>46022</v>
      </c>
      <c r="B6324" s="2">
        <v>89893</v>
      </c>
      <c r="C6324" s="2" t="s">
        <v>6517</v>
      </c>
      <c r="D6324" s="2">
        <v>91012487</v>
      </c>
      <c r="E6324" s="1">
        <v>7894840</v>
      </c>
      <c r="F6324" s="8" t="s">
        <v>316</v>
      </c>
      <c r="G6324" s="1">
        <v>631587</v>
      </c>
      <c r="H6324" s="1">
        <v>8526427</v>
      </c>
      <c r="I6324" s="2" t="s">
        <v>2339</v>
      </c>
      <c r="J6324" s="2" t="s">
        <v>1408</v>
      </c>
      <c r="K6324" s="1">
        <f>+VLOOKUP(B6324,[47]Sheet1!$A:$I,6,0)</f>
        <v>7894840</v>
      </c>
      <c r="L6324" s="1">
        <f t="shared" si="296"/>
        <v>0</v>
      </c>
      <c r="M6324" s="6">
        <f>+VLOOKUP(B6324,[47]Sheet1!$A:$I,9,0)</f>
        <v>46030</v>
      </c>
      <c r="N6324" t="s">
        <v>7953</v>
      </c>
      <c r="O6324" s="37">
        <f t="shared" si="298"/>
        <v>89893</v>
      </c>
      <c r="R6324" s="4"/>
    </row>
    <row r="6325" spans="1:18" hidden="1" x14ac:dyDescent="0.2">
      <c r="A6325" s="6">
        <v>46022</v>
      </c>
      <c r="B6325" s="2">
        <v>89894</v>
      </c>
      <c r="C6325" s="2" t="s">
        <v>6517</v>
      </c>
      <c r="D6325" s="2">
        <v>28676823</v>
      </c>
      <c r="E6325" s="1">
        <v>2024120</v>
      </c>
      <c r="F6325" s="8" t="s">
        <v>316</v>
      </c>
      <c r="G6325" s="1">
        <v>161930</v>
      </c>
      <c r="H6325" s="1">
        <v>2186050</v>
      </c>
      <c r="I6325" s="2" t="s">
        <v>24</v>
      </c>
      <c r="J6325" s="2" t="s">
        <v>349</v>
      </c>
      <c r="K6325" s="1">
        <f>+VLOOKUP(B6325,[47]Sheet1!$A:$I,6,0)</f>
        <v>2024120</v>
      </c>
      <c r="L6325" s="1">
        <f t="shared" si="296"/>
        <v>0</v>
      </c>
      <c r="M6325" s="6">
        <f>+VLOOKUP(B6325,[47]Sheet1!$A:$I,9,0)</f>
        <v>46030</v>
      </c>
      <c r="N6325" t="s">
        <v>7953</v>
      </c>
      <c r="O6325" s="37">
        <f t="shared" si="298"/>
        <v>89894</v>
      </c>
      <c r="R6325" s="4"/>
    </row>
    <row r="6326" spans="1:18" hidden="1" x14ac:dyDescent="0.2">
      <c r="A6326" s="6">
        <v>46022</v>
      </c>
      <c r="B6326" s="2">
        <v>89895</v>
      </c>
      <c r="C6326" s="2" t="s">
        <v>6517</v>
      </c>
      <c r="D6326" s="2">
        <v>27686422</v>
      </c>
      <c r="E6326" s="1">
        <v>3846600</v>
      </c>
      <c r="F6326" s="8" t="s">
        <v>316</v>
      </c>
      <c r="G6326" s="1">
        <v>307728</v>
      </c>
      <c r="H6326" s="1">
        <v>4154328</v>
      </c>
      <c r="I6326" s="2" t="s">
        <v>124</v>
      </c>
      <c r="J6326" s="2" t="s">
        <v>1197</v>
      </c>
      <c r="K6326" s="1">
        <f>+VLOOKUP(B6326,[47]Sheet1!$A:$I,6,0)</f>
        <v>3846600</v>
      </c>
      <c r="L6326" s="1">
        <f t="shared" si="296"/>
        <v>0</v>
      </c>
      <c r="M6326" s="6">
        <f>+VLOOKUP(B6326,[47]Sheet1!$A:$I,9,0)</f>
        <v>46030</v>
      </c>
      <c r="N6326" t="s">
        <v>7953</v>
      </c>
      <c r="O6326" s="37">
        <f t="shared" si="298"/>
        <v>89895</v>
      </c>
      <c r="R6326" s="4"/>
    </row>
    <row r="6327" spans="1:18" hidden="1" x14ac:dyDescent="0.2">
      <c r="A6327" s="6">
        <v>46022</v>
      </c>
      <c r="B6327" s="2">
        <v>89896</v>
      </c>
      <c r="C6327" s="2" t="s">
        <v>6517</v>
      </c>
      <c r="D6327" s="2">
        <v>25661226</v>
      </c>
      <c r="E6327" s="1">
        <v>24811590</v>
      </c>
      <c r="F6327" s="8" t="s">
        <v>316</v>
      </c>
      <c r="G6327" s="1">
        <v>1984927</v>
      </c>
      <c r="H6327" s="1">
        <v>26796517</v>
      </c>
      <c r="I6327" s="2" t="s">
        <v>2818</v>
      </c>
      <c r="J6327" s="2" t="s">
        <v>364</v>
      </c>
      <c r="K6327" s="1">
        <f>+VLOOKUP(B6327,[47]Sheet1!$A:$I,6,0)</f>
        <v>24811590</v>
      </c>
      <c r="L6327" s="1">
        <f t="shared" si="296"/>
        <v>0</v>
      </c>
      <c r="M6327" s="6">
        <f>+VLOOKUP(B6327,[47]Sheet1!$A:$I,9,0)</f>
        <v>46030</v>
      </c>
      <c r="N6327" t="s">
        <v>7953</v>
      </c>
      <c r="O6327" s="37">
        <f t="shared" si="298"/>
        <v>89896</v>
      </c>
      <c r="R6327" s="4"/>
    </row>
    <row r="6328" spans="1:18" hidden="1" x14ac:dyDescent="0.2">
      <c r="A6328" s="6">
        <v>46022</v>
      </c>
      <c r="B6328" s="2">
        <v>89897</v>
      </c>
      <c r="C6328" s="2" t="s">
        <v>6517</v>
      </c>
      <c r="D6328" s="2">
        <v>24622304</v>
      </c>
      <c r="E6328" s="1">
        <v>2024120</v>
      </c>
      <c r="F6328" s="8" t="s">
        <v>316</v>
      </c>
      <c r="G6328" s="1">
        <v>161930</v>
      </c>
      <c r="H6328" s="1">
        <v>2186050</v>
      </c>
      <c r="I6328" s="2" t="s">
        <v>2445</v>
      </c>
      <c r="J6328" s="2" t="s">
        <v>1098</v>
      </c>
      <c r="K6328" s="1">
        <f>+VLOOKUP(B6328,[48]Sheet1!$A:$I,6,0)</f>
        <v>2024125</v>
      </c>
      <c r="L6328" s="1">
        <f t="shared" si="296"/>
        <v>5</v>
      </c>
      <c r="M6328" s="6" t="str">
        <f>+VLOOKUP(B6328,[48]Sheet1!$A:$I,9,0)</f>
        <v>04-05/02/2026</v>
      </c>
      <c r="N6328" t="s">
        <v>8146</v>
      </c>
      <c r="O6328" s="37">
        <f t="shared" si="298"/>
        <v>89897</v>
      </c>
      <c r="R6328" s="4"/>
    </row>
    <row r="6329" spans="1:18" hidden="1" x14ac:dyDescent="0.2">
      <c r="A6329" s="6">
        <v>46022</v>
      </c>
      <c r="B6329" s="2">
        <v>89898</v>
      </c>
      <c r="C6329" s="2" t="s">
        <v>6517</v>
      </c>
      <c r="D6329" s="2">
        <v>22685815</v>
      </c>
      <c r="E6329" s="1">
        <v>2024120</v>
      </c>
      <c r="F6329" s="8" t="s">
        <v>316</v>
      </c>
      <c r="G6329" s="1">
        <v>161930</v>
      </c>
      <c r="H6329" s="1">
        <v>2186050</v>
      </c>
      <c r="I6329" s="2" t="s">
        <v>1554</v>
      </c>
      <c r="J6329" s="2" t="s">
        <v>2830</v>
      </c>
      <c r="K6329" s="1">
        <f>+VLOOKUP(B6329,[47]Sheet1!$A:$I,6,0)</f>
        <v>2024120</v>
      </c>
      <c r="L6329" s="1">
        <f t="shared" si="296"/>
        <v>0</v>
      </c>
      <c r="M6329" s="6">
        <f>+VLOOKUP(B6329,[47]Sheet1!$A:$I,9,0)</f>
        <v>46030</v>
      </c>
      <c r="N6329" t="s">
        <v>7953</v>
      </c>
      <c r="O6329" s="37">
        <f t="shared" si="298"/>
        <v>89898</v>
      </c>
      <c r="R6329" s="4"/>
    </row>
    <row r="6330" spans="1:18" hidden="1" x14ac:dyDescent="0.2">
      <c r="A6330" s="6">
        <v>46022</v>
      </c>
      <c r="B6330" s="2">
        <v>89899</v>
      </c>
      <c r="C6330" s="2" t="s">
        <v>6517</v>
      </c>
      <c r="D6330" s="2">
        <v>22685682</v>
      </c>
      <c r="E6330" s="1">
        <v>2957010</v>
      </c>
      <c r="F6330" s="8" t="s">
        <v>316</v>
      </c>
      <c r="G6330" s="1">
        <v>236561</v>
      </c>
      <c r="H6330" s="1">
        <v>3193571</v>
      </c>
      <c r="I6330" s="2" t="s">
        <v>1554</v>
      </c>
      <c r="J6330" s="2" t="s">
        <v>2830</v>
      </c>
      <c r="K6330" s="1">
        <f>+VLOOKUP(B6330,[47]Sheet1!$A:$I,6,0)</f>
        <v>2957010</v>
      </c>
      <c r="L6330" s="1">
        <f t="shared" si="296"/>
        <v>0</v>
      </c>
      <c r="M6330" s="6">
        <f>+VLOOKUP(B6330,[47]Sheet1!$A:$I,9,0)</f>
        <v>46030</v>
      </c>
      <c r="N6330" t="s">
        <v>7953</v>
      </c>
      <c r="O6330" s="37">
        <f t="shared" si="298"/>
        <v>89899</v>
      </c>
      <c r="R6330" s="4"/>
    </row>
    <row r="6331" spans="1:18" hidden="1" x14ac:dyDescent="0.2">
      <c r="A6331" s="6">
        <v>46022</v>
      </c>
      <c r="B6331" s="2">
        <v>89900</v>
      </c>
      <c r="C6331" s="2" t="s">
        <v>6517</v>
      </c>
      <c r="D6331" s="2">
        <v>17337672</v>
      </c>
      <c r="E6331" s="1">
        <v>7894840</v>
      </c>
      <c r="F6331" s="8" t="s">
        <v>316</v>
      </c>
      <c r="G6331" s="1">
        <v>631587</v>
      </c>
      <c r="H6331" s="1">
        <v>8526427</v>
      </c>
      <c r="I6331" s="2" t="s">
        <v>2339</v>
      </c>
      <c r="J6331" s="2" t="s">
        <v>1408</v>
      </c>
      <c r="K6331" s="1">
        <f>+VLOOKUP(B6331,[47]Sheet1!$A:$I,6,0)</f>
        <v>7894840</v>
      </c>
      <c r="L6331" s="1">
        <f t="shared" si="296"/>
        <v>0</v>
      </c>
      <c r="M6331" s="6">
        <f>+VLOOKUP(B6331,[47]Sheet1!$A:$I,9,0)</f>
        <v>46030</v>
      </c>
      <c r="N6331" t="s">
        <v>7953</v>
      </c>
      <c r="O6331" s="37">
        <f t="shared" si="298"/>
        <v>89900</v>
      </c>
      <c r="R6331" s="4"/>
    </row>
    <row r="6332" spans="1:18" hidden="1" x14ac:dyDescent="0.2">
      <c r="A6332" s="6">
        <v>46022</v>
      </c>
      <c r="B6332" s="2">
        <v>89901</v>
      </c>
      <c r="C6332" s="2" t="s">
        <v>6517</v>
      </c>
      <c r="D6332" s="2">
        <v>17337483</v>
      </c>
      <c r="E6332" s="1">
        <v>350000</v>
      </c>
      <c r="F6332" s="8" t="s">
        <v>316</v>
      </c>
      <c r="G6332" s="1">
        <v>28000</v>
      </c>
      <c r="H6332" s="1">
        <v>378000</v>
      </c>
      <c r="I6332" s="2" t="s">
        <v>2339</v>
      </c>
      <c r="J6332" s="2" t="s">
        <v>1408</v>
      </c>
      <c r="K6332" s="1">
        <f>+VLOOKUP(B6332,[47]Sheet1!$A:$I,6,0)</f>
        <v>350000</v>
      </c>
      <c r="L6332" s="1">
        <f t="shared" si="296"/>
        <v>0</v>
      </c>
      <c r="M6332" s="6">
        <f>+VLOOKUP(B6332,[47]Sheet1!$A:$I,9,0)</f>
        <v>46030</v>
      </c>
      <c r="N6332" t="s">
        <v>7953</v>
      </c>
      <c r="O6332" s="37">
        <f t="shared" si="298"/>
        <v>89901</v>
      </c>
      <c r="R6332" s="4"/>
    </row>
    <row r="6333" spans="1:18" hidden="1" x14ac:dyDescent="0.2">
      <c r="A6333" s="6">
        <v>46022</v>
      </c>
      <c r="B6333" s="2">
        <v>89902</v>
      </c>
      <c r="C6333" s="2" t="s">
        <v>6517</v>
      </c>
      <c r="D6333" s="2">
        <v>17337184</v>
      </c>
      <c r="E6333" s="1">
        <v>350000</v>
      </c>
      <c r="F6333" s="8" t="s">
        <v>316</v>
      </c>
      <c r="G6333" s="1">
        <v>28000</v>
      </c>
      <c r="H6333" s="1">
        <v>378000</v>
      </c>
      <c r="I6333" s="2" t="s">
        <v>2339</v>
      </c>
      <c r="J6333" s="2" t="s">
        <v>1408</v>
      </c>
      <c r="K6333" s="1">
        <f>+VLOOKUP(B6333,[47]Sheet1!$A:$I,6,0)</f>
        <v>350000</v>
      </c>
      <c r="L6333" s="1">
        <f t="shared" si="296"/>
        <v>0</v>
      </c>
      <c r="M6333" s="6">
        <f>+VLOOKUP(B6333,[47]Sheet1!$A:$I,9,0)</f>
        <v>46030</v>
      </c>
      <c r="N6333" t="s">
        <v>7953</v>
      </c>
      <c r="O6333" s="37">
        <f t="shared" si="298"/>
        <v>89902</v>
      </c>
      <c r="R6333" s="4"/>
    </row>
    <row r="6334" spans="1:18" hidden="1" x14ac:dyDescent="0.2">
      <c r="A6334" s="6">
        <v>46022</v>
      </c>
      <c r="B6334" s="2">
        <v>89903</v>
      </c>
      <c r="C6334" s="2" t="s">
        <v>6517</v>
      </c>
      <c r="D6334" s="2">
        <v>15089346</v>
      </c>
      <c r="E6334" s="1">
        <v>3877540</v>
      </c>
      <c r="F6334" s="8" t="s">
        <v>316</v>
      </c>
      <c r="G6334" s="1">
        <v>310203</v>
      </c>
      <c r="H6334" s="1">
        <v>4187743</v>
      </c>
      <c r="I6334" s="2" t="s">
        <v>1900</v>
      </c>
      <c r="J6334" s="2" t="s">
        <v>441</v>
      </c>
      <c r="K6334" s="1">
        <f>+VLOOKUP(B6334,[47]Sheet1!$A:$I,6,0)</f>
        <v>3877540</v>
      </c>
      <c r="L6334" s="1">
        <f t="shared" si="296"/>
        <v>0</v>
      </c>
      <c r="M6334" s="6">
        <f>+VLOOKUP(B6334,[47]Sheet1!$A:$I,9,0)</f>
        <v>46030</v>
      </c>
      <c r="N6334" t="s">
        <v>7953</v>
      </c>
      <c r="O6334" s="37">
        <f t="shared" si="298"/>
        <v>89903</v>
      </c>
      <c r="R6334" s="4"/>
    </row>
    <row r="6335" spans="1:18" hidden="1" x14ac:dyDescent="0.2">
      <c r="A6335" s="6">
        <v>46022</v>
      </c>
      <c r="B6335" s="2">
        <v>89904</v>
      </c>
      <c r="C6335" s="2" t="s">
        <v>6517</v>
      </c>
      <c r="D6335" s="2">
        <v>15088774</v>
      </c>
      <c r="E6335" s="1">
        <v>3846600</v>
      </c>
      <c r="F6335" s="8" t="s">
        <v>316</v>
      </c>
      <c r="G6335" s="1">
        <v>307728</v>
      </c>
      <c r="H6335" s="1">
        <v>4154328</v>
      </c>
      <c r="I6335" s="2" t="s">
        <v>1900</v>
      </c>
      <c r="J6335" s="2" t="s">
        <v>441</v>
      </c>
      <c r="K6335" s="1">
        <f>+VLOOKUP(B6335,[47]Sheet1!$A:$I,6,0)</f>
        <v>3846600</v>
      </c>
      <c r="L6335" s="1">
        <f t="shared" si="296"/>
        <v>0</v>
      </c>
      <c r="M6335" s="6">
        <f>+VLOOKUP(B6335,[47]Sheet1!$A:$I,9,0)</f>
        <v>46030</v>
      </c>
      <c r="N6335" t="s">
        <v>7953</v>
      </c>
      <c r="O6335" s="37">
        <f t="shared" si="298"/>
        <v>89904</v>
      </c>
      <c r="R6335" s="4"/>
    </row>
    <row r="6336" spans="1:18" hidden="1" x14ac:dyDescent="0.2">
      <c r="A6336" s="6">
        <v>46022</v>
      </c>
      <c r="B6336" s="2">
        <v>89905</v>
      </c>
      <c r="C6336" s="2" t="s">
        <v>6517</v>
      </c>
      <c r="D6336" s="2">
        <v>15088645</v>
      </c>
      <c r="E6336" s="1">
        <v>558030</v>
      </c>
      <c r="F6336" s="8" t="s">
        <v>316</v>
      </c>
      <c r="G6336" s="1">
        <v>44642</v>
      </c>
      <c r="H6336" s="1">
        <v>602672</v>
      </c>
      <c r="I6336" s="2" t="s">
        <v>1900</v>
      </c>
      <c r="J6336" s="2" t="s">
        <v>441</v>
      </c>
      <c r="K6336" s="1">
        <f>+VLOOKUP(B6336,[47]Sheet1!$A:$I,6,0)</f>
        <v>558030</v>
      </c>
      <c r="L6336" s="1">
        <f t="shared" si="296"/>
        <v>0</v>
      </c>
      <c r="M6336" s="6">
        <f>+VLOOKUP(B6336,[47]Sheet1!$A:$I,9,0)</f>
        <v>46030</v>
      </c>
      <c r="N6336" t="s">
        <v>7953</v>
      </c>
      <c r="O6336" s="37">
        <f t="shared" si="298"/>
        <v>89905</v>
      </c>
      <c r="R6336" s="4"/>
    </row>
    <row r="6337" spans="1:18" hidden="1" x14ac:dyDescent="0.2">
      <c r="A6337" s="6">
        <v>46022</v>
      </c>
      <c r="B6337" s="2">
        <v>89908</v>
      </c>
      <c r="C6337" s="2" t="s">
        <v>6517</v>
      </c>
      <c r="D6337" s="2">
        <v>11328808</v>
      </c>
      <c r="E6337" s="1">
        <v>5914020</v>
      </c>
      <c r="F6337" s="8" t="s">
        <v>316</v>
      </c>
      <c r="G6337" s="1">
        <v>473122</v>
      </c>
      <c r="H6337" s="1">
        <v>6387142</v>
      </c>
      <c r="I6337" s="2" t="s">
        <v>2355</v>
      </c>
      <c r="J6337" s="2" t="s">
        <v>2013</v>
      </c>
      <c r="K6337" s="1">
        <f>+VLOOKUP(B6337,[47]Sheet1!$A:$I,6,0)</f>
        <v>5914020</v>
      </c>
      <c r="L6337" s="1">
        <f t="shared" si="296"/>
        <v>0</v>
      </c>
      <c r="M6337" s="6">
        <f>+VLOOKUP(B6337,[47]Sheet1!$A:$I,9,0)</f>
        <v>46030</v>
      </c>
      <c r="N6337" t="s">
        <v>7953</v>
      </c>
      <c r="O6337" s="37">
        <f t="shared" si="298"/>
        <v>89908</v>
      </c>
      <c r="R6337" s="4"/>
    </row>
    <row r="6338" spans="1:18" hidden="1" x14ac:dyDescent="0.2">
      <c r="A6338" s="6">
        <v>46022</v>
      </c>
      <c r="B6338" s="2">
        <v>89909</v>
      </c>
      <c r="C6338" s="2" t="s">
        <v>6517</v>
      </c>
      <c r="D6338" s="2">
        <v>11327991</v>
      </c>
      <c r="E6338" s="1">
        <v>6072360</v>
      </c>
      <c r="F6338" s="8" t="s">
        <v>316</v>
      </c>
      <c r="G6338" s="1">
        <v>485789</v>
      </c>
      <c r="H6338" s="1">
        <v>6558149</v>
      </c>
      <c r="I6338" s="2" t="s">
        <v>2355</v>
      </c>
      <c r="J6338" s="2" t="s">
        <v>2013</v>
      </c>
      <c r="K6338" s="1">
        <f>+VLOOKUP(B6338,[47]Sheet1!$A:$I,6,0)</f>
        <v>6072360</v>
      </c>
      <c r="L6338" s="1">
        <f t="shared" si="296"/>
        <v>0</v>
      </c>
      <c r="M6338" s="6">
        <f>+VLOOKUP(B6338,[47]Sheet1!$A:$I,9,0)</f>
        <v>46030</v>
      </c>
      <c r="N6338" t="s">
        <v>7953</v>
      </c>
      <c r="O6338" s="37">
        <f t="shared" si="298"/>
        <v>89909</v>
      </c>
      <c r="R6338" s="4"/>
    </row>
    <row r="6339" spans="1:18" hidden="1" x14ac:dyDescent="0.2">
      <c r="A6339" s="6">
        <v>46022</v>
      </c>
      <c r="B6339" s="2">
        <v>89910</v>
      </c>
      <c r="C6339" s="2" t="s">
        <v>6517</v>
      </c>
      <c r="D6339" s="2">
        <v>11329121</v>
      </c>
      <c r="E6339" s="1">
        <v>2843660</v>
      </c>
      <c r="F6339" s="8" t="s">
        <v>316</v>
      </c>
      <c r="G6339" s="1">
        <v>227493</v>
      </c>
      <c r="H6339" s="1">
        <v>3071153</v>
      </c>
      <c r="I6339" s="2" t="s">
        <v>2355</v>
      </c>
      <c r="J6339" s="2" t="s">
        <v>2013</v>
      </c>
      <c r="K6339" s="1">
        <f>+VLOOKUP(B6339,[47]Sheet1!$A:$I,6,0)</f>
        <v>2843660</v>
      </c>
      <c r="L6339" s="1">
        <f t="shared" si="296"/>
        <v>0</v>
      </c>
      <c r="M6339" s="6">
        <f>+VLOOKUP(B6339,[47]Sheet1!$A:$I,9,0)</f>
        <v>46030</v>
      </c>
      <c r="N6339" t="s">
        <v>7953</v>
      </c>
      <c r="O6339" s="37">
        <f t="shared" si="298"/>
        <v>89910</v>
      </c>
      <c r="R6339" s="4"/>
    </row>
    <row r="6340" spans="1:18" hidden="1" x14ac:dyDescent="0.2">
      <c r="A6340" s="6">
        <v>46022</v>
      </c>
      <c r="B6340" s="2">
        <v>90058</v>
      </c>
      <c r="C6340" s="2" t="s">
        <v>6517</v>
      </c>
      <c r="D6340" s="2">
        <v>10091146</v>
      </c>
      <c r="E6340" s="1">
        <v>8626090</v>
      </c>
      <c r="F6340" s="8" t="s">
        <v>316</v>
      </c>
      <c r="G6340" s="1">
        <v>690087</v>
      </c>
      <c r="H6340" s="1">
        <v>9316177</v>
      </c>
      <c r="I6340" s="2" t="s">
        <v>2355</v>
      </c>
      <c r="J6340" s="2" t="s">
        <v>2013</v>
      </c>
      <c r="K6340" s="1">
        <f>+VLOOKUP(B6340,[47]Sheet1!$A:$I,6,0)</f>
        <v>8626090</v>
      </c>
      <c r="L6340" s="1">
        <f t="shared" si="296"/>
        <v>0</v>
      </c>
      <c r="M6340" s="6">
        <f>+VLOOKUP(B6340,[47]Sheet1!$A:$I,9,0)</f>
        <v>46030</v>
      </c>
      <c r="N6340" t="s">
        <v>7953</v>
      </c>
      <c r="O6340" s="37">
        <f t="shared" si="298"/>
        <v>90058</v>
      </c>
      <c r="R6340" s="4"/>
    </row>
    <row r="6341" spans="1:18" hidden="1" x14ac:dyDescent="0.2">
      <c r="A6341" s="6">
        <v>46022</v>
      </c>
      <c r="B6341" s="2">
        <v>90087</v>
      </c>
      <c r="C6341" s="2" t="s">
        <v>6517</v>
      </c>
      <c r="D6341" s="2">
        <v>10091467</v>
      </c>
      <c r="E6341" s="1">
        <v>5409520</v>
      </c>
      <c r="F6341" s="8" t="s">
        <v>316</v>
      </c>
      <c r="G6341" s="1">
        <v>432762</v>
      </c>
      <c r="H6341" s="1">
        <v>5842282</v>
      </c>
      <c r="I6341" s="2" t="s">
        <v>2355</v>
      </c>
      <c r="J6341" s="2" t="s">
        <v>2013</v>
      </c>
      <c r="K6341" s="1">
        <f>+VLOOKUP(B6341,[47]Sheet1!$A:$I,6,0)</f>
        <v>5409520</v>
      </c>
      <c r="L6341" s="1">
        <f t="shared" si="296"/>
        <v>0</v>
      </c>
      <c r="M6341" s="6">
        <f>+VLOOKUP(B6341,[47]Sheet1!$A:$I,9,0)</f>
        <v>46030</v>
      </c>
      <c r="N6341" t="s">
        <v>7953</v>
      </c>
      <c r="O6341" s="37">
        <f t="shared" si="298"/>
        <v>90087</v>
      </c>
      <c r="R6341" s="4"/>
    </row>
    <row r="6342" spans="1:18" hidden="1" x14ac:dyDescent="0.2">
      <c r="A6342" s="6">
        <v>46022</v>
      </c>
      <c r="B6342" s="2">
        <v>90094</v>
      </c>
      <c r="C6342" s="2" t="s">
        <v>6517</v>
      </c>
      <c r="D6342" s="2">
        <v>18592675</v>
      </c>
      <c r="E6342" s="1">
        <v>2024120</v>
      </c>
      <c r="F6342" s="8" t="s">
        <v>316</v>
      </c>
      <c r="G6342" s="1">
        <v>161930</v>
      </c>
      <c r="H6342" s="1">
        <v>2186050</v>
      </c>
      <c r="I6342" s="2" t="s">
        <v>2119</v>
      </c>
      <c r="J6342" s="2" t="s">
        <v>1150</v>
      </c>
      <c r="K6342" s="1">
        <f>+VLOOKUP(B6342,[47]Sheet1!$A:$I,6,0)</f>
        <v>2024120</v>
      </c>
      <c r="L6342" s="1">
        <f t="shared" si="296"/>
        <v>0</v>
      </c>
      <c r="M6342" s="6">
        <f>+VLOOKUP(B6342,[47]Sheet1!$A:$I,9,0)</f>
        <v>46030</v>
      </c>
      <c r="N6342" t="s">
        <v>7953</v>
      </c>
      <c r="O6342" s="37">
        <f t="shared" si="298"/>
        <v>90094</v>
      </c>
      <c r="R6342" s="4"/>
    </row>
    <row r="6343" spans="1:18" hidden="1" x14ac:dyDescent="0.2">
      <c r="A6343" s="6">
        <v>46022</v>
      </c>
      <c r="B6343" s="2">
        <v>90095</v>
      </c>
      <c r="C6343" s="2" t="s">
        <v>6517</v>
      </c>
      <c r="D6343" s="2">
        <v>18591847</v>
      </c>
      <c r="E6343" s="1">
        <v>1822480</v>
      </c>
      <c r="F6343" s="8" t="s">
        <v>316</v>
      </c>
      <c r="G6343" s="1">
        <v>145798</v>
      </c>
      <c r="H6343" s="1">
        <v>1968278</v>
      </c>
      <c r="I6343" s="2" t="s">
        <v>2119</v>
      </c>
      <c r="J6343" s="2" t="s">
        <v>1150</v>
      </c>
      <c r="K6343" s="1">
        <f>+VLOOKUP(B6343,[47]Sheet1!$A:$I,6,0)</f>
        <v>1822480</v>
      </c>
      <c r="L6343" s="1">
        <f t="shared" si="296"/>
        <v>0</v>
      </c>
      <c r="M6343" s="6">
        <f>+VLOOKUP(B6343,[47]Sheet1!$A:$I,9,0)</f>
        <v>46030</v>
      </c>
      <c r="N6343" t="s">
        <v>7953</v>
      </c>
      <c r="O6343" s="37">
        <f t="shared" si="298"/>
        <v>90095</v>
      </c>
      <c r="R6343" s="4"/>
    </row>
    <row r="6344" spans="1:18" hidden="1" x14ac:dyDescent="0.2">
      <c r="A6344" s="6">
        <v>46022</v>
      </c>
      <c r="B6344" s="2">
        <v>90096</v>
      </c>
      <c r="C6344" s="2" t="s">
        <v>6517</v>
      </c>
      <c r="D6344" s="2">
        <v>18592463</v>
      </c>
      <c r="E6344" s="1">
        <v>2745652</v>
      </c>
      <c r="F6344" s="8" t="s">
        <v>316</v>
      </c>
      <c r="G6344" s="1">
        <v>219652</v>
      </c>
      <c r="H6344" s="1">
        <v>2965304</v>
      </c>
      <c r="I6344" s="2" t="s">
        <v>2119</v>
      </c>
      <c r="J6344" s="2" t="s">
        <v>1150</v>
      </c>
      <c r="K6344" s="1">
        <f>+VLOOKUP(B6344,[47]Sheet1!$A:$I,6,0)</f>
        <v>2745652</v>
      </c>
      <c r="L6344" s="1">
        <f t="shared" si="296"/>
        <v>0</v>
      </c>
      <c r="M6344" s="6">
        <f>+VLOOKUP(B6344,[47]Sheet1!$A:$I,9,0)</f>
        <v>46030</v>
      </c>
      <c r="N6344" t="s">
        <v>7953</v>
      </c>
      <c r="O6344" s="37">
        <f t="shared" si="298"/>
        <v>90096</v>
      </c>
      <c r="R6344" s="4"/>
    </row>
    <row r="6345" spans="1:18" hidden="1" x14ac:dyDescent="0.2">
      <c r="A6345" s="6">
        <v>46022</v>
      </c>
      <c r="B6345" s="2">
        <v>90097</v>
      </c>
      <c r="C6345" s="2" t="s">
        <v>6517</v>
      </c>
      <c r="D6345" s="2">
        <v>19068769</v>
      </c>
      <c r="E6345" s="1">
        <v>4048240</v>
      </c>
      <c r="F6345" s="8" t="s">
        <v>316</v>
      </c>
      <c r="G6345" s="1">
        <v>323859</v>
      </c>
      <c r="H6345" s="1">
        <v>4372099</v>
      </c>
      <c r="I6345" s="2" t="s">
        <v>1222</v>
      </c>
      <c r="J6345" s="2" t="s">
        <v>915</v>
      </c>
      <c r="K6345" s="1">
        <f>+VLOOKUP(B6345,[47]Sheet1!$A:$I,6,0)</f>
        <v>4048240</v>
      </c>
      <c r="L6345" s="1">
        <f t="shared" si="296"/>
        <v>0</v>
      </c>
      <c r="M6345" s="6">
        <f>+VLOOKUP(B6345,[47]Sheet1!$A:$I,9,0)</f>
        <v>46030</v>
      </c>
      <c r="N6345" t="s">
        <v>7953</v>
      </c>
      <c r="O6345" s="37">
        <f t="shared" si="298"/>
        <v>90097</v>
      </c>
      <c r="R6345" s="4"/>
    </row>
    <row r="6346" spans="1:18" hidden="1" x14ac:dyDescent="0.2">
      <c r="A6346" s="6">
        <v>46022</v>
      </c>
      <c r="B6346" s="2">
        <v>90098</v>
      </c>
      <c r="C6346" s="2" t="s">
        <v>6517</v>
      </c>
      <c r="D6346" s="2">
        <v>19069779</v>
      </c>
      <c r="E6346" s="1">
        <v>1452745</v>
      </c>
      <c r="F6346" s="8" t="s">
        <v>316</v>
      </c>
      <c r="G6346" s="1">
        <v>116220</v>
      </c>
      <c r="H6346" s="1">
        <v>1568965</v>
      </c>
      <c r="I6346" s="2" t="s">
        <v>1222</v>
      </c>
      <c r="J6346" s="2" t="s">
        <v>915</v>
      </c>
      <c r="K6346" s="1">
        <f>+VLOOKUP(B6346,[47]Sheet1!$A:$I,6,0)</f>
        <v>1452745</v>
      </c>
      <c r="L6346" s="1">
        <f t="shared" si="296"/>
        <v>0</v>
      </c>
      <c r="M6346" s="6">
        <f>+VLOOKUP(B6346,[47]Sheet1!$A:$I,9,0)</f>
        <v>46030</v>
      </c>
      <c r="N6346" t="s">
        <v>7953</v>
      </c>
      <c r="O6346" s="37">
        <f t="shared" si="298"/>
        <v>90098</v>
      </c>
      <c r="R6346" s="4"/>
    </row>
    <row r="6347" spans="1:18" hidden="1" x14ac:dyDescent="0.2">
      <c r="A6347" s="19">
        <v>46025</v>
      </c>
      <c r="B6347" s="20">
        <v>138</v>
      </c>
      <c r="C6347" s="16" t="s">
        <v>7954</v>
      </c>
      <c r="D6347" s="16" t="s">
        <v>7955</v>
      </c>
      <c r="E6347" s="33">
        <v>3290000</v>
      </c>
      <c r="F6347" s="8" t="s">
        <v>316</v>
      </c>
      <c r="G6347" s="33">
        <v>263200</v>
      </c>
      <c r="H6347" s="33">
        <v>3553200</v>
      </c>
      <c r="I6347" s="16" t="s">
        <v>2355</v>
      </c>
      <c r="J6347" s="16" t="s">
        <v>2013</v>
      </c>
      <c r="K6347" s="1">
        <f>+VLOOKUP(B6347,[48]Sheet1!$A:$I,6,0)</f>
        <v>3290000</v>
      </c>
      <c r="L6347" s="1">
        <f t="shared" ref="L6347:L6410" si="299">+K6347-E6347</f>
        <v>0</v>
      </c>
      <c r="M6347" s="6" t="str">
        <f>+VLOOKUP(B6347,[48]Sheet1!$A:$I,9,0)</f>
        <v>04-05/02/2026</v>
      </c>
      <c r="N6347" t="s">
        <v>8146</v>
      </c>
      <c r="O6347" s="37"/>
      <c r="R6347" s="4"/>
    </row>
    <row r="6348" spans="1:18" hidden="1" x14ac:dyDescent="0.2">
      <c r="A6348" s="19">
        <v>46025</v>
      </c>
      <c r="B6348" s="20">
        <v>139</v>
      </c>
      <c r="C6348" s="16" t="s">
        <v>7954</v>
      </c>
      <c r="D6348" s="16" t="s">
        <v>7956</v>
      </c>
      <c r="E6348" s="33">
        <v>1283030</v>
      </c>
      <c r="F6348" s="8" t="s">
        <v>316</v>
      </c>
      <c r="G6348" s="33">
        <v>102642</v>
      </c>
      <c r="H6348" s="33">
        <v>1385672</v>
      </c>
      <c r="I6348" s="16" t="s">
        <v>1222</v>
      </c>
      <c r="J6348" s="16" t="s">
        <v>915</v>
      </c>
      <c r="K6348" s="1">
        <f>+VLOOKUP(B6348,[48]Sheet1!$A:$I,6,0)</f>
        <v>1283025</v>
      </c>
      <c r="L6348" s="1">
        <f t="shared" si="299"/>
        <v>-5</v>
      </c>
      <c r="M6348" s="6" t="str">
        <f>+VLOOKUP(B6348,[48]Sheet1!$A:$I,9,0)</f>
        <v>04-05/02/2026</v>
      </c>
      <c r="N6348" t="s">
        <v>8146</v>
      </c>
      <c r="O6348" s="37"/>
      <c r="R6348" s="4"/>
    </row>
    <row r="6349" spans="1:18" hidden="1" x14ac:dyDescent="0.2">
      <c r="A6349" s="19">
        <v>46027</v>
      </c>
      <c r="B6349" s="20">
        <v>1378</v>
      </c>
      <c r="C6349" s="16" t="s">
        <v>7954</v>
      </c>
      <c r="D6349" s="16" t="s">
        <v>7957</v>
      </c>
      <c r="E6349" s="33">
        <v>3994570</v>
      </c>
      <c r="F6349" s="8" t="s">
        <v>316</v>
      </c>
      <c r="G6349" s="33">
        <v>319566</v>
      </c>
      <c r="H6349" s="33">
        <v>4314136</v>
      </c>
      <c r="I6349" s="16" t="s">
        <v>1900</v>
      </c>
      <c r="J6349" s="16" t="s">
        <v>441</v>
      </c>
      <c r="K6349" s="1">
        <f>+VLOOKUP(B6349,[48]Sheet1!$A:$I,6,0)</f>
        <v>3994575</v>
      </c>
      <c r="L6349" s="1">
        <f t="shared" si="299"/>
        <v>5</v>
      </c>
      <c r="M6349" s="6" t="str">
        <f>+VLOOKUP(B6349,[48]Sheet1!$A:$I,9,0)</f>
        <v>04-05/02/2026</v>
      </c>
      <c r="N6349" t="s">
        <v>8146</v>
      </c>
      <c r="O6349" s="37"/>
      <c r="R6349" s="4"/>
    </row>
    <row r="6350" spans="1:18" hidden="1" x14ac:dyDescent="0.2">
      <c r="A6350" s="19">
        <v>46027</v>
      </c>
      <c r="B6350" s="20">
        <v>1379</v>
      </c>
      <c r="C6350" s="16" t="s">
        <v>7954</v>
      </c>
      <c r="D6350" s="16" t="s">
        <v>7958</v>
      </c>
      <c r="E6350" s="33">
        <v>5712380</v>
      </c>
      <c r="F6350" s="8" t="s">
        <v>316</v>
      </c>
      <c r="G6350" s="33">
        <v>456990</v>
      </c>
      <c r="H6350" s="33">
        <v>6169370</v>
      </c>
      <c r="I6350" s="16" t="s">
        <v>944</v>
      </c>
      <c r="J6350" s="16" t="s">
        <v>319</v>
      </c>
      <c r="K6350" s="1">
        <f>+VLOOKUP(B6350,[48]Sheet1!$A:$I,6,0)</f>
        <v>5712375</v>
      </c>
      <c r="L6350" s="1">
        <f t="shared" si="299"/>
        <v>-5</v>
      </c>
      <c r="M6350" s="6" t="str">
        <f>+VLOOKUP(B6350,[48]Sheet1!$A:$I,9,0)</f>
        <v>04-05/02/2026</v>
      </c>
      <c r="N6350" t="s">
        <v>8146</v>
      </c>
      <c r="O6350" s="37"/>
      <c r="R6350" s="4"/>
    </row>
    <row r="6351" spans="1:18" hidden="1" x14ac:dyDescent="0.2">
      <c r="A6351" s="19">
        <v>46027</v>
      </c>
      <c r="B6351" s="20">
        <v>1380</v>
      </c>
      <c r="C6351" s="16" t="s">
        <v>7954</v>
      </c>
      <c r="D6351" s="16" t="s">
        <v>7959</v>
      </c>
      <c r="E6351" s="33">
        <v>1970450</v>
      </c>
      <c r="F6351" s="8" t="s">
        <v>316</v>
      </c>
      <c r="G6351" s="33">
        <v>157636</v>
      </c>
      <c r="H6351" s="33">
        <v>2128086</v>
      </c>
      <c r="I6351" s="16" t="s">
        <v>944</v>
      </c>
      <c r="J6351" s="16" t="s">
        <v>319</v>
      </c>
      <c r="K6351" s="1">
        <f>+VLOOKUP(B6351,[48]Sheet1!$A:$I,6,0)</f>
        <v>1970450</v>
      </c>
      <c r="L6351" s="1">
        <f t="shared" si="299"/>
        <v>0</v>
      </c>
      <c r="M6351" s="6" t="str">
        <f>+VLOOKUP(B6351,[48]Sheet1!$A:$I,9,0)</f>
        <v>04-05/02/2026</v>
      </c>
      <c r="N6351" t="s">
        <v>8146</v>
      </c>
      <c r="O6351" s="37"/>
      <c r="R6351" s="4"/>
    </row>
    <row r="6352" spans="1:18" hidden="1" x14ac:dyDescent="0.2">
      <c r="A6352" s="19">
        <v>46027</v>
      </c>
      <c r="B6352" s="20">
        <v>1381</v>
      </c>
      <c r="C6352" s="16" t="s">
        <v>7954</v>
      </c>
      <c r="D6352" s="16" t="s">
        <v>7960</v>
      </c>
      <c r="E6352" s="33">
        <v>1822480</v>
      </c>
      <c r="F6352" s="8" t="s">
        <v>316</v>
      </c>
      <c r="G6352" s="33">
        <v>145798</v>
      </c>
      <c r="H6352" s="33">
        <v>1968278</v>
      </c>
      <c r="I6352" s="16" t="s">
        <v>944</v>
      </c>
      <c r="J6352" s="16" t="s">
        <v>319</v>
      </c>
      <c r="K6352" s="1">
        <f>+VLOOKUP(B6352,[48]Sheet1!$A:$I,6,0)</f>
        <v>1822475</v>
      </c>
      <c r="L6352" s="1">
        <f t="shared" si="299"/>
        <v>-5</v>
      </c>
      <c r="M6352" s="6" t="str">
        <f>+VLOOKUP(B6352,[48]Sheet1!$A:$I,9,0)</f>
        <v>04-05/02/2026</v>
      </c>
      <c r="N6352" t="s">
        <v>8146</v>
      </c>
      <c r="O6352" s="37"/>
      <c r="R6352" s="4"/>
    </row>
    <row r="6353" spans="1:18" hidden="1" x14ac:dyDescent="0.2">
      <c r="A6353" s="19">
        <v>46027</v>
      </c>
      <c r="B6353" s="20">
        <v>1382</v>
      </c>
      <c r="C6353" s="16" t="s">
        <v>7954</v>
      </c>
      <c r="D6353" s="16" t="s">
        <v>7961</v>
      </c>
      <c r="E6353" s="33">
        <v>1657890</v>
      </c>
      <c r="F6353" s="8" t="s">
        <v>316</v>
      </c>
      <c r="G6353" s="33">
        <v>132631</v>
      </c>
      <c r="H6353" s="33">
        <v>1790521</v>
      </c>
      <c r="I6353" s="16" t="s">
        <v>2339</v>
      </c>
      <c r="J6353" s="16" t="s">
        <v>1408</v>
      </c>
      <c r="K6353" s="1">
        <f>+VLOOKUP(B6353,[48]Sheet1!$A:$I,6,0)</f>
        <v>1657888</v>
      </c>
      <c r="L6353" s="1">
        <f t="shared" si="299"/>
        <v>-2</v>
      </c>
      <c r="M6353" s="6" t="str">
        <f>+VLOOKUP(B6353,[48]Sheet1!$A:$I,9,0)</f>
        <v>04-05/02/2026</v>
      </c>
      <c r="N6353" t="s">
        <v>8146</v>
      </c>
      <c r="O6353" s="37"/>
      <c r="R6353" s="4"/>
    </row>
    <row r="6354" spans="1:18" hidden="1" x14ac:dyDescent="0.2">
      <c r="A6354" s="19">
        <v>46027</v>
      </c>
      <c r="B6354" s="20">
        <v>1383</v>
      </c>
      <c r="C6354" s="16" t="s">
        <v>7954</v>
      </c>
      <c r="D6354" s="16" t="s">
        <v>7962</v>
      </c>
      <c r="E6354" s="33">
        <v>1822480</v>
      </c>
      <c r="F6354" s="8" t="s">
        <v>316</v>
      </c>
      <c r="G6354" s="33">
        <v>145798</v>
      </c>
      <c r="H6354" s="33">
        <v>1968278</v>
      </c>
      <c r="I6354" s="16" t="s">
        <v>2339</v>
      </c>
      <c r="J6354" s="16" t="s">
        <v>1408</v>
      </c>
      <c r="K6354" s="1">
        <f>+VLOOKUP(B6354,[48]Sheet1!$A:$I,6,0)</f>
        <v>1822475</v>
      </c>
      <c r="L6354" s="1">
        <f t="shared" si="299"/>
        <v>-5</v>
      </c>
      <c r="M6354" s="6" t="str">
        <f>+VLOOKUP(B6354,[48]Sheet1!$A:$I,9,0)</f>
        <v>04-05/02/2026</v>
      </c>
      <c r="N6354" t="s">
        <v>8146</v>
      </c>
      <c r="O6354" s="37"/>
      <c r="R6354" s="4"/>
    </row>
    <row r="6355" spans="1:18" hidden="1" x14ac:dyDescent="0.2">
      <c r="A6355" s="19">
        <v>46027</v>
      </c>
      <c r="B6355" s="20">
        <v>1384</v>
      </c>
      <c r="C6355" s="16" t="s">
        <v>7954</v>
      </c>
      <c r="D6355" s="16" t="s">
        <v>7963</v>
      </c>
      <c r="E6355" s="33">
        <v>501830</v>
      </c>
      <c r="F6355" s="8" t="s">
        <v>316</v>
      </c>
      <c r="G6355" s="33">
        <v>40146</v>
      </c>
      <c r="H6355" s="33">
        <v>541976</v>
      </c>
      <c r="I6355" s="16" t="s">
        <v>1796</v>
      </c>
      <c r="J6355" s="16" t="s">
        <v>913</v>
      </c>
      <c r="K6355" s="1">
        <f>+VLOOKUP(B6355,[48]Sheet1!$A:$I,6,0)</f>
        <v>501825</v>
      </c>
      <c r="L6355" s="1">
        <f t="shared" si="299"/>
        <v>-5</v>
      </c>
      <c r="M6355" s="6" t="str">
        <f>+VLOOKUP(B6355,[48]Sheet1!$A:$I,9,0)</f>
        <v>04-05/02/2026</v>
      </c>
      <c r="N6355" t="s">
        <v>8146</v>
      </c>
      <c r="O6355" s="37"/>
      <c r="R6355" s="4"/>
    </row>
    <row r="6356" spans="1:18" hidden="1" x14ac:dyDescent="0.2">
      <c r="A6356" s="19">
        <v>46027</v>
      </c>
      <c r="B6356" s="20">
        <v>1385</v>
      </c>
      <c r="C6356" s="16" t="s">
        <v>7954</v>
      </c>
      <c r="D6356" s="16" t="s">
        <v>7964</v>
      </c>
      <c r="E6356" s="33">
        <v>4779490</v>
      </c>
      <c r="F6356" s="8" t="s">
        <v>316</v>
      </c>
      <c r="G6356" s="33">
        <v>382359</v>
      </c>
      <c r="H6356" s="33">
        <v>5161849</v>
      </c>
      <c r="I6356" s="16" t="s">
        <v>1796</v>
      </c>
      <c r="J6356" s="16" t="s">
        <v>913</v>
      </c>
      <c r="K6356" s="1">
        <f>+VLOOKUP(B6356,[48]Sheet1!$A:$I,6,0)</f>
        <v>4779488</v>
      </c>
      <c r="L6356" s="1">
        <f t="shared" si="299"/>
        <v>-2</v>
      </c>
      <c r="M6356" s="6" t="str">
        <f>+VLOOKUP(B6356,[48]Sheet1!$A:$I,9,0)</f>
        <v>04-05/02/2026</v>
      </c>
      <c r="N6356" t="s">
        <v>8146</v>
      </c>
      <c r="O6356" s="37"/>
      <c r="R6356" s="4"/>
    </row>
    <row r="6357" spans="1:18" hidden="1" x14ac:dyDescent="0.2">
      <c r="A6357" s="19">
        <v>46027</v>
      </c>
      <c r="B6357" s="20">
        <v>1386</v>
      </c>
      <c r="C6357" s="16" t="s">
        <v>7954</v>
      </c>
      <c r="D6357" s="16" t="s">
        <v>7965</v>
      </c>
      <c r="E6357" s="33">
        <v>3086510</v>
      </c>
      <c r="F6357" s="8" t="s">
        <v>316</v>
      </c>
      <c r="G6357" s="33">
        <v>246921</v>
      </c>
      <c r="H6357" s="33">
        <v>3333431</v>
      </c>
      <c r="I6357" s="16" t="s">
        <v>1796</v>
      </c>
      <c r="J6357" s="16" t="s">
        <v>913</v>
      </c>
      <c r="K6357" s="1">
        <f>+VLOOKUP(B6357,[48]Sheet1!$A:$I,6,0)</f>
        <v>3086513</v>
      </c>
      <c r="L6357" s="1">
        <f t="shared" si="299"/>
        <v>3</v>
      </c>
      <c r="M6357" s="6" t="str">
        <f>+VLOOKUP(B6357,[48]Sheet1!$A:$I,9,0)</f>
        <v>04-05/02/2026</v>
      </c>
      <c r="N6357" t="s">
        <v>8146</v>
      </c>
      <c r="O6357" s="37"/>
      <c r="R6357" s="4"/>
    </row>
    <row r="6358" spans="1:18" hidden="1" x14ac:dyDescent="0.2">
      <c r="A6358" s="19">
        <v>46027</v>
      </c>
      <c r="B6358" s="20">
        <v>1387</v>
      </c>
      <c r="C6358" s="16" t="s">
        <v>7954</v>
      </c>
      <c r="D6358" s="16" t="s">
        <v>7966</v>
      </c>
      <c r="E6358" s="33">
        <v>2695450</v>
      </c>
      <c r="F6358" s="8" t="s">
        <v>316</v>
      </c>
      <c r="G6358" s="33">
        <v>215636</v>
      </c>
      <c r="H6358" s="33">
        <v>2911086</v>
      </c>
      <c r="I6358" s="16" t="s">
        <v>1554</v>
      </c>
      <c r="J6358" s="16" t="s">
        <v>2830</v>
      </c>
      <c r="K6358" s="1">
        <f>+VLOOKUP(B6358,[48]Sheet1!$A:$I,6,0)</f>
        <v>2695450</v>
      </c>
      <c r="L6358" s="1">
        <f t="shared" si="299"/>
        <v>0</v>
      </c>
      <c r="M6358" s="6" t="str">
        <f>+VLOOKUP(B6358,[48]Sheet1!$A:$I,9,0)</f>
        <v>04-05/02/2026</v>
      </c>
      <c r="N6358" t="s">
        <v>8146</v>
      </c>
      <c r="O6358" s="37"/>
      <c r="R6358" s="4"/>
    </row>
    <row r="6359" spans="1:18" hidden="1" x14ac:dyDescent="0.2">
      <c r="A6359" s="19">
        <v>46027</v>
      </c>
      <c r="B6359" s="20">
        <v>1388</v>
      </c>
      <c r="C6359" s="16" t="s">
        <v>7954</v>
      </c>
      <c r="D6359" s="16" t="s">
        <v>7967</v>
      </c>
      <c r="E6359" s="33">
        <v>2024120</v>
      </c>
      <c r="F6359" s="8" t="s">
        <v>316</v>
      </c>
      <c r="G6359" s="33">
        <v>161930</v>
      </c>
      <c r="H6359" s="33">
        <v>2186050</v>
      </c>
      <c r="I6359" s="16" t="s">
        <v>2445</v>
      </c>
      <c r="J6359" s="16" t="s">
        <v>1098</v>
      </c>
      <c r="K6359" s="1">
        <f>+VLOOKUP(B6359,[48]Sheet1!$A:$I,6,0)</f>
        <v>2024125</v>
      </c>
      <c r="L6359" s="1">
        <f t="shared" si="299"/>
        <v>5</v>
      </c>
      <c r="M6359" s="6" t="str">
        <f>+VLOOKUP(B6359,[48]Sheet1!$A:$I,9,0)</f>
        <v>04-05/02/2026</v>
      </c>
      <c r="N6359" t="s">
        <v>8146</v>
      </c>
      <c r="O6359" s="37"/>
      <c r="R6359" s="4"/>
    </row>
    <row r="6360" spans="1:18" hidden="1" x14ac:dyDescent="0.2">
      <c r="A6360" s="19">
        <v>46027</v>
      </c>
      <c r="B6360" s="20">
        <v>1389</v>
      </c>
      <c r="C6360" s="16" t="s">
        <v>7954</v>
      </c>
      <c r="D6360" s="16" t="s">
        <v>7968</v>
      </c>
      <c r="E6360" s="33">
        <v>1258030</v>
      </c>
      <c r="F6360" s="8" t="s">
        <v>316</v>
      </c>
      <c r="G6360" s="33">
        <v>100642</v>
      </c>
      <c r="H6360" s="33">
        <v>1358672</v>
      </c>
      <c r="I6360" s="16" t="s">
        <v>124</v>
      </c>
      <c r="J6360" s="16" t="s">
        <v>1197</v>
      </c>
      <c r="K6360" s="1">
        <f>+VLOOKUP(B6360,[48]Sheet1!$A:$I,6,0)</f>
        <v>1258025</v>
      </c>
      <c r="L6360" s="1">
        <f t="shared" si="299"/>
        <v>-5</v>
      </c>
      <c r="M6360" s="6" t="str">
        <f>+VLOOKUP(B6360,[48]Sheet1!$A:$I,9,0)</f>
        <v>04-05/02/2026</v>
      </c>
      <c r="N6360" t="s">
        <v>8146</v>
      </c>
      <c r="O6360" s="37"/>
      <c r="R6360" s="4"/>
    </row>
    <row r="6361" spans="1:18" hidden="1" x14ac:dyDescent="0.2">
      <c r="A6361" s="19">
        <v>46027</v>
      </c>
      <c r="B6361" s="20">
        <v>1390</v>
      </c>
      <c r="C6361" s="16" t="s">
        <v>7954</v>
      </c>
      <c r="D6361" s="16" t="s">
        <v>7969</v>
      </c>
      <c r="E6361" s="33">
        <v>12468145</v>
      </c>
      <c r="F6361" s="8" t="s">
        <v>316</v>
      </c>
      <c r="G6361" s="33">
        <v>997452</v>
      </c>
      <c r="H6361" s="33">
        <v>13465597</v>
      </c>
      <c r="I6361" s="16" t="s">
        <v>2339</v>
      </c>
      <c r="J6361" s="16" t="s">
        <v>1408</v>
      </c>
      <c r="K6361" s="1">
        <f>+VLOOKUP(B6361,[48]Sheet1!$A:$I,6,0)</f>
        <v>12468150</v>
      </c>
      <c r="L6361" s="1">
        <f t="shared" si="299"/>
        <v>5</v>
      </c>
      <c r="M6361" s="6" t="str">
        <f>+VLOOKUP(B6361,[48]Sheet1!$A:$I,9,0)</f>
        <v>04-05/02/2026</v>
      </c>
      <c r="N6361" t="s">
        <v>8146</v>
      </c>
      <c r="O6361" s="37"/>
      <c r="R6361" s="4"/>
    </row>
    <row r="6362" spans="1:18" hidden="1" x14ac:dyDescent="0.2">
      <c r="A6362" s="19">
        <v>46028</v>
      </c>
      <c r="B6362" s="20">
        <v>1391</v>
      </c>
      <c r="C6362" s="16" t="s">
        <v>7954</v>
      </c>
      <c r="D6362" s="16" t="s">
        <v>7970</v>
      </c>
      <c r="E6362" s="33">
        <v>1468620</v>
      </c>
      <c r="F6362" s="8" t="s">
        <v>316</v>
      </c>
      <c r="G6362" s="33">
        <v>117490</v>
      </c>
      <c r="H6362" s="33">
        <v>1586110</v>
      </c>
      <c r="I6362" s="16" t="s">
        <v>2355</v>
      </c>
      <c r="J6362" s="16" t="s">
        <v>2013</v>
      </c>
      <c r="K6362" s="1">
        <f>+VLOOKUP(B6362,[48]Sheet1!$A:$I,6,0)</f>
        <v>1468625</v>
      </c>
      <c r="L6362" s="1">
        <f t="shared" si="299"/>
        <v>5</v>
      </c>
      <c r="M6362" s="6" t="str">
        <f>+VLOOKUP(B6362,[48]Sheet1!$A:$I,9,0)</f>
        <v>04-05/02/2026</v>
      </c>
      <c r="N6362" t="s">
        <v>8146</v>
      </c>
      <c r="O6362" s="37"/>
      <c r="R6362" s="4"/>
    </row>
    <row r="6363" spans="1:18" hidden="1" x14ac:dyDescent="0.2">
      <c r="A6363" s="19">
        <v>46028</v>
      </c>
      <c r="B6363" s="20">
        <v>1392</v>
      </c>
      <c r="C6363" s="16" t="s">
        <v>7954</v>
      </c>
      <c r="D6363" s="16" t="s">
        <v>7971</v>
      </c>
      <c r="E6363" s="33">
        <v>2024120</v>
      </c>
      <c r="F6363" s="8" t="s">
        <v>316</v>
      </c>
      <c r="G6363" s="33">
        <v>161930</v>
      </c>
      <c r="H6363" s="33">
        <v>2186050</v>
      </c>
      <c r="I6363" s="16" t="s">
        <v>2355</v>
      </c>
      <c r="J6363" s="16" t="s">
        <v>2013</v>
      </c>
      <c r="K6363" s="1">
        <f>+VLOOKUP(B6363,[48]Sheet1!$A:$I,6,0)</f>
        <v>2024125</v>
      </c>
      <c r="L6363" s="1">
        <f t="shared" si="299"/>
        <v>5</v>
      </c>
      <c r="M6363" s="6" t="str">
        <f>+VLOOKUP(B6363,[48]Sheet1!$A:$I,9,0)</f>
        <v>04-05/02/2026</v>
      </c>
      <c r="N6363" t="s">
        <v>8146</v>
      </c>
      <c r="O6363" s="37"/>
      <c r="R6363" s="4"/>
    </row>
    <row r="6364" spans="1:18" hidden="1" x14ac:dyDescent="0.2">
      <c r="A6364" s="19">
        <v>46028</v>
      </c>
      <c r="B6364" s="20">
        <v>1393</v>
      </c>
      <c r="C6364" s="16" t="s">
        <v>7954</v>
      </c>
      <c r="D6364" s="16" t="s">
        <v>7972</v>
      </c>
      <c r="E6364" s="33">
        <v>2403660</v>
      </c>
      <c r="F6364" s="8" t="s">
        <v>316</v>
      </c>
      <c r="G6364" s="33">
        <v>192293</v>
      </c>
      <c r="H6364" s="33">
        <v>2595953</v>
      </c>
      <c r="I6364" s="16" t="s">
        <v>2355</v>
      </c>
      <c r="J6364" s="16" t="s">
        <v>2013</v>
      </c>
      <c r="K6364" s="1">
        <f>+VLOOKUP(B6364,[48]Sheet1!$A:$I,6,0)</f>
        <v>2403663</v>
      </c>
      <c r="L6364" s="1">
        <f t="shared" si="299"/>
        <v>3</v>
      </c>
      <c r="M6364" s="6" t="str">
        <f>+VLOOKUP(B6364,[48]Sheet1!$A:$I,9,0)</f>
        <v>04-05/02/2026</v>
      </c>
      <c r="N6364" t="s">
        <v>8146</v>
      </c>
      <c r="O6364" s="37"/>
      <c r="R6364" s="4"/>
    </row>
    <row r="6365" spans="1:18" hidden="1" x14ac:dyDescent="0.2">
      <c r="A6365" s="19">
        <v>46028</v>
      </c>
      <c r="B6365" s="20">
        <v>1394</v>
      </c>
      <c r="C6365" s="16" t="s">
        <v>7954</v>
      </c>
      <c r="D6365" s="16" t="s">
        <v>7973</v>
      </c>
      <c r="E6365" s="33">
        <v>1822480</v>
      </c>
      <c r="F6365" s="8" t="s">
        <v>316</v>
      </c>
      <c r="G6365" s="33">
        <v>145798</v>
      </c>
      <c r="H6365" s="33">
        <v>1968278</v>
      </c>
      <c r="I6365" s="16" t="s">
        <v>2355</v>
      </c>
      <c r="J6365" s="16" t="s">
        <v>2013</v>
      </c>
      <c r="K6365" s="1">
        <f>+VLOOKUP(B6365,[48]Sheet1!$A:$I,6,0)</f>
        <v>1822475</v>
      </c>
      <c r="L6365" s="1">
        <f t="shared" si="299"/>
        <v>-5</v>
      </c>
      <c r="M6365" s="6" t="str">
        <f>+VLOOKUP(B6365,[48]Sheet1!$A:$I,9,0)</f>
        <v>04-05/02/2026</v>
      </c>
      <c r="N6365" t="s">
        <v>8146</v>
      </c>
      <c r="O6365" s="37"/>
      <c r="R6365" s="4"/>
    </row>
    <row r="6366" spans="1:18" hidden="1" x14ac:dyDescent="0.2">
      <c r="A6366" s="19">
        <v>46028</v>
      </c>
      <c r="B6366" s="20">
        <v>1955</v>
      </c>
      <c r="C6366" s="16" t="s">
        <v>7954</v>
      </c>
      <c r="D6366" s="16" t="s">
        <v>7974</v>
      </c>
      <c r="E6366" s="33">
        <v>932890</v>
      </c>
      <c r="F6366" s="8" t="s">
        <v>316</v>
      </c>
      <c r="G6366" s="33">
        <v>74631</v>
      </c>
      <c r="H6366" s="33">
        <v>1007521</v>
      </c>
      <c r="I6366" s="16" t="s">
        <v>1893</v>
      </c>
      <c r="J6366" s="16" t="s">
        <v>375</v>
      </c>
      <c r="K6366" s="1">
        <f>+VLOOKUP(B6366,[48]Sheet1!$A:$I,6,0)</f>
        <v>932888</v>
      </c>
      <c r="L6366" s="1">
        <f t="shared" si="299"/>
        <v>-2</v>
      </c>
      <c r="M6366" s="6" t="str">
        <f>+VLOOKUP(B6366,[48]Sheet1!$A:$I,9,0)</f>
        <v>04-05/02/2026</v>
      </c>
      <c r="N6366" t="s">
        <v>8146</v>
      </c>
      <c r="O6366" s="37"/>
      <c r="R6366" s="4"/>
    </row>
    <row r="6367" spans="1:18" hidden="1" x14ac:dyDescent="0.2">
      <c r="A6367" s="19">
        <v>46028</v>
      </c>
      <c r="B6367" s="20">
        <v>1956</v>
      </c>
      <c r="C6367" s="16" t="s">
        <v>7954</v>
      </c>
      <c r="D6367" s="16" t="s">
        <v>7975</v>
      </c>
      <c r="E6367" s="33">
        <v>1719535</v>
      </c>
      <c r="F6367" s="8" t="s">
        <v>316</v>
      </c>
      <c r="G6367" s="33">
        <v>137563</v>
      </c>
      <c r="H6367" s="33">
        <v>1857098</v>
      </c>
      <c r="I6367" s="16" t="s">
        <v>1893</v>
      </c>
      <c r="J6367" s="16" t="s">
        <v>375</v>
      </c>
      <c r="K6367" s="1">
        <f>+VLOOKUP(B6367,[48]Sheet1!$A:$I,6,0)</f>
        <v>1719538</v>
      </c>
      <c r="L6367" s="1">
        <f t="shared" si="299"/>
        <v>3</v>
      </c>
      <c r="M6367" s="6" t="str">
        <f>+VLOOKUP(B6367,[48]Sheet1!$A:$I,9,0)</f>
        <v>04-05/02/2026</v>
      </c>
      <c r="N6367" t="s">
        <v>8146</v>
      </c>
      <c r="O6367" s="37"/>
      <c r="R6367" s="4"/>
    </row>
    <row r="6368" spans="1:18" hidden="1" x14ac:dyDescent="0.2">
      <c r="A6368" s="19">
        <v>46028</v>
      </c>
      <c r="B6368" s="20">
        <v>1957</v>
      </c>
      <c r="C6368" s="16" t="s">
        <v>7954</v>
      </c>
      <c r="D6368" s="16" t="s">
        <v>7976</v>
      </c>
      <c r="E6368" s="33">
        <v>911240</v>
      </c>
      <c r="F6368" s="8" t="s">
        <v>316</v>
      </c>
      <c r="G6368" s="33">
        <v>72899</v>
      </c>
      <c r="H6368" s="33">
        <v>984139</v>
      </c>
      <c r="I6368" s="16" t="s">
        <v>1893</v>
      </c>
      <c r="J6368" s="16" t="s">
        <v>375</v>
      </c>
      <c r="K6368" s="1">
        <f>+VLOOKUP(B6368,[48]Sheet1!$A:$I,6,0)</f>
        <v>911238</v>
      </c>
      <c r="L6368" s="1">
        <f t="shared" si="299"/>
        <v>-2</v>
      </c>
      <c r="M6368" s="6" t="str">
        <f>+VLOOKUP(B6368,[48]Sheet1!$A:$I,9,0)</f>
        <v>04-05/02/2026</v>
      </c>
      <c r="N6368" t="s">
        <v>8146</v>
      </c>
      <c r="O6368" s="37"/>
      <c r="R6368" s="4"/>
    </row>
    <row r="6369" spans="1:18" hidden="1" x14ac:dyDescent="0.2">
      <c r="A6369" s="19">
        <v>46028</v>
      </c>
      <c r="B6369" s="20">
        <v>1958</v>
      </c>
      <c r="C6369" s="16" t="s">
        <v>7954</v>
      </c>
      <c r="D6369" s="16" t="s">
        <v>7977</v>
      </c>
      <c r="E6369" s="33">
        <v>501830</v>
      </c>
      <c r="F6369" s="8" t="s">
        <v>316</v>
      </c>
      <c r="G6369" s="33">
        <v>40146</v>
      </c>
      <c r="H6369" s="33">
        <v>541976</v>
      </c>
      <c r="I6369" s="16" t="s">
        <v>1893</v>
      </c>
      <c r="J6369" s="16" t="s">
        <v>375</v>
      </c>
      <c r="K6369" s="1">
        <f>+VLOOKUP(B6369,[48]Sheet1!$A:$I,6,0)</f>
        <v>501825</v>
      </c>
      <c r="L6369" s="1">
        <f t="shared" si="299"/>
        <v>-5</v>
      </c>
      <c r="M6369" s="6" t="str">
        <f>+VLOOKUP(B6369,[48]Sheet1!$A:$I,9,0)</f>
        <v>04-05/02/2026</v>
      </c>
      <c r="N6369" t="s">
        <v>8146</v>
      </c>
      <c r="O6369" s="37"/>
      <c r="R6369" s="4"/>
    </row>
    <row r="6370" spans="1:18" hidden="1" x14ac:dyDescent="0.2">
      <c r="A6370" s="19">
        <v>46028</v>
      </c>
      <c r="B6370" s="20">
        <v>1959</v>
      </c>
      <c r="C6370" s="16" t="s">
        <v>7954</v>
      </c>
      <c r="D6370" s="16" t="s">
        <v>7978</v>
      </c>
      <c r="E6370" s="33">
        <v>20241200</v>
      </c>
      <c r="F6370" s="8" t="s">
        <v>316</v>
      </c>
      <c r="G6370" s="33">
        <v>1619296</v>
      </c>
      <c r="H6370" s="33">
        <v>21860496</v>
      </c>
      <c r="I6370" s="16" t="s">
        <v>1893</v>
      </c>
      <c r="J6370" s="16" t="s">
        <v>375</v>
      </c>
      <c r="K6370" s="1">
        <f>+VLOOKUP(B6370,[48]Sheet1!$A:$I,6,0)</f>
        <v>20241200</v>
      </c>
      <c r="L6370" s="1">
        <f t="shared" si="299"/>
        <v>0</v>
      </c>
      <c r="M6370" s="6" t="str">
        <f>+VLOOKUP(B6370,[48]Sheet1!$A:$I,9,0)</f>
        <v>04-05/02/2026</v>
      </c>
      <c r="N6370" t="s">
        <v>8146</v>
      </c>
      <c r="O6370" s="37"/>
      <c r="R6370" s="4"/>
    </row>
    <row r="6371" spans="1:18" hidden="1" x14ac:dyDescent="0.2">
      <c r="A6371" s="19">
        <v>46028</v>
      </c>
      <c r="B6371" s="20">
        <v>1960</v>
      </c>
      <c r="C6371" s="16" t="s">
        <v>7954</v>
      </c>
      <c r="D6371" s="16" t="s">
        <v>7979</v>
      </c>
      <c r="E6371" s="33">
        <v>932890</v>
      </c>
      <c r="F6371" s="8" t="s">
        <v>316</v>
      </c>
      <c r="G6371" s="33">
        <v>74631</v>
      </c>
      <c r="H6371" s="33">
        <v>1007521</v>
      </c>
      <c r="I6371" s="16" t="s">
        <v>1893</v>
      </c>
      <c r="J6371" s="16" t="s">
        <v>375</v>
      </c>
      <c r="K6371" s="1">
        <f>+VLOOKUP(B6371,[48]Sheet1!$A:$I,6,0)</f>
        <v>932888</v>
      </c>
      <c r="L6371" s="1">
        <f t="shared" si="299"/>
        <v>-2</v>
      </c>
      <c r="M6371" s="6" t="str">
        <f>+VLOOKUP(B6371,[48]Sheet1!$A:$I,9,0)</f>
        <v>04-05/02/2026</v>
      </c>
      <c r="N6371" t="s">
        <v>8146</v>
      </c>
      <c r="O6371" s="37"/>
      <c r="R6371" s="4"/>
    </row>
    <row r="6372" spans="1:18" hidden="1" x14ac:dyDescent="0.2">
      <c r="A6372" s="19">
        <v>46030</v>
      </c>
      <c r="B6372" s="20">
        <v>2010</v>
      </c>
      <c r="C6372" s="16" t="s">
        <v>7954</v>
      </c>
      <c r="D6372" s="16" t="s">
        <v>7980</v>
      </c>
      <c r="E6372" s="33">
        <v>2024120</v>
      </c>
      <c r="F6372" s="8" t="s">
        <v>316</v>
      </c>
      <c r="G6372" s="33">
        <v>161930</v>
      </c>
      <c r="H6372" s="33">
        <v>2186050</v>
      </c>
      <c r="I6372" s="16" t="s">
        <v>1222</v>
      </c>
      <c r="J6372" s="16" t="s">
        <v>915</v>
      </c>
      <c r="K6372" s="1">
        <f>+VLOOKUP(B6372,[48]Sheet1!$A:$I,6,0)</f>
        <v>2024125</v>
      </c>
      <c r="L6372" s="1">
        <f t="shared" si="299"/>
        <v>5</v>
      </c>
      <c r="M6372" s="6" t="str">
        <f>+VLOOKUP(B6372,[48]Sheet1!$A:$I,9,0)</f>
        <v>04-05/02/2026</v>
      </c>
      <c r="N6372" t="s">
        <v>8146</v>
      </c>
      <c r="O6372" s="37"/>
      <c r="R6372" s="4"/>
    </row>
    <row r="6373" spans="1:18" hidden="1" x14ac:dyDescent="0.2">
      <c r="A6373" s="19">
        <v>46030</v>
      </c>
      <c r="B6373" s="20">
        <v>2011</v>
      </c>
      <c r="C6373" s="16" t="s">
        <v>7954</v>
      </c>
      <c r="D6373" s="16" t="s">
        <v>7981</v>
      </c>
      <c r="E6373" s="33">
        <v>2024120</v>
      </c>
      <c r="F6373" s="8" t="s">
        <v>316</v>
      </c>
      <c r="G6373" s="33">
        <v>161930</v>
      </c>
      <c r="H6373" s="33">
        <v>2186050</v>
      </c>
      <c r="I6373" s="16" t="s">
        <v>124</v>
      </c>
      <c r="J6373" s="16" t="s">
        <v>1197</v>
      </c>
      <c r="K6373" s="1">
        <f>+VLOOKUP(B6373,[48]Sheet1!$A:$I,6,0)</f>
        <v>2024125</v>
      </c>
      <c r="L6373" s="1">
        <f t="shared" si="299"/>
        <v>5</v>
      </c>
      <c r="M6373" s="6" t="str">
        <f>+VLOOKUP(B6373,[48]Sheet1!$A:$I,9,0)</f>
        <v>04-05/02/2026</v>
      </c>
      <c r="N6373" t="s">
        <v>8146</v>
      </c>
      <c r="O6373" s="37"/>
      <c r="R6373" s="4"/>
    </row>
    <row r="6374" spans="1:18" hidden="1" x14ac:dyDescent="0.2">
      <c r="A6374" s="19">
        <v>46030</v>
      </c>
      <c r="B6374" s="20">
        <v>2012</v>
      </c>
      <c r="C6374" s="16" t="s">
        <v>7954</v>
      </c>
      <c r="D6374" s="16" t="s">
        <v>7982</v>
      </c>
      <c r="E6374" s="33">
        <v>1468620</v>
      </c>
      <c r="F6374" s="8" t="s">
        <v>316</v>
      </c>
      <c r="G6374" s="33">
        <v>117490</v>
      </c>
      <c r="H6374" s="33">
        <v>1586110</v>
      </c>
      <c r="I6374" s="16" t="s">
        <v>2354</v>
      </c>
      <c r="J6374" s="16" t="s">
        <v>442</v>
      </c>
      <c r="K6374" s="1">
        <f>+VLOOKUP(B6374,[48]Sheet1!$A:$I,6,0)</f>
        <v>1468625</v>
      </c>
      <c r="L6374" s="1">
        <f t="shared" si="299"/>
        <v>5</v>
      </c>
      <c r="M6374" s="6" t="str">
        <f>+VLOOKUP(B6374,[48]Sheet1!$A:$I,9,0)</f>
        <v>04-05/02/2026</v>
      </c>
      <c r="N6374" t="s">
        <v>8146</v>
      </c>
      <c r="O6374" s="37"/>
      <c r="R6374" s="4"/>
    </row>
    <row r="6375" spans="1:18" hidden="1" x14ac:dyDescent="0.2">
      <c r="A6375" s="19">
        <v>46030</v>
      </c>
      <c r="B6375" s="20">
        <v>2013</v>
      </c>
      <c r="C6375" s="16" t="s">
        <v>7954</v>
      </c>
      <c r="D6375" s="16" t="s">
        <v>7983</v>
      </c>
      <c r="E6375" s="33">
        <v>2024120</v>
      </c>
      <c r="F6375" s="8" t="s">
        <v>316</v>
      </c>
      <c r="G6375" s="33">
        <v>161930</v>
      </c>
      <c r="H6375" s="33">
        <v>2186050</v>
      </c>
      <c r="I6375" s="16" t="s">
        <v>1554</v>
      </c>
      <c r="J6375" s="16" t="s">
        <v>2830</v>
      </c>
      <c r="K6375" s="1">
        <f>+VLOOKUP(B6375,[48]Sheet1!$A:$I,6,0)</f>
        <v>2024125</v>
      </c>
      <c r="L6375" s="1">
        <f t="shared" si="299"/>
        <v>5</v>
      </c>
      <c r="M6375" s="6" t="str">
        <f>+VLOOKUP(B6375,[48]Sheet1!$A:$I,9,0)</f>
        <v>04-05/02/2026</v>
      </c>
      <c r="N6375" t="s">
        <v>8146</v>
      </c>
      <c r="O6375" s="37"/>
      <c r="R6375" s="4"/>
    </row>
    <row r="6376" spans="1:18" hidden="1" x14ac:dyDescent="0.2">
      <c r="A6376" s="19">
        <v>46030</v>
      </c>
      <c r="B6376" s="20">
        <v>2014</v>
      </c>
      <c r="C6376" s="16" t="s">
        <v>7954</v>
      </c>
      <c r="D6376" s="16" t="s">
        <v>7984</v>
      </c>
      <c r="E6376" s="33">
        <v>3142710</v>
      </c>
      <c r="F6376" s="8" t="s">
        <v>316</v>
      </c>
      <c r="G6376" s="33">
        <v>251417</v>
      </c>
      <c r="H6376" s="33">
        <v>3394127</v>
      </c>
      <c r="I6376" s="16" t="s">
        <v>2339</v>
      </c>
      <c r="J6376" s="16" t="s">
        <v>1408</v>
      </c>
      <c r="K6376" s="1">
        <f>+VLOOKUP(B6376,[48]Sheet1!$A:$I,6,0)</f>
        <v>3142713</v>
      </c>
      <c r="L6376" s="1">
        <f t="shared" si="299"/>
        <v>3</v>
      </c>
      <c r="M6376" s="6" t="str">
        <f>+VLOOKUP(B6376,[48]Sheet1!$A:$I,9,0)</f>
        <v>04-05/02/2026</v>
      </c>
      <c r="N6376" t="s">
        <v>8146</v>
      </c>
      <c r="O6376" s="37"/>
      <c r="R6376" s="4"/>
    </row>
    <row r="6377" spans="1:18" hidden="1" x14ac:dyDescent="0.2">
      <c r="A6377" s="19">
        <v>46030</v>
      </c>
      <c r="B6377" s="20">
        <v>2015</v>
      </c>
      <c r="C6377" s="16" t="s">
        <v>7954</v>
      </c>
      <c r="D6377" s="16" t="s">
        <v>7985</v>
      </c>
      <c r="E6377" s="33">
        <v>2024120</v>
      </c>
      <c r="F6377" s="8" t="s">
        <v>316</v>
      </c>
      <c r="G6377" s="33">
        <v>161930</v>
      </c>
      <c r="H6377" s="33">
        <v>2186050</v>
      </c>
      <c r="I6377" s="16" t="s">
        <v>2339</v>
      </c>
      <c r="J6377" s="16" t="s">
        <v>1408</v>
      </c>
      <c r="K6377" s="1">
        <f>+VLOOKUP(B6377,[48]Sheet1!$A:$I,6,0)</f>
        <v>2024125</v>
      </c>
      <c r="L6377" s="1">
        <f t="shared" si="299"/>
        <v>5</v>
      </c>
      <c r="M6377" s="6" t="str">
        <f>+VLOOKUP(B6377,[48]Sheet1!$A:$I,9,0)</f>
        <v>04-05/02/2026</v>
      </c>
      <c r="N6377" t="s">
        <v>8146</v>
      </c>
      <c r="O6377" s="37"/>
      <c r="R6377" s="4"/>
    </row>
    <row r="6378" spans="1:18" hidden="1" x14ac:dyDescent="0.2">
      <c r="A6378" s="19">
        <v>46030</v>
      </c>
      <c r="B6378" s="20">
        <v>2016</v>
      </c>
      <c r="C6378" s="16" t="s">
        <v>7954</v>
      </c>
      <c r="D6378" s="16" t="s">
        <v>7986</v>
      </c>
      <c r="E6378" s="33">
        <v>2193620</v>
      </c>
      <c r="F6378" s="8" t="s">
        <v>316</v>
      </c>
      <c r="G6378" s="33">
        <v>175490</v>
      </c>
      <c r="H6378" s="33">
        <v>2369110</v>
      </c>
      <c r="I6378" s="16" t="s">
        <v>944</v>
      </c>
      <c r="J6378" s="16" t="s">
        <v>319</v>
      </c>
      <c r="K6378" s="1">
        <f>+VLOOKUP(B6378,[48]Sheet1!$A:$I,6,0)</f>
        <v>2193625</v>
      </c>
      <c r="L6378" s="1">
        <f t="shared" si="299"/>
        <v>5</v>
      </c>
      <c r="M6378" s="6" t="str">
        <f>+VLOOKUP(B6378,[48]Sheet1!$A:$I,9,0)</f>
        <v>04-05/02/2026</v>
      </c>
      <c r="N6378" t="s">
        <v>8146</v>
      </c>
      <c r="O6378" s="37"/>
      <c r="R6378" s="4"/>
    </row>
    <row r="6379" spans="1:18" hidden="1" x14ac:dyDescent="0.2">
      <c r="A6379" s="19">
        <v>46030</v>
      </c>
      <c r="B6379" s="20">
        <v>2017</v>
      </c>
      <c r="C6379" s="16" t="s">
        <v>7954</v>
      </c>
      <c r="D6379" s="16" t="s">
        <v>7987</v>
      </c>
      <c r="E6379" s="33">
        <v>1970450</v>
      </c>
      <c r="F6379" s="8" t="s">
        <v>316</v>
      </c>
      <c r="G6379" s="33">
        <v>157636</v>
      </c>
      <c r="H6379" s="33">
        <v>2128086</v>
      </c>
      <c r="I6379" s="16" t="s">
        <v>1900</v>
      </c>
      <c r="J6379" s="16" t="s">
        <v>441</v>
      </c>
      <c r="K6379" s="1">
        <f>+VLOOKUP(B6379,[48]Sheet1!$A:$I,6,0)</f>
        <v>1970450</v>
      </c>
      <c r="L6379" s="1">
        <f t="shared" si="299"/>
        <v>0</v>
      </c>
      <c r="M6379" s="6" t="str">
        <f>+VLOOKUP(B6379,[48]Sheet1!$A:$I,9,0)</f>
        <v>04-05/02/2026</v>
      </c>
      <c r="N6379" t="s">
        <v>8146</v>
      </c>
      <c r="O6379" s="37"/>
      <c r="R6379" s="4"/>
    </row>
    <row r="6380" spans="1:18" hidden="1" x14ac:dyDescent="0.2">
      <c r="A6380" s="19">
        <v>46030</v>
      </c>
      <c r="B6380" s="20">
        <v>2018</v>
      </c>
      <c r="C6380" s="16" t="s">
        <v>7954</v>
      </c>
      <c r="D6380" s="16" t="s">
        <v>7988</v>
      </c>
      <c r="E6380" s="33">
        <v>4048240</v>
      </c>
      <c r="F6380" s="8" t="s">
        <v>316</v>
      </c>
      <c r="G6380" s="33">
        <v>323859</v>
      </c>
      <c r="H6380" s="33">
        <v>4372099</v>
      </c>
      <c r="I6380" s="16" t="s">
        <v>1900</v>
      </c>
      <c r="J6380" s="16" t="s">
        <v>441</v>
      </c>
      <c r="K6380" s="1">
        <f>+VLOOKUP(B6380,[48]Sheet1!$A:$I,6,0)</f>
        <v>4048238</v>
      </c>
      <c r="L6380" s="1">
        <f t="shared" si="299"/>
        <v>-2</v>
      </c>
      <c r="M6380" s="6" t="str">
        <f>+VLOOKUP(B6380,[48]Sheet1!$A:$I,9,0)</f>
        <v>04-05/02/2026</v>
      </c>
      <c r="N6380" t="s">
        <v>8146</v>
      </c>
      <c r="O6380" s="37"/>
      <c r="R6380" s="4"/>
    </row>
    <row r="6381" spans="1:18" hidden="1" x14ac:dyDescent="0.2">
      <c r="A6381" s="19">
        <v>46032</v>
      </c>
      <c r="B6381" s="20">
        <v>2019</v>
      </c>
      <c r="C6381" s="16" t="s">
        <v>7954</v>
      </c>
      <c r="D6381" s="16" t="s">
        <v>7989</v>
      </c>
      <c r="E6381" s="33">
        <v>5554040</v>
      </c>
      <c r="F6381" s="8" t="s">
        <v>316</v>
      </c>
      <c r="G6381" s="33">
        <v>444323</v>
      </c>
      <c r="H6381" s="33">
        <v>5998363</v>
      </c>
      <c r="I6381" s="16" t="s">
        <v>1222</v>
      </c>
      <c r="J6381" s="16" t="s">
        <v>915</v>
      </c>
      <c r="K6381" s="1">
        <f>+VLOOKUP(B6381,[48]Sheet1!$A:$I,6,0)</f>
        <v>5554038</v>
      </c>
      <c r="L6381" s="1">
        <f t="shared" si="299"/>
        <v>-2</v>
      </c>
      <c r="M6381" s="6" t="str">
        <f>+VLOOKUP(B6381,[48]Sheet1!$A:$I,9,0)</f>
        <v>04-05/02/2026</v>
      </c>
      <c r="N6381" t="s">
        <v>8146</v>
      </c>
      <c r="O6381" s="37"/>
      <c r="R6381" s="4"/>
    </row>
    <row r="6382" spans="1:18" hidden="1" x14ac:dyDescent="0.2">
      <c r="A6382" s="19">
        <v>46032</v>
      </c>
      <c r="B6382" s="20">
        <v>2020</v>
      </c>
      <c r="C6382" s="16" t="s">
        <v>7954</v>
      </c>
      <c r="D6382" s="16" t="s">
        <v>7990</v>
      </c>
      <c r="E6382" s="33">
        <v>3451650</v>
      </c>
      <c r="F6382" s="8" t="s">
        <v>316</v>
      </c>
      <c r="G6382" s="33">
        <v>276132</v>
      </c>
      <c r="H6382" s="33">
        <v>3727782</v>
      </c>
      <c r="I6382" s="16" t="s">
        <v>1222</v>
      </c>
      <c r="J6382" s="16" t="s">
        <v>915</v>
      </c>
      <c r="K6382" s="1">
        <f>+VLOOKUP(B6382,[48]Sheet1!$A:$I,6,0)</f>
        <v>3451650</v>
      </c>
      <c r="L6382" s="1">
        <f t="shared" si="299"/>
        <v>0</v>
      </c>
      <c r="M6382" s="6" t="str">
        <f>+VLOOKUP(B6382,[48]Sheet1!$A:$I,9,0)</f>
        <v>04-05/02/2026</v>
      </c>
      <c r="N6382" t="s">
        <v>8146</v>
      </c>
      <c r="O6382" s="37"/>
      <c r="R6382" s="4"/>
    </row>
    <row r="6383" spans="1:18" hidden="1" x14ac:dyDescent="0.2">
      <c r="A6383" s="19">
        <v>46031</v>
      </c>
      <c r="B6383" s="20">
        <v>2021</v>
      </c>
      <c r="C6383" s="16" t="s">
        <v>7954</v>
      </c>
      <c r="D6383" s="16" t="s">
        <v>7991</v>
      </c>
      <c r="E6383" s="33">
        <v>1468620</v>
      </c>
      <c r="F6383" s="8" t="s">
        <v>316</v>
      </c>
      <c r="G6383" s="33">
        <v>117490</v>
      </c>
      <c r="H6383" s="33">
        <v>1586110</v>
      </c>
      <c r="I6383" s="16" t="s">
        <v>2355</v>
      </c>
      <c r="J6383" s="16" t="s">
        <v>2013</v>
      </c>
      <c r="K6383" s="1">
        <f>+VLOOKUP(B6383,[48]Sheet1!$A:$I,6,0)</f>
        <v>1468625</v>
      </c>
      <c r="L6383" s="1">
        <f t="shared" si="299"/>
        <v>5</v>
      </c>
      <c r="M6383" s="6" t="str">
        <f>+VLOOKUP(B6383,[48]Sheet1!$A:$I,9,0)</f>
        <v>04-05/02/2026</v>
      </c>
      <c r="N6383" t="s">
        <v>8146</v>
      </c>
      <c r="O6383" s="37"/>
      <c r="R6383" s="4"/>
    </row>
    <row r="6384" spans="1:18" hidden="1" x14ac:dyDescent="0.2">
      <c r="A6384" s="19">
        <v>46031</v>
      </c>
      <c r="B6384" s="20">
        <v>2022</v>
      </c>
      <c r="C6384" s="16" t="s">
        <v>7954</v>
      </c>
      <c r="D6384" s="16" t="s">
        <v>7992</v>
      </c>
      <c r="E6384" s="33">
        <v>5265534</v>
      </c>
      <c r="F6384" s="8" t="s">
        <v>316</v>
      </c>
      <c r="G6384" s="33">
        <v>421243</v>
      </c>
      <c r="H6384" s="33">
        <v>5686777</v>
      </c>
      <c r="I6384" s="16" t="s">
        <v>2355</v>
      </c>
      <c r="J6384" s="16" t="s">
        <v>2013</v>
      </c>
      <c r="K6384" s="1">
        <f>+VLOOKUP(B6384,[48]Sheet1!$A:$I,6,0)</f>
        <v>5265538</v>
      </c>
      <c r="L6384" s="1">
        <f t="shared" si="299"/>
        <v>4</v>
      </c>
      <c r="M6384" s="6" t="str">
        <f>+VLOOKUP(B6384,[48]Sheet1!$A:$I,9,0)</f>
        <v>04-05/02/2026</v>
      </c>
      <c r="N6384" t="s">
        <v>8146</v>
      </c>
      <c r="O6384" s="37"/>
      <c r="R6384" s="4"/>
    </row>
    <row r="6385" spans="1:18" hidden="1" x14ac:dyDescent="0.2">
      <c r="A6385" s="19">
        <v>46031</v>
      </c>
      <c r="B6385" s="20">
        <v>2023</v>
      </c>
      <c r="C6385" s="16" t="s">
        <v>7954</v>
      </c>
      <c r="D6385" s="16" t="s">
        <v>7993</v>
      </c>
      <c r="E6385" s="33">
        <v>4664450</v>
      </c>
      <c r="F6385" s="8" t="s">
        <v>316</v>
      </c>
      <c r="G6385" s="33">
        <v>373156</v>
      </c>
      <c r="H6385" s="33">
        <v>5037606</v>
      </c>
      <c r="I6385" s="16" t="s">
        <v>2355</v>
      </c>
      <c r="J6385" s="16" t="s">
        <v>2013</v>
      </c>
      <c r="K6385" s="1">
        <f>+VLOOKUP(B6385,[48]Sheet1!$A:$I,6,0)</f>
        <v>4664450</v>
      </c>
      <c r="L6385" s="1">
        <f t="shared" si="299"/>
        <v>0</v>
      </c>
      <c r="M6385" s="6" t="str">
        <f>+VLOOKUP(B6385,[48]Sheet1!$A:$I,9,0)</f>
        <v>04-05/02/2026</v>
      </c>
      <c r="N6385" t="s">
        <v>8146</v>
      </c>
      <c r="O6385" s="37"/>
      <c r="R6385" s="4"/>
    </row>
    <row r="6386" spans="1:18" hidden="1" x14ac:dyDescent="0.2">
      <c r="A6386" s="19">
        <v>46031</v>
      </c>
      <c r="B6386" s="20">
        <v>2024</v>
      </c>
      <c r="C6386" s="16" t="s">
        <v>7954</v>
      </c>
      <c r="D6386" s="16" t="s">
        <v>7994</v>
      </c>
      <c r="E6386" s="33">
        <v>10120600</v>
      </c>
      <c r="F6386" s="8" t="s">
        <v>316</v>
      </c>
      <c r="G6386" s="33">
        <v>809648</v>
      </c>
      <c r="H6386" s="33">
        <v>10930248</v>
      </c>
      <c r="I6386" s="16" t="s">
        <v>2355</v>
      </c>
      <c r="J6386" s="16" t="s">
        <v>2013</v>
      </c>
      <c r="K6386" s="1">
        <f>+VLOOKUP(B6386,[48]Sheet1!$A:$I,6,0)</f>
        <v>10120600</v>
      </c>
      <c r="L6386" s="1">
        <f t="shared" si="299"/>
        <v>0</v>
      </c>
      <c r="M6386" s="6" t="str">
        <f>+VLOOKUP(B6386,[48]Sheet1!$A:$I,9,0)</f>
        <v>04-05/02/2026</v>
      </c>
      <c r="N6386" t="s">
        <v>8146</v>
      </c>
      <c r="O6386" s="37"/>
      <c r="R6386" s="4"/>
    </row>
    <row r="6387" spans="1:18" hidden="1" x14ac:dyDescent="0.2">
      <c r="A6387" s="19">
        <v>46031</v>
      </c>
      <c r="B6387" s="20">
        <v>2695</v>
      </c>
      <c r="C6387" s="16" t="s">
        <v>7954</v>
      </c>
      <c r="D6387" s="16" t="s">
        <v>7995</v>
      </c>
      <c r="E6387" s="33">
        <v>911240</v>
      </c>
      <c r="F6387" s="8" t="s">
        <v>316</v>
      </c>
      <c r="G6387" s="33">
        <v>72899</v>
      </c>
      <c r="H6387" s="33">
        <v>984139</v>
      </c>
      <c r="I6387" s="16" t="s">
        <v>1893</v>
      </c>
      <c r="J6387" s="16" t="s">
        <v>375</v>
      </c>
      <c r="K6387" s="1">
        <f>+VLOOKUP(B6387,[48]Sheet1!$A:$I,6,0)</f>
        <v>911238</v>
      </c>
      <c r="L6387" s="1">
        <f t="shared" si="299"/>
        <v>-2</v>
      </c>
      <c r="M6387" s="6" t="str">
        <f>+VLOOKUP(B6387,[48]Sheet1!$A:$I,9,0)</f>
        <v>04-05/02/2026</v>
      </c>
      <c r="N6387" t="s">
        <v>8146</v>
      </c>
      <c r="O6387" s="37"/>
      <c r="R6387" s="4"/>
    </row>
    <row r="6388" spans="1:18" hidden="1" x14ac:dyDescent="0.2">
      <c r="A6388" s="19">
        <v>46031</v>
      </c>
      <c r="B6388" s="20">
        <v>2696</v>
      </c>
      <c r="C6388" s="16" t="s">
        <v>7954</v>
      </c>
      <c r="D6388" s="16" t="s">
        <v>7996</v>
      </c>
      <c r="E6388" s="33">
        <v>1116060</v>
      </c>
      <c r="F6388" s="8" t="s">
        <v>316</v>
      </c>
      <c r="G6388" s="33">
        <v>89285</v>
      </c>
      <c r="H6388" s="33">
        <v>1205345</v>
      </c>
      <c r="I6388" s="16" t="s">
        <v>1893</v>
      </c>
      <c r="J6388" s="16" t="s">
        <v>375</v>
      </c>
      <c r="K6388" s="1">
        <f>+VLOOKUP(B6388,[48]Sheet1!$A:$I,6,0)</f>
        <v>1116063</v>
      </c>
      <c r="L6388" s="1">
        <f t="shared" si="299"/>
        <v>3</v>
      </c>
      <c r="M6388" s="6" t="str">
        <f>+VLOOKUP(B6388,[48]Sheet1!$A:$I,9,0)</f>
        <v>04-05/02/2026</v>
      </c>
      <c r="N6388" t="s">
        <v>8146</v>
      </c>
      <c r="O6388" s="37"/>
      <c r="R6388" s="4"/>
    </row>
    <row r="6389" spans="1:18" hidden="1" x14ac:dyDescent="0.2">
      <c r="A6389" s="19">
        <v>46031</v>
      </c>
      <c r="B6389" s="20">
        <v>2697</v>
      </c>
      <c r="C6389" s="16" t="s">
        <v>7954</v>
      </c>
      <c r="D6389" s="16" t="s">
        <v>7997</v>
      </c>
      <c r="E6389" s="33">
        <v>932890</v>
      </c>
      <c r="F6389" s="8" t="s">
        <v>316</v>
      </c>
      <c r="G6389" s="33">
        <v>74631</v>
      </c>
      <c r="H6389" s="33">
        <v>1007521</v>
      </c>
      <c r="I6389" s="16" t="s">
        <v>1893</v>
      </c>
      <c r="J6389" s="16" t="s">
        <v>375</v>
      </c>
      <c r="K6389" s="1">
        <f>+VLOOKUP(B6389,[48]Sheet1!$A:$I,6,0)</f>
        <v>932888</v>
      </c>
      <c r="L6389" s="1">
        <f t="shared" si="299"/>
        <v>-2</v>
      </c>
      <c r="M6389" s="6" t="str">
        <f>+VLOOKUP(B6389,[48]Sheet1!$A:$I,9,0)</f>
        <v>04-05/02/2026</v>
      </c>
      <c r="N6389" t="s">
        <v>8146</v>
      </c>
      <c r="O6389" s="37"/>
      <c r="R6389" s="4"/>
    </row>
    <row r="6390" spans="1:18" hidden="1" x14ac:dyDescent="0.2">
      <c r="A6390" s="19">
        <v>46031</v>
      </c>
      <c r="B6390" s="20">
        <v>2698</v>
      </c>
      <c r="C6390" s="16" t="s">
        <v>7954</v>
      </c>
      <c r="D6390" s="16" t="s">
        <v>7998</v>
      </c>
      <c r="E6390" s="33">
        <v>558030</v>
      </c>
      <c r="F6390" s="8" t="s">
        <v>316</v>
      </c>
      <c r="G6390" s="33">
        <v>44642</v>
      </c>
      <c r="H6390" s="33">
        <v>602672</v>
      </c>
      <c r="I6390" s="16" t="s">
        <v>1893</v>
      </c>
      <c r="J6390" s="16" t="s">
        <v>375</v>
      </c>
      <c r="K6390" s="1">
        <f>+VLOOKUP(B6390,[48]Sheet1!$A:$I,6,0)</f>
        <v>558025</v>
      </c>
      <c r="L6390" s="1">
        <f t="shared" si="299"/>
        <v>-5</v>
      </c>
      <c r="M6390" s="6" t="str">
        <f>+VLOOKUP(B6390,[48]Sheet1!$A:$I,9,0)</f>
        <v>04-05/02/2026</v>
      </c>
      <c r="N6390" t="s">
        <v>8146</v>
      </c>
      <c r="O6390" s="37"/>
      <c r="R6390" s="4"/>
    </row>
    <row r="6391" spans="1:18" hidden="1" x14ac:dyDescent="0.2">
      <c r="A6391" s="19">
        <v>46031</v>
      </c>
      <c r="B6391" s="20">
        <v>2699</v>
      </c>
      <c r="C6391" s="16" t="s">
        <v>7954</v>
      </c>
      <c r="D6391" s="16" t="s">
        <v>7999</v>
      </c>
      <c r="E6391" s="33">
        <v>911240</v>
      </c>
      <c r="F6391" s="8" t="s">
        <v>316</v>
      </c>
      <c r="G6391" s="33">
        <v>72899</v>
      </c>
      <c r="H6391" s="33">
        <v>984139</v>
      </c>
      <c r="I6391" s="16" t="s">
        <v>1893</v>
      </c>
      <c r="J6391" s="16" t="s">
        <v>375</v>
      </c>
      <c r="K6391" s="1">
        <f>+VLOOKUP(B6391,[48]Sheet1!$A:$I,6,0)</f>
        <v>911238</v>
      </c>
      <c r="L6391" s="1">
        <f t="shared" si="299"/>
        <v>-2</v>
      </c>
      <c r="M6391" s="6" t="str">
        <f>+VLOOKUP(B6391,[48]Sheet1!$A:$I,9,0)</f>
        <v>04-05/02/2026</v>
      </c>
      <c r="N6391" t="s">
        <v>8146</v>
      </c>
      <c r="O6391" s="37"/>
      <c r="R6391" s="4"/>
    </row>
    <row r="6392" spans="1:18" hidden="1" x14ac:dyDescent="0.2">
      <c r="A6392" s="19">
        <v>46031</v>
      </c>
      <c r="B6392" s="20">
        <v>2700</v>
      </c>
      <c r="C6392" s="16" t="s">
        <v>7954</v>
      </c>
      <c r="D6392" s="16" t="s">
        <v>8000</v>
      </c>
      <c r="E6392" s="33">
        <v>4664450</v>
      </c>
      <c r="F6392" s="8" t="s">
        <v>316</v>
      </c>
      <c r="G6392" s="33">
        <v>373156</v>
      </c>
      <c r="H6392" s="33">
        <v>5037606</v>
      </c>
      <c r="I6392" s="16" t="s">
        <v>1893</v>
      </c>
      <c r="J6392" s="16" t="s">
        <v>375</v>
      </c>
      <c r="K6392" s="1">
        <f>+VLOOKUP(B6392,[48]Sheet1!$A:$I,6,0)</f>
        <v>4664450</v>
      </c>
      <c r="L6392" s="1">
        <f t="shared" si="299"/>
        <v>0</v>
      </c>
      <c r="M6392" s="6" t="str">
        <f>+VLOOKUP(B6392,[48]Sheet1!$A:$I,9,0)</f>
        <v>04-05/02/2026</v>
      </c>
      <c r="N6392" t="s">
        <v>8146</v>
      </c>
      <c r="O6392" s="37"/>
      <c r="R6392" s="4"/>
    </row>
    <row r="6393" spans="1:18" hidden="1" x14ac:dyDescent="0.2">
      <c r="A6393" s="19">
        <v>46031</v>
      </c>
      <c r="B6393" s="20">
        <v>2701</v>
      </c>
      <c r="C6393" s="16" t="s">
        <v>7954</v>
      </c>
      <c r="D6393" s="16" t="s">
        <v>8001</v>
      </c>
      <c r="E6393" s="33">
        <v>2024120</v>
      </c>
      <c r="F6393" s="8" t="s">
        <v>316</v>
      </c>
      <c r="G6393" s="33">
        <v>161930</v>
      </c>
      <c r="H6393" s="33">
        <v>2186050</v>
      </c>
      <c r="I6393" s="16" t="s">
        <v>1893</v>
      </c>
      <c r="J6393" s="16" t="s">
        <v>375</v>
      </c>
      <c r="K6393" s="1">
        <f>+VLOOKUP(B6393,[48]Sheet1!$A:$I,6,0)</f>
        <v>2024125</v>
      </c>
      <c r="L6393" s="1">
        <f t="shared" si="299"/>
        <v>5</v>
      </c>
      <c r="M6393" s="6" t="str">
        <f>+VLOOKUP(B6393,[48]Sheet1!$A:$I,9,0)</f>
        <v>04-05/02/2026</v>
      </c>
      <c r="N6393" t="s">
        <v>8146</v>
      </c>
      <c r="O6393" s="37"/>
      <c r="R6393" s="4"/>
    </row>
    <row r="6394" spans="1:18" hidden="1" x14ac:dyDescent="0.2">
      <c r="A6394" s="19">
        <v>46032</v>
      </c>
      <c r="B6394" s="20">
        <v>2702</v>
      </c>
      <c r="C6394" s="16" t="s">
        <v>7954</v>
      </c>
      <c r="D6394" s="16" t="s">
        <v>8002</v>
      </c>
      <c r="E6394" s="33">
        <v>1620000</v>
      </c>
      <c r="F6394" s="8" t="s">
        <v>316</v>
      </c>
      <c r="G6394" s="33">
        <v>129600</v>
      </c>
      <c r="H6394" s="33">
        <v>1749600</v>
      </c>
      <c r="I6394" s="16" t="s">
        <v>1893</v>
      </c>
      <c r="J6394" s="16" t="s">
        <v>375</v>
      </c>
      <c r="K6394" s="1">
        <f>+VLOOKUP(B6394,[48]Sheet1!$A:$I,6,0)</f>
        <v>1620000</v>
      </c>
      <c r="L6394" s="1">
        <f t="shared" si="299"/>
        <v>0</v>
      </c>
      <c r="M6394" s="6" t="str">
        <f>+VLOOKUP(B6394,[48]Sheet1!$A:$I,9,0)</f>
        <v>04-05/02/2026</v>
      </c>
      <c r="N6394" t="s">
        <v>8146</v>
      </c>
      <c r="O6394" s="37"/>
      <c r="R6394" s="4"/>
    </row>
    <row r="6395" spans="1:18" hidden="1" x14ac:dyDescent="0.2">
      <c r="A6395" s="19">
        <v>46034</v>
      </c>
      <c r="B6395" s="20">
        <v>3107</v>
      </c>
      <c r="C6395" s="16" t="s">
        <v>7954</v>
      </c>
      <c r="D6395" s="16" t="s">
        <v>8003</v>
      </c>
      <c r="E6395" s="33">
        <v>932890</v>
      </c>
      <c r="F6395" s="8" t="s">
        <v>316</v>
      </c>
      <c r="G6395" s="33">
        <v>74631</v>
      </c>
      <c r="H6395" s="33">
        <v>1007521</v>
      </c>
      <c r="I6395" s="16" t="s">
        <v>1900</v>
      </c>
      <c r="J6395" s="16" t="s">
        <v>441</v>
      </c>
      <c r="K6395" s="1">
        <f>+VLOOKUP(B6395,[48]Sheet1!$A:$I,6,0)</f>
        <v>932888</v>
      </c>
      <c r="L6395" s="1">
        <f t="shared" si="299"/>
        <v>-2</v>
      </c>
      <c r="M6395" s="6" t="str">
        <f>+VLOOKUP(B6395,[48]Sheet1!$A:$I,9,0)</f>
        <v>04-05/02/2026</v>
      </c>
      <c r="N6395" t="s">
        <v>8146</v>
      </c>
      <c r="O6395" s="37"/>
      <c r="R6395" s="4"/>
    </row>
    <row r="6396" spans="1:18" hidden="1" x14ac:dyDescent="0.2">
      <c r="A6396" s="19">
        <v>46034</v>
      </c>
      <c r="B6396" s="20">
        <v>3108</v>
      </c>
      <c r="C6396" s="16" t="s">
        <v>7954</v>
      </c>
      <c r="D6396" s="16" t="s">
        <v>8004</v>
      </c>
      <c r="E6396" s="33">
        <v>700000</v>
      </c>
      <c r="F6396" s="8" t="s">
        <v>316</v>
      </c>
      <c r="G6396" s="33">
        <v>56000</v>
      </c>
      <c r="H6396" s="33">
        <v>756000</v>
      </c>
      <c r="I6396" s="16" t="s">
        <v>1900</v>
      </c>
      <c r="J6396" s="16" t="s">
        <v>441</v>
      </c>
      <c r="K6396" s="1">
        <f>+VLOOKUP(B6396,[48]Sheet1!$A:$I,6,0)</f>
        <v>700000</v>
      </c>
      <c r="L6396" s="1">
        <f t="shared" si="299"/>
        <v>0</v>
      </c>
      <c r="M6396" s="6" t="str">
        <f>+VLOOKUP(B6396,[48]Sheet1!$A:$I,9,0)</f>
        <v>04-05/02/2026</v>
      </c>
      <c r="N6396" t="s">
        <v>8146</v>
      </c>
      <c r="O6396" s="37"/>
      <c r="R6396" s="4"/>
    </row>
    <row r="6397" spans="1:18" hidden="1" x14ac:dyDescent="0.2">
      <c r="A6397" s="19">
        <v>46034</v>
      </c>
      <c r="B6397" s="20">
        <v>3109</v>
      </c>
      <c r="C6397" s="16" t="s">
        <v>7954</v>
      </c>
      <c r="D6397" s="16" t="s">
        <v>8005</v>
      </c>
      <c r="E6397" s="33">
        <v>1776920</v>
      </c>
      <c r="F6397" s="8" t="s">
        <v>316</v>
      </c>
      <c r="G6397" s="33">
        <v>142154</v>
      </c>
      <c r="H6397" s="33">
        <v>1919074</v>
      </c>
      <c r="I6397" s="16" t="s">
        <v>2339</v>
      </c>
      <c r="J6397" s="16" t="s">
        <v>1408</v>
      </c>
      <c r="K6397" s="1">
        <f>+VLOOKUP(B6397,[48]Sheet1!$A:$I,6,0)</f>
        <v>1776925</v>
      </c>
      <c r="L6397" s="1">
        <f t="shared" si="299"/>
        <v>5</v>
      </c>
      <c r="M6397" s="6" t="str">
        <f>+VLOOKUP(B6397,[48]Sheet1!$A:$I,9,0)</f>
        <v>04-05/02/2026</v>
      </c>
      <c r="N6397" t="s">
        <v>8146</v>
      </c>
      <c r="O6397" s="37"/>
      <c r="R6397" s="4"/>
    </row>
    <row r="6398" spans="1:18" hidden="1" x14ac:dyDescent="0.2">
      <c r="A6398" s="19">
        <v>46034</v>
      </c>
      <c r="B6398" s="20">
        <v>3110</v>
      </c>
      <c r="C6398" s="16" t="s">
        <v>7954</v>
      </c>
      <c r="D6398" s="16" t="s">
        <v>8006</v>
      </c>
      <c r="E6398" s="33">
        <v>808945</v>
      </c>
      <c r="F6398" s="8" t="s">
        <v>316</v>
      </c>
      <c r="G6398" s="33">
        <v>64716</v>
      </c>
      <c r="H6398" s="33">
        <v>873661</v>
      </c>
      <c r="I6398" s="16" t="s">
        <v>24</v>
      </c>
      <c r="J6398" s="16" t="s">
        <v>349</v>
      </c>
      <c r="K6398" s="1">
        <f>+VLOOKUP(B6398,[49]Sheet1!$A:$I,7,0)</f>
        <v>808950</v>
      </c>
      <c r="L6398" s="1">
        <f t="shared" si="299"/>
        <v>5</v>
      </c>
      <c r="M6398" s="6">
        <f>+VLOOKUP(B6398,[49]Sheet1!$A:$I,9,0)</f>
        <v>46084</v>
      </c>
      <c r="N6398" t="s">
        <v>8246</v>
      </c>
      <c r="O6398" s="37"/>
      <c r="R6398" s="4"/>
    </row>
    <row r="6399" spans="1:18" hidden="1" x14ac:dyDescent="0.2">
      <c r="A6399" s="19">
        <v>46034</v>
      </c>
      <c r="B6399" s="20">
        <v>3111</v>
      </c>
      <c r="C6399" s="16" t="s">
        <v>7954</v>
      </c>
      <c r="D6399" s="16" t="s">
        <v>8007</v>
      </c>
      <c r="E6399" s="33">
        <v>932890</v>
      </c>
      <c r="F6399" s="8" t="s">
        <v>316</v>
      </c>
      <c r="G6399" s="33">
        <v>74631</v>
      </c>
      <c r="H6399" s="33">
        <v>1007521</v>
      </c>
      <c r="I6399" s="16" t="s">
        <v>24</v>
      </c>
      <c r="J6399" s="16" t="s">
        <v>349</v>
      </c>
      <c r="K6399" s="1">
        <f>+VLOOKUP(B6399,[49]Sheet1!$A:$I,7,0)</f>
        <v>932888</v>
      </c>
      <c r="L6399" s="1">
        <f t="shared" si="299"/>
        <v>-2</v>
      </c>
      <c r="M6399" s="6">
        <f>+VLOOKUP(B6399,[49]Sheet1!$A:$I,9,0)</f>
        <v>46084</v>
      </c>
      <c r="N6399" t="s">
        <v>8246</v>
      </c>
      <c r="O6399" s="37"/>
      <c r="R6399" s="4"/>
    </row>
    <row r="6400" spans="1:18" hidden="1" x14ac:dyDescent="0.2">
      <c r="A6400" s="19">
        <v>46034</v>
      </c>
      <c r="B6400" s="20">
        <v>3112</v>
      </c>
      <c r="C6400" s="16" t="s">
        <v>7954</v>
      </c>
      <c r="D6400" s="16" t="s">
        <v>8008</v>
      </c>
      <c r="E6400" s="33">
        <v>932890</v>
      </c>
      <c r="F6400" s="8" t="s">
        <v>316</v>
      </c>
      <c r="G6400" s="33">
        <v>74631</v>
      </c>
      <c r="H6400" s="33">
        <v>1007521</v>
      </c>
      <c r="I6400" s="16" t="s">
        <v>124</v>
      </c>
      <c r="J6400" s="16" t="s">
        <v>1197</v>
      </c>
      <c r="K6400" s="1">
        <f>+VLOOKUP(B6400,[49]Sheet1!$A:$I,7,0)</f>
        <v>932888</v>
      </c>
      <c r="L6400" s="1">
        <f t="shared" si="299"/>
        <v>-2</v>
      </c>
      <c r="M6400" s="6">
        <f>+VLOOKUP(B6400,[49]Sheet1!$A:$I,9,0)</f>
        <v>46084</v>
      </c>
      <c r="N6400" t="s">
        <v>8246</v>
      </c>
      <c r="O6400" s="37"/>
      <c r="R6400" s="4"/>
    </row>
    <row r="6401" spans="1:18" hidden="1" x14ac:dyDescent="0.2">
      <c r="A6401" s="19">
        <v>46034</v>
      </c>
      <c r="B6401" s="20">
        <v>3113</v>
      </c>
      <c r="C6401" s="16" t="s">
        <v>7954</v>
      </c>
      <c r="D6401" s="16" t="s">
        <v>8009</v>
      </c>
      <c r="E6401" s="33">
        <v>6827140</v>
      </c>
      <c r="F6401" s="8" t="s">
        <v>316</v>
      </c>
      <c r="G6401" s="33">
        <v>546171</v>
      </c>
      <c r="H6401" s="33">
        <v>7373311</v>
      </c>
      <c r="I6401" s="16" t="s">
        <v>124</v>
      </c>
      <c r="J6401" s="16" t="s">
        <v>1197</v>
      </c>
      <c r="K6401" s="1">
        <f>+VLOOKUP(B6401,[49]Sheet1!$A:$I,7,0)</f>
        <v>6827138</v>
      </c>
      <c r="L6401" s="1">
        <f t="shared" si="299"/>
        <v>-2</v>
      </c>
      <c r="M6401" s="6">
        <f>+VLOOKUP(B6401,[49]Sheet1!$A:$I,9,0)</f>
        <v>46084</v>
      </c>
      <c r="N6401" t="s">
        <v>8246</v>
      </c>
      <c r="O6401" s="37"/>
      <c r="R6401" s="4"/>
    </row>
    <row r="6402" spans="1:18" hidden="1" x14ac:dyDescent="0.2">
      <c r="A6402" s="19">
        <v>46034</v>
      </c>
      <c r="B6402" s="20">
        <v>3114</v>
      </c>
      <c r="C6402" s="16" t="s">
        <v>7954</v>
      </c>
      <c r="D6402" s="16" t="s">
        <v>8010</v>
      </c>
      <c r="E6402" s="33">
        <v>932890</v>
      </c>
      <c r="F6402" s="8" t="s">
        <v>316</v>
      </c>
      <c r="G6402" s="33">
        <v>74631</v>
      </c>
      <c r="H6402" s="33">
        <v>1007521</v>
      </c>
      <c r="I6402" s="16" t="s">
        <v>2445</v>
      </c>
      <c r="J6402" s="16" t="s">
        <v>1098</v>
      </c>
      <c r="K6402" s="1">
        <f>+VLOOKUP(B6402,[49]Sheet1!$A:$I,7,0)</f>
        <v>932888</v>
      </c>
      <c r="L6402" s="1">
        <f t="shared" si="299"/>
        <v>-2</v>
      </c>
      <c r="M6402" s="6">
        <f>+VLOOKUP(B6402,[49]Sheet1!$A:$I,9,0)</f>
        <v>46084</v>
      </c>
      <c r="N6402" t="s">
        <v>8246</v>
      </c>
      <c r="O6402" s="37"/>
      <c r="R6402" s="4"/>
    </row>
    <row r="6403" spans="1:18" hidden="1" x14ac:dyDescent="0.2">
      <c r="A6403" s="19">
        <v>46034</v>
      </c>
      <c r="B6403" s="20">
        <v>3115</v>
      </c>
      <c r="C6403" s="16" t="s">
        <v>7954</v>
      </c>
      <c r="D6403" s="16" t="s">
        <v>8011</v>
      </c>
      <c r="E6403" s="33">
        <v>1116060</v>
      </c>
      <c r="F6403" s="8" t="s">
        <v>316</v>
      </c>
      <c r="G6403" s="33">
        <v>89285</v>
      </c>
      <c r="H6403" s="33">
        <v>1205345</v>
      </c>
      <c r="I6403" s="16" t="s">
        <v>1796</v>
      </c>
      <c r="J6403" s="16" t="s">
        <v>913</v>
      </c>
      <c r="K6403" s="1">
        <f>+VLOOKUP(B6403,[49]Sheet1!$A:$I,7,0)</f>
        <v>1116063</v>
      </c>
      <c r="L6403" s="1">
        <f t="shared" si="299"/>
        <v>3</v>
      </c>
      <c r="M6403" s="6">
        <f>+VLOOKUP(B6403,[49]Sheet1!$A:$I,9,0)</f>
        <v>46084</v>
      </c>
      <c r="N6403" t="s">
        <v>8246</v>
      </c>
      <c r="O6403" s="37"/>
      <c r="R6403" s="4"/>
    </row>
    <row r="6404" spans="1:18" hidden="1" x14ac:dyDescent="0.2">
      <c r="A6404" s="19">
        <v>46034</v>
      </c>
      <c r="B6404" s="20">
        <v>3116</v>
      </c>
      <c r="C6404" s="16" t="s">
        <v>7954</v>
      </c>
      <c r="D6404" s="16" t="s">
        <v>8012</v>
      </c>
      <c r="E6404" s="33">
        <v>932890</v>
      </c>
      <c r="F6404" s="8" t="s">
        <v>316</v>
      </c>
      <c r="G6404" s="33">
        <v>74631</v>
      </c>
      <c r="H6404" s="33">
        <v>1007521</v>
      </c>
      <c r="I6404" s="16" t="s">
        <v>2339</v>
      </c>
      <c r="J6404" s="16" t="s">
        <v>1408</v>
      </c>
      <c r="K6404" s="1">
        <f>+VLOOKUP(B6404,[49]Sheet1!$A:$I,7,0)</f>
        <v>932888</v>
      </c>
      <c r="L6404" s="1">
        <f t="shared" si="299"/>
        <v>-2</v>
      </c>
      <c r="M6404" s="6">
        <f>+VLOOKUP(B6404,[49]Sheet1!$A:$I,9,0)</f>
        <v>46084</v>
      </c>
      <c r="N6404" t="s">
        <v>8246</v>
      </c>
      <c r="O6404" s="37"/>
      <c r="R6404" s="4"/>
    </row>
    <row r="6405" spans="1:18" hidden="1" x14ac:dyDescent="0.2">
      <c r="A6405" s="19">
        <v>46036</v>
      </c>
      <c r="B6405" s="20">
        <v>3117</v>
      </c>
      <c r="C6405" s="16" t="s">
        <v>7954</v>
      </c>
      <c r="D6405" s="16" t="s">
        <v>8013</v>
      </c>
      <c r="E6405" s="33">
        <v>15454350</v>
      </c>
      <c r="F6405" s="8" t="s">
        <v>316</v>
      </c>
      <c r="G6405" s="33">
        <v>1236348</v>
      </c>
      <c r="H6405" s="33">
        <v>16690698</v>
      </c>
      <c r="I6405" s="16" t="s">
        <v>2355</v>
      </c>
      <c r="J6405" s="16" t="s">
        <v>2013</v>
      </c>
      <c r="K6405" s="1">
        <f>+VLOOKUP(B6405,[49]Sheet1!$A:$I,7,0)</f>
        <v>15454350</v>
      </c>
      <c r="L6405" s="1">
        <f t="shared" si="299"/>
        <v>0</v>
      </c>
      <c r="M6405" s="6">
        <f>+VLOOKUP(B6405,[49]Sheet1!$A:$I,9,0)</f>
        <v>46084</v>
      </c>
      <c r="N6405" t="s">
        <v>8246</v>
      </c>
      <c r="O6405" s="37"/>
      <c r="R6405" s="4"/>
    </row>
    <row r="6406" spans="1:18" hidden="1" x14ac:dyDescent="0.2">
      <c r="A6406" s="19">
        <v>46036</v>
      </c>
      <c r="B6406" s="20">
        <v>3118</v>
      </c>
      <c r="C6406" s="16" t="s">
        <v>7954</v>
      </c>
      <c r="D6406" s="16" t="s">
        <v>8014</v>
      </c>
      <c r="E6406" s="33">
        <v>3889900</v>
      </c>
      <c r="F6406" s="8" t="s">
        <v>316</v>
      </c>
      <c r="G6406" s="33">
        <v>311192</v>
      </c>
      <c r="H6406" s="33">
        <v>4201092</v>
      </c>
      <c r="I6406" s="16" t="s">
        <v>2119</v>
      </c>
      <c r="J6406" s="16" t="s">
        <v>1150</v>
      </c>
      <c r="K6406" s="1">
        <f>+VLOOKUP(B6406,[49]Sheet1!$A:$I,7,0)</f>
        <v>3889900</v>
      </c>
      <c r="L6406" s="1">
        <f t="shared" si="299"/>
        <v>0</v>
      </c>
      <c r="M6406" s="6">
        <f>+VLOOKUP(B6406,[49]Sheet1!$A:$I,9,0)</f>
        <v>46084</v>
      </c>
      <c r="N6406" t="s">
        <v>8246</v>
      </c>
      <c r="O6406" s="37"/>
      <c r="R6406" s="4"/>
    </row>
    <row r="6407" spans="1:18" hidden="1" x14ac:dyDescent="0.2">
      <c r="A6407" s="19">
        <v>46036</v>
      </c>
      <c r="B6407" s="20">
        <v>3119</v>
      </c>
      <c r="C6407" s="16" t="s">
        <v>7954</v>
      </c>
      <c r="D6407" s="16" t="s">
        <v>8015</v>
      </c>
      <c r="E6407" s="33">
        <v>1468620</v>
      </c>
      <c r="F6407" s="8" t="s">
        <v>316</v>
      </c>
      <c r="G6407" s="33">
        <v>117490</v>
      </c>
      <c r="H6407" s="33">
        <v>1586110</v>
      </c>
      <c r="I6407" s="16" t="s">
        <v>2119</v>
      </c>
      <c r="J6407" s="16" t="s">
        <v>1150</v>
      </c>
      <c r="K6407" s="1">
        <f>+VLOOKUP(B6407,[49]Sheet1!$A:$I,7,0)</f>
        <v>1468625</v>
      </c>
      <c r="L6407" s="1">
        <f t="shared" si="299"/>
        <v>5</v>
      </c>
      <c r="M6407" s="6">
        <f>+VLOOKUP(B6407,[49]Sheet1!$A:$I,9,0)</f>
        <v>46084</v>
      </c>
      <c r="N6407" t="s">
        <v>8246</v>
      </c>
      <c r="O6407" s="37"/>
      <c r="R6407" s="4"/>
    </row>
    <row r="6408" spans="1:18" hidden="1" x14ac:dyDescent="0.2">
      <c r="A6408" s="19">
        <v>46036</v>
      </c>
      <c r="B6408" s="20">
        <v>3120</v>
      </c>
      <c r="C6408" s="16" t="s">
        <v>7954</v>
      </c>
      <c r="D6408" s="16" t="s">
        <v>8016</v>
      </c>
      <c r="E6408" s="33">
        <v>1756405</v>
      </c>
      <c r="F6408" s="8" t="s">
        <v>316</v>
      </c>
      <c r="G6408" s="33">
        <v>140512</v>
      </c>
      <c r="H6408" s="33">
        <v>1896917</v>
      </c>
      <c r="I6408" s="16" t="s">
        <v>2119</v>
      </c>
      <c r="J6408" s="16" t="s">
        <v>1150</v>
      </c>
      <c r="K6408" s="1">
        <f>+VLOOKUP(B6408,[49]Sheet1!$A:$I,7,0)</f>
        <v>1756400</v>
      </c>
      <c r="L6408" s="1">
        <f t="shared" si="299"/>
        <v>-5</v>
      </c>
      <c r="M6408" s="6">
        <f>+VLOOKUP(B6408,[49]Sheet1!$A:$I,9,0)</f>
        <v>46084</v>
      </c>
      <c r="N6408" t="s">
        <v>8246</v>
      </c>
      <c r="O6408" s="37"/>
      <c r="R6408" s="4"/>
    </row>
    <row r="6409" spans="1:18" hidden="1" x14ac:dyDescent="0.2">
      <c r="A6409" s="19">
        <v>46035</v>
      </c>
      <c r="B6409" s="20">
        <v>3121</v>
      </c>
      <c r="C6409" s="16" t="s">
        <v>7954</v>
      </c>
      <c r="D6409" s="16" t="s">
        <v>8017</v>
      </c>
      <c r="E6409" s="33">
        <v>1003660</v>
      </c>
      <c r="F6409" s="8" t="s">
        <v>316</v>
      </c>
      <c r="G6409" s="33">
        <v>80293</v>
      </c>
      <c r="H6409" s="33">
        <v>1083953</v>
      </c>
      <c r="I6409" s="16" t="s">
        <v>1222</v>
      </c>
      <c r="J6409" s="16" t="s">
        <v>915</v>
      </c>
      <c r="K6409" s="1">
        <f>+VLOOKUP(B6409,[49]Sheet1!$A:$I,7,0)</f>
        <v>1003663</v>
      </c>
      <c r="L6409" s="1">
        <f t="shared" si="299"/>
        <v>3</v>
      </c>
      <c r="M6409" s="6">
        <f>+VLOOKUP(B6409,[49]Sheet1!$A:$I,9,0)</f>
        <v>46084</v>
      </c>
      <c r="N6409" t="s">
        <v>8246</v>
      </c>
      <c r="O6409" s="37"/>
      <c r="R6409" s="4"/>
    </row>
    <row r="6410" spans="1:18" hidden="1" x14ac:dyDescent="0.2">
      <c r="A6410" s="19">
        <v>46034</v>
      </c>
      <c r="B6410" s="20">
        <v>3193</v>
      </c>
      <c r="C6410" s="16" t="s">
        <v>7954</v>
      </c>
      <c r="D6410" s="16" t="s">
        <v>8018</v>
      </c>
      <c r="E6410" s="33">
        <v>2024120</v>
      </c>
      <c r="F6410" s="8" t="s">
        <v>316</v>
      </c>
      <c r="G6410" s="33">
        <v>161930</v>
      </c>
      <c r="H6410" s="33">
        <v>2186050</v>
      </c>
      <c r="I6410" s="16" t="s">
        <v>1893</v>
      </c>
      <c r="J6410" s="16" t="s">
        <v>375</v>
      </c>
      <c r="K6410" s="1">
        <f>+VLOOKUP(B6410,[48]Sheet1!$A:$I,6,0)</f>
        <v>2024125</v>
      </c>
      <c r="L6410" s="1">
        <f t="shared" si="299"/>
        <v>5</v>
      </c>
      <c r="M6410" s="6" t="str">
        <f>+VLOOKUP(B6410,[48]Sheet1!$A:$I,9,0)</f>
        <v>04-05/02/2026</v>
      </c>
      <c r="N6410" t="s">
        <v>8146</v>
      </c>
      <c r="O6410" s="37"/>
      <c r="R6410" s="4"/>
    </row>
    <row r="6411" spans="1:18" hidden="1" x14ac:dyDescent="0.2">
      <c r="A6411" s="19">
        <v>46034</v>
      </c>
      <c r="B6411" s="20">
        <v>3194</v>
      </c>
      <c r="C6411" s="16" t="s">
        <v>7954</v>
      </c>
      <c r="D6411" s="16" t="s">
        <v>8019</v>
      </c>
      <c r="E6411" s="33">
        <v>2377931</v>
      </c>
      <c r="F6411" s="8" t="s">
        <v>316</v>
      </c>
      <c r="G6411" s="33">
        <v>190234</v>
      </c>
      <c r="H6411" s="33">
        <v>2568165</v>
      </c>
      <c r="I6411" s="16" t="s">
        <v>1893</v>
      </c>
      <c r="J6411" s="16" t="s">
        <v>375</v>
      </c>
      <c r="K6411" s="1">
        <f>+VLOOKUP(B6411,[48]Sheet1!$A:$I,6,0)</f>
        <v>2377925</v>
      </c>
      <c r="L6411" s="1">
        <f t="shared" ref="L6411:L6474" si="300">+K6411-E6411</f>
        <v>-6</v>
      </c>
      <c r="M6411" s="6" t="str">
        <f>+VLOOKUP(B6411,[48]Sheet1!$A:$I,9,0)</f>
        <v>04-05/02/2026</v>
      </c>
      <c r="N6411" t="s">
        <v>8146</v>
      </c>
      <c r="O6411" s="37"/>
      <c r="R6411" s="4"/>
    </row>
    <row r="6412" spans="1:18" hidden="1" x14ac:dyDescent="0.2">
      <c r="A6412" s="19">
        <v>46037</v>
      </c>
      <c r="B6412" s="20">
        <v>3928</v>
      </c>
      <c r="C6412" s="16" t="s">
        <v>7954</v>
      </c>
      <c r="D6412" s="16" t="s">
        <v>8020</v>
      </c>
      <c r="E6412" s="33">
        <v>725000</v>
      </c>
      <c r="F6412" s="8" t="s">
        <v>316</v>
      </c>
      <c r="G6412" s="33">
        <v>58000</v>
      </c>
      <c r="H6412" s="33">
        <v>783000</v>
      </c>
      <c r="I6412" s="16" t="s">
        <v>2355</v>
      </c>
      <c r="J6412" s="16" t="s">
        <v>2013</v>
      </c>
      <c r="K6412" s="1">
        <f>+VLOOKUP(B6412,[48]Sheet1!$A:$I,6,0)</f>
        <v>725000</v>
      </c>
      <c r="L6412" s="1">
        <f t="shared" si="300"/>
        <v>0</v>
      </c>
      <c r="M6412" s="6" t="str">
        <f>+VLOOKUP(B6412,[48]Sheet1!$A:$I,9,0)</f>
        <v>04-05/02/2026</v>
      </c>
      <c r="N6412" t="s">
        <v>8146</v>
      </c>
      <c r="O6412" s="37"/>
      <c r="R6412" s="4"/>
    </row>
    <row r="6413" spans="1:18" hidden="1" x14ac:dyDescent="0.2">
      <c r="A6413" s="19">
        <v>46037</v>
      </c>
      <c r="B6413" s="20">
        <v>3929</v>
      </c>
      <c r="C6413" s="16" t="s">
        <v>7954</v>
      </c>
      <c r="D6413" s="16" t="s">
        <v>8021</v>
      </c>
      <c r="E6413" s="33">
        <v>13700900</v>
      </c>
      <c r="F6413" s="8" t="s">
        <v>316</v>
      </c>
      <c r="G6413" s="33">
        <v>1096072</v>
      </c>
      <c r="H6413" s="33">
        <v>14796972</v>
      </c>
      <c r="I6413" s="16" t="s">
        <v>2355</v>
      </c>
      <c r="J6413" s="16" t="s">
        <v>2013</v>
      </c>
      <c r="K6413" s="1">
        <f>+VLOOKUP(B6413,[48]Sheet1!$A:$I,6,0)</f>
        <v>13700900</v>
      </c>
      <c r="L6413" s="1">
        <f t="shared" si="300"/>
        <v>0</v>
      </c>
      <c r="M6413" s="6" t="str">
        <f>+VLOOKUP(B6413,[48]Sheet1!$A:$I,9,0)</f>
        <v>04-05/02/2026</v>
      </c>
      <c r="N6413" t="s">
        <v>8146</v>
      </c>
      <c r="O6413" s="37"/>
      <c r="R6413" s="4"/>
    </row>
    <row r="6414" spans="1:18" hidden="1" x14ac:dyDescent="0.2">
      <c r="A6414" s="19">
        <v>46037</v>
      </c>
      <c r="B6414" s="20">
        <v>3931</v>
      </c>
      <c r="C6414" s="16" t="s">
        <v>7954</v>
      </c>
      <c r="D6414" s="16" t="s">
        <v>8022</v>
      </c>
      <c r="E6414" s="33">
        <v>725000</v>
      </c>
      <c r="F6414" s="8" t="s">
        <v>316</v>
      </c>
      <c r="G6414" s="33">
        <v>58000</v>
      </c>
      <c r="H6414" s="33">
        <v>783000</v>
      </c>
      <c r="I6414" s="16" t="s">
        <v>2355</v>
      </c>
      <c r="J6414" s="16" t="s">
        <v>2013</v>
      </c>
      <c r="K6414" s="1">
        <f>+VLOOKUP(B6414,[48]Sheet1!$A:$I,6,0)</f>
        <v>725000</v>
      </c>
      <c r="L6414" s="1">
        <f t="shared" si="300"/>
        <v>0</v>
      </c>
      <c r="M6414" s="6" t="str">
        <f>+VLOOKUP(B6414,[48]Sheet1!$A:$I,9,0)</f>
        <v>04-05/02/2026</v>
      </c>
      <c r="N6414" t="s">
        <v>8146</v>
      </c>
      <c r="O6414" s="37"/>
      <c r="R6414" s="4"/>
    </row>
    <row r="6415" spans="1:18" hidden="1" x14ac:dyDescent="0.2">
      <c r="A6415" s="19">
        <v>46037</v>
      </c>
      <c r="B6415" s="20">
        <v>3932</v>
      </c>
      <c r="C6415" s="16" t="s">
        <v>7954</v>
      </c>
      <c r="D6415" s="16" t="s">
        <v>8023</v>
      </c>
      <c r="E6415" s="33">
        <v>1468620</v>
      </c>
      <c r="F6415" s="8" t="s">
        <v>316</v>
      </c>
      <c r="G6415" s="33">
        <v>117490</v>
      </c>
      <c r="H6415" s="33">
        <v>1586110</v>
      </c>
      <c r="I6415" s="16" t="s">
        <v>2355</v>
      </c>
      <c r="J6415" s="16" t="s">
        <v>2013</v>
      </c>
      <c r="K6415" s="1">
        <f>+VLOOKUP(B6415,[48]Sheet1!$A:$I,6,0)</f>
        <v>1468625</v>
      </c>
      <c r="L6415" s="1">
        <f t="shared" si="300"/>
        <v>5</v>
      </c>
      <c r="M6415" s="6" t="str">
        <f>+VLOOKUP(B6415,[48]Sheet1!$A:$I,9,0)</f>
        <v>04-05/02/2026</v>
      </c>
      <c r="N6415" t="s">
        <v>8146</v>
      </c>
      <c r="O6415" s="37"/>
      <c r="R6415" s="4"/>
    </row>
    <row r="6416" spans="1:18" hidden="1" x14ac:dyDescent="0.2">
      <c r="A6416" s="19">
        <v>46037</v>
      </c>
      <c r="B6416" s="20">
        <v>3933</v>
      </c>
      <c r="C6416" s="16" t="s">
        <v>7954</v>
      </c>
      <c r="D6416" s="16" t="s">
        <v>8024</v>
      </c>
      <c r="E6416" s="33">
        <v>19262210</v>
      </c>
      <c r="F6416" s="8" t="s">
        <v>316</v>
      </c>
      <c r="G6416" s="33">
        <v>1540977</v>
      </c>
      <c r="H6416" s="33">
        <v>20803187</v>
      </c>
      <c r="I6416" s="16" t="s">
        <v>2339</v>
      </c>
      <c r="J6416" s="16" t="s">
        <v>1408</v>
      </c>
      <c r="K6416" s="1">
        <f>+VLOOKUP(B6416,[48]Sheet1!$A:$I,6,0)</f>
        <v>19262213</v>
      </c>
      <c r="L6416" s="1">
        <f t="shared" si="300"/>
        <v>3</v>
      </c>
      <c r="M6416" s="6" t="str">
        <f>+VLOOKUP(B6416,[48]Sheet1!$A:$I,9,0)</f>
        <v>04-05/02/2026</v>
      </c>
      <c r="N6416" t="s">
        <v>8146</v>
      </c>
      <c r="O6416" s="37"/>
      <c r="R6416" s="4"/>
    </row>
    <row r="6417" spans="1:18" hidden="1" x14ac:dyDescent="0.2">
      <c r="A6417" s="19">
        <v>46037</v>
      </c>
      <c r="B6417" s="20">
        <v>3934</v>
      </c>
      <c r="C6417" s="16" t="s">
        <v>7954</v>
      </c>
      <c r="D6417" s="16" t="s">
        <v>8025</v>
      </c>
      <c r="E6417" s="33">
        <v>3801040</v>
      </c>
      <c r="F6417" s="8" t="s">
        <v>316</v>
      </c>
      <c r="G6417" s="33">
        <v>304083</v>
      </c>
      <c r="H6417" s="33">
        <v>4105123</v>
      </c>
      <c r="I6417" s="16" t="s">
        <v>2339</v>
      </c>
      <c r="J6417" s="16" t="s">
        <v>1408</v>
      </c>
      <c r="K6417" s="1">
        <f>+VLOOKUP(B6417,[48]Sheet1!$A:$I,6,0)</f>
        <v>3801038</v>
      </c>
      <c r="L6417" s="1">
        <f t="shared" si="300"/>
        <v>-2</v>
      </c>
      <c r="M6417" s="6" t="str">
        <f>+VLOOKUP(B6417,[48]Sheet1!$A:$I,9,0)</f>
        <v>04-05/02/2026</v>
      </c>
      <c r="N6417" t="s">
        <v>8146</v>
      </c>
      <c r="O6417" s="37"/>
      <c r="R6417" s="4"/>
    </row>
    <row r="6418" spans="1:18" hidden="1" x14ac:dyDescent="0.2">
      <c r="A6418" s="19">
        <v>46037</v>
      </c>
      <c r="B6418" s="20">
        <v>3935</v>
      </c>
      <c r="C6418" s="16" t="s">
        <v>7954</v>
      </c>
      <c r="D6418" s="16" t="s">
        <v>8026</v>
      </c>
      <c r="E6418" s="33">
        <v>2024120</v>
      </c>
      <c r="F6418" s="8" t="s">
        <v>316</v>
      </c>
      <c r="G6418" s="33">
        <v>161930</v>
      </c>
      <c r="H6418" s="33">
        <v>2186050</v>
      </c>
      <c r="I6418" s="16" t="s">
        <v>2445</v>
      </c>
      <c r="J6418" s="16" t="s">
        <v>1098</v>
      </c>
      <c r="K6418" s="1">
        <f>+VLOOKUP(B6418,[48]Sheet1!$A:$I,6,0)</f>
        <v>2024125</v>
      </c>
      <c r="L6418" s="1">
        <f t="shared" si="300"/>
        <v>5</v>
      </c>
      <c r="M6418" s="6" t="str">
        <f>+VLOOKUP(B6418,[48]Sheet1!$A:$I,9,0)</f>
        <v>04-05/02/2026</v>
      </c>
      <c r="N6418" t="s">
        <v>8146</v>
      </c>
      <c r="O6418" s="37"/>
      <c r="R6418" s="4"/>
    </row>
    <row r="6419" spans="1:18" hidden="1" x14ac:dyDescent="0.2">
      <c r="A6419" s="19">
        <v>46037</v>
      </c>
      <c r="B6419" s="20">
        <v>3936</v>
      </c>
      <c r="C6419" s="16" t="s">
        <v>7954</v>
      </c>
      <c r="D6419" s="16" t="s">
        <v>8027</v>
      </c>
      <c r="E6419" s="33">
        <v>700000</v>
      </c>
      <c r="F6419" s="8" t="s">
        <v>316</v>
      </c>
      <c r="G6419" s="33">
        <v>56000</v>
      </c>
      <c r="H6419" s="33">
        <v>756000</v>
      </c>
      <c r="I6419" s="16" t="s">
        <v>1554</v>
      </c>
      <c r="J6419" s="16" t="s">
        <v>2830</v>
      </c>
      <c r="K6419" s="1">
        <f>+VLOOKUP(B6419,[48]Sheet1!$A:$I,6,0)</f>
        <v>700000</v>
      </c>
      <c r="L6419" s="1">
        <f t="shared" si="300"/>
        <v>0</v>
      </c>
      <c r="M6419" s="6" t="str">
        <f>+VLOOKUP(B6419,[48]Sheet1!$A:$I,9,0)</f>
        <v>04-05/02/2026</v>
      </c>
      <c r="N6419" t="s">
        <v>8146</v>
      </c>
      <c r="O6419" s="37"/>
      <c r="R6419" s="4"/>
    </row>
    <row r="6420" spans="1:18" hidden="1" x14ac:dyDescent="0.2">
      <c r="A6420" s="19">
        <v>46037</v>
      </c>
      <c r="B6420" s="20">
        <v>3937</v>
      </c>
      <c r="C6420" s="16" t="s">
        <v>7954</v>
      </c>
      <c r="D6420" s="16" t="s">
        <v>8028</v>
      </c>
      <c r="E6420" s="33">
        <v>1896000</v>
      </c>
      <c r="F6420" s="8" t="s">
        <v>316</v>
      </c>
      <c r="G6420" s="33">
        <v>151680</v>
      </c>
      <c r="H6420" s="33">
        <v>2047680</v>
      </c>
      <c r="I6420" s="16" t="s">
        <v>1554</v>
      </c>
      <c r="J6420" s="16" t="s">
        <v>2830</v>
      </c>
      <c r="K6420" s="1">
        <f>+VLOOKUP(B6420,[48]Sheet1!$A:$I,6,0)</f>
        <v>1896000</v>
      </c>
      <c r="L6420" s="1">
        <f t="shared" si="300"/>
        <v>0</v>
      </c>
      <c r="M6420" s="6" t="str">
        <f>+VLOOKUP(B6420,[48]Sheet1!$A:$I,9,0)</f>
        <v>04-05/02/2026</v>
      </c>
      <c r="N6420" t="s">
        <v>8146</v>
      </c>
      <c r="O6420" s="37"/>
      <c r="R6420" s="4"/>
    </row>
    <row r="6421" spans="1:18" hidden="1" x14ac:dyDescent="0.2">
      <c r="A6421" s="19">
        <v>46037</v>
      </c>
      <c r="B6421" s="20">
        <v>3938</v>
      </c>
      <c r="C6421" s="16" t="s">
        <v>7954</v>
      </c>
      <c r="D6421" s="16" t="s">
        <v>8029</v>
      </c>
      <c r="E6421" s="33">
        <v>8103520</v>
      </c>
      <c r="F6421" s="8" t="s">
        <v>316</v>
      </c>
      <c r="G6421" s="33">
        <v>648282</v>
      </c>
      <c r="H6421" s="33">
        <v>8751802</v>
      </c>
      <c r="I6421" s="16" t="s">
        <v>2339</v>
      </c>
      <c r="J6421" s="16" t="s">
        <v>1408</v>
      </c>
      <c r="K6421" s="1">
        <f>+VLOOKUP(B6421,[48]Sheet1!$A:$I,6,0)</f>
        <v>8103525</v>
      </c>
      <c r="L6421" s="1">
        <f t="shared" si="300"/>
        <v>5</v>
      </c>
      <c r="M6421" s="6" t="str">
        <f>+VLOOKUP(B6421,[48]Sheet1!$A:$I,9,0)</f>
        <v>04-05/02/2026</v>
      </c>
      <c r="N6421" t="s">
        <v>8146</v>
      </c>
      <c r="O6421" s="37"/>
      <c r="R6421" s="4"/>
    </row>
    <row r="6422" spans="1:18" hidden="1" x14ac:dyDescent="0.2">
      <c r="A6422" s="19">
        <v>46037</v>
      </c>
      <c r="B6422" s="20">
        <v>3939</v>
      </c>
      <c r="C6422" s="16" t="s">
        <v>7954</v>
      </c>
      <c r="D6422" s="16" t="s">
        <v>8030</v>
      </c>
      <c r="E6422" s="33">
        <v>2540000</v>
      </c>
      <c r="F6422" s="8" t="s">
        <v>316</v>
      </c>
      <c r="G6422" s="33">
        <v>203200</v>
      </c>
      <c r="H6422" s="33">
        <v>2743200</v>
      </c>
      <c r="I6422" s="16" t="s">
        <v>944</v>
      </c>
      <c r="J6422" s="16" t="s">
        <v>319</v>
      </c>
      <c r="K6422" s="1">
        <f>+VLOOKUP(B6422,[48]Sheet1!$A:$I,6,0)</f>
        <v>2540000</v>
      </c>
      <c r="L6422" s="1">
        <f t="shared" si="300"/>
        <v>0</v>
      </c>
      <c r="M6422" s="6" t="str">
        <f>+VLOOKUP(B6422,[48]Sheet1!$A:$I,9,0)</f>
        <v>04-05/02/2026</v>
      </c>
      <c r="N6422" t="s">
        <v>8146</v>
      </c>
      <c r="O6422" s="37"/>
      <c r="R6422" s="4"/>
    </row>
    <row r="6423" spans="1:18" hidden="1" x14ac:dyDescent="0.2">
      <c r="A6423" s="19">
        <v>46037</v>
      </c>
      <c r="B6423" s="20">
        <v>3940</v>
      </c>
      <c r="C6423" s="16" t="s">
        <v>7954</v>
      </c>
      <c r="D6423" s="16" t="s">
        <v>8031</v>
      </c>
      <c r="E6423" s="33">
        <v>4048240</v>
      </c>
      <c r="F6423" s="8" t="s">
        <v>316</v>
      </c>
      <c r="G6423" s="33">
        <v>323859</v>
      </c>
      <c r="H6423" s="33">
        <v>4372099</v>
      </c>
      <c r="I6423" s="16" t="s">
        <v>944</v>
      </c>
      <c r="J6423" s="16" t="s">
        <v>319</v>
      </c>
      <c r="K6423" s="1">
        <f>+VLOOKUP(B6423,[48]Sheet1!$A:$I,6,0)</f>
        <v>4048238</v>
      </c>
      <c r="L6423" s="1">
        <f t="shared" si="300"/>
        <v>-2</v>
      </c>
      <c r="M6423" s="6" t="str">
        <f>+VLOOKUP(B6423,[48]Sheet1!$A:$I,9,0)</f>
        <v>04-05/02/2026</v>
      </c>
      <c r="N6423" t="s">
        <v>8146</v>
      </c>
      <c r="O6423" s="37"/>
      <c r="R6423" s="4"/>
    </row>
    <row r="6424" spans="1:18" hidden="1" x14ac:dyDescent="0.2">
      <c r="A6424" s="19">
        <v>46037</v>
      </c>
      <c r="B6424" s="20">
        <v>3941</v>
      </c>
      <c r="C6424" s="16" t="s">
        <v>7954</v>
      </c>
      <c r="D6424" s="16" t="s">
        <v>8032</v>
      </c>
      <c r="E6424" s="33">
        <v>6057740</v>
      </c>
      <c r="F6424" s="8" t="s">
        <v>316</v>
      </c>
      <c r="G6424" s="33">
        <v>484619</v>
      </c>
      <c r="H6424" s="33">
        <v>6542359</v>
      </c>
      <c r="I6424" s="16" t="s">
        <v>1900</v>
      </c>
      <c r="J6424" s="16" t="s">
        <v>441</v>
      </c>
      <c r="K6424" s="1">
        <f>+VLOOKUP(B6424,[48]Sheet1!$A:$I,6,0)</f>
        <v>6057738</v>
      </c>
      <c r="L6424" s="1">
        <f t="shared" si="300"/>
        <v>-2</v>
      </c>
      <c r="M6424" s="6" t="str">
        <f>+VLOOKUP(B6424,[48]Sheet1!$A:$I,9,0)</f>
        <v>04-05/02/2026</v>
      </c>
      <c r="N6424" t="s">
        <v>8146</v>
      </c>
      <c r="O6424" s="37"/>
      <c r="R6424" s="4"/>
    </row>
    <row r="6425" spans="1:18" hidden="1" x14ac:dyDescent="0.2">
      <c r="A6425" s="19">
        <v>46038</v>
      </c>
      <c r="B6425" s="20">
        <v>3943</v>
      </c>
      <c r="C6425" s="16" t="s">
        <v>7954</v>
      </c>
      <c r="D6425" s="16" t="s">
        <v>8033</v>
      </c>
      <c r="E6425" s="33">
        <v>1822480</v>
      </c>
      <c r="F6425" s="8" t="s">
        <v>316</v>
      </c>
      <c r="G6425" s="33">
        <v>145798</v>
      </c>
      <c r="H6425" s="33">
        <v>1968278</v>
      </c>
      <c r="I6425" s="16" t="s">
        <v>2355</v>
      </c>
      <c r="J6425" s="16" t="s">
        <v>2013</v>
      </c>
      <c r="K6425" s="1">
        <f>+VLOOKUP(B6425,[48]Sheet1!$A:$I,6,0)</f>
        <v>1822475</v>
      </c>
      <c r="L6425" s="1">
        <f t="shared" si="300"/>
        <v>-5</v>
      </c>
      <c r="M6425" s="6" t="str">
        <f>+VLOOKUP(B6425,[48]Sheet1!$A:$I,9,0)</f>
        <v>04-05/02/2026</v>
      </c>
      <c r="N6425" t="s">
        <v>8146</v>
      </c>
      <c r="O6425" s="37"/>
      <c r="R6425" s="4"/>
    </row>
    <row r="6426" spans="1:18" hidden="1" x14ac:dyDescent="0.2">
      <c r="A6426" s="19">
        <v>46038</v>
      </c>
      <c r="B6426" s="20">
        <v>3946</v>
      </c>
      <c r="C6426" s="16" t="s">
        <v>7954</v>
      </c>
      <c r="D6426" s="16" t="s">
        <v>8034</v>
      </c>
      <c r="E6426" s="33">
        <v>5759520</v>
      </c>
      <c r="F6426" s="8" t="s">
        <v>316</v>
      </c>
      <c r="G6426" s="33">
        <v>460762</v>
      </c>
      <c r="H6426" s="33">
        <v>6220282</v>
      </c>
      <c r="I6426" s="16" t="s">
        <v>2355</v>
      </c>
      <c r="J6426" s="16" t="s">
        <v>2013</v>
      </c>
      <c r="K6426" s="1">
        <f>+VLOOKUP(B6426,[48]Sheet1!$A:$I,6,0)</f>
        <v>5759525</v>
      </c>
      <c r="L6426" s="1">
        <f t="shared" si="300"/>
        <v>5</v>
      </c>
      <c r="M6426" s="6" t="str">
        <f>+VLOOKUP(B6426,[48]Sheet1!$A:$I,9,0)</f>
        <v>04-05/02/2026</v>
      </c>
      <c r="N6426" t="s">
        <v>8146</v>
      </c>
      <c r="O6426" s="37"/>
      <c r="R6426" s="4"/>
    </row>
    <row r="6427" spans="1:18" hidden="1" x14ac:dyDescent="0.2">
      <c r="A6427" s="19">
        <v>46037</v>
      </c>
      <c r="B6427" s="20">
        <v>4078</v>
      </c>
      <c r="C6427" s="16" t="s">
        <v>7954</v>
      </c>
      <c r="D6427" s="16" t="s">
        <v>8035</v>
      </c>
      <c r="E6427" s="33">
        <v>932890</v>
      </c>
      <c r="F6427" s="8" t="s">
        <v>316</v>
      </c>
      <c r="G6427" s="33">
        <v>74631</v>
      </c>
      <c r="H6427" s="33">
        <v>1007521</v>
      </c>
      <c r="I6427" s="16" t="s">
        <v>1893</v>
      </c>
      <c r="J6427" s="16" t="s">
        <v>375</v>
      </c>
      <c r="K6427" s="1">
        <f>+VLOOKUP(B6427,[48]Sheet1!$A:$I,6,0)</f>
        <v>932888</v>
      </c>
      <c r="L6427" s="1">
        <f t="shared" si="300"/>
        <v>-2</v>
      </c>
      <c r="M6427" s="6" t="str">
        <f>+VLOOKUP(B6427,[48]Sheet1!$A:$I,9,0)</f>
        <v>04-05/02/2026</v>
      </c>
      <c r="N6427" t="s">
        <v>8146</v>
      </c>
      <c r="O6427" s="37"/>
      <c r="R6427" s="4"/>
    </row>
    <row r="6428" spans="1:18" hidden="1" x14ac:dyDescent="0.2">
      <c r="A6428" s="19">
        <v>46041</v>
      </c>
      <c r="B6428" s="20">
        <v>4794</v>
      </c>
      <c r="C6428" s="16" t="s">
        <v>7954</v>
      </c>
      <c r="D6428" s="16" t="s">
        <v>8036</v>
      </c>
      <c r="E6428" s="33">
        <v>1840000</v>
      </c>
      <c r="F6428" s="8" t="s">
        <v>316</v>
      </c>
      <c r="G6428" s="33">
        <v>147200</v>
      </c>
      <c r="H6428" s="33">
        <v>1987200</v>
      </c>
      <c r="I6428" s="16" t="s">
        <v>1893</v>
      </c>
      <c r="J6428" s="16" t="s">
        <v>375</v>
      </c>
      <c r="K6428" s="1">
        <f>+VLOOKUP(B6428,[48]Sheet1!$A:$I,6,0)</f>
        <v>1840000</v>
      </c>
      <c r="L6428" s="1">
        <f t="shared" si="300"/>
        <v>0</v>
      </c>
      <c r="M6428" s="6" t="str">
        <f>+VLOOKUP(B6428,[48]Sheet1!$A:$I,9,0)</f>
        <v>04-05/02/2026</v>
      </c>
      <c r="N6428" t="s">
        <v>8146</v>
      </c>
      <c r="O6428" s="37"/>
      <c r="R6428" s="4"/>
    </row>
    <row r="6429" spans="1:18" hidden="1" x14ac:dyDescent="0.2">
      <c r="A6429" s="19">
        <v>46041</v>
      </c>
      <c r="B6429" s="20">
        <v>5160</v>
      </c>
      <c r="C6429" s="16" t="s">
        <v>7954</v>
      </c>
      <c r="D6429" s="16" t="s">
        <v>8037</v>
      </c>
      <c r="E6429" s="33">
        <v>474325</v>
      </c>
      <c r="F6429" s="8" t="s">
        <v>316</v>
      </c>
      <c r="G6429" s="33">
        <v>37946</v>
      </c>
      <c r="H6429" s="33">
        <v>512271</v>
      </c>
      <c r="I6429" s="16" t="s">
        <v>944</v>
      </c>
      <c r="J6429" s="16" t="s">
        <v>319</v>
      </c>
      <c r="K6429" s="1">
        <f>+VLOOKUP(B6429,[48]Sheet1!$A:$I,6,0)</f>
        <v>474325</v>
      </c>
      <c r="L6429" s="1">
        <f t="shared" si="300"/>
        <v>0</v>
      </c>
      <c r="M6429" s="6" t="str">
        <f>+VLOOKUP(B6429,[48]Sheet1!$A:$I,9,0)</f>
        <v>04-05/02/2026</v>
      </c>
      <c r="N6429" t="s">
        <v>8146</v>
      </c>
      <c r="O6429" s="37"/>
      <c r="R6429" s="4"/>
    </row>
    <row r="6430" spans="1:18" hidden="1" x14ac:dyDescent="0.2">
      <c r="A6430" s="19">
        <v>46041</v>
      </c>
      <c r="B6430" s="20">
        <v>5161</v>
      </c>
      <c r="C6430" s="16" t="s">
        <v>7954</v>
      </c>
      <c r="D6430" s="16" t="s">
        <v>8038</v>
      </c>
      <c r="E6430" s="33">
        <v>501830</v>
      </c>
      <c r="F6430" s="8" t="s">
        <v>316</v>
      </c>
      <c r="G6430" s="33">
        <v>40146</v>
      </c>
      <c r="H6430" s="33">
        <v>541976</v>
      </c>
      <c r="I6430" s="16" t="s">
        <v>944</v>
      </c>
      <c r="J6430" s="16" t="s">
        <v>319</v>
      </c>
      <c r="K6430" s="1">
        <f>+VLOOKUP(B6430,[48]Sheet1!$A:$I,6,0)</f>
        <v>501825</v>
      </c>
      <c r="L6430" s="1">
        <f t="shared" si="300"/>
        <v>-5</v>
      </c>
      <c r="M6430" s="6" t="str">
        <f>+VLOOKUP(B6430,[48]Sheet1!$A:$I,9,0)</f>
        <v>04-05/02/2026</v>
      </c>
      <c r="N6430" t="s">
        <v>8146</v>
      </c>
      <c r="O6430" s="37"/>
      <c r="R6430" s="4"/>
    </row>
    <row r="6431" spans="1:18" hidden="1" x14ac:dyDescent="0.2">
      <c r="A6431" s="19">
        <v>46041</v>
      </c>
      <c r="B6431" s="20">
        <v>5162</v>
      </c>
      <c r="C6431" s="16" t="s">
        <v>7954</v>
      </c>
      <c r="D6431" s="16" t="s">
        <v>8039</v>
      </c>
      <c r="E6431" s="33">
        <v>2893620</v>
      </c>
      <c r="F6431" s="8" t="s">
        <v>316</v>
      </c>
      <c r="G6431" s="33">
        <v>231490</v>
      </c>
      <c r="H6431" s="33">
        <v>3125110</v>
      </c>
      <c r="I6431" s="16" t="s">
        <v>431</v>
      </c>
      <c r="J6431" s="16" t="s">
        <v>2857</v>
      </c>
      <c r="K6431" s="1">
        <f>+VLOOKUP(B6431,[48]Sheet1!$A:$I,6,0)</f>
        <v>2893625</v>
      </c>
      <c r="L6431" s="1">
        <f t="shared" si="300"/>
        <v>5</v>
      </c>
      <c r="M6431" s="6" t="str">
        <f>+VLOOKUP(B6431,[48]Sheet1!$A:$I,9,0)</f>
        <v>04-05/02/2026</v>
      </c>
      <c r="N6431" t="s">
        <v>8146</v>
      </c>
      <c r="O6431" s="37"/>
      <c r="R6431" s="4"/>
    </row>
    <row r="6432" spans="1:18" hidden="1" x14ac:dyDescent="0.2">
      <c r="A6432" s="19">
        <v>46041</v>
      </c>
      <c r="B6432" s="20">
        <v>5163</v>
      </c>
      <c r="C6432" s="16" t="s">
        <v>7954</v>
      </c>
      <c r="D6432" s="16" t="s">
        <v>8040</v>
      </c>
      <c r="E6432" s="33">
        <v>474325</v>
      </c>
      <c r="F6432" s="8" t="s">
        <v>316</v>
      </c>
      <c r="G6432" s="33">
        <v>37946</v>
      </c>
      <c r="H6432" s="33">
        <v>512271</v>
      </c>
      <c r="I6432" s="16" t="s">
        <v>1554</v>
      </c>
      <c r="J6432" s="16" t="s">
        <v>2830</v>
      </c>
      <c r="K6432" s="1">
        <f>+VLOOKUP(B6432,[48]Sheet1!$A:$I,6,0)</f>
        <v>474325</v>
      </c>
      <c r="L6432" s="1">
        <f t="shared" si="300"/>
        <v>0</v>
      </c>
      <c r="M6432" s="6" t="str">
        <f>+VLOOKUP(B6432,[48]Sheet1!$A:$I,9,0)</f>
        <v>04-05/02/2026</v>
      </c>
      <c r="N6432" t="s">
        <v>8146</v>
      </c>
      <c r="O6432" s="37"/>
      <c r="R6432" s="4"/>
    </row>
    <row r="6433" spans="1:18" hidden="1" x14ac:dyDescent="0.2">
      <c r="A6433" s="19">
        <v>46041</v>
      </c>
      <c r="B6433" s="20">
        <v>5164</v>
      </c>
      <c r="C6433" s="16" t="s">
        <v>7954</v>
      </c>
      <c r="D6433" s="16" t="s">
        <v>8041</v>
      </c>
      <c r="E6433" s="33">
        <v>3462885</v>
      </c>
      <c r="F6433" s="8" t="s">
        <v>316</v>
      </c>
      <c r="G6433" s="33">
        <v>277031</v>
      </c>
      <c r="H6433" s="33">
        <v>3739916</v>
      </c>
      <c r="I6433" s="16" t="s">
        <v>1554</v>
      </c>
      <c r="J6433" s="16" t="s">
        <v>2830</v>
      </c>
      <c r="K6433" s="1">
        <f>+VLOOKUP(B6433,[48]Sheet1!$A:$I,6,0)</f>
        <v>3462888</v>
      </c>
      <c r="L6433" s="1">
        <f t="shared" si="300"/>
        <v>3</v>
      </c>
      <c r="M6433" s="6" t="str">
        <f>+VLOOKUP(B6433,[48]Sheet1!$A:$I,9,0)</f>
        <v>04-05/02/2026</v>
      </c>
      <c r="N6433" t="s">
        <v>8146</v>
      </c>
      <c r="O6433" s="37"/>
      <c r="R6433" s="4"/>
    </row>
    <row r="6434" spans="1:18" hidden="1" x14ac:dyDescent="0.2">
      <c r="A6434" s="19">
        <v>46041</v>
      </c>
      <c r="B6434" s="20">
        <v>5165</v>
      </c>
      <c r="C6434" s="16" t="s">
        <v>7954</v>
      </c>
      <c r="D6434" s="16" t="s">
        <v>8042</v>
      </c>
      <c r="E6434" s="33">
        <v>1928880</v>
      </c>
      <c r="F6434" s="8" t="s">
        <v>316</v>
      </c>
      <c r="G6434" s="33">
        <v>154310</v>
      </c>
      <c r="H6434" s="33">
        <v>2083190</v>
      </c>
      <c r="I6434" s="16" t="s">
        <v>2818</v>
      </c>
      <c r="J6434" s="16" t="s">
        <v>364</v>
      </c>
      <c r="K6434" s="1">
        <f>+VLOOKUP(B6434,[48]Sheet1!$A:$I,6,0)</f>
        <v>1928875</v>
      </c>
      <c r="L6434" s="1">
        <f t="shared" si="300"/>
        <v>-5</v>
      </c>
      <c r="M6434" s="6" t="str">
        <f>+VLOOKUP(B6434,[48]Sheet1!$A:$I,9,0)</f>
        <v>04-05/02/2026</v>
      </c>
      <c r="N6434" t="s">
        <v>8146</v>
      </c>
      <c r="O6434" s="37"/>
      <c r="R6434" s="4"/>
    </row>
    <row r="6435" spans="1:18" hidden="1" x14ac:dyDescent="0.2">
      <c r="A6435" s="19">
        <v>46041</v>
      </c>
      <c r="B6435" s="20">
        <v>5166</v>
      </c>
      <c r="C6435" s="16" t="s">
        <v>7954</v>
      </c>
      <c r="D6435" s="16" t="s">
        <v>8043</v>
      </c>
      <c r="E6435" s="33">
        <v>4397770</v>
      </c>
      <c r="F6435" s="8" t="s">
        <v>316</v>
      </c>
      <c r="G6435" s="33">
        <v>351822</v>
      </c>
      <c r="H6435" s="33">
        <v>4749592</v>
      </c>
      <c r="I6435" s="16" t="s">
        <v>24</v>
      </c>
      <c r="J6435" s="16" t="s">
        <v>349</v>
      </c>
      <c r="K6435" s="1">
        <f>+VLOOKUP(B6435,[48]Sheet1!$A:$I,6,0)</f>
        <v>4397775</v>
      </c>
      <c r="L6435" s="1">
        <f t="shared" si="300"/>
        <v>5</v>
      </c>
      <c r="M6435" s="6" t="str">
        <f>+VLOOKUP(B6435,[48]Sheet1!$A:$I,9,0)</f>
        <v>04-05/02/2026</v>
      </c>
      <c r="N6435" t="s">
        <v>8146</v>
      </c>
      <c r="O6435" s="37"/>
      <c r="R6435" s="4"/>
    </row>
    <row r="6436" spans="1:18" hidden="1" x14ac:dyDescent="0.2">
      <c r="A6436" s="19">
        <v>46042</v>
      </c>
      <c r="B6436" s="20">
        <v>5167</v>
      </c>
      <c r="C6436" s="16" t="s">
        <v>7954</v>
      </c>
      <c r="D6436" s="16" t="s">
        <v>8044</v>
      </c>
      <c r="E6436" s="33">
        <v>4822200</v>
      </c>
      <c r="F6436" s="8" t="s">
        <v>316</v>
      </c>
      <c r="G6436" s="33">
        <v>385776</v>
      </c>
      <c r="H6436" s="33">
        <v>5207976</v>
      </c>
      <c r="I6436" s="16" t="s">
        <v>1222</v>
      </c>
      <c r="J6436" s="16" t="s">
        <v>915</v>
      </c>
      <c r="K6436" s="1">
        <f>+VLOOKUP(B6436,[48]Sheet1!$A:$I,6,0)</f>
        <v>4822200</v>
      </c>
      <c r="L6436" s="1">
        <f t="shared" si="300"/>
        <v>0</v>
      </c>
      <c r="M6436" s="6" t="str">
        <f>+VLOOKUP(B6436,[48]Sheet1!$A:$I,9,0)</f>
        <v>04-05/02/2026</v>
      </c>
      <c r="N6436" t="s">
        <v>8146</v>
      </c>
      <c r="O6436" s="37"/>
      <c r="R6436" s="4"/>
    </row>
    <row r="6437" spans="1:18" hidden="1" x14ac:dyDescent="0.2">
      <c r="A6437" s="19">
        <v>46042</v>
      </c>
      <c r="B6437" s="20">
        <v>5168</v>
      </c>
      <c r="C6437" s="16" t="s">
        <v>7954</v>
      </c>
      <c r="D6437" s="16" t="s">
        <v>8045</v>
      </c>
      <c r="E6437" s="33">
        <v>725000</v>
      </c>
      <c r="F6437" s="8" t="s">
        <v>316</v>
      </c>
      <c r="G6437" s="33">
        <v>58000</v>
      </c>
      <c r="H6437" s="33">
        <v>783000</v>
      </c>
      <c r="I6437" s="16" t="s">
        <v>2119</v>
      </c>
      <c r="J6437" s="16" t="s">
        <v>1150</v>
      </c>
      <c r="K6437" s="1">
        <f>+VLOOKUP(B6437,[48]Sheet1!$A:$I,6,0)</f>
        <v>725000</v>
      </c>
      <c r="L6437" s="1">
        <f t="shared" si="300"/>
        <v>0</v>
      </c>
      <c r="M6437" s="6" t="str">
        <f>+VLOOKUP(B6437,[48]Sheet1!$A:$I,9,0)</f>
        <v>04-05/02/2026</v>
      </c>
      <c r="N6437" t="s">
        <v>8146</v>
      </c>
      <c r="O6437" s="37"/>
      <c r="R6437" s="4"/>
    </row>
    <row r="6438" spans="1:18" hidden="1" x14ac:dyDescent="0.2">
      <c r="A6438" s="19">
        <v>46042</v>
      </c>
      <c r="B6438" s="20">
        <v>5169</v>
      </c>
      <c r="C6438" s="16" t="s">
        <v>7954</v>
      </c>
      <c r="D6438" s="16" t="s">
        <v>8046</v>
      </c>
      <c r="E6438" s="33">
        <v>4436424</v>
      </c>
      <c r="F6438" s="8" t="s">
        <v>316</v>
      </c>
      <c r="G6438" s="33">
        <v>354914</v>
      </c>
      <c r="H6438" s="33">
        <v>4791338</v>
      </c>
      <c r="I6438" s="16" t="s">
        <v>2119</v>
      </c>
      <c r="J6438" s="16" t="s">
        <v>1150</v>
      </c>
      <c r="K6438" s="1">
        <f>+VLOOKUP(B6438,[48]Sheet1!$A:$I,6,0)</f>
        <v>4436425</v>
      </c>
      <c r="L6438" s="1">
        <f t="shared" si="300"/>
        <v>1</v>
      </c>
      <c r="M6438" s="6" t="str">
        <f>+VLOOKUP(B6438,[48]Sheet1!$A:$I,9,0)</f>
        <v>04-05/02/2026</v>
      </c>
      <c r="N6438" t="s">
        <v>8146</v>
      </c>
      <c r="O6438" s="37"/>
      <c r="R6438" s="4"/>
    </row>
    <row r="6439" spans="1:18" hidden="1" x14ac:dyDescent="0.2">
      <c r="A6439" s="19">
        <v>46042</v>
      </c>
      <c r="B6439" s="20">
        <v>5170</v>
      </c>
      <c r="C6439" s="16" t="s">
        <v>7954</v>
      </c>
      <c r="D6439" s="16" t="s">
        <v>8047</v>
      </c>
      <c r="E6439" s="33">
        <v>2024120</v>
      </c>
      <c r="F6439" s="8" t="s">
        <v>316</v>
      </c>
      <c r="G6439" s="33">
        <v>161930</v>
      </c>
      <c r="H6439" s="33">
        <v>2186050</v>
      </c>
      <c r="I6439" s="16" t="s">
        <v>2119</v>
      </c>
      <c r="J6439" s="16" t="s">
        <v>1150</v>
      </c>
      <c r="K6439" s="1">
        <f>+VLOOKUP(B6439,[48]Sheet1!$A:$I,6,0)</f>
        <v>2024125</v>
      </c>
      <c r="L6439" s="1">
        <f t="shared" si="300"/>
        <v>5</v>
      </c>
      <c r="M6439" s="6" t="str">
        <f>+VLOOKUP(B6439,[48]Sheet1!$A:$I,9,0)</f>
        <v>04-05/02/2026</v>
      </c>
      <c r="N6439" t="s">
        <v>8146</v>
      </c>
      <c r="O6439" s="37"/>
      <c r="R6439" s="4"/>
    </row>
    <row r="6440" spans="1:18" hidden="1" x14ac:dyDescent="0.2">
      <c r="A6440" s="19">
        <v>46042</v>
      </c>
      <c r="B6440" s="20">
        <v>5171</v>
      </c>
      <c r="C6440" s="16" t="s">
        <v>7954</v>
      </c>
      <c r="D6440" s="16" t="s">
        <v>8048</v>
      </c>
      <c r="E6440" s="33">
        <v>474325</v>
      </c>
      <c r="F6440" s="8" t="s">
        <v>316</v>
      </c>
      <c r="G6440" s="33">
        <v>37946</v>
      </c>
      <c r="H6440" s="33">
        <v>512271</v>
      </c>
      <c r="I6440" s="16" t="s">
        <v>2119</v>
      </c>
      <c r="J6440" s="16" t="s">
        <v>1150</v>
      </c>
      <c r="K6440" s="1">
        <f>+VLOOKUP(B6440,[48]Sheet1!$A:$I,6,0)</f>
        <v>474325</v>
      </c>
      <c r="L6440" s="1">
        <f t="shared" si="300"/>
        <v>0</v>
      </c>
      <c r="M6440" s="6" t="str">
        <f>+VLOOKUP(B6440,[48]Sheet1!$A:$I,9,0)</f>
        <v>04-05/02/2026</v>
      </c>
      <c r="N6440" t="s">
        <v>8146</v>
      </c>
      <c r="O6440" s="37"/>
      <c r="R6440" s="4"/>
    </row>
    <row r="6441" spans="1:18" hidden="1" x14ac:dyDescent="0.2">
      <c r="A6441" s="19">
        <v>46036</v>
      </c>
      <c r="B6441" s="20">
        <v>5172</v>
      </c>
      <c r="C6441" s="16" t="s">
        <v>7954</v>
      </c>
      <c r="D6441" s="16" t="s">
        <v>8049</v>
      </c>
      <c r="E6441" s="33">
        <v>13057840</v>
      </c>
      <c r="F6441" s="8" t="s">
        <v>316</v>
      </c>
      <c r="G6441" s="33">
        <v>1044627</v>
      </c>
      <c r="H6441" s="33">
        <v>14102467</v>
      </c>
      <c r="I6441" s="16" t="s">
        <v>2818</v>
      </c>
      <c r="J6441" s="16" t="s">
        <v>364</v>
      </c>
      <c r="K6441" s="1">
        <f>+VLOOKUP(B6441,[48]Sheet1!$A:$I,6,0)</f>
        <v>13057838</v>
      </c>
      <c r="L6441" s="1">
        <f t="shared" si="300"/>
        <v>-2</v>
      </c>
      <c r="M6441" s="6" t="str">
        <f>+VLOOKUP(B6441,[48]Sheet1!$A:$I,9,0)</f>
        <v>04-05/02/2026</v>
      </c>
      <c r="N6441" t="s">
        <v>8146</v>
      </c>
      <c r="O6441" s="37"/>
      <c r="R6441" s="4"/>
    </row>
    <row r="6442" spans="1:18" hidden="1" x14ac:dyDescent="0.2">
      <c r="A6442" s="19">
        <v>46038</v>
      </c>
      <c r="B6442" s="20">
        <v>5250</v>
      </c>
      <c r="C6442" s="16" t="s">
        <v>7954</v>
      </c>
      <c r="D6442" s="16" t="s">
        <v>8050</v>
      </c>
      <c r="E6442" s="33">
        <v>2484570</v>
      </c>
      <c r="F6442" s="8" t="s">
        <v>316</v>
      </c>
      <c r="G6442" s="33">
        <v>198766</v>
      </c>
      <c r="H6442" s="33">
        <v>2683336</v>
      </c>
      <c r="I6442" s="16" t="s">
        <v>1893</v>
      </c>
      <c r="J6442" s="16" t="s">
        <v>375</v>
      </c>
      <c r="K6442" s="1">
        <f>+VLOOKUP(B6442,[48]Sheet1!$A:$I,6,0)</f>
        <v>2484575</v>
      </c>
      <c r="L6442" s="1">
        <f t="shared" si="300"/>
        <v>5</v>
      </c>
      <c r="M6442" s="6" t="str">
        <f>+VLOOKUP(B6442,[48]Sheet1!$A:$I,9,0)</f>
        <v>04-05/02/2026</v>
      </c>
      <c r="N6442" t="s">
        <v>8146</v>
      </c>
      <c r="O6442" s="37"/>
      <c r="R6442" s="4"/>
    </row>
    <row r="6443" spans="1:18" hidden="1" x14ac:dyDescent="0.2">
      <c r="A6443" s="19">
        <v>46038</v>
      </c>
      <c r="B6443" s="20">
        <v>5251</v>
      </c>
      <c r="C6443" s="16" t="s">
        <v>7954</v>
      </c>
      <c r="D6443" s="16" t="s">
        <v>8051</v>
      </c>
      <c r="E6443" s="33">
        <v>725000</v>
      </c>
      <c r="F6443" s="8" t="s">
        <v>316</v>
      </c>
      <c r="G6443" s="33">
        <v>58000</v>
      </c>
      <c r="H6443" s="33">
        <v>783000</v>
      </c>
      <c r="I6443" s="16" t="s">
        <v>1893</v>
      </c>
      <c r="J6443" s="16" t="s">
        <v>375</v>
      </c>
      <c r="K6443" s="1">
        <f>+VLOOKUP(B6443,[48]Sheet1!$A:$I,6,0)</f>
        <v>725000</v>
      </c>
      <c r="L6443" s="1">
        <f t="shared" si="300"/>
        <v>0</v>
      </c>
      <c r="M6443" s="6" t="str">
        <f>+VLOOKUP(B6443,[48]Sheet1!$A:$I,9,0)</f>
        <v>04-05/02/2026</v>
      </c>
      <c r="N6443" t="s">
        <v>8146</v>
      </c>
      <c r="O6443" s="37"/>
      <c r="R6443" s="4"/>
    </row>
    <row r="6444" spans="1:18" hidden="1" x14ac:dyDescent="0.2">
      <c r="A6444" s="19">
        <v>46038</v>
      </c>
      <c r="B6444" s="20">
        <v>5252</v>
      </c>
      <c r="C6444" s="16" t="s">
        <v>7954</v>
      </c>
      <c r="D6444" s="16" t="s">
        <v>8052</v>
      </c>
      <c r="E6444" s="33">
        <v>3348180</v>
      </c>
      <c r="F6444" s="8" t="s">
        <v>316</v>
      </c>
      <c r="G6444" s="33">
        <v>267854</v>
      </c>
      <c r="H6444" s="33">
        <v>3616034</v>
      </c>
      <c r="I6444" s="16" t="s">
        <v>1893</v>
      </c>
      <c r="J6444" s="16" t="s">
        <v>375</v>
      </c>
      <c r="K6444" s="1">
        <f>+VLOOKUP(B6444,[48]Sheet1!$A:$I,6,0)</f>
        <v>3348175</v>
      </c>
      <c r="L6444" s="1">
        <f t="shared" si="300"/>
        <v>-5</v>
      </c>
      <c r="M6444" s="6" t="str">
        <f>+VLOOKUP(B6444,[48]Sheet1!$A:$I,9,0)</f>
        <v>04-05/02/2026</v>
      </c>
      <c r="N6444" t="s">
        <v>8146</v>
      </c>
      <c r="O6444" s="37"/>
      <c r="R6444" s="4"/>
    </row>
    <row r="6445" spans="1:18" hidden="1" x14ac:dyDescent="0.2">
      <c r="A6445" s="19">
        <v>46038</v>
      </c>
      <c r="B6445" s="20">
        <v>5299</v>
      </c>
      <c r="C6445" s="16" t="s">
        <v>7954</v>
      </c>
      <c r="D6445" s="16" t="s">
        <v>8053</v>
      </c>
      <c r="E6445" s="33">
        <v>36393664</v>
      </c>
      <c r="F6445" s="8" t="s">
        <v>316</v>
      </c>
      <c r="G6445" s="33">
        <v>2911493</v>
      </c>
      <c r="H6445" s="33">
        <v>39305157</v>
      </c>
      <c r="I6445" s="16" t="s">
        <v>1893</v>
      </c>
      <c r="J6445" s="16" t="s">
        <v>375</v>
      </c>
      <c r="K6445" s="1">
        <f>+VLOOKUP(B6445,[48]Sheet1!$A:$I,6,0)</f>
        <v>36393663</v>
      </c>
      <c r="L6445" s="1">
        <f t="shared" si="300"/>
        <v>-1</v>
      </c>
      <c r="M6445" s="6" t="str">
        <f>+VLOOKUP(B6445,[48]Sheet1!$A:$I,9,0)</f>
        <v>04-05/02/2026</v>
      </c>
      <c r="N6445" t="s">
        <v>8146</v>
      </c>
      <c r="O6445" s="37"/>
      <c r="R6445" s="4"/>
    </row>
    <row r="6446" spans="1:18" hidden="1" x14ac:dyDescent="0.2">
      <c r="A6446" s="19">
        <v>46044</v>
      </c>
      <c r="B6446" s="20">
        <v>5301</v>
      </c>
      <c r="C6446" s="16" t="s">
        <v>7954</v>
      </c>
      <c r="D6446" s="16" t="s">
        <v>8054</v>
      </c>
      <c r="E6446" s="33">
        <v>3291100</v>
      </c>
      <c r="F6446" s="8" t="s">
        <v>316</v>
      </c>
      <c r="G6446" s="33">
        <v>263288</v>
      </c>
      <c r="H6446" s="33">
        <v>3554388</v>
      </c>
      <c r="I6446" s="16" t="s">
        <v>24</v>
      </c>
      <c r="J6446" s="16" t="s">
        <v>349</v>
      </c>
      <c r="K6446" s="1">
        <f>+VLOOKUP(B6446,[48]Sheet1!$A:$I,6,0)</f>
        <v>3291100</v>
      </c>
      <c r="L6446" s="1">
        <f t="shared" si="300"/>
        <v>0</v>
      </c>
      <c r="M6446" s="6" t="str">
        <f>+VLOOKUP(B6446,[48]Sheet1!$A:$I,9,0)</f>
        <v>04-05/02/2026</v>
      </c>
      <c r="N6446" t="s">
        <v>8146</v>
      </c>
      <c r="O6446" s="37"/>
      <c r="R6446" s="4"/>
    </row>
    <row r="6447" spans="1:18" hidden="1" x14ac:dyDescent="0.2">
      <c r="A6447" s="19">
        <v>46044</v>
      </c>
      <c r="B6447" s="20">
        <v>5302</v>
      </c>
      <c r="C6447" s="16" t="s">
        <v>7954</v>
      </c>
      <c r="D6447" s="16" t="s">
        <v>8055</v>
      </c>
      <c r="E6447" s="33">
        <v>25711710</v>
      </c>
      <c r="F6447" s="8" t="s">
        <v>316</v>
      </c>
      <c r="G6447" s="33">
        <v>2056937</v>
      </c>
      <c r="H6447" s="33">
        <v>27768647</v>
      </c>
      <c r="I6447" s="16" t="s">
        <v>124</v>
      </c>
      <c r="J6447" s="16" t="s">
        <v>1197</v>
      </c>
      <c r="K6447" s="1">
        <f>+VLOOKUP(B6447,[48]Sheet1!$A:$I,6,0)</f>
        <v>25711713</v>
      </c>
      <c r="L6447" s="1">
        <f t="shared" si="300"/>
        <v>3</v>
      </c>
      <c r="M6447" s="6" t="str">
        <f>+VLOOKUP(B6447,[48]Sheet1!$A:$I,9,0)</f>
        <v>04-05/02/2026</v>
      </c>
      <c r="N6447" t="s">
        <v>8146</v>
      </c>
      <c r="O6447" s="37"/>
      <c r="R6447" s="4"/>
    </row>
    <row r="6448" spans="1:18" hidden="1" x14ac:dyDescent="0.2">
      <c r="A6448" s="19">
        <v>46044</v>
      </c>
      <c r="B6448" s="20">
        <v>5303</v>
      </c>
      <c r="C6448" s="16" t="s">
        <v>7954</v>
      </c>
      <c r="D6448" s="16" t="s">
        <v>8056</v>
      </c>
      <c r="E6448" s="33">
        <v>10045400</v>
      </c>
      <c r="F6448" s="8" t="s">
        <v>316</v>
      </c>
      <c r="G6448" s="33">
        <v>803632</v>
      </c>
      <c r="H6448" s="33">
        <v>10849032</v>
      </c>
      <c r="I6448" s="16" t="s">
        <v>2818</v>
      </c>
      <c r="J6448" s="16" t="s">
        <v>364</v>
      </c>
      <c r="K6448" s="1">
        <f>+VLOOKUP(B6448,[48]Sheet1!$A:$I,6,0)</f>
        <v>10045400</v>
      </c>
      <c r="L6448" s="1">
        <f t="shared" si="300"/>
        <v>0</v>
      </c>
      <c r="M6448" s="6" t="str">
        <f>+VLOOKUP(B6448,[48]Sheet1!$A:$I,9,0)</f>
        <v>04-05/02/2026</v>
      </c>
      <c r="N6448" t="s">
        <v>8146</v>
      </c>
      <c r="O6448" s="37"/>
      <c r="R6448" s="4"/>
    </row>
    <row r="6449" spans="1:18" hidden="1" x14ac:dyDescent="0.2">
      <c r="A6449" s="19">
        <v>46044</v>
      </c>
      <c r="B6449" s="20">
        <v>5304</v>
      </c>
      <c r="C6449" s="16" t="s">
        <v>7954</v>
      </c>
      <c r="D6449" s="16" t="s">
        <v>8057</v>
      </c>
      <c r="E6449" s="33">
        <v>1425000</v>
      </c>
      <c r="F6449" s="8" t="s">
        <v>316</v>
      </c>
      <c r="G6449" s="33">
        <v>114000</v>
      </c>
      <c r="H6449" s="33">
        <v>1539000</v>
      </c>
      <c r="I6449" s="16" t="s">
        <v>2354</v>
      </c>
      <c r="J6449" s="16" t="s">
        <v>442</v>
      </c>
      <c r="K6449" s="1">
        <f>+VLOOKUP(B6449,[48]Sheet1!$A:$I,6,0)</f>
        <v>1425000</v>
      </c>
      <c r="L6449" s="1">
        <f t="shared" si="300"/>
        <v>0</v>
      </c>
      <c r="M6449" s="6" t="str">
        <f>+VLOOKUP(B6449,[48]Sheet1!$A:$I,9,0)</f>
        <v>04-05/02/2026</v>
      </c>
      <c r="N6449" t="s">
        <v>8146</v>
      </c>
      <c r="O6449" s="37"/>
      <c r="R6449" s="4"/>
    </row>
    <row r="6450" spans="1:18" hidden="1" x14ac:dyDescent="0.2">
      <c r="A6450" s="19">
        <v>46044</v>
      </c>
      <c r="B6450" s="20">
        <v>5305</v>
      </c>
      <c r="C6450" s="16" t="s">
        <v>7954</v>
      </c>
      <c r="D6450" s="16" t="s">
        <v>8058</v>
      </c>
      <c r="E6450" s="33">
        <v>3397500</v>
      </c>
      <c r="F6450" s="8" t="s">
        <v>316</v>
      </c>
      <c r="G6450" s="33">
        <v>271800</v>
      </c>
      <c r="H6450" s="33">
        <v>3669300</v>
      </c>
      <c r="I6450" s="16" t="s">
        <v>2354</v>
      </c>
      <c r="J6450" s="16" t="s">
        <v>442</v>
      </c>
      <c r="K6450" s="1">
        <f>+VLOOKUP(B6450,[48]Sheet1!$A:$I,6,0)</f>
        <v>3397500</v>
      </c>
      <c r="L6450" s="1">
        <f t="shared" si="300"/>
        <v>0</v>
      </c>
      <c r="M6450" s="6" t="str">
        <f>+VLOOKUP(B6450,[48]Sheet1!$A:$I,9,0)</f>
        <v>04-05/02/2026</v>
      </c>
      <c r="N6450" t="s">
        <v>8146</v>
      </c>
      <c r="O6450" s="37"/>
      <c r="R6450" s="4"/>
    </row>
    <row r="6451" spans="1:18" hidden="1" x14ac:dyDescent="0.2">
      <c r="A6451" s="19">
        <v>46044</v>
      </c>
      <c r="B6451" s="20">
        <v>5306</v>
      </c>
      <c r="C6451" s="16" t="s">
        <v>7954</v>
      </c>
      <c r="D6451" s="16" t="s">
        <v>8059</v>
      </c>
      <c r="E6451" s="33">
        <v>3849940</v>
      </c>
      <c r="F6451" s="8" t="s">
        <v>316</v>
      </c>
      <c r="G6451" s="33">
        <v>307995</v>
      </c>
      <c r="H6451" s="33">
        <v>4157935</v>
      </c>
      <c r="I6451" s="16" t="s">
        <v>1554</v>
      </c>
      <c r="J6451" s="16" t="s">
        <v>2830</v>
      </c>
      <c r="K6451" s="1">
        <f>+VLOOKUP(B6451,[48]Sheet1!$A:$I,6,0)</f>
        <v>3849938</v>
      </c>
      <c r="L6451" s="1">
        <f t="shared" si="300"/>
        <v>-2</v>
      </c>
      <c r="M6451" s="6" t="str">
        <f>+VLOOKUP(B6451,[48]Sheet1!$A:$I,9,0)</f>
        <v>04-05/02/2026</v>
      </c>
      <c r="N6451" t="s">
        <v>8146</v>
      </c>
      <c r="O6451" s="37"/>
      <c r="R6451" s="4"/>
    </row>
    <row r="6452" spans="1:18" hidden="1" x14ac:dyDescent="0.2">
      <c r="A6452" s="19">
        <v>46044</v>
      </c>
      <c r="B6452" s="20">
        <v>5307</v>
      </c>
      <c r="C6452" s="16" t="s">
        <v>7954</v>
      </c>
      <c r="D6452" s="16" t="s">
        <v>8060</v>
      </c>
      <c r="E6452" s="33">
        <v>2024120</v>
      </c>
      <c r="F6452" s="8" t="s">
        <v>316</v>
      </c>
      <c r="G6452" s="33">
        <v>161930</v>
      </c>
      <c r="H6452" s="33">
        <v>2186050</v>
      </c>
      <c r="I6452" s="16" t="s">
        <v>1796</v>
      </c>
      <c r="J6452" s="16" t="s">
        <v>913</v>
      </c>
      <c r="K6452" s="1">
        <f>+VLOOKUP(B6452,[48]Sheet1!$A:$I,6,0)</f>
        <v>2024125</v>
      </c>
      <c r="L6452" s="1">
        <f t="shared" si="300"/>
        <v>5</v>
      </c>
      <c r="M6452" s="6" t="str">
        <f>+VLOOKUP(B6452,[48]Sheet1!$A:$I,9,0)</f>
        <v>04-05/02/2026</v>
      </c>
      <c r="N6452" t="s">
        <v>8146</v>
      </c>
      <c r="O6452" s="37"/>
      <c r="R6452" s="4"/>
    </row>
    <row r="6453" spans="1:18" hidden="1" x14ac:dyDescent="0.2">
      <c r="A6453" s="19">
        <v>46044</v>
      </c>
      <c r="B6453" s="20">
        <v>5308</v>
      </c>
      <c r="C6453" s="16" t="s">
        <v>7954</v>
      </c>
      <c r="D6453" s="16" t="s">
        <v>8061</v>
      </c>
      <c r="E6453" s="33">
        <v>19565740</v>
      </c>
      <c r="F6453" s="8" t="s">
        <v>316</v>
      </c>
      <c r="G6453" s="33">
        <v>1565259</v>
      </c>
      <c r="H6453" s="33">
        <v>21130999</v>
      </c>
      <c r="I6453" s="16" t="s">
        <v>2339</v>
      </c>
      <c r="J6453" s="16" t="s">
        <v>1408</v>
      </c>
      <c r="K6453" s="1">
        <f>+VLOOKUP(B6453,[48]Sheet1!$A:$I,6,0)</f>
        <v>19565738</v>
      </c>
      <c r="L6453" s="1">
        <f t="shared" si="300"/>
        <v>-2</v>
      </c>
      <c r="M6453" s="6" t="str">
        <f>+VLOOKUP(B6453,[48]Sheet1!$A:$I,9,0)</f>
        <v>04-05/02/2026</v>
      </c>
      <c r="N6453" t="s">
        <v>8146</v>
      </c>
      <c r="O6453" s="37"/>
      <c r="R6453" s="4"/>
    </row>
    <row r="6454" spans="1:18" hidden="1" x14ac:dyDescent="0.2">
      <c r="A6454" s="19">
        <v>46044</v>
      </c>
      <c r="B6454" s="20">
        <v>5309</v>
      </c>
      <c r="C6454" s="16" t="s">
        <v>7954</v>
      </c>
      <c r="D6454" s="16" t="s">
        <v>8062</v>
      </c>
      <c r="E6454" s="33">
        <v>4822200</v>
      </c>
      <c r="F6454" s="8" t="s">
        <v>316</v>
      </c>
      <c r="G6454" s="33">
        <v>385776</v>
      </c>
      <c r="H6454" s="33">
        <v>5207976</v>
      </c>
      <c r="I6454" s="16" t="s">
        <v>2339</v>
      </c>
      <c r="J6454" s="16" t="s">
        <v>1408</v>
      </c>
      <c r="K6454" s="1">
        <f>+VLOOKUP(B6454,[48]Sheet1!$A:$I,6,0)</f>
        <v>4822200</v>
      </c>
      <c r="L6454" s="1">
        <f t="shared" si="300"/>
        <v>0</v>
      </c>
      <c r="M6454" s="6" t="str">
        <f>+VLOOKUP(B6454,[48]Sheet1!$A:$I,9,0)</f>
        <v>04-05/02/2026</v>
      </c>
      <c r="N6454" t="s">
        <v>8146</v>
      </c>
      <c r="O6454" s="37"/>
      <c r="R6454" s="4"/>
    </row>
    <row r="6455" spans="1:18" hidden="1" x14ac:dyDescent="0.2">
      <c r="A6455" s="19">
        <v>46044</v>
      </c>
      <c r="B6455" s="20">
        <v>5310</v>
      </c>
      <c r="C6455" s="16" t="s">
        <v>7954</v>
      </c>
      <c r="D6455" s="16" t="s">
        <v>8063</v>
      </c>
      <c r="E6455" s="33">
        <v>1928880</v>
      </c>
      <c r="F6455" s="8" t="s">
        <v>316</v>
      </c>
      <c r="G6455" s="33">
        <v>154310</v>
      </c>
      <c r="H6455" s="33">
        <v>2083190</v>
      </c>
      <c r="I6455" s="16" t="s">
        <v>944</v>
      </c>
      <c r="J6455" s="16" t="s">
        <v>319</v>
      </c>
      <c r="K6455" s="1">
        <f>+VLOOKUP(B6455,[48]Sheet1!$A:$I,6,0)</f>
        <v>1928875</v>
      </c>
      <c r="L6455" s="1">
        <f t="shared" si="300"/>
        <v>-5</v>
      </c>
      <c r="M6455" s="6" t="str">
        <f>+VLOOKUP(B6455,[48]Sheet1!$A:$I,9,0)</f>
        <v>04-05/02/2026</v>
      </c>
      <c r="N6455" t="s">
        <v>8146</v>
      </c>
      <c r="O6455" s="37"/>
      <c r="R6455" s="4"/>
    </row>
    <row r="6456" spans="1:18" hidden="1" x14ac:dyDescent="0.2">
      <c r="A6456" s="19">
        <v>46044</v>
      </c>
      <c r="B6456" s="20">
        <v>5313</v>
      </c>
      <c r="C6456" s="16" t="s">
        <v>7954</v>
      </c>
      <c r="D6456" s="16" t="s">
        <v>8064</v>
      </c>
      <c r="E6456" s="33">
        <v>1468620</v>
      </c>
      <c r="F6456" s="8" t="s">
        <v>316</v>
      </c>
      <c r="G6456" s="33">
        <v>117490</v>
      </c>
      <c r="H6456" s="33">
        <v>1586110</v>
      </c>
      <c r="I6456" s="16" t="s">
        <v>944</v>
      </c>
      <c r="J6456" s="16" t="s">
        <v>319</v>
      </c>
      <c r="K6456" s="1">
        <f>+VLOOKUP(B6456,[48]Sheet1!$A:$I,6,0)</f>
        <v>1468625</v>
      </c>
      <c r="L6456" s="1">
        <f t="shared" si="300"/>
        <v>5</v>
      </c>
      <c r="M6456" s="6" t="str">
        <f>+VLOOKUP(B6456,[48]Sheet1!$A:$I,9,0)</f>
        <v>04-05/02/2026</v>
      </c>
      <c r="N6456" t="s">
        <v>8146</v>
      </c>
      <c r="O6456" s="37"/>
      <c r="R6456" s="4"/>
    </row>
    <row r="6457" spans="1:18" hidden="1" x14ac:dyDescent="0.2">
      <c r="A6457" s="19">
        <v>46044</v>
      </c>
      <c r="B6457" s="20">
        <v>5314</v>
      </c>
      <c r="C6457" s="16" t="s">
        <v>7954</v>
      </c>
      <c r="D6457" s="16" t="s">
        <v>8065</v>
      </c>
      <c r="E6457" s="33">
        <v>3889900</v>
      </c>
      <c r="F6457" s="8" t="s">
        <v>316</v>
      </c>
      <c r="G6457" s="33">
        <v>311192</v>
      </c>
      <c r="H6457" s="33">
        <v>4201092</v>
      </c>
      <c r="I6457" s="16" t="s">
        <v>944</v>
      </c>
      <c r="J6457" s="16" t="s">
        <v>319</v>
      </c>
      <c r="K6457" s="1">
        <f>+VLOOKUP(B6457,[48]Sheet1!$A:$I,6,0)</f>
        <v>3889900</v>
      </c>
      <c r="L6457" s="1">
        <f t="shared" si="300"/>
        <v>0</v>
      </c>
      <c r="M6457" s="6" t="str">
        <f>+VLOOKUP(B6457,[48]Sheet1!$A:$I,9,0)</f>
        <v>04-05/02/2026</v>
      </c>
      <c r="N6457" t="s">
        <v>8146</v>
      </c>
      <c r="O6457" s="37"/>
      <c r="R6457" s="4"/>
    </row>
    <row r="6458" spans="1:18" hidden="1" x14ac:dyDescent="0.2">
      <c r="A6458" s="19">
        <v>46044</v>
      </c>
      <c r="B6458" s="20">
        <v>5315</v>
      </c>
      <c r="C6458" s="16" t="s">
        <v>7954</v>
      </c>
      <c r="D6458" s="16" t="s">
        <v>8066</v>
      </c>
      <c r="E6458" s="33">
        <v>2371625</v>
      </c>
      <c r="F6458" s="8" t="s">
        <v>316</v>
      </c>
      <c r="G6458" s="33">
        <v>189730</v>
      </c>
      <c r="H6458" s="33">
        <v>2561355</v>
      </c>
      <c r="I6458" s="16" t="s">
        <v>1900</v>
      </c>
      <c r="J6458" s="16" t="s">
        <v>441</v>
      </c>
      <c r="K6458" s="1">
        <f>+VLOOKUP(B6458,[48]Sheet1!$A:$I,6,0)</f>
        <v>2371625</v>
      </c>
      <c r="L6458" s="1">
        <f t="shared" si="300"/>
        <v>0</v>
      </c>
      <c r="M6458" s="6" t="str">
        <f>+VLOOKUP(B6458,[48]Sheet1!$A:$I,9,0)</f>
        <v>04-05/02/2026</v>
      </c>
      <c r="N6458" t="s">
        <v>8146</v>
      </c>
      <c r="O6458" s="37"/>
      <c r="R6458" s="4"/>
    </row>
    <row r="6459" spans="1:18" hidden="1" x14ac:dyDescent="0.2">
      <c r="A6459" s="19">
        <v>46044</v>
      </c>
      <c r="B6459" s="20">
        <v>5316</v>
      </c>
      <c r="C6459" s="16" t="s">
        <v>7954</v>
      </c>
      <c r="D6459" s="16" t="s">
        <v>8067</v>
      </c>
      <c r="E6459" s="33">
        <v>2893320</v>
      </c>
      <c r="F6459" s="8" t="s">
        <v>316</v>
      </c>
      <c r="G6459" s="33">
        <v>231466</v>
      </c>
      <c r="H6459" s="33">
        <v>3124786</v>
      </c>
      <c r="I6459" s="16" t="s">
        <v>2355</v>
      </c>
      <c r="J6459" s="16" t="s">
        <v>2013</v>
      </c>
      <c r="K6459" s="1">
        <f>+VLOOKUP(B6459,[48]Sheet1!$A:$I,6,0)</f>
        <v>2893325</v>
      </c>
      <c r="L6459" s="1">
        <f t="shared" si="300"/>
        <v>5</v>
      </c>
      <c r="M6459" s="6" t="str">
        <f>+VLOOKUP(B6459,[48]Sheet1!$A:$I,9,0)</f>
        <v>04-05/02/2026</v>
      </c>
      <c r="N6459" t="s">
        <v>8146</v>
      </c>
      <c r="O6459" s="37"/>
      <c r="R6459" s="4"/>
    </row>
    <row r="6460" spans="1:18" hidden="1" x14ac:dyDescent="0.2">
      <c r="A6460" s="19">
        <v>46044</v>
      </c>
      <c r="B6460" s="20">
        <v>5317</v>
      </c>
      <c r="C6460" s="16" t="s">
        <v>7954</v>
      </c>
      <c r="D6460" s="16" t="s">
        <v>8068</v>
      </c>
      <c r="E6460" s="33">
        <v>948650</v>
      </c>
      <c r="F6460" s="8" t="s">
        <v>316</v>
      </c>
      <c r="G6460" s="33">
        <v>75892</v>
      </c>
      <c r="H6460" s="33">
        <v>1024542</v>
      </c>
      <c r="I6460" s="16" t="s">
        <v>8141</v>
      </c>
      <c r="J6460" s="16" t="s">
        <v>1889</v>
      </c>
      <c r="K6460" s="1">
        <f>+VLOOKUP(B6460,[48]Sheet1!$A:$I,6,0)</f>
        <v>948650</v>
      </c>
      <c r="L6460" s="1">
        <f t="shared" si="300"/>
        <v>0</v>
      </c>
      <c r="M6460" s="6" t="str">
        <f>+VLOOKUP(B6460,[48]Sheet1!$A:$I,9,0)</f>
        <v>04-05/02/2026</v>
      </c>
      <c r="N6460" t="s">
        <v>8146</v>
      </c>
      <c r="O6460" s="37"/>
      <c r="R6460" s="4"/>
    </row>
    <row r="6461" spans="1:18" hidden="1" x14ac:dyDescent="0.2">
      <c r="A6461" s="19">
        <v>46044</v>
      </c>
      <c r="B6461" s="20">
        <v>5318</v>
      </c>
      <c r="C6461" s="16" t="s">
        <v>7954</v>
      </c>
      <c r="D6461" s="16" t="s">
        <v>8069</v>
      </c>
      <c r="E6461" s="33">
        <v>19190910</v>
      </c>
      <c r="F6461" s="8" t="s">
        <v>316</v>
      </c>
      <c r="G6461" s="33">
        <v>1535273</v>
      </c>
      <c r="H6461" s="33">
        <v>20726183</v>
      </c>
      <c r="I6461" s="16" t="s">
        <v>2355</v>
      </c>
      <c r="J6461" s="16" t="s">
        <v>2013</v>
      </c>
      <c r="K6461" s="1">
        <f>+VLOOKUP(B6461,[48]Sheet1!$A:$I,6,0)</f>
        <v>19190913</v>
      </c>
      <c r="L6461" s="1">
        <f t="shared" si="300"/>
        <v>3</v>
      </c>
      <c r="M6461" s="6" t="str">
        <f>+VLOOKUP(B6461,[48]Sheet1!$A:$I,9,0)</f>
        <v>04-05/02/2026</v>
      </c>
      <c r="N6461" t="s">
        <v>8146</v>
      </c>
      <c r="O6461" s="37"/>
      <c r="R6461" s="4"/>
    </row>
    <row r="6462" spans="1:18" hidden="1" x14ac:dyDescent="0.2">
      <c r="A6462" s="19">
        <v>46043</v>
      </c>
      <c r="B6462" s="20">
        <v>5319</v>
      </c>
      <c r="C6462" s="16" t="s">
        <v>7954</v>
      </c>
      <c r="D6462" s="16" t="s">
        <v>8070</v>
      </c>
      <c r="E6462" s="33">
        <v>3857760</v>
      </c>
      <c r="F6462" s="8" t="s">
        <v>316</v>
      </c>
      <c r="G6462" s="33">
        <v>308621</v>
      </c>
      <c r="H6462" s="33">
        <v>4166381</v>
      </c>
      <c r="I6462" s="16" t="s">
        <v>2355</v>
      </c>
      <c r="J6462" s="16" t="s">
        <v>2013</v>
      </c>
      <c r="K6462" s="1">
        <f>+VLOOKUP(B6462,[48]Sheet1!$A:$I,6,0)</f>
        <v>3857763</v>
      </c>
      <c r="L6462" s="1">
        <f t="shared" si="300"/>
        <v>3</v>
      </c>
      <c r="M6462" s="6" t="str">
        <f>+VLOOKUP(B6462,[48]Sheet1!$A:$I,9,0)</f>
        <v>04-05/02/2026</v>
      </c>
      <c r="N6462" t="s">
        <v>8146</v>
      </c>
      <c r="O6462" s="37"/>
      <c r="R6462" s="4"/>
    </row>
    <row r="6463" spans="1:18" hidden="1" x14ac:dyDescent="0.2">
      <c r="A6463" s="19">
        <v>46043</v>
      </c>
      <c r="B6463" s="20">
        <v>5320</v>
      </c>
      <c r="C6463" s="16" t="s">
        <v>7954</v>
      </c>
      <c r="D6463" s="16" t="s">
        <v>8071</v>
      </c>
      <c r="E6463" s="33">
        <v>3287240</v>
      </c>
      <c r="F6463" s="8" t="s">
        <v>316</v>
      </c>
      <c r="G6463" s="33">
        <v>262979</v>
      </c>
      <c r="H6463" s="33">
        <v>3550219</v>
      </c>
      <c r="I6463" s="16" t="s">
        <v>2355</v>
      </c>
      <c r="J6463" s="16" t="s">
        <v>2013</v>
      </c>
      <c r="K6463" s="1">
        <f>+VLOOKUP(B6463,[48]Sheet1!$A:$I,6,0)</f>
        <v>3287238</v>
      </c>
      <c r="L6463" s="1">
        <f t="shared" si="300"/>
        <v>-2</v>
      </c>
      <c r="M6463" s="6" t="str">
        <f>+VLOOKUP(B6463,[48]Sheet1!$A:$I,9,0)</f>
        <v>04-05/02/2026</v>
      </c>
      <c r="N6463" t="s">
        <v>8146</v>
      </c>
      <c r="O6463" s="37"/>
      <c r="R6463" s="4"/>
    </row>
    <row r="6464" spans="1:18" hidden="1" x14ac:dyDescent="0.2">
      <c r="A6464" s="19">
        <v>46043</v>
      </c>
      <c r="B6464" s="20">
        <v>5321</v>
      </c>
      <c r="C6464" s="16" t="s">
        <v>7954</v>
      </c>
      <c r="D6464" s="16" t="s">
        <v>8072</v>
      </c>
      <c r="E6464" s="33">
        <v>9918960</v>
      </c>
      <c r="F6464" s="8" t="s">
        <v>316</v>
      </c>
      <c r="G6464" s="33">
        <v>793517</v>
      </c>
      <c r="H6464" s="33">
        <v>10712477</v>
      </c>
      <c r="I6464" s="16" t="s">
        <v>2355</v>
      </c>
      <c r="J6464" s="16" t="s">
        <v>2013</v>
      </c>
      <c r="K6464" s="1">
        <f>+VLOOKUP(B6464,[48]Sheet1!$A:$I,6,0)</f>
        <v>9918963</v>
      </c>
      <c r="L6464" s="1">
        <f t="shared" si="300"/>
        <v>3</v>
      </c>
      <c r="M6464" s="6" t="str">
        <f>+VLOOKUP(B6464,[48]Sheet1!$A:$I,9,0)</f>
        <v>04-05/02/2026</v>
      </c>
      <c r="N6464" t="s">
        <v>8146</v>
      </c>
      <c r="O6464" s="37"/>
      <c r="R6464" s="4"/>
    </row>
    <row r="6465" spans="1:18" hidden="1" x14ac:dyDescent="0.2">
      <c r="A6465" s="19">
        <v>46046</v>
      </c>
      <c r="B6465" s="20">
        <v>6132</v>
      </c>
      <c r="C6465" s="16" t="s">
        <v>7954</v>
      </c>
      <c r="D6465" s="16" t="s">
        <v>8073</v>
      </c>
      <c r="E6465" s="33">
        <v>9328900</v>
      </c>
      <c r="F6465" s="8" t="s">
        <v>316</v>
      </c>
      <c r="G6465" s="33">
        <v>746312</v>
      </c>
      <c r="H6465" s="33">
        <v>10075212</v>
      </c>
      <c r="I6465" s="16" t="s">
        <v>2355</v>
      </c>
      <c r="J6465" s="16" t="s">
        <v>2013</v>
      </c>
      <c r="K6465" s="1">
        <f>+VLOOKUP(B6465,[48]Sheet1!$A:$I,6,0)</f>
        <v>9328900</v>
      </c>
      <c r="L6465" s="1">
        <f t="shared" si="300"/>
        <v>0</v>
      </c>
      <c r="M6465" s="6" t="str">
        <f>+VLOOKUP(B6465,[48]Sheet1!$A:$I,9,0)</f>
        <v>04-05/02/2026</v>
      </c>
      <c r="N6465" t="s">
        <v>8146</v>
      </c>
      <c r="O6465" s="37"/>
      <c r="R6465" s="4"/>
    </row>
    <row r="6466" spans="1:18" hidden="1" x14ac:dyDescent="0.2">
      <c r="A6466" s="19">
        <v>46046</v>
      </c>
      <c r="B6466" s="20">
        <v>6134</v>
      </c>
      <c r="C6466" s="16" t="s">
        <v>7954</v>
      </c>
      <c r="D6466" s="16" t="s">
        <v>8074</v>
      </c>
      <c r="E6466" s="33">
        <v>17100900</v>
      </c>
      <c r="F6466" s="8" t="s">
        <v>316</v>
      </c>
      <c r="G6466" s="33">
        <v>1368072</v>
      </c>
      <c r="H6466" s="33">
        <v>18468972</v>
      </c>
      <c r="I6466" s="16" t="s">
        <v>2355</v>
      </c>
      <c r="J6466" s="16" t="s">
        <v>2013</v>
      </c>
      <c r="K6466" s="1">
        <f>+VLOOKUP(B6466,[48]Sheet1!$A:$I,6,0)</f>
        <v>17100900</v>
      </c>
      <c r="L6466" s="1">
        <f t="shared" si="300"/>
        <v>0</v>
      </c>
      <c r="M6466" s="6" t="str">
        <f>+VLOOKUP(B6466,[48]Sheet1!$A:$I,9,0)</f>
        <v>04-05/02/2026</v>
      </c>
      <c r="N6466" t="s">
        <v>8146</v>
      </c>
      <c r="O6466" s="37"/>
      <c r="R6466" s="4"/>
    </row>
    <row r="6467" spans="1:18" hidden="1" x14ac:dyDescent="0.2">
      <c r="A6467" s="19">
        <v>46046</v>
      </c>
      <c r="B6467" s="20">
        <v>6135</v>
      </c>
      <c r="C6467" s="16" t="s">
        <v>7954</v>
      </c>
      <c r="D6467" s="16" t="s">
        <v>8075</v>
      </c>
      <c r="E6467" s="33">
        <v>5235450</v>
      </c>
      <c r="F6467" s="8" t="s">
        <v>316</v>
      </c>
      <c r="G6467" s="33">
        <v>418836</v>
      </c>
      <c r="H6467" s="33">
        <v>5654286</v>
      </c>
      <c r="I6467" s="16" t="s">
        <v>2355</v>
      </c>
      <c r="J6467" s="16" t="s">
        <v>2013</v>
      </c>
      <c r="K6467" s="1">
        <f>+VLOOKUP(B6467,[48]Sheet1!$A:$I,6,0)</f>
        <v>5235450</v>
      </c>
      <c r="L6467" s="1">
        <f t="shared" si="300"/>
        <v>0</v>
      </c>
      <c r="M6467" s="6" t="str">
        <f>+VLOOKUP(B6467,[48]Sheet1!$A:$I,9,0)</f>
        <v>04-05/02/2026</v>
      </c>
      <c r="N6467" t="s">
        <v>8146</v>
      </c>
      <c r="O6467" s="37"/>
      <c r="R6467" s="4"/>
    </row>
    <row r="6468" spans="1:18" hidden="1" x14ac:dyDescent="0.2">
      <c r="A6468" s="19">
        <v>46044</v>
      </c>
      <c r="B6468" s="20">
        <v>6136</v>
      </c>
      <c r="C6468" s="16" t="s">
        <v>7954</v>
      </c>
      <c r="D6468" s="16" t="s">
        <v>8076</v>
      </c>
      <c r="E6468" s="33">
        <v>746312</v>
      </c>
      <c r="F6468" s="8" t="s">
        <v>316</v>
      </c>
      <c r="G6468" s="33">
        <v>59705</v>
      </c>
      <c r="H6468" s="33">
        <v>806017</v>
      </c>
      <c r="I6468" s="16" t="s">
        <v>944</v>
      </c>
      <c r="J6468" s="16" t="s">
        <v>319</v>
      </c>
      <c r="K6468" s="1">
        <f>+VLOOKUP(B6468,[49]Sheet1!$A:$I,7,0)</f>
        <v>746313</v>
      </c>
      <c r="L6468" s="1">
        <f t="shared" si="300"/>
        <v>1</v>
      </c>
      <c r="M6468" s="6">
        <f>+VLOOKUP(B6468,[49]Sheet1!$A:$I,9,0)</f>
        <v>46084</v>
      </c>
      <c r="N6468" t="s">
        <v>8246</v>
      </c>
      <c r="O6468" s="37"/>
      <c r="R6468" s="4"/>
    </row>
    <row r="6469" spans="1:18" hidden="1" x14ac:dyDescent="0.2">
      <c r="A6469" s="19">
        <v>46042</v>
      </c>
      <c r="B6469" s="20">
        <v>6726</v>
      </c>
      <c r="C6469" s="16" t="s">
        <v>7954</v>
      </c>
      <c r="D6469" s="16" t="s">
        <v>8077</v>
      </c>
      <c r="E6469" s="33">
        <v>2893320</v>
      </c>
      <c r="F6469" s="8" t="s">
        <v>316</v>
      </c>
      <c r="G6469" s="33">
        <v>231466</v>
      </c>
      <c r="H6469" s="33">
        <v>3124786</v>
      </c>
      <c r="I6469" s="16" t="s">
        <v>1893</v>
      </c>
      <c r="J6469" s="16" t="s">
        <v>375</v>
      </c>
      <c r="K6469" s="1">
        <f>+VLOOKUP(B6469,[48]Sheet1!$A:$I,6,0)</f>
        <v>2893325</v>
      </c>
      <c r="L6469" s="1">
        <f t="shared" si="300"/>
        <v>5</v>
      </c>
      <c r="M6469" s="6" t="str">
        <f>+VLOOKUP(B6469,[48]Sheet1!$A:$I,9,0)</f>
        <v>04-05/02/2026</v>
      </c>
      <c r="N6469" t="s">
        <v>8146</v>
      </c>
      <c r="O6469" s="37"/>
      <c r="R6469" s="4"/>
    </row>
    <row r="6470" spans="1:18" hidden="1" x14ac:dyDescent="0.2">
      <c r="A6470" s="19">
        <v>46042</v>
      </c>
      <c r="B6470" s="20">
        <v>6727</v>
      </c>
      <c r="C6470" s="16" t="s">
        <v>7954</v>
      </c>
      <c r="D6470" s="16" t="s">
        <v>8078</v>
      </c>
      <c r="E6470" s="33">
        <v>9644400</v>
      </c>
      <c r="F6470" s="8" t="s">
        <v>316</v>
      </c>
      <c r="G6470" s="33">
        <v>771552</v>
      </c>
      <c r="H6470" s="33">
        <v>10415952</v>
      </c>
      <c r="I6470" s="16" t="s">
        <v>1893</v>
      </c>
      <c r="J6470" s="16" t="s">
        <v>375</v>
      </c>
      <c r="K6470" s="1">
        <f>+VLOOKUP(B6470,[48]Sheet1!$A:$I,6,0)</f>
        <v>9644400</v>
      </c>
      <c r="L6470" s="1">
        <f t="shared" si="300"/>
        <v>0</v>
      </c>
      <c r="M6470" s="6" t="str">
        <f>+VLOOKUP(B6470,[48]Sheet1!$A:$I,9,0)</f>
        <v>04-05/02/2026</v>
      </c>
      <c r="N6470" t="s">
        <v>8146</v>
      </c>
      <c r="O6470" s="37"/>
      <c r="R6470" s="4"/>
    </row>
    <row r="6471" spans="1:18" hidden="1" x14ac:dyDescent="0.2">
      <c r="A6471" s="19">
        <v>46042</v>
      </c>
      <c r="B6471" s="20">
        <v>6729</v>
      </c>
      <c r="C6471" s="16" t="s">
        <v>7954</v>
      </c>
      <c r="D6471" s="16" t="s">
        <v>8079</v>
      </c>
      <c r="E6471" s="33">
        <v>725000</v>
      </c>
      <c r="F6471" s="8" t="s">
        <v>316</v>
      </c>
      <c r="G6471" s="33">
        <v>58000</v>
      </c>
      <c r="H6471" s="33">
        <v>783000</v>
      </c>
      <c r="I6471" s="16" t="s">
        <v>1893</v>
      </c>
      <c r="J6471" s="16" t="s">
        <v>375</v>
      </c>
      <c r="K6471" s="1">
        <f>+VLOOKUP(B6471,[48]Sheet1!$A:$I,6,0)</f>
        <v>725000</v>
      </c>
      <c r="L6471" s="1">
        <f t="shared" si="300"/>
        <v>0</v>
      </c>
      <c r="M6471" s="6" t="str">
        <f>+VLOOKUP(B6471,[48]Sheet1!$A:$I,9,0)</f>
        <v>04-05/02/2026</v>
      </c>
      <c r="N6471" t="s">
        <v>8146</v>
      </c>
      <c r="O6471" s="37"/>
      <c r="R6471" s="4"/>
    </row>
    <row r="6472" spans="1:18" hidden="1" x14ac:dyDescent="0.2">
      <c r="A6472" s="19">
        <v>46042</v>
      </c>
      <c r="B6472" s="20">
        <v>6730</v>
      </c>
      <c r="C6472" s="16" t="s">
        <v>7954</v>
      </c>
      <c r="D6472" s="16" t="s">
        <v>8080</v>
      </c>
      <c r="E6472" s="33">
        <v>9235611</v>
      </c>
      <c r="F6472" s="8" t="s">
        <v>316</v>
      </c>
      <c r="G6472" s="33">
        <v>738849</v>
      </c>
      <c r="H6472" s="33">
        <v>9974460</v>
      </c>
      <c r="I6472" s="16" t="s">
        <v>1893</v>
      </c>
      <c r="J6472" s="16" t="s">
        <v>375</v>
      </c>
      <c r="K6472" s="1">
        <f>+VLOOKUP(B6472,[48]Sheet1!$A:$I,6,0)</f>
        <v>9235613</v>
      </c>
      <c r="L6472" s="1">
        <f t="shared" si="300"/>
        <v>2</v>
      </c>
      <c r="M6472" s="6" t="str">
        <f>+VLOOKUP(B6472,[48]Sheet1!$A:$I,9,0)</f>
        <v>04-05/02/2026</v>
      </c>
      <c r="N6472" t="s">
        <v>8146</v>
      </c>
      <c r="O6472" s="37"/>
      <c r="R6472" s="4"/>
    </row>
    <row r="6473" spans="1:18" hidden="1" x14ac:dyDescent="0.2">
      <c r="A6473" s="19">
        <v>46043</v>
      </c>
      <c r="B6473" s="20">
        <v>6731</v>
      </c>
      <c r="C6473" s="16" t="s">
        <v>7954</v>
      </c>
      <c r="D6473" s="16" t="s">
        <v>8081</v>
      </c>
      <c r="E6473" s="33">
        <v>932890</v>
      </c>
      <c r="F6473" s="8" t="s">
        <v>316</v>
      </c>
      <c r="G6473" s="33">
        <v>74631</v>
      </c>
      <c r="H6473" s="33">
        <v>1007521</v>
      </c>
      <c r="I6473" s="16" t="s">
        <v>1893</v>
      </c>
      <c r="J6473" s="16" t="s">
        <v>375</v>
      </c>
      <c r="K6473" s="1">
        <f>+VLOOKUP(B6473,[48]Sheet1!$A:$I,6,0)</f>
        <v>932888</v>
      </c>
      <c r="L6473" s="1">
        <f t="shared" si="300"/>
        <v>-2</v>
      </c>
      <c r="M6473" s="6" t="str">
        <f>+VLOOKUP(B6473,[48]Sheet1!$A:$I,9,0)</f>
        <v>04-05/02/2026</v>
      </c>
      <c r="N6473" t="s">
        <v>8146</v>
      </c>
      <c r="O6473" s="37"/>
      <c r="R6473" s="4"/>
    </row>
    <row r="6474" spans="1:18" hidden="1" x14ac:dyDescent="0.2">
      <c r="A6474" s="19">
        <v>46044</v>
      </c>
      <c r="B6474" s="20">
        <v>6732</v>
      </c>
      <c r="C6474" s="16" t="s">
        <v>7954</v>
      </c>
      <c r="D6474" s="16" t="s">
        <v>8082</v>
      </c>
      <c r="E6474" s="33">
        <v>3953000</v>
      </c>
      <c r="F6474" s="8" t="s">
        <v>316</v>
      </c>
      <c r="G6474" s="33">
        <v>316240</v>
      </c>
      <c r="H6474" s="33">
        <v>4269240</v>
      </c>
      <c r="I6474" s="16" t="s">
        <v>1893</v>
      </c>
      <c r="J6474" s="16" t="s">
        <v>375</v>
      </c>
      <c r="K6474" s="1">
        <f>+VLOOKUP(B6474,[48]Sheet1!$A:$I,6,0)</f>
        <v>3953000</v>
      </c>
      <c r="L6474" s="1">
        <f t="shared" si="300"/>
        <v>0</v>
      </c>
      <c r="M6474" s="6" t="str">
        <f>+VLOOKUP(B6474,[48]Sheet1!$A:$I,9,0)</f>
        <v>04-05/02/2026</v>
      </c>
      <c r="N6474" t="s">
        <v>8146</v>
      </c>
      <c r="O6474" s="37"/>
      <c r="R6474" s="4"/>
    </row>
    <row r="6475" spans="1:18" hidden="1" x14ac:dyDescent="0.2">
      <c r="A6475" s="19">
        <v>46042</v>
      </c>
      <c r="B6475" s="20">
        <v>6733</v>
      </c>
      <c r="C6475" s="16" t="s">
        <v>7954</v>
      </c>
      <c r="D6475" s="16" t="s">
        <v>8083</v>
      </c>
      <c r="E6475" s="33">
        <v>4743250</v>
      </c>
      <c r="F6475" s="8" t="s">
        <v>316</v>
      </c>
      <c r="G6475" s="33">
        <v>379460</v>
      </c>
      <c r="H6475" s="33">
        <v>5122710</v>
      </c>
      <c r="I6475" s="16" t="s">
        <v>1893</v>
      </c>
      <c r="J6475" s="16" t="s">
        <v>375</v>
      </c>
      <c r="K6475" s="1">
        <f>+VLOOKUP(B6475,[48]Sheet1!$A:$I,6,0)</f>
        <v>4743250</v>
      </c>
      <c r="L6475" s="1">
        <f t="shared" ref="L6475:L6538" si="301">+K6475-E6475</f>
        <v>0</v>
      </c>
      <c r="M6475" s="6" t="str">
        <f>+VLOOKUP(B6475,[48]Sheet1!$A:$I,9,0)</f>
        <v>04-05/02/2026</v>
      </c>
      <c r="N6475" t="s">
        <v>8146</v>
      </c>
      <c r="O6475" s="37"/>
      <c r="R6475" s="4"/>
    </row>
    <row r="6476" spans="1:18" hidden="1" x14ac:dyDescent="0.2">
      <c r="A6476" s="19">
        <v>46042</v>
      </c>
      <c r="B6476" s="20">
        <v>6734</v>
      </c>
      <c r="C6476" s="16" t="s">
        <v>7954</v>
      </c>
      <c r="D6476" s="16" t="s">
        <v>8084</v>
      </c>
      <c r="E6476" s="33">
        <v>948650</v>
      </c>
      <c r="F6476" s="8" t="s">
        <v>316</v>
      </c>
      <c r="G6476" s="33">
        <v>75892</v>
      </c>
      <c r="H6476" s="33">
        <v>1024542</v>
      </c>
      <c r="I6476" s="16" t="s">
        <v>1893</v>
      </c>
      <c r="J6476" s="16" t="s">
        <v>375</v>
      </c>
      <c r="K6476" s="1">
        <f>+VLOOKUP(B6476,[48]Sheet1!$A:$I,6,0)</f>
        <v>948650</v>
      </c>
      <c r="L6476" s="1">
        <f t="shared" si="301"/>
        <v>0</v>
      </c>
      <c r="M6476" s="6" t="str">
        <f>+VLOOKUP(B6476,[48]Sheet1!$A:$I,9,0)</f>
        <v>04-05/02/2026</v>
      </c>
      <c r="N6476" t="s">
        <v>8146</v>
      </c>
      <c r="O6476" s="37"/>
      <c r="R6476" s="4"/>
    </row>
    <row r="6477" spans="1:18" hidden="1" x14ac:dyDescent="0.2">
      <c r="A6477" s="19">
        <v>46049</v>
      </c>
      <c r="B6477" s="20">
        <v>7214</v>
      </c>
      <c r="C6477" s="16" t="s">
        <v>7954</v>
      </c>
      <c r="D6477" s="16" t="s">
        <v>8085</v>
      </c>
      <c r="E6477" s="33">
        <v>23813200</v>
      </c>
      <c r="F6477" s="8" t="s">
        <v>316</v>
      </c>
      <c r="G6477" s="33">
        <v>1905056</v>
      </c>
      <c r="H6477" s="33">
        <v>25718256</v>
      </c>
      <c r="I6477" s="16" t="s">
        <v>1222</v>
      </c>
      <c r="J6477" s="16" t="s">
        <v>915</v>
      </c>
      <c r="K6477" s="1">
        <f>+VLOOKUP(B6477,[48]Sheet1!$A:$I,6,0)</f>
        <v>23813200</v>
      </c>
      <c r="L6477" s="1">
        <f t="shared" si="301"/>
        <v>0</v>
      </c>
      <c r="M6477" s="6" t="str">
        <f>+VLOOKUP(B6477,[48]Sheet1!$A:$I,9,0)</f>
        <v>04-05/02/2026</v>
      </c>
      <c r="N6477" t="s">
        <v>8146</v>
      </c>
      <c r="O6477" s="37"/>
      <c r="R6477" s="4"/>
    </row>
    <row r="6478" spans="1:18" hidden="1" x14ac:dyDescent="0.2">
      <c r="A6478" s="19">
        <v>46049</v>
      </c>
      <c r="B6478" s="20">
        <v>7215</v>
      </c>
      <c r="C6478" s="16" t="s">
        <v>7954</v>
      </c>
      <c r="D6478" s="16" t="s">
        <v>8086</v>
      </c>
      <c r="E6478" s="33">
        <v>2381320</v>
      </c>
      <c r="F6478" s="8" t="s">
        <v>316</v>
      </c>
      <c r="G6478" s="33">
        <v>190506</v>
      </c>
      <c r="H6478" s="33">
        <v>2571826</v>
      </c>
      <c r="I6478" s="16" t="s">
        <v>1222</v>
      </c>
      <c r="J6478" s="16" t="s">
        <v>915</v>
      </c>
      <c r="K6478" s="1">
        <f>+VLOOKUP(B6478,[48]Sheet1!$A:$I,6,0)</f>
        <v>2381325</v>
      </c>
      <c r="L6478" s="1">
        <f t="shared" si="301"/>
        <v>5</v>
      </c>
      <c r="M6478" s="6" t="str">
        <f>+VLOOKUP(B6478,[48]Sheet1!$A:$I,9,0)</f>
        <v>04-05/02/2026</v>
      </c>
      <c r="N6478" t="s">
        <v>8146</v>
      </c>
      <c r="O6478" s="37"/>
      <c r="R6478" s="4"/>
    </row>
    <row r="6479" spans="1:18" hidden="1" x14ac:dyDescent="0.2">
      <c r="A6479" s="19">
        <v>46049</v>
      </c>
      <c r="B6479" s="20">
        <v>7216</v>
      </c>
      <c r="C6479" s="16" t="s">
        <v>7954</v>
      </c>
      <c r="D6479" s="16" t="s">
        <v>8087</v>
      </c>
      <c r="E6479" s="33">
        <v>3747320</v>
      </c>
      <c r="F6479" s="8" t="s">
        <v>316</v>
      </c>
      <c r="G6479" s="33">
        <v>299786</v>
      </c>
      <c r="H6479" s="33">
        <v>4047106</v>
      </c>
      <c r="I6479" s="16" t="s">
        <v>2355</v>
      </c>
      <c r="J6479" s="16" t="s">
        <v>2013</v>
      </c>
      <c r="K6479" s="1">
        <f>+VLOOKUP(B6479,[48]Sheet1!$A:$I,6,0)</f>
        <v>3747325</v>
      </c>
      <c r="L6479" s="1">
        <f t="shared" si="301"/>
        <v>5</v>
      </c>
      <c r="M6479" s="6" t="str">
        <f>+VLOOKUP(B6479,[48]Sheet1!$A:$I,9,0)</f>
        <v>04-05/02/2026</v>
      </c>
      <c r="N6479" t="s">
        <v>8146</v>
      </c>
      <c r="O6479" s="37"/>
      <c r="R6479" s="4"/>
    </row>
    <row r="6480" spans="1:18" hidden="1" x14ac:dyDescent="0.2">
      <c r="A6480" s="19">
        <v>46050</v>
      </c>
      <c r="B6480" s="20">
        <v>7217</v>
      </c>
      <c r="C6480" s="16" t="s">
        <v>7954</v>
      </c>
      <c r="D6480" s="16" t="s">
        <v>8088</v>
      </c>
      <c r="E6480" s="33">
        <v>17718180</v>
      </c>
      <c r="F6480" s="8" t="s">
        <v>316</v>
      </c>
      <c r="G6480" s="33">
        <v>1417454</v>
      </c>
      <c r="H6480" s="33">
        <v>19135634</v>
      </c>
      <c r="I6480" s="16" t="s">
        <v>2355</v>
      </c>
      <c r="J6480" s="16" t="s">
        <v>2013</v>
      </c>
      <c r="K6480" s="1">
        <f>+VLOOKUP(B6480,[48]Sheet1!$A:$I,6,0)</f>
        <v>17718175</v>
      </c>
      <c r="L6480" s="1">
        <f t="shared" si="301"/>
        <v>-5</v>
      </c>
      <c r="M6480" s="6" t="str">
        <f>+VLOOKUP(B6480,[48]Sheet1!$A:$I,9,0)</f>
        <v>04-05/02/2026</v>
      </c>
      <c r="N6480" t="s">
        <v>8146</v>
      </c>
      <c r="O6480" s="37"/>
      <c r="R6480" s="4"/>
    </row>
    <row r="6481" spans="1:18" hidden="1" x14ac:dyDescent="0.2">
      <c r="A6481" s="19">
        <v>46050</v>
      </c>
      <c r="B6481" s="20">
        <v>7218</v>
      </c>
      <c r="C6481" s="16" t="s">
        <v>7954</v>
      </c>
      <c r="D6481" s="16" t="s">
        <v>8089</v>
      </c>
      <c r="E6481" s="33">
        <v>932890</v>
      </c>
      <c r="F6481" s="8" t="s">
        <v>316</v>
      </c>
      <c r="G6481" s="33">
        <v>74631</v>
      </c>
      <c r="H6481" s="33">
        <v>1007521</v>
      </c>
      <c r="I6481" s="16" t="s">
        <v>2119</v>
      </c>
      <c r="J6481" s="16" t="s">
        <v>1150</v>
      </c>
      <c r="K6481" s="1">
        <f>+VLOOKUP(B6481,[48]Sheet1!$A:$I,6,0)</f>
        <v>932888</v>
      </c>
      <c r="L6481" s="1">
        <f t="shared" si="301"/>
        <v>-2</v>
      </c>
      <c r="M6481" s="6" t="str">
        <f>+VLOOKUP(B6481,[48]Sheet1!$A:$I,9,0)</f>
        <v>04-05/02/2026</v>
      </c>
      <c r="N6481" t="s">
        <v>8146</v>
      </c>
      <c r="O6481" s="37"/>
      <c r="R6481" s="4"/>
    </row>
    <row r="6482" spans="1:18" hidden="1" x14ac:dyDescent="0.2">
      <c r="A6482" s="19">
        <v>46050</v>
      </c>
      <c r="B6482" s="20">
        <v>7219</v>
      </c>
      <c r="C6482" s="16" t="s">
        <v>7954</v>
      </c>
      <c r="D6482" s="16" t="s">
        <v>8090</v>
      </c>
      <c r="E6482" s="33">
        <v>6121870</v>
      </c>
      <c r="F6482" s="8" t="s">
        <v>316</v>
      </c>
      <c r="G6482" s="33">
        <v>489750</v>
      </c>
      <c r="H6482" s="33">
        <v>6611620</v>
      </c>
      <c r="I6482" s="16" t="s">
        <v>2119</v>
      </c>
      <c r="J6482" s="16" t="s">
        <v>1150</v>
      </c>
      <c r="K6482" s="1">
        <f>+VLOOKUP(B6482,[48]Sheet1!$A:$I,6,0)</f>
        <v>6121875</v>
      </c>
      <c r="L6482" s="1">
        <f t="shared" si="301"/>
        <v>5</v>
      </c>
      <c r="M6482" s="6" t="str">
        <f>+VLOOKUP(B6482,[48]Sheet1!$A:$I,9,0)</f>
        <v>04-05/02/2026</v>
      </c>
      <c r="N6482" t="s">
        <v>8146</v>
      </c>
      <c r="O6482" s="37"/>
      <c r="R6482" s="4"/>
    </row>
    <row r="6483" spans="1:18" hidden="1" x14ac:dyDescent="0.2">
      <c r="A6483" s="19">
        <v>46048</v>
      </c>
      <c r="B6483" s="20">
        <v>7220</v>
      </c>
      <c r="C6483" s="16" t="s">
        <v>7954</v>
      </c>
      <c r="D6483" s="16" t="s">
        <v>8091</v>
      </c>
      <c r="E6483" s="33">
        <v>501830</v>
      </c>
      <c r="F6483" s="8" t="s">
        <v>316</v>
      </c>
      <c r="G6483" s="33">
        <v>40146</v>
      </c>
      <c r="H6483" s="33">
        <v>541976</v>
      </c>
      <c r="I6483" s="16" t="s">
        <v>2339</v>
      </c>
      <c r="J6483" s="16" t="s">
        <v>1408</v>
      </c>
      <c r="K6483" s="1">
        <f>+VLOOKUP(B6483,[48]Sheet1!$A:$I,6,0)</f>
        <v>501825</v>
      </c>
      <c r="L6483" s="1">
        <f t="shared" si="301"/>
        <v>-5</v>
      </c>
      <c r="M6483" s="6" t="str">
        <f>+VLOOKUP(B6483,[48]Sheet1!$A:$I,9,0)</f>
        <v>04-05/02/2026</v>
      </c>
      <c r="N6483" t="s">
        <v>8146</v>
      </c>
      <c r="O6483" s="37"/>
      <c r="R6483" s="4"/>
    </row>
    <row r="6484" spans="1:18" hidden="1" x14ac:dyDescent="0.2">
      <c r="A6484" s="19">
        <v>46048</v>
      </c>
      <c r="B6484" s="20">
        <v>7221</v>
      </c>
      <c r="C6484" s="16" t="s">
        <v>7954</v>
      </c>
      <c r="D6484" s="16" t="s">
        <v>8092</v>
      </c>
      <c r="E6484" s="33">
        <v>4339980</v>
      </c>
      <c r="F6484" s="8" t="s">
        <v>316</v>
      </c>
      <c r="G6484" s="33">
        <v>347198</v>
      </c>
      <c r="H6484" s="33">
        <v>4687178</v>
      </c>
      <c r="I6484" s="16" t="s">
        <v>2339</v>
      </c>
      <c r="J6484" s="16" t="s">
        <v>1408</v>
      </c>
      <c r="K6484" s="1">
        <f>+VLOOKUP(B6484,[48]Sheet1!$A:$I,6,0)</f>
        <v>4339975</v>
      </c>
      <c r="L6484" s="1">
        <f t="shared" si="301"/>
        <v>-5</v>
      </c>
      <c r="M6484" s="6" t="str">
        <f>+VLOOKUP(B6484,[48]Sheet1!$A:$I,9,0)</f>
        <v>04-05/02/2026</v>
      </c>
      <c r="N6484" t="s">
        <v>8146</v>
      </c>
      <c r="O6484" s="37"/>
      <c r="R6484" s="4"/>
    </row>
    <row r="6485" spans="1:18" hidden="1" x14ac:dyDescent="0.2">
      <c r="A6485" s="19">
        <v>46048</v>
      </c>
      <c r="B6485" s="20">
        <v>7222</v>
      </c>
      <c r="C6485" s="16" t="s">
        <v>7954</v>
      </c>
      <c r="D6485" s="16" t="s">
        <v>8093</v>
      </c>
      <c r="E6485" s="33">
        <v>1446660</v>
      </c>
      <c r="F6485" s="8" t="s">
        <v>316</v>
      </c>
      <c r="G6485" s="33">
        <v>115733</v>
      </c>
      <c r="H6485" s="33">
        <v>1562393</v>
      </c>
      <c r="I6485" s="16" t="s">
        <v>24</v>
      </c>
      <c r="J6485" s="16" t="s">
        <v>349</v>
      </c>
      <c r="K6485" s="1">
        <f>+VLOOKUP(B6485,[48]Sheet1!$A:$I,6,0)</f>
        <v>1446663</v>
      </c>
      <c r="L6485" s="1">
        <f t="shared" si="301"/>
        <v>3</v>
      </c>
      <c r="M6485" s="6" t="str">
        <f>+VLOOKUP(B6485,[48]Sheet1!$A:$I,9,0)</f>
        <v>04-05/02/2026</v>
      </c>
      <c r="N6485" t="s">
        <v>8146</v>
      </c>
      <c r="O6485" s="37"/>
      <c r="R6485" s="4"/>
    </row>
    <row r="6486" spans="1:18" hidden="1" x14ac:dyDescent="0.2">
      <c r="A6486" s="19">
        <v>46048</v>
      </c>
      <c r="B6486" s="20">
        <v>7223</v>
      </c>
      <c r="C6486" s="16" t="s">
        <v>7954</v>
      </c>
      <c r="D6486" s="16" t="s">
        <v>8094</v>
      </c>
      <c r="E6486" s="33">
        <v>5485770</v>
      </c>
      <c r="F6486" s="8" t="s">
        <v>316</v>
      </c>
      <c r="G6486" s="33">
        <v>438862</v>
      </c>
      <c r="H6486" s="33">
        <v>5924632</v>
      </c>
      <c r="I6486" s="16" t="s">
        <v>2445</v>
      </c>
      <c r="J6486" s="16" t="s">
        <v>1098</v>
      </c>
      <c r="K6486" s="1">
        <f>+VLOOKUP(B6486,[48]Sheet1!$A:$I,6,0)</f>
        <v>5485775</v>
      </c>
      <c r="L6486" s="1">
        <f t="shared" si="301"/>
        <v>5</v>
      </c>
      <c r="M6486" s="6" t="str">
        <f>+VLOOKUP(B6486,[48]Sheet1!$A:$I,9,0)</f>
        <v>04-05/02/2026</v>
      </c>
      <c r="N6486" t="s">
        <v>8146</v>
      </c>
      <c r="O6486" s="37"/>
      <c r="R6486" s="4"/>
    </row>
    <row r="6487" spans="1:18" hidden="1" x14ac:dyDescent="0.2">
      <c r="A6487" s="19">
        <v>46048</v>
      </c>
      <c r="B6487" s="20">
        <v>7224</v>
      </c>
      <c r="C6487" s="16" t="s">
        <v>7954</v>
      </c>
      <c r="D6487" s="16" t="s">
        <v>8095</v>
      </c>
      <c r="E6487" s="33">
        <v>932890</v>
      </c>
      <c r="F6487" s="8" t="s">
        <v>316</v>
      </c>
      <c r="G6487" s="33">
        <v>74631</v>
      </c>
      <c r="H6487" s="33">
        <v>1007521</v>
      </c>
      <c r="I6487" s="16" t="s">
        <v>2445</v>
      </c>
      <c r="J6487" s="16" t="s">
        <v>1098</v>
      </c>
      <c r="K6487" s="1">
        <f>+VLOOKUP(B6487,[48]Sheet1!$A:$I,6,0)</f>
        <v>932888</v>
      </c>
      <c r="L6487" s="1">
        <f t="shared" si="301"/>
        <v>-2</v>
      </c>
      <c r="M6487" s="6" t="str">
        <f>+VLOOKUP(B6487,[48]Sheet1!$A:$I,9,0)</f>
        <v>04-05/02/2026</v>
      </c>
      <c r="N6487" t="s">
        <v>8146</v>
      </c>
      <c r="O6487" s="37"/>
      <c r="R6487" s="4"/>
    </row>
    <row r="6488" spans="1:18" hidden="1" x14ac:dyDescent="0.2">
      <c r="A6488" s="19">
        <v>46048</v>
      </c>
      <c r="B6488" s="20">
        <v>7225</v>
      </c>
      <c r="C6488" s="16" t="s">
        <v>7954</v>
      </c>
      <c r="D6488" s="16" t="s">
        <v>8096</v>
      </c>
      <c r="E6488" s="33">
        <v>9114410</v>
      </c>
      <c r="F6488" s="8" t="s">
        <v>316</v>
      </c>
      <c r="G6488" s="33">
        <v>729153</v>
      </c>
      <c r="H6488" s="33">
        <v>9843563</v>
      </c>
      <c r="I6488" s="16" t="s">
        <v>1554</v>
      </c>
      <c r="J6488" s="16" t="s">
        <v>2830</v>
      </c>
      <c r="K6488" s="1">
        <f>+VLOOKUP(B6488,[48]Sheet1!$A:$I,6,0)</f>
        <v>9114413</v>
      </c>
      <c r="L6488" s="1">
        <f t="shared" si="301"/>
        <v>3</v>
      </c>
      <c r="M6488" s="6" t="str">
        <f>+VLOOKUP(B6488,[48]Sheet1!$A:$I,9,0)</f>
        <v>04-05/02/2026</v>
      </c>
      <c r="N6488" t="s">
        <v>8146</v>
      </c>
      <c r="O6488" s="37"/>
      <c r="R6488" s="4"/>
    </row>
    <row r="6489" spans="1:18" hidden="1" x14ac:dyDescent="0.2">
      <c r="A6489" s="19">
        <v>46048</v>
      </c>
      <c r="B6489" s="20">
        <v>7226</v>
      </c>
      <c r="C6489" s="16" t="s">
        <v>7954</v>
      </c>
      <c r="D6489" s="16" t="s">
        <v>8097</v>
      </c>
      <c r="E6489" s="33">
        <v>948650</v>
      </c>
      <c r="F6489" s="8" t="s">
        <v>316</v>
      </c>
      <c r="G6489" s="33">
        <v>75892</v>
      </c>
      <c r="H6489" s="33">
        <v>1024542</v>
      </c>
      <c r="I6489" s="16" t="s">
        <v>1796</v>
      </c>
      <c r="J6489" s="16" t="s">
        <v>913</v>
      </c>
      <c r="K6489" s="1">
        <f>+VLOOKUP(B6489,[48]Sheet1!$A:$I,6,0)</f>
        <v>948650</v>
      </c>
      <c r="L6489" s="1">
        <f t="shared" si="301"/>
        <v>0</v>
      </c>
      <c r="M6489" s="6" t="str">
        <f>+VLOOKUP(B6489,[48]Sheet1!$A:$I,9,0)</f>
        <v>04-05/02/2026</v>
      </c>
      <c r="N6489" t="s">
        <v>8146</v>
      </c>
      <c r="O6489" s="37"/>
      <c r="R6489" s="4"/>
    </row>
    <row r="6490" spans="1:18" hidden="1" x14ac:dyDescent="0.2">
      <c r="A6490" s="19">
        <v>46048</v>
      </c>
      <c r="B6490" s="20">
        <v>7227</v>
      </c>
      <c r="C6490" s="16" t="s">
        <v>7954</v>
      </c>
      <c r="D6490" s="16" t="s">
        <v>8098</v>
      </c>
      <c r="E6490" s="33">
        <v>474325</v>
      </c>
      <c r="F6490" s="8" t="s">
        <v>316</v>
      </c>
      <c r="G6490" s="33">
        <v>37946</v>
      </c>
      <c r="H6490" s="33">
        <v>512271</v>
      </c>
      <c r="I6490" s="16" t="s">
        <v>1796</v>
      </c>
      <c r="J6490" s="16" t="s">
        <v>913</v>
      </c>
      <c r="K6490" s="1">
        <f>+VLOOKUP(B6490,[48]Sheet1!$A:$I,6,0)</f>
        <v>474325</v>
      </c>
      <c r="L6490" s="1">
        <f t="shared" si="301"/>
        <v>0</v>
      </c>
      <c r="M6490" s="6" t="str">
        <f>+VLOOKUP(B6490,[48]Sheet1!$A:$I,9,0)</f>
        <v>04-05/02/2026</v>
      </c>
      <c r="N6490" t="s">
        <v>8146</v>
      </c>
      <c r="O6490" s="37"/>
      <c r="R6490" s="4"/>
    </row>
    <row r="6491" spans="1:18" hidden="1" x14ac:dyDescent="0.2">
      <c r="A6491" s="19">
        <v>46048</v>
      </c>
      <c r="B6491" s="20">
        <v>7228</v>
      </c>
      <c r="C6491" s="16" t="s">
        <v>7954</v>
      </c>
      <c r="D6491" s="16" t="s">
        <v>8099</v>
      </c>
      <c r="E6491" s="33">
        <v>3849940</v>
      </c>
      <c r="F6491" s="8" t="s">
        <v>316</v>
      </c>
      <c r="G6491" s="33">
        <v>307995</v>
      </c>
      <c r="H6491" s="33">
        <v>4157935</v>
      </c>
      <c r="I6491" s="16" t="s">
        <v>944</v>
      </c>
      <c r="J6491" s="16" t="s">
        <v>319</v>
      </c>
      <c r="K6491" s="1">
        <f>+VLOOKUP(B6491,[48]Sheet1!$A:$I,6,0)</f>
        <v>3849938</v>
      </c>
      <c r="L6491" s="1">
        <f t="shared" si="301"/>
        <v>-2</v>
      </c>
      <c r="M6491" s="6" t="str">
        <f>+VLOOKUP(B6491,[48]Sheet1!$A:$I,9,0)</f>
        <v>04-05/02/2026</v>
      </c>
      <c r="N6491" t="s">
        <v>8146</v>
      </c>
      <c r="O6491" s="37"/>
      <c r="R6491" s="4"/>
    </row>
    <row r="6492" spans="1:18" hidden="1" x14ac:dyDescent="0.2">
      <c r="A6492" s="19">
        <v>46048</v>
      </c>
      <c r="B6492" s="20">
        <v>7229</v>
      </c>
      <c r="C6492" s="16" t="s">
        <v>7954</v>
      </c>
      <c r="D6492" s="16" t="s">
        <v>8100</v>
      </c>
      <c r="E6492" s="33">
        <v>4664450</v>
      </c>
      <c r="F6492" s="8" t="s">
        <v>316</v>
      </c>
      <c r="G6492" s="33">
        <v>373156</v>
      </c>
      <c r="H6492" s="33">
        <v>5037606</v>
      </c>
      <c r="I6492" s="16" t="s">
        <v>944</v>
      </c>
      <c r="J6492" s="16" t="s">
        <v>319</v>
      </c>
      <c r="K6492" s="1">
        <f>+VLOOKUP(B6492,[48]Sheet1!$A:$I,6,0)</f>
        <v>4664450</v>
      </c>
      <c r="L6492" s="1">
        <f t="shared" si="301"/>
        <v>0</v>
      </c>
      <c r="M6492" s="6" t="str">
        <f>+VLOOKUP(B6492,[48]Sheet1!$A:$I,9,0)</f>
        <v>04-05/02/2026</v>
      </c>
      <c r="N6492" t="s">
        <v>8146</v>
      </c>
      <c r="O6492" s="37"/>
      <c r="R6492" s="4"/>
    </row>
    <row r="6493" spans="1:18" hidden="1" x14ac:dyDescent="0.2">
      <c r="A6493" s="19">
        <v>46048</v>
      </c>
      <c r="B6493" s="20">
        <v>7230</v>
      </c>
      <c r="C6493" s="16" t="s">
        <v>7954</v>
      </c>
      <c r="D6493" s="16" t="s">
        <v>8101</v>
      </c>
      <c r="E6493" s="33">
        <v>10345810</v>
      </c>
      <c r="F6493" s="8" t="s">
        <v>316</v>
      </c>
      <c r="G6493" s="33">
        <v>827665</v>
      </c>
      <c r="H6493" s="33">
        <v>11173475</v>
      </c>
      <c r="I6493" s="16" t="s">
        <v>1900</v>
      </c>
      <c r="J6493" s="16" t="s">
        <v>441</v>
      </c>
      <c r="K6493" s="1">
        <f>+VLOOKUP(B6493,[48]Sheet1!$A:$I,6,0)</f>
        <v>10345813</v>
      </c>
      <c r="L6493" s="1">
        <f t="shared" si="301"/>
        <v>3</v>
      </c>
      <c r="M6493" s="6" t="str">
        <f>+VLOOKUP(B6493,[48]Sheet1!$A:$I,9,0)</f>
        <v>04-05/02/2026</v>
      </c>
      <c r="N6493" t="s">
        <v>8146</v>
      </c>
      <c r="O6493" s="37"/>
      <c r="R6493" s="4"/>
    </row>
    <row r="6494" spans="1:18" hidden="1" x14ac:dyDescent="0.2">
      <c r="A6494" s="19">
        <v>46048</v>
      </c>
      <c r="B6494" s="20">
        <v>7231</v>
      </c>
      <c r="C6494" s="16" t="s">
        <v>7954</v>
      </c>
      <c r="D6494" s="16" t="s">
        <v>8102</v>
      </c>
      <c r="E6494" s="33">
        <v>4664450</v>
      </c>
      <c r="F6494" s="8" t="s">
        <v>316</v>
      </c>
      <c r="G6494" s="33">
        <v>373156</v>
      </c>
      <c r="H6494" s="33">
        <v>5037606</v>
      </c>
      <c r="I6494" s="16" t="s">
        <v>1900</v>
      </c>
      <c r="J6494" s="16" t="s">
        <v>441</v>
      </c>
      <c r="K6494" s="1">
        <f>+VLOOKUP(B6494,[48]Sheet1!$A:$I,6,0)</f>
        <v>4664450</v>
      </c>
      <c r="L6494" s="1">
        <f t="shared" si="301"/>
        <v>0</v>
      </c>
      <c r="M6494" s="6" t="str">
        <f>+VLOOKUP(B6494,[48]Sheet1!$A:$I,9,0)</f>
        <v>04-05/02/2026</v>
      </c>
      <c r="N6494" t="s">
        <v>8146</v>
      </c>
      <c r="O6494" s="37"/>
      <c r="R6494" s="4"/>
    </row>
    <row r="6495" spans="1:18" hidden="1" x14ac:dyDescent="0.2">
      <c r="A6495" s="19">
        <v>46048</v>
      </c>
      <c r="B6495" s="20">
        <v>7232</v>
      </c>
      <c r="C6495" s="16" t="s">
        <v>7954</v>
      </c>
      <c r="D6495" s="16" t="s">
        <v>8103</v>
      </c>
      <c r="E6495" s="33">
        <v>1446660</v>
      </c>
      <c r="F6495" s="8" t="s">
        <v>316</v>
      </c>
      <c r="G6495" s="33">
        <v>115733</v>
      </c>
      <c r="H6495" s="33">
        <v>1562393</v>
      </c>
      <c r="I6495" s="16" t="s">
        <v>1900</v>
      </c>
      <c r="J6495" s="16" t="s">
        <v>441</v>
      </c>
      <c r="K6495" s="1">
        <f>+VLOOKUP(B6495,[48]Sheet1!$A:$I,6,0)</f>
        <v>1446663</v>
      </c>
      <c r="L6495" s="1">
        <f t="shared" si="301"/>
        <v>3</v>
      </c>
      <c r="M6495" s="6" t="str">
        <f>+VLOOKUP(B6495,[48]Sheet1!$A:$I,9,0)</f>
        <v>04-05/02/2026</v>
      </c>
      <c r="N6495" t="s">
        <v>8146</v>
      </c>
      <c r="O6495" s="37"/>
      <c r="R6495" s="4"/>
    </row>
    <row r="6496" spans="1:18" hidden="1" x14ac:dyDescent="0.2">
      <c r="A6496" s="19">
        <v>46046</v>
      </c>
      <c r="B6496" s="20">
        <v>7284</v>
      </c>
      <c r="C6496" s="16" t="s">
        <v>7954</v>
      </c>
      <c r="D6496" s="16" t="s">
        <v>8104</v>
      </c>
      <c r="E6496" s="33">
        <v>700000</v>
      </c>
      <c r="F6496" s="8" t="s">
        <v>316</v>
      </c>
      <c r="G6496" s="33">
        <v>56000</v>
      </c>
      <c r="H6496" s="33">
        <v>756000</v>
      </c>
      <c r="I6496" s="16" t="s">
        <v>1893</v>
      </c>
      <c r="J6496" s="16" t="s">
        <v>375</v>
      </c>
      <c r="K6496" s="1">
        <f>+VLOOKUP(B6496,[48]Sheet1!$A:$I,6,0)</f>
        <v>700000</v>
      </c>
      <c r="L6496" s="1">
        <f t="shared" si="301"/>
        <v>0</v>
      </c>
      <c r="M6496" s="6" t="str">
        <f>+VLOOKUP(B6496,[48]Sheet1!$A:$I,9,0)</f>
        <v>04-05/02/2026</v>
      </c>
      <c r="N6496" t="s">
        <v>8146</v>
      </c>
      <c r="O6496" s="37"/>
      <c r="R6496" s="4"/>
    </row>
    <row r="6497" spans="1:18" hidden="1" x14ac:dyDescent="0.2">
      <c r="A6497" s="19">
        <v>46046</v>
      </c>
      <c r="B6497" s="20">
        <v>7285</v>
      </c>
      <c r="C6497" s="16" t="s">
        <v>7954</v>
      </c>
      <c r="D6497" s="16" t="s">
        <v>8105</v>
      </c>
      <c r="E6497" s="33">
        <v>9328900</v>
      </c>
      <c r="F6497" s="8" t="s">
        <v>316</v>
      </c>
      <c r="G6497" s="33">
        <v>746312</v>
      </c>
      <c r="H6497" s="33">
        <v>10075212</v>
      </c>
      <c r="I6497" s="16" t="s">
        <v>1893</v>
      </c>
      <c r="J6497" s="16" t="s">
        <v>375</v>
      </c>
      <c r="K6497" s="1">
        <f>+VLOOKUP(B6497,[48]Sheet1!$A:$I,6,0)</f>
        <v>9328900</v>
      </c>
      <c r="L6497" s="1">
        <f t="shared" si="301"/>
        <v>0</v>
      </c>
      <c r="M6497" s="6" t="str">
        <f>+VLOOKUP(B6497,[48]Sheet1!$A:$I,9,0)</f>
        <v>04-05/02/2026</v>
      </c>
      <c r="N6497" t="s">
        <v>8146</v>
      </c>
      <c r="O6497" s="37"/>
      <c r="R6497" s="4"/>
    </row>
    <row r="6498" spans="1:18" hidden="1" x14ac:dyDescent="0.2">
      <c r="A6498" s="19">
        <v>46046</v>
      </c>
      <c r="B6498" s="20">
        <v>7286</v>
      </c>
      <c r="C6498" s="16" t="s">
        <v>7954</v>
      </c>
      <c r="D6498" s="16" t="s">
        <v>8106</v>
      </c>
      <c r="E6498" s="33">
        <v>17518501</v>
      </c>
      <c r="F6498" s="8" t="s">
        <v>316</v>
      </c>
      <c r="G6498" s="33">
        <v>1401480</v>
      </c>
      <c r="H6498" s="33">
        <v>18919981</v>
      </c>
      <c r="I6498" s="16" t="s">
        <v>1893</v>
      </c>
      <c r="J6498" s="16" t="s">
        <v>375</v>
      </c>
      <c r="K6498" s="1">
        <f>+VLOOKUP(B6498,[48]Sheet1!$A:$I,6,0)</f>
        <v>17518500</v>
      </c>
      <c r="L6498" s="1">
        <f t="shared" si="301"/>
        <v>-1</v>
      </c>
      <c r="M6498" s="6" t="str">
        <f>+VLOOKUP(B6498,[48]Sheet1!$A:$I,9,0)</f>
        <v>04-05/02/2026</v>
      </c>
      <c r="N6498" t="s">
        <v>8146</v>
      </c>
      <c r="O6498" s="37"/>
      <c r="R6498" s="4"/>
    </row>
    <row r="6499" spans="1:18" hidden="1" x14ac:dyDescent="0.2">
      <c r="A6499" s="19">
        <v>46046</v>
      </c>
      <c r="B6499" s="20">
        <v>7287</v>
      </c>
      <c r="C6499" s="16" t="s">
        <v>7954</v>
      </c>
      <c r="D6499" s="16" t="s">
        <v>8107</v>
      </c>
      <c r="E6499" s="33">
        <v>2540000</v>
      </c>
      <c r="F6499" s="8" t="s">
        <v>316</v>
      </c>
      <c r="G6499" s="33">
        <v>203200</v>
      </c>
      <c r="H6499" s="33">
        <v>2743200</v>
      </c>
      <c r="I6499" s="16" t="s">
        <v>1893</v>
      </c>
      <c r="J6499" s="16" t="s">
        <v>375</v>
      </c>
      <c r="K6499" s="1">
        <f>+VLOOKUP(B6499,[48]Sheet1!$A:$I,6,0)</f>
        <v>2540000</v>
      </c>
      <c r="L6499" s="1">
        <f t="shared" si="301"/>
        <v>0</v>
      </c>
      <c r="M6499" s="6" t="str">
        <f>+VLOOKUP(B6499,[48]Sheet1!$A:$I,9,0)</f>
        <v>04-05/02/2026</v>
      </c>
      <c r="N6499" t="s">
        <v>8146</v>
      </c>
      <c r="O6499" s="37"/>
      <c r="R6499" s="4"/>
    </row>
    <row r="6500" spans="1:18" hidden="1" x14ac:dyDescent="0.2">
      <c r="A6500" s="19">
        <v>46051</v>
      </c>
      <c r="B6500" s="20">
        <v>8286</v>
      </c>
      <c r="C6500" s="16" t="s">
        <v>7954</v>
      </c>
      <c r="D6500" s="16" t="s">
        <v>8108</v>
      </c>
      <c r="E6500" s="33">
        <v>964440</v>
      </c>
      <c r="F6500" s="8" t="s">
        <v>316</v>
      </c>
      <c r="G6500" s="33">
        <v>77155</v>
      </c>
      <c r="H6500" s="33">
        <v>1041595</v>
      </c>
      <c r="I6500" s="16" t="s">
        <v>1893</v>
      </c>
      <c r="J6500" s="16" t="s">
        <v>375</v>
      </c>
      <c r="K6500" s="1">
        <f>+VLOOKUP(B6500,[49]Sheet1!$A:$I,7,0)</f>
        <v>964438</v>
      </c>
      <c r="L6500" s="1">
        <f t="shared" si="301"/>
        <v>-2</v>
      </c>
      <c r="M6500" s="6">
        <f>+VLOOKUP(B6500,[49]Sheet1!$A:$I,9,0)</f>
        <v>46084</v>
      </c>
      <c r="N6500" t="s">
        <v>8246</v>
      </c>
      <c r="O6500" s="37"/>
      <c r="R6500" s="4"/>
    </row>
    <row r="6501" spans="1:18" hidden="1" x14ac:dyDescent="0.2">
      <c r="A6501" s="19">
        <v>46049</v>
      </c>
      <c r="B6501" s="20">
        <v>8287</v>
      </c>
      <c r="C6501" s="16" t="s">
        <v>7954</v>
      </c>
      <c r="D6501" s="16" t="s">
        <v>8109</v>
      </c>
      <c r="E6501" s="33">
        <v>5912070</v>
      </c>
      <c r="F6501" s="8" t="s">
        <v>316</v>
      </c>
      <c r="G6501" s="33">
        <v>472966</v>
      </c>
      <c r="H6501" s="33">
        <v>6385036</v>
      </c>
      <c r="I6501" s="16" t="s">
        <v>1893</v>
      </c>
      <c r="J6501" s="16" t="s">
        <v>375</v>
      </c>
      <c r="K6501" s="1">
        <f>+VLOOKUP(B6501,[49]Sheet1!$A:$I,7,0)</f>
        <v>5912075</v>
      </c>
      <c r="L6501" s="1">
        <f t="shared" si="301"/>
        <v>5</v>
      </c>
      <c r="M6501" s="6">
        <f>+VLOOKUP(B6501,[49]Sheet1!$A:$I,9,0)</f>
        <v>46084</v>
      </c>
      <c r="N6501" t="s">
        <v>8246</v>
      </c>
      <c r="O6501" s="37"/>
      <c r="R6501" s="4"/>
    </row>
    <row r="6502" spans="1:18" hidden="1" x14ac:dyDescent="0.2">
      <c r="A6502" s="19">
        <v>46049</v>
      </c>
      <c r="B6502" s="20">
        <v>8288</v>
      </c>
      <c r="C6502" s="16" t="s">
        <v>7954</v>
      </c>
      <c r="D6502" s="16" t="s">
        <v>8110</v>
      </c>
      <c r="E6502" s="33">
        <v>5607210</v>
      </c>
      <c r="F6502" s="8" t="s">
        <v>316</v>
      </c>
      <c r="G6502" s="33">
        <v>448577</v>
      </c>
      <c r="H6502" s="33">
        <v>6055787</v>
      </c>
      <c r="I6502" s="16" t="s">
        <v>1893</v>
      </c>
      <c r="J6502" s="16" t="s">
        <v>375</v>
      </c>
      <c r="K6502" s="1">
        <f>+VLOOKUP(B6502,[49]Sheet1!$A:$I,7,0)</f>
        <v>5607213</v>
      </c>
      <c r="L6502" s="1">
        <f t="shared" si="301"/>
        <v>3</v>
      </c>
      <c r="M6502" s="6">
        <f>+VLOOKUP(B6502,[49]Sheet1!$A:$I,9,0)</f>
        <v>46084</v>
      </c>
      <c r="N6502" t="s">
        <v>8246</v>
      </c>
      <c r="O6502" s="37"/>
      <c r="R6502" s="4"/>
    </row>
    <row r="6503" spans="1:18" hidden="1" x14ac:dyDescent="0.2">
      <c r="A6503" s="19">
        <v>46050</v>
      </c>
      <c r="B6503" s="20">
        <v>8289</v>
      </c>
      <c r="C6503" s="16" t="s">
        <v>7954</v>
      </c>
      <c r="D6503" s="16" t="s">
        <v>8111</v>
      </c>
      <c r="E6503" s="33">
        <v>948650</v>
      </c>
      <c r="F6503" s="8" t="s">
        <v>316</v>
      </c>
      <c r="G6503" s="33">
        <v>75892</v>
      </c>
      <c r="H6503" s="33">
        <v>1024542</v>
      </c>
      <c r="I6503" s="16" t="s">
        <v>1893</v>
      </c>
      <c r="J6503" s="16" t="s">
        <v>375</v>
      </c>
      <c r="K6503" s="1">
        <f>+VLOOKUP(B6503,[49]Sheet1!$A:$I,7,0)</f>
        <v>948650</v>
      </c>
      <c r="L6503" s="1">
        <f t="shared" si="301"/>
        <v>0</v>
      </c>
      <c r="M6503" s="6">
        <f>+VLOOKUP(B6503,[49]Sheet1!$A:$I,9,0)</f>
        <v>46084</v>
      </c>
      <c r="N6503" t="s">
        <v>8246</v>
      </c>
      <c r="O6503" s="37"/>
      <c r="R6503" s="4"/>
    </row>
    <row r="6504" spans="1:18" hidden="1" x14ac:dyDescent="0.2">
      <c r="A6504" s="19">
        <v>46050</v>
      </c>
      <c r="B6504" s="20">
        <v>8290</v>
      </c>
      <c r="C6504" s="16" t="s">
        <v>7954</v>
      </c>
      <c r="D6504" s="16" t="s">
        <v>8112</v>
      </c>
      <c r="E6504" s="33">
        <v>10081200</v>
      </c>
      <c r="F6504" s="8" t="s">
        <v>316</v>
      </c>
      <c r="G6504" s="33">
        <v>806496</v>
      </c>
      <c r="H6504" s="33">
        <v>10887696</v>
      </c>
      <c r="I6504" s="16" t="s">
        <v>1893</v>
      </c>
      <c r="J6504" s="16" t="s">
        <v>375</v>
      </c>
      <c r="K6504" s="1">
        <f>+VLOOKUP(B6504,[49]Sheet1!$A:$I,7,0)</f>
        <v>10081200</v>
      </c>
      <c r="L6504" s="1">
        <f t="shared" si="301"/>
        <v>0</v>
      </c>
      <c r="M6504" s="6">
        <f>+VLOOKUP(B6504,[49]Sheet1!$A:$I,9,0)</f>
        <v>46084</v>
      </c>
      <c r="N6504" t="s">
        <v>8246</v>
      </c>
      <c r="O6504" s="37"/>
      <c r="R6504" s="4"/>
    </row>
    <row r="6505" spans="1:18" hidden="1" x14ac:dyDescent="0.2">
      <c r="A6505" s="19">
        <v>46051</v>
      </c>
      <c r="B6505" s="20">
        <v>8291</v>
      </c>
      <c r="C6505" s="16" t="s">
        <v>7954</v>
      </c>
      <c r="D6505" s="16" t="s">
        <v>8113</v>
      </c>
      <c r="E6505" s="33">
        <v>10724089</v>
      </c>
      <c r="F6505" s="8" t="s">
        <v>316</v>
      </c>
      <c r="G6505" s="33">
        <v>857927</v>
      </c>
      <c r="H6505" s="33">
        <v>11582016</v>
      </c>
      <c r="I6505" s="16" t="s">
        <v>1893</v>
      </c>
      <c r="J6505" s="16" t="s">
        <v>375</v>
      </c>
      <c r="K6505" s="1">
        <f>+VLOOKUP(B6505,[49]Sheet1!$A:$I,7,0)</f>
        <v>10724088</v>
      </c>
      <c r="L6505" s="1">
        <f t="shared" si="301"/>
        <v>-1</v>
      </c>
      <c r="M6505" s="6">
        <f>+VLOOKUP(B6505,[49]Sheet1!$A:$I,9,0)</f>
        <v>46084</v>
      </c>
      <c r="N6505" t="s">
        <v>8246</v>
      </c>
      <c r="O6505" s="37"/>
      <c r="R6505" s="4"/>
    </row>
    <row r="6506" spans="1:18" hidden="1" x14ac:dyDescent="0.2">
      <c r="A6506" s="19">
        <v>46051</v>
      </c>
      <c r="B6506" s="20">
        <v>8292</v>
      </c>
      <c r="C6506" s="16" t="s">
        <v>7954</v>
      </c>
      <c r="D6506" s="16" t="s">
        <v>8114</v>
      </c>
      <c r="E6506" s="33">
        <v>21198240</v>
      </c>
      <c r="F6506" s="8" t="s">
        <v>316</v>
      </c>
      <c r="G6506" s="33">
        <v>1695859</v>
      </c>
      <c r="H6506" s="33">
        <v>22894099</v>
      </c>
      <c r="I6506" s="16" t="s">
        <v>2355</v>
      </c>
      <c r="J6506" s="16" t="s">
        <v>2013</v>
      </c>
      <c r="K6506" s="1">
        <f>+VLOOKUP(B6506,[49]Sheet1!$A:$I,7,0)</f>
        <v>21198238</v>
      </c>
      <c r="L6506" s="1">
        <f t="shared" si="301"/>
        <v>-2</v>
      </c>
      <c r="M6506" s="6">
        <f>+VLOOKUP(B6506,[49]Sheet1!$A:$I,9,0)</f>
        <v>46084</v>
      </c>
      <c r="N6506" t="s">
        <v>8246</v>
      </c>
      <c r="O6506" s="37"/>
      <c r="R6506" s="4"/>
    </row>
    <row r="6507" spans="1:18" hidden="1" x14ac:dyDescent="0.2">
      <c r="A6507" s="19">
        <v>46051</v>
      </c>
      <c r="B6507" s="20">
        <v>8293</v>
      </c>
      <c r="C6507" s="16" t="s">
        <v>7954</v>
      </c>
      <c r="D6507" s="16" t="s">
        <v>8115</v>
      </c>
      <c r="E6507" s="33">
        <v>6549960</v>
      </c>
      <c r="F6507" s="8" t="s">
        <v>316</v>
      </c>
      <c r="G6507" s="33">
        <v>523997</v>
      </c>
      <c r="H6507" s="33">
        <v>7073957</v>
      </c>
      <c r="I6507" s="16" t="s">
        <v>2355</v>
      </c>
      <c r="J6507" s="16" t="s">
        <v>2013</v>
      </c>
      <c r="K6507" s="1">
        <f>+VLOOKUP(B6507,[49]Sheet1!$A:$I,7,0)</f>
        <v>6549963</v>
      </c>
      <c r="L6507" s="1">
        <f t="shared" si="301"/>
        <v>3</v>
      </c>
      <c r="M6507" s="6">
        <f>+VLOOKUP(B6507,[49]Sheet1!$A:$I,9,0)</f>
        <v>46084</v>
      </c>
      <c r="N6507" t="s">
        <v>8246</v>
      </c>
      <c r="O6507" s="37"/>
      <c r="R6507" s="4"/>
    </row>
    <row r="6508" spans="1:18" hidden="1" x14ac:dyDescent="0.2">
      <c r="A6508" s="19">
        <v>46043</v>
      </c>
      <c r="B6508" s="20">
        <v>8294</v>
      </c>
      <c r="C6508" s="16" t="s">
        <v>7954</v>
      </c>
      <c r="D6508" s="16" t="s">
        <v>8116</v>
      </c>
      <c r="E6508" s="33">
        <v>7252225</v>
      </c>
      <c r="F6508" s="8" t="s">
        <v>316</v>
      </c>
      <c r="G6508" s="33">
        <v>580178</v>
      </c>
      <c r="H6508" s="33">
        <v>7832403</v>
      </c>
      <c r="I6508" s="16" t="s">
        <v>2355</v>
      </c>
      <c r="J6508" s="16" t="s">
        <v>2013</v>
      </c>
      <c r="K6508" s="1">
        <f>+VLOOKUP(B6508,[49]Sheet1!$A:$I,7,0)</f>
        <v>7252225</v>
      </c>
      <c r="L6508" s="1">
        <f t="shared" si="301"/>
        <v>0</v>
      </c>
      <c r="M6508" s="6">
        <f>+VLOOKUP(B6508,[49]Sheet1!$A:$I,9,0)</f>
        <v>46084</v>
      </c>
      <c r="N6508" t="s">
        <v>8246</v>
      </c>
      <c r="O6508" s="37"/>
      <c r="R6508" s="4"/>
    </row>
    <row r="6509" spans="1:18" hidden="1" x14ac:dyDescent="0.2">
      <c r="A6509" s="19">
        <v>46052</v>
      </c>
      <c r="B6509" s="20">
        <v>8295</v>
      </c>
      <c r="C6509" s="16" t="s">
        <v>7954</v>
      </c>
      <c r="D6509" s="16" t="s">
        <v>8117</v>
      </c>
      <c r="E6509" s="33">
        <v>27838630</v>
      </c>
      <c r="F6509" s="8" t="s">
        <v>316</v>
      </c>
      <c r="G6509" s="33">
        <v>2227090</v>
      </c>
      <c r="H6509" s="33">
        <v>30065720</v>
      </c>
      <c r="I6509" s="16" t="s">
        <v>2355</v>
      </c>
      <c r="J6509" s="16" t="s">
        <v>2013</v>
      </c>
      <c r="K6509" s="1">
        <f>+VLOOKUP(B6509,[49]Sheet1!$A:$I,7,0)</f>
        <v>27838625</v>
      </c>
      <c r="L6509" s="1">
        <f t="shared" si="301"/>
        <v>-5</v>
      </c>
      <c r="M6509" s="6">
        <f>+VLOOKUP(B6509,[49]Sheet1!$A:$I,9,0)</f>
        <v>46084</v>
      </c>
      <c r="N6509" t="s">
        <v>8246</v>
      </c>
      <c r="O6509" s="37"/>
      <c r="R6509" s="4"/>
    </row>
    <row r="6510" spans="1:18" hidden="1" x14ac:dyDescent="0.2">
      <c r="A6510" s="19">
        <v>46052</v>
      </c>
      <c r="B6510" s="20">
        <v>8296</v>
      </c>
      <c r="C6510" s="16" t="s">
        <v>7954</v>
      </c>
      <c r="D6510" s="16" t="s">
        <v>8118</v>
      </c>
      <c r="E6510" s="33">
        <v>28485311</v>
      </c>
      <c r="F6510" s="8" t="s">
        <v>316</v>
      </c>
      <c r="G6510" s="33">
        <v>2278825</v>
      </c>
      <c r="H6510" s="33">
        <v>30764136</v>
      </c>
      <c r="I6510" s="16" t="s">
        <v>2355</v>
      </c>
      <c r="J6510" s="16" t="s">
        <v>2013</v>
      </c>
      <c r="K6510" s="1">
        <f>+VLOOKUP(B6510,[49]Sheet1!$A:$I,7,0)</f>
        <v>28485313</v>
      </c>
      <c r="L6510" s="1">
        <f t="shared" si="301"/>
        <v>2</v>
      </c>
      <c r="M6510" s="6">
        <f>+VLOOKUP(B6510,[49]Sheet1!$A:$I,9,0)</f>
        <v>46084</v>
      </c>
      <c r="N6510" t="s">
        <v>8246</v>
      </c>
      <c r="O6510" s="37"/>
      <c r="R6510" s="4"/>
    </row>
    <row r="6511" spans="1:18" hidden="1" x14ac:dyDescent="0.2">
      <c r="A6511" s="19">
        <v>46052</v>
      </c>
      <c r="B6511" s="20">
        <v>8297</v>
      </c>
      <c r="C6511" s="16" t="s">
        <v>7954</v>
      </c>
      <c r="D6511" s="16" t="s">
        <v>8119</v>
      </c>
      <c r="E6511" s="33">
        <v>725000</v>
      </c>
      <c r="F6511" s="8" t="s">
        <v>316</v>
      </c>
      <c r="G6511" s="33">
        <v>58000</v>
      </c>
      <c r="H6511" s="33">
        <v>783000</v>
      </c>
      <c r="I6511" s="16" t="s">
        <v>2355</v>
      </c>
      <c r="J6511" s="16" t="s">
        <v>2013</v>
      </c>
      <c r="K6511" s="1">
        <f>+VLOOKUP(B6511,[49]Sheet1!$A:$I,7,0)</f>
        <v>725000</v>
      </c>
      <c r="L6511" s="1">
        <f t="shared" si="301"/>
        <v>0</v>
      </c>
      <c r="M6511" s="6">
        <f>+VLOOKUP(B6511,[49]Sheet1!$A:$I,9,0)</f>
        <v>46084</v>
      </c>
      <c r="N6511" t="s">
        <v>8246</v>
      </c>
      <c r="O6511" s="37"/>
      <c r="R6511" s="4"/>
    </row>
    <row r="6512" spans="1:18" hidden="1" x14ac:dyDescent="0.2">
      <c r="A6512" s="19">
        <v>46053</v>
      </c>
      <c r="B6512" s="20">
        <v>8298</v>
      </c>
      <c r="C6512" s="16" t="s">
        <v>7954</v>
      </c>
      <c r="D6512" s="16" t="s">
        <v>8120</v>
      </c>
      <c r="E6512" s="33">
        <v>12394279</v>
      </c>
      <c r="F6512" s="8" t="s">
        <v>316</v>
      </c>
      <c r="G6512" s="33">
        <v>991542</v>
      </c>
      <c r="H6512" s="33">
        <v>13385821</v>
      </c>
      <c r="I6512" s="16" t="s">
        <v>2355</v>
      </c>
      <c r="J6512" s="16" t="s">
        <v>2013</v>
      </c>
      <c r="K6512" s="1">
        <f>+VLOOKUP(B6512,[49]Sheet1!$A:$I,7,0)</f>
        <v>12394275</v>
      </c>
      <c r="L6512" s="1">
        <f t="shared" si="301"/>
        <v>-4</v>
      </c>
      <c r="M6512" s="6">
        <f>+VLOOKUP(B6512,[49]Sheet1!$A:$I,9,0)</f>
        <v>46084</v>
      </c>
      <c r="N6512" t="s">
        <v>8246</v>
      </c>
      <c r="O6512" s="37"/>
      <c r="R6512" s="4"/>
    </row>
    <row r="6513" spans="1:18" hidden="1" x14ac:dyDescent="0.2">
      <c r="A6513" s="19">
        <v>46053</v>
      </c>
      <c r="B6513" s="20">
        <v>8299</v>
      </c>
      <c r="C6513" s="16" t="s">
        <v>7954</v>
      </c>
      <c r="D6513" s="16" t="s">
        <v>8121</v>
      </c>
      <c r="E6513" s="33">
        <v>4013820</v>
      </c>
      <c r="F6513" s="8" t="s">
        <v>316</v>
      </c>
      <c r="G6513" s="33">
        <v>321106</v>
      </c>
      <c r="H6513" s="33">
        <v>4334926</v>
      </c>
      <c r="I6513" s="16" t="s">
        <v>1222</v>
      </c>
      <c r="J6513" s="16" t="s">
        <v>915</v>
      </c>
      <c r="K6513" s="1">
        <f>+VLOOKUP(B6513,[49]Sheet1!$A:$I,7,0)</f>
        <v>4013825</v>
      </c>
      <c r="L6513" s="1">
        <f t="shared" si="301"/>
        <v>5</v>
      </c>
      <c r="M6513" s="6">
        <f>+VLOOKUP(B6513,[49]Sheet1!$A:$I,9,0)</f>
        <v>46084</v>
      </c>
      <c r="N6513" t="s">
        <v>8246</v>
      </c>
      <c r="O6513" s="37"/>
      <c r="R6513" s="4"/>
    </row>
    <row r="6514" spans="1:18" hidden="1" x14ac:dyDescent="0.2">
      <c r="A6514" s="19">
        <v>46051</v>
      </c>
      <c r="B6514" s="20">
        <v>8300</v>
      </c>
      <c r="C6514" s="16" t="s">
        <v>7954</v>
      </c>
      <c r="D6514" s="16" t="s">
        <v>8122</v>
      </c>
      <c r="E6514" s="33">
        <v>17352090</v>
      </c>
      <c r="F6514" s="8" t="s">
        <v>316</v>
      </c>
      <c r="G6514" s="33">
        <v>1388167</v>
      </c>
      <c r="H6514" s="33">
        <v>18740257</v>
      </c>
      <c r="I6514" s="16" t="s">
        <v>124</v>
      </c>
      <c r="J6514" s="16" t="s">
        <v>1197</v>
      </c>
      <c r="K6514" s="1">
        <f>+VLOOKUP(B6514,[49]Sheet1!$A:$I,7,0)</f>
        <v>17352088</v>
      </c>
      <c r="L6514" s="1">
        <f t="shared" si="301"/>
        <v>-2</v>
      </c>
      <c r="M6514" s="6">
        <f>+VLOOKUP(B6514,[49]Sheet1!$A:$I,9,0)</f>
        <v>46084</v>
      </c>
      <c r="N6514" t="s">
        <v>8246</v>
      </c>
      <c r="O6514" s="37"/>
      <c r="R6514" s="4"/>
    </row>
    <row r="6515" spans="1:18" hidden="1" x14ac:dyDescent="0.2">
      <c r="A6515" s="19">
        <v>46051</v>
      </c>
      <c r="B6515" s="20">
        <v>8301</v>
      </c>
      <c r="C6515" s="16" t="s">
        <v>7954</v>
      </c>
      <c r="D6515" s="16" t="s">
        <v>8123</v>
      </c>
      <c r="E6515" s="33">
        <v>20128500</v>
      </c>
      <c r="F6515" s="8" t="s">
        <v>316</v>
      </c>
      <c r="G6515" s="33">
        <v>1610280</v>
      </c>
      <c r="H6515" s="33">
        <v>21738780</v>
      </c>
      <c r="I6515" s="16" t="s">
        <v>1554</v>
      </c>
      <c r="J6515" s="16" t="s">
        <v>2830</v>
      </c>
      <c r="K6515" s="1">
        <f>+VLOOKUP(B6515,[49]Sheet1!$A:$I,7,0)</f>
        <v>20128500</v>
      </c>
      <c r="L6515" s="1">
        <f t="shared" si="301"/>
        <v>0</v>
      </c>
      <c r="M6515" s="6">
        <f>+VLOOKUP(B6515,[49]Sheet1!$A:$I,9,0)</f>
        <v>46084</v>
      </c>
      <c r="N6515" t="s">
        <v>8246</v>
      </c>
      <c r="O6515" s="37"/>
      <c r="R6515" s="4"/>
    </row>
    <row r="6516" spans="1:18" hidden="1" x14ac:dyDescent="0.2">
      <c r="A6516" s="19">
        <v>46051</v>
      </c>
      <c r="B6516" s="20">
        <v>8302</v>
      </c>
      <c r="C6516" s="16" t="s">
        <v>7954</v>
      </c>
      <c r="D6516" s="16" t="s">
        <v>8124</v>
      </c>
      <c r="E6516" s="33">
        <v>1407215</v>
      </c>
      <c r="F6516" s="8" t="s">
        <v>316</v>
      </c>
      <c r="G6516" s="33">
        <v>112577</v>
      </c>
      <c r="H6516" s="33">
        <v>1519792</v>
      </c>
      <c r="I6516" s="16" t="s">
        <v>1796</v>
      </c>
      <c r="J6516" s="16" t="s">
        <v>913</v>
      </c>
      <c r="K6516" s="1">
        <f>+VLOOKUP(B6516,[49]Sheet1!$A:$I,7,0)</f>
        <v>1407213</v>
      </c>
      <c r="L6516" s="1">
        <f t="shared" si="301"/>
        <v>-2</v>
      </c>
      <c r="M6516" s="6">
        <f>+VLOOKUP(B6516,[49]Sheet1!$A:$I,9,0)</f>
        <v>46084</v>
      </c>
      <c r="N6516" t="s">
        <v>8246</v>
      </c>
      <c r="O6516" s="37"/>
      <c r="R6516" s="4"/>
    </row>
    <row r="6517" spans="1:18" hidden="1" x14ac:dyDescent="0.2">
      <c r="A6517" s="19">
        <v>46051</v>
      </c>
      <c r="B6517" s="20">
        <v>8303</v>
      </c>
      <c r="C6517" s="16" t="s">
        <v>7954</v>
      </c>
      <c r="D6517" s="16" t="s">
        <v>8125</v>
      </c>
      <c r="E6517" s="33">
        <v>19508290</v>
      </c>
      <c r="F6517" s="8" t="s">
        <v>316</v>
      </c>
      <c r="G6517" s="33">
        <v>1560663</v>
      </c>
      <c r="H6517" s="33">
        <v>21068953</v>
      </c>
      <c r="I6517" s="16" t="s">
        <v>2339</v>
      </c>
      <c r="J6517" s="16" t="s">
        <v>1408</v>
      </c>
      <c r="K6517" s="1">
        <f>+VLOOKUP(B6517,[49]Sheet1!$A:$I,7,0)</f>
        <v>19508288</v>
      </c>
      <c r="L6517" s="1">
        <f t="shared" si="301"/>
        <v>-2</v>
      </c>
      <c r="M6517" s="6">
        <f>+VLOOKUP(B6517,[49]Sheet1!$A:$I,9,0)</f>
        <v>46084</v>
      </c>
      <c r="N6517" t="s">
        <v>8246</v>
      </c>
      <c r="O6517" s="37"/>
      <c r="R6517" s="4"/>
    </row>
    <row r="6518" spans="1:18" hidden="1" x14ac:dyDescent="0.2">
      <c r="A6518" s="19">
        <v>46051</v>
      </c>
      <c r="B6518" s="20">
        <v>8304</v>
      </c>
      <c r="C6518" s="16" t="s">
        <v>7954</v>
      </c>
      <c r="D6518" s="16" t="s">
        <v>8126</v>
      </c>
      <c r="E6518" s="33">
        <v>7220870</v>
      </c>
      <c r="F6518" s="8" t="s">
        <v>316</v>
      </c>
      <c r="G6518" s="33">
        <v>577670</v>
      </c>
      <c r="H6518" s="33">
        <v>7798540</v>
      </c>
      <c r="I6518" s="16" t="s">
        <v>944</v>
      </c>
      <c r="J6518" s="16" t="s">
        <v>319</v>
      </c>
      <c r="K6518" s="1">
        <f>+VLOOKUP(B6518,[49]Sheet1!$A:$I,7,0)</f>
        <v>7220875</v>
      </c>
      <c r="L6518" s="1">
        <f t="shared" si="301"/>
        <v>5</v>
      </c>
      <c r="M6518" s="6">
        <f>+VLOOKUP(B6518,[49]Sheet1!$A:$I,9,0)</f>
        <v>46084</v>
      </c>
      <c r="N6518" t="s">
        <v>8246</v>
      </c>
      <c r="O6518" s="37"/>
      <c r="R6518" s="4"/>
    </row>
    <row r="6519" spans="1:18" hidden="1" x14ac:dyDescent="0.2">
      <c r="A6519" s="19">
        <v>46051</v>
      </c>
      <c r="B6519" s="20">
        <v>8305</v>
      </c>
      <c r="C6519" s="16" t="s">
        <v>7954</v>
      </c>
      <c r="D6519" s="16" t="s">
        <v>8127</v>
      </c>
      <c r="E6519" s="33">
        <v>4695970</v>
      </c>
      <c r="F6519" s="8" t="s">
        <v>316</v>
      </c>
      <c r="G6519" s="33">
        <v>375678</v>
      </c>
      <c r="H6519" s="33">
        <v>5071648</v>
      </c>
      <c r="I6519" s="16" t="s">
        <v>944</v>
      </c>
      <c r="J6519" s="16" t="s">
        <v>319</v>
      </c>
      <c r="K6519" s="1">
        <f>+VLOOKUP(B6519,[49]Sheet1!$A:$I,7,0)</f>
        <v>4695975</v>
      </c>
      <c r="L6519" s="1">
        <f t="shared" si="301"/>
        <v>5</v>
      </c>
      <c r="M6519" s="6">
        <f>+VLOOKUP(B6519,[49]Sheet1!$A:$I,9,0)</f>
        <v>46084</v>
      </c>
      <c r="N6519" t="s">
        <v>8246</v>
      </c>
      <c r="O6519" s="37"/>
      <c r="R6519" s="4"/>
    </row>
    <row r="6520" spans="1:18" hidden="1" x14ac:dyDescent="0.2">
      <c r="A6520" s="38">
        <v>46027</v>
      </c>
      <c r="B6520" s="39">
        <v>2</v>
      </c>
      <c r="C6520" s="16"/>
      <c r="D6520" s="16" t="s">
        <v>8128</v>
      </c>
      <c r="E6520" s="33">
        <v>-1137500</v>
      </c>
      <c r="F6520" s="8" t="s">
        <v>316</v>
      </c>
      <c r="G6520" s="33">
        <v>-91000</v>
      </c>
      <c r="H6520" s="33">
        <v>-1228500</v>
      </c>
      <c r="I6520" s="16" t="s">
        <v>431</v>
      </c>
      <c r="J6520" s="16" t="s">
        <v>2857</v>
      </c>
      <c r="K6520" s="1">
        <f>+VLOOKUP(B6520,[47]Sheet1!$A:$I,6,0)</f>
        <v>-1137500</v>
      </c>
      <c r="L6520" s="1">
        <f t="shared" si="301"/>
        <v>0</v>
      </c>
      <c r="M6520" s="6">
        <f>+VLOOKUP(B6520,[47]Sheet1!$A:$I,9,0)</f>
        <v>46030</v>
      </c>
      <c r="N6520" t="s">
        <v>7953</v>
      </c>
      <c r="O6520" s="37"/>
      <c r="R6520" s="4"/>
    </row>
    <row r="6521" spans="1:18" hidden="1" x14ac:dyDescent="0.2">
      <c r="A6521" s="38">
        <v>46029</v>
      </c>
      <c r="B6521" s="39">
        <v>2</v>
      </c>
      <c r="C6521" s="16"/>
      <c r="D6521" s="16" t="s">
        <v>8129</v>
      </c>
      <c r="E6521" s="33">
        <v>-1248327</v>
      </c>
      <c r="F6521" s="8" t="s">
        <v>316</v>
      </c>
      <c r="G6521" s="33">
        <v>-99866</v>
      </c>
      <c r="H6521" s="33">
        <v>-1348193</v>
      </c>
      <c r="I6521" s="16" t="s">
        <v>2354</v>
      </c>
      <c r="J6521" s="16" t="s">
        <v>442</v>
      </c>
      <c r="K6521" s="1">
        <f>+VLOOKUP(B6521,[48]Sheet1!$A:$I,6,0)</f>
        <v>-1248327</v>
      </c>
      <c r="L6521" s="1">
        <f t="shared" si="301"/>
        <v>0</v>
      </c>
      <c r="M6521" s="6" t="str">
        <f>+VLOOKUP(B6521,[48]Sheet1!$A:$I,9,0)</f>
        <v>04-05/02/2026</v>
      </c>
      <c r="N6521" t="s">
        <v>8146</v>
      </c>
      <c r="O6521" s="37"/>
      <c r="R6521" s="4"/>
    </row>
    <row r="6522" spans="1:18" hidden="1" x14ac:dyDescent="0.2">
      <c r="A6522" s="38">
        <v>46024</v>
      </c>
      <c r="B6522" s="39">
        <v>3</v>
      </c>
      <c r="C6522" s="16"/>
      <c r="D6522" s="16" t="s">
        <v>8130</v>
      </c>
      <c r="E6522" s="33">
        <v>-357140</v>
      </c>
      <c r="F6522" s="8" t="s">
        <v>316</v>
      </c>
      <c r="G6522" s="33">
        <v>-28571</v>
      </c>
      <c r="H6522" s="33">
        <v>-385711</v>
      </c>
      <c r="I6522" s="16" t="s">
        <v>1222</v>
      </c>
      <c r="J6522" s="16" t="s">
        <v>915</v>
      </c>
      <c r="K6522" s="1">
        <f>+VLOOKUP(B6522,[47]Sheet1!$A:$I,6,0)</f>
        <v>-357140</v>
      </c>
      <c r="L6522" s="1">
        <f t="shared" si="301"/>
        <v>0</v>
      </c>
      <c r="M6522" s="6">
        <f>+VLOOKUP(B6522,[47]Sheet1!$A:$I,9,0)</f>
        <v>46030</v>
      </c>
      <c r="N6522" t="s">
        <v>7953</v>
      </c>
      <c r="O6522" s="37"/>
      <c r="R6522" s="4"/>
    </row>
    <row r="6523" spans="1:18" hidden="1" x14ac:dyDescent="0.2">
      <c r="A6523" s="38">
        <v>46029</v>
      </c>
      <c r="B6523" s="39">
        <v>5</v>
      </c>
      <c r="C6523" s="16"/>
      <c r="D6523" s="16" t="s">
        <v>8131</v>
      </c>
      <c r="E6523" s="33">
        <v>-8255789</v>
      </c>
      <c r="F6523" s="8" t="s">
        <v>316</v>
      </c>
      <c r="G6523" s="33">
        <v>-660463</v>
      </c>
      <c r="H6523" s="33">
        <v>-8916252</v>
      </c>
      <c r="I6523" s="16" t="s">
        <v>2818</v>
      </c>
      <c r="J6523" s="16" t="s">
        <v>364</v>
      </c>
      <c r="K6523" s="1">
        <f>+VLOOKUP(B6523,[48]Sheet1!$A:$I,6,0)</f>
        <v>-8255789</v>
      </c>
      <c r="L6523" s="1">
        <f t="shared" si="301"/>
        <v>0</v>
      </c>
      <c r="M6523" s="6" t="str">
        <f>+VLOOKUP(B6523,[48]Sheet1!$A:$I,9,0)</f>
        <v>04-05/02/2026</v>
      </c>
      <c r="N6523" t="s">
        <v>8146</v>
      </c>
      <c r="O6523" s="37"/>
      <c r="R6523" s="4"/>
    </row>
    <row r="6524" spans="1:18" hidden="1" x14ac:dyDescent="0.2">
      <c r="A6524" s="38">
        <v>46024</v>
      </c>
      <c r="B6524" s="39">
        <v>5</v>
      </c>
      <c r="C6524" s="16"/>
      <c r="D6524" s="16" t="s">
        <v>8130</v>
      </c>
      <c r="E6524" s="33">
        <v>-1512068</v>
      </c>
      <c r="F6524" s="8" t="s">
        <v>316</v>
      </c>
      <c r="G6524" s="33">
        <v>-120965</v>
      </c>
      <c r="H6524" s="33">
        <v>-1633033</v>
      </c>
      <c r="I6524" s="16" t="s">
        <v>1222</v>
      </c>
      <c r="J6524" s="16" t="s">
        <v>915</v>
      </c>
      <c r="K6524" s="1">
        <f>+VLOOKUP(B6524,[47]Sheet1!$A:$I,6,0)</f>
        <v>-1512068</v>
      </c>
      <c r="L6524" s="1">
        <f t="shared" si="301"/>
        <v>0</v>
      </c>
      <c r="M6524" s="6">
        <f>+VLOOKUP(B6524,[47]Sheet1!$A:$I,9,0)</f>
        <v>46030</v>
      </c>
      <c r="N6524" t="s">
        <v>7953</v>
      </c>
      <c r="O6524" s="37"/>
      <c r="R6524" s="4"/>
    </row>
    <row r="6525" spans="1:18" hidden="1" x14ac:dyDescent="0.2">
      <c r="A6525" s="38">
        <v>46036</v>
      </c>
      <c r="B6525" s="39">
        <v>9</v>
      </c>
      <c r="C6525" s="16"/>
      <c r="D6525" s="16" t="s">
        <v>8132</v>
      </c>
      <c r="E6525" s="33">
        <v>-546790</v>
      </c>
      <c r="F6525" s="8" t="s">
        <v>316</v>
      </c>
      <c r="G6525" s="33">
        <v>-43743</v>
      </c>
      <c r="H6525" s="33">
        <v>-590533</v>
      </c>
      <c r="I6525" s="16" t="s">
        <v>1554</v>
      </c>
      <c r="J6525" s="16" t="s">
        <v>2830</v>
      </c>
      <c r="K6525" s="1">
        <f>+VLOOKUP(B6525,[48]Sheet1!$A:$I,6,0)</f>
        <v>-546790</v>
      </c>
      <c r="L6525" s="1">
        <f t="shared" si="301"/>
        <v>0</v>
      </c>
      <c r="M6525" s="6" t="str">
        <f>+VLOOKUP(B6525,[48]Sheet1!$A:$I,9,0)</f>
        <v>04-05/02/2026</v>
      </c>
      <c r="N6525" t="s">
        <v>8146</v>
      </c>
      <c r="O6525" s="37"/>
      <c r="R6525" s="4"/>
    </row>
    <row r="6526" spans="1:18" hidden="1" x14ac:dyDescent="0.2">
      <c r="A6526" s="38">
        <v>46048</v>
      </c>
      <c r="B6526" s="39">
        <v>11</v>
      </c>
      <c r="C6526" s="16"/>
      <c r="D6526" s="16" t="s">
        <v>8129</v>
      </c>
      <c r="E6526" s="33">
        <v>-710000</v>
      </c>
      <c r="F6526" s="8" t="s">
        <v>316</v>
      </c>
      <c r="G6526" s="33">
        <v>-56800</v>
      </c>
      <c r="H6526" s="33">
        <v>-766800</v>
      </c>
      <c r="I6526" s="16" t="s">
        <v>2354</v>
      </c>
      <c r="J6526" s="16" t="s">
        <v>442</v>
      </c>
      <c r="K6526" s="1">
        <f>+VLOOKUP(B6526,[48]Sheet1!$A:$I,6,0)</f>
        <v>-710000</v>
      </c>
      <c r="L6526" s="1">
        <f t="shared" si="301"/>
        <v>0</v>
      </c>
      <c r="M6526" s="6" t="str">
        <f>+VLOOKUP(B6526,[48]Sheet1!$A:$I,9,0)</f>
        <v>04-05/02/2026</v>
      </c>
      <c r="N6526" t="s">
        <v>8146</v>
      </c>
      <c r="O6526" s="37"/>
      <c r="R6526" s="4"/>
    </row>
    <row r="6527" spans="1:18" hidden="1" x14ac:dyDescent="0.2">
      <c r="A6527" s="38">
        <v>46051</v>
      </c>
      <c r="B6527" s="39">
        <v>12</v>
      </c>
      <c r="C6527" s="16"/>
      <c r="D6527" s="16" t="s">
        <v>8133</v>
      </c>
      <c r="E6527" s="33">
        <v>-1196644</v>
      </c>
      <c r="F6527" s="8" t="s">
        <v>316</v>
      </c>
      <c r="G6527" s="33">
        <v>-95731</v>
      </c>
      <c r="H6527" s="33">
        <v>-1292375</v>
      </c>
      <c r="I6527" s="16" t="s">
        <v>2355</v>
      </c>
      <c r="J6527" s="16" t="s">
        <v>2013</v>
      </c>
      <c r="K6527" s="1">
        <f>+VLOOKUP(B6527,[48]Sheet1!$A:$I,6,0)</f>
        <v>-1196644</v>
      </c>
      <c r="L6527" s="1">
        <f t="shared" si="301"/>
        <v>0</v>
      </c>
      <c r="M6527" s="6" t="str">
        <f>+VLOOKUP(B6527,[48]Sheet1!$A:$I,9,0)</f>
        <v>04-05/02/2026</v>
      </c>
      <c r="N6527" t="s">
        <v>8146</v>
      </c>
      <c r="O6527" s="37"/>
      <c r="R6527" s="4"/>
    </row>
    <row r="6528" spans="1:18" hidden="1" x14ac:dyDescent="0.2">
      <c r="A6528" s="38">
        <v>46024</v>
      </c>
      <c r="B6528" s="39">
        <v>13</v>
      </c>
      <c r="C6528" s="16"/>
      <c r="D6528" s="16" t="s">
        <v>8134</v>
      </c>
      <c r="E6528" s="33">
        <v>-652500</v>
      </c>
      <c r="F6528" s="8" t="s">
        <v>316</v>
      </c>
      <c r="G6528" s="33">
        <v>-52200</v>
      </c>
      <c r="H6528" s="33">
        <v>-704700</v>
      </c>
      <c r="I6528" s="16" t="s">
        <v>1900</v>
      </c>
      <c r="J6528" s="16" t="s">
        <v>441</v>
      </c>
      <c r="K6528" s="1">
        <f>+VLOOKUP(B6528,[47]Sheet1!$A:$I,6,0)</f>
        <v>-652500</v>
      </c>
      <c r="L6528" s="1">
        <f t="shared" si="301"/>
        <v>0</v>
      </c>
      <c r="M6528" s="6">
        <f>+VLOOKUP(B6528,[47]Sheet1!$A:$I,9,0)</f>
        <v>46030</v>
      </c>
      <c r="N6528" t="s">
        <v>7953</v>
      </c>
      <c r="O6528" s="37"/>
      <c r="R6528" s="4"/>
    </row>
    <row r="6529" spans="1:18" hidden="1" x14ac:dyDescent="0.2">
      <c r="A6529" s="38">
        <v>46048</v>
      </c>
      <c r="B6529" s="39">
        <v>13</v>
      </c>
      <c r="C6529" s="16"/>
      <c r="D6529" s="16" t="s">
        <v>8135</v>
      </c>
      <c r="E6529" s="33">
        <v>-453624</v>
      </c>
      <c r="F6529" s="8" t="s">
        <v>316</v>
      </c>
      <c r="G6529" s="33">
        <v>-36290</v>
      </c>
      <c r="H6529" s="33">
        <v>-489914</v>
      </c>
      <c r="I6529" s="16" t="s">
        <v>124</v>
      </c>
      <c r="J6529" s="16" t="s">
        <v>1197</v>
      </c>
      <c r="K6529" s="1">
        <f>+VLOOKUP(B6529,[48]Sheet1!$A:$I,6,0)</f>
        <v>-453624</v>
      </c>
      <c r="L6529" s="1">
        <f t="shared" si="301"/>
        <v>0</v>
      </c>
      <c r="M6529" s="6" t="str">
        <f>+VLOOKUP(B6529,[48]Sheet1!$A:$I,9,0)</f>
        <v>04-05/02/2026</v>
      </c>
      <c r="N6529" t="s">
        <v>8146</v>
      </c>
      <c r="O6529" s="37"/>
      <c r="R6529" s="4"/>
    </row>
    <row r="6530" spans="1:18" hidden="1" x14ac:dyDescent="0.2">
      <c r="A6530" s="38">
        <v>46036</v>
      </c>
      <c r="B6530" s="39">
        <v>15</v>
      </c>
      <c r="C6530" s="16"/>
      <c r="D6530" s="16" t="s">
        <v>8132</v>
      </c>
      <c r="E6530" s="33">
        <v>-664944</v>
      </c>
      <c r="F6530" s="8" t="s">
        <v>316</v>
      </c>
      <c r="G6530" s="33">
        <v>-53195</v>
      </c>
      <c r="H6530" s="33">
        <v>-718139</v>
      </c>
      <c r="I6530" s="16" t="s">
        <v>1554</v>
      </c>
      <c r="J6530" s="16" t="s">
        <v>2830</v>
      </c>
      <c r="K6530" s="1">
        <f>+VLOOKUP(B6530,[48]Sheet1!$A:$I,6,0)</f>
        <v>-664944</v>
      </c>
      <c r="L6530" s="1">
        <f t="shared" si="301"/>
        <v>0</v>
      </c>
      <c r="M6530" s="6" t="str">
        <f>+VLOOKUP(B6530,[48]Sheet1!$A:$I,9,0)</f>
        <v>04-05/02/2026</v>
      </c>
      <c r="N6530" t="s">
        <v>8146</v>
      </c>
      <c r="O6530" s="37"/>
      <c r="R6530" s="4"/>
    </row>
    <row r="6531" spans="1:18" hidden="1" x14ac:dyDescent="0.2">
      <c r="A6531" s="38">
        <v>46048</v>
      </c>
      <c r="B6531" s="39">
        <v>18</v>
      </c>
      <c r="C6531" s="16"/>
      <c r="D6531" s="16" t="s">
        <v>8136</v>
      </c>
      <c r="E6531" s="33">
        <v>-182248</v>
      </c>
      <c r="F6531" s="8" t="s">
        <v>316</v>
      </c>
      <c r="G6531" s="33">
        <v>-14580</v>
      </c>
      <c r="H6531" s="33">
        <v>-196828</v>
      </c>
      <c r="I6531" s="16" t="s">
        <v>1893</v>
      </c>
      <c r="J6531" s="16" t="s">
        <v>375</v>
      </c>
      <c r="K6531" s="1">
        <f>+VLOOKUP(B6531,[48]Sheet1!$A:$I,6,0)</f>
        <v>-182248</v>
      </c>
      <c r="L6531" s="1">
        <f t="shared" si="301"/>
        <v>0</v>
      </c>
      <c r="M6531" s="6" t="str">
        <f>+VLOOKUP(B6531,[48]Sheet1!$A:$I,9,0)</f>
        <v>04-05/02/2026</v>
      </c>
      <c r="N6531" t="s">
        <v>8146</v>
      </c>
      <c r="O6531" s="37"/>
      <c r="R6531" s="4"/>
    </row>
    <row r="6532" spans="1:18" hidden="1" x14ac:dyDescent="0.2">
      <c r="A6532" s="38">
        <v>46048</v>
      </c>
      <c r="B6532" s="39">
        <v>21</v>
      </c>
      <c r="C6532" s="16"/>
      <c r="D6532" s="16" t="s">
        <v>8137</v>
      </c>
      <c r="E6532" s="33">
        <v>-775000</v>
      </c>
      <c r="F6532" s="8" t="s">
        <v>316</v>
      </c>
      <c r="G6532" s="33">
        <v>-62000</v>
      </c>
      <c r="H6532" s="33">
        <v>-837000</v>
      </c>
      <c r="I6532" s="16" t="s">
        <v>944</v>
      </c>
      <c r="J6532" s="16" t="s">
        <v>319</v>
      </c>
      <c r="K6532" s="1">
        <f>+VLOOKUP(B6532,[48]Sheet1!$A:$I,6,0)</f>
        <v>-775000</v>
      </c>
      <c r="L6532" s="1">
        <f t="shared" si="301"/>
        <v>0</v>
      </c>
      <c r="M6532" s="6" t="str">
        <f>+VLOOKUP(B6532,[48]Sheet1!$A:$I,9,0)</f>
        <v>04-05/02/2026</v>
      </c>
      <c r="N6532" t="s">
        <v>8146</v>
      </c>
      <c r="O6532" s="37"/>
      <c r="R6532" s="4"/>
    </row>
    <row r="6533" spans="1:18" hidden="1" x14ac:dyDescent="0.2">
      <c r="A6533" s="38">
        <v>46048</v>
      </c>
      <c r="B6533" s="39">
        <v>24</v>
      </c>
      <c r="C6533" s="16"/>
      <c r="D6533" s="16" t="s">
        <v>8137</v>
      </c>
      <c r="E6533" s="33">
        <v>-695198</v>
      </c>
      <c r="F6533" s="8" t="s">
        <v>316</v>
      </c>
      <c r="G6533" s="33">
        <v>-55617</v>
      </c>
      <c r="H6533" s="33">
        <v>-750815</v>
      </c>
      <c r="I6533" s="16" t="s">
        <v>944</v>
      </c>
      <c r="J6533" s="16" t="s">
        <v>319</v>
      </c>
      <c r="K6533" s="1">
        <f>+VLOOKUP(B6533,[48]Sheet1!$A:$I,6,0)</f>
        <v>-695198</v>
      </c>
      <c r="L6533" s="1">
        <f t="shared" si="301"/>
        <v>0</v>
      </c>
      <c r="M6533" s="6" t="str">
        <f>+VLOOKUP(B6533,[48]Sheet1!$A:$I,9,0)</f>
        <v>04-05/02/2026</v>
      </c>
      <c r="N6533" t="s">
        <v>8146</v>
      </c>
      <c r="O6533" s="37"/>
      <c r="R6533" s="4"/>
    </row>
    <row r="6534" spans="1:18" hidden="1" x14ac:dyDescent="0.2">
      <c r="A6534" s="38">
        <v>46036</v>
      </c>
      <c r="B6534" s="39">
        <v>25</v>
      </c>
      <c r="C6534" s="16"/>
      <c r="D6534" s="16" t="s">
        <v>8138</v>
      </c>
      <c r="E6534" s="33">
        <v>-446289</v>
      </c>
      <c r="F6534" s="8" t="s">
        <v>316</v>
      </c>
      <c r="G6534" s="33">
        <v>-35703</v>
      </c>
      <c r="H6534" s="33">
        <v>-481992</v>
      </c>
      <c r="I6534" s="16" t="s">
        <v>1893</v>
      </c>
      <c r="J6534" s="16" t="s">
        <v>375</v>
      </c>
      <c r="K6534" s="1">
        <f>+VLOOKUP(B6534,[48]Sheet1!$A:$I,6,0)</f>
        <v>-446289</v>
      </c>
      <c r="L6534" s="1">
        <f t="shared" si="301"/>
        <v>0</v>
      </c>
      <c r="M6534" s="6" t="str">
        <f>+VLOOKUP(B6534,[48]Sheet1!$A:$I,9,0)</f>
        <v>04-05/02/2026</v>
      </c>
      <c r="N6534" t="s">
        <v>8146</v>
      </c>
      <c r="O6534" s="37"/>
      <c r="R6534" s="4"/>
    </row>
    <row r="6535" spans="1:18" hidden="1" x14ac:dyDescent="0.2">
      <c r="A6535" s="38">
        <v>46048</v>
      </c>
      <c r="B6535" s="39">
        <v>26</v>
      </c>
      <c r="C6535" s="16"/>
      <c r="D6535" s="16" t="s">
        <v>8139</v>
      </c>
      <c r="E6535" s="33">
        <v>-1115750</v>
      </c>
      <c r="F6535" s="8" t="s">
        <v>316</v>
      </c>
      <c r="G6535" s="33">
        <v>-89260</v>
      </c>
      <c r="H6535" s="33">
        <v>-1205010</v>
      </c>
      <c r="I6535" s="16" t="s">
        <v>24</v>
      </c>
      <c r="J6535" s="16" t="s">
        <v>349</v>
      </c>
      <c r="K6535" s="1">
        <f>+VLOOKUP(B6535,[48]Sheet1!$A:$I,6,0)</f>
        <v>-1115750</v>
      </c>
      <c r="L6535" s="1">
        <f t="shared" si="301"/>
        <v>0</v>
      </c>
      <c r="M6535" s="6" t="str">
        <f>+VLOOKUP(B6535,[48]Sheet1!$A:$I,9,0)</f>
        <v>04-05/02/2026</v>
      </c>
      <c r="N6535" t="s">
        <v>8146</v>
      </c>
      <c r="O6535" s="37"/>
      <c r="R6535" s="4"/>
    </row>
    <row r="6536" spans="1:18" hidden="1" x14ac:dyDescent="0.2">
      <c r="A6536" s="38">
        <v>46036</v>
      </c>
      <c r="B6536" s="39">
        <v>27</v>
      </c>
      <c r="C6536" s="16"/>
      <c r="D6536" s="16" t="s">
        <v>8134</v>
      </c>
      <c r="E6536" s="33">
        <v>-2403442</v>
      </c>
      <c r="F6536" s="8" t="s">
        <v>316</v>
      </c>
      <c r="G6536" s="33">
        <v>-192275</v>
      </c>
      <c r="H6536" s="33">
        <v>-2595717</v>
      </c>
      <c r="I6536" s="16" t="s">
        <v>1900</v>
      </c>
      <c r="J6536" s="16" t="s">
        <v>441</v>
      </c>
      <c r="K6536" s="1">
        <f>+VLOOKUP(B6536,[48]Sheet1!$A:$I,6,0)</f>
        <v>-2403442</v>
      </c>
      <c r="L6536" s="1">
        <f t="shared" si="301"/>
        <v>0</v>
      </c>
      <c r="M6536" s="6" t="str">
        <f>+VLOOKUP(B6536,[48]Sheet1!$A:$I,9,0)</f>
        <v>04-05/02/2026</v>
      </c>
      <c r="N6536" t="s">
        <v>8146</v>
      </c>
      <c r="O6536" s="37"/>
      <c r="R6536" s="4"/>
    </row>
    <row r="6537" spans="1:18" hidden="1" x14ac:dyDescent="0.2">
      <c r="A6537" s="38">
        <v>46048</v>
      </c>
      <c r="B6537" s="39">
        <v>29</v>
      </c>
      <c r="C6537" s="16"/>
      <c r="D6537" s="16" t="s">
        <v>8139</v>
      </c>
      <c r="E6537" s="33">
        <v>-428820</v>
      </c>
      <c r="F6537" s="8" t="s">
        <v>316</v>
      </c>
      <c r="G6537" s="33">
        <v>-34306</v>
      </c>
      <c r="H6537" s="33">
        <v>-463126</v>
      </c>
      <c r="I6537" s="16" t="s">
        <v>24</v>
      </c>
      <c r="J6537" s="16" t="s">
        <v>349</v>
      </c>
      <c r="K6537" s="1">
        <f>+VLOOKUP(B6537,[48]Sheet1!$A:$I,6,0)</f>
        <v>-428820</v>
      </c>
      <c r="L6537" s="1">
        <f t="shared" si="301"/>
        <v>0</v>
      </c>
      <c r="M6537" s="6" t="str">
        <f>+VLOOKUP(B6537,[48]Sheet1!$A:$I,9,0)</f>
        <v>04-05/02/2026</v>
      </c>
      <c r="N6537" t="s">
        <v>8146</v>
      </c>
      <c r="O6537" s="37"/>
      <c r="R6537" s="4"/>
    </row>
    <row r="6538" spans="1:18" hidden="1" x14ac:dyDescent="0.2">
      <c r="A6538" s="38">
        <v>46048</v>
      </c>
      <c r="B6538" s="39">
        <v>35</v>
      </c>
      <c r="C6538" s="16"/>
      <c r="D6538" s="16" t="s">
        <v>8138</v>
      </c>
      <c r="E6538" s="33">
        <v>-205250</v>
      </c>
      <c r="F6538" s="8" t="s">
        <v>316</v>
      </c>
      <c r="G6538" s="33">
        <v>-16420</v>
      </c>
      <c r="H6538" s="33">
        <v>-221670</v>
      </c>
      <c r="I6538" s="16" t="s">
        <v>1893</v>
      </c>
      <c r="J6538" s="16" t="s">
        <v>375</v>
      </c>
      <c r="K6538" s="1">
        <f>+VLOOKUP(B6538,[48]Sheet1!$A:$I,6,0)</f>
        <v>-205250</v>
      </c>
      <c r="L6538" s="1">
        <f t="shared" si="301"/>
        <v>0</v>
      </c>
      <c r="M6538" s="6" t="str">
        <f>+VLOOKUP(B6538,[48]Sheet1!$A:$I,9,0)</f>
        <v>04-05/02/2026</v>
      </c>
      <c r="N6538" t="s">
        <v>8146</v>
      </c>
      <c r="O6538" s="37"/>
      <c r="R6538" s="4"/>
    </row>
    <row r="6539" spans="1:18" hidden="1" x14ac:dyDescent="0.2">
      <c r="A6539" s="38">
        <v>46052</v>
      </c>
      <c r="B6539" s="39">
        <v>40</v>
      </c>
      <c r="C6539" s="16"/>
      <c r="D6539" s="16" t="s">
        <v>8137</v>
      </c>
      <c r="E6539" s="33">
        <v>-373156</v>
      </c>
      <c r="F6539" s="8" t="s">
        <v>316</v>
      </c>
      <c r="G6539" s="33">
        <v>-29852</v>
      </c>
      <c r="H6539" s="33">
        <v>-403008</v>
      </c>
      <c r="I6539" s="16" t="s">
        <v>944</v>
      </c>
      <c r="J6539" s="16" t="s">
        <v>319</v>
      </c>
      <c r="K6539" s="1">
        <f>+VLOOKUP(B6539,[48]Sheet1!$A:$I,6,0)</f>
        <v>-373156</v>
      </c>
      <c r="L6539" s="1">
        <f t="shared" ref="L6539:L6541" si="302">+K6539-E6539</f>
        <v>0</v>
      </c>
      <c r="M6539" s="6" t="str">
        <f>+VLOOKUP(B6539,[48]Sheet1!$A:$I,9,0)</f>
        <v>04-05/02/2026</v>
      </c>
      <c r="N6539" t="s">
        <v>8146</v>
      </c>
      <c r="O6539" s="37"/>
      <c r="R6539" s="4"/>
    </row>
    <row r="6540" spans="1:18" hidden="1" x14ac:dyDescent="0.2">
      <c r="A6540" s="38">
        <v>46048</v>
      </c>
      <c r="B6540" s="39" t="s">
        <v>8145</v>
      </c>
      <c r="C6540" s="16"/>
      <c r="D6540" s="16" t="s">
        <v>8134</v>
      </c>
      <c r="E6540" s="33">
        <v>-290000</v>
      </c>
      <c r="F6540" s="8" t="s">
        <v>316</v>
      </c>
      <c r="G6540" s="33">
        <v>-23200</v>
      </c>
      <c r="H6540" s="33">
        <v>-313200</v>
      </c>
      <c r="I6540" s="16" t="s">
        <v>1900</v>
      </c>
      <c r="J6540" s="16" t="s">
        <v>441</v>
      </c>
      <c r="K6540" s="1">
        <f>+VLOOKUP(B6540,[48]Sheet1!$A:$I,6,0)</f>
        <v>-290000</v>
      </c>
      <c r="L6540" s="1">
        <f t="shared" si="302"/>
        <v>0</v>
      </c>
      <c r="M6540" s="6" t="str">
        <f>+VLOOKUP(B6540,[48]Sheet1!$A:$I,9,0)</f>
        <v>04-05/02/2026</v>
      </c>
      <c r="N6540" t="s">
        <v>8146</v>
      </c>
      <c r="R6540" s="4"/>
    </row>
    <row r="6541" spans="1:18" hidden="1" x14ac:dyDescent="0.2">
      <c r="A6541" s="38">
        <v>46051</v>
      </c>
      <c r="B6541" s="39">
        <v>81</v>
      </c>
      <c r="C6541" s="16"/>
      <c r="D6541" s="16" t="s">
        <v>8140</v>
      </c>
      <c r="E6541" s="33">
        <v>-1457175</v>
      </c>
      <c r="F6541" s="8" t="s">
        <v>316</v>
      </c>
      <c r="G6541" s="33">
        <v>-116574</v>
      </c>
      <c r="H6541" s="33">
        <v>-1573749</v>
      </c>
      <c r="I6541" s="16" t="s">
        <v>2355</v>
      </c>
      <c r="J6541" s="16" t="s">
        <v>2013</v>
      </c>
      <c r="K6541" s="1">
        <f>+VLOOKUP(B6541,[48]Sheet1!$A:$I,6,0)</f>
        <v>-1457175</v>
      </c>
      <c r="L6541" s="1">
        <f t="shared" si="302"/>
        <v>0</v>
      </c>
      <c r="M6541" s="6" t="str">
        <f>+VLOOKUP(B6541,[48]Sheet1!$A:$I,9,0)</f>
        <v>04-05/02/2026</v>
      </c>
      <c r="N6541" t="s">
        <v>8146</v>
      </c>
      <c r="R6541" s="4"/>
    </row>
    <row r="6542" spans="1:18" hidden="1" x14ac:dyDescent="0.2">
      <c r="A6542" s="19">
        <v>46030</v>
      </c>
      <c r="B6542" s="20">
        <v>17</v>
      </c>
      <c r="C6542" s="16" t="s">
        <v>8142</v>
      </c>
      <c r="D6542" s="16">
        <v>13030066</v>
      </c>
      <c r="E6542" s="21">
        <v>1116060</v>
      </c>
      <c r="F6542" s="8" t="s">
        <v>316</v>
      </c>
      <c r="G6542" s="21">
        <v>89285</v>
      </c>
      <c r="H6542" s="33">
        <f>+E6542+G6542</f>
        <v>1205345</v>
      </c>
      <c r="I6542" s="20" t="s">
        <v>1893</v>
      </c>
      <c r="J6542" s="20" t="s">
        <v>375</v>
      </c>
      <c r="K6542" s="1">
        <f>+VLOOKUP(B6542,[48]Sheet1!$A:$I,6,0)</f>
        <v>1116063</v>
      </c>
      <c r="L6542" s="1">
        <f t="shared" ref="L6542:L6546" si="303">+K6542-E6542</f>
        <v>3</v>
      </c>
      <c r="M6542" s="6" t="str">
        <f>+VLOOKUP(B6542,[48]Sheet1!$A:$I,9,0)</f>
        <v>04-05/02/2026</v>
      </c>
      <c r="N6542" t="s">
        <v>8146</v>
      </c>
      <c r="O6542" s="37"/>
      <c r="R6542" s="4"/>
    </row>
    <row r="6543" spans="1:18" hidden="1" x14ac:dyDescent="0.2">
      <c r="A6543" s="19">
        <v>46030</v>
      </c>
      <c r="B6543" s="20">
        <v>1346</v>
      </c>
      <c r="C6543" s="16" t="s">
        <v>8142</v>
      </c>
      <c r="D6543" s="16">
        <v>14080283</v>
      </c>
      <c r="E6543" s="21">
        <v>7463120</v>
      </c>
      <c r="F6543" s="8" t="s">
        <v>316</v>
      </c>
      <c r="G6543" s="21">
        <v>597050</v>
      </c>
      <c r="H6543" s="33">
        <f t="shared" ref="H6543:H6606" si="304">+E6543+G6543</f>
        <v>8060170</v>
      </c>
      <c r="I6543" s="20" t="s">
        <v>1893</v>
      </c>
      <c r="J6543" s="20" t="s">
        <v>375</v>
      </c>
      <c r="K6543" s="1">
        <f>+VLOOKUP(B6543,[47]Sheet1!$A:$I,6,0)</f>
        <v>7463120</v>
      </c>
      <c r="L6543" s="1">
        <f t="shared" si="303"/>
        <v>0</v>
      </c>
      <c r="M6543" s="6">
        <f>+VLOOKUP(B6543,[47]Sheet1!$A:$I,9,0)</f>
        <v>46030</v>
      </c>
      <c r="N6543" t="s">
        <v>7953</v>
      </c>
      <c r="O6543" s="37">
        <f t="shared" ref="O6543:O6546" si="305">+B6543</f>
        <v>1346</v>
      </c>
      <c r="R6543" s="4"/>
    </row>
    <row r="6544" spans="1:18" hidden="1" x14ac:dyDescent="0.2">
      <c r="A6544" s="19">
        <v>46030</v>
      </c>
      <c r="B6544" s="20">
        <v>1347</v>
      </c>
      <c r="C6544" s="16" t="s">
        <v>8142</v>
      </c>
      <c r="D6544" s="16">
        <v>14079042</v>
      </c>
      <c r="E6544" s="21">
        <v>3892430</v>
      </c>
      <c r="F6544" s="8" t="s">
        <v>316</v>
      </c>
      <c r="G6544" s="21">
        <v>311394</v>
      </c>
      <c r="H6544" s="33">
        <f t="shared" si="304"/>
        <v>4203824</v>
      </c>
      <c r="I6544" s="20" t="s">
        <v>1893</v>
      </c>
      <c r="J6544" s="20" t="s">
        <v>375</v>
      </c>
      <c r="K6544" s="1">
        <f>+VLOOKUP(B6544,[47]Sheet1!$A:$I,6,0)</f>
        <v>3892430</v>
      </c>
      <c r="L6544" s="1">
        <f t="shared" si="303"/>
        <v>0</v>
      </c>
      <c r="M6544" s="6">
        <f>+VLOOKUP(B6544,[47]Sheet1!$A:$I,9,0)</f>
        <v>46030</v>
      </c>
      <c r="N6544" t="s">
        <v>7953</v>
      </c>
      <c r="O6544" s="37">
        <f t="shared" si="305"/>
        <v>1347</v>
      </c>
      <c r="R6544" s="4"/>
    </row>
    <row r="6545" spans="1:18" hidden="1" x14ac:dyDescent="0.2">
      <c r="A6545" s="19">
        <v>46030</v>
      </c>
      <c r="B6545" s="20">
        <v>1348</v>
      </c>
      <c r="C6545" s="16" t="s">
        <v>8142</v>
      </c>
      <c r="D6545" s="16">
        <v>14077182</v>
      </c>
      <c r="E6545" s="21">
        <v>100366</v>
      </c>
      <c r="F6545" s="8" t="s">
        <v>316</v>
      </c>
      <c r="G6545" s="21">
        <v>8029</v>
      </c>
      <c r="H6545" s="33">
        <f t="shared" si="304"/>
        <v>108395</v>
      </c>
      <c r="I6545" s="20" t="s">
        <v>1893</v>
      </c>
      <c r="J6545" s="20" t="s">
        <v>375</v>
      </c>
      <c r="K6545" s="1">
        <f>+VLOOKUP(B6545,[47]Sheet1!$A:$I,6,0)</f>
        <v>100366</v>
      </c>
      <c r="L6545" s="1">
        <f t="shared" si="303"/>
        <v>0</v>
      </c>
      <c r="M6545" s="6">
        <f>+VLOOKUP(B6545,[47]Sheet1!$A:$I,9,0)</f>
        <v>46030</v>
      </c>
      <c r="N6545" t="s">
        <v>7953</v>
      </c>
      <c r="O6545" s="37">
        <f t="shared" si="305"/>
        <v>1348</v>
      </c>
      <c r="R6545" s="4"/>
    </row>
    <row r="6546" spans="1:18" hidden="1" x14ac:dyDescent="0.2">
      <c r="A6546" s="19">
        <v>46030</v>
      </c>
      <c r="B6546" s="20">
        <v>1349</v>
      </c>
      <c r="C6546" s="16" t="s">
        <v>8142</v>
      </c>
      <c r="D6546" s="16">
        <v>90584993</v>
      </c>
      <c r="E6546" s="21">
        <v>2024120</v>
      </c>
      <c r="F6546" s="8" t="s">
        <v>316</v>
      </c>
      <c r="G6546" s="21">
        <v>161930</v>
      </c>
      <c r="H6546" s="33">
        <f t="shared" si="304"/>
        <v>2186050</v>
      </c>
      <c r="I6546" s="20" t="s">
        <v>1893</v>
      </c>
      <c r="J6546" s="20" t="s">
        <v>375</v>
      </c>
      <c r="K6546" s="1">
        <f>+VLOOKUP(B6546,[47]Sheet1!$A:$I,6,0)</f>
        <v>2024120</v>
      </c>
      <c r="L6546" s="1">
        <f t="shared" si="303"/>
        <v>0</v>
      </c>
      <c r="M6546" s="6">
        <f>+VLOOKUP(B6546,[47]Sheet1!$A:$I,9,0)</f>
        <v>46030</v>
      </c>
      <c r="N6546" t="s">
        <v>7953</v>
      </c>
      <c r="O6546" s="37">
        <f t="shared" si="305"/>
        <v>1349</v>
      </c>
      <c r="R6546" s="4"/>
    </row>
    <row r="6547" spans="1:18" hidden="1" x14ac:dyDescent="0.2">
      <c r="A6547" s="19">
        <v>46059</v>
      </c>
      <c r="B6547" s="20">
        <v>9453</v>
      </c>
      <c r="C6547" s="20" t="s">
        <v>7954</v>
      </c>
      <c r="D6547" s="20" t="s">
        <v>8144</v>
      </c>
      <c r="E6547" s="21">
        <v>2496640</v>
      </c>
      <c r="F6547" s="8" t="s">
        <v>316</v>
      </c>
      <c r="G6547" s="21">
        <v>199731</v>
      </c>
      <c r="H6547" s="33">
        <f t="shared" si="304"/>
        <v>2696371</v>
      </c>
      <c r="I6547" s="20" t="s">
        <v>1893</v>
      </c>
      <c r="J6547" s="20" t="s">
        <v>375</v>
      </c>
      <c r="K6547" s="1">
        <f>+VLOOKUP(B6547,[47]Sheet1!$A:$I,6,0)</f>
        <v>2496640</v>
      </c>
      <c r="L6547" s="1">
        <f t="shared" ref="L6547:L6548" si="306">+K6547-E6547</f>
        <v>0</v>
      </c>
      <c r="M6547" s="6">
        <f>+VLOOKUP(B6547,[47]Sheet1!$A:$I,9,0)</f>
        <v>46030</v>
      </c>
      <c r="N6547" t="s">
        <v>7953</v>
      </c>
      <c r="R6547" s="4"/>
    </row>
    <row r="6548" spans="1:18" hidden="1" x14ac:dyDescent="0.2">
      <c r="A6548" s="19">
        <v>46059</v>
      </c>
      <c r="B6548" s="20">
        <v>9454</v>
      </c>
      <c r="C6548" s="20" t="s">
        <v>7954</v>
      </c>
      <c r="D6548" s="20" t="s">
        <v>8143</v>
      </c>
      <c r="E6548" s="21">
        <v>1116060</v>
      </c>
      <c r="F6548" s="8" t="s">
        <v>316</v>
      </c>
      <c r="G6548" s="21">
        <v>89285</v>
      </c>
      <c r="H6548" s="33">
        <f t="shared" si="304"/>
        <v>1205345</v>
      </c>
      <c r="I6548" s="20" t="s">
        <v>1893</v>
      </c>
      <c r="J6548" s="20" t="s">
        <v>375</v>
      </c>
      <c r="K6548" s="1">
        <f>+VLOOKUP(B6548,[47]Sheet1!$A:$I,6,0)</f>
        <v>1116060</v>
      </c>
      <c r="L6548" s="1">
        <f t="shared" si="306"/>
        <v>0</v>
      </c>
      <c r="M6548" s="6">
        <f>+VLOOKUP(B6548,[47]Sheet1!$A:$I,9,0)</f>
        <v>46030</v>
      </c>
      <c r="N6548" t="s">
        <v>7953</v>
      </c>
      <c r="R6548" s="4"/>
    </row>
    <row r="6549" spans="1:18" hidden="1" x14ac:dyDescent="0.2">
      <c r="A6549" s="6">
        <v>46059</v>
      </c>
      <c r="B6549" s="2">
        <v>9566</v>
      </c>
      <c r="C6549" s="2" t="s">
        <v>7954</v>
      </c>
      <c r="D6549" s="2" t="s">
        <v>8147</v>
      </c>
      <c r="E6549" s="1">
        <v>1865780</v>
      </c>
      <c r="F6549" s="8" t="s">
        <v>316</v>
      </c>
      <c r="G6549" s="1">
        <v>149262</v>
      </c>
      <c r="H6549" s="33">
        <f t="shared" si="304"/>
        <v>2015042</v>
      </c>
      <c r="I6549" s="2" t="s">
        <v>1893</v>
      </c>
      <c r="J6549" s="2" t="s">
        <v>375</v>
      </c>
      <c r="K6549" s="1">
        <f>+VLOOKUP(B6549,[49]Sheet1!$A:$I,7,0)</f>
        <v>1865775</v>
      </c>
      <c r="L6549" s="1">
        <f t="shared" ref="L6549:L6612" si="307">+K6549-E6549</f>
        <v>-5</v>
      </c>
      <c r="M6549" s="6">
        <f>+VLOOKUP(B6549,[49]Sheet1!$A:$I,9,0)</f>
        <v>46084</v>
      </c>
      <c r="N6549" t="s">
        <v>8246</v>
      </c>
      <c r="R6549" s="4"/>
    </row>
    <row r="6550" spans="1:18" hidden="1" x14ac:dyDescent="0.2">
      <c r="A6550" s="6">
        <v>46059</v>
      </c>
      <c r="B6550" s="2">
        <v>9515</v>
      </c>
      <c r="C6550" s="2" t="s">
        <v>7954</v>
      </c>
      <c r="D6550" s="2" t="s">
        <v>8148</v>
      </c>
      <c r="E6550" s="1">
        <v>23317850</v>
      </c>
      <c r="F6550" s="8" t="s">
        <v>316</v>
      </c>
      <c r="G6550" s="1">
        <v>1865428</v>
      </c>
      <c r="H6550" s="33">
        <f t="shared" si="304"/>
        <v>25183278</v>
      </c>
      <c r="I6550" s="2" t="s">
        <v>2818</v>
      </c>
      <c r="J6550" s="2" t="s">
        <v>364</v>
      </c>
      <c r="K6550" s="1">
        <f>+VLOOKUP(B6550,[49]Sheet1!$A:$I,7,0)</f>
        <v>23317850</v>
      </c>
      <c r="L6550" s="1">
        <f t="shared" si="307"/>
        <v>0</v>
      </c>
      <c r="M6550" s="6">
        <f>+VLOOKUP(B6550,[49]Sheet1!$A:$I,9,0)</f>
        <v>46084</v>
      </c>
      <c r="N6550" t="s">
        <v>8246</v>
      </c>
      <c r="R6550" s="4"/>
    </row>
    <row r="6551" spans="1:18" hidden="1" x14ac:dyDescent="0.2">
      <c r="A6551" s="6">
        <v>46059</v>
      </c>
      <c r="B6551" s="2">
        <v>9516</v>
      </c>
      <c r="C6551" s="2" t="s">
        <v>7954</v>
      </c>
      <c r="D6551" s="2" t="s">
        <v>8149</v>
      </c>
      <c r="E6551" s="1">
        <v>1407215</v>
      </c>
      <c r="F6551" s="8" t="s">
        <v>316</v>
      </c>
      <c r="G6551" s="1">
        <v>112577</v>
      </c>
      <c r="H6551" s="33">
        <f t="shared" si="304"/>
        <v>1519792</v>
      </c>
      <c r="I6551" s="2" t="s">
        <v>2445</v>
      </c>
      <c r="J6551" s="2" t="s">
        <v>1098</v>
      </c>
      <c r="K6551" s="1">
        <f>+VLOOKUP(B6551,[49]Sheet1!$A:$I,7,0)</f>
        <v>1407213</v>
      </c>
      <c r="L6551" s="1">
        <f t="shared" si="307"/>
        <v>-2</v>
      </c>
      <c r="M6551" s="6">
        <f>+VLOOKUP(B6551,[49]Sheet1!$A:$I,9,0)</f>
        <v>46084</v>
      </c>
      <c r="N6551" t="s">
        <v>8246</v>
      </c>
      <c r="R6551" s="4"/>
    </row>
    <row r="6552" spans="1:18" hidden="1" x14ac:dyDescent="0.2">
      <c r="A6552" s="6">
        <v>46059</v>
      </c>
      <c r="B6552" s="2">
        <v>9517</v>
      </c>
      <c r="C6552" s="2" t="s">
        <v>7954</v>
      </c>
      <c r="D6552" s="2" t="s">
        <v>8150</v>
      </c>
      <c r="E6552" s="1">
        <v>474325</v>
      </c>
      <c r="F6552" s="8" t="s">
        <v>316</v>
      </c>
      <c r="G6552" s="1">
        <v>37946</v>
      </c>
      <c r="H6552" s="33">
        <f t="shared" si="304"/>
        <v>512271</v>
      </c>
      <c r="I6552" s="2" t="s">
        <v>2445</v>
      </c>
      <c r="J6552" s="2" t="s">
        <v>1098</v>
      </c>
      <c r="K6552" s="1">
        <f>+VLOOKUP(B6552,[49]Sheet1!$A:$I,7,0)</f>
        <v>474325</v>
      </c>
      <c r="L6552" s="1">
        <f t="shared" si="307"/>
        <v>0</v>
      </c>
      <c r="M6552" s="6">
        <f>+VLOOKUP(B6552,[49]Sheet1!$A:$I,9,0)</f>
        <v>46084</v>
      </c>
      <c r="N6552" t="s">
        <v>8246</v>
      </c>
      <c r="R6552" s="4"/>
    </row>
    <row r="6553" spans="1:18" hidden="1" x14ac:dyDescent="0.2">
      <c r="A6553" s="6">
        <v>46059</v>
      </c>
      <c r="B6553" s="2">
        <v>9518</v>
      </c>
      <c r="C6553" s="2" t="s">
        <v>7954</v>
      </c>
      <c r="D6553" s="2" t="s">
        <v>8151</v>
      </c>
      <c r="E6553" s="1">
        <v>1840000</v>
      </c>
      <c r="F6553" s="8" t="s">
        <v>316</v>
      </c>
      <c r="G6553" s="1">
        <v>147200</v>
      </c>
      <c r="H6553" s="33">
        <f t="shared" si="304"/>
        <v>1987200</v>
      </c>
      <c r="I6553" s="2" t="s">
        <v>1796</v>
      </c>
      <c r="J6553" s="2" t="s">
        <v>913</v>
      </c>
      <c r="K6553" s="1">
        <f>+VLOOKUP(B6553,[49]Sheet1!$A:$I,7,0)</f>
        <v>1840000</v>
      </c>
      <c r="L6553" s="1">
        <f t="shared" si="307"/>
        <v>0</v>
      </c>
      <c r="M6553" s="6">
        <f>+VLOOKUP(B6553,[49]Sheet1!$A:$I,9,0)</f>
        <v>46084</v>
      </c>
      <c r="N6553" t="s">
        <v>8246</v>
      </c>
      <c r="R6553" s="4"/>
    </row>
    <row r="6554" spans="1:18" hidden="1" x14ac:dyDescent="0.2">
      <c r="A6554" s="6">
        <v>46059</v>
      </c>
      <c r="B6554" s="2">
        <v>9519</v>
      </c>
      <c r="C6554" s="2" t="s">
        <v>7954</v>
      </c>
      <c r="D6554" s="2" t="s">
        <v>8152</v>
      </c>
      <c r="E6554" s="1">
        <v>700000</v>
      </c>
      <c r="F6554" s="8" t="s">
        <v>316</v>
      </c>
      <c r="G6554" s="1">
        <v>56000</v>
      </c>
      <c r="H6554" s="33">
        <f t="shared" si="304"/>
        <v>756000</v>
      </c>
      <c r="I6554" s="2" t="s">
        <v>2339</v>
      </c>
      <c r="J6554" s="2" t="s">
        <v>1408</v>
      </c>
      <c r="K6554" s="1">
        <f>+VLOOKUP(B6554,[49]Sheet1!$A:$I,7,0)</f>
        <v>700000</v>
      </c>
      <c r="L6554" s="1">
        <f t="shared" si="307"/>
        <v>0</v>
      </c>
      <c r="M6554" s="6">
        <f>+VLOOKUP(B6554,[49]Sheet1!$A:$I,9,0)</f>
        <v>46084</v>
      </c>
      <c r="N6554" t="s">
        <v>8246</v>
      </c>
      <c r="R6554" s="4"/>
    </row>
    <row r="6555" spans="1:18" hidden="1" x14ac:dyDescent="0.2">
      <c r="A6555" s="6">
        <v>46059</v>
      </c>
      <c r="B6555" s="2">
        <v>9520</v>
      </c>
      <c r="C6555" s="2" t="s">
        <v>7954</v>
      </c>
      <c r="D6555" s="2" t="s">
        <v>8153</v>
      </c>
      <c r="E6555" s="1">
        <v>13344500</v>
      </c>
      <c r="F6555" s="8" t="s">
        <v>316</v>
      </c>
      <c r="G6555" s="1">
        <v>1067560</v>
      </c>
      <c r="H6555" s="33">
        <f t="shared" si="304"/>
        <v>14412060</v>
      </c>
      <c r="I6555" s="2" t="s">
        <v>2339</v>
      </c>
      <c r="J6555" s="2" t="s">
        <v>1408</v>
      </c>
      <c r="K6555" s="1">
        <f>+VLOOKUP(B6555,[49]Sheet1!$A:$I,7,0)</f>
        <v>13344500</v>
      </c>
      <c r="L6555" s="1">
        <f t="shared" si="307"/>
        <v>0</v>
      </c>
      <c r="M6555" s="6">
        <f>+VLOOKUP(B6555,[49]Sheet1!$A:$I,9,0)</f>
        <v>46084</v>
      </c>
      <c r="N6555" t="s">
        <v>8246</v>
      </c>
      <c r="R6555" s="4"/>
    </row>
    <row r="6556" spans="1:18" hidden="1" x14ac:dyDescent="0.2">
      <c r="A6556" s="6">
        <v>46059</v>
      </c>
      <c r="B6556" s="2">
        <v>9521</v>
      </c>
      <c r="C6556" s="2" t="s">
        <v>7954</v>
      </c>
      <c r="D6556" s="2" t="s">
        <v>8154</v>
      </c>
      <c r="E6556" s="1">
        <v>19249700</v>
      </c>
      <c r="F6556" s="8" t="s">
        <v>316</v>
      </c>
      <c r="G6556" s="1">
        <v>1539976</v>
      </c>
      <c r="H6556" s="33">
        <f t="shared" si="304"/>
        <v>20789676</v>
      </c>
      <c r="I6556" s="2" t="s">
        <v>944</v>
      </c>
      <c r="J6556" s="2" t="s">
        <v>319</v>
      </c>
      <c r="K6556" s="1">
        <f>+VLOOKUP(B6556,[49]Sheet1!$A:$I,7,0)</f>
        <v>19249700</v>
      </c>
      <c r="L6556" s="1">
        <f t="shared" si="307"/>
        <v>0</v>
      </c>
      <c r="M6556" s="6">
        <f>+VLOOKUP(B6556,[49]Sheet1!$A:$I,9,0)</f>
        <v>46084</v>
      </c>
      <c r="N6556" t="s">
        <v>8246</v>
      </c>
      <c r="R6556" s="4"/>
    </row>
    <row r="6557" spans="1:18" hidden="1" x14ac:dyDescent="0.2">
      <c r="A6557" s="6">
        <v>46059</v>
      </c>
      <c r="B6557" s="2">
        <v>9522</v>
      </c>
      <c r="C6557" s="2" t="s">
        <v>7954</v>
      </c>
      <c r="D6557" s="2" t="s">
        <v>8155</v>
      </c>
      <c r="E6557" s="1">
        <v>12253650</v>
      </c>
      <c r="F6557" s="8" t="s">
        <v>316</v>
      </c>
      <c r="G6557" s="1">
        <v>980292</v>
      </c>
      <c r="H6557" s="33">
        <f t="shared" si="304"/>
        <v>13233942</v>
      </c>
      <c r="I6557" s="2" t="s">
        <v>944</v>
      </c>
      <c r="J6557" s="2" t="s">
        <v>319</v>
      </c>
      <c r="K6557" s="1">
        <f>+VLOOKUP(B6557,[49]Sheet1!$A:$I,7,0)</f>
        <v>12253650</v>
      </c>
      <c r="L6557" s="1">
        <f t="shared" si="307"/>
        <v>0</v>
      </c>
      <c r="M6557" s="6">
        <f>+VLOOKUP(B6557,[49]Sheet1!$A:$I,9,0)</f>
        <v>46084</v>
      </c>
      <c r="N6557" t="s">
        <v>8246</v>
      </c>
      <c r="R6557" s="4"/>
    </row>
    <row r="6558" spans="1:18" hidden="1" x14ac:dyDescent="0.2">
      <c r="A6558" s="6">
        <v>46059</v>
      </c>
      <c r="B6558" s="2">
        <v>9523</v>
      </c>
      <c r="C6558" s="2" t="s">
        <v>7954</v>
      </c>
      <c r="D6558" s="2" t="s">
        <v>8156</v>
      </c>
      <c r="E6558" s="1">
        <v>15079100</v>
      </c>
      <c r="F6558" s="8" t="s">
        <v>316</v>
      </c>
      <c r="G6558" s="1">
        <v>1206328</v>
      </c>
      <c r="H6558" s="33">
        <f t="shared" si="304"/>
        <v>16285428</v>
      </c>
      <c r="I6558" s="2" t="s">
        <v>1900</v>
      </c>
      <c r="J6558" s="2" t="s">
        <v>441</v>
      </c>
      <c r="K6558" s="1">
        <f>+VLOOKUP(B6558,[49]Sheet1!$A:$I,7,0)</f>
        <v>15079100</v>
      </c>
      <c r="L6558" s="1">
        <f t="shared" si="307"/>
        <v>0</v>
      </c>
      <c r="M6558" s="6">
        <f>+VLOOKUP(B6558,[49]Sheet1!$A:$I,9,0)</f>
        <v>46084</v>
      </c>
      <c r="N6558" t="s">
        <v>8246</v>
      </c>
      <c r="R6558" s="4"/>
    </row>
    <row r="6559" spans="1:18" hidden="1" x14ac:dyDescent="0.2">
      <c r="A6559" s="6">
        <v>46059</v>
      </c>
      <c r="B6559" s="2">
        <v>9524</v>
      </c>
      <c r="C6559" s="2" t="s">
        <v>7954</v>
      </c>
      <c r="D6559" s="2" t="s">
        <v>8157</v>
      </c>
      <c r="E6559" s="1">
        <v>2381320</v>
      </c>
      <c r="F6559" s="8" t="s">
        <v>316</v>
      </c>
      <c r="G6559" s="1">
        <v>190506</v>
      </c>
      <c r="H6559" s="33">
        <f t="shared" si="304"/>
        <v>2571826</v>
      </c>
      <c r="I6559" s="2" t="s">
        <v>1900</v>
      </c>
      <c r="J6559" s="2" t="s">
        <v>441</v>
      </c>
      <c r="K6559" s="1">
        <f>+VLOOKUP(B6559,[49]Sheet1!$A:$I,7,0)</f>
        <v>2381325</v>
      </c>
      <c r="L6559" s="1">
        <f t="shared" si="307"/>
        <v>5</v>
      </c>
      <c r="M6559" s="6">
        <f>+VLOOKUP(B6559,[49]Sheet1!$A:$I,9,0)</f>
        <v>46084</v>
      </c>
      <c r="N6559" t="s">
        <v>8246</v>
      </c>
      <c r="R6559" s="4"/>
    </row>
    <row r="6560" spans="1:18" hidden="1" x14ac:dyDescent="0.2">
      <c r="A6560" s="6">
        <v>46059</v>
      </c>
      <c r="B6560" s="2">
        <v>9525</v>
      </c>
      <c r="C6560" s="2" t="s">
        <v>7954</v>
      </c>
      <c r="D6560" s="2" t="s">
        <v>8158</v>
      </c>
      <c r="E6560" s="1">
        <v>948650</v>
      </c>
      <c r="F6560" s="8" t="s">
        <v>316</v>
      </c>
      <c r="G6560" s="1">
        <v>75892</v>
      </c>
      <c r="H6560" s="33">
        <f t="shared" si="304"/>
        <v>1024542</v>
      </c>
      <c r="I6560" s="2" t="s">
        <v>1900</v>
      </c>
      <c r="J6560" s="2" t="s">
        <v>441</v>
      </c>
      <c r="K6560" s="1">
        <f>+VLOOKUP(B6560,[49]Sheet1!$A:$I,7,0)</f>
        <v>948650</v>
      </c>
      <c r="L6560" s="1">
        <f t="shared" si="307"/>
        <v>0</v>
      </c>
      <c r="M6560" s="6">
        <f>+VLOOKUP(B6560,[49]Sheet1!$A:$I,9,0)</f>
        <v>46084</v>
      </c>
      <c r="N6560" t="s">
        <v>8246</v>
      </c>
      <c r="R6560" s="4"/>
    </row>
    <row r="6561" spans="1:18" hidden="1" x14ac:dyDescent="0.2">
      <c r="A6561" s="6">
        <v>46059</v>
      </c>
      <c r="B6561" s="2">
        <v>9528</v>
      </c>
      <c r="C6561" s="2" t="s">
        <v>7954</v>
      </c>
      <c r="D6561" s="2" t="s">
        <v>8159</v>
      </c>
      <c r="E6561" s="1">
        <v>501830</v>
      </c>
      <c r="F6561" s="8" t="s">
        <v>316</v>
      </c>
      <c r="G6561" s="1">
        <v>40146</v>
      </c>
      <c r="H6561" s="33">
        <f t="shared" si="304"/>
        <v>541976</v>
      </c>
      <c r="I6561" s="2" t="s">
        <v>1900</v>
      </c>
      <c r="J6561" s="2" t="s">
        <v>441</v>
      </c>
      <c r="K6561" s="1">
        <f>+VLOOKUP(B6561,[49]Sheet1!$A:$I,7,0)</f>
        <v>501825</v>
      </c>
      <c r="L6561" s="1">
        <f t="shared" si="307"/>
        <v>-5</v>
      </c>
      <c r="M6561" s="6">
        <f>+VLOOKUP(B6561,[49]Sheet1!$A:$I,9,0)</f>
        <v>46084</v>
      </c>
      <c r="N6561" t="s">
        <v>8246</v>
      </c>
      <c r="R6561" s="4"/>
    </row>
    <row r="6562" spans="1:18" hidden="1" x14ac:dyDescent="0.2">
      <c r="A6562" s="6">
        <v>46060</v>
      </c>
      <c r="B6562" s="2">
        <v>9640</v>
      </c>
      <c r="C6562" s="2" t="s">
        <v>7954</v>
      </c>
      <c r="D6562" s="2" t="s">
        <v>8160</v>
      </c>
      <c r="E6562" s="1">
        <v>18815400</v>
      </c>
      <c r="F6562" s="8" t="s">
        <v>316</v>
      </c>
      <c r="G6562" s="1">
        <v>1505232</v>
      </c>
      <c r="H6562" s="33">
        <f t="shared" si="304"/>
        <v>20320632</v>
      </c>
      <c r="I6562" s="2" t="s">
        <v>1893</v>
      </c>
      <c r="J6562" s="2" t="s">
        <v>375</v>
      </c>
      <c r="K6562" s="1">
        <f>+VLOOKUP(B6562,[49]Sheet1!$A:$I,7,0)</f>
        <v>18815400</v>
      </c>
      <c r="L6562" s="1">
        <f t="shared" si="307"/>
        <v>0</v>
      </c>
      <c r="M6562" s="6">
        <f>+VLOOKUP(B6562,[49]Sheet1!$A:$I,9,0)</f>
        <v>46084</v>
      </c>
      <c r="N6562" t="s">
        <v>8246</v>
      </c>
      <c r="R6562" s="4"/>
    </row>
    <row r="6563" spans="1:18" hidden="1" x14ac:dyDescent="0.2">
      <c r="A6563" s="6">
        <v>46063</v>
      </c>
      <c r="B6563" s="2">
        <v>10653</v>
      </c>
      <c r="C6563" s="2" t="s">
        <v>7954</v>
      </c>
      <c r="D6563" s="2" t="s">
        <v>8161</v>
      </c>
      <c r="E6563" s="1">
        <v>31358200</v>
      </c>
      <c r="F6563" s="8" t="s">
        <v>316</v>
      </c>
      <c r="G6563" s="1">
        <v>2508656</v>
      </c>
      <c r="H6563" s="33">
        <f t="shared" si="304"/>
        <v>33866856</v>
      </c>
      <c r="I6563" s="2" t="s">
        <v>1893</v>
      </c>
      <c r="J6563" s="2" t="s">
        <v>375</v>
      </c>
      <c r="K6563" s="1">
        <f>+VLOOKUP(B6563,[49]Sheet1!$A:$I,7,0)</f>
        <v>31358200</v>
      </c>
      <c r="L6563" s="1">
        <f t="shared" si="307"/>
        <v>0</v>
      </c>
      <c r="M6563" s="6">
        <f>+VLOOKUP(B6563,[49]Sheet1!$A:$I,9,0)</f>
        <v>46084</v>
      </c>
      <c r="N6563" t="s">
        <v>8246</v>
      </c>
      <c r="R6563" s="4"/>
    </row>
    <row r="6564" spans="1:18" hidden="1" x14ac:dyDescent="0.2">
      <c r="A6564" s="6">
        <v>46063</v>
      </c>
      <c r="B6564" s="2">
        <v>10655</v>
      </c>
      <c r="C6564" s="2" t="s">
        <v>7954</v>
      </c>
      <c r="D6564" s="2" t="s">
        <v>8162</v>
      </c>
      <c r="E6564" s="1">
        <v>200732</v>
      </c>
      <c r="F6564" s="8" t="s">
        <v>316</v>
      </c>
      <c r="G6564" s="1">
        <v>16059</v>
      </c>
      <c r="H6564" s="33">
        <f t="shared" si="304"/>
        <v>216791</v>
      </c>
      <c r="I6564" s="2" t="s">
        <v>1893</v>
      </c>
      <c r="J6564" s="2" t="s">
        <v>375</v>
      </c>
      <c r="K6564" s="1">
        <f>+VLOOKUP(B6564,[49]Sheet1!$A:$I,7,0)</f>
        <v>200738</v>
      </c>
      <c r="L6564" s="1">
        <f t="shared" si="307"/>
        <v>6</v>
      </c>
      <c r="M6564" s="6">
        <f>+VLOOKUP(B6564,[49]Sheet1!$A:$I,9,0)</f>
        <v>46084</v>
      </c>
      <c r="N6564" t="s">
        <v>8246</v>
      </c>
      <c r="R6564" s="4"/>
    </row>
    <row r="6565" spans="1:18" hidden="1" x14ac:dyDescent="0.2">
      <c r="A6565" s="6">
        <v>46059</v>
      </c>
      <c r="B6565" s="2">
        <v>9511</v>
      </c>
      <c r="C6565" s="2" t="s">
        <v>7954</v>
      </c>
      <c r="D6565" s="2" t="s">
        <v>8163</v>
      </c>
      <c r="E6565" s="1">
        <v>1452745</v>
      </c>
      <c r="F6565" s="8" t="s">
        <v>316</v>
      </c>
      <c r="G6565" s="1">
        <v>116220</v>
      </c>
      <c r="H6565" s="33">
        <f t="shared" si="304"/>
        <v>1568965</v>
      </c>
      <c r="I6565" s="2" t="s">
        <v>1222</v>
      </c>
      <c r="J6565" s="2" t="s">
        <v>915</v>
      </c>
      <c r="K6565" s="1">
        <f>+VLOOKUP(B6565,[49]Sheet1!$A:$I,7,0)</f>
        <v>1452750</v>
      </c>
      <c r="L6565" s="1">
        <f t="shared" si="307"/>
        <v>5</v>
      </c>
      <c r="M6565" s="6">
        <f>+VLOOKUP(B6565,[49]Sheet1!$A:$I,9,0)</f>
        <v>46084</v>
      </c>
      <c r="N6565" t="s">
        <v>8246</v>
      </c>
      <c r="R6565" s="4"/>
    </row>
    <row r="6566" spans="1:18" hidden="1" x14ac:dyDescent="0.2">
      <c r="A6566" s="6">
        <v>46059</v>
      </c>
      <c r="B6566" s="2">
        <v>9512</v>
      </c>
      <c r="C6566" s="2" t="s">
        <v>7954</v>
      </c>
      <c r="D6566" s="2" t="s">
        <v>8164</v>
      </c>
      <c r="E6566" s="1">
        <v>948650</v>
      </c>
      <c r="F6566" s="8" t="s">
        <v>316</v>
      </c>
      <c r="G6566" s="1">
        <v>75892</v>
      </c>
      <c r="H6566" s="33">
        <f t="shared" si="304"/>
        <v>1024542</v>
      </c>
      <c r="I6566" s="2" t="s">
        <v>1222</v>
      </c>
      <c r="J6566" s="2" t="s">
        <v>915</v>
      </c>
      <c r="K6566" s="1">
        <f>+VLOOKUP(B6566,[49]Sheet1!$A:$I,7,0)</f>
        <v>948650</v>
      </c>
      <c r="L6566" s="1">
        <f t="shared" si="307"/>
        <v>0</v>
      </c>
      <c r="M6566" s="6">
        <f>+VLOOKUP(B6566,[49]Sheet1!$A:$I,9,0)</f>
        <v>46084</v>
      </c>
      <c r="N6566" t="s">
        <v>8246</v>
      </c>
      <c r="R6566" s="4"/>
    </row>
    <row r="6567" spans="1:18" hidden="1" x14ac:dyDescent="0.2">
      <c r="A6567" s="6">
        <v>46059</v>
      </c>
      <c r="B6567" s="2">
        <v>9513</v>
      </c>
      <c r="C6567" s="2" t="s">
        <v>7954</v>
      </c>
      <c r="D6567" s="2" t="s">
        <v>8165</v>
      </c>
      <c r="E6567" s="1">
        <v>13734760</v>
      </c>
      <c r="F6567" s="8" t="s">
        <v>316</v>
      </c>
      <c r="G6567" s="1">
        <v>1098781</v>
      </c>
      <c r="H6567" s="33">
        <f t="shared" si="304"/>
        <v>14833541</v>
      </c>
      <c r="I6567" s="2" t="s">
        <v>2355</v>
      </c>
      <c r="J6567" s="2" t="s">
        <v>2013</v>
      </c>
      <c r="K6567" s="1">
        <f>+VLOOKUP(B6567,[49]Sheet1!$A:$I,7,0)</f>
        <v>13734763</v>
      </c>
      <c r="L6567" s="1">
        <f t="shared" si="307"/>
        <v>3</v>
      </c>
      <c r="M6567" s="6">
        <f>+VLOOKUP(B6567,[49]Sheet1!$A:$I,9,0)</f>
        <v>46084</v>
      </c>
      <c r="N6567" t="s">
        <v>8246</v>
      </c>
      <c r="R6567" s="4"/>
    </row>
    <row r="6568" spans="1:18" hidden="1" x14ac:dyDescent="0.2">
      <c r="A6568" s="6">
        <v>46059</v>
      </c>
      <c r="B6568" s="2">
        <v>9514</v>
      </c>
      <c r="C6568" s="2" t="s">
        <v>7954</v>
      </c>
      <c r="D6568" s="2" t="s">
        <v>8166</v>
      </c>
      <c r="E6568" s="1">
        <v>14072150</v>
      </c>
      <c r="F6568" s="8" t="s">
        <v>316</v>
      </c>
      <c r="G6568" s="1">
        <v>1125772</v>
      </c>
      <c r="H6568" s="33">
        <f t="shared" si="304"/>
        <v>15197922</v>
      </c>
      <c r="I6568" s="2" t="s">
        <v>2355</v>
      </c>
      <c r="J6568" s="2" t="s">
        <v>2013</v>
      </c>
      <c r="K6568" s="1">
        <f>+VLOOKUP(B6568,[49]Sheet1!$A:$I,7,0)</f>
        <v>14072150</v>
      </c>
      <c r="L6568" s="1">
        <f t="shared" si="307"/>
        <v>0</v>
      </c>
      <c r="M6568" s="6">
        <f>+VLOOKUP(B6568,[49]Sheet1!$A:$I,9,0)</f>
        <v>46084</v>
      </c>
      <c r="N6568" t="s">
        <v>8246</v>
      </c>
      <c r="R6568" s="4"/>
    </row>
    <row r="6569" spans="1:18" hidden="1" x14ac:dyDescent="0.2">
      <c r="A6569" s="6">
        <v>46059</v>
      </c>
      <c r="B6569" s="2">
        <v>9565</v>
      </c>
      <c r="C6569" s="2" t="s">
        <v>7954</v>
      </c>
      <c r="D6569" s="2" t="s">
        <v>8167</v>
      </c>
      <c r="E6569" s="1">
        <v>3763080</v>
      </c>
      <c r="F6569" s="8" t="s">
        <v>316</v>
      </c>
      <c r="G6569" s="1">
        <v>301046</v>
      </c>
      <c r="H6569" s="33">
        <f t="shared" si="304"/>
        <v>4064126</v>
      </c>
      <c r="I6569" s="2" t="s">
        <v>1893</v>
      </c>
      <c r="J6569" s="2" t="s">
        <v>375</v>
      </c>
      <c r="K6569" s="1">
        <f>+VLOOKUP(B6569,[49]Sheet1!$A:$I,7,0)</f>
        <v>3763075</v>
      </c>
      <c r="L6569" s="1">
        <f t="shared" si="307"/>
        <v>-5</v>
      </c>
      <c r="M6569" s="6">
        <f>+VLOOKUP(B6569,[49]Sheet1!$A:$I,9,0)</f>
        <v>46084</v>
      </c>
      <c r="N6569" t="s">
        <v>8246</v>
      </c>
      <c r="R6569" s="4"/>
    </row>
    <row r="6570" spans="1:18" hidden="1" x14ac:dyDescent="0.2">
      <c r="A6570" s="6">
        <v>46065</v>
      </c>
      <c r="B6570" s="2">
        <v>12052</v>
      </c>
      <c r="C6570" s="2" t="s">
        <v>7954</v>
      </c>
      <c r="D6570" s="2" t="s">
        <v>8168</v>
      </c>
      <c r="E6570" s="1">
        <v>948650</v>
      </c>
      <c r="F6570" s="8" t="s">
        <v>316</v>
      </c>
      <c r="G6570" s="1">
        <v>75892</v>
      </c>
      <c r="H6570" s="33">
        <f t="shared" si="304"/>
        <v>1024542</v>
      </c>
      <c r="I6570" s="2" t="s">
        <v>2355</v>
      </c>
      <c r="J6570" s="2" t="s">
        <v>2013</v>
      </c>
      <c r="K6570" s="1">
        <f>+VLOOKUP(B6570,[50]Sheet1!$A:$I,7,0)</f>
        <v>948650</v>
      </c>
      <c r="L6570" s="1">
        <f t="shared" si="307"/>
        <v>0</v>
      </c>
      <c r="M6570" s="6" t="str">
        <f>+VLOOKUP(B6570,[50]Sheet1!$A:$I,9,0)</f>
        <v>3-6/4/2026</v>
      </c>
      <c r="N6570" t="s">
        <v>8377</v>
      </c>
      <c r="R6570" s="4"/>
    </row>
    <row r="6571" spans="1:18" hidden="1" x14ac:dyDescent="0.2">
      <c r="A6571" s="6">
        <v>46065</v>
      </c>
      <c r="B6571" s="2">
        <v>12051</v>
      </c>
      <c r="C6571" s="2" t="s">
        <v>7954</v>
      </c>
      <c r="D6571" s="2" t="s">
        <v>8169</v>
      </c>
      <c r="E6571" s="1">
        <v>474325</v>
      </c>
      <c r="F6571" s="8" t="s">
        <v>316</v>
      </c>
      <c r="G6571" s="1">
        <v>37946</v>
      </c>
      <c r="H6571" s="33">
        <f t="shared" si="304"/>
        <v>512271</v>
      </c>
      <c r="I6571" s="2" t="s">
        <v>1222</v>
      </c>
      <c r="J6571" s="2" t="s">
        <v>915</v>
      </c>
      <c r="K6571" s="1">
        <f>+VLOOKUP(B6571,[50]Sheet1!$A:$I,7,0)</f>
        <v>474325</v>
      </c>
      <c r="L6571" s="1">
        <f t="shared" si="307"/>
        <v>0</v>
      </c>
      <c r="M6571" s="6" t="str">
        <f>+VLOOKUP(B6571,[50]Sheet1!$A:$I,9,0)</f>
        <v>3-6/4/2026</v>
      </c>
      <c r="N6571" t="s">
        <v>8377</v>
      </c>
      <c r="R6571" s="4"/>
    </row>
    <row r="6572" spans="1:18" hidden="1" x14ac:dyDescent="0.2">
      <c r="A6572" s="6">
        <v>46065</v>
      </c>
      <c r="B6572" s="2">
        <v>12053</v>
      </c>
      <c r="C6572" s="2" t="s">
        <v>7954</v>
      </c>
      <c r="D6572" s="2" t="s">
        <v>8170</v>
      </c>
      <c r="E6572" s="1">
        <v>4290365</v>
      </c>
      <c r="F6572" s="8" t="s">
        <v>316</v>
      </c>
      <c r="G6572" s="1">
        <v>343229</v>
      </c>
      <c r="H6572" s="33">
        <f t="shared" si="304"/>
        <v>4633594</v>
      </c>
      <c r="I6572" s="2" t="s">
        <v>24</v>
      </c>
      <c r="J6572" s="2" t="s">
        <v>349</v>
      </c>
      <c r="K6572" s="1">
        <f>+VLOOKUP(B6572,[50]Sheet1!$A:$I,7,0)</f>
        <v>4290363</v>
      </c>
      <c r="L6572" s="1">
        <f t="shared" si="307"/>
        <v>-2</v>
      </c>
      <c r="M6572" s="6" t="str">
        <f>+VLOOKUP(B6572,[50]Sheet1!$A:$I,9,0)</f>
        <v>3-6/4/2026</v>
      </c>
      <c r="N6572" t="s">
        <v>8377</v>
      </c>
      <c r="R6572" s="4"/>
    </row>
    <row r="6573" spans="1:18" hidden="1" x14ac:dyDescent="0.2">
      <c r="A6573" s="6">
        <v>46065</v>
      </c>
      <c r="B6573" s="2">
        <v>12054</v>
      </c>
      <c r="C6573" s="2" t="s">
        <v>7954</v>
      </c>
      <c r="D6573" s="2" t="s">
        <v>8171</v>
      </c>
      <c r="E6573" s="1">
        <v>6901220</v>
      </c>
      <c r="F6573" s="8" t="s">
        <v>316</v>
      </c>
      <c r="G6573" s="1">
        <v>552098</v>
      </c>
      <c r="H6573" s="33">
        <f t="shared" si="304"/>
        <v>7453318</v>
      </c>
      <c r="I6573" s="2" t="s">
        <v>24</v>
      </c>
      <c r="J6573" s="2" t="s">
        <v>349</v>
      </c>
      <c r="K6573" s="1">
        <f>+VLOOKUP(B6573,[50]Sheet1!$A:$I,7,0)</f>
        <v>6901225</v>
      </c>
      <c r="L6573" s="1">
        <f t="shared" si="307"/>
        <v>5</v>
      </c>
      <c r="M6573" s="6" t="str">
        <f>+VLOOKUP(B6573,[50]Sheet1!$A:$I,9,0)</f>
        <v>3-6/4/2026</v>
      </c>
      <c r="N6573" t="s">
        <v>8377</v>
      </c>
      <c r="R6573" s="4"/>
    </row>
    <row r="6574" spans="1:18" hidden="1" x14ac:dyDescent="0.2">
      <c r="A6574" s="6">
        <v>46065</v>
      </c>
      <c r="B6574" s="2">
        <v>12055</v>
      </c>
      <c r="C6574" s="2" t="s">
        <v>7954</v>
      </c>
      <c r="D6574" s="2" t="s">
        <v>8172</v>
      </c>
      <c r="E6574" s="1">
        <v>13375220</v>
      </c>
      <c r="F6574" s="8" t="s">
        <v>316</v>
      </c>
      <c r="G6574" s="1">
        <v>1070018</v>
      </c>
      <c r="H6574" s="33">
        <f t="shared" si="304"/>
        <v>14445238</v>
      </c>
      <c r="I6574" s="2" t="s">
        <v>2818</v>
      </c>
      <c r="J6574" s="2" t="s">
        <v>364</v>
      </c>
      <c r="K6574" s="1">
        <f>+VLOOKUP(B6574,[50]Sheet1!$A:$I,7,0)</f>
        <v>13375225</v>
      </c>
      <c r="L6574" s="1">
        <f t="shared" si="307"/>
        <v>5</v>
      </c>
      <c r="M6574" s="6" t="str">
        <f>+VLOOKUP(B6574,[50]Sheet1!$A:$I,9,0)</f>
        <v>3-6/4/2026</v>
      </c>
      <c r="N6574" t="s">
        <v>8377</v>
      </c>
      <c r="R6574" s="4"/>
    </row>
    <row r="6575" spans="1:18" hidden="1" x14ac:dyDescent="0.2">
      <c r="A6575" s="6">
        <v>46065</v>
      </c>
      <c r="B6575" s="2">
        <v>12056</v>
      </c>
      <c r="C6575" s="2" t="s">
        <v>7954</v>
      </c>
      <c r="D6575" s="2" t="s">
        <v>8173</v>
      </c>
      <c r="E6575" s="1">
        <v>33606445</v>
      </c>
      <c r="F6575" s="8" t="s">
        <v>316</v>
      </c>
      <c r="G6575" s="1">
        <v>2688516</v>
      </c>
      <c r="H6575" s="33">
        <f t="shared" si="304"/>
        <v>36294961</v>
      </c>
      <c r="I6575" s="2" t="s">
        <v>124</v>
      </c>
      <c r="J6575" s="2" t="s">
        <v>1197</v>
      </c>
      <c r="K6575" s="1">
        <f>+VLOOKUP(B6575,[50]Sheet1!$A:$I,7,0)</f>
        <v>33606450</v>
      </c>
      <c r="L6575" s="1">
        <f t="shared" si="307"/>
        <v>5</v>
      </c>
      <c r="M6575" s="6" t="str">
        <f>+VLOOKUP(B6575,[50]Sheet1!$A:$I,9,0)</f>
        <v>3-6/4/2026</v>
      </c>
      <c r="N6575" t="s">
        <v>8377</v>
      </c>
      <c r="R6575" s="4"/>
    </row>
    <row r="6576" spans="1:18" hidden="1" x14ac:dyDescent="0.2">
      <c r="A6576" s="6">
        <v>46065</v>
      </c>
      <c r="B6576" s="2">
        <v>12057</v>
      </c>
      <c r="C6576" s="2" t="s">
        <v>7954</v>
      </c>
      <c r="D6576" s="2" t="s">
        <v>8174</v>
      </c>
      <c r="E6576" s="1">
        <v>9992710</v>
      </c>
      <c r="F6576" s="8" t="s">
        <v>316</v>
      </c>
      <c r="G6576" s="1">
        <v>799417</v>
      </c>
      <c r="H6576" s="33">
        <f t="shared" si="304"/>
        <v>10792127</v>
      </c>
      <c r="I6576" s="2" t="s">
        <v>124</v>
      </c>
      <c r="J6576" s="2" t="s">
        <v>1197</v>
      </c>
      <c r="K6576" s="1">
        <f>+VLOOKUP(B6576,[50]Sheet1!$A:$I,7,0)</f>
        <v>9992713</v>
      </c>
      <c r="L6576" s="1">
        <f t="shared" si="307"/>
        <v>3</v>
      </c>
      <c r="M6576" s="6" t="str">
        <f>+VLOOKUP(B6576,[50]Sheet1!$A:$I,9,0)</f>
        <v>3-6/4/2026</v>
      </c>
      <c r="N6576" t="s">
        <v>8377</v>
      </c>
      <c r="R6576" s="4"/>
    </row>
    <row r="6577" spans="1:18" hidden="1" x14ac:dyDescent="0.2">
      <c r="A6577" s="6">
        <v>46065</v>
      </c>
      <c r="B6577" s="2">
        <v>12058</v>
      </c>
      <c r="C6577" s="2" t="s">
        <v>7954</v>
      </c>
      <c r="D6577" s="2" t="s">
        <v>8175</v>
      </c>
      <c r="E6577" s="1">
        <v>474325</v>
      </c>
      <c r="F6577" s="8" t="s">
        <v>316</v>
      </c>
      <c r="G6577" s="1">
        <v>37946</v>
      </c>
      <c r="H6577" s="33">
        <f t="shared" si="304"/>
        <v>512271</v>
      </c>
      <c r="I6577" s="2" t="s">
        <v>2445</v>
      </c>
      <c r="J6577" s="2" t="s">
        <v>1098</v>
      </c>
      <c r="K6577" s="1">
        <f>+VLOOKUP(B6577,[50]Sheet1!$A:$I,7,0)</f>
        <v>474325</v>
      </c>
      <c r="L6577" s="1">
        <f t="shared" si="307"/>
        <v>0</v>
      </c>
      <c r="M6577" s="6" t="str">
        <f>+VLOOKUP(B6577,[50]Sheet1!$A:$I,9,0)</f>
        <v>3-6/4/2026</v>
      </c>
      <c r="N6577" t="s">
        <v>8377</v>
      </c>
      <c r="R6577" s="4"/>
    </row>
    <row r="6578" spans="1:18" hidden="1" x14ac:dyDescent="0.2">
      <c r="A6578" s="6">
        <v>46065</v>
      </c>
      <c r="B6578" s="2">
        <v>12059</v>
      </c>
      <c r="C6578" s="2" t="s">
        <v>7954</v>
      </c>
      <c r="D6578" s="2" t="s">
        <v>8176</v>
      </c>
      <c r="E6578" s="1">
        <v>2937240</v>
      </c>
      <c r="F6578" s="8" t="s">
        <v>316</v>
      </c>
      <c r="G6578" s="1">
        <v>234979</v>
      </c>
      <c r="H6578" s="33">
        <f t="shared" si="304"/>
        <v>3172219</v>
      </c>
      <c r="I6578" s="2" t="s">
        <v>2354</v>
      </c>
      <c r="J6578" s="2" t="s">
        <v>442</v>
      </c>
      <c r="K6578" s="1">
        <f>+VLOOKUP(B6578,[50]Sheet1!$A:$I,7,0)</f>
        <v>2937238</v>
      </c>
      <c r="L6578" s="1">
        <f t="shared" si="307"/>
        <v>-2</v>
      </c>
      <c r="M6578" s="6" t="str">
        <f>+VLOOKUP(B6578,[50]Sheet1!$A:$I,9,0)</f>
        <v>3-6/4/2026</v>
      </c>
      <c r="N6578" t="s">
        <v>8377</v>
      </c>
      <c r="R6578" s="4"/>
    </row>
    <row r="6579" spans="1:18" hidden="1" x14ac:dyDescent="0.2">
      <c r="A6579" s="6">
        <v>46065</v>
      </c>
      <c r="B6579" s="2">
        <v>12060</v>
      </c>
      <c r="C6579" s="2" t="s">
        <v>7954</v>
      </c>
      <c r="D6579" s="2" t="s">
        <v>8177</v>
      </c>
      <c r="E6579" s="1">
        <v>3849940</v>
      </c>
      <c r="F6579" s="8" t="s">
        <v>316</v>
      </c>
      <c r="G6579" s="1">
        <v>307995</v>
      </c>
      <c r="H6579" s="33">
        <f t="shared" si="304"/>
        <v>4157935</v>
      </c>
      <c r="I6579" s="2" t="s">
        <v>1796</v>
      </c>
      <c r="J6579" s="2" t="s">
        <v>913</v>
      </c>
      <c r="K6579" s="1">
        <f>+VLOOKUP(B6579,[50]Sheet1!$A:$I,7,0)</f>
        <v>3849938</v>
      </c>
      <c r="L6579" s="1">
        <f t="shared" si="307"/>
        <v>-2</v>
      </c>
      <c r="M6579" s="6" t="str">
        <f>+VLOOKUP(B6579,[50]Sheet1!$A:$I,9,0)</f>
        <v>3-6/4/2026</v>
      </c>
      <c r="N6579" t="s">
        <v>8377</v>
      </c>
      <c r="R6579" s="4"/>
    </row>
    <row r="6580" spans="1:18" hidden="1" x14ac:dyDescent="0.2">
      <c r="A6580" s="6">
        <v>46065</v>
      </c>
      <c r="B6580" s="2">
        <v>12061</v>
      </c>
      <c r="C6580" s="2" t="s">
        <v>7954</v>
      </c>
      <c r="D6580" s="2" t="s">
        <v>8178</v>
      </c>
      <c r="E6580" s="1">
        <v>4405860</v>
      </c>
      <c r="F6580" s="8" t="s">
        <v>316</v>
      </c>
      <c r="G6580" s="1">
        <v>352469</v>
      </c>
      <c r="H6580" s="33">
        <f t="shared" si="304"/>
        <v>4758329</v>
      </c>
      <c r="I6580" s="2" t="s">
        <v>2339</v>
      </c>
      <c r="J6580" s="2" t="s">
        <v>1408</v>
      </c>
      <c r="K6580" s="1">
        <f>+VLOOKUP(B6580,[50]Sheet1!$A:$I,7,0)</f>
        <v>4405863</v>
      </c>
      <c r="L6580" s="1">
        <f t="shared" si="307"/>
        <v>3</v>
      </c>
      <c r="M6580" s="6" t="str">
        <f>+VLOOKUP(B6580,[50]Sheet1!$A:$I,9,0)</f>
        <v>3-6/4/2026</v>
      </c>
      <c r="N6580" t="s">
        <v>8377</v>
      </c>
      <c r="R6580" s="4"/>
    </row>
    <row r="6581" spans="1:18" hidden="1" x14ac:dyDescent="0.2">
      <c r="A6581" s="6">
        <v>46065</v>
      </c>
      <c r="B6581" s="2">
        <v>12062</v>
      </c>
      <c r="C6581" s="2" t="s">
        <v>7954</v>
      </c>
      <c r="D6581" s="2" t="s">
        <v>8179</v>
      </c>
      <c r="E6581" s="1">
        <v>12866160</v>
      </c>
      <c r="F6581" s="8" t="s">
        <v>316</v>
      </c>
      <c r="G6581" s="1">
        <v>1029293</v>
      </c>
      <c r="H6581" s="33">
        <f t="shared" si="304"/>
        <v>13895453</v>
      </c>
      <c r="I6581" s="2" t="s">
        <v>944</v>
      </c>
      <c r="J6581" s="2" t="s">
        <v>319</v>
      </c>
      <c r="K6581" s="1">
        <f>+VLOOKUP(B6581,[50]Sheet1!$A:$I,7,0)</f>
        <v>12866163</v>
      </c>
      <c r="L6581" s="1">
        <f t="shared" si="307"/>
        <v>3</v>
      </c>
      <c r="M6581" s="6" t="str">
        <f>+VLOOKUP(B6581,[50]Sheet1!$A:$I,9,0)</f>
        <v>3-6/4/2026</v>
      </c>
      <c r="N6581" t="s">
        <v>8377</v>
      </c>
      <c r="R6581" s="4"/>
    </row>
    <row r="6582" spans="1:18" hidden="1" x14ac:dyDescent="0.2">
      <c r="A6582" s="6">
        <v>46065</v>
      </c>
      <c r="B6582" s="2">
        <v>12063</v>
      </c>
      <c r="C6582" s="2" t="s">
        <v>7954</v>
      </c>
      <c r="D6582" s="2" t="s">
        <v>8180</v>
      </c>
      <c r="E6582" s="1">
        <v>2190000</v>
      </c>
      <c r="F6582" s="8" t="s">
        <v>316</v>
      </c>
      <c r="G6582" s="1">
        <v>175200</v>
      </c>
      <c r="H6582" s="33">
        <f t="shared" si="304"/>
        <v>2365200</v>
      </c>
      <c r="I6582" s="2" t="s">
        <v>944</v>
      </c>
      <c r="J6582" s="2" t="s">
        <v>319</v>
      </c>
      <c r="K6582" s="1">
        <f>+VLOOKUP(B6582,[50]Sheet1!$A:$I,7,0)</f>
        <v>2190000</v>
      </c>
      <c r="L6582" s="1">
        <f t="shared" si="307"/>
        <v>0</v>
      </c>
      <c r="M6582" s="6" t="str">
        <f>+VLOOKUP(B6582,[50]Sheet1!$A:$I,9,0)</f>
        <v>3-6/4/2026</v>
      </c>
      <c r="N6582" t="s">
        <v>8377</v>
      </c>
      <c r="R6582" s="4"/>
    </row>
    <row r="6583" spans="1:18" hidden="1" x14ac:dyDescent="0.2">
      <c r="A6583" s="6">
        <v>46065</v>
      </c>
      <c r="B6583" s="2">
        <v>12064</v>
      </c>
      <c r="C6583" s="2" t="s">
        <v>7954</v>
      </c>
      <c r="D6583" s="2" t="s">
        <v>8181</v>
      </c>
      <c r="E6583" s="1">
        <v>7463120</v>
      </c>
      <c r="F6583" s="8" t="s">
        <v>316</v>
      </c>
      <c r="G6583" s="1">
        <v>597050</v>
      </c>
      <c r="H6583" s="33">
        <f t="shared" si="304"/>
        <v>8060170</v>
      </c>
      <c r="I6583" s="2" t="s">
        <v>944</v>
      </c>
      <c r="J6583" s="2" t="s">
        <v>319</v>
      </c>
      <c r="K6583" s="1">
        <f>+VLOOKUP(B6583,[50]Sheet1!$A:$I,7,0)</f>
        <v>7463125</v>
      </c>
      <c r="L6583" s="1">
        <f t="shared" si="307"/>
        <v>5</v>
      </c>
      <c r="M6583" s="6" t="str">
        <f>+VLOOKUP(B6583,[50]Sheet1!$A:$I,9,0)</f>
        <v>3-6/4/2026</v>
      </c>
      <c r="N6583" t="s">
        <v>8377</v>
      </c>
      <c r="R6583" s="4"/>
    </row>
    <row r="6584" spans="1:18" hidden="1" x14ac:dyDescent="0.2">
      <c r="A6584" s="6">
        <v>46060</v>
      </c>
      <c r="B6584" s="2">
        <v>9677</v>
      </c>
      <c r="C6584" s="2" t="s">
        <v>7954</v>
      </c>
      <c r="D6584" s="2" t="s">
        <v>8182</v>
      </c>
      <c r="E6584" s="1">
        <v>11084860</v>
      </c>
      <c r="F6584" s="8" t="s">
        <v>316</v>
      </c>
      <c r="G6584" s="1">
        <v>886789</v>
      </c>
      <c r="H6584" s="33">
        <f t="shared" si="304"/>
        <v>11971649</v>
      </c>
      <c r="I6584" s="2" t="s">
        <v>1893</v>
      </c>
      <c r="J6584" s="2" t="s">
        <v>375</v>
      </c>
      <c r="K6584" s="1">
        <f>+VLOOKUP(B6584,[49]Sheet1!$A:$I,7,0)</f>
        <v>11084863</v>
      </c>
      <c r="L6584" s="1">
        <f t="shared" si="307"/>
        <v>3</v>
      </c>
      <c r="M6584" s="6">
        <f>+VLOOKUP(B6584,[49]Sheet1!$A:$I,9,0)</f>
        <v>46084</v>
      </c>
      <c r="N6584" t="s">
        <v>8246</v>
      </c>
      <c r="R6584" s="4"/>
    </row>
    <row r="6585" spans="1:18" hidden="1" x14ac:dyDescent="0.2">
      <c r="A6585" s="6">
        <v>46063</v>
      </c>
      <c r="B6585" s="2">
        <v>10656</v>
      </c>
      <c r="C6585" s="2" t="s">
        <v>7954</v>
      </c>
      <c r="D6585" s="2" t="s">
        <v>8183</v>
      </c>
      <c r="E6585" s="1">
        <v>474325</v>
      </c>
      <c r="F6585" s="8" t="s">
        <v>316</v>
      </c>
      <c r="G6585" s="1">
        <v>37946</v>
      </c>
      <c r="H6585" s="33">
        <f t="shared" si="304"/>
        <v>512271</v>
      </c>
      <c r="I6585" s="2" t="s">
        <v>1893</v>
      </c>
      <c r="J6585" s="2" t="s">
        <v>375</v>
      </c>
      <c r="K6585" s="1">
        <f>+VLOOKUP(B6585,[49]Sheet1!$A:$I,7,0)</f>
        <v>474325</v>
      </c>
      <c r="L6585" s="1">
        <f t="shared" si="307"/>
        <v>0</v>
      </c>
      <c r="M6585" s="6">
        <f>+VLOOKUP(B6585,[49]Sheet1!$A:$I,9,0)</f>
        <v>46084</v>
      </c>
      <c r="N6585" t="s">
        <v>8246</v>
      </c>
      <c r="R6585" s="4"/>
    </row>
    <row r="6586" spans="1:18" hidden="1" x14ac:dyDescent="0.2">
      <c r="A6586" s="6">
        <v>46063</v>
      </c>
      <c r="B6586" s="2">
        <v>10657</v>
      </c>
      <c r="C6586" s="2" t="s">
        <v>7954</v>
      </c>
      <c r="D6586" s="2" t="s">
        <v>8184</v>
      </c>
      <c r="E6586" s="1">
        <v>4743250</v>
      </c>
      <c r="F6586" s="8" t="s">
        <v>316</v>
      </c>
      <c r="G6586" s="1">
        <v>379460</v>
      </c>
      <c r="H6586" s="33">
        <f t="shared" si="304"/>
        <v>5122710</v>
      </c>
      <c r="I6586" s="2" t="s">
        <v>1893</v>
      </c>
      <c r="J6586" s="2" t="s">
        <v>375</v>
      </c>
      <c r="K6586" s="1">
        <f>+VLOOKUP(B6586,[49]Sheet1!$A:$I,7,0)</f>
        <v>4743250</v>
      </c>
      <c r="L6586" s="1">
        <f t="shared" si="307"/>
        <v>0</v>
      </c>
      <c r="M6586" s="6">
        <f>+VLOOKUP(B6586,[49]Sheet1!$A:$I,9,0)</f>
        <v>46084</v>
      </c>
      <c r="N6586" t="s">
        <v>8246</v>
      </c>
      <c r="R6586" s="4"/>
    </row>
    <row r="6587" spans="1:18" hidden="1" x14ac:dyDescent="0.2">
      <c r="A6587" s="6">
        <v>46063</v>
      </c>
      <c r="B6587" s="2">
        <v>10654</v>
      </c>
      <c r="C6587" s="2" t="s">
        <v>7954</v>
      </c>
      <c r="D6587" s="2" t="s">
        <v>8185</v>
      </c>
      <c r="E6587" s="1">
        <v>23902880</v>
      </c>
      <c r="F6587" s="8" t="s">
        <v>316</v>
      </c>
      <c r="G6587" s="1">
        <v>1912230</v>
      </c>
      <c r="H6587" s="33">
        <f t="shared" si="304"/>
        <v>25815110</v>
      </c>
      <c r="I6587" s="2" t="s">
        <v>1893</v>
      </c>
      <c r="J6587" s="2" t="s">
        <v>375</v>
      </c>
      <c r="K6587" s="1">
        <f>+VLOOKUP(B6587,[49]Sheet1!$A:$I,7,0)</f>
        <v>23902875</v>
      </c>
      <c r="L6587" s="1">
        <f t="shared" si="307"/>
        <v>-5</v>
      </c>
      <c r="M6587" s="6">
        <f>+VLOOKUP(B6587,[49]Sheet1!$A:$I,9,0)</f>
        <v>46084</v>
      </c>
      <c r="N6587" t="s">
        <v>8246</v>
      </c>
      <c r="R6587" s="4"/>
    </row>
    <row r="6588" spans="1:18" hidden="1" x14ac:dyDescent="0.2">
      <c r="A6588" s="6">
        <v>46065</v>
      </c>
      <c r="B6588" s="2">
        <v>12047</v>
      </c>
      <c r="C6588" s="2" t="s">
        <v>7954</v>
      </c>
      <c r="D6588" s="2" t="s">
        <v>8186</v>
      </c>
      <c r="E6588" s="1">
        <v>29970200</v>
      </c>
      <c r="F6588" s="8" t="s">
        <v>316</v>
      </c>
      <c r="G6588" s="1">
        <v>2397616</v>
      </c>
      <c r="H6588" s="33">
        <f t="shared" si="304"/>
        <v>32367816</v>
      </c>
      <c r="I6588" s="2" t="s">
        <v>2355</v>
      </c>
      <c r="J6588" s="2" t="s">
        <v>2013</v>
      </c>
      <c r="K6588" s="1">
        <f>+VLOOKUP(B6588,[49]Sheet1!$A:$I,7,0)</f>
        <v>29970200</v>
      </c>
      <c r="L6588" s="1">
        <f t="shared" si="307"/>
        <v>0</v>
      </c>
      <c r="M6588" s="6">
        <f>+VLOOKUP(B6588,[49]Sheet1!$A:$I,9,0)</f>
        <v>46084</v>
      </c>
      <c r="N6588" t="s">
        <v>8246</v>
      </c>
      <c r="R6588" s="4"/>
    </row>
    <row r="6589" spans="1:18" hidden="1" x14ac:dyDescent="0.2">
      <c r="A6589" s="6">
        <v>46065</v>
      </c>
      <c r="B6589" s="2">
        <v>12048</v>
      </c>
      <c r="C6589" s="2" t="s">
        <v>7954</v>
      </c>
      <c r="D6589" s="2" t="s">
        <v>8187</v>
      </c>
      <c r="E6589" s="1">
        <v>1468620</v>
      </c>
      <c r="F6589" s="8" t="s">
        <v>316</v>
      </c>
      <c r="G6589" s="1">
        <v>117490</v>
      </c>
      <c r="H6589" s="33">
        <f t="shared" si="304"/>
        <v>1586110</v>
      </c>
      <c r="I6589" s="2" t="s">
        <v>2119</v>
      </c>
      <c r="J6589" s="2" t="s">
        <v>1150</v>
      </c>
      <c r="K6589" s="1">
        <f>+VLOOKUP(B6589,[50]Sheet1!$A:$I,7,0)</f>
        <v>1468625</v>
      </c>
      <c r="L6589" s="1">
        <f t="shared" si="307"/>
        <v>5</v>
      </c>
      <c r="M6589" s="6" t="str">
        <f>+VLOOKUP(B6589,[50]Sheet1!$A:$I,9,0)</f>
        <v>3-6/4/2026</v>
      </c>
      <c r="N6589" t="s">
        <v>8377</v>
      </c>
      <c r="R6589" s="4"/>
    </row>
    <row r="6590" spans="1:18" hidden="1" x14ac:dyDescent="0.2">
      <c r="A6590" s="6">
        <v>46065</v>
      </c>
      <c r="B6590" s="2">
        <v>12049</v>
      </c>
      <c r="C6590" s="2" t="s">
        <v>7954</v>
      </c>
      <c r="D6590" s="2" t="s">
        <v>8188</v>
      </c>
      <c r="E6590" s="1">
        <v>474325</v>
      </c>
      <c r="F6590" s="8" t="s">
        <v>316</v>
      </c>
      <c r="G6590" s="1">
        <v>37946</v>
      </c>
      <c r="H6590" s="33">
        <f t="shared" si="304"/>
        <v>512271</v>
      </c>
      <c r="I6590" s="2" t="s">
        <v>2119</v>
      </c>
      <c r="J6590" s="2" t="s">
        <v>1150</v>
      </c>
      <c r="K6590" s="1">
        <f>+VLOOKUP(B6590,[50]Sheet1!$A:$I,7,0)</f>
        <v>474325</v>
      </c>
      <c r="L6590" s="1">
        <f t="shared" si="307"/>
        <v>0</v>
      </c>
      <c r="M6590" s="6" t="str">
        <f>+VLOOKUP(B6590,[50]Sheet1!$A:$I,9,0)</f>
        <v>3-6/4/2026</v>
      </c>
      <c r="N6590" t="s">
        <v>8377</v>
      </c>
      <c r="R6590" s="4"/>
    </row>
    <row r="6591" spans="1:18" hidden="1" x14ac:dyDescent="0.2">
      <c r="A6591" s="6">
        <v>46065</v>
      </c>
      <c r="B6591" s="2">
        <v>12050</v>
      </c>
      <c r="C6591" s="2" t="s">
        <v>7954</v>
      </c>
      <c r="D6591" s="2" t="s">
        <v>8189</v>
      </c>
      <c r="E6591" s="1">
        <v>11689570</v>
      </c>
      <c r="F6591" s="8" t="s">
        <v>316</v>
      </c>
      <c r="G6591" s="1">
        <v>935166</v>
      </c>
      <c r="H6591" s="33">
        <f t="shared" si="304"/>
        <v>12624736</v>
      </c>
      <c r="I6591" s="2" t="s">
        <v>2119</v>
      </c>
      <c r="J6591" s="2" t="s">
        <v>1150</v>
      </c>
      <c r="K6591" s="1">
        <f>+VLOOKUP(B6591,[50]Sheet1!$A:$I,7,0)</f>
        <v>11689575</v>
      </c>
      <c r="L6591" s="1">
        <f t="shared" si="307"/>
        <v>5</v>
      </c>
      <c r="M6591" s="6" t="str">
        <f>+VLOOKUP(B6591,[50]Sheet1!$A:$I,9,0)</f>
        <v>3-6/4/2026</v>
      </c>
      <c r="N6591" t="s">
        <v>8377</v>
      </c>
      <c r="R6591" s="4"/>
    </row>
    <row r="6592" spans="1:18" hidden="1" x14ac:dyDescent="0.2">
      <c r="A6592" s="6">
        <v>46066</v>
      </c>
      <c r="B6592" s="2">
        <v>12104</v>
      </c>
      <c r="C6592" s="2" t="s">
        <v>7954</v>
      </c>
      <c r="D6592" s="2" t="s">
        <v>8190</v>
      </c>
      <c r="E6592" s="1">
        <v>16868380</v>
      </c>
      <c r="F6592" s="8" t="s">
        <v>316</v>
      </c>
      <c r="G6592" s="1">
        <v>1349470</v>
      </c>
      <c r="H6592" s="33">
        <f t="shared" si="304"/>
        <v>18217850</v>
      </c>
      <c r="I6592" s="2" t="s">
        <v>1893</v>
      </c>
      <c r="J6592" s="2" t="s">
        <v>375</v>
      </c>
      <c r="K6592" s="1">
        <f>+VLOOKUP(B6592,[49]Sheet1!$A:$I,7,0)</f>
        <v>16868375</v>
      </c>
      <c r="L6592" s="1">
        <f t="shared" si="307"/>
        <v>-5</v>
      </c>
      <c r="M6592" s="6">
        <f>+VLOOKUP(B6592,[49]Sheet1!$A:$I,9,0)</f>
        <v>46084</v>
      </c>
      <c r="N6592" t="s">
        <v>8246</v>
      </c>
      <c r="R6592" s="4"/>
    </row>
    <row r="6593" spans="1:18" hidden="1" x14ac:dyDescent="0.2">
      <c r="A6593" s="6">
        <v>46067</v>
      </c>
      <c r="B6593" s="2">
        <v>12179</v>
      </c>
      <c r="C6593" s="2" t="s">
        <v>7954</v>
      </c>
      <c r="D6593" s="2" t="s">
        <v>8191</v>
      </c>
      <c r="E6593" s="1">
        <v>702562</v>
      </c>
      <c r="F6593" s="8" t="s">
        <v>316</v>
      </c>
      <c r="G6593" s="1">
        <v>56205</v>
      </c>
      <c r="H6593" s="33">
        <f t="shared" si="304"/>
        <v>758767</v>
      </c>
      <c r="I6593" s="2" t="s">
        <v>2355</v>
      </c>
      <c r="J6593" s="2" t="s">
        <v>2013</v>
      </c>
      <c r="K6593" s="1">
        <f>+VLOOKUP(B6593,[49]Sheet1!$A:$I,7,0)</f>
        <v>702563</v>
      </c>
      <c r="L6593" s="1">
        <f t="shared" si="307"/>
        <v>1</v>
      </c>
      <c r="M6593" s="6">
        <f>+VLOOKUP(B6593,[49]Sheet1!$A:$I,9,0)</f>
        <v>46084</v>
      </c>
      <c r="N6593" t="s">
        <v>8246</v>
      </c>
      <c r="R6593" s="4"/>
    </row>
    <row r="6594" spans="1:18" hidden="1" x14ac:dyDescent="0.2">
      <c r="A6594" s="6">
        <v>46067</v>
      </c>
      <c r="B6594" s="2">
        <v>12180</v>
      </c>
      <c r="C6594" s="2" t="s">
        <v>7954</v>
      </c>
      <c r="D6594" s="2" t="s">
        <v>8192</v>
      </c>
      <c r="E6594" s="1">
        <v>1166110</v>
      </c>
      <c r="F6594" s="8" t="s">
        <v>316</v>
      </c>
      <c r="G6594" s="1">
        <v>93289</v>
      </c>
      <c r="H6594" s="33">
        <f t="shared" si="304"/>
        <v>1259399</v>
      </c>
      <c r="I6594" s="2" t="s">
        <v>2355</v>
      </c>
      <c r="J6594" s="2" t="s">
        <v>2013</v>
      </c>
      <c r="K6594" s="1">
        <f>+VLOOKUP(B6594,[49]Sheet1!$A:$I,7,0)</f>
        <v>1166113</v>
      </c>
      <c r="L6594" s="1">
        <f t="shared" si="307"/>
        <v>3</v>
      </c>
      <c r="M6594" s="6">
        <f>+VLOOKUP(B6594,[49]Sheet1!$A:$I,9,0)</f>
        <v>46084</v>
      </c>
      <c r="N6594" t="s">
        <v>8246</v>
      </c>
      <c r="R6594" s="4"/>
    </row>
    <row r="6595" spans="1:18" hidden="1" x14ac:dyDescent="0.2">
      <c r="A6595" s="6">
        <v>46066</v>
      </c>
      <c r="B6595" s="2">
        <v>12105</v>
      </c>
      <c r="C6595" s="2" t="s">
        <v>7954</v>
      </c>
      <c r="D6595" s="2" t="s">
        <v>8193</v>
      </c>
      <c r="E6595" s="1">
        <v>28657400</v>
      </c>
      <c r="F6595" s="8" t="s">
        <v>316</v>
      </c>
      <c r="G6595" s="1">
        <v>2292592</v>
      </c>
      <c r="H6595" s="33">
        <f t="shared" si="304"/>
        <v>30949992</v>
      </c>
      <c r="I6595" s="2" t="s">
        <v>1893</v>
      </c>
      <c r="J6595" s="2" t="s">
        <v>375</v>
      </c>
      <c r="K6595" s="1">
        <f>+VLOOKUP(B6595,[49]Sheet1!$A:$I,7,0)</f>
        <v>28657400</v>
      </c>
      <c r="L6595" s="1">
        <f t="shared" si="307"/>
        <v>0</v>
      </c>
      <c r="M6595" s="6">
        <f>+VLOOKUP(B6595,[49]Sheet1!$A:$I,9,0)</f>
        <v>46084</v>
      </c>
      <c r="N6595" t="s">
        <v>8246</v>
      </c>
      <c r="R6595" s="4"/>
    </row>
    <row r="6596" spans="1:18" hidden="1" x14ac:dyDescent="0.2">
      <c r="A6596" s="6">
        <v>46067</v>
      </c>
      <c r="B6596" s="2">
        <v>12165</v>
      </c>
      <c r="C6596" s="2" t="s">
        <v>7954</v>
      </c>
      <c r="D6596" s="2" t="s">
        <v>8194</v>
      </c>
      <c r="E6596" s="1">
        <v>1468620</v>
      </c>
      <c r="F6596" s="8" t="s">
        <v>316</v>
      </c>
      <c r="G6596" s="1">
        <v>117490</v>
      </c>
      <c r="H6596" s="33">
        <f t="shared" si="304"/>
        <v>1586110</v>
      </c>
      <c r="I6596" s="2" t="s">
        <v>2339</v>
      </c>
      <c r="J6596" s="2" t="s">
        <v>1408</v>
      </c>
      <c r="K6596" s="1">
        <f>+VLOOKUP(B6596,[49]Sheet1!$A:$I,7,0)</f>
        <v>1468625</v>
      </c>
      <c r="L6596" s="1">
        <f t="shared" si="307"/>
        <v>5</v>
      </c>
      <c r="M6596" s="6">
        <f>+VLOOKUP(B6596,[49]Sheet1!$A:$I,9,0)</f>
        <v>46084</v>
      </c>
      <c r="N6596" t="s">
        <v>8246</v>
      </c>
      <c r="R6596" s="4"/>
    </row>
    <row r="6597" spans="1:18" hidden="1" x14ac:dyDescent="0.2">
      <c r="A6597" s="6">
        <v>46067</v>
      </c>
      <c r="B6597" s="2">
        <v>12166</v>
      </c>
      <c r="C6597" s="2" t="s">
        <v>7954</v>
      </c>
      <c r="D6597" s="2" t="s">
        <v>8195</v>
      </c>
      <c r="E6597" s="1">
        <v>1840000</v>
      </c>
      <c r="F6597" s="8" t="s">
        <v>316</v>
      </c>
      <c r="G6597" s="1">
        <v>147200</v>
      </c>
      <c r="H6597" s="33">
        <f t="shared" si="304"/>
        <v>1987200</v>
      </c>
      <c r="I6597" s="2" t="s">
        <v>24</v>
      </c>
      <c r="J6597" s="2" t="s">
        <v>349</v>
      </c>
      <c r="K6597" s="1">
        <f>+VLOOKUP(B6597,[49]Sheet1!$A:$I,7,0)</f>
        <v>1840000</v>
      </c>
      <c r="L6597" s="1">
        <f t="shared" si="307"/>
        <v>0</v>
      </c>
      <c r="M6597" s="6">
        <f>+VLOOKUP(B6597,[49]Sheet1!$A:$I,9,0)</f>
        <v>46084</v>
      </c>
      <c r="N6597" t="s">
        <v>8246</v>
      </c>
      <c r="R6597" s="4"/>
    </row>
    <row r="6598" spans="1:18" hidden="1" x14ac:dyDescent="0.2">
      <c r="A6598" s="6">
        <v>46067</v>
      </c>
      <c r="B6598" s="2">
        <v>12167</v>
      </c>
      <c r="C6598" s="2" t="s">
        <v>7954</v>
      </c>
      <c r="D6598" s="2" t="s">
        <v>8196</v>
      </c>
      <c r="E6598" s="1">
        <v>932890</v>
      </c>
      <c r="F6598" s="8" t="s">
        <v>316</v>
      </c>
      <c r="G6598" s="1">
        <v>74631</v>
      </c>
      <c r="H6598" s="33">
        <f t="shared" si="304"/>
        <v>1007521</v>
      </c>
      <c r="I6598" s="2" t="s">
        <v>1554</v>
      </c>
      <c r="J6598" s="2" t="s">
        <v>2830</v>
      </c>
      <c r="K6598" s="1">
        <f>+VLOOKUP(B6598,[49]Sheet1!$A:$I,7,0)</f>
        <v>932888</v>
      </c>
      <c r="L6598" s="1">
        <f t="shared" si="307"/>
        <v>-2</v>
      </c>
      <c r="M6598" s="6">
        <f>+VLOOKUP(B6598,[49]Sheet1!$A:$I,9,0)</f>
        <v>46084</v>
      </c>
      <c r="N6598" t="s">
        <v>8246</v>
      </c>
      <c r="R6598" s="4"/>
    </row>
    <row r="6599" spans="1:18" hidden="1" x14ac:dyDescent="0.2">
      <c r="A6599" s="6">
        <v>46067</v>
      </c>
      <c r="B6599" s="2">
        <v>12168</v>
      </c>
      <c r="C6599" s="2" t="s">
        <v>7954</v>
      </c>
      <c r="D6599" s="2" t="s">
        <v>8197</v>
      </c>
      <c r="E6599" s="1">
        <v>9525280</v>
      </c>
      <c r="F6599" s="8" t="s">
        <v>316</v>
      </c>
      <c r="G6599" s="1">
        <v>762022</v>
      </c>
      <c r="H6599" s="33">
        <f t="shared" si="304"/>
        <v>10287302</v>
      </c>
      <c r="I6599" s="2" t="s">
        <v>1554</v>
      </c>
      <c r="J6599" s="2" t="s">
        <v>2830</v>
      </c>
      <c r="K6599" s="1">
        <f>+VLOOKUP(B6599,[49]Sheet1!$A:$I,7,0)</f>
        <v>9525275</v>
      </c>
      <c r="L6599" s="1">
        <f t="shared" si="307"/>
        <v>-5</v>
      </c>
      <c r="M6599" s="6">
        <f>+VLOOKUP(B6599,[49]Sheet1!$A:$I,9,0)</f>
        <v>46084</v>
      </c>
      <c r="N6599" t="s">
        <v>8246</v>
      </c>
      <c r="R6599" s="4"/>
    </row>
    <row r="6600" spans="1:18" hidden="1" x14ac:dyDescent="0.2">
      <c r="A6600" s="6">
        <v>46067</v>
      </c>
      <c r="B6600" s="2">
        <v>12169</v>
      </c>
      <c r="C6600" s="2" t="s">
        <v>7954</v>
      </c>
      <c r="D6600" s="2" t="s">
        <v>8198</v>
      </c>
      <c r="E6600" s="1">
        <v>501830</v>
      </c>
      <c r="F6600" s="8" t="s">
        <v>316</v>
      </c>
      <c r="G6600" s="1">
        <v>40146</v>
      </c>
      <c r="H6600" s="33">
        <f t="shared" si="304"/>
        <v>541976</v>
      </c>
      <c r="I6600" s="2" t="s">
        <v>1554</v>
      </c>
      <c r="J6600" s="2" t="s">
        <v>2830</v>
      </c>
      <c r="K6600" s="1">
        <f>+VLOOKUP(B6600,[49]Sheet1!$A:$I,7,0)</f>
        <v>501825</v>
      </c>
      <c r="L6600" s="1">
        <f t="shared" si="307"/>
        <v>-5</v>
      </c>
      <c r="M6600" s="6">
        <f>+VLOOKUP(B6600,[49]Sheet1!$A:$I,9,0)</f>
        <v>46084</v>
      </c>
      <c r="N6600" t="s">
        <v>8246</v>
      </c>
      <c r="R6600" s="4"/>
    </row>
    <row r="6601" spans="1:18" hidden="1" x14ac:dyDescent="0.2">
      <c r="A6601" s="6">
        <v>46067</v>
      </c>
      <c r="B6601" s="2">
        <v>12170</v>
      </c>
      <c r="C6601" s="2" t="s">
        <v>7954</v>
      </c>
      <c r="D6601" s="2" t="s">
        <v>8199</v>
      </c>
      <c r="E6601" s="1">
        <v>932890</v>
      </c>
      <c r="F6601" s="8" t="s">
        <v>316</v>
      </c>
      <c r="G6601" s="1">
        <v>74631</v>
      </c>
      <c r="H6601" s="33">
        <f t="shared" si="304"/>
        <v>1007521</v>
      </c>
      <c r="I6601" s="2" t="s">
        <v>1796</v>
      </c>
      <c r="J6601" s="2" t="s">
        <v>913</v>
      </c>
      <c r="K6601" s="1">
        <f>+VLOOKUP(B6601,[49]Sheet1!$A:$I,7,0)</f>
        <v>932888</v>
      </c>
      <c r="L6601" s="1">
        <f t="shared" si="307"/>
        <v>-2</v>
      </c>
      <c r="M6601" s="6">
        <f>+VLOOKUP(B6601,[49]Sheet1!$A:$I,9,0)</f>
        <v>46084</v>
      </c>
      <c r="N6601" t="s">
        <v>8246</v>
      </c>
      <c r="R6601" s="4"/>
    </row>
    <row r="6602" spans="1:18" hidden="1" x14ac:dyDescent="0.2">
      <c r="A6602" s="6">
        <v>46067</v>
      </c>
      <c r="B6602" s="2">
        <v>12171</v>
      </c>
      <c r="C6602" s="2" t="s">
        <v>7954</v>
      </c>
      <c r="D6602" s="2" t="s">
        <v>8200</v>
      </c>
      <c r="E6602" s="1">
        <v>6782480</v>
      </c>
      <c r="F6602" s="8" t="s">
        <v>316</v>
      </c>
      <c r="G6602" s="1">
        <v>542598</v>
      </c>
      <c r="H6602" s="33">
        <f t="shared" si="304"/>
        <v>7325078</v>
      </c>
      <c r="I6602" s="2" t="s">
        <v>1796</v>
      </c>
      <c r="J6602" s="2" t="s">
        <v>913</v>
      </c>
      <c r="K6602" s="1">
        <f>+VLOOKUP(B6602,[49]Sheet1!$A:$I,7,0)</f>
        <v>6782475</v>
      </c>
      <c r="L6602" s="1">
        <f t="shared" si="307"/>
        <v>-5</v>
      </c>
      <c r="M6602" s="6">
        <f>+VLOOKUP(B6602,[49]Sheet1!$A:$I,9,0)</f>
        <v>46084</v>
      </c>
      <c r="N6602" t="s">
        <v>8246</v>
      </c>
      <c r="R6602" s="4"/>
    </row>
    <row r="6603" spans="1:18" hidden="1" x14ac:dyDescent="0.2">
      <c r="A6603" s="6">
        <v>46067</v>
      </c>
      <c r="B6603" s="2">
        <v>12172</v>
      </c>
      <c r="C6603" s="2" t="s">
        <v>7954</v>
      </c>
      <c r="D6603" s="2" t="s">
        <v>8201</v>
      </c>
      <c r="E6603" s="1">
        <v>8286310</v>
      </c>
      <c r="F6603" s="8" t="s">
        <v>316</v>
      </c>
      <c r="G6603" s="1">
        <v>662905</v>
      </c>
      <c r="H6603" s="33">
        <f t="shared" si="304"/>
        <v>8949215</v>
      </c>
      <c r="I6603" s="2" t="s">
        <v>2339</v>
      </c>
      <c r="J6603" s="2" t="s">
        <v>1408</v>
      </c>
      <c r="K6603" s="1">
        <f>+VLOOKUP(B6603,[49]Sheet1!$A:$I,7,0)</f>
        <v>8286313</v>
      </c>
      <c r="L6603" s="1">
        <f t="shared" si="307"/>
        <v>3</v>
      </c>
      <c r="M6603" s="6">
        <f>+VLOOKUP(B6603,[49]Sheet1!$A:$I,9,0)</f>
        <v>46084</v>
      </c>
      <c r="N6603" t="s">
        <v>8246</v>
      </c>
      <c r="R6603" s="4"/>
    </row>
    <row r="6604" spans="1:18" hidden="1" x14ac:dyDescent="0.2">
      <c r="A6604" s="6">
        <v>46067</v>
      </c>
      <c r="B6604" s="2">
        <v>12173</v>
      </c>
      <c r="C6604" s="2" t="s">
        <v>7954</v>
      </c>
      <c r="D6604" s="2" t="s">
        <v>8202</v>
      </c>
      <c r="E6604" s="1">
        <v>7699880</v>
      </c>
      <c r="F6604" s="8" t="s">
        <v>316</v>
      </c>
      <c r="G6604" s="1">
        <v>615990</v>
      </c>
      <c r="H6604" s="33">
        <f t="shared" si="304"/>
        <v>8315870</v>
      </c>
      <c r="I6604" s="2" t="s">
        <v>944</v>
      </c>
      <c r="J6604" s="2" t="s">
        <v>319</v>
      </c>
      <c r="K6604" s="1">
        <f>+VLOOKUP(B6604,[49]Sheet1!$A:$I,7,0)</f>
        <v>7699875</v>
      </c>
      <c r="L6604" s="1">
        <f t="shared" si="307"/>
        <v>-5</v>
      </c>
      <c r="M6604" s="6">
        <f>+VLOOKUP(B6604,[49]Sheet1!$A:$I,9,0)</f>
        <v>46084</v>
      </c>
      <c r="N6604" t="s">
        <v>8246</v>
      </c>
      <c r="R6604" s="4"/>
    </row>
    <row r="6605" spans="1:18" hidden="1" x14ac:dyDescent="0.2">
      <c r="A6605" s="6">
        <v>46067</v>
      </c>
      <c r="B6605" s="2">
        <v>12174</v>
      </c>
      <c r="C6605" s="2" t="s">
        <v>7954</v>
      </c>
      <c r="D6605" s="2" t="s">
        <v>8203</v>
      </c>
      <c r="E6605" s="1">
        <v>5941500</v>
      </c>
      <c r="F6605" s="8" t="s">
        <v>316</v>
      </c>
      <c r="G6605" s="1">
        <v>475320</v>
      </c>
      <c r="H6605" s="33">
        <f t="shared" si="304"/>
        <v>6416820</v>
      </c>
      <c r="I6605" s="2" t="s">
        <v>1900</v>
      </c>
      <c r="J6605" s="2" t="s">
        <v>441</v>
      </c>
      <c r="K6605" s="1">
        <f>+VLOOKUP(B6605,[49]Sheet1!$A:$I,7,0)</f>
        <v>5941500</v>
      </c>
      <c r="L6605" s="1">
        <f t="shared" si="307"/>
        <v>0</v>
      </c>
      <c r="M6605" s="6">
        <f>+VLOOKUP(B6605,[49]Sheet1!$A:$I,9,0)</f>
        <v>46084</v>
      </c>
      <c r="N6605" t="s">
        <v>8246</v>
      </c>
      <c r="R6605" s="4"/>
    </row>
    <row r="6606" spans="1:18" hidden="1" x14ac:dyDescent="0.2">
      <c r="A6606" s="6">
        <v>46065</v>
      </c>
      <c r="B6606" s="2">
        <v>12065</v>
      </c>
      <c r="C6606" s="2" t="s">
        <v>7954</v>
      </c>
      <c r="D6606" s="2" t="s">
        <v>8204</v>
      </c>
      <c r="E6606" s="1">
        <v>12206370</v>
      </c>
      <c r="F6606" s="8" t="s">
        <v>316</v>
      </c>
      <c r="G6606" s="1">
        <v>976510</v>
      </c>
      <c r="H6606" s="33">
        <f t="shared" si="304"/>
        <v>13182880</v>
      </c>
      <c r="I6606" s="2" t="s">
        <v>1893</v>
      </c>
      <c r="J6606" s="2" t="s">
        <v>375</v>
      </c>
      <c r="K6606" s="1">
        <f>+VLOOKUP(B6606,[50]Sheet1!$A:$I,7,0)</f>
        <v>12206375</v>
      </c>
      <c r="L6606" s="1">
        <f t="shared" si="307"/>
        <v>5</v>
      </c>
      <c r="M6606" s="6" t="str">
        <f>+VLOOKUP(B6606,[50]Sheet1!$A:$I,9,0)</f>
        <v>3-6/4/2026</v>
      </c>
      <c r="N6606" t="s">
        <v>8377</v>
      </c>
      <c r="R6606" s="4"/>
    </row>
    <row r="6607" spans="1:18" hidden="1" x14ac:dyDescent="0.2">
      <c r="A6607" s="6">
        <v>46065</v>
      </c>
      <c r="B6607" s="2">
        <v>12066</v>
      </c>
      <c r="C6607" s="2" t="s">
        <v>7954</v>
      </c>
      <c r="D6607" s="2" t="s">
        <v>8205</v>
      </c>
      <c r="E6607" s="1">
        <v>61054060</v>
      </c>
      <c r="F6607" s="8" t="s">
        <v>316</v>
      </c>
      <c r="G6607" s="1">
        <v>4884325</v>
      </c>
      <c r="H6607" s="33">
        <f t="shared" ref="H6607:H6670" si="308">+E6607+G6607</f>
        <v>65938385</v>
      </c>
      <c r="I6607" s="2" t="s">
        <v>1893</v>
      </c>
      <c r="J6607" s="2" t="s">
        <v>375</v>
      </c>
      <c r="K6607" s="1">
        <f>+VLOOKUP(B6607,[50]Sheet1!$A:$I,7,0)</f>
        <v>61054063</v>
      </c>
      <c r="L6607" s="1">
        <f t="shared" si="307"/>
        <v>3</v>
      </c>
      <c r="M6607" s="6" t="str">
        <f>+VLOOKUP(B6607,[50]Sheet1!$A:$I,9,0)</f>
        <v>3-6/4/2026</v>
      </c>
      <c r="N6607" t="s">
        <v>8377</v>
      </c>
      <c r="R6607" s="4"/>
    </row>
    <row r="6608" spans="1:18" hidden="1" x14ac:dyDescent="0.2">
      <c r="A6608" s="6">
        <v>46067</v>
      </c>
      <c r="B6608" s="2">
        <v>12175</v>
      </c>
      <c r="C6608" s="2" t="s">
        <v>7954</v>
      </c>
      <c r="D6608" s="2" t="s">
        <v>8206</v>
      </c>
      <c r="E6608" s="1">
        <v>4743250</v>
      </c>
      <c r="F6608" s="8" t="s">
        <v>316</v>
      </c>
      <c r="G6608" s="1">
        <v>379460</v>
      </c>
      <c r="H6608" s="33">
        <f t="shared" si="308"/>
        <v>5122710</v>
      </c>
      <c r="I6608" s="2" t="s">
        <v>2355</v>
      </c>
      <c r="J6608" s="2" t="s">
        <v>2013</v>
      </c>
      <c r="K6608" s="1">
        <f>+VLOOKUP(B6608,[49]Sheet1!$A:$I,7,0)</f>
        <v>4743250</v>
      </c>
      <c r="L6608" s="1">
        <f t="shared" si="307"/>
        <v>0</v>
      </c>
      <c r="M6608" s="6">
        <f>+VLOOKUP(B6608,[49]Sheet1!$A:$I,9,0)</f>
        <v>46084</v>
      </c>
      <c r="N6608" t="s">
        <v>8246</v>
      </c>
      <c r="R6608" s="4"/>
    </row>
    <row r="6609" spans="1:18" hidden="1" x14ac:dyDescent="0.2">
      <c r="A6609" s="6">
        <v>46067</v>
      </c>
      <c r="B6609" s="2">
        <v>12176</v>
      </c>
      <c r="C6609" s="2" t="s">
        <v>7954</v>
      </c>
      <c r="D6609" s="2" t="s">
        <v>8207</v>
      </c>
      <c r="E6609" s="1">
        <v>54408380</v>
      </c>
      <c r="F6609" s="8" t="s">
        <v>316</v>
      </c>
      <c r="G6609" s="1">
        <v>4352670</v>
      </c>
      <c r="H6609" s="33">
        <f t="shared" si="308"/>
        <v>58761050</v>
      </c>
      <c r="I6609" s="2" t="s">
        <v>2355</v>
      </c>
      <c r="J6609" s="2" t="s">
        <v>2013</v>
      </c>
      <c r="K6609" s="1">
        <f>+VLOOKUP(B6609,[49]Sheet1!$A:$I,7,0)</f>
        <v>54408375</v>
      </c>
      <c r="L6609" s="1">
        <f t="shared" si="307"/>
        <v>-5</v>
      </c>
      <c r="M6609" s="6">
        <f>+VLOOKUP(B6609,[49]Sheet1!$A:$I,9,0)</f>
        <v>46084</v>
      </c>
      <c r="N6609" t="s">
        <v>8246</v>
      </c>
      <c r="R6609" s="4"/>
    </row>
    <row r="6610" spans="1:18" hidden="1" x14ac:dyDescent="0.2">
      <c r="A6610" s="6">
        <v>46067</v>
      </c>
      <c r="B6610" s="2">
        <v>12177</v>
      </c>
      <c r="C6610" s="2" t="s">
        <v>7954</v>
      </c>
      <c r="D6610" s="2" t="s">
        <v>8208</v>
      </c>
      <c r="E6610" s="1">
        <v>73172730</v>
      </c>
      <c r="F6610" s="8" t="s">
        <v>316</v>
      </c>
      <c r="G6610" s="1">
        <v>5853818</v>
      </c>
      <c r="H6610" s="33">
        <f t="shared" si="308"/>
        <v>79026548</v>
      </c>
      <c r="I6610" s="2" t="s">
        <v>2355</v>
      </c>
      <c r="J6610" s="2" t="s">
        <v>2013</v>
      </c>
      <c r="K6610" s="1">
        <f>+VLOOKUP(B6610,[49]Sheet1!$A:$I,7,0)</f>
        <v>73172725</v>
      </c>
      <c r="L6610" s="1">
        <f t="shared" si="307"/>
        <v>-5</v>
      </c>
      <c r="M6610" s="6">
        <f>+VLOOKUP(B6610,[49]Sheet1!$A:$I,9,0)</f>
        <v>46084</v>
      </c>
      <c r="N6610" t="s">
        <v>8246</v>
      </c>
      <c r="R6610" s="4"/>
    </row>
    <row r="6611" spans="1:18" hidden="1" x14ac:dyDescent="0.2">
      <c r="A6611" s="6">
        <v>46067</v>
      </c>
      <c r="B6611" s="2">
        <v>12178</v>
      </c>
      <c r="C6611" s="2" t="s">
        <v>7954</v>
      </c>
      <c r="D6611" s="2" t="s">
        <v>8209</v>
      </c>
      <c r="E6611" s="1">
        <v>9486500</v>
      </c>
      <c r="F6611" s="8" t="s">
        <v>316</v>
      </c>
      <c r="G6611" s="1">
        <v>758920</v>
      </c>
      <c r="H6611" s="33">
        <f t="shared" si="308"/>
        <v>10245420</v>
      </c>
      <c r="I6611" s="2" t="s">
        <v>2355</v>
      </c>
      <c r="J6611" s="2" t="s">
        <v>2013</v>
      </c>
      <c r="K6611" s="1">
        <f>+VLOOKUP(B6611,[49]Sheet1!$A:$I,7,0)</f>
        <v>9486500</v>
      </c>
      <c r="L6611" s="1">
        <f t="shared" si="307"/>
        <v>0</v>
      </c>
      <c r="M6611" s="6">
        <f>+VLOOKUP(B6611,[49]Sheet1!$A:$I,9,0)</f>
        <v>46084</v>
      </c>
      <c r="N6611" t="s">
        <v>8246</v>
      </c>
      <c r="R6611" s="4"/>
    </row>
    <row r="6612" spans="1:18" hidden="1" x14ac:dyDescent="0.2">
      <c r="A6612" s="6">
        <v>46065</v>
      </c>
      <c r="B6612" s="2">
        <v>12067</v>
      </c>
      <c r="C6612" s="2" t="s">
        <v>7954</v>
      </c>
      <c r="D6612" s="2" t="s">
        <v>8210</v>
      </c>
      <c r="E6612" s="1">
        <v>4743250</v>
      </c>
      <c r="F6612" s="8" t="s">
        <v>316</v>
      </c>
      <c r="G6612" s="1">
        <v>379460</v>
      </c>
      <c r="H6612" s="33">
        <f t="shared" si="308"/>
        <v>5122710</v>
      </c>
      <c r="I6612" s="2" t="s">
        <v>1893</v>
      </c>
      <c r="J6612" s="2" t="s">
        <v>375</v>
      </c>
      <c r="K6612" s="1">
        <f>+VLOOKUP(B6612,[50]Sheet1!$A:$I,7,0)</f>
        <v>4743250</v>
      </c>
      <c r="L6612" s="1">
        <f t="shared" si="307"/>
        <v>0</v>
      </c>
      <c r="M6612" s="6" t="str">
        <f>+VLOOKUP(B6612,[50]Sheet1!$A:$I,9,0)</f>
        <v>3-6/4/2026</v>
      </c>
      <c r="N6612" t="s">
        <v>8377</v>
      </c>
      <c r="R6612" s="4"/>
    </row>
    <row r="6613" spans="1:18" hidden="1" x14ac:dyDescent="0.2">
      <c r="A6613" s="6">
        <v>46065</v>
      </c>
      <c r="B6613" s="2">
        <v>12068</v>
      </c>
      <c r="C6613" s="2" t="s">
        <v>7954</v>
      </c>
      <c r="D6613" s="2" t="s">
        <v>8211</v>
      </c>
      <c r="E6613" s="1">
        <v>10340590</v>
      </c>
      <c r="F6613" s="8" t="s">
        <v>316</v>
      </c>
      <c r="G6613" s="1">
        <v>827247</v>
      </c>
      <c r="H6613" s="33">
        <f t="shared" si="308"/>
        <v>11167837</v>
      </c>
      <c r="I6613" s="2" t="s">
        <v>1893</v>
      </c>
      <c r="J6613" s="2" t="s">
        <v>375</v>
      </c>
      <c r="K6613" s="1">
        <f>+VLOOKUP(B6613,[50]Sheet1!$A:$I,7,0)</f>
        <v>10340588</v>
      </c>
      <c r="L6613" s="1">
        <f t="shared" ref="L6613:L6665" si="309">+K6613-E6613</f>
        <v>-2</v>
      </c>
      <c r="M6613" s="6" t="str">
        <f>+VLOOKUP(B6613,[50]Sheet1!$A:$I,9,0)</f>
        <v>3-6/4/2026</v>
      </c>
      <c r="N6613" t="s">
        <v>8377</v>
      </c>
      <c r="R6613" s="4"/>
    </row>
    <row r="6614" spans="1:18" hidden="1" x14ac:dyDescent="0.2">
      <c r="A6614" s="6">
        <v>46065</v>
      </c>
      <c r="B6614" s="2">
        <v>12069</v>
      </c>
      <c r="C6614" s="2" t="s">
        <v>7954</v>
      </c>
      <c r="D6614" s="2" t="s">
        <v>8212</v>
      </c>
      <c r="E6614" s="1">
        <v>11878250</v>
      </c>
      <c r="F6614" s="8" t="s">
        <v>316</v>
      </c>
      <c r="G6614" s="1">
        <v>950260</v>
      </c>
      <c r="H6614" s="33">
        <f t="shared" si="308"/>
        <v>12828510</v>
      </c>
      <c r="I6614" s="2" t="s">
        <v>1893</v>
      </c>
      <c r="J6614" s="2" t="s">
        <v>375</v>
      </c>
      <c r="K6614" s="1" t="e">
        <f>+VLOOKUP(B6614,[50]Sheet1!$A:$I,7,0)</f>
        <v>#N/A</v>
      </c>
      <c r="L6614" s="1" t="e">
        <f t="shared" si="309"/>
        <v>#N/A</v>
      </c>
      <c r="M6614" s="6" t="e">
        <f>+VLOOKUP(B6614,[50]Sheet1!$A:$I,9,0)</f>
        <v>#N/A</v>
      </c>
      <c r="N6614" t="s">
        <v>8378</v>
      </c>
      <c r="R6614" s="4"/>
    </row>
    <row r="6615" spans="1:18" hidden="1" x14ac:dyDescent="0.2">
      <c r="A6615" s="6">
        <v>46065</v>
      </c>
      <c r="B6615" s="2">
        <v>12070</v>
      </c>
      <c r="C6615" s="2" t="s">
        <v>7954</v>
      </c>
      <c r="D6615" s="2" t="s">
        <v>8213</v>
      </c>
      <c r="E6615" s="1">
        <v>12162930</v>
      </c>
      <c r="F6615" s="8" t="s">
        <v>316</v>
      </c>
      <c r="G6615" s="1">
        <v>973034</v>
      </c>
      <c r="H6615" s="33">
        <f t="shared" si="308"/>
        <v>13135964</v>
      </c>
      <c r="I6615" s="2" t="s">
        <v>1893</v>
      </c>
      <c r="J6615" s="2" t="s">
        <v>375</v>
      </c>
      <c r="K6615" s="1">
        <f>+VLOOKUP(B6615,[50]Sheet1!$A:$I,7,0)</f>
        <v>12162925</v>
      </c>
      <c r="L6615" s="1">
        <f t="shared" si="309"/>
        <v>-5</v>
      </c>
      <c r="M6615" s="6" t="str">
        <f>+VLOOKUP(B6615,[50]Sheet1!$A:$I,9,0)</f>
        <v>3-6/4/2026</v>
      </c>
      <c r="N6615" t="s">
        <v>8377</v>
      </c>
      <c r="R6615" s="4"/>
    </row>
    <row r="6616" spans="1:18" hidden="1" x14ac:dyDescent="0.2">
      <c r="A6616" s="6">
        <v>46065</v>
      </c>
      <c r="B6616" s="2">
        <v>12071</v>
      </c>
      <c r="C6616" s="2" t="s">
        <v>7954</v>
      </c>
      <c r="D6616" s="2" t="s">
        <v>8214</v>
      </c>
      <c r="E6616" s="1">
        <v>32162600</v>
      </c>
      <c r="F6616" s="8" t="s">
        <v>316</v>
      </c>
      <c r="G6616" s="1">
        <v>2573008</v>
      </c>
      <c r="H6616" s="33">
        <f t="shared" si="308"/>
        <v>34735608</v>
      </c>
      <c r="I6616" s="2" t="s">
        <v>1893</v>
      </c>
      <c r="J6616" s="2" t="s">
        <v>375</v>
      </c>
      <c r="K6616" s="1">
        <f>+VLOOKUP(B6616,[50]Sheet1!$A:$I,7,0)</f>
        <v>32162600</v>
      </c>
      <c r="L6616" s="1">
        <f t="shared" si="309"/>
        <v>0</v>
      </c>
      <c r="M6616" s="6" t="str">
        <f>+VLOOKUP(B6616,[50]Sheet1!$A:$I,9,0)</f>
        <v>3-6/4/2026</v>
      </c>
      <c r="N6616" t="s">
        <v>8377</v>
      </c>
      <c r="R6616" s="4"/>
    </row>
    <row r="6617" spans="1:18" hidden="1" x14ac:dyDescent="0.2">
      <c r="A6617" s="6">
        <v>46077</v>
      </c>
      <c r="B6617" s="2">
        <v>13165</v>
      </c>
      <c r="C6617" s="2" t="s">
        <v>7954</v>
      </c>
      <c r="D6617" s="2" t="s">
        <v>8215</v>
      </c>
      <c r="E6617" s="1">
        <v>10707580</v>
      </c>
      <c r="F6617" s="8" t="s">
        <v>316</v>
      </c>
      <c r="G6617" s="1">
        <v>856606</v>
      </c>
      <c r="H6617" s="33">
        <f t="shared" si="308"/>
        <v>11564186</v>
      </c>
      <c r="I6617" s="2" t="s">
        <v>2119</v>
      </c>
      <c r="J6617" s="2" t="s">
        <v>1150</v>
      </c>
      <c r="K6617" s="1">
        <f>+VLOOKUP(B6617,[49]Sheet1!$A:$I,7,0)</f>
        <v>10707575</v>
      </c>
      <c r="L6617" s="1">
        <f t="shared" si="309"/>
        <v>-5</v>
      </c>
      <c r="M6617" s="6">
        <f>+VLOOKUP(B6617,[49]Sheet1!$A:$I,9,0)</f>
        <v>46084</v>
      </c>
      <c r="N6617" t="s">
        <v>8246</v>
      </c>
      <c r="R6617" s="4"/>
    </row>
    <row r="6618" spans="1:18" hidden="1" x14ac:dyDescent="0.2">
      <c r="A6618" s="6">
        <v>46077</v>
      </c>
      <c r="B6618" s="2">
        <v>13166</v>
      </c>
      <c r="C6618" s="2" t="s">
        <v>7954</v>
      </c>
      <c r="D6618" s="2" t="s">
        <v>8216</v>
      </c>
      <c r="E6618" s="1">
        <v>14497230</v>
      </c>
      <c r="F6618" s="8" t="s">
        <v>316</v>
      </c>
      <c r="G6618" s="1">
        <v>1159778</v>
      </c>
      <c r="H6618" s="33">
        <f t="shared" si="308"/>
        <v>15657008</v>
      </c>
      <c r="I6618" s="2" t="s">
        <v>2119</v>
      </c>
      <c r="J6618" s="2" t="s">
        <v>1150</v>
      </c>
      <c r="K6618" s="1">
        <f>+VLOOKUP(B6618,[49]Sheet1!$A:$I,7,0)</f>
        <v>14497225</v>
      </c>
      <c r="L6618" s="1">
        <f t="shared" si="309"/>
        <v>-5</v>
      </c>
      <c r="M6618" s="6">
        <f>+VLOOKUP(B6618,[49]Sheet1!$A:$I,9,0)</f>
        <v>46084</v>
      </c>
      <c r="N6618" t="s">
        <v>8246</v>
      </c>
      <c r="R6618" s="4"/>
    </row>
    <row r="6619" spans="1:18" hidden="1" x14ac:dyDescent="0.2">
      <c r="A6619" s="6">
        <v>46077</v>
      </c>
      <c r="B6619" s="2">
        <v>13169</v>
      </c>
      <c r="C6619" s="2" t="s">
        <v>7954</v>
      </c>
      <c r="D6619" s="2" t="s">
        <v>8217</v>
      </c>
      <c r="E6619" s="1">
        <v>2144100</v>
      </c>
      <c r="F6619" s="8" t="s">
        <v>316</v>
      </c>
      <c r="G6619" s="1">
        <v>171528</v>
      </c>
      <c r="H6619" s="33">
        <f t="shared" si="308"/>
        <v>2315628</v>
      </c>
      <c r="I6619" s="2" t="s">
        <v>2355</v>
      </c>
      <c r="J6619" s="2" t="s">
        <v>2013</v>
      </c>
      <c r="K6619" s="1">
        <f>+VLOOKUP(B6619,[49]Sheet1!$A:$I,7,0)</f>
        <v>2144100</v>
      </c>
      <c r="L6619" s="1">
        <f t="shared" si="309"/>
        <v>0</v>
      </c>
      <c r="M6619" s="6">
        <f>+VLOOKUP(B6619,[49]Sheet1!$A:$I,9,0)</f>
        <v>46084</v>
      </c>
      <c r="N6619" t="s">
        <v>8246</v>
      </c>
      <c r="R6619" s="4"/>
    </row>
    <row r="6620" spans="1:18" hidden="1" x14ac:dyDescent="0.2">
      <c r="A6620" s="6">
        <v>46077</v>
      </c>
      <c r="B6620" s="2">
        <v>13170</v>
      </c>
      <c r="C6620" s="2" t="s">
        <v>7954</v>
      </c>
      <c r="D6620" s="2" t="s">
        <v>8218</v>
      </c>
      <c r="E6620" s="1">
        <v>44595500</v>
      </c>
      <c r="F6620" s="8" t="s">
        <v>316</v>
      </c>
      <c r="G6620" s="1">
        <v>3567640</v>
      </c>
      <c r="H6620" s="33">
        <f t="shared" si="308"/>
        <v>48163140</v>
      </c>
      <c r="I6620" s="2" t="s">
        <v>2339</v>
      </c>
      <c r="J6620" s="2" t="s">
        <v>1408</v>
      </c>
      <c r="K6620" s="1">
        <f>+VLOOKUP(B6620,[49]Sheet1!$A:$I,7,0)</f>
        <v>44595500</v>
      </c>
      <c r="L6620" s="1">
        <f t="shared" si="309"/>
        <v>0</v>
      </c>
      <c r="M6620" s="6">
        <f>+VLOOKUP(B6620,[49]Sheet1!$A:$I,9,0)</f>
        <v>46084</v>
      </c>
      <c r="N6620" t="s">
        <v>8246</v>
      </c>
      <c r="R6620" s="4"/>
    </row>
    <row r="6621" spans="1:18" hidden="1" x14ac:dyDescent="0.2">
      <c r="A6621" s="6">
        <v>46077</v>
      </c>
      <c r="B6621" s="2">
        <v>13171</v>
      </c>
      <c r="C6621" s="2" t="s">
        <v>7954</v>
      </c>
      <c r="D6621" s="2" t="s">
        <v>8219</v>
      </c>
      <c r="E6621" s="1">
        <v>1468620</v>
      </c>
      <c r="F6621" s="8" t="s">
        <v>316</v>
      </c>
      <c r="G6621" s="1">
        <v>117490</v>
      </c>
      <c r="H6621" s="33">
        <f t="shared" si="308"/>
        <v>1586110</v>
      </c>
      <c r="I6621" s="2" t="s">
        <v>431</v>
      </c>
      <c r="J6621" s="2" t="s">
        <v>2857</v>
      </c>
      <c r="K6621" s="1">
        <f>+VLOOKUP(B6621,[49]Sheet1!$A:$I,7,0)</f>
        <v>1468625</v>
      </c>
      <c r="L6621" s="1">
        <f t="shared" si="309"/>
        <v>5</v>
      </c>
      <c r="M6621" s="6">
        <f>+VLOOKUP(B6621,[49]Sheet1!$A:$I,9,0)</f>
        <v>46084</v>
      </c>
      <c r="N6621" t="s">
        <v>8246</v>
      </c>
      <c r="R6621" s="4"/>
    </row>
    <row r="6622" spans="1:18" hidden="1" x14ac:dyDescent="0.2">
      <c r="A6622" s="6">
        <v>46077</v>
      </c>
      <c r="B6622" s="2">
        <v>13172</v>
      </c>
      <c r="C6622" s="2" t="s">
        <v>7954</v>
      </c>
      <c r="D6622" s="2" t="s">
        <v>8220</v>
      </c>
      <c r="E6622" s="1">
        <v>2144100</v>
      </c>
      <c r="F6622" s="8" t="s">
        <v>316</v>
      </c>
      <c r="G6622" s="1">
        <v>171528</v>
      </c>
      <c r="H6622" s="33">
        <f t="shared" si="308"/>
        <v>2315628</v>
      </c>
      <c r="I6622" s="2" t="s">
        <v>2339</v>
      </c>
      <c r="J6622" s="2" t="s">
        <v>1408</v>
      </c>
      <c r="K6622" s="1">
        <f>+VLOOKUP(B6622,[49]Sheet1!$A:$I,7,0)</f>
        <v>2144100</v>
      </c>
      <c r="L6622" s="1">
        <f t="shared" si="309"/>
        <v>0</v>
      </c>
      <c r="M6622" s="6">
        <f>+VLOOKUP(B6622,[49]Sheet1!$A:$I,9,0)</f>
        <v>46084</v>
      </c>
      <c r="N6622" t="s">
        <v>8246</v>
      </c>
      <c r="R6622" s="4"/>
    </row>
    <row r="6623" spans="1:18" hidden="1" x14ac:dyDescent="0.2">
      <c r="A6623" s="6">
        <v>46077</v>
      </c>
      <c r="B6623" s="2">
        <v>13164</v>
      </c>
      <c r="C6623" s="2" t="s">
        <v>7954</v>
      </c>
      <c r="D6623" s="2" t="s">
        <v>8221</v>
      </c>
      <c r="E6623" s="1">
        <v>4743250</v>
      </c>
      <c r="F6623" s="8" t="s">
        <v>316</v>
      </c>
      <c r="G6623" s="1">
        <v>379460</v>
      </c>
      <c r="H6623" s="33">
        <f t="shared" si="308"/>
        <v>5122710</v>
      </c>
      <c r="I6623" s="2" t="s">
        <v>2119</v>
      </c>
      <c r="J6623" s="2" t="s">
        <v>1150</v>
      </c>
      <c r="K6623" s="1">
        <f>+VLOOKUP(B6623,[49]Sheet1!$A:$I,7,0)</f>
        <v>4743250</v>
      </c>
      <c r="L6623" s="1">
        <f t="shared" si="309"/>
        <v>0</v>
      </c>
      <c r="M6623" s="6">
        <f>+VLOOKUP(B6623,[49]Sheet1!$A:$I,9,0)</f>
        <v>46084</v>
      </c>
      <c r="N6623" t="s">
        <v>8246</v>
      </c>
      <c r="R6623" s="4"/>
    </row>
    <row r="6624" spans="1:18" hidden="1" x14ac:dyDescent="0.2">
      <c r="A6624" s="6">
        <v>46077</v>
      </c>
      <c r="B6624" s="2">
        <v>13167</v>
      </c>
      <c r="C6624" s="2" t="s">
        <v>7954</v>
      </c>
      <c r="D6624" s="2" t="s">
        <v>8222</v>
      </c>
      <c r="E6624" s="1">
        <v>27470490</v>
      </c>
      <c r="F6624" s="8" t="s">
        <v>316</v>
      </c>
      <c r="G6624" s="1">
        <v>2197639</v>
      </c>
      <c r="H6624" s="33">
        <f t="shared" si="308"/>
        <v>29668129</v>
      </c>
      <c r="I6624" s="2" t="s">
        <v>2355</v>
      </c>
      <c r="J6624" s="2" t="s">
        <v>2013</v>
      </c>
      <c r="K6624" s="1">
        <f>+VLOOKUP(B6624,[49]Sheet1!$A:$I,7,0)</f>
        <v>27470488</v>
      </c>
      <c r="L6624" s="1">
        <f t="shared" si="309"/>
        <v>-2</v>
      </c>
      <c r="M6624" s="6">
        <f>+VLOOKUP(B6624,[49]Sheet1!$A:$I,9,0)</f>
        <v>46084</v>
      </c>
      <c r="N6624" t="s">
        <v>8246</v>
      </c>
      <c r="R6624" s="4"/>
    </row>
    <row r="6625" spans="1:18" hidden="1" x14ac:dyDescent="0.2">
      <c r="A6625" s="6">
        <v>46077</v>
      </c>
      <c r="B6625" s="2">
        <v>13168</v>
      </c>
      <c r="C6625" s="2" t="s">
        <v>7954</v>
      </c>
      <c r="D6625" s="2" t="s">
        <v>8223</v>
      </c>
      <c r="E6625" s="1">
        <v>26432357</v>
      </c>
      <c r="F6625" s="8" t="s">
        <v>316</v>
      </c>
      <c r="G6625" s="1">
        <v>2114589</v>
      </c>
      <c r="H6625" s="33">
        <f t="shared" si="308"/>
        <v>28546946</v>
      </c>
      <c r="I6625" s="2" t="s">
        <v>2355</v>
      </c>
      <c r="J6625" s="2" t="s">
        <v>2013</v>
      </c>
      <c r="K6625" s="1">
        <f>+VLOOKUP(B6625,[49]Sheet1!$A:$I,7,0)</f>
        <v>26432363</v>
      </c>
      <c r="L6625" s="1">
        <f t="shared" si="309"/>
        <v>6</v>
      </c>
      <c r="M6625" s="6">
        <f>+VLOOKUP(B6625,[49]Sheet1!$A:$I,9,0)</f>
        <v>46084</v>
      </c>
      <c r="N6625" t="s">
        <v>8246</v>
      </c>
      <c r="R6625" s="4"/>
    </row>
    <row r="6626" spans="1:18" hidden="1" x14ac:dyDescent="0.2">
      <c r="A6626" s="6">
        <v>46080</v>
      </c>
      <c r="B6626" s="2">
        <v>14039</v>
      </c>
      <c r="C6626" s="2" t="s">
        <v>7954</v>
      </c>
      <c r="D6626" s="2" t="s">
        <v>8224</v>
      </c>
      <c r="E6626" s="1">
        <v>4743250</v>
      </c>
      <c r="F6626" s="8" t="s">
        <v>316</v>
      </c>
      <c r="G6626" s="1">
        <v>379460</v>
      </c>
      <c r="H6626" s="33">
        <f t="shared" si="308"/>
        <v>5122710</v>
      </c>
      <c r="I6626" s="2" t="s">
        <v>2355</v>
      </c>
      <c r="J6626" s="2" t="s">
        <v>2013</v>
      </c>
      <c r="K6626" s="1">
        <f>+VLOOKUP(B6626,[49]Sheet1!$A:$I,7,0)</f>
        <v>4743250</v>
      </c>
      <c r="L6626" s="1">
        <f t="shared" si="309"/>
        <v>0</v>
      </c>
      <c r="M6626" s="6">
        <f>+VLOOKUP(B6626,[49]Sheet1!$A:$I,9,0)</f>
        <v>46084</v>
      </c>
      <c r="N6626" t="s">
        <v>8246</v>
      </c>
      <c r="R6626" s="4"/>
    </row>
    <row r="6627" spans="1:18" hidden="1" x14ac:dyDescent="0.2">
      <c r="A6627" s="6">
        <v>46081</v>
      </c>
      <c r="B6627" s="2">
        <v>14568</v>
      </c>
      <c r="C6627" s="2" t="s">
        <v>7954</v>
      </c>
      <c r="D6627" s="2" t="s">
        <v>8225</v>
      </c>
      <c r="E6627" s="1">
        <v>3794600</v>
      </c>
      <c r="F6627" s="8" t="s">
        <v>316</v>
      </c>
      <c r="G6627" s="1">
        <v>303568</v>
      </c>
      <c r="H6627" s="33">
        <f t="shared" si="308"/>
        <v>4098168</v>
      </c>
      <c r="I6627" s="2" t="s">
        <v>2355</v>
      </c>
      <c r="J6627" s="2" t="s">
        <v>2013</v>
      </c>
      <c r="K6627" s="1">
        <f>+VLOOKUP(B6627,[50]Sheet1!$A:$I,7,0)</f>
        <v>3794600</v>
      </c>
      <c r="L6627" s="1">
        <f t="shared" si="309"/>
        <v>0</v>
      </c>
      <c r="M6627" s="6" t="str">
        <f>+VLOOKUP(B6627,[50]Sheet1!$A:$I,9,0)</f>
        <v>3-6/4/2026</v>
      </c>
      <c r="N6627" t="s">
        <v>8377</v>
      </c>
      <c r="R6627" s="4"/>
    </row>
    <row r="6628" spans="1:18" hidden="1" x14ac:dyDescent="0.2">
      <c r="A6628" s="6">
        <v>46081</v>
      </c>
      <c r="B6628" s="2">
        <v>14555</v>
      </c>
      <c r="C6628" s="2" t="s">
        <v>7954</v>
      </c>
      <c r="D6628" s="2" t="s">
        <v>8226</v>
      </c>
      <c r="E6628" s="1">
        <v>9958490</v>
      </c>
      <c r="F6628" s="8" t="s">
        <v>316</v>
      </c>
      <c r="G6628" s="1">
        <v>796679</v>
      </c>
      <c r="H6628" s="33">
        <f t="shared" si="308"/>
        <v>10755169</v>
      </c>
      <c r="I6628" s="2" t="s">
        <v>2339</v>
      </c>
      <c r="J6628" s="2" t="s">
        <v>1408</v>
      </c>
      <c r="K6628" s="1">
        <f>+VLOOKUP(B6628,[50]Sheet1!$A:$I,7,0)</f>
        <v>9958488</v>
      </c>
      <c r="L6628" s="1">
        <f t="shared" si="309"/>
        <v>-2</v>
      </c>
      <c r="M6628" s="6" t="str">
        <f>+VLOOKUP(B6628,[50]Sheet1!$A:$I,9,0)</f>
        <v>3-6/4/2026</v>
      </c>
      <c r="N6628" t="s">
        <v>8377</v>
      </c>
      <c r="R6628" s="4"/>
    </row>
    <row r="6629" spans="1:18" hidden="1" x14ac:dyDescent="0.2">
      <c r="A6629" s="6">
        <v>46081</v>
      </c>
      <c r="B6629" s="2">
        <v>14556</v>
      </c>
      <c r="C6629" s="2" t="s">
        <v>7954</v>
      </c>
      <c r="D6629" s="2" t="s">
        <v>8227</v>
      </c>
      <c r="E6629" s="1">
        <v>2381320</v>
      </c>
      <c r="F6629" s="8" t="s">
        <v>316</v>
      </c>
      <c r="G6629" s="1">
        <v>190506</v>
      </c>
      <c r="H6629" s="33">
        <f t="shared" si="308"/>
        <v>2571826</v>
      </c>
      <c r="I6629" s="2" t="s">
        <v>24</v>
      </c>
      <c r="J6629" s="2" t="s">
        <v>349</v>
      </c>
      <c r="K6629" s="1">
        <f>+VLOOKUP(B6629,[50]Sheet1!$A:$I,7,0)</f>
        <v>2381325</v>
      </c>
      <c r="L6629" s="1">
        <f t="shared" si="309"/>
        <v>5</v>
      </c>
      <c r="M6629" s="6" t="str">
        <f>+VLOOKUP(B6629,[50]Sheet1!$A:$I,9,0)</f>
        <v>3-6/4/2026</v>
      </c>
      <c r="N6629" t="s">
        <v>8377</v>
      </c>
      <c r="R6629" s="4"/>
    </row>
    <row r="6630" spans="1:18" hidden="1" x14ac:dyDescent="0.2">
      <c r="A6630" s="6">
        <v>46081</v>
      </c>
      <c r="B6630" s="2">
        <v>14557</v>
      </c>
      <c r="C6630" s="2" t="s">
        <v>7954</v>
      </c>
      <c r="D6630" s="2" t="s">
        <v>8228</v>
      </c>
      <c r="E6630" s="1">
        <v>5994040</v>
      </c>
      <c r="F6630" s="8" t="s">
        <v>316</v>
      </c>
      <c r="G6630" s="1">
        <v>479523</v>
      </c>
      <c r="H6630" s="33">
        <f t="shared" si="308"/>
        <v>6473563</v>
      </c>
      <c r="I6630" s="2" t="s">
        <v>124</v>
      </c>
      <c r="J6630" s="2" t="s">
        <v>1197</v>
      </c>
      <c r="K6630" s="1">
        <f>+VLOOKUP(B6630,[50]Sheet1!$A:$I,7,0)</f>
        <v>5994038</v>
      </c>
      <c r="L6630" s="1">
        <f t="shared" si="309"/>
        <v>-2</v>
      </c>
      <c r="M6630" s="6" t="str">
        <f>+VLOOKUP(B6630,[50]Sheet1!$A:$I,9,0)</f>
        <v>3-6/4/2026</v>
      </c>
      <c r="N6630" t="s">
        <v>8377</v>
      </c>
      <c r="R6630" s="4"/>
    </row>
    <row r="6631" spans="1:18" hidden="1" x14ac:dyDescent="0.2">
      <c r="A6631" s="6">
        <v>46081</v>
      </c>
      <c r="B6631" s="2">
        <v>14558</v>
      </c>
      <c r="C6631" s="2" t="s">
        <v>7954</v>
      </c>
      <c r="D6631" s="2" t="s">
        <v>8229</v>
      </c>
      <c r="E6631" s="1">
        <v>12056255</v>
      </c>
      <c r="F6631" s="8" t="s">
        <v>316</v>
      </c>
      <c r="G6631" s="1">
        <v>964500</v>
      </c>
      <c r="H6631" s="33">
        <f t="shared" si="308"/>
        <v>13020755</v>
      </c>
      <c r="I6631" s="2" t="s">
        <v>2818</v>
      </c>
      <c r="J6631" s="2" t="s">
        <v>364</v>
      </c>
      <c r="K6631" s="1">
        <f>+VLOOKUP(B6631,[50]Sheet1!$A:$I,7,0)</f>
        <v>12056250</v>
      </c>
      <c r="L6631" s="1">
        <f t="shared" si="309"/>
        <v>-5</v>
      </c>
      <c r="M6631" s="6" t="str">
        <f>+VLOOKUP(B6631,[50]Sheet1!$A:$I,9,0)</f>
        <v>3-6/4/2026</v>
      </c>
      <c r="N6631" t="s">
        <v>8377</v>
      </c>
      <c r="R6631" s="4"/>
    </row>
    <row r="6632" spans="1:18" hidden="1" x14ac:dyDescent="0.2">
      <c r="A6632" s="6">
        <v>46081</v>
      </c>
      <c r="B6632" s="2">
        <v>14559</v>
      </c>
      <c r="C6632" s="2" t="s">
        <v>7954</v>
      </c>
      <c r="D6632" s="2" t="s">
        <v>8230</v>
      </c>
      <c r="E6632" s="1">
        <v>3547430</v>
      </c>
      <c r="F6632" s="8" t="s">
        <v>316</v>
      </c>
      <c r="G6632" s="1">
        <v>283794</v>
      </c>
      <c r="H6632" s="33">
        <f t="shared" si="308"/>
        <v>3831224</v>
      </c>
      <c r="I6632" s="2" t="s">
        <v>2445</v>
      </c>
      <c r="J6632" s="2" t="s">
        <v>1098</v>
      </c>
      <c r="K6632" s="1">
        <f>+VLOOKUP(B6632,[50]Sheet1!$A:$I,7,0)</f>
        <v>3547425</v>
      </c>
      <c r="L6632" s="1">
        <f t="shared" si="309"/>
        <v>-5</v>
      </c>
      <c r="M6632" s="6" t="str">
        <f>+VLOOKUP(B6632,[50]Sheet1!$A:$I,9,0)</f>
        <v>3-6/4/2026</v>
      </c>
      <c r="N6632" t="s">
        <v>8377</v>
      </c>
      <c r="R6632" s="4"/>
    </row>
    <row r="6633" spans="1:18" hidden="1" x14ac:dyDescent="0.2">
      <c r="A6633" s="6">
        <v>46081</v>
      </c>
      <c r="B6633" s="2">
        <v>14560</v>
      </c>
      <c r="C6633" s="2" t="s">
        <v>7954</v>
      </c>
      <c r="D6633" s="2" t="s">
        <v>8231</v>
      </c>
      <c r="E6633" s="1">
        <v>1468620</v>
      </c>
      <c r="F6633" s="8" t="s">
        <v>316</v>
      </c>
      <c r="G6633" s="1">
        <v>117490</v>
      </c>
      <c r="H6633" s="33">
        <f t="shared" si="308"/>
        <v>1586110</v>
      </c>
      <c r="I6633" s="2" t="s">
        <v>2354</v>
      </c>
      <c r="J6633" s="2" t="s">
        <v>442</v>
      </c>
      <c r="K6633" s="1">
        <f>+VLOOKUP(B6633,[50]Sheet1!$A:$I,7,0)</f>
        <v>1468625</v>
      </c>
      <c r="L6633" s="1">
        <f t="shared" si="309"/>
        <v>5</v>
      </c>
      <c r="M6633" s="6" t="str">
        <f>+VLOOKUP(B6633,[50]Sheet1!$A:$I,9,0)</f>
        <v>3-6/4/2026</v>
      </c>
      <c r="N6633" t="s">
        <v>8377</v>
      </c>
      <c r="R6633" s="4"/>
    </row>
    <row r="6634" spans="1:18" hidden="1" x14ac:dyDescent="0.2">
      <c r="A6634" s="6">
        <v>46081</v>
      </c>
      <c r="B6634" s="2">
        <v>14561</v>
      </c>
      <c r="C6634" s="2" t="s">
        <v>7954</v>
      </c>
      <c r="D6634" s="2" t="s">
        <v>8232</v>
      </c>
      <c r="E6634" s="1">
        <v>3849940</v>
      </c>
      <c r="F6634" s="8" t="s">
        <v>316</v>
      </c>
      <c r="G6634" s="1">
        <v>307995</v>
      </c>
      <c r="H6634" s="33">
        <f t="shared" si="308"/>
        <v>4157935</v>
      </c>
      <c r="I6634" s="2" t="s">
        <v>1554</v>
      </c>
      <c r="J6634" s="2" t="s">
        <v>2830</v>
      </c>
      <c r="K6634" s="1">
        <f>+VLOOKUP(B6634,[50]Sheet1!$A:$I,7,0)</f>
        <v>3849938</v>
      </c>
      <c r="L6634" s="1">
        <f t="shared" si="309"/>
        <v>-2</v>
      </c>
      <c r="M6634" s="6" t="str">
        <f>+VLOOKUP(B6634,[50]Sheet1!$A:$I,9,0)</f>
        <v>3-6/4/2026</v>
      </c>
      <c r="N6634" t="s">
        <v>8377</v>
      </c>
      <c r="R6634" s="4"/>
    </row>
    <row r="6635" spans="1:18" hidden="1" x14ac:dyDescent="0.2">
      <c r="A6635" s="6">
        <v>46081</v>
      </c>
      <c r="B6635" s="2">
        <v>14562</v>
      </c>
      <c r="C6635" s="2" t="s">
        <v>7954</v>
      </c>
      <c r="D6635" s="2" t="s">
        <v>8233</v>
      </c>
      <c r="E6635" s="1">
        <v>5266965</v>
      </c>
      <c r="F6635" s="8" t="s">
        <v>316</v>
      </c>
      <c r="G6635" s="1">
        <v>421357</v>
      </c>
      <c r="H6635" s="33">
        <f t="shared" si="308"/>
        <v>5688322</v>
      </c>
      <c r="I6635" s="2" t="s">
        <v>1554</v>
      </c>
      <c r="J6635" s="2" t="s">
        <v>2830</v>
      </c>
      <c r="K6635" s="1">
        <f>+VLOOKUP(B6635,[50]Sheet1!$A:$I,7,0)</f>
        <v>5266963</v>
      </c>
      <c r="L6635" s="1">
        <f t="shared" si="309"/>
        <v>-2</v>
      </c>
      <c r="M6635" s="6" t="str">
        <f>+VLOOKUP(B6635,[50]Sheet1!$A:$I,9,0)</f>
        <v>3-6/4/2026</v>
      </c>
      <c r="N6635" t="s">
        <v>8377</v>
      </c>
      <c r="R6635" s="4"/>
    </row>
    <row r="6636" spans="1:18" hidden="1" x14ac:dyDescent="0.2">
      <c r="A6636" s="6">
        <v>46081</v>
      </c>
      <c r="B6636" s="2">
        <v>14563</v>
      </c>
      <c r="C6636" s="2" t="s">
        <v>7954</v>
      </c>
      <c r="D6636" s="2" t="s">
        <v>8234</v>
      </c>
      <c r="E6636" s="1">
        <v>2282170</v>
      </c>
      <c r="F6636" s="8" t="s">
        <v>316</v>
      </c>
      <c r="G6636" s="1">
        <v>182574</v>
      </c>
      <c r="H6636" s="33">
        <f t="shared" si="308"/>
        <v>2464744</v>
      </c>
      <c r="I6636" s="2" t="s">
        <v>2339</v>
      </c>
      <c r="J6636" s="2" t="s">
        <v>1408</v>
      </c>
      <c r="K6636" s="1">
        <f>+VLOOKUP(B6636,[50]Sheet1!$A:$I,7,0)</f>
        <v>2282175</v>
      </c>
      <c r="L6636" s="1">
        <f t="shared" si="309"/>
        <v>5</v>
      </c>
      <c r="M6636" s="6" t="str">
        <f>+VLOOKUP(B6636,[50]Sheet1!$A:$I,9,0)</f>
        <v>3-6/4/2026</v>
      </c>
      <c r="N6636" t="s">
        <v>8377</v>
      </c>
      <c r="R6636" s="4"/>
    </row>
    <row r="6637" spans="1:18" hidden="1" x14ac:dyDescent="0.2">
      <c r="A6637" s="6">
        <v>46081</v>
      </c>
      <c r="B6637" s="2">
        <v>14564</v>
      </c>
      <c r="C6637" s="2" t="s">
        <v>7954</v>
      </c>
      <c r="D6637" s="2" t="s">
        <v>8235</v>
      </c>
      <c r="E6637" s="1">
        <v>14690985</v>
      </c>
      <c r="F6637" s="8" t="s">
        <v>316</v>
      </c>
      <c r="G6637" s="1">
        <v>1175279</v>
      </c>
      <c r="H6637" s="33">
        <f t="shared" si="308"/>
        <v>15866264</v>
      </c>
      <c r="I6637" s="2" t="s">
        <v>944</v>
      </c>
      <c r="J6637" s="2" t="s">
        <v>319</v>
      </c>
      <c r="K6637" s="1">
        <f>+VLOOKUP(B6637,[50]Sheet1!$A:$I,7,0)</f>
        <v>14690988</v>
      </c>
      <c r="L6637" s="1">
        <f t="shared" si="309"/>
        <v>3</v>
      </c>
      <c r="M6637" s="6" t="str">
        <f>+VLOOKUP(B6637,[50]Sheet1!$A:$I,9,0)</f>
        <v>3-6/4/2026</v>
      </c>
      <c r="N6637" t="s">
        <v>8377</v>
      </c>
      <c r="R6637" s="4"/>
    </row>
    <row r="6638" spans="1:18" hidden="1" x14ac:dyDescent="0.2">
      <c r="A6638" s="6">
        <v>46081</v>
      </c>
      <c r="B6638" s="2">
        <v>14565</v>
      </c>
      <c r="C6638" s="2" t="s">
        <v>7954</v>
      </c>
      <c r="D6638" s="2" t="s">
        <v>8236</v>
      </c>
      <c r="E6638" s="1">
        <v>10417175</v>
      </c>
      <c r="F6638" s="8" t="s">
        <v>316</v>
      </c>
      <c r="G6638" s="1">
        <v>833374</v>
      </c>
      <c r="H6638" s="33">
        <f t="shared" si="308"/>
        <v>11250549</v>
      </c>
      <c r="I6638" s="2" t="s">
        <v>944</v>
      </c>
      <c r="J6638" s="2" t="s">
        <v>319</v>
      </c>
      <c r="K6638" s="1">
        <f>+VLOOKUP(B6638,[50]Sheet1!$A:$I,7,0)</f>
        <v>10417175</v>
      </c>
      <c r="L6638" s="1">
        <f t="shared" si="309"/>
        <v>0</v>
      </c>
      <c r="M6638" s="6" t="str">
        <f>+VLOOKUP(B6638,[50]Sheet1!$A:$I,9,0)</f>
        <v>3-6/4/2026</v>
      </c>
      <c r="N6638" t="s">
        <v>8377</v>
      </c>
      <c r="R6638" s="4"/>
    </row>
    <row r="6639" spans="1:18" hidden="1" x14ac:dyDescent="0.2">
      <c r="A6639" s="6">
        <v>46081</v>
      </c>
      <c r="B6639" s="2">
        <v>14566</v>
      </c>
      <c r="C6639" s="2" t="s">
        <v>7954</v>
      </c>
      <c r="D6639" s="2" t="s">
        <v>8237</v>
      </c>
      <c r="E6639" s="1">
        <v>19998010</v>
      </c>
      <c r="F6639" s="8" t="s">
        <v>316</v>
      </c>
      <c r="G6639" s="1">
        <v>1599841</v>
      </c>
      <c r="H6639" s="33">
        <f t="shared" si="308"/>
        <v>21597851</v>
      </c>
      <c r="I6639" s="2" t="s">
        <v>2355</v>
      </c>
      <c r="J6639" s="2" t="s">
        <v>2013</v>
      </c>
      <c r="K6639" s="1">
        <f>+VLOOKUP(B6639,[50]Sheet1!$A:$I,7,0)</f>
        <v>19998013</v>
      </c>
      <c r="L6639" s="1">
        <f t="shared" si="309"/>
        <v>3</v>
      </c>
      <c r="M6639" s="6" t="str">
        <f>+VLOOKUP(B6639,[50]Sheet1!$A:$I,9,0)</f>
        <v>3-6/4/2026</v>
      </c>
      <c r="N6639" t="s">
        <v>8377</v>
      </c>
      <c r="R6639" s="4"/>
    </row>
    <row r="6640" spans="1:18" hidden="1" x14ac:dyDescent="0.2">
      <c r="A6640" s="6">
        <v>46081</v>
      </c>
      <c r="B6640" s="2">
        <v>14569</v>
      </c>
      <c r="C6640" s="2" t="s">
        <v>7954</v>
      </c>
      <c r="D6640" s="2" t="s">
        <v>8238</v>
      </c>
      <c r="E6640" s="1">
        <v>10449280</v>
      </c>
      <c r="F6640" s="8" t="s">
        <v>316</v>
      </c>
      <c r="G6640" s="1">
        <v>835942</v>
      </c>
      <c r="H6640" s="33">
        <f t="shared" si="308"/>
        <v>11285222</v>
      </c>
      <c r="I6640" s="2" t="s">
        <v>1222</v>
      </c>
      <c r="J6640" s="2" t="s">
        <v>915</v>
      </c>
      <c r="K6640" s="1">
        <f>+VLOOKUP(B6640,[50]Sheet1!$A:$I,7,0)</f>
        <v>10449275</v>
      </c>
      <c r="L6640" s="1">
        <f t="shared" si="309"/>
        <v>-5</v>
      </c>
      <c r="M6640" s="6" t="str">
        <f>+VLOOKUP(B6640,[50]Sheet1!$A:$I,9,0)</f>
        <v>3-6/4/2026</v>
      </c>
      <c r="N6640" t="s">
        <v>8377</v>
      </c>
      <c r="R6640" s="4"/>
    </row>
    <row r="6641" spans="1:18" hidden="1" x14ac:dyDescent="0.2">
      <c r="A6641" s="6">
        <v>46081</v>
      </c>
      <c r="B6641" s="2">
        <v>14567</v>
      </c>
      <c r="C6641" s="2" t="s">
        <v>7954</v>
      </c>
      <c r="D6641" s="2" t="s">
        <v>8239</v>
      </c>
      <c r="E6641" s="1">
        <v>1003660</v>
      </c>
      <c r="F6641" s="8" t="s">
        <v>316</v>
      </c>
      <c r="G6641" s="1">
        <v>80293</v>
      </c>
      <c r="H6641" s="33">
        <f t="shared" si="308"/>
        <v>1083953</v>
      </c>
      <c r="I6641" s="2" t="s">
        <v>2355</v>
      </c>
      <c r="J6641" s="2" t="s">
        <v>2013</v>
      </c>
      <c r="K6641" s="1">
        <f>+VLOOKUP(B6641,[50]Sheet1!$A:$I,7,0)</f>
        <v>1003663</v>
      </c>
      <c r="L6641" s="1">
        <f t="shared" si="309"/>
        <v>3</v>
      </c>
      <c r="M6641" s="6" t="str">
        <f>+VLOOKUP(B6641,[50]Sheet1!$A:$I,9,0)</f>
        <v>3-6/4/2026</v>
      </c>
      <c r="N6641" t="s">
        <v>8377</v>
      </c>
      <c r="R6641" s="4"/>
    </row>
    <row r="6642" spans="1:18" hidden="1" x14ac:dyDescent="0.2">
      <c r="A6642" s="6">
        <v>46081</v>
      </c>
      <c r="B6642" s="2">
        <v>14570</v>
      </c>
      <c r="C6642" s="2" t="s">
        <v>7954</v>
      </c>
      <c r="D6642" s="2" t="s">
        <v>8240</v>
      </c>
      <c r="E6642" s="1">
        <v>3147760</v>
      </c>
      <c r="F6642" s="8" t="s">
        <v>316</v>
      </c>
      <c r="G6642" s="1">
        <v>251821</v>
      </c>
      <c r="H6642" s="33">
        <f t="shared" si="308"/>
        <v>3399581</v>
      </c>
      <c r="I6642" s="2" t="s">
        <v>2119</v>
      </c>
      <c r="J6642" s="2" t="s">
        <v>1150</v>
      </c>
      <c r="K6642" s="1">
        <f>+VLOOKUP(B6642,[50]Sheet1!$A:$I,7,0)</f>
        <v>3147763</v>
      </c>
      <c r="L6642" s="1">
        <f t="shared" si="309"/>
        <v>3</v>
      </c>
      <c r="M6642" s="6" t="str">
        <f>+VLOOKUP(B6642,[50]Sheet1!$A:$I,9,0)</f>
        <v>3-6/4/2026</v>
      </c>
      <c r="N6642" t="s">
        <v>8377</v>
      </c>
      <c r="R6642" s="4"/>
    </row>
    <row r="6643" spans="1:18" hidden="1" x14ac:dyDescent="0.2">
      <c r="A6643" s="6">
        <v>46081</v>
      </c>
      <c r="B6643" s="2">
        <v>14571</v>
      </c>
      <c r="C6643" s="2" t="s">
        <v>7954</v>
      </c>
      <c r="D6643" s="2" t="s">
        <v>8241</v>
      </c>
      <c r="E6643" s="1">
        <v>3849940</v>
      </c>
      <c r="F6643" s="8" t="s">
        <v>316</v>
      </c>
      <c r="G6643" s="1">
        <v>307995</v>
      </c>
      <c r="H6643" s="33">
        <f t="shared" si="308"/>
        <v>4157935</v>
      </c>
      <c r="I6643" s="2" t="s">
        <v>2119</v>
      </c>
      <c r="J6643" s="2" t="s">
        <v>1150</v>
      </c>
      <c r="K6643" s="1">
        <f>+VLOOKUP(B6643,[50]Sheet1!$A:$I,7,0)</f>
        <v>3849938</v>
      </c>
      <c r="L6643" s="1">
        <f t="shared" si="309"/>
        <v>-2</v>
      </c>
      <c r="M6643" s="6" t="str">
        <f>+VLOOKUP(B6643,[50]Sheet1!$A:$I,9,0)</f>
        <v>3-6/4/2026</v>
      </c>
      <c r="N6643" t="s">
        <v>8377</v>
      </c>
      <c r="R6643" s="4"/>
    </row>
    <row r="6644" spans="1:18" hidden="1" x14ac:dyDescent="0.2">
      <c r="A6644" s="6">
        <v>46055</v>
      </c>
      <c r="B6644" s="2">
        <v>60</v>
      </c>
      <c r="C6644" s="2"/>
      <c r="D6644" s="2" t="s">
        <v>8242</v>
      </c>
      <c r="E6644" s="1">
        <v>-1496500</v>
      </c>
      <c r="F6644" s="8" t="s">
        <v>316</v>
      </c>
      <c r="G6644" s="1">
        <v>-119720</v>
      </c>
      <c r="H6644" s="33">
        <f t="shared" si="308"/>
        <v>-1616220</v>
      </c>
      <c r="I6644" s="2" t="s">
        <v>1796</v>
      </c>
      <c r="J6644" s="2" t="s">
        <v>913</v>
      </c>
      <c r="K6644" s="1">
        <f>+VLOOKUP(B6644,[49]Sheet1!$A:$I,7,0)</f>
        <v>-1496500</v>
      </c>
      <c r="L6644" s="1">
        <f t="shared" si="309"/>
        <v>0</v>
      </c>
      <c r="M6644" s="6">
        <f>+VLOOKUP(B6644,[49]Sheet1!$A:$I,9,0)</f>
        <v>46084</v>
      </c>
      <c r="N6644" t="s">
        <v>8246</v>
      </c>
      <c r="R6644" s="4"/>
    </row>
    <row r="6645" spans="1:18" hidden="1" x14ac:dyDescent="0.2">
      <c r="A6645" s="6">
        <v>46055</v>
      </c>
      <c r="B6645" s="2">
        <v>52</v>
      </c>
      <c r="C6645" s="2"/>
      <c r="D6645" s="2" t="s">
        <v>8130</v>
      </c>
      <c r="E6645" s="1">
        <v>-920000</v>
      </c>
      <c r="F6645" s="8" t="s">
        <v>316</v>
      </c>
      <c r="G6645" s="1">
        <v>-73600</v>
      </c>
      <c r="H6645" s="33">
        <f t="shared" si="308"/>
        <v>-993600</v>
      </c>
      <c r="I6645" s="2" t="s">
        <v>1222</v>
      </c>
      <c r="J6645" s="2" t="s">
        <v>915</v>
      </c>
      <c r="K6645" s="1">
        <f>+VLOOKUP(B6645,[49]Sheet1!$A:$I,7,0)</f>
        <v>-920000</v>
      </c>
      <c r="L6645" s="1">
        <f t="shared" si="309"/>
        <v>0</v>
      </c>
      <c r="M6645" s="6">
        <f>+VLOOKUP(B6645,[49]Sheet1!$A:$I,9,0)</f>
        <v>46084</v>
      </c>
      <c r="N6645" t="s">
        <v>8246</v>
      </c>
      <c r="R6645" s="4"/>
    </row>
    <row r="6646" spans="1:18" hidden="1" x14ac:dyDescent="0.2">
      <c r="A6646" s="6">
        <v>46055</v>
      </c>
      <c r="B6646" s="2">
        <v>59</v>
      </c>
      <c r="C6646" s="2"/>
      <c r="D6646" s="2" t="s">
        <v>8130</v>
      </c>
      <c r="E6646" s="1">
        <v>-1541606</v>
      </c>
      <c r="F6646" s="8" t="s">
        <v>316</v>
      </c>
      <c r="G6646" s="1">
        <v>-123328</v>
      </c>
      <c r="H6646" s="33">
        <f t="shared" si="308"/>
        <v>-1664934</v>
      </c>
      <c r="I6646" s="2" t="s">
        <v>1222</v>
      </c>
      <c r="J6646" s="2" t="s">
        <v>915</v>
      </c>
      <c r="K6646" s="1">
        <f>+VLOOKUP(B6646,[49]Sheet1!$A:$I,7,0)</f>
        <v>-1541606</v>
      </c>
      <c r="L6646" s="1">
        <f t="shared" si="309"/>
        <v>0</v>
      </c>
      <c r="M6646" s="6">
        <f>+VLOOKUP(B6646,[49]Sheet1!$A:$I,9,0)</f>
        <v>46084</v>
      </c>
      <c r="N6646" t="s">
        <v>8246</v>
      </c>
      <c r="R6646" s="4"/>
    </row>
    <row r="6647" spans="1:18" hidden="1" x14ac:dyDescent="0.2">
      <c r="A6647" s="6">
        <v>46055</v>
      </c>
      <c r="B6647" s="2">
        <v>25</v>
      </c>
      <c r="C6647" s="2"/>
      <c r="D6647" s="2" t="s">
        <v>8128</v>
      </c>
      <c r="E6647" s="1">
        <v>-712500</v>
      </c>
      <c r="F6647" s="8" t="s">
        <v>316</v>
      </c>
      <c r="G6647" s="1">
        <v>-57000</v>
      </c>
      <c r="H6647" s="33">
        <f t="shared" si="308"/>
        <v>-769500</v>
      </c>
      <c r="I6647" s="2" t="s">
        <v>431</v>
      </c>
      <c r="J6647" s="2" t="s">
        <v>2857</v>
      </c>
      <c r="K6647" s="1">
        <f>+VLOOKUP(B6647,[49]Sheet1!$A:$I,7,0)</f>
        <v>-712500</v>
      </c>
      <c r="L6647" s="1">
        <f t="shared" si="309"/>
        <v>0</v>
      </c>
      <c r="M6647" s="6">
        <f>+VLOOKUP(B6647,[49]Sheet1!$A:$I,9,0)</f>
        <v>46084</v>
      </c>
      <c r="N6647" t="s">
        <v>8246</v>
      </c>
      <c r="R6647" s="4"/>
    </row>
    <row r="6648" spans="1:18" hidden="1" x14ac:dyDescent="0.2">
      <c r="A6648" s="6">
        <v>46058</v>
      </c>
      <c r="B6648" s="2">
        <v>44</v>
      </c>
      <c r="C6648" s="2"/>
      <c r="D6648" s="2" t="s">
        <v>8243</v>
      </c>
      <c r="E6648" s="1">
        <v>-234183</v>
      </c>
      <c r="F6648" s="8" t="s">
        <v>316</v>
      </c>
      <c r="G6648" s="1">
        <v>-18735</v>
      </c>
      <c r="H6648" s="33">
        <f t="shared" si="308"/>
        <v>-252918</v>
      </c>
      <c r="I6648" s="2" t="s">
        <v>1893</v>
      </c>
      <c r="J6648" s="2" t="s">
        <v>375</v>
      </c>
      <c r="K6648" s="1">
        <f>+VLOOKUP(B6648,[49]Sheet1!$A:$I,7,0)</f>
        <v>-234183</v>
      </c>
      <c r="L6648" s="1">
        <f t="shared" si="309"/>
        <v>0</v>
      </c>
      <c r="M6648" s="6">
        <f>+VLOOKUP(B6648,[49]Sheet1!$A:$I,9,0)</f>
        <v>46084</v>
      </c>
      <c r="N6648" t="s">
        <v>8246</v>
      </c>
      <c r="R6648" s="4"/>
    </row>
    <row r="6649" spans="1:18" hidden="1" x14ac:dyDescent="0.2">
      <c r="A6649" s="6">
        <v>46059</v>
      </c>
      <c r="B6649" s="2">
        <v>64</v>
      </c>
      <c r="C6649" s="2"/>
      <c r="D6649" s="2" t="s">
        <v>8130</v>
      </c>
      <c r="E6649" s="1">
        <v>-2724170</v>
      </c>
      <c r="F6649" s="8" t="s">
        <v>316</v>
      </c>
      <c r="G6649" s="1">
        <v>-217934</v>
      </c>
      <c r="H6649" s="33">
        <f t="shared" si="308"/>
        <v>-2942104</v>
      </c>
      <c r="I6649" s="2" t="s">
        <v>1222</v>
      </c>
      <c r="J6649" s="2" t="s">
        <v>915</v>
      </c>
      <c r="K6649" s="1">
        <f>+VLOOKUP(B6649,[49]Sheet1!$A:$I,7,0)</f>
        <v>-2724170</v>
      </c>
      <c r="L6649" s="1">
        <f t="shared" si="309"/>
        <v>0</v>
      </c>
      <c r="M6649" s="6">
        <f>+VLOOKUP(B6649,[49]Sheet1!$A:$I,9,0)</f>
        <v>46084</v>
      </c>
      <c r="N6649" t="s">
        <v>8246</v>
      </c>
      <c r="R6649" s="4"/>
    </row>
    <row r="6650" spans="1:18" hidden="1" x14ac:dyDescent="0.2">
      <c r="A6650" s="6">
        <v>46059</v>
      </c>
      <c r="B6650" s="2">
        <v>87</v>
      </c>
      <c r="C6650" s="2"/>
      <c r="D6650" s="2" t="s">
        <v>8134</v>
      </c>
      <c r="E6650" s="1">
        <v>-2486561</v>
      </c>
      <c r="F6650" s="8" t="s">
        <v>316</v>
      </c>
      <c r="G6650" s="1">
        <v>-198924</v>
      </c>
      <c r="H6650" s="33">
        <f t="shared" si="308"/>
        <v>-2685485</v>
      </c>
      <c r="I6650" s="2" t="s">
        <v>1900</v>
      </c>
      <c r="J6650" s="2" t="s">
        <v>441</v>
      </c>
      <c r="K6650" s="1">
        <f>+VLOOKUP(B6650,[49]Sheet1!$A:$I,7,0)</f>
        <v>-2486561</v>
      </c>
      <c r="L6650" s="1">
        <f t="shared" si="309"/>
        <v>0</v>
      </c>
      <c r="M6650" s="6">
        <f>+VLOOKUP(B6650,[49]Sheet1!$A:$I,9,0)</f>
        <v>46084</v>
      </c>
      <c r="N6650" t="s">
        <v>8246</v>
      </c>
      <c r="R6650" s="4"/>
    </row>
    <row r="6651" spans="1:18" hidden="1" x14ac:dyDescent="0.2">
      <c r="A6651" s="6">
        <v>46059</v>
      </c>
      <c r="B6651" s="2">
        <v>72</v>
      </c>
      <c r="C6651" s="2"/>
      <c r="D6651" s="2" t="s">
        <v>8139</v>
      </c>
      <c r="E6651" s="1">
        <v>-1196000</v>
      </c>
      <c r="F6651" s="8" t="s">
        <v>316</v>
      </c>
      <c r="G6651" s="1">
        <v>-95680</v>
      </c>
      <c r="H6651" s="33">
        <f t="shared" si="308"/>
        <v>-1291680</v>
      </c>
      <c r="I6651" s="2" t="s">
        <v>24</v>
      </c>
      <c r="J6651" s="2" t="s">
        <v>349</v>
      </c>
      <c r="K6651" s="1">
        <f>+VLOOKUP(B6651,[49]Sheet1!$A:$I,7,0)</f>
        <v>-1196000</v>
      </c>
      <c r="L6651" s="1">
        <f t="shared" si="309"/>
        <v>0</v>
      </c>
      <c r="M6651" s="6">
        <f>+VLOOKUP(B6651,[49]Sheet1!$A:$I,9,0)</f>
        <v>46084</v>
      </c>
      <c r="N6651" t="s">
        <v>8246</v>
      </c>
      <c r="R6651" s="4"/>
    </row>
    <row r="6652" spans="1:18" hidden="1" x14ac:dyDescent="0.2">
      <c r="A6652" s="6">
        <v>46059</v>
      </c>
      <c r="B6652" s="2">
        <v>78</v>
      </c>
      <c r="C6652" s="2"/>
      <c r="D6652" s="2" t="s">
        <v>8244</v>
      </c>
      <c r="E6652" s="1">
        <v>-2172278</v>
      </c>
      <c r="F6652" s="8" t="s">
        <v>316</v>
      </c>
      <c r="G6652" s="1">
        <v>-173782</v>
      </c>
      <c r="H6652" s="33">
        <f t="shared" si="308"/>
        <v>-2346060</v>
      </c>
      <c r="I6652" s="2" t="s">
        <v>2339</v>
      </c>
      <c r="J6652" s="2" t="s">
        <v>1408</v>
      </c>
      <c r="K6652" s="1">
        <f>+VLOOKUP(B6652,[49]Sheet1!$A:$I,7,0)</f>
        <v>-2172278</v>
      </c>
      <c r="L6652" s="1">
        <f t="shared" si="309"/>
        <v>0</v>
      </c>
      <c r="M6652" s="6">
        <f>+VLOOKUP(B6652,[49]Sheet1!$A:$I,9,0)</f>
        <v>46084</v>
      </c>
      <c r="N6652" t="s">
        <v>8246</v>
      </c>
      <c r="R6652" s="4"/>
    </row>
    <row r="6653" spans="1:18" hidden="1" x14ac:dyDescent="0.2">
      <c r="A6653" s="6">
        <v>46065</v>
      </c>
      <c r="B6653" s="2">
        <v>18</v>
      </c>
      <c r="C6653" s="2"/>
      <c r="D6653" s="2" t="s">
        <v>8245</v>
      </c>
      <c r="E6653" s="1">
        <v>-222380</v>
      </c>
      <c r="F6653" s="8" t="s">
        <v>316</v>
      </c>
      <c r="G6653" s="1">
        <v>-17790</v>
      </c>
      <c r="H6653" s="33">
        <f t="shared" si="308"/>
        <v>-240170</v>
      </c>
      <c r="I6653" s="2" t="s">
        <v>1893</v>
      </c>
      <c r="J6653" s="2" t="s">
        <v>375</v>
      </c>
      <c r="K6653" s="1">
        <f>+VLOOKUP(B6653,[49]Sheet1!$A:$I,7,0)</f>
        <v>-222380</v>
      </c>
      <c r="L6653" s="1">
        <f t="shared" si="309"/>
        <v>0</v>
      </c>
      <c r="M6653" s="6">
        <f>+VLOOKUP(B6653,[49]Sheet1!$A:$I,9,0)</f>
        <v>46084</v>
      </c>
      <c r="N6653" t="s">
        <v>8246</v>
      </c>
      <c r="R6653" s="4"/>
    </row>
    <row r="6654" spans="1:18" hidden="1" x14ac:dyDescent="0.2">
      <c r="A6654" s="6">
        <v>46065</v>
      </c>
      <c r="B6654" s="2">
        <v>134</v>
      </c>
      <c r="C6654" s="2"/>
      <c r="D6654" s="2" t="s">
        <v>8140</v>
      </c>
      <c r="E6654" s="1">
        <v>-3117767</v>
      </c>
      <c r="F6654" s="8" t="s">
        <v>316</v>
      </c>
      <c r="G6654" s="1">
        <v>-249422</v>
      </c>
      <c r="H6654" s="33">
        <f t="shared" si="308"/>
        <v>-3367189</v>
      </c>
      <c r="I6654" s="2" t="s">
        <v>2355</v>
      </c>
      <c r="J6654" s="2" t="s">
        <v>2013</v>
      </c>
      <c r="K6654" s="1">
        <f>+VLOOKUP(B6654,[49]Sheet1!$A:$I,7,0)</f>
        <v>-3117767</v>
      </c>
      <c r="L6654" s="1">
        <f t="shared" si="309"/>
        <v>0</v>
      </c>
      <c r="M6654" s="6">
        <f>+VLOOKUP(B6654,[49]Sheet1!$A:$I,9,0)</f>
        <v>46084</v>
      </c>
      <c r="N6654" t="s">
        <v>8246</v>
      </c>
      <c r="R6654" s="4"/>
    </row>
    <row r="6655" spans="1:18" hidden="1" x14ac:dyDescent="0.2">
      <c r="A6655" s="6">
        <v>46066</v>
      </c>
      <c r="B6655" s="2">
        <v>42</v>
      </c>
      <c r="C6655" s="2"/>
      <c r="D6655" s="2" t="s">
        <v>8135</v>
      </c>
      <c r="E6655" s="1">
        <v>-837655</v>
      </c>
      <c r="F6655" s="8" t="s">
        <v>316</v>
      </c>
      <c r="G6655" s="1">
        <v>-67012</v>
      </c>
      <c r="H6655" s="33">
        <f t="shared" si="308"/>
        <v>-904667</v>
      </c>
      <c r="I6655" s="2" t="s">
        <v>124</v>
      </c>
      <c r="J6655" s="2" t="s">
        <v>1197</v>
      </c>
      <c r="K6655" s="1">
        <f>+VLOOKUP(B6655,[49]Sheet1!$A:$I,7,0)</f>
        <v>-837655</v>
      </c>
      <c r="L6655" s="1">
        <f t="shared" si="309"/>
        <v>0</v>
      </c>
      <c r="M6655" s="6">
        <f>+VLOOKUP(B6655,[49]Sheet1!$A:$I,9,0)</f>
        <v>46084</v>
      </c>
      <c r="N6655" t="s">
        <v>8246</v>
      </c>
      <c r="R6655" s="4"/>
    </row>
    <row r="6656" spans="1:18" hidden="1" x14ac:dyDescent="0.2">
      <c r="A6656" s="6">
        <v>46066</v>
      </c>
      <c r="B6656" s="2">
        <v>32</v>
      </c>
      <c r="C6656" s="2"/>
      <c r="D6656" s="2" t="s">
        <v>8131</v>
      </c>
      <c r="E6656" s="1">
        <v>-3520000</v>
      </c>
      <c r="F6656" s="8" t="s">
        <v>316</v>
      </c>
      <c r="G6656" s="1">
        <v>-281600</v>
      </c>
      <c r="H6656" s="33">
        <f t="shared" si="308"/>
        <v>-3801600</v>
      </c>
      <c r="I6656" s="2" t="s">
        <v>2818</v>
      </c>
      <c r="J6656" s="2" t="s">
        <v>364</v>
      </c>
      <c r="K6656" s="1">
        <f>+VLOOKUP(B6656,[49]Sheet1!$A:$I,7,0)</f>
        <v>-3520000</v>
      </c>
      <c r="L6656" s="1">
        <f t="shared" si="309"/>
        <v>0</v>
      </c>
      <c r="M6656" s="6">
        <f>+VLOOKUP(B6656,[49]Sheet1!$A:$I,9,0)</f>
        <v>46084</v>
      </c>
      <c r="N6656" t="s">
        <v>8246</v>
      </c>
      <c r="R6656" s="4"/>
    </row>
    <row r="6657" spans="1:18" hidden="1" x14ac:dyDescent="0.2">
      <c r="A6657" s="6">
        <v>46066</v>
      </c>
      <c r="B6657" s="2">
        <v>349</v>
      </c>
      <c r="C6657" s="2"/>
      <c r="D6657" s="2" t="s">
        <v>8244</v>
      </c>
      <c r="E6657" s="1">
        <v>-9172576</v>
      </c>
      <c r="F6657" s="8" t="s">
        <v>316</v>
      </c>
      <c r="G6657" s="1">
        <v>-733806</v>
      </c>
      <c r="H6657" s="33">
        <f t="shared" si="308"/>
        <v>-9906382</v>
      </c>
      <c r="I6657" s="2" t="s">
        <v>2339</v>
      </c>
      <c r="J6657" s="2" t="s">
        <v>1408</v>
      </c>
      <c r="K6657" s="1">
        <f>+VLOOKUP(B6657,[49]Sheet1!$A:$I,7,0)</f>
        <v>-9172576</v>
      </c>
      <c r="L6657" s="1">
        <f t="shared" si="309"/>
        <v>0</v>
      </c>
      <c r="M6657" s="6">
        <f>+VLOOKUP(B6657,[49]Sheet1!$A:$I,9,0)</f>
        <v>46084</v>
      </c>
      <c r="N6657" t="s">
        <v>8246</v>
      </c>
      <c r="R6657" s="4"/>
    </row>
    <row r="6658" spans="1:18" hidden="1" x14ac:dyDescent="0.2">
      <c r="A6658" s="6">
        <v>46079</v>
      </c>
      <c r="B6658" s="2">
        <v>82</v>
      </c>
      <c r="C6658" s="2"/>
      <c r="D6658" s="2" t="s">
        <v>8138</v>
      </c>
      <c r="E6658" s="1">
        <v>-964078</v>
      </c>
      <c r="F6658" s="8" t="s">
        <v>316</v>
      </c>
      <c r="G6658" s="1">
        <v>-77126</v>
      </c>
      <c r="H6658" s="33">
        <f t="shared" si="308"/>
        <v>-1041204</v>
      </c>
      <c r="I6658" s="2" t="s">
        <v>1893</v>
      </c>
      <c r="J6658" s="2" t="s">
        <v>375</v>
      </c>
      <c r="K6658" s="1">
        <f>+VLOOKUP(B6658,[49]Sheet1!$A:$I,7,0)</f>
        <v>-964078</v>
      </c>
      <c r="L6658" s="1">
        <f t="shared" si="309"/>
        <v>0</v>
      </c>
      <c r="M6658" s="6">
        <f>+VLOOKUP(B6658,[49]Sheet1!$A:$I,9,0)</f>
        <v>46084</v>
      </c>
      <c r="N6658" t="s">
        <v>8246</v>
      </c>
      <c r="R6658" s="4"/>
    </row>
    <row r="6659" spans="1:18" hidden="1" x14ac:dyDescent="0.2">
      <c r="A6659" s="6">
        <v>46079</v>
      </c>
      <c r="B6659" s="2">
        <v>29</v>
      </c>
      <c r="C6659" s="2"/>
      <c r="D6659" s="2" t="s">
        <v>8245</v>
      </c>
      <c r="E6659" s="1">
        <v>-290000</v>
      </c>
      <c r="F6659" s="8" t="s">
        <v>316</v>
      </c>
      <c r="G6659" s="1">
        <v>-23200</v>
      </c>
      <c r="H6659" s="33">
        <f t="shared" si="308"/>
        <v>-313200</v>
      </c>
      <c r="I6659" s="2" t="s">
        <v>1893</v>
      </c>
      <c r="J6659" s="2" t="s">
        <v>375</v>
      </c>
      <c r="K6659" s="1">
        <f>+VLOOKUP(B6659,[49]Sheet1!$A:$I,7,0)</f>
        <v>-290000</v>
      </c>
      <c r="L6659" s="1">
        <f t="shared" si="309"/>
        <v>0</v>
      </c>
      <c r="M6659" s="6">
        <f>+VLOOKUP(B6659,[49]Sheet1!$A:$I,9,0)</f>
        <v>46084</v>
      </c>
      <c r="N6659" t="s">
        <v>8246</v>
      </c>
      <c r="R6659" s="4"/>
    </row>
    <row r="6660" spans="1:18" hidden="1" x14ac:dyDescent="0.2">
      <c r="A6660" s="6">
        <v>46079</v>
      </c>
      <c r="B6660" s="2">
        <v>66</v>
      </c>
      <c r="C6660" s="2"/>
      <c r="D6660" s="2" t="s">
        <v>8132</v>
      </c>
      <c r="E6660" s="1">
        <v>-1547500</v>
      </c>
      <c r="F6660" s="8" t="s">
        <v>316</v>
      </c>
      <c r="G6660" s="1">
        <v>-123800</v>
      </c>
      <c r="H6660" s="33">
        <f t="shared" si="308"/>
        <v>-1671300</v>
      </c>
      <c r="I6660" s="2" t="s">
        <v>1554</v>
      </c>
      <c r="J6660" s="2" t="s">
        <v>2830</v>
      </c>
      <c r="K6660" s="1">
        <f>+VLOOKUP(B6660,[49]Sheet1!$A:$I,7,0)</f>
        <v>-1547500</v>
      </c>
      <c r="L6660" s="1">
        <f t="shared" si="309"/>
        <v>0</v>
      </c>
      <c r="M6660" s="6">
        <f>+VLOOKUP(B6660,[49]Sheet1!$A:$I,9,0)</f>
        <v>46084</v>
      </c>
      <c r="N6660" t="s">
        <v>8246</v>
      </c>
      <c r="R6660" s="4"/>
    </row>
    <row r="6661" spans="1:18" hidden="1" x14ac:dyDescent="0.2">
      <c r="A6661" s="6">
        <v>46079</v>
      </c>
      <c r="B6661" s="2">
        <v>48</v>
      </c>
      <c r="C6661" s="2"/>
      <c r="D6661" s="2" t="s">
        <v>8135</v>
      </c>
      <c r="E6661" s="1">
        <v>-1024270</v>
      </c>
      <c r="F6661" s="8" t="s">
        <v>316</v>
      </c>
      <c r="G6661" s="1">
        <v>-81941</v>
      </c>
      <c r="H6661" s="33">
        <f t="shared" si="308"/>
        <v>-1106211</v>
      </c>
      <c r="I6661" s="2" t="s">
        <v>124</v>
      </c>
      <c r="J6661" s="2" t="s">
        <v>1197</v>
      </c>
      <c r="K6661" s="1">
        <f>+VLOOKUP(B6661,[49]Sheet1!$A:$I,7,0)</f>
        <v>-1024270</v>
      </c>
      <c r="L6661" s="1">
        <f t="shared" si="309"/>
        <v>0</v>
      </c>
      <c r="M6661" s="6">
        <f>+VLOOKUP(B6661,[49]Sheet1!$A:$I,9,0)</f>
        <v>46084</v>
      </c>
      <c r="N6661" t="s">
        <v>8246</v>
      </c>
      <c r="R6661" s="4"/>
    </row>
    <row r="6662" spans="1:18" hidden="1" x14ac:dyDescent="0.2">
      <c r="A6662" s="6">
        <v>46079</v>
      </c>
      <c r="B6662" s="2">
        <v>70</v>
      </c>
      <c r="C6662" s="2"/>
      <c r="D6662" s="2" t="s">
        <v>8137</v>
      </c>
      <c r="E6662" s="1">
        <v>-820509</v>
      </c>
      <c r="F6662" s="8" t="s">
        <v>316</v>
      </c>
      <c r="G6662" s="1">
        <v>-65640</v>
      </c>
      <c r="H6662" s="33">
        <f t="shared" si="308"/>
        <v>-886149</v>
      </c>
      <c r="I6662" s="2" t="s">
        <v>944</v>
      </c>
      <c r="J6662" s="2" t="s">
        <v>319</v>
      </c>
      <c r="K6662" s="1">
        <f>+VLOOKUP(B6662,[49]Sheet1!$A:$I,7,0)</f>
        <v>-820509</v>
      </c>
      <c r="L6662" s="1">
        <f t="shared" si="309"/>
        <v>0</v>
      </c>
      <c r="M6662" s="6">
        <f>+VLOOKUP(B6662,[49]Sheet1!$A:$I,9,0)</f>
        <v>46084</v>
      </c>
      <c r="N6662" t="s">
        <v>8246</v>
      </c>
      <c r="R6662" s="4"/>
    </row>
    <row r="6663" spans="1:18" hidden="1" x14ac:dyDescent="0.2">
      <c r="A6663" s="6">
        <v>46079</v>
      </c>
      <c r="B6663" s="2">
        <v>22</v>
      </c>
      <c r="C6663" s="2"/>
      <c r="D6663" s="2" t="s">
        <v>8129</v>
      </c>
      <c r="E6663" s="1">
        <v>-430000</v>
      </c>
      <c r="F6663" s="8" t="s">
        <v>316</v>
      </c>
      <c r="G6663" s="1">
        <v>-34400</v>
      </c>
      <c r="H6663" s="33">
        <f t="shared" si="308"/>
        <v>-464400</v>
      </c>
      <c r="I6663" s="2" t="s">
        <v>2354</v>
      </c>
      <c r="J6663" s="2" t="s">
        <v>442</v>
      </c>
      <c r="K6663" s="1">
        <f>+VLOOKUP(B6663,[49]Sheet1!$A:$I,7,0)</f>
        <v>-430000</v>
      </c>
      <c r="L6663" s="1">
        <f t="shared" si="309"/>
        <v>0</v>
      </c>
      <c r="M6663" s="6">
        <f>+VLOOKUP(B6663,[49]Sheet1!$A:$I,9,0)</f>
        <v>46084</v>
      </c>
      <c r="N6663" t="s">
        <v>8246</v>
      </c>
      <c r="R6663" s="4"/>
    </row>
    <row r="6664" spans="1:18" hidden="1" x14ac:dyDescent="0.2">
      <c r="A6664" s="6">
        <v>46079</v>
      </c>
      <c r="B6664" s="2">
        <v>24</v>
      </c>
      <c r="C6664" s="2"/>
      <c r="D6664" s="2" t="s">
        <v>8129</v>
      </c>
      <c r="E6664" s="1">
        <v>-293724</v>
      </c>
      <c r="F6664" s="8" t="s">
        <v>316</v>
      </c>
      <c r="G6664" s="1">
        <v>-23498</v>
      </c>
      <c r="H6664" s="33">
        <f t="shared" si="308"/>
        <v>-317222</v>
      </c>
      <c r="I6664" s="2" t="s">
        <v>2354</v>
      </c>
      <c r="J6664" s="2" t="s">
        <v>442</v>
      </c>
      <c r="K6664" s="1">
        <f>+VLOOKUP(B6664,[49]Sheet1!$A:$I,7,0)</f>
        <v>-293724</v>
      </c>
      <c r="L6664" s="1">
        <f t="shared" si="309"/>
        <v>0</v>
      </c>
      <c r="M6664" s="6">
        <f>+VLOOKUP(B6664,[49]Sheet1!$A:$I,9,0)</f>
        <v>46084</v>
      </c>
      <c r="N6664" t="s">
        <v>8246</v>
      </c>
      <c r="R6664" s="4"/>
    </row>
    <row r="6665" spans="1:18" hidden="1" x14ac:dyDescent="0.2">
      <c r="A6665" s="6">
        <v>46079</v>
      </c>
      <c r="B6665" s="2">
        <v>38</v>
      </c>
      <c r="C6665" s="2"/>
      <c r="D6665" s="2" t="s">
        <v>8131</v>
      </c>
      <c r="E6665" s="1">
        <v>-3085000</v>
      </c>
      <c r="F6665" s="8" t="s">
        <v>316</v>
      </c>
      <c r="G6665" s="1">
        <v>-246800</v>
      </c>
      <c r="H6665" s="33">
        <f t="shared" si="308"/>
        <v>-3331800</v>
      </c>
      <c r="I6665" s="2" t="s">
        <v>2818</v>
      </c>
      <c r="J6665" s="2" t="s">
        <v>364</v>
      </c>
      <c r="K6665" s="1">
        <f>+VLOOKUP(B6665,[49]Sheet1!$A:$I,7,0)</f>
        <v>-3085000</v>
      </c>
      <c r="L6665" s="1">
        <f t="shared" si="309"/>
        <v>0</v>
      </c>
      <c r="M6665" s="6">
        <f>+VLOOKUP(B6665,[49]Sheet1!$A:$I,9,0)</f>
        <v>46084</v>
      </c>
      <c r="N6665" t="s">
        <v>8246</v>
      </c>
      <c r="R6665" s="4"/>
    </row>
    <row r="6666" spans="1:18" hidden="1" x14ac:dyDescent="0.2">
      <c r="A6666" s="6">
        <v>46084</v>
      </c>
      <c r="B6666" s="45">
        <v>14793</v>
      </c>
      <c r="C6666" s="2" t="s">
        <v>7954</v>
      </c>
      <c r="D6666" s="2" t="s">
        <v>8247</v>
      </c>
      <c r="E6666" s="1">
        <v>9168500</v>
      </c>
      <c r="F6666" s="8" t="s">
        <v>316</v>
      </c>
      <c r="G6666" s="1">
        <v>733480</v>
      </c>
      <c r="H6666" s="1">
        <f t="shared" si="308"/>
        <v>9901980</v>
      </c>
      <c r="I6666" s="2" t="s">
        <v>2355</v>
      </c>
      <c r="J6666" s="2" t="s">
        <v>2013</v>
      </c>
      <c r="K6666" s="1">
        <f>+VLOOKUP(B6666,[50]Sheet1!$A:$I,7,0)</f>
        <v>9168500</v>
      </c>
      <c r="L6666" s="1">
        <f t="shared" ref="L6666:L6729" si="310">+K6666-E6666</f>
        <v>0</v>
      </c>
      <c r="M6666" s="6" t="str">
        <f>+VLOOKUP(B6666,[50]Sheet1!$A:$I,9,0)</f>
        <v>3-6/4/2026</v>
      </c>
      <c r="N6666" t="s">
        <v>8377</v>
      </c>
      <c r="R6666" s="4"/>
    </row>
    <row r="6667" spans="1:18" hidden="1" x14ac:dyDescent="0.2">
      <c r="A6667" s="6">
        <v>46084</v>
      </c>
      <c r="B6667" s="45">
        <v>14794</v>
      </c>
      <c r="C6667" s="2" t="s">
        <v>7954</v>
      </c>
      <c r="D6667" s="2" t="s">
        <v>8248</v>
      </c>
      <c r="E6667" s="1">
        <v>1003660</v>
      </c>
      <c r="F6667" s="8" t="s">
        <v>316</v>
      </c>
      <c r="G6667" s="1">
        <v>80293</v>
      </c>
      <c r="H6667" s="1">
        <f t="shared" si="308"/>
        <v>1083953</v>
      </c>
      <c r="I6667" s="2" t="s">
        <v>2355</v>
      </c>
      <c r="J6667" s="2" t="s">
        <v>2013</v>
      </c>
      <c r="K6667" s="1">
        <f>+VLOOKUP(B6667,[50]Sheet1!$A:$I,7,0)</f>
        <v>1003663</v>
      </c>
      <c r="L6667" s="1">
        <f t="shared" si="310"/>
        <v>3</v>
      </c>
      <c r="M6667" s="6" t="str">
        <f>+VLOOKUP(B6667,[50]Sheet1!$A:$I,9,0)</f>
        <v>3-6/4/2026</v>
      </c>
      <c r="N6667" t="s">
        <v>8377</v>
      </c>
      <c r="R6667" s="4"/>
    </row>
    <row r="6668" spans="1:18" hidden="1" x14ac:dyDescent="0.2">
      <c r="A6668" s="6">
        <v>46084</v>
      </c>
      <c r="B6668" s="45">
        <v>14795</v>
      </c>
      <c r="C6668" s="2" t="s">
        <v>7954</v>
      </c>
      <c r="D6668" s="2" t="s">
        <v>8249</v>
      </c>
      <c r="E6668" s="1">
        <v>6495870</v>
      </c>
      <c r="F6668" s="8" t="s">
        <v>316</v>
      </c>
      <c r="G6668" s="1">
        <v>519670</v>
      </c>
      <c r="H6668" s="1">
        <f t="shared" si="308"/>
        <v>7015540</v>
      </c>
      <c r="I6668" s="2" t="s">
        <v>2355</v>
      </c>
      <c r="J6668" s="2" t="s">
        <v>2013</v>
      </c>
      <c r="K6668" s="1">
        <f>+VLOOKUP(B6668,[50]Sheet1!$A:$I,7,0)</f>
        <v>6495875</v>
      </c>
      <c r="L6668" s="1">
        <f t="shared" si="310"/>
        <v>5</v>
      </c>
      <c r="M6668" s="6" t="str">
        <f>+VLOOKUP(B6668,[50]Sheet1!$A:$I,9,0)</f>
        <v>3-6/4/2026</v>
      </c>
      <c r="N6668" t="s">
        <v>8377</v>
      </c>
      <c r="R6668" s="4"/>
    </row>
    <row r="6669" spans="1:18" hidden="1" x14ac:dyDescent="0.2">
      <c r="A6669" s="6">
        <v>46090</v>
      </c>
      <c r="B6669" s="45">
        <v>17201</v>
      </c>
      <c r="C6669" s="2" t="s">
        <v>7954</v>
      </c>
      <c r="D6669" s="2" t="s">
        <v>8250</v>
      </c>
      <c r="E6669" s="1">
        <v>10596870</v>
      </c>
      <c r="F6669" s="8" t="s">
        <v>316</v>
      </c>
      <c r="G6669" s="1">
        <v>847750</v>
      </c>
      <c r="H6669" s="1">
        <f t="shared" si="308"/>
        <v>11444620</v>
      </c>
      <c r="I6669" s="2" t="s">
        <v>2355</v>
      </c>
      <c r="J6669" s="2" t="s">
        <v>2013</v>
      </c>
      <c r="K6669" s="1">
        <f>+VLOOKUP(B6669,[50]Sheet1!$A:$I,7,0)</f>
        <v>10596875</v>
      </c>
      <c r="L6669" s="1">
        <f t="shared" si="310"/>
        <v>5</v>
      </c>
      <c r="M6669" s="6" t="str">
        <f>+VLOOKUP(B6669,[50]Sheet1!$A:$I,9,0)</f>
        <v>3-6/4/2026</v>
      </c>
      <c r="N6669" t="s">
        <v>8377</v>
      </c>
      <c r="R6669" s="4"/>
    </row>
    <row r="6670" spans="1:18" hidden="1" x14ac:dyDescent="0.2">
      <c r="A6670" s="6">
        <v>46084</v>
      </c>
      <c r="B6670" s="45">
        <v>14776</v>
      </c>
      <c r="C6670" s="2" t="s">
        <v>7954</v>
      </c>
      <c r="D6670" s="2" t="s">
        <v>8251</v>
      </c>
      <c r="E6670" s="1">
        <v>9372810</v>
      </c>
      <c r="F6670" s="8" t="s">
        <v>316</v>
      </c>
      <c r="G6670" s="1">
        <v>749825</v>
      </c>
      <c r="H6670" s="1">
        <f t="shared" si="308"/>
        <v>10122635</v>
      </c>
      <c r="I6670" s="2" t="s">
        <v>1893</v>
      </c>
      <c r="J6670" s="2" t="s">
        <v>375</v>
      </c>
      <c r="K6670" s="1">
        <f>+VLOOKUP(B6670,[50]Sheet1!$A:$I,7,0)</f>
        <v>9372813</v>
      </c>
      <c r="L6670" s="1">
        <f t="shared" si="310"/>
        <v>3</v>
      </c>
      <c r="M6670" s="6" t="str">
        <f>+VLOOKUP(B6670,[50]Sheet1!$A:$I,9,0)</f>
        <v>3-6/4/2026</v>
      </c>
      <c r="N6670" t="s">
        <v>8377</v>
      </c>
      <c r="R6670" s="4"/>
    </row>
    <row r="6671" spans="1:18" hidden="1" x14ac:dyDescent="0.2">
      <c r="A6671" s="6">
        <v>46092</v>
      </c>
      <c r="B6671" s="45">
        <v>17334</v>
      </c>
      <c r="C6671" s="2" t="s">
        <v>7954</v>
      </c>
      <c r="D6671" s="2" t="s">
        <v>8252</v>
      </c>
      <c r="E6671" s="1">
        <v>2484570</v>
      </c>
      <c r="F6671" s="8" t="s">
        <v>316</v>
      </c>
      <c r="G6671" s="1">
        <v>198766</v>
      </c>
      <c r="H6671" s="1">
        <f t="shared" ref="H6671:H6734" si="311">+E6671+G6671</f>
        <v>2683336</v>
      </c>
      <c r="I6671" s="2" t="s">
        <v>1893</v>
      </c>
      <c r="J6671" s="2" t="s">
        <v>375</v>
      </c>
      <c r="K6671" s="1">
        <f>+VLOOKUP(B6671,[50]Sheet1!$A:$I,7,0)</f>
        <v>2484575</v>
      </c>
      <c r="L6671" s="1">
        <f t="shared" si="310"/>
        <v>5</v>
      </c>
      <c r="M6671" s="6" t="str">
        <f>+VLOOKUP(B6671,[50]Sheet1!$A:$I,9,0)</f>
        <v>3-6/4/2026</v>
      </c>
      <c r="N6671" t="s">
        <v>8377</v>
      </c>
      <c r="R6671" s="4"/>
    </row>
    <row r="6672" spans="1:18" hidden="1" x14ac:dyDescent="0.2">
      <c r="A6672" s="6">
        <v>46092</v>
      </c>
      <c r="B6672" s="45">
        <v>17578</v>
      </c>
      <c r="C6672" s="2" t="s">
        <v>7954</v>
      </c>
      <c r="D6672" s="2" t="s">
        <v>8253</v>
      </c>
      <c r="E6672" s="1">
        <v>5247500</v>
      </c>
      <c r="F6672" s="8" t="s">
        <v>316</v>
      </c>
      <c r="G6672" s="1">
        <v>419800</v>
      </c>
      <c r="H6672" s="1">
        <f t="shared" si="311"/>
        <v>5667300</v>
      </c>
      <c r="I6672" s="2" t="s">
        <v>1893</v>
      </c>
      <c r="J6672" s="2" t="s">
        <v>375</v>
      </c>
      <c r="K6672" s="1">
        <f>+VLOOKUP(B6672,[50]Sheet1!$A:$I,7,0)</f>
        <v>5247500</v>
      </c>
      <c r="L6672" s="1">
        <f t="shared" si="310"/>
        <v>0</v>
      </c>
      <c r="M6672" s="6" t="str">
        <f>+VLOOKUP(B6672,[50]Sheet1!$A:$I,9,0)</f>
        <v>3-6/4/2026</v>
      </c>
      <c r="N6672" t="s">
        <v>8377</v>
      </c>
      <c r="R6672" s="4"/>
    </row>
    <row r="6673" spans="1:18" hidden="1" x14ac:dyDescent="0.2">
      <c r="A6673" s="6">
        <v>46092</v>
      </c>
      <c r="B6673" s="45">
        <v>17335</v>
      </c>
      <c r="C6673" s="2" t="s">
        <v>7954</v>
      </c>
      <c r="D6673" s="2" t="s">
        <v>8254</v>
      </c>
      <c r="E6673" s="1">
        <v>2332220</v>
      </c>
      <c r="F6673" s="8" t="s">
        <v>316</v>
      </c>
      <c r="G6673" s="1">
        <v>186578</v>
      </c>
      <c r="H6673" s="1">
        <f t="shared" si="311"/>
        <v>2518798</v>
      </c>
      <c r="I6673" s="2" t="s">
        <v>1893</v>
      </c>
      <c r="J6673" s="2" t="s">
        <v>375</v>
      </c>
      <c r="K6673" s="1">
        <f>+VLOOKUP(B6673,[50]Sheet1!$A:$I,7,0)</f>
        <v>2332225</v>
      </c>
      <c r="L6673" s="1">
        <f t="shared" si="310"/>
        <v>5</v>
      </c>
      <c r="M6673" s="6" t="str">
        <f>+VLOOKUP(B6673,[50]Sheet1!$A:$I,9,0)</f>
        <v>3-6/4/2026</v>
      </c>
      <c r="N6673" t="s">
        <v>8377</v>
      </c>
      <c r="R6673" s="4"/>
    </row>
    <row r="6674" spans="1:18" hidden="1" x14ac:dyDescent="0.2">
      <c r="A6674" s="6">
        <v>46092</v>
      </c>
      <c r="B6674" s="45">
        <v>17421</v>
      </c>
      <c r="C6674" s="2" t="s">
        <v>7954</v>
      </c>
      <c r="D6674" s="2" t="s">
        <v>8255</v>
      </c>
      <c r="E6674" s="1">
        <v>4661300</v>
      </c>
      <c r="F6674" s="8" t="s">
        <v>316</v>
      </c>
      <c r="G6674" s="1">
        <v>372904</v>
      </c>
      <c r="H6674" s="1">
        <f t="shared" si="311"/>
        <v>5034204</v>
      </c>
      <c r="I6674" s="2" t="s">
        <v>1893</v>
      </c>
      <c r="J6674" s="2" t="s">
        <v>375</v>
      </c>
      <c r="K6674" s="1">
        <f>+VLOOKUP(B6674,[50]Sheet1!$A:$I,7,0)</f>
        <v>4661300</v>
      </c>
      <c r="L6674" s="1">
        <f t="shared" si="310"/>
        <v>0</v>
      </c>
      <c r="M6674" s="6" t="str">
        <f>+VLOOKUP(B6674,[50]Sheet1!$A:$I,9,0)</f>
        <v>3-6/4/2026</v>
      </c>
      <c r="N6674" t="s">
        <v>8377</v>
      </c>
      <c r="R6674" s="4"/>
    </row>
    <row r="6675" spans="1:18" hidden="1" x14ac:dyDescent="0.2">
      <c r="A6675" s="6">
        <v>46092</v>
      </c>
      <c r="B6675" s="45">
        <v>17485</v>
      </c>
      <c r="C6675" s="2" t="s">
        <v>7954</v>
      </c>
      <c r="D6675" s="2" t="s">
        <v>8256</v>
      </c>
      <c r="E6675" s="1">
        <v>4113630</v>
      </c>
      <c r="F6675" s="8" t="s">
        <v>316</v>
      </c>
      <c r="G6675" s="1">
        <v>329090</v>
      </c>
      <c r="H6675" s="1">
        <f t="shared" si="311"/>
        <v>4442720</v>
      </c>
      <c r="I6675" s="2" t="s">
        <v>1893</v>
      </c>
      <c r="J6675" s="2" t="s">
        <v>375</v>
      </c>
      <c r="K6675" s="1">
        <f>+VLOOKUP(B6675,[50]Sheet1!$A:$I,7,0)</f>
        <v>4113625</v>
      </c>
      <c r="L6675" s="1">
        <f t="shared" si="310"/>
        <v>-5</v>
      </c>
      <c r="M6675" s="6" t="str">
        <f>+VLOOKUP(B6675,[50]Sheet1!$A:$I,9,0)</f>
        <v>3-6/4/2026</v>
      </c>
      <c r="N6675" t="s">
        <v>8377</v>
      </c>
      <c r="R6675" s="4"/>
    </row>
    <row r="6676" spans="1:18" hidden="1" x14ac:dyDescent="0.2">
      <c r="A6676" s="6">
        <v>46092</v>
      </c>
      <c r="B6676" s="45">
        <v>17378</v>
      </c>
      <c r="C6676" s="2" t="s">
        <v>7954</v>
      </c>
      <c r="D6676" s="2" t="s">
        <v>8257</v>
      </c>
      <c r="E6676" s="1">
        <v>5830550</v>
      </c>
      <c r="F6676" s="8" t="s">
        <v>316</v>
      </c>
      <c r="G6676" s="1">
        <v>466444</v>
      </c>
      <c r="H6676" s="1">
        <f t="shared" si="311"/>
        <v>6296994</v>
      </c>
      <c r="I6676" s="2" t="s">
        <v>1893</v>
      </c>
      <c r="J6676" s="2" t="s">
        <v>375</v>
      </c>
      <c r="K6676" s="1">
        <f>+VLOOKUP(B6676,[50]Sheet1!$A:$I,7,0)</f>
        <v>5830550</v>
      </c>
      <c r="L6676" s="1">
        <f t="shared" si="310"/>
        <v>0</v>
      </c>
      <c r="M6676" s="6" t="str">
        <f>+VLOOKUP(B6676,[50]Sheet1!$A:$I,9,0)</f>
        <v>3-6/4/2026</v>
      </c>
      <c r="N6676" t="s">
        <v>8377</v>
      </c>
      <c r="R6676" s="4"/>
    </row>
    <row r="6677" spans="1:18" hidden="1" x14ac:dyDescent="0.2">
      <c r="A6677" s="6">
        <v>46092</v>
      </c>
      <c r="B6677" s="45">
        <v>17556</v>
      </c>
      <c r="C6677" s="2" t="s">
        <v>7954</v>
      </c>
      <c r="D6677" s="2" t="s">
        <v>8258</v>
      </c>
      <c r="E6677" s="1">
        <v>8004904</v>
      </c>
      <c r="F6677" s="8" t="s">
        <v>316</v>
      </c>
      <c r="G6677" s="1">
        <v>640392</v>
      </c>
      <c r="H6677" s="1">
        <f t="shared" si="311"/>
        <v>8645296</v>
      </c>
      <c r="I6677" s="2" t="s">
        <v>1893</v>
      </c>
      <c r="J6677" s="2" t="s">
        <v>375</v>
      </c>
      <c r="K6677" s="1">
        <f>+VLOOKUP(B6677,[50]Sheet1!$A:$I,7,0)</f>
        <v>8004900</v>
      </c>
      <c r="L6677" s="1">
        <f t="shared" si="310"/>
        <v>-4</v>
      </c>
      <c r="M6677" s="6" t="str">
        <f>+VLOOKUP(B6677,[50]Sheet1!$A:$I,9,0)</f>
        <v>3-6/4/2026</v>
      </c>
      <c r="N6677" t="s">
        <v>8377</v>
      </c>
      <c r="R6677" s="4"/>
    </row>
    <row r="6678" spans="1:18" hidden="1" x14ac:dyDescent="0.2">
      <c r="A6678" s="6">
        <v>46087</v>
      </c>
      <c r="B6678" s="45">
        <v>16239</v>
      </c>
      <c r="C6678" s="2" t="s">
        <v>7954</v>
      </c>
      <c r="D6678" s="2" t="s">
        <v>8259</v>
      </c>
      <c r="E6678" s="1">
        <v>3881341</v>
      </c>
      <c r="F6678" s="8" t="s">
        <v>316</v>
      </c>
      <c r="G6678" s="1">
        <v>310507</v>
      </c>
      <c r="H6678" s="1">
        <f t="shared" si="311"/>
        <v>4191848</v>
      </c>
      <c r="I6678" s="2" t="s">
        <v>2339</v>
      </c>
      <c r="J6678" s="2" t="s">
        <v>1408</v>
      </c>
      <c r="K6678" s="1">
        <f>+VLOOKUP(B6678,[50]Sheet1!$A:$I,7,0)</f>
        <v>3881338</v>
      </c>
      <c r="L6678" s="1">
        <f t="shared" si="310"/>
        <v>-3</v>
      </c>
      <c r="M6678" s="6" t="str">
        <f>+VLOOKUP(B6678,[50]Sheet1!$A:$I,9,0)</f>
        <v>3-6/4/2026</v>
      </c>
      <c r="N6678" t="s">
        <v>8377</v>
      </c>
      <c r="R6678" s="4"/>
    </row>
    <row r="6679" spans="1:18" hidden="1" x14ac:dyDescent="0.2">
      <c r="A6679" s="6">
        <v>46087</v>
      </c>
      <c r="B6679" s="45">
        <v>16240</v>
      </c>
      <c r="C6679" s="2" t="s">
        <v>7954</v>
      </c>
      <c r="D6679" s="2" t="s">
        <v>8260</v>
      </c>
      <c r="E6679" s="1">
        <v>1468620</v>
      </c>
      <c r="F6679" s="8" t="s">
        <v>316</v>
      </c>
      <c r="G6679" s="1">
        <v>117490</v>
      </c>
      <c r="H6679" s="1">
        <f t="shared" si="311"/>
        <v>1586110</v>
      </c>
      <c r="I6679" s="2" t="s">
        <v>24</v>
      </c>
      <c r="J6679" s="2" t="s">
        <v>349</v>
      </c>
      <c r="K6679" s="1">
        <f>+VLOOKUP(B6679,[50]Sheet1!$A:$I,7,0)</f>
        <v>1468625</v>
      </c>
      <c r="L6679" s="1">
        <f t="shared" si="310"/>
        <v>5</v>
      </c>
      <c r="M6679" s="6" t="str">
        <f>+VLOOKUP(B6679,[50]Sheet1!$A:$I,9,0)</f>
        <v>3-6/4/2026</v>
      </c>
      <c r="N6679" t="s">
        <v>8377</v>
      </c>
      <c r="R6679" s="4"/>
    </row>
    <row r="6680" spans="1:18" hidden="1" x14ac:dyDescent="0.2">
      <c r="A6680" s="6">
        <v>46087</v>
      </c>
      <c r="B6680" s="45">
        <v>16241</v>
      </c>
      <c r="C6680" s="2" t="s">
        <v>7954</v>
      </c>
      <c r="D6680" s="2" t="s">
        <v>8261</v>
      </c>
      <c r="E6680" s="1">
        <v>3611800</v>
      </c>
      <c r="F6680" s="8" t="s">
        <v>316</v>
      </c>
      <c r="G6680" s="1">
        <v>288944</v>
      </c>
      <c r="H6680" s="1">
        <f t="shared" si="311"/>
        <v>3900744</v>
      </c>
      <c r="I6680" s="2" t="s">
        <v>124</v>
      </c>
      <c r="J6680" s="2" t="s">
        <v>1197</v>
      </c>
      <c r="K6680" s="1">
        <f>+VLOOKUP(B6680,[50]Sheet1!$A:$I,7,0)</f>
        <v>3611800</v>
      </c>
      <c r="L6680" s="1">
        <f t="shared" si="310"/>
        <v>0</v>
      </c>
      <c r="M6680" s="6" t="str">
        <f>+VLOOKUP(B6680,[50]Sheet1!$A:$I,9,0)</f>
        <v>3-6/4/2026</v>
      </c>
      <c r="N6680" t="s">
        <v>8377</v>
      </c>
      <c r="R6680" s="4"/>
    </row>
    <row r="6681" spans="1:18" hidden="1" x14ac:dyDescent="0.2">
      <c r="A6681" s="6">
        <v>46087</v>
      </c>
      <c r="B6681" s="45">
        <v>16242</v>
      </c>
      <c r="C6681" s="2" t="s">
        <v>7954</v>
      </c>
      <c r="D6681" s="2" t="s">
        <v>8262</v>
      </c>
      <c r="E6681" s="1">
        <v>558030</v>
      </c>
      <c r="F6681" s="8" t="s">
        <v>316</v>
      </c>
      <c r="G6681" s="1">
        <v>44642</v>
      </c>
      <c r="H6681" s="1">
        <f t="shared" si="311"/>
        <v>602672</v>
      </c>
      <c r="I6681" s="2" t="s">
        <v>2445</v>
      </c>
      <c r="J6681" s="2" t="s">
        <v>1098</v>
      </c>
      <c r="K6681" s="1">
        <f>+VLOOKUP(B6681,[50]Sheet1!$A:$I,7,0)</f>
        <v>558025</v>
      </c>
      <c r="L6681" s="1">
        <f t="shared" si="310"/>
        <v>-5</v>
      </c>
      <c r="M6681" s="6" t="str">
        <f>+VLOOKUP(B6681,[50]Sheet1!$A:$I,9,0)</f>
        <v>3-6/4/2026</v>
      </c>
      <c r="N6681" t="s">
        <v>8377</v>
      </c>
      <c r="R6681" s="4"/>
    </row>
    <row r="6682" spans="1:18" hidden="1" x14ac:dyDescent="0.2">
      <c r="A6682" s="6">
        <v>46087</v>
      </c>
      <c r="B6682" s="45">
        <v>16243</v>
      </c>
      <c r="C6682" s="2" t="s">
        <v>7954</v>
      </c>
      <c r="D6682" s="2" t="s">
        <v>8263</v>
      </c>
      <c r="E6682" s="1">
        <v>1468620</v>
      </c>
      <c r="F6682" s="8" t="s">
        <v>316</v>
      </c>
      <c r="G6682" s="1">
        <v>117490</v>
      </c>
      <c r="H6682" s="1">
        <f t="shared" si="311"/>
        <v>1586110</v>
      </c>
      <c r="I6682" s="2" t="s">
        <v>1554</v>
      </c>
      <c r="J6682" s="2" t="s">
        <v>2830</v>
      </c>
      <c r="K6682" s="1">
        <f>+VLOOKUP(B6682,[50]Sheet1!$A:$I,7,0)</f>
        <v>1468625</v>
      </c>
      <c r="L6682" s="1">
        <f t="shared" si="310"/>
        <v>5</v>
      </c>
      <c r="M6682" s="6" t="str">
        <f>+VLOOKUP(B6682,[50]Sheet1!$A:$I,9,0)</f>
        <v>3-6/4/2026</v>
      </c>
      <c r="N6682" t="s">
        <v>8377</v>
      </c>
      <c r="R6682" s="4"/>
    </row>
    <row r="6683" spans="1:18" hidden="1" x14ac:dyDescent="0.2">
      <c r="A6683" s="6">
        <v>46087</v>
      </c>
      <c r="B6683" s="45">
        <v>16244</v>
      </c>
      <c r="C6683" s="2" t="s">
        <v>7954</v>
      </c>
      <c r="D6683" s="2" t="s">
        <v>8264</v>
      </c>
      <c r="E6683" s="1">
        <v>3612720</v>
      </c>
      <c r="F6683" s="8" t="s">
        <v>316</v>
      </c>
      <c r="G6683" s="1">
        <v>289018</v>
      </c>
      <c r="H6683" s="1">
        <f t="shared" si="311"/>
        <v>3901738</v>
      </c>
      <c r="I6683" s="2" t="s">
        <v>431</v>
      </c>
      <c r="J6683" s="2" t="s">
        <v>2857</v>
      </c>
      <c r="K6683" s="1">
        <f>+VLOOKUP(B6683,[50]Sheet1!$A:$I,7,0)</f>
        <v>3612725</v>
      </c>
      <c r="L6683" s="1">
        <f t="shared" si="310"/>
        <v>5</v>
      </c>
      <c r="M6683" s="6" t="str">
        <f>+VLOOKUP(B6683,[50]Sheet1!$A:$I,9,0)</f>
        <v>3-6/4/2026</v>
      </c>
      <c r="N6683" t="s">
        <v>8377</v>
      </c>
      <c r="R6683" s="4"/>
    </row>
    <row r="6684" spans="1:18" hidden="1" x14ac:dyDescent="0.2">
      <c r="A6684" s="6">
        <v>46087</v>
      </c>
      <c r="B6684" s="45">
        <v>16245</v>
      </c>
      <c r="C6684" s="2" t="s">
        <v>7954</v>
      </c>
      <c r="D6684" s="2" t="s">
        <v>8265</v>
      </c>
      <c r="E6684" s="1">
        <v>2144100</v>
      </c>
      <c r="F6684" s="8" t="s">
        <v>316</v>
      </c>
      <c r="G6684" s="1">
        <v>171528</v>
      </c>
      <c r="H6684" s="1">
        <f t="shared" si="311"/>
        <v>2315628</v>
      </c>
      <c r="I6684" s="2" t="s">
        <v>1796</v>
      </c>
      <c r="J6684" s="2" t="s">
        <v>913</v>
      </c>
      <c r="K6684" s="1">
        <f>+VLOOKUP(B6684,[50]Sheet1!$A:$I,7,0)</f>
        <v>2144100</v>
      </c>
      <c r="L6684" s="1">
        <f t="shared" si="310"/>
        <v>0</v>
      </c>
      <c r="M6684" s="6" t="str">
        <f>+VLOOKUP(B6684,[50]Sheet1!$A:$I,9,0)</f>
        <v>3-6/4/2026</v>
      </c>
      <c r="N6684" t="s">
        <v>8377</v>
      </c>
      <c r="R6684" s="4"/>
    </row>
    <row r="6685" spans="1:18" hidden="1" x14ac:dyDescent="0.2">
      <c r="A6685" s="6">
        <v>46087</v>
      </c>
      <c r="B6685" s="45">
        <v>16246</v>
      </c>
      <c r="C6685" s="2" t="s">
        <v>7954</v>
      </c>
      <c r="D6685" s="2" t="s">
        <v>8266</v>
      </c>
      <c r="E6685" s="1">
        <v>6429540</v>
      </c>
      <c r="F6685" s="8" t="s">
        <v>316</v>
      </c>
      <c r="G6685" s="1">
        <v>514363</v>
      </c>
      <c r="H6685" s="1">
        <f t="shared" si="311"/>
        <v>6943903</v>
      </c>
      <c r="I6685" s="2" t="s">
        <v>2339</v>
      </c>
      <c r="J6685" s="2" t="s">
        <v>1408</v>
      </c>
      <c r="K6685" s="1">
        <f>+VLOOKUP(B6685,[50]Sheet1!$A:$I,7,0)</f>
        <v>6429538</v>
      </c>
      <c r="L6685" s="1">
        <f t="shared" si="310"/>
        <v>-2</v>
      </c>
      <c r="M6685" s="6" t="str">
        <f>+VLOOKUP(B6685,[50]Sheet1!$A:$I,9,0)</f>
        <v>3-6/4/2026</v>
      </c>
      <c r="N6685" t="s">
        <v>8377</v>
      </c>
      <c r="R6685" s="4"/>
    </row>
    <row r="6686" spans="1:18" hidden="1" x14ac:dyDescent="0.2">
      <c r="A6686" s="6">
        <v>46087</v>
      </c>
      <c r="B6686" s="45">
        <v>16247</v>
      </c>
      <c r="C6686" s="2" t="s">
        <v>7954</v>
      </c>
      <c r="D6686" s="2" t="s">
        <v>8267</v>
      </c>
      <c r="E6686" s="1">
        <v>558030</v>
      </c>
      <c r="F6686" s="8" t="s">
        <v>316</v>
      </c>
      <c r="G6686" s="1">
        <v>44642</v>
      </c>
      <c r="H6686" s="1">
        <f t="shared" si="311"/>
        <v>602672</v>
      </c>
      <c r="I6686" s="2" t="s">
        <v>944</v>
      </c>
      <c r="J6686" s="2" t="s">
        <v>319</v>
      </c>
      <c r="K6686" s="1">
        <f>+VLOOKUP(B6686,[50]Sheet1!$A:$I,7,0)</f>
        <v>558025</v>
      </c>
      <c r="L6686" s="1">
        <f t="shared" si="310"/>
        <v>-5</v>
      </c>
      <c r="M6686" s="6" t="str">
        <f>+VLOOKUP(B6686,[50]Sheet1!$A:$I,9,0)</f>
        <v>3-6/4/2026</v>
      </c>
      <c r="N6686" t="s">
        <v>8377</v>
      </c>
      <c r="R6686" s="4"/>
    </row>
    <row r="6687" spans="1:18" x14ac:dyDescent="0.2">
      <c r="A6687" s="6">
        <v>46087</v>
      </c>
      <c r="B6687" s="45">
        <v>16248</v>
      </c>
      <c r="C6687" s="2" t="s">
        <v>7954</v>
      </c>
      <c r="D6687" s="2" t="s">
        <v>8268</v>
      </c>
      <c r="E6687" s="1">
        <v>4270196</v>
      </c>
      <c r="F6687" s="8" t="s">
        <v>316</v>
      </c>
      <c r="G6687" s="1">
        <v>341616</v>
      </c>
      <c r="H6687" s="1">
        <f t="shared" si="311"/>
        <v>4611812</v>
      </c>
      <c r="I6687" s="2" t="s">
        <v>2119</v>
      </c>
      <c r="J6687" s="2" t="s">
        <v>1150</v>
      </c>
      <c r="K6687" s="1" t="e">
        <f>+VLOOKUP(B6687,[50]Sheet1!$A:$I,7,0)</f>
        <v>#N/A</v>
      </c>
      <c r="L6687" s="1" t="e">
        <f t="shared" si="310"/>
        <v>#N/A</v>
      </c>
      <c r="M6687" s="6" t="e">
        <f>+VLOOKUP(B6687,[50]Sheet1!$A:$I,9,0)</f>
        <v>#N/A</v>
      </c>
      <c r="R6687" s="4"/>
    </row>
    <row r="6688" spans="1:18" hidden="1" x14ac:dyDescent="0.2">
      <c r="A6688" s="6">
        <v>46090</v>
      </c>
      <c r="B6688" s="45">
        <v>17188</v>
      </c>
      <c r="C6688" s="2" t="s">
        <v>7954</v>
      </c>
      <c r="D6688" s="2" t="s">
        <v>8269</v>
      </c>
      <c r="E6688" s="1">
        <v>3600530</v>
      </c>
      <c r="F6688" s="8" t="s">
        <v>316</v>
      </c>
      <c r="G6688" s="1">
        <v>288042</v>
      </c>
      <c r="H6688" s="1">
        <f t="shared" si="311"/>
        <v>3888572</v>
      </c>
      <c r="I6688" s="2" t="s">
        <v>1222</v>
      </c>
      <c r="J6688" s="2" t="s">
        <v>915</v>
      </c>
      <c r="K6688" s="1">
        <f>+VLOOKUP(B6688,[50]Sheet1!$A:$I,7,0)</f>
        <v>3600525</v>
      </c>
      <c r="L6688" s="1">
        <f t="shared" si="310"/>
        <v>-5</v>
      </c>
      <c r="M6688" s="6" t="str">
        <f>+VLOOKUP(B6688,[50]Sheet1!$A:$I,9,0)</f>
        <v>3-6/4/2026</v>
      </c>
      <c r="N6688" t="s">
        <v>8377</v>
      </c>
      <c r="R6688" s="4"/>
    </row>
    <row r="6689" spans="1:18" hidden="1" x14ac:dyDescent="0.2">
      <c r="A6689" s="6">
        <v>46090</v>
      </c>
      <c r="B6689" s="45">
        <v>17189</v>
      </c>
      <c r="C6689" s="2" t="s">
        <v>7954</v>
      </c>
      <c r="D6689" s="2" t="s">
        <v>8270</v>
      </c>
      <c r="E6689" s="1">
        <v>12386628</v>
      </c>
      <c r="F6689" s="8" t="s">
        <v>316</v>
      </c>
      <c r="G6689" s="1">
        <v>990930</v>
      </c>
      <c r="H6689" s="1">
        <f t="shared" si="311"/>
        <v>13377558</v>
      </c>
      <c r="I6689" s="2" t="s">
        <v>2355</v>
      </c>
      <c r="J6689" s="2" t="s">
        <v>2013</v>
      </c>
      <c r="K6689" s="1">
        <f>+VLOOKUP(B6689,[50]Sheet1!$A:$I,7,0)</f>
        <v>12386625</v>
      </c>
      <c r="L6689" s="1">
        <f t="shared" si="310"/>
        <v>-3</v>
      </c>
      <c r="M6689" s="6" t="str">
        <f>+VLOOKUP(B6689,[50]Sheet1!$A:$I,9,0)</f>
        <v>3-6/4/2026</v>
      </c>
      <c r="N6689" t="s">
        <v>8377</v>
      </c>
      <c r="R6689" s="4"/>
    </row>
    <row r="6690" spans="1:18" hidden="1" x14ac:dyDescent="0.2">
      <c r="A6690" s="6">
        <v>46090</v>
      </c>
      <c r="B6690" s="45">
        <v>17190</v>
      </c>
      <c r="C6690" s="2" t="s">
        <v>7954</v>
      </c>
      <c r="D6690" s="2" t="s">
        <v>8271</v>
      </c>
      <c r="E6690" s="1">
        <v>2243546</v>
      </c>
      <c r="F6690" s="8" t="s">
        <v>316</v>
      </c>
      <c r="G6690" s="1">
        <v>179484</v>
      </c>
      <c r="H6690" s="1">
        <f t="shared" si="311"/>
        <v>2423030</v>
      </c>
      <c r="I6690" s="2" t="s">
        <v>2355</v>
      </c>
      <c r="J6690" s="2" t="s">
        <v>2013</v>
      </c>
      <c r="K6690" s="1">
        <f>+VLOOKUP(B6690,[50]Sheet1!$A:$I,7,0)</f>
        <v>2243550</v>
      </c>
      <c r="L6690" s="1">
        <f t="shared" si="310"/>
        <v>4</v>
      </c>
      <c r="M6690" s="6" t="str">
        <f>+VLOOKUP(B6690,[50]Sheet1!$A:$I,9,0)</f>
        <v>3-6/4/2026</v>
      </c>
      <c r="N6690" t="s">
        <v>8377</v>
      </c>
      <c r="R6690" s="4"/>
    </row>
    <row r="6691" spans="1:18" hidden="1" x14ac:dyDescent="0.2">
      <c r="A6691" s="6">
        <v>46090</v>
      </c>
      <c r="B6691" s="45">
        <v>17191</v>
      </c>
      <c r="C6691" s="2" t="s">
        <v>7954</v>
      </c>
      <c r="D6691" s="2" t="s">
        <v>8272</v>
      </c>
      <c r="E6691" s="1">
        <v>4113630</v>
      </c>
      <c r="F6691" s="8" t="s">
        <v>316</v>
      </c>
      <c r="G6691" s="1">
        <v>329090</v>
      </c>
      <c r="H6691" s="1">
        <f t="shared" si="311"/>
        <v>4442720</v>
      </c>
      <c r="I6691" s="2" t="s">
        <v>2355</v>
      </c>
      <c r="J6691" s="2" t="s">
        <v>2013</v>
      </c>
      <c r="K6691" s="1">
        <f>+VLOOKUP(B6691,[50]Sheet1!$A:$I,7,0)</f>
        <v>4113625</v>
      </c>
      <c r="L6691" s="1">
        <f t="shared" si="310"/>
        <v>-5</v>
      </c>
      <c r="M6691" s="6" t="str">
        <f>+VLOOKUP(B6691,[50]Sheet1!$A:$I,9,0)</f>
        <v>3-6/4/2026</v>
      </c>
      <c r="N6691" t="s">
        <v>8377</v>
      </c>
      <c r="R6691" s="4"/>
    </row>
    <row r="6692" spans="1:18" hidden="1" x14ac:dyDescent="0.2">
      <c r="A6692" s="6">
        <v>46092</v>
      </c>
      <c r="B6692" s="45">
        <v>17508</v>
      </c>
      <c r="C6692" s="2" t="s">
        <v>7954</v>
      </c>
      <c r="D6692" s="2" t="s">
        <v>8273</v>
      </c>
      <c r="E6692" s="1">
        <v>10495000</v>
      </c>
      <c r="F6692" s="8" t="s">
        <v>316</v>
      </c>
      <c r="G6692" s="1">
        <v>839600</v>
      </c>
      <c r="H6692" s="1">
        <f t="shared" si="311"/>
        <v>11334600</v>
      </c>
      <c r="I6692" s="2" t="s">
        <v>1893</v>
      </c>
      <c r="J6692" s="2" t="s">
        <v>375</v>
      </c>
      <c r="K6692" s="1">
        <f>+VLOOKUP(B6692,[50]Sheet1!$A:$I,7,0)</f>
        <v>10495000</v>
      </c>
      <c r="L6692" s="1">
        <f t="shared" si="310"/>
        <v>0</v>
      </c>
      <c r="M6692" s="6" t="str">
        <f>+VLOOKUP(B6692,[50]Sheet1!$A:$I,9,0)</f>
        <v>3-6/4/2026</v>
      </c>
      <c r="N6692" t="s">
        <v>8377</v>
      </c>
      <c r="R6692" s="4"/>
    </row>
    <row r="6693" spans="1:18" x14ac:dyDescent="0.2">
      <c r="A6693" s="6">
        <v>46092</v>
      </c>
      <c r="B6693" s="45">
        <v>17464</v>
      </c>
      <c r="C6693" s="2" t="s">
        <v>7954</v>
      </c>
      <c r="D6693" s="2" t="s">
        <v>8274</v>
      </c>
      <c r="E6693" s="1">
        <v>3812532</v>
      </c>
      <c r="F6693" s="8" t="s">
        <v>316</v>
      </c>
      <c r="G6693" s="1">
        <v>305003</v>
      </c>
      <c r="H6693" s="1">
        <f t="shared" si="311"/>
        <v>4117535</v>
      </c>
      <c r="I6693" s="2" t="s">
        <v>1893</v>
      </c>
      <c r="J6693" s="2" t="s">
        <v>375</v>
      </c>
      <c r="K6693" s="1" t="e">
        <f>+VLOOKUP(B6693,[50]Sheet1!$A:$I,7,0)</f>
        <v>#N/A</v>
      </c>
      <c r="L6693" s="1" t="e">
        <f t="shared" si="310"/>
        <v>#N/A</v>
      </c>
      <c r="M6693" s="6" t="e">
        <f>+VLOOKUP(B6693,[50]Sheet1!$A:$I,9,0)</f>
        <v>#N/A</v>
      </c>
      <c r="R6693" s="4"/>
    </row>
    <row r="6694" spans="1:18" x14ac:dyDescent="0.2">
      <c r="A6694" s="6">
        <v>46097</v>
      </c>
      <c r="B6694" s="45">
        <v>19121</v>
      </c>
      <c r="C6694" s="2" t="s">
        <v>7954</v>
      </c>
      <c r="D6694" s="2" t="s">
        <v>8275</v>
      </c>
      <c r="E6694" s="1">
        <v>4758400</v>
      </c>
      <c r="F6694" s="8" t="s">
        <v>316</v>
      </c>
      <c r="G6694" s="1">
        <v>380672</v>
      </c>
      <c r="H6694" s="1">
        <f t="shared" si="311"/>
        <v>5139072</v>
      </c>
      <c r="I6694" s="2" t="s">
        <v>1893</v>
      </c>
      <c r="J6694" s="2" t="s">
        <v>375</v>
      </c>
      <c r="K6694" s="1" t="e">
        <f>+VLOOKUP(B6694,[50]Sheet1!$A:$I,7,0)</f>
        <v>#N/A</v>
      </c>
      <c r="L6694" s="1" t="e">
        <f t="shared" si="310"/>
        <v>#N/A</v>
      </c>
      <c r="M6694" s="6" t="e">
        <f>+VLOOKUP(B6694,[50]Sheet1!$A:$I,9,0)</f>
        <v>#N/A</v>
      </c>
      <c r="R6694" s="4"/>
    </row>
    <row r="6695" spans="1:18" hidden="1" x14ac:dyDescent="0.2">
      <c r="A6695" s="6">
        <v>46090</v>
      </c>
      <c r="B6695" s="45">
        <v>17192</v>
      </c>
      <c r="C6695" s="2" t="s">
        <v>7954</v>
      </c>
      <c r="D6695" s="2" t="s">
        <v>8276</v>
      </c>
      <c r="E6695" s="1">
        <v>4804500</v>
      </c>
      <c r="F6695" s="8" t="s">
        <v>316</v>
      </c>
      <c r="G6695" s="1">
        <v>384360</v>
      </c>
      <c r="H6695" s="1">
        <f t="shared" si="311"/>
        <v>5188860</v>
      </c>
      <c r="I6695" s="2" t="s">
        <v>2355</v>
      </c>
      <c r="J6695" s="2" t="s">
        <v>2013</v>
      </c>
      <c r="K6695" s="1">
        <f>+VLOOKUP(B6695,[50]Sheet1!$A:$I,7,0)</f>
        <v>4804500</v>
      </c>
      <c r="L6695" s="1">
        <f t="shared" si="310"/>
        <v>0</v>
      </c>
      <c r="M6695" s="6" t="str">
        <f>+VLOOKUP(B6695,[50]Sheet1!$A:$I,9,0)</f>
        <v>3-6/4/2026</v>
      </c>
      <c r="N6695" t="s">
        <v>8377</v>
      </c>
      <c r="R6695" s="4"/>
    </row>
    <row r="6696" spans="1:18" hidden="1" x14ac:dyDescent="0.2">
      <c r="A6696" s="6">
        <v>46090</v>
      </c>
      <c r="B6696" s="45">
        <v>17194</v>
      </c>
      <c r="C6696" s="2" t="s">
        <v>7954</v>
      </c>
      <c r="D6696" s="2" t="s">
        <v>8277</v>
      </c>
      <c r="E6696" s="1">
        <v>4113630</v>
      </c>
      <c r="F6696" s="8" t="s">
        <v>316</v>
      </c>
      <c r="G6696" s="1">
        <v>329090</v>
      </c>
      <c r="H6696" s="1">
        <f t="shared" si="311"/>
        <v>4442720</v>
      </c>
      <c r="I6696" s="2" t="s">
        <v>1900</v>
      </c>
      <c r="J6696" s="2" t="s">
        <v>441</v>
      </c>
      <c r="K6696" s="1">
        <f>+VLOOKUP(B6696,[50]Sheet1!$A:$I,7,0)</f>
        <v>4113625</v>
      </c>
      <c r="L6696" s="1">
        <f t="shared" si="310"/>
        <v>-5</v>
      </c>
      <c r="M6696" s="6" t="str">
        <f>+VLOOKUP(B6696,[50]Sheet1!$A:$I,9,0)</f>
        <v>3-6/4/2026</v>
      </c>
      <c r="N6696" t="s">
        <v>8377</v>
      </c>
      <c r="R6696" s="4"/>
    </row>
    <row r="6697" spans="1:18" hidden="1" x14ac:dyDescent="0.2">
      <c r="A6697" s="6">
        <v>46090</v>
      </c>
      <c r="B6697" s="45">
        <v>17195</v>
      </c>
      <c r="C6697" s="2" t="s">
        <v>7954</v>
      </c>
      <c r="D6697" s="2" t="s">
        <v>8278</v>
      </c>
      <c r="E6697" s="1">
        <v>2099000</v>
      </c>
      <c r="F6697" s="8" t="s">
        <v>316</v>
      </c>
      <c r="G6697" s="1">
        <v>167920</v>
      </c>
      <c r="H6697" s="1">
        <f t="shared" si="311"/>
        <v>2266920</v>
      </c>
      <c r="I6697" s="2" t="s">
        <v>1900</v>
      </c>
      <c r="J6697" s="2" t="s">
        <v>441</v>
      </c>
      <c r="K6697" s="1">
        <f>+VLOOKUP(B6697,[50]Sheet1!$A:$I,7,0)</f>
        <v>2099000</v>
      </c>
      <c r="L6697" s="1">
        <f t="shared" si="310"/>
        <v>0</v>
      </c>
      <c r="M6697" s="6" t="str">
        <f>+VLOOKUP(B6697,[50]Sheet1!$A:$I,9,0)</f>
        <v>3-6/4/2026</v>
      </c>
      <c r="N6697" t="s">
        <v>8377</v>
      </c>
      <c r="R6697" s="4"/>
    </row>
    <row r="6698" spans="1:18" hidden="1" x14ac:dyDescent="0.2">
      <c r="A6698" s="6">
        <v>46093</v>
      </c>
      <c r="B6698" s="45">
        <v>18459</v>
      </c>
      <c r="C6698" s="2" t="s">
        <v>7954</v>
      </c>
      <c r="D6698" s="2" t="s">
        <v>8279</v>
      </c>
      <c r="E6698" s="1">
        <v>1746839</v>
      </c>
      <c r="F6698" s="8" t="s">
        <v>316</v>
      </c>
      <c r="G6698" s="1">
        <v>139747</v>
      </c>
      <c r="H6698" s="1">
        <f t="shared" si="311"/>
        <v>1886586</v>
      </c>
      <c r="I6698" s="2" t="s">
        <v>2339</v>
      </c>
      <c r="J6698" s="2" t="s">
        <v>1408</v>
      </c>
      <c r="K6698" s="1">
        <f>+VLOOKUP(B6698,[50]Sheet1!$A:$I,7,0)</f>
        <v>1746838</v>
      </c>
      <c r="L6698" s="1">
        <f t="shared" si="310"/>
        <v>-1</v>
      </c>
      <c r="M6698" s="6" t="str">
        <f>+VLOOKUP(B6698,[50]Sheet1!$A:$I,9,0)</f>
        <v>3-6/4/2026</v>
      </c>
      <c r="N6698" t="s">
        <v>8377</v>
      </c>
      <c r="R6698" s="4"/>
    </row>
    <row r="6699" spans="1:18" hidden="1" x14ac:dyDescent="0.2">
      <c r="A6699" s="6">
        <v>46090</v>
      </c>
      <c r="B6699" s="45">
        <v>17197</v>
      </c>
      <c r="C6699" s="2" t="s">
        <v>7954</v>
      </c>
      <c r="D6699" s="2" t="s">
        <v>8280</v>
      </c>
      <c r="E6699" s="1">
        <v>2143180</v>
      </c>
      <c r="F6699" s="8" t="s">
        <v>316</v>
      </c>
      <c r="G6699" s="1">
        <v>171454</v>
      </c>
      <c r="H6699" s="1">
        <f t="shared" si="311"/>
        <v>2314634</v>
      </c>
      <c r="I6699" s="2" t="s">
        <v>1796</v>
      </c>
      <c r="J6699" s="2" t="s">
        <v>913</v>
      </c>
      <c r="K6699" s="1">
        <f>+VLOOKUP(B6699,[50]Sheet1!$A:$I,7,0)</f>
        <v>2143175</v>
      </c>
      <c r="L6699" s="1">
        <f t="shared" si="310"/>
        <v>-5</v>
      </c>
      <c r="M6699" s="6" t="str">
        <f>+VLOOKUP(B6699,[50]Sheet1!$A:$I,9,0)</f>
        <v>3-6/4/2026</v>
      </c>
      <c r="N6699" t="s">
        <v>8377</v>
      </c>
      <c r="R6699" s="4"/>
    </row>
    <row r="6700" spans="1:18" hidden="1" x14ac:dyDescent="0.2">
      <c r="A6700" s="6">
        <v>46090</v>
      </c>
      <c r="B6700" s="45">
        <v>17198</v>
      </c>
      <c r="C6700" s="2" t="s">
        <v>7954</v>
      </c>
      <c r="D6700" s="2" t="s">
        <v>8281</v>
      </c>
      <c r="E6700" s="1">
        <v>558030</v>
      </c>
      <c r="F6700" s="8" t="s">
        <v>316</v>
      </c>
      <c r="G6700" s="1">
        <v>44642</v>
      </c>
      <c r="H6700" s="1">
        <f t="shared" si="311"/>
        <v>602672</v>
      </c>
      <c r="I6700" s="2" t="s">
        <v>1554</v>
      </c>
      <c r="J6700" s="2" t="s">
        <v>2830</v>
      </c>
      <c r="K6700" s="1">
        <f>+VLOOKUP(B6700,[50]Sheet1!$A:$I,7,0)</f>
        <v>558025</v>
      </c>
      <c r="L6700" s="1">
        <f t="shared" si="310"/>
        <v>-5</v>
      </c>
      <c r="M6700" s="6" t="str">
        <f>+VLOOKUP(B6700,[50]Sheet1!$A:$I,9,0)</f>
        <v>3-6/4/2026</v>
      </c>
      <c r="N6700" t="s">
        <v>8377</v>
      </c>
      <c r="R6700" s="4"/>
    </row>
    <row r="6701" spans="1:18" hidden="1" x14ac:dyDescent="0.2">
      <c r="A6701" s="6">
        <v>46090</v>
      </c>
      <c r="B6701" s="45">
        <v>17199</v>
      </c>
      <c r="C6701" s="2" t="s">
        <v>7954</v>
      </c>
      <c r="D6701" s="2" t="s">
        <v>8282</v>
      </c>
      <c r="E6701" s="1">
        <v>1468620</v>
      </c>
      <c r="F6701" s="8" t="s">
        <v>316</v>
      </c>
      <c r="G6701" s="1">
        <v>117490</v>
      </c>
      <c r="H6701" s="1">
        <f t="shared" si="311"/>
        <v>1586110</v>
      </c>
      <c r="I6701" s="2" t="s">
        <v>2445</v>
      </c>
      <c r="J6701" s="2" t="s">
        <v>1098</v>
      </c>
      <c r="K6701" s="1">
        <f>+VLOOKUP(B6701,[50]Sheet1!$A:$I,7,0)</f>
        <v>1468625</v>
      </c>
      <c r="L6701" s="1">
        <f t="shared" si="310"/>
        <v>5</v>
      </c>
      <c r="M6701" s="6" t="str">
        <f>+VLOOKUP(B6701,[50]Sheet1!$A:$I,9,0)</f>
        <v>3-6/4/2026</v>
      </c>
      <c r="N6701" t="s">
        <v>8377</v>
      </c>
      <c r="R6701" s="4"/>
    </row>
    <row r="6702" spans="1:18" hidden="1" x14ac:dyDescent="0.2">
      <c r="A6702" s="6">
        <v>46100</v>
      </c>
      <c r="B6702" s="45">
        <v>20740</v>
      </c>
      <c r="C6702" s="2" t="s">
        <v>7954</v>
      </c>
      <c r="D6702" s="2" t="s">
        <v>8283</v>
      </c>
      <c r="E6702" s="1">
        <v>6126862</v>
      </c>
      <c r="F6702" s="8" t="s">
        <v>316</v>
      </c>
      <c r="G6702" s="1">
        <v>490149</v>
      </c>
      <c r="H6702" s="1">
        <f t="shared" si="311"/>
        <v>6617011</v>
      </c>
      <c r="I6702" s="2" t="s">
        <v>2339</v>
      </c>
      <c r="J6702" s="2" t="s">
        <v>1408</v>
      </c>
      <c r="K6702" s="1">
        <f>+VLOOKUP(B6702,[50]Sheet1!$A:$I,7,0)</f>
        <v>6126863</v>
      </c>
      <c r="L6702" s="1">
        <f t="shared" si="310"/>
        <v>1</v>
      </c>
      <c r="M6702" s="6" t="str">
        <f>+VLOOKUP(B6702,[50]Sheet1!$A:$I,9,0)</f>
        <v>3-6/4/2026</v>
      </c>
      <c r="N6702" t="s">
        <v>8377</v>
      </c>
      <c r="R6702" s="4"/>
    </row>
    <row r="6703" spans="1:18" hidden="1" x14ac:dyDescent="0.2">
      <c r="A6703" s="6">
        <v>46090</v>
      </c>
      <c r="B6703" s="45">
        <v>17193</v>
      </c>
      <c r="C6703" s="2" t="s">
        <v>7954</v>
      </c>
      <c r="D6703" s="2" t="s">
        <v>8284</v>
      </c>
      <c r="E6703" s="1">
        <v>3147760</v>
      </c>
      <c r="F6703" s="8" t="s">
        <v>316</v>
      </c>
      <c r="G6703" s="1">
        <v>251821</v>
      </c>
      <c r="H6703" s="1">
        <f t="shared" si="311"/>
        <v>3399581</v>
      </c>
      <c r="I6703" s="2" t="s">
        <v>2355</v>
      </c>
      <c r="J6703" s="2" t="s">
        <v>2013</v>
      </c>
      <c r="K6703" s="1">
        <f>+VLOOKUP(B6703,[50]Sheet1!$A:$I,7,0)</f>
        <v>3147763</v>
      </c>
      <c r="L6703" s="1">
        <f t="shared" si="310"/>
        <v>3</v>
      </c>
      <c r="M6703" s="6" t="str">
        <f>+VLOOKUP(B6703,[50]Sheet1!$A:$I,9,0)</f>
        <v>3-6/4/2026</v>
      </c>
      <c r="N6703" t="s">
        <v>8377</v>
      </c>
      <c r="R6703" s="4"/>
    </row>
    <row r="6704" spans="1:18" x14ac:dyDescent="0.2">
      <c r="A6704" s="6">
        <v>46097</v>
      </c>
      <c r="B6704" s="45">
        <v>19122</v>
      </c>
      <c r="C6704" s="2" t="s">
        <v>7954</v>
      </c>
      <c r="D6704" s="2" t="s">
        <v>8285</v>
      </c>
      <c r="E6704" s="1">
        <v>4286360</v>
      </c>
      <c r="F6704" s="8" t="s">
        <v>316</v>
      </c>
      <c r="G6704" s="1">
        <v>342909</v>
      </c>
      <c r="H6704" s="1">
        <f t="shared" si="311"/>
        <v>4629269</v>
      </c>
      <c r="I6704" s="2" t="s">
        <v>1893</v>
      </c>
      <c r="J6704" s="2" t="s">
        <v>375</v>
      </c>
      <c r="K6704" s="1" t="e">
        <f>+VLOOKUP(B6704,[50]Sheet1!$A:$I,7,0)</f>
        <v>#N/A</v>
      </c>
      <c r="L6704" s="1" t="e">
        <f t="shared" si="310"/>
        <v>#N/A</v>
      </c>
      <c r="M6704" s="6" t="e">
        <f>+VLOOKUP(B6704,[50]Sheet1!$A:$I,9,0)</f>
        <v>#N/A</v>
      </c>
      <c r="R6704" s="4"/>
    </row>
    <row r="6705" spans="1:18" x14ac:dyDescent="0.2">
      <c r="A6705" s="6">
        <v>46097</v>
      </c>
      <c r="B6705" s="45">
        <v>19123</v>
      </c>
      <c r="C6705" s="2" t="s">
        <v>7954</v>
      </c>
      <c r="D6705" s="2" t="s">
        <v>8286</v>
      </c>
      <c r="E6705" s="1">
        <v>1049500</v>
      </c>
      <c r="F6705" s="8" t="s">
        <v>316</v>
      </c>
      <c r="G6705" s="1">
        <v>83960</v>
      </c>
      <c r="H6705" s="1">
        <f t="shared" si="311"/>
        <v>1133460</v>
      </c>
      <c r="I6705" s="2" t="s">
        <v>1893</v>
      </c>
      <c r="J6705" s="2" t="s">
        <v>375</v>
      </c>
      <c r="K6705" s="1" t="e">
        <f>+VLOOKUP(B6705,[50]Sheet1!$A:$I,7,0)</f>
        <v>#N/A</v>
      </c>
      <c r="L6705" s="1" t="e">
        <f t="shared" si="310"/>
        <v>#N/A</v>
      </c>
      <c r="M6705" s="6" t="e">
        <f>+VLOOKUP(B6705,[50]Sheet1!$A:$I,9,0)</f>
        <v>#N/A</v>
      </c>
      <c r="R6705" s="4"/>
    </row>
    <row r="6706" spans="1:18" x14ac:dyDescent="0.2">
      <c r="A6706" s="6">
        <v>46097</v>
      </c>
      <c r="B6706" s="45">
        <v>19124</v>
      </c>
      <c r="C6706" s="2" t="s">
        <v>7954</v>
      </c>
      <c r="D6706" s="2" t="s">
        <v>8287</v>
      </c>
      <c r="E6706" s="1">
        <v>1049500</v>
      </c>
      <c r="F6706" s="8" t="s">
        <v>316</v>
      </c>
      <c r="G6706" s="1">
        <v>83960</v>
      </c>
      <c r="H6706" s="1">
        <f t="shared" si="311"/>
        <v>1133460</v>
      </c>
      <c r="I6706" s="2" t="s">
        <v>1893</v>
      </c>
      <c r="J6706" s="2" t="s">
        <v>375</v>
      </c>
      <c r="K6706" s="1" t="e">
        <f>+VLOOKUP(B6706,[50]Sheet1!$A:$I,7,0)</f>
        <v>#N/A</v>
      </c>
      <c r="L6706" s="1" t="e">
        <f t="shared" si="310"/>
        <v>#N/A</v>
      </c>
      <c r="M6706" s="6" t="e">
        <f>+VLOOKUP(B6706,[50]Sheet1!$A:$I,9,0)</f>
        <v>#N/A</v>
      </c>
      <c r="R6706" s="4"/>
    </row>
    <row r="6707" spans="1:18" hidden="1" x14ac:dyDescent="0.2">
      <c r="A6707" s="6">
        <v>46092</v>
      </c>
      <c r="B6707" s="45">
        <v>17349</v>
      </c>
      <c r="C6707" s="2" t="s">
        <v>7954</v>
      </c>
      <c r="D6707" s="2" t="s">
        <v>8288</v>
      </c>
      <c r="E6707" s="1">
        <v>2143180</v>
      </c>
      <c r="F6707" s="8" t="s">
        <v>316</v>
      </c>
      <c r="G6707" s="1">
        <v>171454</v>
      </c>
      <c r="H6707" s="1">
        <f t="shared" si="311"/>
        <v>2314634</v>
      </c>
      <c r="I6707" s="2" t="s">
        <v>1222</v>
      </c>
      <c r="J6707" s="2" t="s">
        <v>915</v>
      </c>
      <c r="K6707" s="1">
        <f>+VLOOKUP(B6707,[50]Sheet1!$A:$I,7,0)</f>
        <v>2143175</v>
      </c>
      <c r="L6707" s="1">
        <f t="shared" si="310"/>
        <v>-5</v>
      </c>
      <c r="M6707" s="6" t="str">
        <f>+VLOOKUP(B6707,[50]Sheet1!$A:$I,9,0)</f>
        <v>3-6/4/2026</v>
      </c>
      <c r="N6707" t="s">
        <v>8377</v>
      </c>
      <c r="R6707" s="4"/>
    </row>
    <row r="6708" spans="1:18" hidden="1" x14ac:dyDescent="0.2">
      <c r="A6708" s="6">
        <v>46092</v>
      </c>
      <c r="B6708" s="45">
        <v>17350</v>
      </c>
      <c r="C6708" s="2" t="s">
        <v>7954</v>
      </c>
      <c r="D6708" s="2" t="s">
        <v>8289</v>
      </c>
      <c r="E6708" s="1">
        <v>1049500</v>
      </c>
      <c r="F6708" s="8" t="s">
        <v>316</v>
      </c>
      <c r="G6708" s="1">
        <v>83960</v>
      </c>
      <c r="H6708" s="1">
        <f t="shared" si="311"/>
        <v>1133460</v>
      </c>
      <c r="I6708" s="2" t="s">
        <v>1222</v>
      </c>
      <c r="J6708" s="2" t="s">
        <v>915</v>
      </c>
      <c r="K6708" s="1">
        <f>+VLOOKUP(B6708,[50]Sheet1!$A:$I,7,0)</f>
        <v>1049500</v>
      </c>
      <c r="L6708" s="1">
        <f t="shared" si="310"/>
        <v>0</v>
      </c>
      <c r="M6708" s="6" t="str">
        <f>+VLOOKUP(B6708,[50]Sheet1!$A:$I,9,0)</f>
        <v>3-6/4/2026</v>
      </c>
      <c r="N6708" t="s">
        <v>8377</v>
      </c>
      <c r="R6708" s="4"/>
    </row>
    <row r="6709" spans="1:18" hidden="1" x14ac:dyDescent="0.2">
      <c r="A6709" s="6">
        <v>46092</v>
      </c>
      <c r="B6709" s="45">
        <v>17351</v>
      </c>
      <c r="C6709" s="2" t="s">
        <v>7954</v>
      </c>
      <c r="D6709" s="2" t="s">
        <v>8290</v>
      </c>
      <c r="E6709" s="1">
        <v>6549960</v>
      </c>
      <c r="F6709" s="8" t="s">
        <v>316</v>
      </c>
      <c r="G6709" s="1">
        <v>523997</v>
      </c>
      <c r="H6709" s="1">
        <f t="shared" si="311"/>
        <v>7073957</v>
      </c>
      <c r="I6709" s="2" t="s">
        <v>2355</v>
      </c>
      <c r="J6709" s="2" t="s">
        <v>2013</v>
      </c>
      <c r="K6709" s="1">
        <f>+VLOOKUP(B6709,[50]Sheet1!$A:$I,7,0)</f>
        <v>6549963</v>
      </c>
      <c r="L6709" s="1">
        <f t="shared" si="310"/>
        <v>3</v>
      </c>
      <c r="M6709" s="6" t="str">
        <f>+VLOOKUP(B6709,[50]Sheet1!$A:$I,9,0)</f>
        <v>3-6/4/2026</v>
      </c>
      <c r="N6709" t="s">
        <v>8377</v>
      </c>
      <c r="R6709" s="4"/>
    </row>
    <row r="6710" spans="1:18" hidden="1" x14ac:dyDescent="0.2">
      <c r="A6710" s="6">
        <v>46092</v>
      </c>
      <c r="B6710" s="45">
        <v>17352</v>
      </c>
      <c r="C6710" s="2" t="s">
        <v>7954</v>
      </c>
      <c r="D6710" s="2" t="s">
        <v>8291</v>
      </c>
      <c r="E6710" s="1">
        <v>11189860</v>
      </c>
      <c r="F6710" s="8" t="s">
        <v>316</v>
      </c>
      <c r="G6710" s="1">
        <v>895189</v>
      </c>
      <c r="H6710" s="1">
        <f t="shared" si="311"/>
        <v>12085049</v>
      </c>
      <c r="I6710" s="2" t="s">
        <v>2355</v>
      </c>
      <c r="J6710" s="2" t="s">
        <v>2013</v>
      </c>
      <c r="K6710" s="1">
        <f>+VLOOKUP(B6710,[50]Sheet1!$A:$I,7,0)</f>
        <v>11189863</v>
      </c>
      <c r="L6710" s="1">
        <f t="shared" si="310"/>
        <v>3</v>
      </c>
      <c r="M6710" s="6" t="str">
        <f>+VLOOKUP(B6710,[50]Sheet1!$A:$I,9,0)</f>
        <v>3-6/4/2026</v>
      </c>
      <c r="N6710" t="s">
        <v>8377</v>
      </c>
      <c r="R6710" s="4"/>
    </row>
    <row r="6711" spans="1:18" hidden="1" x14ac:dyDescent="0.2">
      <c r="A6711" s="6">
        <v>46092</v>
      </c>
      <c r="B6711" s="45">
        <v>17348</v>
      </c>
      <c r="C6711" s="2" t="s">
        <v>7954</v>
      </c>
      <c r="D6711" s="2" t="s">
        <v>8292</v>
      </c>
      <c r="E6711" s="1">
        <v>1049500</v>
      </c>
      <c r="F6711" s="8" t="s">
        <v>316</v>
      </c>
      <c r="G6711" s="1">
        <v>83960</v>
      </c>
      <c r="H6711" s="1">
        <f t="shared" si="311"/>
        <v>1133460</v>
      </c>
      <c r="I6711" s="2" t="s">
        <v>2119</v>
      </c>
      <c r="J6711" s="2" t="s">
        <v>1150</v>
      </c>
      <c r="K6711" s="1">
        <f>+VLOOKUP(B6711,[50]Sheet1!$A:$I,7,0)</f>
        <v>1049500</v>
      </c>
      <c r="L6711" s="1">
        <f t="shared" si="310"/>
        <v>0</v>
      </c>
      <c r="M6711" s="6" t="str">
        <f>+VLOOKUP(B6711,[50]Sheet1!$A:$I,9,0)</f>
        <v>3-6/4/2026</v>
      </c>
      <c r="N6711" t="s">
        <v>8377</v>
      </c>
      <c r="R6711" s="4"/>
    </row>
    <row r="6712" spans="1:18" hidden="1" x14ac:dyDescent="0.2">
      <c r="A6712" s="6">
        <v>46093</v>
      </c>
      <c r="B6712" s="45">
        <v>18460</v>
      </c>
      <c r="C6712" s="2" t="s">
        <v>7954</v>
      </c>
      <c r="D6712" s="2" t="s">
        <v>8293</v>
      </c>
      <c r="E6712" s="1">
        <v>2099000</v>
      </c>
      <c r="F6712" s="8" t="s">
        <v>316</v>
      </c>
      <c r="G6712" s="1">
        <v>167920</v>
      </c>
      <c r="H6712" s="1">
        <f t="shared" si="311"/>
        <v>2266920</v>
      </c>
      <c r="I6712" s="2" t="s">
        <v>2339</v>
      </c>
      <c r="J6712" s="2" t="s">
        <v>1408</v>
      </c>
      <c r="K6712" s="1">
        <f>+VLOOKUP(B6712,[50]Sheet1!$A:$I,7,0)</f>
        <v>2099000</v>
      </c>
      <c r="L6712" s="1">
        <f t="shared" si="310"/>
        <v>0</v>
      </c>
      <c r="M6712" s="6" t="str">
        <f>+VLOOKUP(B6712,[50]Sheet1!$A:$I,9,0)</f>
        <v>3-6/4/2026</v>
      </c>
      <c r="N6712" t="s">
        <v>8377</v>
      </c>
      <c r="R6712" s="4"/>
    </row>
    <row r="6713" spans="1:18" hidden="1" x14ac:dyDescent="0.2">
      <c r="A6713" s="6">
        <v>46093</v>
      </c>
      <c r="B6713" s="45">
        <v>18461</v>
      </c>
      <c r="C6713" s="2" t="s">
        <v>7954</v>
      </c>
      <c r="D6713" s="2" t="s">
        <v>8294</v>
      </c>
      <c r="E6713" s="1">
        <v>2464945</v>
      </c>
      <c r="F6713" s="8" t="s">
        <v>316</v>
      </c>
      <c r="G6713" s="1">
        <v>197196</v>
      </c>
      <c r="H6713" s="1">
        <f t="shared" si="311"/>
        <v>2662141</v>
      </c>
      <c r="I6713" s="2" t="s">
        <v>2339</v>
      </c>
      <c r="J6713" s="2" t="s">
        <v>1408</v>
      </c>
      <c r="K6713" s="1">
        <f>+VLOOKUP(B6713,[50]Sheet1!$A:$I,7,0)</f>
        <v>2464950</v>
      </c>
      <c r="L6713" s="1">
        <f t="shared" si="310"/>
        <v>5</v>
      </c>
      <c r="M6713" s="6" t="str">
        <f>+VLOOKUP(B6713,[50]Sheet1!$A:$I,9,0)</f>
        <v>3-6/4/2026</v>
      </c>
      <c r="N6713" t="s">
        <v>8377</v>
      </c>
      <c r="R6713" s="4"/>
    </row>
    <row r="6714" spans="1:18" hidden="1" x14ac:dyDescent="0.2">
      <c r="A6714" s="6">
        <v>46093</v>
      </c>
      <c r="B6714" s="45">
        <v>18462</v>
      </c>
      <c r="C6714" s="2" t="s">
        <v>7954</v>
      </c>
      <c r="D6714" s="2" t="s">
        <v>8295</v>
      </c>
      <c r="E6714" s="1">
        <v>2701210</v>
      </c>
      <c r="F6714" s="8" t="s">
        <v>316</v>
      </c>
      <c r="G6714" s="1">
        <v>216097</v>
      </c>
      <c r="H6714" s="1">
        <f t="shared" si="311"/>
        <v>2917307</v>
      </c>
      <c r="I6714" s="2" t="s">
        <v>2445</v>
      </c>
      <c r="J6714" s="2" t="s">
        <v>1098</v>
      </c>
      <c r="K6714" s="1">
        <f>+VLOOKUP(B6714,[50]Sheet1!$A:$I,7,0)</f>
        <v>2701213</v>
      </c>
      <c r="L6714" s="1">
        <f t="shared" si="310"/>
        <v>3</v>
      </c>
      <c r="M6714" s="6" t="str">
        <f>+VLOOKUP(B6714,[50]Sheet1!$A:$I,9,0)</f>
        <v>3-6/4/2026</v>
      </c>
      <c r="N6714" t="s">
        <v>8377</v>
      </c>
      <c r="R6714" s="4"/>
    </row>
    <row r="6715" spans="1:18" hidden="1" x14ac:dyDescent="0.2">
      <c r="A6715" s="6">
        <v>46093</v>
      </c>
      <c r="B6715" s="45">
        <v>18463</v>
      </c>
      <c r="C6715" s="2" t="s">
        <v>7954</v>
      </c>
      <c r="D6715" s="2" t="s">
        <v>8296</v>
      </c>
      <c r="E6715" s="1">
        <v>1049500</v>
      </c>
      <c r="F6715" s="8" t="s">
        <v>316</v>
      </c>
      <c r="G6715" s="1">
        <v>83960</v>
      </c>
      <c r="H6715" s="1">
        <f t="shared" si="311"/>
        <v>1133460</v>
      </c>
      <c r="I6715" s="2" t="s">
        <v>2445</v>
      </c>
      <c r="J6715" s="2" t="s">
        <v>1098</v>
      </c>
      <c r="K6715" s="1">
        <f>+VLOOKUP(B6715,[50]Sheet1!$A:$I,7,0)</f>
        <v>1049500</v>
      </c>
      <c r="L6715" s="1">
        <f t="shared" si="310"/>
        <v>0</v>
      </c>
      <c r="M6715" s="6" t="str">
        <f>+VLOOKUP(B6715,[50]Sheet1!$A:$I,9,0)</f>
        <v>3-6/4/2026</v>
      </c>
      <c r="N6715" t="s">
        <v>8377</v>
      </c>
      <c r="R6715" s="4"/>
    </row>
    <row r="6716" spans="1:18" hidden="1" x14ac:dyDescent="0.2">
      <c r="A6716" s="6">
        <v>46093</v>
      </c>
      <c r="B6716" s="45">
        <v>18464</v>
      </c>
      <c r="C6716" s="2" t="s">
        <v>7954</v>
      </c>
      <c r="D6716" s="2" t="s">
        <v>8297</v>
      </c>
      <c r="E6716" s="1">
        <v>4405860</v>
      </c>
      <c r="F6716" s="8" t="s">
        <v>316</v>
      </c>
      <c r="G6716" s="1">
        <v>352469</v>
      </c>
      <c r="H6716" s="1">
        <f t="shared" si="311"/>
        <v>4758329</v>
      </c>
      <c r="I6716" s="2" t="s">
        <v>2355</v>
      </c>
      <c r="J6716" s="2" t="s">
        <v>2013</v>
      </c>
      <c r="K6716" s="1">
        <f>+VLOOKUP(B6716,[50]Sheet1!$A:$I,7,0)</f>
        <v>4405863</v>
      </c>
      <c r="L6716" s="1">
        <f t="shared" si="310"/>
        <v>3</v>
      </c>
      <c r="M6716" s="6" t="str">
        <f>+VLOOKUP(B6716,[50]Sheet1!$A:$I,9,0)</f>
        <v>3-6/4/2026</v>
      </c>
      <c r="N6716" t="s">
        <v>8377</v>
      </c>
      <c r="R6716" s="4"/>
    </row>
    <row r="6717" spans="1:18" hidden="1" x14ac:dyDescent="0.2">
      <c r="A6717" s="6">
        <v>46093</v>
      </c>
      <c r="B6717" s="45">
        <v>18465</v>
      </c>
      <c r="C6717" s="2" t="s">
        <v>7954</v>
      </c>
      <c r="D6717" s="2" t="s">
        <v>8298</v>
      </c>
      <c r="E6717" s="1">
        <v>4286360</v>
      </c>
      <c r="F6717" s="8" t="s">
        <v>316</v>
      </c>
      <c r="G6717" s="1">
        <v>342909</v>
      </c>
      <c r="H6717" s="1">
        <f t="shared" si="311"/>
        <v>4629269</v>
      </c>
      <c r="I6717" s="2" t="s">
        <v>2355</v>
      </c>
      <c r="J6717" s="2" t="s">
        <v>2013</v>
      </c>
      <c r="K6717" s="1">
        <f>+VLOOKUP(B6717,[50]Sheet1!$A:$I,7,0)</f>
        <v>4286363</v>
      </c>
      <c r="L6717" s="1">
        <f t="shared" si="310"/>
        <v>3</v>
      </c>
      <c r="M6717" s="6" t="str">
        <f>+VLOOKUP(B6717,[50]Sheet1!$A:$I,9,0)</f>
        <v>3-6/4/2026</v>
      </c>
      <c r="N6717" t="s">
        <v>8377</v>
      </c>
      <c r="R6717" s="4"/>
    </row>
    <row r="6718" spans="1:18" hidden="1" x14ac:dyDescent="0.2">
      <c r="A6718" s="6">
        <v>46098</v>
      </c>
      <c r="B6718" s="45">
        <v>19272</v>
      </c>
      <c r="C6718" s="2" t="s">
        <v>7954</v>
      </c>
      <c r="D6718" s="2" t="s">
        <v>8299</v>
      </c>
      <c r="E6718" s="1">
        <v>1877500</v>
      </c>
      <c r="F6718" s="8" t="s">
        <v>316</v>
      </c>
      <c r="G6718" s="1">
        <v>150200</v>
      </c>
      <c r="H6718" s="1">
        <f t="shared" si="311"/>
        <v>2027700</v>
      </c>
      <c r="I6718" s="2" t="s">
        <v>1893</v>
      </c>
      <c r="J6718" s="2" t="s">
        <v>375</v>
      </c>
      <c r="K6718" s="1">
        <f>+VLOOKUP(B6718,[50]Sheet1!$A:$I,7,0)</f>
        <v>1877500</v>
      </c>
      <c r="L6718" s="1">
        <f t="shared" si="310"/>
        <v>0</v>
      </c>
      <c r="M6718" s="6" t="str">
        <f>+VLOOKUP(B6718,[50]Sheet1!$A:$I,9,0)</f>
        <v>3-6/4/2026</v>
      </c>
      <c r="N6718" t="s">
        <v>8377</v>
      </c>
      <c r="R6718" s="4"/>
    </row>
    <row r="6719" spans="1:18" hidden="1" x14ac:dyDescent="0.2">
      <c r="A6719" s="6">
        <v>46095</v>
      </c>
      <c r="B6719" s="45">
        <v>19080</v>
      </c>
      <c r="C6719" s="2" t="s">
        <v>7954</v>
      </c>
      <c r="D6719" s="2" t="s">
        <v>8300</v>
      </c>
      <c r="E6719" s="1">
        <v>3569100</v>
      </c>
      <c r="F6719" s="8" t="s">
        <v>316</v>
      </c>
      <c r="G6719" s="1">
        <v>285528</v>
      </c>
      <c r="H6719" s="1">
        <f t="shared" si="311"/>
        <v>3854628</v>
      </c>
      <c r="I6719" s="2" t="s">
        <v>2355</v>
      </c>
      <c r="J6719" s="2" t="s">
        <v>2013</v>
      </c>
      <c r="K6719" s="1">
        <f>+VLOOKUP(B6719,[50]Sheet1!$A:$I,7,0)</f>
        <v>3569100</v>
      </c>
      <c r="L6719" s="1">
        <f t="shared" si="310"/>
        <v>0</v>
      </c>
      <c r="M6719" s="6" t="str">
        <f>+VLOOKUP(B6719,[50]Sheet1!$A:$I,9,0)</f>
        <v>3-6/4/2026</v>
      </c>
      <c r="N6719" t="s">
        <v>8377</v>
      </c>
      <c r="R6719" s="4"/>
    </row>
    <row r="6720" spans="1:18" hidden="1" x14ac:dyDescent="0.2">
      <c r="A6720" s="6">
        <v>46095</v>
      </c>
      <c r="B6720" s="45">
        <v>19081</v>
      </c>
      <c r="C6720" s="2" t="s">
        <v>7954</v>
      </c>
      <c r="D6720" s="2" t="s">
        <v>8301</v>
      </c>
      <c r="E6720" s="1">
        <v>9533860</v>
      </c>
      <c r="F6720" s="8" t="s">
        <v>316</v>
      </c>
      <c r="G6720" s="1">
        <v>762709</v>
      </c>
      <c r="H6720" s="1">
        <f t="shared" si="311"/>
        <v>10296569</v>
      </c>
      <c r="I6720" s="2" t="s">
        <v>2355</v>
      </c>
      <c r="J6720" s="2" t="s">
        <v>2013</v>
      </c>
      <c r="K6720" s="1">
        <f>+VLOOKUP(B6720,[50]Sheet1!$A:$I,7,0)</f>
        <v>9533863</v>
      </c>
      <c r="L6720" s="1">
        <f t="shared" si="310"/>
        <v>3</v>
      </c>
      <c r="M6720" s="6" t="str">
        <f>+VLOOKUP(B6720,[50]Sheet1!$A:$I,9,0)</f>
        <v>3-6/4/2026</v>
      </c>
      <c r="N6720" t="s">
        <v>8377</v>
      </c>
      <c r="R6720" s="4"/>
    </row>
    <row r="6721" spans="1:18" hidden="1" x14ac:dyDescent="0.2">
      <c r="A6721" s="6">
        <v>46095</v>
      </c>
      <c r="B6721" s="45">
        <v>19082</v>
      </c>
      <c r="C6721" s="2" t="s">
        <v>7954</v>
      </c>
      <c r="D6721" s="2" t="s">
        <v>8302</v>
      </c>
      <c r="E6721" s="1">
        <v>5874480</v>
      </c>
      <c r="F6721" s="8" t="s">
        <v>316</v>
      </c>
      <c r="G6721" s="1">
        <v>469958</v>
      </c>
      <c r="H6721" s="1">
        <f t="shared" si="311"/>
        <v>6344438</v>
      </c>
      <c r="I6721" s="2" t="s">
        <v>2355</v>
      </c>
      <c r="J6721" s="2" t="s">
        <v>2013</v>
      </c>
      <c r="K6721" s="1">
        <f>+VLOOKUP(B6721,[50]Sheet1!$A:$I,7,0)</f>
        <v>5874475</v>
      </c>
      <c r="L6721" s="1">
        <f t="shared" si="310"/>
        <v>-5</v>
      </c>
      <c r="M6721" s="6" t="str">
        <f>+VLOOKUP(B6721,[50]Sheet1!$A:$I,9,0)</f>
        <v>3-6/4/2026</v>
      </c>
      <c r="N6721" t="s">
        <v>8377</v>
      </c>
      <c r="R6721" s="4"/>
    </row>
    <row r="6722" spans="1:18" hidden="1" x14ac:dyDescent="0.2">
      <c r="A6722" s="6">
        <v>46098</v>
      </c>
      <c r="B6722" s="45">
        <v>19252</v>
      </c>
      <c r="C6722" s="2" t="s">
        <v>7954</v>
      </c>
      <c r="D6722" s="2" t="s">
        <v>8303</v>
      </c>
      <c r="E6722" s="1">
        <v>7011775</v>
      </c>
      <c r="F6722" s="8" t="s">
        <v>316</v>
      </c>
      <c r="G6722" s="1">
        <v>560942</v>
      </c>
      <c r="H6722" s="1">
        <f t="shared" si="311"/>
        <v>7572717</v>
      </c>
      <c r="I6722" s="2" t="s">
        <v>2818</v>
      </c>
      <c r="J6722" s="2" t="s">
        <v>364</v>
      </c>
      <c r="K6722" s="1">
        <f>+VLOOKUP(B6722,[50]Sheet1!$A:$I,7,0)</f>
        <v>7011775</v>
      </c>
      <c r="L6722" s="1">
        <f t="shared" si="310"/>
        <v>0</v>
      </c>
      <c r="M6722" s="6" t="str">
        <f>+VLOOKUP(B6722,[50]Sheet1!$A:$I,9,0)</f>
        <v>3-6/4/2026</v>
      </c>
      <c r="N6722" t="s">
        <v>8377</v>
      </c>
      <c r="R6722" s="4"/>
    </row>
    <row r="6723" spans="1:18" hidden="1" x14ac:dyDescent="0.2">
      <c r="A6723" s="6">
        <v>46098</v>
      </c>
      <c r="B6723" s="45">
        <v>19253</v>
      </c>
      <c r="C6723" s="2" t="s">
        <v>7954</v>
      </c>
      <c r="D6723" s="2" t="s">
        <v>8304</v>
      </c>
      <c r="E6723" s="1">
        <v>700000</v>
      </c>
      <c r="F6723" s="8" t="s">
        <v>316</v>
      </c>
      <c r="G6723" s="1">
        <v>56000</v>
      </c>
      <c r="H6723" s="1">
        <f t="shared" si="311"/>
        <v>756000</v>
      </c>
      <c r="I6723" s="2" t="s">
        <v>2445</v>
      </c>
      <c r="J6723" s="2" t="s">
        <v>1098</v>
      </c>
      <c r="K6723" s="1">
        <f>+VLOOKUP(B6723,[50]Sheet1!$A:$I,7,0)</f>
        <v>700000</v>
      </c>
      <c r="L6723" s="1">
        <f t="shared" si="310"/>
        <v>0</v>
      </c>
      <c r="M6723" s="6" t="str">
        <f>+VLOOKUP(B6723,[50]Sheet1!$A:$I,9,0)</f>
        <v>3-6/4/2026</v>
      </c>
      <c r="N6723" t="s">
        <v>8377</v>
      </c>
      <c r="R6723" s="4"/>
    </row>
    <row r="6724" spans="1:18" hidden="1" x14ac:dyDescent="0.2">
      <c r="A6724" s="6">
        <v>46098</v>
      </c>
      <c r="B6724" s="45">
        <v>19254</v>
      </c>
      <c r="C6724" s="2" t="s">
        <v>7954</v>
      </c>
      <c r="D6724" s="2" t="s">
        <v>8305</v>
      </c>
      <c r="E6724" s="1">
        <v>2143180</v>
      </c>
      <c r="F6724" s="8" t="s">
        <v>316</v>
      </c>
      <c r="G6724" s="1">
        <v>171454</v>
      </c>
      <c r="H6724" s="1">
        <f t="shared" si="311"/>
        <v>2314634</v>
      </c>
      <c r="I6724" s="2" t="s">
        <v>1554</v>
      </c>
      <c r="J6724" s="2" t="s">
        <v>2830</v>
      </c>
      <c r="K6724" s="1">
        <f>+VLOOKUP(B6724,[50]Sheet1!$A:$I,7,0)</f>
        <v>2143175</v>
      </c>
      <c r="L6724" s="1">
        <f t="shared" si="310"/>
        <v>-5</v>
      </c>
      <c r="M6724" s="6" t="str">
        <f>+VLOOKUP(B6724,[50]Sheet1!$A:$I,9,0)</f>
        <v>3-6/4/2026</v>
      </c>
      <c r="N6724" t="s">
        <v>8377</v>
      </c>
      <c r="R6724" s="4"/>
    </row>
    <row r="6725" spans="1:18" hidden="1" x14ac:dyDescent="0.2">
      <c r="A6725" s="6">
        <v>46098</v>
      </c>
      <c r="B6725" s="45">
        <v>19255</v>
      </c>
      <c r="C6725" s="2" t="s">
        <v>7954</v>
      </c>
      <c r="D6725" s="2" t="s">
        <v>8306</v>
      </c>
      <c r="E6725" s="1">
        <v>3260160</v>
      </c>
      <c r="F6725" s="8" t="s">
        <v>316</v>
      </c>
      <c r="G6725" s="1">
        <v>260813</v>
      </c>
      <c r="H6725" s="1">
        <f t="shared" si="311"/>
        <v>3520973</v>
      </c>
      <c r="I6725" s="2" t="s">
        <v>2339</v>
      </c>
      <c r="J6725" s="2" t="s">
        <v>1408</v>
      </c>
      <c r="K6725" s="1">
        <f>+VLOOKUP(B6725,[50]Sheet1!$A:$I,7,0)</f>
        <v>3260163</v>
      </c>
      <c r="L6725" s="1">
        <f t="shared" si="310"/>
        <v>3</v>
      </c>
      <c r="M6725" s="6" t="str">
        <f>+VLOOKUP(B6725,[50]Sheet1!$A:$I,9,0)</f>
        <v>3-6/4/2026</v>
      </c>
      <c r="N6725" t="s">
        <v>8377</v>
      </c>
      <c r="R6725" s="4"/>
    </row>
    <row r="6726" spans="1:18" hidden="1" x14ac:dyDescent="0.2">
      <c r="A6726" s="6">
        <v>46098</v>
      </c>
      <c r="B6726" s="45">
        <v>19271</v>
      </c>
      <c r="C6726" s="2" t="s">
        <v>7954</v>
      </c>
      <c r="D6726" s="2" t="s">
        <v>8307</v>
      </c>
      <c r="E6726" s="1">
        <v>1736965</v>
      </c>
      <c r="F6726" s="8" t="s">
        <v>316</v>
      </c>
      <c r="G6726" s="1">
        <v>138957</v>
      </c>
      <c r="H6726" s="1">
        <f t="shared" si="311"/>
        <v>1875922</v>
      </c>
      <c r="I6726" s="2" t="s">
        <v>1893</v>
      </c>
      <c r="J6726" s="2" t="s">
        <v>375</v>
      </c>
      <c r="K6726" s="1">
        <f>+VLOOKUP(B6726,[50]Sheet1!$A:$I,7,0)</f>
        <v>1736963</v>
      </c>
      <c r="L6726" s="1">
        <f t="shared" si="310"/>
        <v>-2</v>
      </c>
      <c r="M6726" s="6" t="str">
        <f>+VLOOKUP(B6726,[50]Sheet1!$A:$I,9,0)</f>
        <v>3-6/4/2026</v>
      </c>
      <c r="N6726" t="s">
        <v>8377</v>
      </c>
      <c r="R6726" s="4"/>
    </row>
    <row r="6727" spans="1:18" hidden="1" x14ac:dyDescent="0.2">
      <c r="A6727" s="6">
        <v>46101</v>
      </c>
      <c r="B6727" s="45">
        <v>20779</v>
      </c>
      <c r="C6727" s="2" t="s">
        <v>7954</v>
      </c>
      <c r="D6727" s="2" t="s">
        <v>8308</v>
      </c>
      <c r="E6727" s="1">
        <v>725000</v>
      </c>
      <c r="F6727" s="8" t="s">
        <v>316</v>
      </c>
      <c r="G6727" s="1">
        <v>58000</v>
      </c>
      <c r="H6727" s="1">
        <f t="shared" si="311"/>
        <v>783000</v>
      </c>
      <c r="I6727" s="2" t="s">
        <v>2339</v>
      </c>
      <c r="J6727" s="2" t="s">
        <v>1408</v>
      </c>
      <c r="K6727" s="1">
        <f>+VLOOKUP(B6727,[50]Sheet1!$A:$I,7,0)</f>
        <v>725000</v>
      </c>
      <c r="L6727" s="1">
        <f t="shared" si="310"/>
        <v>0</v>
      </c>
      <c r="M6727" s="6" t="str">
        <f>+VLOOKUP(B6727,[50]Sheet1!$A:$I,9,0)</f>
        <v>3-6/4/2026</v>
      </c>
      <c r="N6727" t="s">
        <v>8377</v>
      </c>
      <c r="R6727" s="4"/>
    </row>
    <row r="6728" spans="1:18" hidden="1" x14ac:dyDescent="0.2">
      <c r="A6728" s="6">
        <v>46101</v>
      </c>
      <c r="B6728" s="45">
        <v>20780</v>
      </c>
      <c r="C6728" s="2" t="s">
        <v>7954</v>
      </c>
      <c r="D6728" s="2" t="s">
        <v>8309</v>
      </c>
      <c r="E6728" s="1">
        <v>2645010</v>
      </c>
      <c r="F6728" s="8" t="s">
        <v>316</v>
      </c>
      <c r="G6728" s="1">
        <v>211601</v>
      </c>
      <c r="H6728" s="1">
        <f t="shared" si="311"/>
        <v>2856611</v>
      </c>
      <c r="I6728" s="2" t="s">
        <v>1554</v>
      </c>
      <c r="J6728" s="2" t="s">
        <v>2830</v>
      </c>
      <c r="K6728" s="1">
        <f>+VLOOKUP(B6728,[50]Sheet1!$A:$I,7,0)</f>
        <v>2645013</v>
      </c>
      <c r="L6728" s="1">
        <f t="shared" si="310"/>
        <v>3</v>
      </c>
      <c r="M6728" s="6" t="str">
        <f>+VLOOKUP(B6728,[50]Sheet1!$A:$I,9,0)</f>
        <v>3-6/4/2026</v>
      </c>
      <c r="N6728" t="s">
        <v>8377</v>
      </c>
      <c r="R6728" s="4"/>
    </row>
    <row r="6729" spans="1:18" hidden="1" x14ac:dyDescent="0.2">
      <c r="A6729" s="6">
        <v>46104</v>
      </c>
      <c r="B6729" s="45">
        <v>21640</v>
      </c>
      <c r="C6729" s="2" t="s">
        <v>7954</v>
      </c>
      <c r="D6729" s="2" t="s">
        <v>8310</v>
      </c>
      <c r="E6729" s="1">
        <v>11577496</v>
      </c>
      <c r="F6729" s="8" t="s">
        <v>316</v>
      </c>
      <c r="G6729" s="1">
        <v>926200</v>
      </c>
      <c r="H6729" s="1">
        <f t="shared" si="311"/>
        <v>12503696</v>
      </c>
      <c r="I6729" s="2" t="s">
        <v>1893</v>
      </c>
      <c r="J6729" s="2" t="s">
        <v>375</v>
      </c>
      <c r="K6729" s="1">
        <f>+VLOOKUP(B6729,[50]Sheet1!$A:$I,7,0)</f>
        <v>11577500</v>
      </c>
      <c r="L6729" s="1">
        <f t="shared" si="310"/>
        <v>4</v>
      </c>
      <c r="M6729" s="6" t="str">
        <f>+VLOOKUP(B6729,[50]Sheet1!$A:$I,9,0)</f>
        <v>3-6/4/2026</v>
      </c>
      <c r="N6729" t="s">
        <v>8377</v>
      </c>
      <c r="R6729" s="4"/>
    </row>
    <row r="6730" spans="1:18" hidden="1" x14ac:dyDescent="0.2">
      <c r="A6730" s="6">
        <v>46101</v>
      </c>
      <c r="B6730" s="45">
        <v>20781</v>
      </c>
      <c r="C6730" s="2" t="s">
        <v>7954</v>
      </c>
      <c r="D6730" s="2" t="s">
        <v>8311</v>
      </c>
      <c r="E6730" s="1">
        <v>6429540</v>
      </c>
      <c r="F6730" s="8" t="s">
        <v>316</v>
      </c>
      <c r="G6730" s="1">
        <v>514363</v>
      </c>
      <c r="H6730" s="1">
        <f t="shared" si="311"/>
        <v>6943903</v>
      </c>
      <c r="I6730" s="2" t="s">
        <v>2355</v>
      </c>
      <c r="J6730" s="2" t="s">
        <v>2013</v>
      </c>
      <c r="K6730" s="1">
        <f>+VLOOKUP(B6730,[50]Sheet1!$A:$I,7,0)</f>
        <v>6429538</v>
      </c>
      <c r="L6730" s="1">
        <f t="shared" ref="L6730:L6793" si="312">+K6730-E6730</f>
        <v>-2</v>
      </c>
      <c r="M6730" s="6" t="str">
        <f>+VLOOKUP(B6730,[50]Sheet1!$A:$I,9,0)</f>
        <v>3-6/4/2026</v>
      </c>
      <c r="N6730" t="s">
        <v>8377</v>
      </c>
      <c r="R6730" s="4"/>
    </row>
    <row r="6731" spans="1:18" hidden="1" x14ac:dyDescent="0.2">
      <c r="A6731" s="6">
        <v>46101</v>
      </c>
      <c r="B6731" s="45">
        <v>20782</v>
      </c>
      <c r="C6731" s="2" t="s">
        <v>7954</v>
      </c>
      <c r="D6731" s="2" t="s">
        <v>8312</v>
      </c>
      <c r="E6731" s="1">
        <v>725000</v>
      </c>
      <c r="F6731" s="8" t="s">
        <v>316</v>
      </c>
      <c r="G6731" s="1">
        <v>58000</v>
      </c>
      <c r="H6731" s="1">
        <f t="shared" si="311"/>
        <v>783000</v>
      </c>
      <c r="I6731" s="2" t="s">
        <v>2355</v>
      </c>
      <c r="J6731" s="2" t="s">
        <v>2013</v>
      </c>
      <c r="K6731" s="1">
        <f>+VLOOKUP(B6731,[50]Sheet1!$A:$I,7,0)</f>
        <v>725000</v>
      </c>
      <c r="L6731" s="1">
        <f t="shared" si="312"/>
        <v>0</v>
      </c>
      <c r="M6731" s="6" t="str">
        <f>+VLOOKUP(B6731,[50]Sheet1!$A:$I,9,0)</f>
        <v>3-6/4/2026</v>
      </c>
      <c r="N6731" t="s">
        <v>8377</v>
      </c>
      <c r="R6731" s="4"/>
    </row>
    <row r="6732" spans="1:18" hidden="1" x14ac:dyDescent="0.2">
      <c r="A6732" s="6">
        <v>46101</v>
      </c>
      <c r="B6732" s="45">
        <v>20783</v>
      </c>
      <c r="C6732" s="2" t="s">
        <v>7954</v>
      </c>
      <c r="D6732" s="2" t="s">
        <v>8313</v>
      </c>
      <c r="E6732" s="1">
        <v>2143180</v>
      </c>
      <c r="F6732" s="8" t="s">
        <v>316</v>
      </c>
      <c r="G6732" s="1">
        <v>171454</v>
      </c>
      <c r="H6732" s="1">
        <f t="shared" si="311"/>
        <v>2314634</v>
      </c>
      <c r="I6732" s="2" t="s">
        <v>1222</v>
      </c>
      <c r="J6732" s="2" t="s">
        <v>915</v>
      </c>
      <c r="K6732" s="1">
        <f>+VLOOKUP(B6732,[50]Sheet1!$A:$I,7,0)</f>
        <v>2143175</v>
      </c>
      <c r="L6732" s="1">
        <f t="shared" si="312"/>
        <v>-5</v>
      </c>
      <c r="M6732" s="6" t="str">
        <f>+VLOOKUP(B6732,[50]Sheet1!$A:$I,9,0)</f>
        <v>3-6/4/2026</v>
      </c>
      <c r="N6732" t="s">
        <v>8377</v>
      </c>
      <c r="R6732" s="4"/>
    </row>
    <row r="6733" spans="1:18" hidden="1" x14ac:dyDescent="0.2">
      <c r="A6733" s="6">
        <v>46104</v>
      </c>
      <c r="B6733" s="45">
        <v>21639</v>
      </c>
      <c r="C6733" s="2" t="s">
        <v>7954</v>
      </c>
      <c r="D6733" s="2" t="s">
        <v>8314</v>
      </c>
      <c r="E6733" s="1">
        <v>1916065</v>
      </c>
      <c r="F6733" s="8" t="s">
        <v>316</v>
      </c>
      <c r="G6733" s="1">
        <v>153285</v>
      </c>
      <c r="H6733" s="1">
        <f t="shared" si="311"/>
        <v>2069350</v>
      </c>
      <c r="I6733" s="2" t="s">
        <v>1893</v>
      </c>
      <c r="J6733" s="2" t="s">
        <v>375</v>
      </c>
      <c r="K6733" s="1">
        <f>+VLOOKUP(B6733,[50]Sheet1!$A:$I,7,0)</f>
        <v>1916063</v>
      </c>
      <c r="L6733" s="1">
        <f t="shared" si="312"/>
        <v>-2</v>
      </c>
      <c r="M6733" s="6" t="str">
        <f>+VLOOKUP(B6733,[50]Sheet1!$A:$I,9,0)</f>
        <v>3-6/4/2026</v>
      </c>
      <c r="N6733" t="s">
        <v>8377</v>
      </c>
      <c r="R6733" s="4"/>
    </row>
    <row r="6734" spans="1:18" x14ac:dyDescent="0.2">
      <c r="A6734" s="6">
        <v>46104</v>
      </c>
      <c r="B6734" s="45">
        <v>21637</v>
      </c>
      <c r="C6734" s="2" t="s">
        <v>7954</v>
      </c>
      <c r="D6734" s="2" t="s">
        <v>8315</v>
      </c>
      <c r="E6734" s="1">
        <v>3683745</v>
      </c>
      <c r="F6734" s="8" t="s">
        <v>316</v>
      </c>
      <c r="G6734" s="1">
        <v>294700</v>
      </c>
      <c r="H6734" s="1">
        <f t="shared" si="311"/>
        <v>3978445</v>
      </c>
      <c r="I6734" s="2" t="s">
        <v>1893</v>
      </c>
      <c r="J6734" s="2" t="s">
        <v>375</v>
      </c>
      <c r="K6734" s="1" t="e">
        <f>+VLOOKUP(B6734,[50]Sheet1!$A:$I,7,0)</f>
        <v>#N/A</v>
      </c>
      <c r="L6734" s="1" t="e">
        <f t="shared" si="312"/>
        <v>#N/A</v>
      </c>
      <c r="M6734" s="6" t="e">
        <f>+VLOOKUP(B6734,[50]Sheet1!$A:$I,9,0)</f>
        <v>#N/A</v>
      </c>
      <c r="R6734" s="4"/>
    </row>
    <row r="6735" spans="1:18" hidden="1" x14ac:dyDescent="0.2">
      <c r="A6735" s="6">
        <v>46104</v>
      </c>
      <c r="B6735" s="45">
        <v>21635</v>
      </c>
      <c r="C6735" s="2" t="s">
        <v>7954</v>
      </c>
      <c r="D6735" s="2" t="s">
        <v>8316</v>
      </c>
      <c r="E6735" s="1">
        <v>1719535</v>
      </c>
      <c r="F6735" s="8" t="s">
        <v>316</v>
      </c>
      <c r="G6735" s="1">
        <v>137563</v>
      </c>
      <c r="H6735" s="1">
        <f t="shared" ref="H6735:H6798" si="313">+E6735+G6735</f>
        <v>1857098</v>
      </c>
      <c r="I6735" s="2" t="s">
        <v>1893</v>
      </c>
      <c r="J6735" s="2" t="s">
        <v>375</v>
      </c>
      <c r="K6735" s="1">
        <f>+VLOOKUP(B6735,[50]Sheet1!$A:$I,7,0)</f>
        <v>1719538</v>
      </c>
      <c r="L6735" s="1">
        <f t="shared" si="312"/>
        <v>3</v>
      </c>
      <c r="M6735" s="6" t="str">
        <f>+VLOOKUP(B6735,[50]Sheet1!$A:$I,9,0)</f>
        <v>3-6/4/2026</v>
      </c>
      <c r="N6735" t="s">
        <v>8377</v>
      </c>
      <c r="R6735" s="4"/>
    </row>
    <row r="6736" spans="1:18" hidden="1" x14ac:dyDescent="0.2">
      <c r="A6736" s="6">
        <v>46104</v>
      </c>
      <c r="B6736" s="45">
        <v>21641</v>
      </c>
      <c r="C6736" s="2" t="s">
        <v>7954</v>
      </c>
      <c r="D6736" s="2" t="s">
        <v>8317</v>
      </c>
      <c r="E6736" s="1">
        <v>3568180</v>
      </c>
      <c r="F6736" s="8" t="s">
        <v>316</v>
      </c>
      <c r="G6736" s="1">
        <v>285454</v>
      </c>
      <c r="H6736" s="1">
        <f t="shared" si="313"/>
        <v>3853634</v>
      </c>
      <c r="I6736" s="2" t="s">
        <v>1893</v>
      </c>
      <c r="J6736" s="2" t="s">
        <v>375</v>
      </c>
      <c r="K6736" s="1">
        <f>+VLOOKUP(B6736,[50]Sheet1!$A:$I,7,0)</f>
        <v>3568175</v>
      </c>
      <c r="L6736" s="1">
        <f t="shared" si="312"/>
        <v>-5</v>
      </c>
      <c r="M6736" s="6" t="str">
        <f>+VLOOKUP(B6736,[50]Sheet1!$A:$I,9,0)</f>
        <v>3-6/4/2026</v>
      </c>
      <c r="N6736" t="s">
        <v>8377</v>
      </c>
      <c r="R6736" s="4"/>
    </row>
    <row r="6737" spans="1:18" hidden="1" x14ac:dyDescent="0.2">
      <c r="A6737" s="6">
        <v>46104</v>
      </c>
      <c r="B6737" s="45">
        <v>21636</v>
      </c>
      <c r="C6737" s="2" t="s">
        <v>7954</v>
      </c>
      <c r="D6737" s="2" t="s">
        <v>8318</v>
      </c>
      <c r="E6737" s="1">
        <v>1970450</v>
      </c>
      <c r="F6737" s="8" t="s">
        <v>316</v>
      </c>
      <c r="G6737" s="1">
        <v>157636</v>
      </c>
      <c r="H6737" s="1">
        <f t="shared" si="313"/>
        <v>2128086</v>
      </c>
      <c r="I6737" s="2" t="s">
        <v>1893</v>
      </c>
      <c r="J6737" s="2" t="s">
        <v>375</v>
      </c>
      <c r="K6737" s="1">
        <f>+VLOOKUP(B6737,[50]Sheet1!$A:$I,7,0)</f>
        <v>1970450</v>
      </c>
      <c r="L6737" s="1">
        <f t="shared" si="312"/>
        <v>0</v>
      </c>
      <c r="M6737" s="6" t="str">
        <f>+VLOOKUP(B6737,[50]Sheet1!$A:$I,9,0)</f>
        <v>3-6/4/2026</v>
      </c>
      <c r="N6737" t="s">
        <v>8377</v>
      </c>
      <c r="R6737" s="4"/>
    </row>
    <row r="6738" spans="1:18" hidden="1" x14ac:dyDescent="0.2">
      <c r="A6738" s="6">
        <v>46104</v>
      </c>
      <c r="B6738" s="45">
        <v>21638</v>
      </c>
      <c r="C6738" s="2" t="s">
        <v>7954</v>
      </c>
      <c r="D6738" s="2" t="s">
        <v>8319</v>
      </c>
      <c r="E6738" s="1">
        <v>1049500</v>
      </c>
      <c r="F6738" s="8" t="s">
        <v>316</v>
      </c>
      <c r="G6738" s="1">
        <v>83960</v>
      </c>
      <c r="H6738" s="1">
        <f t="shared" si="313"/>
        <v>1133460</v>
      </c>
      <c r="I6738" s="2" t="s">
        <v>1893</v>
      </c>
      <c r="J6738" s="2" t="s">
        <v>375</v>
      </c>
      <c r="K6738" s="1">
        <f>+VLOOKUP(B6738,[50]Sheet1!$A:$I,7,0)</f>
        <v>1049500</v>
      </c>
      <c r="L6738" s="1">
        <f t="shared" si="312"/>
        <v>0</v>
      </c>
      <c r="M6738" s="6" t="str">
        <f>+VLOOKUP(B6738,[50]Sheet1!$A:$I,9,0)</f>
        <v>3-6/4/2026</v>
      </c>
      <c r="N6738" t="s">
        <v>8377</v>
      </c>
      <c r="R6738" s="4"/>
    </row>
    <row r="6739" spans="1:18" hidden="1" x14ac:dyDescent="0.2">
      <c r="A6739" s="6">
        <v>46099</v>
      </c>
      <c r="B6739" s="45">
        <v>376</v>
      </c>
      <c r="C6739" s="2" t="s">
        <v>7954</v>
      </c>
      <c r="D6739" s="2" t="s">
        <v>8320</v>
      </c>
      <c r="E6739" s="1">
        <v>-11878250</v>
      </c>
      <c r="F6739" s="8" t="s">
        <v>316</v>
      </c>
      <c r="G6739" s="1">
        <v>-950260</v>
      </c>
      <c r="H6739" s="1">
        <f t="shared" si="313"/>
        <v>-12828510</v>
      </c>
      <c r="I6739" s="2" t="s">
        <v>1893</v>
      </c>
      <c r="J6739" s="2" t="s">
        <v>375</v>
      </c>
      <c r="K6739" s="1" t="e">
        <f>+VLOOKUP(B6739,[50]Sheet1!$A:$I,7,0)</f>
        <v>#N/A</v>
      </c>
      <c r="L6739" s="1" t="e">
        <f t="shared" si="312"/>
        <v>#N/A</v>
      </c>
      <c r="M6739" s="6" t="e">
        <f>+VLOOKUP(B6739,[50]Sheet1!$A:$I,9,0)</f>
        <v>#N/A</v>
      </c>
      <c r="N6739" t="s">
        <v>8378</v>
      </c>
      <c r="R6739" s="4"/>
    </row>
    <row r="6740" spans="1:18" x14ac:dyDescent="0.2">
      <c r="A6740" s="6">
        <v>46099</v>
      </c>
      <c r="B6740" s="45">
        <v>20681</v>
      </c>
      <c r="C6740" s="2" t="s">
        <v>7954</v>
      </c>
      <c r="D6740" s="2" t="s">
        <v>8212</v>
      </c>
      <c r="E6740" s="1">
        <v>11153250</v>
      </c>
      <c r="F6740" s="8" t="s">
        <v>316</v>
      </c>
      <c r="G6740" s="1">
        <v>892260</v>
      </c>
      <c r="H6740" s="1">
        <f t="shared" si="313"/>
        <v>12045510</v>
      </c>
      <c r="I6740" s="2" t="s">
        <v>1893</v>
      </c>
      <c r="J6740" s="2" t="s">
        <v>375</v>
      </c>
      <c r="K6740" s="1" t="e">
        <f>+VLOOKUP(B6740,[50]Sheet1!$A:$I,7,0)</f>
        <v>#N/A</v>
      </c>
      <c r="L6740" s="1" t="e">
        <f t="shared" si="312"/>
        <v>#N/A</v>
      </c>
      <c r="M6740" s="6" t="e">
        <f>+VLOOKUP(B6740,[50]Sheet1!$A:$I,9,0)</f>
        <v>#N/A</v>
      </c>
      <c r="R6740" s="4"/>
    </row>
    <row r="6741" spans="1:18" hidden="1" x14ac:dyDescent="0.2">
      <c r="A6741" s="6">
        <v>46104</v>
      </c>
      <c r="B6741" s="45">
        <v>21587</v>
      </c>
      <c r="C6741" s="2" t="s">
        <v>7954</v>
      </c>
      <c r="D6741" s="2" t="s">
        <v>8321</v>
      </c>
      <c r="E6741" s="1">
        <v>1425000</v>
      </c>
      <c r="F6741" s="8" t="s">
        <v>316</v>
      </c>
      <c r="G6741" s="1">
        <v>114000</v>
      </c>
      <c r="H6741" s="1">
        <f t="shared" si="313"/>
        <v>1539000</v>
      </c>
      <c r="I6741" s="2" t="s">
        <v>2339</v>
      </c>
      <c r="J6741" s="2" t="s">
        <v>1408</v>
      </c>
      <c r="K6741" s="1">
        <f>+VLOOKUP(B6741,[50]Sheet1!$A:$I,7,0)</f>
        <v>1425000</v>
      </c>
      <c r="L6741" s="1">
        <f t="shared" si="312"/>
        <v>0</v>
      </c>
      <c r="M6741" s="6" t="str">
        <f>+VLOOKUP(B6741,[50]Sheet1!$A:$I,9,0)</f>
        <v>3-6/4/2026</v>
      </c>
      <c r="N6741" t="s">
        <v>8377</v>
      </c>
      <c r="R6741" s="4"/>
    </row>
    <row r="6742" spans="1:18" hidden="1" x14ac:dyDescent="0.2">
      <c r="A6742" s="6">
        <v>46104</v>
      </c>
      <c r="B6742" s="45">
        <v>21588</v>
      </c>
      <c r="C6742" s="2" t="s">
        <v>7954</v>
      </c>
      <c r="D6742" s="2" t="s">
        <v>8322</v>
      </c>
      <c r="E6742" s="1">
        <v>1425000</v>
      </c>
      <c r="F6742" s="8" t="s">
        <v>316</v>
      </c>
      <c r="G6742" s="1">
        <v>114000</v>
      </c>
      <c r="H6742" s="1">
        <f t="shared" si="313"/>
        <v>1539000</v>
      </c>
      <c r="I6742" s="2" t="s">
        <v>2339</v>
      </c>
      <c r="J6742" s="2" t="s">
        <v>1408</v>
      </c>
      <c r="K6742" s="1">
        <f>+VLOOKUP(B6742,[50]Sheet1!$A:$I,7,0)</f>
        <v>1425000</v>
      </c>
      <c r="L6742" s="1">
        <f t="shared" si="312"/>
        <v>0</v>
      </c>
      <c r="M6742" s="6" t="str">
        <f>+VLOOKUP(B6742,[50]Sheet1!$A:$I,9,0)</f>
        <v>3-6/4/2026</v>
      </c>
      <c r="N6742" t="s">
        <v>8377</v>
      </c>
      <c r="R6742" s="4"/>
    </row>
    <row r="6743" spans="1:18" hidden="1" x14ac:dyDescent="0.2">
      <c r="A6743" s="6">
        <v>46104</v>
      </c>
      <c r="B6743" s="45">
        <v>21589</v>
      </c>
      <c r="C6743" s="2" t="s">
        <v>7954</v>
      </c>
      <c r="D6743" s="2" t="s">
        <v>8323</v>
      </c>
      <c r="E6743" s="1">
        <v>2099000</v>
      </c>
      <c r="F6743" s="8" t="s">
        <v>316</v>
      </c>
      <c r="G6743" s="1">
        <v>167920</v>
      </c>
      <c r="H6743" s="1">
        <f t="shared" si="313"/>
        <v>2266920</v>
      </c>
      <c r="I6743" s="2" t="s">
        <v>2339</v>
      </c>
      <c r="J6743" s="2" t="s">
        <v>1408</v>
      </c>
      <c r="K6743" s="1">
        <f>+VLOOKUP(B6743,[50]Sheet1!$A:$I,7,0)</f>
        <v>2099000</v>
      </c>
      <c r="L6743" s="1">
        <f t="shared" si="312"/>
        <v>0</v>
      </c>
      <c r="M6743" s="6" t="str">
        <f>+VLOOKUP(B6743,[50]Sheet1!$A:$I,9,0)</f>
        <v>3-6/4/2026</v>
      </c>
      <c r="N6743" t="s">
        <v>8377</v>
      </c>
      <c r="R6743" s="4"/>
    </row>
    <row r="6744" spans="1:18" hidden="1" x14ac:dyDescent="0.2">
      <c r="A6744" s="6">
        <v>46104</v>
      </c>
      <c r="B6744" s="45">
        <v>21590</v>
      </c>
      <c r="C6744" s="2" t="s">
        <v>7954</v>
      </c>
      <c r="D6744" s="2" t="s">
        <v>8324</v>
      </c>
      <c r="E6744" s="1">
        <v>1216065</v>
      </c>
      <c r="F6744" s="8" t="s">
        <v>316</v>
      </c>
      <c r="G6744" s="1">
        <v>97285</v>
      </c>
      <c r="H6744" s="1">
        <f t="shared" si="313"/>
        <v>1313350</v>
      </c>
      <c r="I6744" s="2" t="s">
        <v>24</v>
      </c>
      <c r="J6744" s="2" t="s">
        <v>349</v>
      </c>
      <c r="K6744" s="1">
        <f>+VLOOKUP(B6744,[50]Sheet1!$A:$I,7,0)</f>
        <v>1216063</v>
      </c>
      <c r="L6744" s="1">
        <f t="shared" si="312"/>
        <v>-2</v>
      </c>
      <c r="M6744" s="6" t="str">
        <f>+VLOOKUP(B6744,[50]Sheet1!$A:$I,9,0)</f>
        <v>3-6/4/2026</v>
      </c>
      <c r="N6744" t="s">
        <v>8377</v>
      </c>
      <c r="R6744" s="4"/>
    </row>
    <row r="6745" spans="1:18" hidden="1" x14ac:dyDescent="0.2">
      <c r="A6745" s="6">
        <v>46104</v>
      </c>
      <c r="B6745" s="45">
        <v>21591</v>
      </c>
      <c r="C6745" s="2" t="s">
        <v>7954</v>
      </c>
      <c r="D6745" s="2" t="s">
        <v>8325</v>
      </c>
      <c r="E6745" s="1">
        <v>3081000</v>
      </c>
      <c r="F6745" s="8" t="s">
        <v>316</v>
      </c>
      <c r="G6745" s="1">
        <v>246480</v>
      </c>
      <c r="H6745" s="1">
        <f t="shared" si="313"/>
        <v>3327480</v>
      </c>
      <c r="I6745" s="2" t="s">
        <v>124</v>
      </c>
      <c r="J6745" s="2" t="s">
        <v>1197</v>
      </c>
      <c r="K6745" s="1">
        <f>+VLOOKUP(B6745,[50]Sheet1!$A:$I,7,0)</f>
        <v>3081000</v>
      </c>
      <c r="L6745" s="1">
        <f t="shared" si="312"/>
        <v>0</v>
      </c>
      <c r="M6745" s="6" t="str">
        <f>+VLOOKUP(B6745,[50]Sheet1!$A:$I,9,0)</f>
        <v>3-6/4/2026</v>
      </c>
      <c r="N6745" t="s">
        <v>8377</v>
      </c>
      <c r="R6745" s="4"/>
    </row>
    <row r="6746" spans="1:18" hidden="1" x14ac:dyDescent="0.2">
      <c r="A6746" s="6">
        <v>46104</v>
      </c>
      <c r="B6746" s="45">
        <v>21592</v>
      </c>
      <c r="C6746" s="2" t="s">
        <v>7954</v>
      </c>
      <c r="D6746" s="2" t="s">
        <v>8326</v>
      </c>
      <c r="E6746" s="1">
        <v>3192680</v>
      </c>
      <c r="F6746" s="8" t="s">
        <v>316</v>
      </c>
      <c r="G6746" s="1">
        <v>255414</v>
      </c>
      <c r="H6746" s="1">
        <f t="shared" si="313"/>
        <v>3448094</v>
      </c>
      <c r="I6746" s="2" t="s">
        <v>2445</v>
      </c>
      <c r="J6746" s="2" t="s">
        <v>1098</v>
      </c>
      <c r="K6746" s="1">
        <f>+VLOOKUP(B6746,[50]Sheet1!$A:$I,7,0)</f>
        <v>3192675</v>
      </c>
      <c r="L6746" s="1">
        <f t="shared" si="312"/>
        <v>-5</v>
      </c>
      <c r="M6746" s="6" t="str">
        <f>+VLOOKUP(B6746,[50]Sheet1!$A:$I,9,0)</f>
        <v>3-6/4/2026</v>
      </c>
      <c r="N6746" t="s">
        <v>8377</v>
      </c>
      <c r="R6746" s="4"/>
    </row>
    <row r="6747" spans="1:18" hidden="1" x14ac:dyDescent="0.2">
      <c r="A6747" s="6">
        <v>46104</v>
      </c>
      <c r="B6747" s="45">
        <v>21593</v>
      </c>
      <c r="C6747" s="2" t="s">
        <v>7954</v>
      </c>
      <c r="D6747" s="2" t="s">
        <v>8327</v>
      </c>
      <c r="E6747" s="1">
        <v>4246065</v>
      </c>
      <c r="F6747" s="8" t="s">
        <v>316</v>
      </c>
      <c r="G6747" s="1">
        <v>339685</v>
      </c>
      <c r="H6747" s="1">
        <f t="shared" si="313"/>
        <v>4585750</v>
      </c>
      <c r="I6747" s="2" t="s">
        <v>944</v>
      </c>
      <c r="J6747" s="2" t="s">
        <v>319</v>
      </c>
      <c r="K6747" s="1">
        <f>+VLOOKUP(B6747,[50]Sheet1!$A:$I,7,0)</f>
        <v>4246063</v>
      </c>
      <c r="L6747" s="1">
        <f t="shared" si="312"/>
        <v>-2</v>
      </c>
      <c r="M6747" s="6" t="str">
        <f>+VLOOKUP(B6747,[50]Sheet1!$A:$I,9,0)</f>
        <v>3-6/4/2026</v>
      </c>
      <c r="N6747" t="s">
        <v>8377</v>
      </c>
      <c r="R6747" s="4"/>
    </row>
    <row r="6748" spans="1:18" hidden="1" x14ac:dyDescent="0.2">
      <c r="A6748" s="6">
        <v>46104</v>
      </c>
      <c r="B6748" s="45">
        <v>21594</v>
      </c>
      <c r="C6748" s="2" t="s">
        <v>7954</v>
      </c>
      <c r="D6748" s="2" t="s">
        <v>8328</v>
      </c>
      <c r="E6748" s="1">
        <v>1926830</v>
      </c>
      <c r="F6748" s="8" t="s">
        <v>316</v>
      </c>
      <c r="G6748" s="1">
        <v>154146</v>
      </c>
      <c r="H6748" s="1">
        <f t="shared" si="313"/>
        <v>2080976</v>
      </c>
      <c r="I6748" s="2" t="s">
        <v>1900</v>
      </c>
      <c r="J6748" s="2" t="s">
        <v>441</v>
      </c>
      <c r="K6748" s="1">
        <f>+VLOOKUP(B6748,[50]Sheet1!$A:$I,7,0)</f>
        <v>1926825</v>
      </c>
      <c r="L6748" s="1">
        <f t="shared" si="312"/>
        <v>-5</v>
      </c>
      <c r="M6748" s="6" t="str">
        <f>+VLOOKUP(B6748,[50]Sheet1!$A:$I,9,0)</f>
        <v>3-6/4/2026</v>
      </c>
      <c r="N6748" t="s">
        <v>8377</v>
      </c>
      <c r="R6748" s="4"/>
    </row>
    <row r="6749" spans="1:18" hidden="1" x14ac:dyDescent="0.2">
      <c r="A6749" s="6">
        <v>46104</v>
      </c>
      <c r="B6749" s="45">
        <v>21595</v>
      </c>
      <c r="C6749" s="2" t="s">
        <v>7954</v>
      </c>
      <c r="D6749" s="2" t="s">
        <v>8329</v>
      </c>
      <c r="E6749" s="1">
        <v>11543220</v>
      </c>
      <c r="F6749" s="8" t="s">
        <v>316</v>
      </c>
      <c r="G6749" s="1">
        <v>923458</v>
      </c>
      <c r="H6749" s="1">
        <f t="shared" si="313"/>
        <v>12466678</v>
      </c>
      <c r="I6749" s="2" t="s">
        <v>2355</v>
      </c>
      <c r="J6749" s="2" t="s">
        <v>2013</v>
      </c>
      <c r="K6749" s="1">
        <f>+VLOOKUP(B6749,[50]Sheet1!$A:$I,7,0)</f>
        <v>11543225</v>
      </c>
      <c r="L6749" s="1">
        <f t="shared" si="312"/>
        <v>5</v>
      </c>
      <c r="M6749" s="6" t="str">
        <f>+VLOOKUP(B6749,[50]Sheet1!$A:$I,9,0)</f>
        <v>3-6/4/2026</v>
      </c>
      <c r="N6749" t="s">
        <v>8377</v>
      </c>
      <c r="R6749" s="4"/>
    </row>
    <row r="6750" spans="1:18" hidden="1" x14ac:dyDescent="0.2">
      <c r="A6750" s="6">
        <v>46104</v>
      </c>
      <c r="B6750" s="45">
        <v>21596</v>
      </c>
      <c r="C6750" s="2" t="s">
        <v>7954</v>
      </c>
      <c r="D6750" s="2" t="s">
        <v>8330</v>
      </c>
      <c r="E6750" s="1">
        <v>1951830</v>
      </c>
      <c r="F6750" s="8" t="s">
        <v>316</v>
      </c>
      <c r="G6750" s="1">
        <v>156146</v>
      </c>
      <c r="H6750" s="1">
        <f t="shared" si="313"/>
        <v>2107976</v>
      </c>
      <c r="I6750" s="2" t="s">
        <v>2355</v>
      </c>
      <c r="J6750" s="2" t="s">
        <v>2013</v>
      </c>
      <c r="K6750" s="1">
        <f>+VLOOKUP(B6750,[50]Sheet1!$A:$I,7,0)</f>
        <v>1951825</v>
      </c>
      <c r="L6750" s="1">
        <f t="shared" si="312"/>
        <v>-5</v>
      </c>
      <c r="M6750" s="6" t="str">
        <f>+VLOOKUP(B6750,[50]Sheet1!$A:$I,9,0)</f>
        <v>3-6/4/2026</v>
      </c>
      <c r="N6750" t="s">
        <v>8377</v>
      </c>
      <c r="R6750" s="4"/>
    </row>
    <row r="6751" spans="1:18" hidden="1" x14ac:dyDescent="0.2">
      <c r="A6751" s="6">
        <v>46104</v>
      </c>
      <c r="B6751" s="45">
        <v>21597</v>
      </c>
      <c r="C6751" s="2" t="s">
        <v>7954</v>
      </c>
      <c r="D6751" s="2" t="s">
        <v>8331</v>
      </c>
      <c r="E6751" s="1">
        <v>5328880</v>
      </c>
      <c r="F6751" s="8" t="s">
        <v>316</v>
      </c>
      <c r="G6751" s="1">
        <v>426310</v>
      </c>
      <c r="H6751" s="1">
        <f t="shared" si="313"/>
        <v>5755190</v>
      </c>
      <c r="I6751" s="2" t="s">
        <v>2119</v>
      </c>
      <c r="J6751" s="2" t="s">
        <v>1150</v>
      </c>
      <c r="K6751" s="1">
        <f>+VLOOKUP(B6751,[50]Sheet1!$A:$I,7,0)</f>
        <v>5328875</v>
      </c>
      <c r="L6751" s="1">
        <f t="shared" si="312"/>
        <v>-5</v>
      </c>
      <c r="M6751" s="6" t="str">
        <f>+VLOOKUP(B6751,[50]Sheet1!$A:$I,9,0)</f>
        <v>3-6/4/2026</v>
      </c>
      <c r="N6751" t="s">
        <v>8377</v>
      </c>
      <c r="R6751" s="4"/>
    </row>
    <row r="6752" spans="1:18" hidden="1" x14ac:dyDescent="0.2">
      <c r="A6752" s="6">
        <v>46106</v>
      </c>
      <c r="B6752" s="45">
        <v>22770</v>
      </c>
      <c r="C6752" s="2" t="s">
        <v>7954</v>
      </c>
      <c r="D6752" s="2" t="s">
        <v>8332</v>
      </c>
      <c r="E6752" s="1">
        <v>700000</v>
      </c>
      <c r="F6752" s="8" t="s">
        <v>316</v>
      </c>
      <c r="G6752" s="1">
        <v>56000</v>
      </c>
      <c r="H6752" s="1">
        <f t="shared" si="313"/>
        <v>756000</v>
      </c>
      <c r="I6752" s="2" t="s">
        <v>1893</v>
      </c>
      <c r="J6752" s="2" t="s">
        <v>375</v>
      </c>
      <c r="K6752" s="1">
        <f>+VLOOKUP(B6752,[50]Sheet1!$A:$I,7,0)</f>
        <v>700000</v>
      </c>
      <c r="L6752" s="1">
        <f t="shared" si="312"/>
        <v>0</v>
      </c>
      <c r="M6752" s="6" t="str">
        <f>+VLOOKUP(B6752,[50]Sheet1!$A:$I,9,0)</f>
        <v>3-6/4/2026</v>
      </c>
      <c r="N6752" t="s">
        <v>8377</v>
      </c>
      <c r="R6752" s="4"/>
    </row>
    <row r="6753" spans="1:18" hidden="1" x14ac:dyDescent="0.2">
      <c r="A6753" s="6">
        <v>46105</v>
      </c>
      <c r="B6753" s="45">
        <v>21692</v>
      </c>
      <c r="C6753" s="2" t="s">
        <v>7954</v>
      </c>
      <c r="D6753" s="2" t="s">
        <v>8333</v>
      </c>
      <c r="E6753" s="1">
        <v>7434860</v>
      </c>
      <c r="F6753" s="8" t="s">
        <v>316</v>
      </c>
      <c r="G6753" s="1">
        <v>594789</v>
      </c>
      <c r="H6753" s="1">
        <f t="shared" si="313"/>
        <v>8029649</v>
      </c>
      <c r="I6753" s="2" t="s">
        <v>2355</v>
      </c>
      <c r="J6753" s="2" t="s">
        <v>2013</v>
      </c>
      <c r="K6753" s="1">
        <f>+VLOOKUP(B6753,[50]Sheet1!$A:$I,7,0)</f>
        <v>7434863</v>
      </c>
      <c r="L6753" s="1">
        <f t="shared" si="312"/>
        <v>3</v>
      </c>
      <c r="M6753" s="6" t="str">
        <f>+VLOOKUP(B6753,[50]Sheet1!$A:$I,9,0)</f>
        <v>3-6/4/2026</v>
      </c>
      <c r="N6753" t="s">
        <v>8377</v>
      </c>
      <c r="R6753" s="4"/>
    </row>
    <row r="6754" spans="1:18" hidden="1" x14ac:dyDescent="0.2">
      <c r="A6754" s="6">
        <v>46105</v>
      </c>
      <c r="B6754" s="45">
        <v>21693</v>
      </c>
      <c r="C6754" s="2" t="s">
        <v>7954</v>
      </c>
      <c r="D6754" s="2" t="s">
        <v>8334</v>
      </c>
      <c r="E6754" s="1">
        <v>725000</v>
      </c>
      <c r="F6754" s="8" t="s">
        <v>316</v>
      </c>
      <c r="G6754" s="1">
        <v>58000</v>
      </c>
      <c r="H6754" s="1">
        <f t="shared" si="313"/>
        <v>783000</v>
      </c>
      <c r="I6754" s="2" t="s">
        <v>2355</v>
      </c>
      <c r="J6754" s="2" t="s">
        <v>2013</v>
      </c>
      <c r="K6754" s="1">
        <f>+VLOOKUP(B6754,[50]Sheet1!$A:$I,7,0)</f>
        <v>725000</v>
      </c>
      <c r="L6754" s="1">
        <f t="shared" si="312"/>
        <v>0</v>
      </c>
      <c r="M6754" s="6" t="str">
        <f>+VLOOKUP(B6754,[50]Sheet1!$A:$I,9,0)</f>
        <v>3-6/4/2026</v>
      </c>
      <c r="N6754" t="s">
        <v>8377</v>
      </c>
      <c r="R6754" s="4"/>
    </row>
    <row r="6755" spans="1:18" x14ac:dyDescent="0.2">
      <c r="A6755" s="6">
        <v>46107</v>
      </c>
      <c r="B6755" s="45">
        <v>22888</v>
      </c>
      <c r="C6755" s="2" t="s">
        <v>7954</v>
      </c>
      <c r="D6755" s="2" t="s">
        <v>8335</v>
      </c>
      <c r="E6755" s="1">
        <v>4353780</v>
      </c>
      <c r="F6755" s="8" t="s">
        <v>316</v>
      </c>
      <c r="G6755" s="1">
        <v>348302</v>
      </c>
      <c r="H6755" s="1">
        <f t="shared" si="313"/>
        <v>4702082</v>
      </c>
      <c r="I6755" s="2" t="s">
        <v>2818</v>
      </c>
      <c r="J6755" s="2" t="s">
        <v>364</v>
      </c>
      <c r="K6755" s="1" t="e">
        <f>+VLOOKUP(B6755,[50]Sheet1!$A:$I,7,0)</f>
        <v>#N/A</v>
      </c>
      <c r="L6755" s="1" t="e">
        <f t="shared" si="312"/>
        <v>#N/A</v>
      </c>
      <c r="M6755" s="6" t="e">
        <f>+VLOOKUP(B6755,[50]Sheet1!$A:$I,9,0)</f>
        <v>#N/A</v>
      </c>
      <c r="R6755" s="4"/>
    </row>
    <row r="6756" spans="1:18" x14ac:dyDescent="0.2">
      <c r="A6756" s="6">
        <v>46107</v>
      </c>
      <c r="B6756" s="45">
        <v>22889</v>
      </c>
      <c r="C6756" s="2" t="s">
        <v>7954</v>
      </c>
      <c r="D6756" s="2" t="s">
        <v>8336</v>
      </c>
      <c r="E6756" s="1">
        <v>2143180</v>
      </c>
      <c r="F6756" s="8" t="s">
        <v>316</v>
      </c>
      <c r="G6756" s="1">
        <v>171454</v>
      </c>
      <c r="H6756" s="1">
        <f t="shared" si="313"/>
        <v>2314634</v>
      </c>
      <c r="I6756" s="2" t="s">
        <v>1554</v>
      </c>
      <c r="J6756" s="2" t="s">
        <v>2830</v>
      </c>
      <c r="K6756" s="1" t="e">
        <f>+VLOOKUP(B6756,[50]Sheet1!$A:$I,7,0)</f>
        <v>#N/A</v>
      </c>
      <c r="L6756" s="1" t="e">
        <f t="shared" si="312"/>
        <v>#N/A</v>
      </c>
      <c r="M6756" s="6" t="e">
        <f>+VLOOKUP(B6756,[50]Sheet1!$A:$I,9,0)</f>
        <v>#N/A</v>
      </c>
      <c r="R6756" s="4"/>
    </row>
    <row r="6757" spans="1:18" x14ac:dyDescent="0.2">
      <c r="A6757" s="6">
        <v>46107</v>
      </c>
      <c r="B6757" s="45">
        <v>22890</v>
      </c>
      <c r="C6757" s="2" t="s">
        <v>7954</v>
      </c>
      <c r="D6757" s="2" t="s">
        <v>8337</v>
      </c>
      <c r="E6757" s="1">
        <v>2143180</v>
      </c>
      <c r="F6757" s="8" t="s">
        <v>316</v>
      </c>
      <c r="G6757" s="1">
        <v>171454</v>
      </c>
      <c r="H6757" s="1">
        <f t="shared" si="313"/>
        <v>2314634</v>
      </c>
      <c r="I6757" s="2" t="s">
        <v>1796</v>
      </c>
      <c r="J6757" s="2" t="s">
        <v>913</v>
      </c>
      <c r="K6757" s="1" t="e">
        <f>+VLOOKUP(B6757,[50]Sheet1!$A:$I,7,0)</f>
        <v>#N/A</v>
      </c>
      <c r="L6757" s="1" t="e">
        <f t="shared" si="312"/>
        <v>#N/A</v>
      </c>
      <c r="M6757" s="6" t="e">
        <f>+VLOOKUP(B6757,[50]Sheet1!$A:$I,9,0)</f>
        <v>#N/A</v>
      </c>
      <c r="R6757" s="4"/>
    </row>
    <row r="6758" spans="1:18" x14ac:dyDescent="0.2">
      <c r="A6758" s="6">
        <v>46112</v>
      </c>
      <c r="B6758" s="45">
        <v>23309</v>
      </c>
      <c r="C6758" s="2" t="s">
        <v>7954</v>
      </c>
      <c r="D6758" s="2" t="s">
        <v>8338</v>
      </c>
      <c r="E6758" s="1">
        <v>725000</v>
      </c>
      <c r="F6758" s="8" t="s">
        <v>316</v>
      </c>
      <c r="G6758" s="1">
        <v>58000</v>
      </c>
      <c r="H6758" s="1">
        <f t="shared" si="313"/>
        <v>783000</v>
      </c>
      <c r="I6758" s="2" t="s">
        <v>1893</v>
      </c>
      <c r="J6758" s="2" t="s">
        <v>375</v>
      </c>
      <c r="K6758" s="1" t="e">
        <f>+VLOOKUP(B6758,[50]Sheet1!$A:$I,7,0)</f>
        <v>#N/A</v>
      </c>
      <c r="L6758" s="1" t="e">
        <f t="shared" si="312"/>
        <v>#N/A</v>
      </c>
      <c r="M6758" s="6" t="e">
        <f>+VLOOKUP(B6758,[50]Sheet1!$A:$I,9,0)</f>
        <v>#N/A</v>
      </c>
      <c r="R6758" s="4"/>
    </row>
    <row r="6759" spans="1:18" x14ac:dyDescent="0.2">
      <c r="A6759" s="6">
        <v>46112</v>
      </c>
      <c r="B6759" s="45">
        <v>23310</v>
      </c>
      <c r="C6759" s="2" t="s">
        <v>7954</v>
      </c>
      <c r="D6759" s="2" t="s">
        <v>8339</v>
      </c>
      <c r="E6759" s="1">
        <v>2143180</v>
      </c>
      <c r="F6759" s="8" t="s">
        <v>316</v>
      </c>
      <c r="G6759" s="1">
        <v>171454</v>
      </c>
      <c r="H6759" s="1">
        <f t="shared" si="313"/>
        <v>2314634</v>
      </c>
      <c r="I6759" s="2" t="s">
        <v>1893</v>
      </c>
      <c r="J6759" s="2" t="s">
        <v>375</v>
      </c>
      <c r="K6759" s="1" t="e">
        <f>+VLOOKUP(B6759,[50]Sheet1!$A:$I,7,0)</f>
        <v>#N/A</v>
      </c>
      <c r="L6759" s="1" t="e">
        <f t="shared" si="312"/>
        <v>#N/A</v>
      </c>
      <c r="M6759" s="6" t="e">
        <f>+VLOOKUP(B6759,[50]Sheet1!$A:$I,9,0)</f>
        <v>#N/A</v>
      </c>
      <c r="R6759" s="4"/>
    </row>
    <row r="6760" spans="1:18" x14ac:dyDescent="0.2">
      <c r="A6760" s="6">
        <v>46107</v>
      </c>
      <c r="B6760" s="45">
        <v>22891</v>
      </c>
      <c r="C6760" s="2" t="s">
        <v>7954</v>
      </c>
      <c r="D6760" s="2" t="s">
        <v>8340</v>
      </c>
      <c r="E6760" s="1">
        <v>1425000</v>
      </c>
      <c r="F6760" s="8" t="s">
        <v>316</v>
      </c>
      <c r="G6760" s="1">
        <v>114000</v>
      </c>
      <c r="H6760" s="1">
        <f t="shared" si="313"/>
        <v>1539000</v>
      </c>
      <c r="I6760" s="2" t="s">
        <v>1222</v>
      </c>
      <c r="J6760" s="2" t="s">
        <v>915</v>
      </c>
      <c r="K6760" s="1" t="e">
        <f>+VLOOKUP(B6760,[50]Sheet1!$A:$I,7,0)</f>
        <v>#N/A</v>
      </c>
      <c r="L6760" s="1" t="e">
        <f t="shared" si="312"/>
        <v>#N/A</v>
      </c>
      <c r="M6760" s="6" t="e">
        <f>+VLOOKUP(B6760,[50]Sheet1!$A:$I,9,0)</f>
        <v>#N/A</v>
      </c>
      <c r="R6760" s="4"/>
    </row>
    <row r="6761" spans="1:18" x14ac:dyDescent="0.2">
      <c r="A6761" s="6">
        <v>46112</v>
      </c>
      <c r="B6761" s="45">
        <v>24176</v>
      </c>
      <c r="C6761" s="2" t="s">
        <v>7954</v>
      </c>
      <c r="D6761" s="2" t="s">
        <v>8341</v>
      </c>
      <c r="E6761" s="1">
        <v>851830</v>
      </c>
      <c r="F6761" s="8" t="s">
        <v>316</v>
      </c>
      <c r="G6761" s="1">
        <v>68146</v>
      </c>
      <c r="H6761" s="1">
        <f t="shared" si="313"/>
        <v>919976</v>
      </c>
      <c r="I6761" s="2" t="s">
        <v>2355</v>
      </c>
      <c r="J6761" s="2" t="s">
        <v>2013</v>
      </c>
      <c r="K6761" s="1" t="e">
        <f>+VLOOKUP(B6761,[50]Sheet1!$A:$I,7,0)</f>
        <v>#N/A</v>
      </c>
      <c r="L6761" s="1" t="e">
        <f t="shared" si="312"/>
        <v>#N/A</v>
      </c>
      <c r="M6761" s="6" t="e">
        <f>+VLOOKUP(B6761,[50]Sheet1!$A:$I,9,0)</f>
        <v>#N/A</v>
      </c>
      <c r="R6761" s="4"/>
    </row>
    <row r="6762" spans="1:18" x14ac:dyDescent="0.2">
      <c r="A6762" s="6">
        <v>46112</v>
      </c>
      <c r="B6762" s="45">
        <v>24177</v>
      </c>
      <c r="C6762" s="2" t="s">
        <v>7954</v>
      </c>
      <c r="D6762" s="2" t="s">
        <v>8342</v>
      </c>
      <c r="E6762" s="1">
        <v>2099000</v>
      </c>
      <c r="F6762" s="8" t="s">
        <v>316</v>
      </c>
      <c r="G6762" s="1">
        <v>167920</v>
      </c>
      <c r="H6762" s="1">
        <f t="shared" si="313"/>
        <v>2266920</v>
      </c>
      <c r="I6762" s="2" t="s">
        <v>2355</v>
      </c>
      <c r="J6762" s="2" t="s">
        <v>2013</v>
      </c>
      <c r="K6762" s="1" t="e">
        <f>+VLOOKUP(B6762,[50]Sheet1!$A:$I,7,0)</f>
        <v>#N/A</v>
      </c>
      <c r="L6762" s="1" t="e">
        <f t="shared" si="312"/>
        <v>#N/A</v>
      </c>
      <c r="M6762" s="6" t="e">
        <f>+VLOOKUP(B6762,[50]Sheet1!$A:$I,9,0)</f>
        <v>#N/A</v>
      </c>
      <c r="R6762" s="4"/>
    </row>
    <row r="6763" spans="1:18" hidden="1" x14ac:dyDescent="0.2">
      <c r="A6763" s="6">
        <v>46112</v>
      </c>
      <c r="B6763" s="45">
        <v>23250</v>
      </c>
      <c r="C6763" s="2" t="s">
        <v>7954</v>
      </c>
      <c r="D6763" s="2" t="s">
        <v>8343</v>
      </c>
      <c r="E6763" s="1">
        <v>850801</v>
      </c>
      <c r="F6763" s="8" t="s">
        <v>316</v>
      </c>
      <c r="G6763" s="1">
        <v>68064</v>
      </c>
      <c r="H6763" s="1">
        <f t="shared" si="313"/>
        <v>918865</v>
      </c>
      <c r="I6763" s="2" t="s">
        <v>1893</v>
      </c>
      <c r="J6763" s="2" t="s">
        <v>375</v>
      </c>
      <c r="K6763" s="1">
        <f>+VLOOKUP(B6763,[50]Sheet1!$A:$I,7,0)</f>
        <v>850800</v>
      </c>
      <c r="L6763" s="1">
        <f t="shared" si="312"/>
        <v>-1</v>
      </c>
      <c r="M6763" s="6" t="str">
        <f>+VLOOKUP(B6763,[50]Sheet1!$A:$I,9,0)</f>
        <v>3-6/4/2026</v>
      </c>
      <c r="N6763" t="s">
        <v>8377</v>
      </c>
      <c r="R6763" s="4"/>
    </row>
    <row r="6764" spans="1:18" x14ac:dyDescent="0.2">
      <c r="A6764" s="6">
        <v>46112</v>
      </c>
      <c r="B6764" s="45">
        <v>23980</v>
      </c>
      <c r="C6764" s="2" t="s">
        <v>7954</v>
      </c>
      <c r="D6764" s="2" t="s">
        <v>8344</v>
      </c>
      <c r="E6764" s="1">
        <v>1939366</v>
      </c>
      <c r="F6764" s="8" t="s">
        <v>316</v>
      </c>
      <c r="G6764" s="1">
        <v>155149</v>
      </c>
      <c r="H6764" s="1">
        <f t="shared" si="313"/>
        <v>2094515</v>
      </c>
      <c r="I6764" s="2" t="s">
        <v>1893</v>
      </c>
      <c r="J6764" s="2" t="s">
        <v>375</v>
      </c>
      <c r="K6764" s="1" t="e">
        <f>+VLOOKUP(B6764,[50]Sheet1!$A:$I,7,0)</f>
        <v>#N/A</v>
      </c>
      <c r="L6764" s="1" t="e">
        <f t="shared" si="312"/>
        <v>#N/A</v>
      </c>
      <c r="M6764" s="6" t="e">
        <f>+VLOOKUP(B6764,[50]Sheet1!$A:$I,9,0)</f>
        <v>#N/A</v>
      </c>
      <c r="R6764" s="4"/>
    </row>
    <row r="6765" spans="1:18" hidden="1" x14ac:dyDescent="0.2">
      <c r="A6765" s="6">
        <v>46112</v>
      </c>
      <c r="B6765" s="45">
        <v>23252</v>
      </c>
      <c r="C6765" s="2" t="s">
        <v>7954</v>
      </c>
      <c r="D6765" s="2" t="s">
        <v>8345</v>
      </c>
      <c r="E6765" s="1">
        <v>5247500</v>
      </c>
      <c r="F6765" s="8" t="s">
        <v>316</v>
      </c>
      <c r="G6765" s="1">
        <v>419800</v>
      </c>
      <c r="H6765" s="1">
        <f t="shared" si="313"/>
        <v>5667300</v>
      </c>
      <c r="I6765" s="2" t="s">
        <v>1893</v>
      </c>
      <c r="J6765" s="2" t="s">
        <v>375</v>
      </c>
      <c r="K6765" s="1">
        <f>+VLOOKUP(B6765,[50]Sheet1!$A:$I,7,0)</f>
        <v>5247500</v>
      </c>
      <c r="L6765" s="1">
        <f t="shared" si="312"/>
        <v>0</v>
      </c>
      <c r="M6765" s="6" t="str">
        <f>+VLOOKUP(B6765,[50]Sheet1!$A:$I,9,0)</f>
        <v>3-6/4/2026</v>
      </c>
      <c r="N6765" t="s">
        <v>8377</v>
      </c>
      <c r="R6765" s="4"/>
    </row>
    <row r="6766" spans="1:18" hidden="1" x14ac:dyDescent="0.2">
      <c r="A6766" s="6">
        <v>46112</v>
      </c>
      <c r="B6766" s="45">
        <v>23251</v>
      </c>
      <c r="C6766" s="2" t="s">
        <v>7954</v>
      </c>
      <c r="D6766" s="2" t="s">
        <v>8346</v>
      </c>
      <c r="E6766" s="1">
        <v>5247500</v>
      </c>
      <c r="F6766" s="8" t="s">
        <v>316</v>
      </c>
      <c r="G6766" s="1">
        <v>419800</v>
      </c>
      <c r="H6766" s="1">
        <f t="shared" si="313"/>
        <v>5667300</v>
      </c>
      <c r="I6766" s="2" t="s">
        <v>1893</v>
      </c>
      <c r="J6766" s="2" t="s">
        <v>375</v>
      </c>
      <c r="K6766" s="1">
        <f>+VLOOKUP(B6766,[50]Sheet1!$A:$I,7,0)</f>
        <v>5247500</v>
      </c>
      <c r="L6766" s="1">
        <f t="shared" si="312"/>
        <v>0</v>
      </c>
      <c r="M6766" s="6" t="str">
        <f>+VLOOKUP(B6766,[50]Sheet1!$A:$I,9,0)</f>
        <v>3-6/4/2026</v>
      </c>
      <c r="N6766" t="s">
        <v>8377</v>
      </c>
      <c r="R6766" s="4"/>
    </row>
    <row r="6767" spans="1:18" hidden="1" x14ac:dyDescent="0.2">
      <c r="A6767" s="6">
        <v>46112</v>
      </c>
      <c r="B6767" s="45">
        <v>23256</v>
      </c>
      <c r="C6767" s="2" t="s">
        <v>7954</v>
      </c>
      <c r="D6767" s="2" t="s">
        <v>8347</v>
      </c>
      <c r="E6767" s="1">
        <v>1870084</v>
      </c>
      <c r="F6767" s="8" t="s">
        <v>316</v>
      </c>
      <c r="G6767" s="1">
        <v>149607</v>
      </c>
      <c r="H6767" s="1">
        <f t="shared" si="313"/>
        <v>2019691</v>
      </c>
      <c r="I6767" s="2" t="s">
        <v>2445</v>
      </c>
      <c r="J6767" s="2" t="s">
        <v>1098</v>
      </c>
      <c r="K6767" s="1">
        <f>+VLOOKUP(B6767,[50]Sheet1!$A:$I,7,0)</f>
        <v>1870088</v>
      </c>
      <c r="L6767" s="1">
        <f t="shared" si="312"/>
        <v>4</v>
      </c>
      <c r="M6767" s="6" t="str">
        <f>+VLOOKUP(B6767,[50]Sheet1!$A:$I,9,0)</f>
        <v>3-6/4/2026</v>
      </c>
      <c r="N6767" t="s">
        <v>8377</v>
      </c>
      <c r="R6767" s="4"/>
    </row>
    <row r="6768" spans="1:18" hidden="1" x14ac:dyDescent="0.2">
      <c r="A6768" s="6">
        <v>46112</v>
      </c>
      <c r="B6768" s="45">
        <v>23257</v>
      </c>
      <c r="C6768" s="2" t="s">
        <v>7954</v>
      </c>
      <c r="D6768" s="2" t="s">
        <v>8348</v>
      </c>
      <c r="E6768" s="1">
        <v>2705500</v>
      </c>
      <c r="F6768" s="8" t="s">
        <v>316</v>
      </c>
      <c r="G6768" s="1">
        <v>216440</v>
      </c>
      <c r="H6768" s="1">
        <f t="shared" si="313"/>
        <v>2921940</v>
      </c>
      <c r="I6768" s="2" t="s">
        <v>2339</v>
      </c>
      <c r="J6768" s="2" t="s">
        <v>1408</v>
      </c>
      <c r="K6768" s="1">
        <f>+VLOOKUP(B6768,[50]Sheet1!$A:$I,7,0)</f>
        <v>2705500</v>
      </c>
      <c r="L6768" s="1">
        <f t="shared" si="312"/>
        <v>0</v>
      </c>
      <c r="M6768" s="6" t="str">
        <f>+VLOOKUP(B6768,[50]Sheet1!$A:$I,9,0)</f>
        <v>3-6/4/2026</v>
      </c>
      <c r="N6768" t="s">
        <v>8377</v>
      </c>
      <c r="R6768" s="4"/>
    </row>
    <row r="6769" spans="1:18" hidden="1" x14ac:dyDescent="0.2">
      <c r="A6769" s="6">
        <v>46112</v>
      </c>
      <c r="B6769" s="45">
        <v>23258</v>
      </c>
      <c r="C6769" s="2" t="s">
        <v>7954</v>
      </c>
      <c r="D6769" s="2" t="s">
        <v>8349</v>
      </c>
      <c r="E6769" s="1">
        <v>700000</v>
      </c>
      <c r="F6769" s="8" t="s">
        <v>316</v>
      </c>
      <c r="G6769" s="1">
        <v>56000</v>
      </c>
      <c r="H6769" s="1">
        <f t="shared" si="313"/>
        <v>756000</v>
      </c>
      <c r="I6769" s="2" t="s">
        <v>24</v>
      </c>
      <c r="J6769" s="2" t="s">
        <v>349</v>
      </c>
      <c r="K6769" s="1">
        <f>+VLOOKUP(B6769,[50]Sheet1!$A:$I,7,0)</f>
        <v>700000</v>
      </c>
      <c r="L6769" s="1">
        <f t="shared" si="312"/>
        <v>0</v>
      </c>
      <c r="M6769" s="6" t="str">
        <f>+VLOOKUP(B6769,[50]Sheet1!$A:$I,9,0)</f>
        <v>3-6/4/2026</v>
      </c>
      <c r="N6769" t="s">
        <v>8377</v>
      </c>
      <c r="R6769" s="4"/>
    </row>
    <row r="6770" spans="1:18" hidden="1" x14ac:dyDescent="0.2">
      <c r="A6770" s="6">
        <v>46112</v>
      </c>
      <c r="B6770" s="45">
        <v>23259</v>
      </c>
      <c r="C6770" s="2" t="s">
        <v>7954</v>
      </c>
      <c r="D6770" s="2" t="s">
        <v>8350</v>
      </c>
      <c r="E6770" s="1">
        <v>1551330</v>
      </c>
      <c r="F6770" s="8" t="s">
        <v>316</v>
      </c>
      <c r="G6770" s="1">
        <v>124106</v>
      </c>
      <c r="H6770" s="1">
        <f t="shared" si="313"/>
        <v>1675436</v>
      </c>
      <c r="I6770" s="2" t="s">
        <v>124</v>
      </c>
      <c r="J6770" s="2" t="s">
        <v>1197</v>
      </c>
      <c r="K6770" s="1">
        <f>+VLOOKUP(B6770,[50]Sheet1!$A:$I,7,0)</f>
        <v>1551325</v>
      </c>
      <c r="L6770" s="1">
        <f t="shared" si="312"/>
        <v>-5</v>
      </c>
      <c r="M6770" s="6" t="str">
        <f>+VLOOKUP(B6770,[50]Sheet1!$A:$I,9,0)</f>
        <v>3-6/4/2026</v>
      </c>
      <c r="N6770" t="s">
        <v>8377</v>
      </c>
      <c r="R6770" s="4"/>
    </row>
    <row r="6771" spans="1:18" hidden="1" x14ac:dyDescent="0.2">
      <c r="A6771" s="6">
        <v>46112</v>
      </c>
      <c r="B6771" s="45">
        <v>23260</v>
      </c>
      <c r="C6771" s="2" t="s">
        <v>7954</v>
      </c>
      <c r="D6771" s="2" t="s">
        <v>8351</v>
      </c>
      <c r="E6771" s="1">
        <v>1049500</v>
      </c>
      <c r="F6771" s="8" t="s">
        <v>316</v>
      </c>
      <c r="G6771" s="1">
        <v>83960</v>
      </c>
      <c r="H6771" s="1">
        <f t="shared" si="313"/>
        <v>1133460</v>
      </c>
      <c r="I6771" s="2" t="s">
        <v>2445</v>
      </c>
      <c r="J6771" s="2" t="s">
        <v>1098</v>
      </c>
      <c r="K6771" s="1">
        <f>+VLOOKUP(B6771,[50]Sheet1!$A:$I,7,0)</f>
        <v>1049500</v>
      </c>
      <c r="L6771" s="1">
        <f t="shared" si="312"/>
        <v>0</v>
      </c>
      <c r="M6771" s="6" t="str">
        <f>+VLOOKUP(B6771,[50]Sheet1!$A:$I,9,0)</f>
        <v>3-6/4/2026</v>
      </c>
      <c r="N6771" t="s">
        <v>8377</v>
      </c>
      <c r="R6771" s="4"/>
    </row>
    <row r="6772" spans="1:18" hidden="1" x14ac:dyDescent="0.2">
      <c r="A6772" s="6">
        <v>46112</v>
      </c>
      <c r="B6772" s="45">
        <v>23261</v>
      </c>
      <c r="C6772" s="2" t="s">
        <v>7954</v>
      </c>
      <c r="D6772" s="2" t="s">
        <v>8352</v>
      </c>
      <c r="E6772" s="1">
        <v>2893620</v>
      </c>
      <c r="F6772" s="8" t="s">
        <v>316</v>
      </c>
      <c r="G6772" s="1">
        <v>231490</v>
      </c>
      <c r="H6772" s="1">
        <f t="shared" si="313"/>
        <v>3125110</v>
      </c>
      <c r="I6772" s="2" t="s">
        <v>2354</v>
      </c>
      <c r="J6772" s="2" t="s">
        <v>442</v>
      </c>
      <c r="K6772" s="1">
        <f>+VLOOKUP(B6772,[50]Sheet1!$A:$I,7,0)</f>
        <v>2893625</v>
      </c>
      <c r="L6772" s="1">
        <f t="shared" si="312"/>
        <v>5</v>
      </c>
      <c r="M6772" s="6" t="str">
        <f>+VLOOKUP(B6772,[50]Sheet1!$A:$I,9,0)</f>
        <v>3-6/4/2026</v>
      </c>
      <c r="N6772" t="s">
        <v>8377</v>
      </c>
      <c r="R6772" s="4"/>
    </row>
    <row r="6773" spans="1:18" x14ac:dyDescent="0.2">
      <c r="A6773" s="6">
        <v>46112</v>
      </c>
      <c r="B6773" s="45">
        <v>23262</v>
      </c>
      <c r="C6773" s="2" t="s">
        <v>7954</v>
      </c>
      <c r="D6773" s="2" t="s">
        <v>8353</v>
      </c>
      <c r="E6773" s="1">
        <v>4246950</v>
      </c>
      <c r="F6773" s="8" t="s">
        <v>316</v>
      </c>
      <c r="G6773" s="1">
        <v>339756</v>
      </c>
      <c r="H6773" s="1">
        <f t="shared" si="313"/>
        <v>4586706</v>
      </c>
      <c r="I6773" s="2" t="s">
        <v>1554</v>
      </c>
      <c r="J6773" s="2" t="s">
        <v>2830</v>
      </c>
      <c r="K6773" s="1" t="e">
        <f>+VLOOKUP(B6773,[50]Sheet1!$A:$I,7,0)</f>
        <v>#N/A</v>
      </c>
      <c r="L6773" s="1" t="e">
        <f t="shared" si="312"/>
        <v>#N/A</v>
      </c>
      <c r="M6773" s="6" t="e">
        <f>+VLOOKUP(B6773,[50]Sheet1!$A:$I,9,0)</f>
        <v>#N/A</v>
      </c>
      <c r="R6773" s="4"/>
    </row>
    <row r="6774" spans="1:18" hidden="1" x14ac:dyDescent="0.2">
      <c r="A6774" s="6">
        <v>46112</v>
      </c>
      <c r="B6774" s="45">
        <v>23263</v>
      </c>
      <c r="C6774" s="2" t="s">
        <v>7954</v>
      </c>
      <c r="D6774" s="2" t="s">
        <v>8354</v>
      </c>
      <c r="E6774" s="1">
        <v>1719535</v>
      </c>
      <c r="F6774" s="8" t="s">
        <v>316</v>
      </c>
      <c r="G6774" s="1">
        <v>137563</v>
      </c>
      <c r="H6774" s="1">
        <f t="shared" si="313"/>
        <v>1857098</v>
      </c>
      <c r="I6774" s="2" t="s">
        <v>1796</v>
      </c>
      <c r="J6774" s="2" t="s">
        <v>913</v>
      </c>
      <c r="K6774" s="1">
        <f>+VLOOKUP(B6774,[50]Sheet1!$A:$I,7,0)</f>
        <v>1719538</v>
      </c>
      <c r="L6774" s="1">
        <f t="shared" si="312"/>
        <v>3</v>
      </c>
      <c r="M6774" s="6" t="str">
        <f>+VLOOKUP(B6774,[50]Sheet1!$A:$I,9,0)</f>
        <v>3-6/4/2026</v>
      </c>
      <c r="N6774" t="s">
        <v>8377</v>
      </c>
      <c r="R6774" s="4"/>
    </row>
    <row r="6775" spans="1:18" hidden="1" x14ac:dyDescent="0.2">
      <c r="A6775" s="6">
        <v>46112</v>
      </c>
      <c r="B6775" s="45">
        <v>23264</v>
      </c>
      <c r="C6775" s="2" t="s">
        <v>7954</v>
      </c>
      <c r="D6775" s="2" t="s">
        <v>8355</v>
      </c>
      <c r="E6775" s="1">
        <v>1540565</v>
      </c>
      <c r="F6775" s="8" t="s">
        <v>316</v>
      </c>
      <c r="G6775" s="1">
        <v>123245</v>
      </c>
      <c r="H6775" s="1">
        <f t="shared" si="313"/>
        <v>1663810</v>
      </c>
      <c r="I6775" s="2" t="s">
        <v>1796</v>
      </c>
      <c r="J6775" s="2" t="s">
        <v>913</v>
      </c>
      <c r="K6775" s="1">
        <f>+VLOOKUP(B6775,[50]Sheet1!$A:$I,7,0)</f>
        <v>1540563</v>
      </c>
      <c r="L6775" s="1">
        <f t="shared" si="312"/>
        <v>-2</v>
      </c>
      <c r="M6775" s="6" t="str">
        <f>+VLOOKUP(B6775,[50]Sheet1!$A:$I,9,0)</f>
        <v>3-6/4/2026</v>
      </c>
      <c r="N6775" t="s">
        <v>8377</v>
      </c>
      <c r="R6775" s="4"/>
    </row>
    <row r="6776" spans="1:18" hidden="1" x14ac:dyDescent="0.2">
      <c r="A6776" s="6">
        <v>46112</v>
      </c>
      <c r="B6776" s="45">
        <v>23265</v>
      </c>
      <c r="C6776" s="2" t="s">
        <v>7954</v>
      </c>
      <c r="D6776" s="2" t="s">
        <v>8356</v>
      </c>
      <c r="E6776" s="1">
        <v>700000</v>
      </c>
      <c r="F6776" s="8" t="s">
        <v>316</v>
      </c>
      <c r="G6776" s="1">
        <v>56000</v>
      </c>
      <c r="H6776" s="1">
        <f t="shared" si="313"/>
        <v>756000</v>
      </c>
      <c r="I6776" s="2" t="s">
        <v>944</v>
      </c>
      <c r="J6776" s="2" t="s">
        <v>319</v>
      </c>
      <c r="K6776" s="1">
        <f>+VLOOKUP(B6776,[50]Sheet1!$A:$I,7,0)</f>
        <v>700000</v>
      </c>
      <c r="L6776" s="1">
        <f t="shared" si="312"/>
        <v>0</v>
      </c>
      <c r="M6776" s="6" t="str">
        <f>+VLOOKUP(B6776,[50]Sheet1!$A:$I,9,0)</f>
        <v>3-6/4/2026</v>
      </c>
      <c r="N6776" t="s">
        <v>8377</v>
      </c>
      <c r="R6776" s="4"/>
    </row>
    <row r="6777" spans="1:18" hidden="1" x14ac:dyDescent="0.2">
      <c r="A6777" s="6">
        <v>46112</v>
      </c>
      <c r="B6777" s="45">
        <v>23266</v>
      </c>
      <c r="C6777" s="2" t="s">
        <v>7954</v>
      </c>
      <c r="D6777" s="2" t="s">
        <v>8357</v>
      </c>
      <c r="E6777" s="1">
        <v>2143180</v>
      </c>
      <c r="F6777" s="8" t="s">
        <v>316</v>
      </c>
      <c r="G6777" s="1">
        <v>171454</v>
      </c>
      <c r="H6777" s="1">
        <f t="shared" si="313"/>
        <v>2314634</v>
      </c>
      <c r="I6777" s="2" t="s">
        <v>944</v>
      </c>
      <c r="J6777" s="2" t="s">
        <v>319</v>
      </c>
      <c r="K6777" s="1">
        <f>+VLOOKUP(B6777,[50]Sheet1!$A:$I,7,0)</f>
        <v>2143175</v>
      </c>
      <c r="L6777" s="1">
        <f t="shared" si="312"/>
        <v>-5</v>
      </c>
      <c r="M6777" s="6" t="str">
        <f>+VLOOKUP(B6777,[50]Sheet1!$A:$I,9,0)</f>
        <v>3-6/4/2026</v>
      </c>
      <c r="N6777" t="s">
        <v>8377</v>
      </c>
      <c r="R6777" s="4"/>
    </row>
    <row r="6778" spans="1:18" hidden="1" x14ac:dyDescent="0.2">
      <c r="A6778" s="6">
        <v>46112</v>
      </c>
      <c r="B6778" s="45">
        <v>23267</v>
      </c>
      <c r="C6778" s="2" t="s">
        <v>7954</v>
      </c>
      <c r="D6778" s="2" t="s">
        <v>8358</v>
      </c>
      <c r="E6778" s="1">
        <v>2099000</v>
      </c>
      <c r="F6778" s="8" t="s">
        <v>316</v>
      </c>
      <c r="G6778" s="1">
        <v>167920</v>
      </c>
      <c r="H6778" s="1">
        <f t="shared" si="313"/>
        <v>2266920</v>
      </c>
      <c r="I6778" s="2" t="s">
        <v>2339</v>
      </c>
      <c r="J6778" s="2" t="s">
        <v>1408</v>
      </c>
      <c r="K6778" s="1">
        <f>+VLOOKUP(B6778,[50]Sheet1!$A:$I,7,0)</f>
        <v>2099000</v>
      </c>
      <c r="L6778" s="1">
        <f t="shared" si="312"/>
        <v>0</v>
      </c>
      <c r="M6778" s="6" t="str">
        <f>+VLOOKUP(B6778,[50]Sheet1!$A:$I,9,0)</f>
        <v>3-6/4/2026</v>
      </c>
      <c r="N6778" t="s">
        <v>8377</v>
      </c>
      <c r="R6778" s="4"/>
    </row>
    <row r="6779" spans="1:18" hidden="1" x14ac:dyDescent="0.2">
      <c r="A6779" s="6">
        <v>46112</v>
      </c>
      <c r="B6779" s="45">
        <v>23268</v>
      </c>
      <c r="C6779" s="2" t="s">
        <v>7954</v>
      </c>
      <c r="D6779" s="2" t="s">
        <v>8359</v>
      </c>
      <c r="E6779" s="1">
        <v>700000</v>
      </c>
      <c r="F6779" s="8" t="s">
        <v>316</v>
      </c>
      <c r="G6779" s="1">
        <v>56000</v>
      </c>
      <c r="H6779" s="1">
        <f t="shared" si="313"/>
        <v>756000</v>
      </c>
      <c r="I6779" s="2" t="s">
        <v>2339</v>
      </c>
      <c r="J6779" s="2" t="s">
        <v>1408</v>
      </c>
      <c r="K6779" s="1">
        <f>+VLOOKUP(B6779,[50]Sheet1!$A:$I,7,0)</f>
        <v>700000</v>
      </c>
      <c r="L6779" s="1">
        <f t="shared" si="312"/>
        <v>0</v>
      </c>
      <c r="M6779" s="6" t="str">
        <f>+VLOOKUP(B6779,[50]Sheet1!$A:$I,9,0)</f>
        <v>3-6/4/2026</v>
      </c>
      <c r="N6779" t="s">
        <v>8377</v>
      </c>
      <c r="R6779" s="4"/>
    </row>
    <row r="6780" spans="1:18" hidden="1" x14ac:dyDescent="0.2">
      <c r="A6780" s="6">
        <v>46112</v>
      </c>
      <c r="B6780" s="45">
        <v>23269</v>
      </c>
      <c r="C6780" s="2" t="s">
        <v>7954</v>
      </c>
      <c r="D6780" s="2" t="s">
        <v>8360</v>
      </c>
      <c r="E6780" s="1">
        <v>700000</v>
      </c>
      <c r="F6780" s="8" t="s">
        <v>316</v>
      </c>
      <c r="G6780" s="1">
        <v>56000</v>
      </c>
      <c r="H6780" s="1">
        <f t="shared" si="313"/>
        <v>756000</v>
      </c>
      <c r="I6780" s="2" t="s">
        <v>2355</v>
      </c>
      <c r="J6780" s="2" t="s">
        <v>2013</v>
      </c>
      <c r="K6780" s="1">
        <f>+VLOOKUP(B6780,[50]Sheet1!$A:$I,7,0)</f>
        <v>700000</v>
      </c>
      <c r="L6780" s="1">
        <f t="shared" si="312"/>
        <v>0</v>
      </c>
      <c r="M6780" s="6" t="str">
        <f>+VLOOKUP(B6780,[50]Sheet1!$A:$I,9,0)</f>
        <v>3-6/4/2026</v>
      </c>
      <c r="N6780" t="s">
        <v>8377</v>
      </c>
      <c r="R6780" s="4"/>
    </row>
    <row r="6781" spans="1:18" hidden="1" x14ac:dyDescent="0.2">
      <c r="A6781" s="6">
        <v>46112</v>
      </c>
      <c r="B6781" s="45">
        <v>23270</v>
      </c>
      <c r="C6781" s="2" t="s">
        <v>7954</v>
      </c>
      <c r="D6781" s="2" t="s">
        <v>8361</v>
      </c>
      <c r="E6781" s="1">
        <v>1656000</v>
      </c>
      <c r="F6781" s="8" t="s">
        <v>316</v>
      </c>
      <c r="G6781" s="1">
        <v>132480</v>
      </c>
      <c r="H6781" s="1">
        <f t="shared" si="313"/>
        <v>1788480</v>
      </c>
      <c r="I6781" s="2" t="s">
        <v>2355</v>
      </c>
      <c r="J6781" s="2" t="s">
        <v>2013</v>
      </c>
      <c r="K6781" s="1">
        <f>+VLOOKUP(B6781,[50]Sheet1!$A:$I,7,0)</f>
        <v>1656000</v>
      </c>
      <c r="L6781" s="1">
        <f t="shared" si="312"/>
        <v>0</v>
      </c>
      <c r="M6781" s="6" t="str">
        <f>+VLOOKUP(B6781,[50]Sheet1!$A:$I,9,0)</f>
        <v>3-6/4/2026</v>
      </c>
      <c r="N6781" t="s">
        <v>8377</v>
      </c>
      <c r="R6781" s="4"/>
    </row>
    <row r="6782" spans="1:18" hidden="1" x14ac:dyDescent="0.2">
      <c r="A6782" s="6">
        <v>46112</v>
      </c>
      <c r="B6782" s="45">
        <v>23271</v>
      </c>
      <c r="C6782" s="2" t="s">
        <v>7954</v>
      </c>
      <c r="D6782" s="2" t="s">
        <v>8362</v>
      </c>
      <c r="E6782" s="1">
        <v>1528000</v>
      </c>
      <c r="F6782" s="8" t="s">
        <v>316</v>
      </c>
      <c r="G6782" s="1">
        <v>122240</v>
      </c>
      <c r="H6782" s="1">
        <f t="shared" si="313"/>
        <v>1650240</v>
      </c>
      <c r="I6782" s="2" t="s">
        <v>1222</v>
      </c>
      <c r="J6782" s="2" t="s">
        <v>915</v>
      </c>
      <c r="K6782" s="1">
        <f>+VLOOKUP(B6782,[50]Sheet1!$A:$I,7,0)</f>
        <v>1528000</v>
      </c>
      <c r="L6782" s="1">
        <f t="shared" si="312"/>
        <v>0</v>
      </c>
      <c r="M6782" s="6" t="str">
        <f>+VLOOKUP(B6782,[50]Sheet1!$A:$I,9,0)</f>
        <v>3-6/4/2026</v>
      </c>
      <c r="N6782" t="s">
        <v>8377</v>
      </c>
      <c r="R6782" s="4"/>
    </row>
    <row r="6783" spans="1:18" hidden="1" x14ac:dyDescent="0.2">
      <c r="A6783" s="6">
        <v>46112</v>
      </c>
      <c r="B6783" s="45">
        <v>23272</v>
      </c>
      <c r="C6783" s="2" t="s">
        <v>7954</v>
      </c>
      <c r="D6783" s="2" t="s">
        <v>8363</v>
      </c>
      <c r="E6783" s="1">
        <v>1049500</v>
      </c>
      <c r="F6783" s="8" t="s">
        <v>316</v>
      </c>
      <c r="G6783" s="1">
        <v>83960</v>
      </c>
      <c r="H6783" s="1">
        <f t="shared" si="313"/>
        <v>1133460</v>
      </c>
      <c r="I6783" s="2" t="s">
        <v>2119</v>
      </c>
      <c r="J6783" s="2" t="s">
        <v>1150</v>
      </c>
      <c r="K6783" s="1">
        <f>+VLOOKUP(B6783,[50]Sheet1!$A:$I,7,0)</f>
        <v>1049500</v>
      </c>
      <c r="L6783" s="1">
        <f t="shared" si="312"/>
        <v>0</v>
      </c>
      <c r="M6783" s="6" t="str">
        <f>+VLOOKUP(B6783,[50]Sheet1!$A:$I,9,0)</f>
        <v>3-6/4/2026</v>
      </c>
      <c r="N6783" t="s">
        <v>8377</v>
      </c>
      <c r="R6783" s="4"/>
    </row>
    <row r="6784" spans="1:18" hidden="1" x14ac:dyDescent="0.2">
      <c r="A6784" s="6">
        <v>46112</v>
      </c>
      <c r="B6784" s="45">
        <v>23273</v>
      </c>
      <c r="C6784" s="2" t="s">
        <v>7954</v>
      </c>
      <c r="D6784" s="2" t="s">
        <v>8364</v>
      </c>
      <c r="E6784" s="1">
        <v>828000</v>
      </c>
      <c r="F6784" s="8" t="s">
        <v>316</v>
      </c>
      <c r="G6784" s="1">
        <v>66240</v>
      </c>
      <c r="H6784" s="1">
        <f t="shared" si="313"/>
        <v>894240</v>
      </c>
      <c r="I6784" s="2" t="s">
        <v>2119</v>
      </c>
      <c r="J6784" s="2" t="s">
        <v>1150</v>
      </c>
      <c r="K6784" s="1">
        <f>+VLOOKUP(B6784,[50]Sheet1!$A:$I,7,0)</f>
        <v>828000</v>
      </c>
      <c r="L6784" s="1">
        <f t="shared" si="312"/>
        <v>0</v>
      </c>
      <c r="M6784" s="6" t="str">
        <f>+VLOOKUP(B6784,[50]Sheet1!$A:$I,9,0)</f>
        <v>3-6/4/2026</v>
      </c>
      <c r="N6784" t="s">
        <v>8377</v>
      </c>
      <c r="R6784" s="4"/>
    </row>
    <row r="6785" spans="1:18" hidden="1" x14ac:dyDescent="0.2">
      <c r="A6785" s="6">
        <v>46112</v>
      </c>
      <c r="B6785" s="45">
        <v>23274</v>
      </c>
      <c r="C6785" s="2" t="s">
        <v>7954</v>
      </c>
      <c r="D6785" s="2" t="s">
        <v>8365</v>
      </c>
      <c r="E6785" s="1">
        <v>2143180</v>
      </c>
      <c r="F6785" s="8" t="s">
        <v>316</v>
      </c>
      <c r="G6785" s="1">
        <v>171454</v>
      </c>
      <c r="H6785" s="1">
        <f t="shared" si="313"/>
        <v>2314634</v>
      </c>
      <c r="I6785" s="2" t="s">
        <v>2119</v>
      </c>
      <c r="J6785" s="2" t="s">
        <v>1150</v>
      </c>
      <c r="K6785" s="1">
        <f>+VLOOKUP(B6785,[50]Sheet1!$A:$I,7,0)</f>
        <v>2143175</v>
      </c>
      <c r="L6785" s="1">
        <f t="shared" si="312"/>
        <v>-5</v>
      </c>
      <c r="M6785" s="6" t="str">
        <f>+VLOOKUP(B6785,[50]Sheet1!$A:$I,9,0)</f>
        <v>3-6/4/2026</v>
      </c>
      <c r="N6785" t="s">
        <v>8377</v>
      </c>
      <c r="R6785" s="4"/>
    </row>
    <row r="6786" spans="1:18" hidden="1" x14ac:dyDescent="0.2">
      <c r="A6786" s="6">
        <v>46112</v>
      </c>
      <c r="B6786" s="45">
        <v>23276</v>
      </c>
      <c r="C6786" s="2" t="s">
        <v>7954</v>
      </c>
      <c r="D6786" s="2" t="s">
        <v>8366</v>
      </c>
      <c r="E6786" s="1">
        <v>982130</v>
      </c>
      <c r="F6786" s="8" t="s">
        <v>316</v>
      </c>
      <c r="G6786" s="1">
        <v>78570</v>
      </c>
      <c r="H6786" s="1">
        <f t="shared" si="313"/>
        <v>1060700</v>
      </c>
      <c r="I6786" s="2" t="s">
        <v>2355</v>
      </c>
      <c r="J6786" s="2" t="s">
        <v>2013</v>
      </c>
      <c r="K6786" s="1">
        <f>+VLOOKUP(B6786,[50]Sheet1!$A:$I,7,0)</f>
        <v>982125</v>
      </c>
      <c r="L6786" s="1">
        <f t="shared" si="312"/>
        <v>-5</v>
      </c>
      <c r="M6786" s="6" t="str">
        <f>+VLOOKUP(B6786,[50]Sheet1!$A:$I,9,0)</f>
        <v>3-6/4/2026</v>
      </c>
      <c r="N6786" t="s">
        <v>8377</v>
      </c>
      <c r="R6786" s="4"/>
    </row>
    <row r="6787" spans="1:18" x14ac:dyDescent="0.2">
      <c r="A6787" s="6">
        <v>46112</v>
      </c>
      <c r="B6787" s="45">
        <v>23277</v>
      </c>
      <c r="C6787" s="2" t="s">
        <v>7954</v>
      </c>
      <c r="D6787" s="2" t="s">
        <v>8367</v>
      </c>
      <c r="E6787" s="1">
        <v>2893620</v>
      </c>
      <c r="F6787" s="8" t="s">
        <v>316</v>
      </c>
      <c r="G6787" s="1">
        <v>231490</v>
      </c>
      <c r="H6787" s="1">
        <f t="shared" si="313"/>
        <v>3125110</v>
      </c>
      <c r="I6787" s="2" t="s">
        <v>431</v>
      </c>
      <c r="J6787" s="2" t="s">
        <v>2857</v>
      </c>
      <c r="K6787" s="1" t="e">
        <f>+VLOOKUP(B6787,[50]Sheet1!$A:$I,7,0)</f>
        <v>#N/A</v>
      </c>
      <c r="L6787" s="1" t="e">
        <f t="shared" si="312"/>
        <v>#N/A</v>
      </c>
      <c r="M6787" s="6" t="e">
        <f>+VLOOKUP(B6787,[50]Sheet1!$A:$I,9,0)</f>
        <v>#N/A</v>
      </c>
      <c r="R6787" s="4"/>
    </row>
    <row r="6788" spans="1:18" x14ac:dyDescent="0.2">
      <c r="A6788" s="6">
        <v>46112</v>
      </c>
      <c r="B6788" s="45">
        <v>23278</v>
      </c>
      <c r="C6788" s="2" t="s">
        <v>7954</v>
      </c>
      <c r="D6788" s="2" t="s">
        <v>8368</v>
      </c>
      <c r="E6788" s="1">
        <v>982130</v>
      </c>
      <c r="F6788" s="8" t="s">
        <v>316</v>
      </c>
      <c r="G6788" s="1">
        <v>78570</v>
      </c>
      <c r="H6788" s="1">
        <f t="shared" si="313"/>
        <v>1060700</v>
      </c>
      <c r="I6788" s="2" t="s">
        <v>2339</v>
      </c>
      <c r="J6788" s="2" t="s">
        <v>1408</v>
      </c>
      <c r="K6788" s="1" t="e">
        <f>+VLOOKUP(B6788,[50]Sheet1!$A:$I,7,0)</f>
        <v>#N/A</v>
      </c>
      <c r="L6788" s="1" t="e">
        <f t="shared" si="312"/>
        <v>#N/A</v>
      </c>
      <c r="M6788" s="6" t="e">
        <f>+VLOOKUP(B6788,[50]Sheet1!$A:$I,9,0)</f>
        <v>#N/A</v>
      </c>
      <c r="R6788" s="4"/>
    </row>
    <row r="6789" spans="1:18" x14ac:dyDescent="0.2">
      <c r="A6789" s="6">
        <v>46112</v>
      </c>
      <c r="B6789" s="45">
        <v>23279</v>
      </c>
      <c r="C6789" s="2" t="s">
        <v>7954</v>
      </c>
      <c r="D6789" s="2" t="s">
        <v>8369</v>
      </c>
      <c r="E6789" s="1">
        <v>1970450</v>
      </c>
      <c r="F6789" s="8" t="s">
        <v>316</v>
      </c>
      <c r="G6789" s="1">
        <v>157636</v>
      </c>
      <c r="H6789" s="1">
        <f t="shared" si="313"/>
        <v>2128086</v>
      </c>
      <c r="I6789" s="2" t="s">
        <v>2339</v>
      </c>
      <c r="J6789" s="2" t="s">
        <v>1408</v>
      </c>
      <c r="K6789" s="1" t="e">
        <f>+VLOOKUP(B6789,[50]Sheet1!$A:$I,7,0)</f>
        <v>#N/A</v>
      </c>
      <c r="L6789" s="1" t="e">
        <f t="shared" si="312"/>
        <v>#N/A</v>
      </c>
      <c r="M6789" s="6" t="e">
        <f>+VLOOKUP(B6789,[50]Sheet1!$A:$I,9,0)</f>
        <v>#N/A</v>
      </c>
      <c r="R6789" s="4"/>
    </row>
    <row r="6790" spans="1:18" x14ac:dyDescent="0.2">
      <c r="A6790" s="6">
        <v>46112</v>
      </c>
      <c r="B6790" s="45">
        <v>23280</v>
      </c>
      <c r="C6790" s="2" t="s">
        <v>7954</v>
      </c>
      <c r="D6790" s="2" t="s">
        <v>8370</v>
      </c>
      <c r="E6790" s="1">
        <v>2193620</v>
      </c>
      <c r="F6790" s="8" t="s">
        <v>316</v>
      </c>
      <c r="G6790" s="1">
        <v>175490</v>
      </c>
      <c r="H6790" s="1">
        <f t="shared" si="313"/>
        <v>2369110</v>
      </c>
      <c r="I6790" s="2" t="s">
        <v>944</v>
      </c>
      <c r="J6790" s="2" t="s">
        <v>319</v>
      </c>
      <c r="K6790" s="1" t="e">
        <f>+VLOOKUP(B6790,[50]Sheet1!$A:$I,7,0)</f>
        <v>#N/A</v>
      </c>
      <c r="L6790" s="1" t="e">
        <f t="shared" si="312"/>
        <v>#N/A</v>
      </c>
      <c r="M6790" s="6" t="e">
        <f>+VLOOKUP(B6790,[50]Sheet1!$A:$I,9,0)</f>
        <v>#N/A</v>
      </c>
      <c r="R6790" s="4"/>
    </row>
    <row r="6791" spans="1:18" x14ac:dyDescent="0.2">
      <c r="A6791" s="6">
        <v>46112</v>
      </c>
      <c r="B6791" s="45">
        <v>23281</v>
      </c>
      <c r="C6791" s="2" t="s">
        <v>7954</v>
      </c>
      <c r="D6791" s="2" t="s">
        <v>8371</v>
      </c>
      <c r="E6791" s="1">
        <v>2052340</v>
      </c>
      <c r="F6791" s="8" t="s">
        <v>316</v>
      </c>
      <c r="G6791" s="1">
        <v>164187</v>
      </c>
      <c r="H6791" s="1">
        <f t="shared" si="313"/>
        <v>2216527</v>
      </c>
      <c r="I6791" s="2" t="s">
        <v>944</v>
      </c>
      <c r="J6791" s="2" t="s">
        <v>319</v>
      </c>
      <c r="K6791" s="1" t="e">
        <f>+VLOOKUP(B6791,[50]Sheet1!$A:$I,7,0)</f>
        <v>#N/A</v>
      </c>
      <c r="L6791" s="1" t="e">
        <f t="shared" si="312"/>
        <v>#N/A</v>
      </c>
      <c r="M6791" s="6" t="e">
        <f>+VLOOKUP(B6791,[50]Sheet1!$A:$I,9,0)</f>
        <v>#N/A</v>
      </c>
      <c r="R6791" s="4"/>
    </row>
    <row r="6792" spans="1:18" x14ac:dyDescent="0.2">
      <c r="A6792" s="6">
        <v>46112</v>
      </c>
      <c r="B6792" s="45">
        <v>24178</v>
      </c>
      <c r="C6792" s="2" t="s">
        <v>7954</v>
      </c>
      <c r="D6792" s="2" t="s">
        <v>8372</v>
      </c>
      <c r="E6792" s="1">
        <v>4016600</v>
      </c>
      <c r="F6792" s="8" t="s">
        <v>316</v>
      </c>
      <c r="G6792" s="1">
        <v>321328</v>
      </c>
      <c r="H6792" s="1">
        <f t="shared" si="313"/>
        <v>4337928</v>
      </c>
      <c r="I6792" s="2" t="s">
        <v>2355</v>
      </c>
      <c r="J6792" s="2" t="s">
        <v>2013</v>
      </c>
      <c r="K6792" s="1" t="e">
        <f>+VLOOKUP(B6792,[50]Sheet1!$A:$I,7,0)</f>
        <v>#N/A</v>
      </c>
      <c r="L6792" s="1" t="e">
        <f t="shared" si="312"/>
        <v>#N/A</v>
      </c>
      <c r="M6792" s="6" t="e">
        <f>+VLOOKUP(B6792,[50]Sheet1!$A:$I,9,0)</f>
        <v>#N/A</v>
      </c>
      <c r="R6792" s="4"/>
    </row>
    <row r="6793" spans="1:18" x14ac:dyDescent="0.2">
      <c r="A6793" s="6">
        <v>46112</v>
      </c>
      <c r="B6793" s="45">
        <v>24179</v>
      </c>
      <c r="C6793" s="2" t="s">
        <v>7954</v>
      </c>
      <c r="D6793" s="2" t="s">
        <v>8373</v>
      </c>
      <c r="E6793" s="1">
        <v>3093820</v>
      </c>
      <c r="F6793" s="8" t="s">
        <v>316</v>
      </c>
      <c r="G6793" s="1">
        <v>247506</v>
      </c>
      <c r="H6793" s="1">
        <f t="shared" si="313"/>
        <v>3341326</v>
      </c>
      <c r="I6793" s="2" t="s">
        <v>2355</v>
      </c>
      <c r="J6793" s="2" t="s">
        <v>2013</v>
      </c>
      <c r="K6793" s="1" t="e">
        <f>+VLOOKUP(B6793,[50]Sheet1!$A:$I,7,0)</f>
        <v>#N/A</v>
      </c>
      <c r="L6793" s="1" t="e">
        <f t="shared" si="312"/>
        <v>#N/A</v>
      </c>
      <c r="M6793" s="6" t="e">
        <f>+VLOOKUP(B6793,[50]Sheet1!$A:$I,9,0)</f>
        <v>#N/A</v>
      </c>
      <c r="R6793" s="4"/>
    </row>
    <row r="6794" spans="1:18" hidden="1" x14ac:dyDescent="0.2">
      <c r="A6794" s="6">
        <v>46097</v>
      </c>
      <c r="B6794" s="45">
        <v>192</v>
      </c>
      <c r="C6794" s="2"/>
      <c r="D6794" s="2" t="s">
        <v>8133</v>
      </c>
      <c r="E6794" s="1">
        <v>-4402315</v>
      </c>
      <c r="F6794" s="8" t="s">
        <v>316</v>
      </c>
      <c r="G6794" s="1">
        <v>-352184</v>
      </c>
      <c r="H6794" s="1">
        <f t="shared" si="313"/>
        <v>-4754499</v>
      </c>
      <c r="I6794" s="2" t="s">
        <v>2355</v>
      </c>
      <c r="J6794" s="2" t="s">
        <v>2013</v>
      </c>
      <c r="K6794" s="1">
        <f>+VLOOKUP(B6794,[50]Sheet1!$A:$I,7,0)</f>
        <v>-4402315</v>
      </c>
      <c r="L6794" s="1">
        <f t="shared" ref="L6794:L6823" si="314">+K6794-E6794</f>
        <v>0</v>
      </c>
      <c r="M6794" s="6" t="str">
        <f>+VLOOKUP(B6794,[50]Sheet1!$A:$I,9,0)</f>
        <v>3-6/4/2026</v>
      </c>
      <c r="N6794" t="s">
        <v>8377</v>
      </c>
      <c r="R6794" s="4"/>
    </row>
    <row r="6795" spans="1:18" hidden="1" x14ac:dyDescent="0.2">
      <c r="A6795" s="6">
        <v>46098</v>
      </c>
      <c r="B6795" s="45">
        <v>85</v>
      </c>
      <c r="C6795" s="2"/>
      <c r="D6795" s="2" t="s">
        <v>8243</v>
      </c>
      <c r="E6795" s="1">
        <v>-460000</v>
      </c>
      <c r="F6795" s="8" t="s">
        <v>316</v>
      </c>
      <c r="G6795" s="1">
        <v>-36800</v>
      </c>
      <c r="H6795" s="1">
        <f t="shared" si="313"/>
        <v>-496800</v>
      </c>
      <c r="I6795" s="2" t="s">
        <v>1893</v>
      </c>
      <c r="J6795" s="2" t="s">
        <v>375</v>
      </c>
      <c r="K6795" s="1">
        <f>+VLOOKUP(B6795,[50]Sheet1!$A:$I,7,0)</f>
        <v>-460000</v>
      </c>
      <c r="L6795" s="1">
        <f t="shared" si="314"/>
        <v>0</v>
      </c>
      <c r="M6795" s="6" t="str">
        <f>+VLOOKUP(B6795,[50]Sheet1!$A:$I,9,0)</f>
        <v>3-6/4/2026</v>
      </c>
      <c r="N6795" t="s">
        <v>8377</v>
      </c>
      <c r="R6795" s="4"/>
    </row>
    <row r="6796" spans="1:18" hidden="1" x14ac:dyDescent="0.2">
      <c r="A6796" s="6">
        <v>46098</v>
      </c>
      <c r="B6796" s="45" t="s">
        <v>8376</v>
      </c>
      <c r="C6796" s="2"/>
      <c r="D6796" s="2" t="s">
        <v>8138</v>
      </c>
      <c r="E6796" s="1">
        <v>-767930</v>
      </c>
      <c r="F6796" s="8" t="s">
        <v>316</v>
      </c>
      <c r="G6796" s="1">
        <v>-61434</v>
      </c>
      <c r="H6796" s="1">
        <f t="shared" si="313"/>
        <v>-829364</v>
      </c>
      <c r="I6796" s="2" t="s">
        <v>1893</v>
      </c>
      <c r="J6796" s="2" t="s">
        <v>375</v>
      </c>
      <c r="K6796" s="1">
        <f>+VLOOKUP(B6796,[50]Sheet1!$A:$I,7,0)</f>
        <v>-767930</v>
      </c>
      <c r="L6796" s="1">
        <f t="shared" si="314"/>
        <v>0</v>
      </c>
      <c r="M6796" s="6" t="str">
        <f>+VLOOKUP(B6796,[50]Sheet1!$A:$I,9,0)</f>
        <v>3-6/4/2026</v>
      </c>
      <c r="N6796" t="s">
        <v>8377</v>
      </c>
      <c r="R6796" s="4"/>
    </row>
    <row r="6797" spans="1:18" hidden="1" x14ac:dyDescent="0.2">
      <c r="A6797" s="6">
        <v>46098</v>
      </c>
      <c r="B6797" s="45">
        <v>82</v>
      </c>
      <c r="C6797" s="2"/>
      <c r="D6797" s="2" t="s">
        <v>8132</v>
      </c>
      <c r="E6797" s="1">
        <v>-474325</v>
      </c>
      <c r="F6797" s="8" t="s">
        <v>316</v>
      </c>
      <c r="G6797" s="1">
        <v>-37946</v>
      </c>
      <c r="H6797" s="1">
        <f t="shared" si="313"/>
        <v>-512271</v>
      </c>
      <c r="I6797" s="2" t="s">
        <v>1554</v>
      </c>
      <c r="J6797" s="2" t="s">
        <v>2830</v>
      </c>
      <c r="K6797" s="1">
        <f>+VLOOKUP(B6797,[50]Sheet1!$A:$I,7,0)</f>
        <v>-474325</v>
      </c>
      <c r="L6797" s="1">
        <f t="shared" si="314"/>
        <v>0</v>
      </c>
      <c r="M6797" s="6" t="str">
        <f>+VLOOKUP(B6797,[50]Sheet1!$A:$I,9,0)</f>
        <v>3-6/4/2026</v>
      </c>
      <c r="N6797" t="s">
        <v>8377</v>
      </c>
      <c r="R6797" s="4"/>
    </row>
    <row r="6798" spans="1:18" hidden="1" x14ac:dyDescent="0.2">
      <c r="A6798" s="6">
        <v>46098</v>
      </c>
      <c r="B6798" s="45">
        <v>101</v>
      </c>
      <c r="C6798" s="2"/>
      <c r="D6798" s="2" t="s">
        <v>8130</v>
      </c>
      <c r="E6798" s="1">
        <v>-307000</v>
      </c>
      <c r="F6798" s="8" t="s">
        <v>316</v>
      </c>
      <c r="G6798" s="1">
        <v>-24560</v>
      </c>
      <c r="H6798" s="1">
        <f t="shared" si="313"/>
        <v>-331560</v>
      </c>
      <c r="I6798" s="2" t="s">
        <v>1222</v>
      </c>
      <c r="J6798" s="2" t="s">
        <v>915</v>
      </c>
      <c r="K6798" s="1">
        <f>+VLOOKUP(B6798,[50]Sheet1!$A:$I,7,0)</f>
        <v>-307000</v>
      </c>
      <c r="L6798" s="1">
        <f t="shared" si="314"/>
        <v>0</v>
      </c>
      <c r="M6798" s="6" t="str">
        <f>+VLOOKUP(B6798,[50]Sheet1!$A:$I,9,0)</f>
        <v>3-6/4/2026</v>
      </c>
      <c r="N6798" t="s">
        <v>8377</v>
      </c>
      <c r="R6798" s="4"/>
    </row>
    <row r="6799" spans="1:18" hidden="1" x14ac:dyDescent="0.2">
      <c r="A6799" s="6">
        <v>46098</v>
      </c>
      <c r="B6799" s="45">
        <v>135</v>
      </c>
      <c r="C6799" s="2"/>
      <c r="D6799" s="2" t="s">
        <v>8134</v>
      </c>
      <c r="E6799" s="1">
        <v>-1926830</v>
      </c>
      <c r="F6799" s="8" t="s">
        <v>316</v>
      </c>
      <c r="G6799" s="1">
        <v>-154146</v>
      </c>
      <c r="H6799" s="1">
        <f t="shared" ref="H6799:H6823" si="315">+E6799+G6799</f>
        <v>-2080976</v>
      </c>
      <c r="I6799" s="2" t="s">
        <v>1900</v>
      </c>
      <c r="J6799" s="2" t="s">
        <v>441</v>
      </c>
      <c r="K6799" s="1">
        <f>+VLOOKUP(B6799,[50]Sheet1!$A:$I,7,0)</f>
        <v>-1926830</v>
      </c>
      <c r="L6799" s="1">
        <f t="shared" si="314"/>
        <v>0</v>
      </c>
      <c r="M6799" s="6" t="str">
        <f>+VLOOKUP(B6799,[50]Sheet1!$A:$I,9,0)</f>
        <v>3-6/4/2026</v>
      </c>
      <c r="N6799" t="s">
        <v>8377</v>
      </c>
      <c r="R6799" s="4"/>
    </row>
    <row r="6800" spans="1:18" hidden="1" x14ac:dyDescent="0.2">
      <c r="A6800" s="6">
        <v>46098</v>
      </c>
      <c r="B6800" s="45">
        <v>136</v>
      </c>
      <c r="C6800" s="2"/>
      <c r="D6800" s="2" t="s">
        <v>8134</v>
      </c>
      <c r="E6800" s="1">
        <v>-3721734</v>
      </c>
      <c r="F6800" s="8" t="s">
        <v>316</v>
      </c>
      <c r="G6800" s="1">
        <v>-297738</v>
      </c>
      <c r="H6800" s="1">
        <f t="shared" si="315"/>
        <v>-4019472</v>
      </c>
      <c r="I6800" s="2" t="s">
        <v>1900</v>
      </c>
      <c r="J6800" s="2" t="s">
        <v>441</v>
      </c>
      <c r="K6800" s="1">
        <f>+VLOOKUP(B6800,[50]Sheet1!$A:$I,7,0)</f>
        <v>-3721734</v>
      </c>
      <c r="L6800" s="1">
        <f t="shared" si="314"/>
        <v>0</v>
      </c>
      <c r="M6800" s="6" t="str">
        <f>+VLOOKUP(B6800,[50]Sheet1!$A:$I,9,0)</f>
        <v>3-6/4/2026</v>
      </c>
      <c r="N6800" t="s">
        <v>8377</v>
      </c>
      <c r="R6800" s="4"/>
    </row>
    <row r="6801" spans="1:18" hidden="1" x14ac:dyDescent="0.2">
      <c r="A6801" s="6">
        <v>46098</v>
      </c>
      <c r="B6801" s="45">
        <v>164</v>
      </c>
      <c r="C6801" s="2"/>
      <c r="D6801" s="2" t="s">
        <v>8134</v>
      </c>
      <c r="E6801" s="1">
        <v>-2075216</v>
      </c>
      <c r="F6801" s="8" t="s">
        <v>316</v>
      </c>
      <c r="G6801" s="1">
        <v>-166017</v>
      </c>
      <c r="H6801" s="1">
        <f t="shared" si="315"/>
        <v>-2241233</v>
      </c>
      <c r="I6801" s="2" t="s">
        <v>1900</v>
      </c>
      <c r="J6801" s="2" t="s">
        <v>441</v>
      </c>
      <c r="K6801" s="1">
        <f>+VLOOKUP(B6801,[50]Sheet1!$A:$I,7,0)</f>
        <v>-2075216</v>
      </c>
      <c r="L6801" s="1">
        <f t="shared" si="314"/>
        <v>0</v>
      </c>
      <c r="M6801" s="6" t="str">
        <f>+VLOOKUP(B6801,[50]Sheet1!$A:$I,9,0)</f>
        <v>3-6/4/2026</v>
      </c>
      <c r="N6801" t="s">
        <v>8377</v>
      </c>
      <c r="R6801" s="4"/>
    </row>
    <row r="6802" spans="1:18" hidden="1" x14ac:dyDescent="0.2">
      <c r="A6802" s="6">
        <v>46098</v>
      </c>
      <c r="B6802" s="45">
        <v>117</v>
      </c>
      <c r="C6802" s="2"/>
      <c r="D6802" s="2" t="s">
        <v>8244</v>
      </c>
      <c r="E6802" s="1">
        <v>-1258508</v>
      </c>
      <c r="F6802" s="8" t="s">
        <v>316</v>
      </c>
      <c r="G6802" s="1">
        <v>-100679</v>
      </c>
      <c r="H6802" s="1">
        <f t="shared" si="315"/>
        <v>-1359187</v>
      </c>
      <c r="I6802" s="2" t="s">
        <v>2339</v>
      </c>
      <c r="J6802" s="2" t="s">
        <v>1408</v>
      </c>
      <c r="K6802" s="1">
        <f>+VLOOKUP(B6802,[50]Sheet1!$A:$I,7,0)</f>
        <v>-1258508</v>
      </c>
      <c r="L6802" s="1">
        <f t="shared" si="314"/>
        <v>0</v>
      </c>
      <c r="M6802" s="6" t="str">
        <f>+VLOOKUP(B6802,[50]Sheet1!$A:$I,9,0)</f>
        <v>3-6/4/2026</v>
      </c>
      <c r="N6802" t="s">
        <v>8377</v>
      </c>
      <c r="R6802" s="4"/>
    </row>
    <row r="6803" spans="1:18" hidden="1" x14ac:dyDescent="0.2">
      <c r="A6803" s="6">
        <v>46098</v>
      </c>
      <c r="B6803" s="45">
        <v>100</v>
      </c>
      <c r="C6803" s="2"/>
      <c r="D6803" s="2" t="s">
        <v>8139</v>
      </c>
      <c r="E6803" s="1">
        <v>-507500</v>
      </c>
      <c r="F6803" s="8" t="s">
        <v>316</v>
      </c>
      <c r="G6803" s="1">
        <v>-40600</v>
      </c>
      <c r="H6803" s="1">
        <f t="shared" si="315"/>
        <v>-548100</v>
      </c>
      <c r="I6803" s="2" t="s">
        <v>24</v>
      </c>
      <c r="J6803" s="2" t="s">
        <v>349</v>
      </c>
      <c r="K6803" s="1">
        <f>+VLOOKUP(B6803,[50]Sheet1!$A:$I,7,0)</f>
        <v>-507500</v>
      </c>
      <c r="L6803" s="1">
        <f t="shared" si="314"/>
        <v>0</v>
      </c>
      <c r="M6803" s="6" t="str">
        <f>+VLOOKUP(B6803,[50]Sheet1!$A:$I,9,0)</f>
        <v>3-6/4/2026</v>
      </c>
      <c r="N6803" t="s">
        <v>8377</v>
      </c>
      <c r="R6803" s="4"/>
    </row>
    <row r="6804" spans="1:18" hidden="1" x14ac:dyDescent="0.2">
      <c r="A6804" s="6">
        <v>46098</v>
      </c>
      <c r="B6804" s="45">
        <v>31</v>
      </c>
      <c r="C6804" s="2"/>
      <c r="D6804" s="2" t="s">
        <v>8129</v>
      </c>
      <c r="E6804" s="1">
        <v>-771552</v>
      </c>
      <c r="F6804" s="8" t="s">
        <v>316</v>
      </c>
      <c r="G6804" s="1">
        <v>-61724</v>
      </c>
      <c r="H6804" s="1">
        <f t="shared" si="315"/>
        <v>-833276</v>
      </c>
      <c r="I6804" s="2" t="s">
        <v>2354</v>
      </c>
      <c r="J6804" s="2" t="s">
        <v>442</v>
      </c>
      <c r="K6804" s="1">
        <f>+VLOOKUP(B6804,[50]Sheet1!$A:$I,7,0)</f>
        <v>-771552</v>
      </c>
      <c r="L6804" s="1">
        <f t="shared" si="314"/>
        <v>0</v>
      </c>
      <c r="M6804" s="6" t="str">
        <f>+VLOOKUP(B6804,[50]Sheet1!$A:$I,9,0)</f>
        <v>3-6/4/2026</v>
      </c>
      <c r="N6804" t="s">
        <v>8377</v>
      </c>
      <c r="R6804" s="4"/>
    </row>
    <row r="6805" spans="1:18" hidden="1" x14ac:dyDescent="0.2">
      <c r="A6805" s="6">
        <v>46098</v>
      </c>
      <c r="B6805" s="45">
        <v>48</v>
      </c>
      <c r="C6805" s="2"/>
      <c r="D6805" s="2" t="s">
        <v>8131</v>
      </c>
      <c r="E6805" s="1">
        <v>-892848</v>
      </c>
      <c r="F6805" s="8" t="s">
        <v>316</v>
      </c>
      <c r="G6805" s="1">
        <v>-71428</v>
      </c>
      <c r="H6805" s="1">
        <f t="shared" si="315"/>
        <v>-964276</v>
      </c>
      <c r="I6805" s="2" t="s">
        <v>2818</v>
      </c>
      <c r="J6805" s="2" t="s">
        <v>364</v>
      </c>
      <c r="K6805" s="1">
        <f>+VLOOKUP(B6805,[50]Sheet1!$A:$I,7,0)</f>
        <v>-892848</v>
      </c>
      <c r="L6805" s="1">
        <f t="shared" si="314"/>
        <v>0</v>
      </c>
      <c r="M6805" s="6" t="str">
        <f>+VLOOKUP(B6805,[50]Sheet1!$A:$I,9,0)</f>
        <v>3-6/4/2026</v>
      </c>
      <c r="N6805" t="s">
        <v>8377</v>
      </c>
      <c r="R6805" s="4"/>
    </row>
    <row r="6806" spans="1:18" hidden="1" x14ac:dyDescent="0.2">
      <c r="A6806" s="6">
        <v>46098</v>
      </c>
      <c r="B6806" s="45">
        <v>59</v>
      </c>
      <c r="C6806" s="2"/>
      <c r="D6806" s="2" t="s">
        <v>8131</v>
      </c>
      <c r="E6806" s="1">
        <v>-2327385</v>
      </c>
      <c r="F6806" s="8" t="s">
        <v>316</v>
      </c>
      <c r="G6806" s="1">
        <v>-186191</v>
      </c>
      <c r="H6806" s="1">
        <f t="shared" si="315"/>
        <v>-2513576</v>
      </c>
      <c r="I6806" s="2" t="s">
        <v>2818</v>
      </c>
      <c r="J6806" s="2" t="s">
        <v>364</v>
      </c>
      <c r="K6806" s="1">
        <f>+VLOOKUP(B6806,[50]Sheet1!$A:$I,7,0)</f>
        <v>-2327385</v>
      </c>
      <c r="L6806" s="1">
        <f t="shared" si="314"/>
        <v>0</v>
      </c>
      <c r="M6806" s="6" t="str">
        <f>+VLOOKUP(B6806,[50]Sheet1!$A:$I,9,0)</f>
        <v>3-6/4/2026</v>
      </c>
      <c r="N6806" t="s">
        <v>8377</v>
      </c>
      <c r="R6806" s="4"/>
    </row>
    <row r="6807" spans="1:18" hidden="1" x14ac:dyDescent="0.2">
      <c r="A6807" s="6">
        <v>46098</v>
      </c>
      <c r="B6807" s="45">
        <v>58</v>
      </c>
      <c r="C6807" s="2"/>
      <c r="D6807" s="2" t="s">
        <v>8131</v>
      </c>
      <c r="E6807" s="1">
        <v>-1513755</v>
      </c>
      <c r="F6807" s="8" t="s">
        <v>316</v>
      </c>
      <c r="G6807" s="1">
        <v>-121100</v>
      </c>
      <c r="H6807" s="1">
        <f t="shared" si="315"/>
        <v>-1634855</v>
      </c>
      <c r="I6807" s="2" t="s">
        <v>2818</v>
      </c>
      <c r="J6807" s="2" t="s">
        <v>364</v>
      </c>
      <c r="K6807" s="1">
        <f>+VLOOKUP(B6807,[50]Sheet1!$A:$I,7,0)</f>
        <v>-1513755</v>
      </c>
      <c r="L6807" s="1">
        <f t="shared" si="314"/>
        <v>0</v>
      </c>
      <c r="M6807" s="6" t="str">
        <f>+VLOOKUP(B6807,[50]Sheet1!$A:$I,9,0)</f>
        <v>3-6/4/2026</v>
      </c>
      <c r="N6807" t="s">
        <v>8377</v>
      </c>
      <c r="R6807" s="4"/>
    </row>
    <row r="6808" spans="1:18" hidden="1" x14ac:dyDescent="0.2">
      <c r="A6808" s="6">
        <v>46104</v>
      </c>
      <c r="B6808" s="45">
        <v>920</v>
      </c>
      <c r="C6808" s="2"/>
      <c r="D6808" s="2" t="s">
        <v>8374</v>
      </c>
      <c r="E6808" s="1">
        <v>-1992165</v>
      </c>
      <c r="F6808" s="8" t="s">
        <v>316</v>
      </c>
      <c r="G6808" s="1">
        <v>-159373</v>
      </c>
      <c r="H6808" s="1">
        <f t="shared" si="315"/>
        <v>-2151538</v>
      </c>
      <c r="I6808" s="2" t="s">
        <v>2355</v>
      </c>
      <c r="J6808" s="2" t="s">
        <v>2013</v>
      </c>
      <c r="K6808" s="1">
        <f>+VLOOKUP(B6808,[50]Sheet1!$A:$I,7,0)</f>
        <v>-1992165</v>
      </c>
      <c r="L6808" s="1">
        <f t="shared" si="314"/>
        <v>0</v>
      </c>
      <c r="M6808" s="6" t="str">
        <f>+VLOOKUP(B6808,[50]Sheet1!$A:$I,9,0)</f>
        <v>3-6/4/2026</v>
      </c>
      <c r="N6808" t="s">
        <v>8377</v>
      </c>
      <c r="R6808" s="4"/>
    </row>
    <row r="6809" spans="1:18" hidden="1" x14ac:dyDescent="0.2">
      <c r="A6809" s="6">
        <v>46104</v>
      </c>
      <c r="B6809" s="45">
        <v>921</v>
      </c>
      <c r="C6809" s="2"/>
      <c r="D6809" s="2" t="s">
        <v>8374</v>
      </c>
      <c r="E6809" s="1">
        <v>-3449343</v>
      </c>
      <c r="F6809" s="8" t="s">
        <v>316</v>
      </c>
      <c r="G6809" s="1">
        <v>-275948</v>
      </c>
      <c r="H6809" s="1">
        <f t="shared" si="315"/>
        <v>-3725291</v>
      </c>
      <c r="I6809" s="2" t="s">
        <v>2355</v>
      </c>
      <c r="J6809" s="2" t="s">
        <v>2013</v>
      </c>
      <c r="K6809" s="1">
        <f>+VLOOKUP(B6809,[50]Sheet1!$A:$I,7,0)</f>
        <v>-3449343</v>
      </c>
      <c r="L6809" s="1">
        <f t="shared" si="314"/>
        <v>0</v>
      </c>
      <c r="M6809" s="6" t="str">
        <f>+VLOOKUP(B6809,[50]Sheet1!$A:$I,9,0)</f>
        <v>3-6/4/2026</v>
      </c>
      <c r="N6809" t="s">
        <v>8377</v>
      </c>
      <c r="R6809" s="4"/>
    </row>
    <row r="6810" spans="1:18" hidden="1" x14ac:dyDescent="0.2">
      <c r="A6810" s="6">
        <v>46104</v>
      </c>
      <c r="B6810" s="45">
        <v>207</v>
      </c>
      <c r="C6810" s="2"/>
      <c r="D6810" s="2" t="s">
        <v>8140</v>
      </c>
      <c r="E6810" s="1">
        <v>-1559874</v>
      </c>
      <c r="F6810" s="8" t="s">
        <v>316</v>
      </c>
      <c r="G6810" s="1">
        <v>-124790</v>
      </c>
      <c r="H6810" s="1">
        <f t="shared" si="315"/>
        <v>-1684664</v>
      </c>
      <c r="I6810" s="2" t="s">
        <v>2355</v>
      </c>
      <c r="J6810" s="2" t="s">
        <v>2013</v>
      </c>
      <c r="K6810" s="1">
        <f>+VLOOKUP(B6810,[50]Sheet1!$A:$I,7,0)</f>
        <v>-1559874</v>
      </c>
      <c r="L6810" s="1">
        <f t="shared" si="314"/>
        <v>0</v>
      </c>
      <c r="M6810" s="6" t="str">
        <f>+VLOOKUP(B6810,[50]Sheet1!$A:$I,9,0)</f>
        <v>3-6/4/2026</v>
      </c>
      <c r="N6810" t="s">
        <v>8377</v>
      </c>
      <c r="R6810" s="4"/>
    </row>
    <row r="6811" spans="1:18" hidden="1" x14ac:dyDescent="0.2">
      <c r="A6811" s="6">
        <v>46106</v>
      </c>
      <c r="B6811" s="45">
        <v>32</v>
      </c>
      <c r="C6811" s="2"/>
      <c r="D6811" s="2" t="s">
        <v>8133</v>
      </c>
      <c r="E6811" s="1">
        <v>-1648226</v>
      </c>
      <c r="F6811" s="8" t="s">
        <v>316</v>
      </c>
      <c r="G6811" s="1">
        <v>-131858</v>
      </c>
      <c r="H6811" s="1">
        <f t="shared" si="315"/>
        <v>-1780084</v>
      </c>
      <c r="I6811" s="2" t="s">
        <v>2355</v>
      </c>
      <c r="J6811" s="2" t="s">
        <v>2013</v>
      </c>
      <c r="K6811" s="1">
        <f>+VLOOKUP(B6811,[50]Sheet1!$A:$I,7,0)</f>
        <v>-1648226</v>
      </c>
      <c r="L6811" s="1">
        <f t="shared" si="314"/>
        <v>0</v>
      </c>
      <c r="M6811" s="6" t="str">
        <f>+VLOOKUP(B6811,[50]Sheet1!$A:$I,9,0)</f>
        <v>3-6/4/2026</v>
      </c>
      <c r="N6811" t="s">
        <v>8377</v>
      </c>
      <c r="R6811" s="4"/>
    </row>
    <row r="6812" spans="1:18" hidden="1" x14ac:dyDescent="0.2">
      <c r="A6812" s="6">
        <v>46106</v>
      </c>
      <c r="B6812" s="45">
        <v>104</v>
      </c>
      <c r="C6812" s="2"/>
      <c r="D6812" s="2" t="s">
        <v>8137</v>
      </c>
      <c r="E6812" s="1">
        <v>-675108</v>
      </c>
      <c r="F6812" s="8" t="s">
        <v>316</v>
      </c>
      <c r="G6812" s="1">
        <v>-54009</v>
      </c>
      <c r="H6812" s="1">
        <f t="shared" si="315"/>
        <v>-729117</v>
      </c>
      <c r="I6812" s="2" t="s">
        <v>944</v>
      </c>
      <c r="J6812" s="2" t="s">
        <v>319</v>
      </c>
      <c r="K6812" s="1">
        <f>+VLOOKUP(B6812,[50]Sheet1!$A:$I,7,0)</f>
        <v>-675108</v>
      </c>
      <c r="L6812" s="1">
        <f t="shared" si="314"/>
        <v>0</v>
      </c>
      <c r="M6812" s="6" t="str">
        <f>+VLOOKUP(B6812,[50]Sheet1!$A:$I,9,0)</f>
        <v>3-6/4/2026</v>
      </c>
      <c r="N6812" t="s">
        <v>8377</v>
      </c>
      <c r="R6812" s="4"/>
    </row>
    <row r="6813" spans="1:18" hidden="1" x14ac:dyDescent="0.2">
      <c r="A6813" s="6">
        <v>46106</v>
      </c>
      <c r="B6813" s="45">
        <v>106</v>
      </c>
      <c r="C6813" s="2"/>
      <c r="D6813" s="2" t="s">
        <v>8137</v>
      </c>
      <c r="E6813" s="1">
        <v>-228217</v>
      </c>
      <c r="F6813" s="8" t="s">
        <v>316</v>
      </c>
      <c r="G6813" s="1">
        <v>-18257</v>
      </c>
      <c r="H6813" s="1">
        <f t="shared" si="315"/>
        <v>-246474</v>
      </c>
      <c r="I6813" s="2" t="s">
        <v>944</v>
      </c>
      <c r="J6813" s="2" t="s">
        <v>319</v>
      </c>
      <c r="K6813" s="1">
        <f>+VLOOKUP(B6813,[50]Sheet1!$A:$I,7,0)</f>
        <v>-228217</v>
      </c>
      <c r="L6813" s="1">
        <f t="shared" si="314"/>
        <v>0</v>
      </c>
      <c r="M6813" s="6" t="str">
        <f>+VLOOKUP(B6813,[50]Sheet1!$A:$I,9,0)</f>
        <v>3-6/4/2026</v>
      </c>
      <c r="N6813" t="s">
        <v>8377</v>
      </c>
      <c r="R6813" s="4"/>
    </row>
    <row r="6814" spans="1:18" hidden="1" x14ac:dyDescent="0.2">
      <c r="A6814" s="6">
        <v>46107</v>
      </c>
      <c r="B6814" s="45">
        <v>126</v>
      </c>
      <c r="C6814" s="2"/>
      <c r="D6814" s="2" t="s">
        <v>8242</v>
      </c>
      <c r="E6814" s="1">
        <v>-2386643</v>
      </c>
      <c r="F6814" s="8" t="s">
        <v>316</v>
      </c>
      <c r="G6814" s="1">
        <v>-190931</v>
      </c>
      <c r="H6814" s="1">
        <f t="shared" si="315"/>
        <v>-2577574</v>
      </c>
      <c r="I6814" s="2" t="s">
        <v>1796</v>
      </c>
      <c r="J6814" s="2" t="s">
        <v>913</v>
      </c>
      <c r="K6814" s="1">
        <f>+VLOOKUP(B6814,[50]Sheet1!$A:$I,7,0)</f>
        <v>-2386643</v>
      </c>
      <c r="L6814" s="1">
        <f t="shared" si="314"/>
        <v>0</v>
      </c>
      <c r="M6814" s="6" t="str">
        <f>+VLOOKUP(B6814,[50]Sheet1!$A:$I,9,0)</f>
        <v>3-6/4/2026</v>
      </c>
      <c r="N6814" t="s">
        <v>8377</v>
      </c>
      <c r="R6814" s="4"/>
    </row>
    <row r="6815" spans="1:18" hidden="1" x14ac:dyDescent="0.2">
      <c r="A6815" s="6">
        <v>46107</v>
      </c>
      <c r="B6815" s="45">
        <v>128</v>
      </c>
      <c r="C6815" s="2"/>
      <c r="D6815" s="2" t="s">
        <v>8130</v>
      </c>
      <c r="E6815" s="1">
        <v>-1875992</v>
      </c>
      <c r="F6815" s="8" t="s">
        <v>316</v>
      </c>
      <c r="G6815" s="1">
        <v>-150079</v>
      </c>
      <c r="H6815" s="1">
        <f t="shared" si="315"/>
        <v>-2026071</v>
      </c>
      <c r="I6815" s="2" t="s">
        <v>1222</v>
      </c>
      <c r="J6815" s="2" t="s">
        <v>915</v>
      </c>
      <c r="K6815" s="1">
        <f>+VLOOKUP(B6815,[50]Sheet1!$A:$I,7,0)</f>
        <v>-1875992</v>
      </c>
      <c r="L6815" s="1">
        <f t="shared" si="314"/>
        <v>0</v>
      </c>
      <c r="M6815" s="6" t="str">
        <f>+VLOOKUP(B6815,[50]Sheet1!$A:$I,9,0)</f>
        <v>3-6/4/2026</v>
      </c>
      <c r="N6815" t="s">
        <v>8377</v>
      </c>
      <c r="R6815" s="4"/>
    </row>
    <row r="6816" spans="1:18" hidden="1" x14ac:dyDescent="0.2">
      <c r="A6816" s="6">
        <v>46107</v>
      </c>
      <c r="B6816" s="45">
        <v>133</v>
      </c>
      <c r="C6816" s="2"/>
      <c r="D6816" s="2" t="s">
        <v>8130</v>
      </c>
      <c r="E6816" s="1">
        <v>-828000</v>
      </c>
      <c r="F6816" s="8" t="s">
        <v>316</v>
      </c>
      <c r="G6816" s="1">
        <v>-66240</v>
      </c>
      <c r="H6816" s="1">
        <f t="shared" si="315"/>
        <v>-894240</v>
      </c>
      <c r="I6816" s="2" t="s">
        <v>1222</v>
      </c>
      <c r="J6816" s="2" t="s">
        <v>915</v>
      </c>
      <c r="K6816" s="1">
        <f>+VLOOKUP(B6816,[50]Sheet1!$A:$I,7,0)</f>
        <v>-828000</v>
      </c>
      <c r="L6816" s="1">
        <f t="shared" si="314"/>
        <v>0</v>
      </c>
      <c r="M6816" s="6" t="str">
        <f>+VLOOKUP(B6816,[50]Sheet1!$A:$I,9,0)</f>
        <v>3-6/4/2026</v>
      </c>
      <c r="N6816" t="s">
        <v>8377</v>
      </c>
      <c r="R6816" s="4"/>
    </row>
    <row r="6817" spans="1:18" hidden="1" x14ac:dyDescent="0.2">
      <c r="A6817" s="6">
        <v>46107</v>
      </c>
      <c r="B6817" s="45">
        <v>60</v>
      </c>
      <c r="C6817" s="2"/>
      <c r="D6817" s="2" t="s">
        <v>8128</v>
      </c>
      <c r="E6817" s="1">
        <v>-1570000</v>
      </c>
      <c r="F6817" s="8" t="s">
        <v>316</v>
      </c>
      <c r="G6817" s="1">
        <v>-125600</v>
      </c>
      <c r="H6817" s="1">
        <f t="shared" si="315"/>
        <v>-1695600</v>
      </c>
      <c r="I6817" s="2" t="s">
        <v>431</v>
      </c>
      <c r="J6817" s="2" t="s">
        <v>2857</v>
      </c>
      <c r="K6817" s="1">
        <f>+VLOOKUP(B6817,[50]Sheet1!$A:$I,7,0)</f>
        <v>-1570000</v>
      </c>
      <c r="L6817" s="1">
        <f t="shared" si="314"/>
        <v>0</v>
      </c>
      <c r="M6817" s="6" t="str">
        <f>+VLOOKUP(B6817,[50]Sheet1!$A:$I,9,0)</f>
        <v>3-6/4/2026</v>
      </c>
      <c r="N6817" t="s">
        <v>8377</v>
      </c>
      <c r="R6817" s="4"/>
    </row>
    <row r="6818" spans="1:18" hidden="1" x14ac:dyDescent="0.2">
      <c r="A6818" s="6">
        <v>46107</v>
      </c>
      <c r="B6818" s="45">
        <v>81</v>
      </c>
      <c r="C6818" s="2"/>
      <c r="D6818" s="2" t="s">
        <v>8135</v>
      </c>
      <c r="E6818" s="1">
        <v>-751040</v>
      </c>
      <c r="F6818" s="8" t="s">
        <v>316</v>
      </c>
      <c r="G6818" s="1">
        <v>-60084</v>
      </c>
      <c r="H6818" s="1">
        <f t="shared" si="315"/>
        <v>-811124</v>
      </c>
      <c r="I6818" s="2" t="s">
        <v>124</v>
      </c>
      <c r="J6818" s="2" t="s">
        <v>1197</v>
      </c>
      <c r="K6818" s="1">
        <f>+VLOOKUP(B6818,[50]Sheet1!$A:$I,7,0)</f>
        <v>-751040</v>
      </c>
      <c r="L6818" s="1">
        <f t="shared" si="314"/>
        <v>0</v>
      </c>
      <c r="M6818" s="6" t="str">
        <f>+VLOOKUP(B6818,[50]Sheet1!$A:$I,9,0)</f>
        <v>3-6/4/2026</v>
      </c>
      <c r="N6818" t="s">
        <v>8377</v>
      </c>
      <c r="R6818" s="4"/>
    </row>
    <row r="6819" spans="1:18" hidden="1" x14ac:dyDescent="0.2">
      <c r="A6819" s="6">
        <v>46107</v>
      </c>
      <c r="B6819" s="45">
        <v>134</v>
      </c>
      <c r="C6819" s="2"/>
      <c r="D6819" s="2" t="s">
        <v>8139</v>
      </c>
      <c r="E6819" s="1">
        <v>-1013296</v>
      </c>
      <c r="F6819" s="8" t="s">
        <v>316</v>
      </c>
      <c r="G6819" s="1">
        <v>-81063</v>
      </c>
      <c r="H6819" s="1">
        <f t="shared" si="315"/>
        <v>-1094359</v>
      </c>
      <c r="I6819" s="2" t="s">
        <v>24</v>
      </c>
      <c r="J6819" s="2" t="s">
        <v>349</v>
      </c>
      <c r="K6819" s="1">
        <f>+VLOOKUP(B6819,[50]Sheet1!$A:$I,7,0)</f>
        <v>-1013296</v>
      </c>
      <c r="L6819" s="1">
        <f t="shared" si="314"/>
        <v>0</v>
      </c>
      <c r="M6819" s="6" t="str">
        <f>+VLOOKUP(B6819,[50]Sheet1!$A:$I,9,0)</f>
        <v>3-6/4/2026</v>
      </c>
      <c r="N6819" t="s">
        <v>8377</v>
      </c>
      <c r="R6819" s="4"/>
    </row>
    <row r="6820" spans="1:18" hidden="1" x14ac:dyDescent="0.2">
      <c r="A6820" s="6">
        <v>46107</v>
      </c>
      <c r="B6820" s="45">
        <v>70</v>
      </c>
      <c r="C6820" s="2"/>
      <c r="D6820" s="2" t="s">
        <v>8131</v>
      </c>
      <c r="E6820" s="1">
        <v>-2433687</v>
      </c>
      <c r="F6820" s="8" t="s">
        <v>316</v>
      </c>
      <c r="G6820" s="1">
        <v>-194694</v>
      </c>
      <c r="H6820" s="1">
        <f t="shared" si="315"/>
        <v>-2628381</v>
      </c>
      <c r="I6820" s="2" t="s">
        <v>2818</v>
      </c>
      <c r="J6820" s="2" t="s">
        <v>364</v>
      </c>
      <c r="K6820" s="1">
        <f>+VLOOKUP(B6820,[50]Sheet1!$A:$I,7,0)</f>
        <v>-2433687</v>
      </c>
      <c r="L6820" s="1">
        <f t="shared" si="314"/>
        <v>0</v>
      </c>
      <c r="M6820" s="6" t="str">
        <f>+VLOOKUP(B6820,[50]Sheet1!$A:$I,9,0)</f>
        <v>3-6/4/2026</v>
      </c>
      <c r="N6820" t="s">
        <v>8377</v>
      </c>
      <c r="R6820" s="4"/>
    </row>
    <row r="6821" spans="1:18" hidden="1" x14ac:dyDescent="0.2">
      <c r="A6821" s="6">
        <v>46107</v>
      </c>
      <c r="B6821" s="45">
        <v>89</v>
      </c>
      <c r="C6821" s="2"/>
      <c r="D6821" s="2" t="s">
        <v>8131</v>
      </c>
      <c r="E6821" s="1">
        <v>-585978</v>
      </c>
      <c r="F6821" s="8" t="s">
        <v>316</v>
      </c>
      <c r="G6821" s="1">
        <v>-46879</v>
      </c>
      <c r="H6821" s="1">
        <f t="shared" si="315"/>
        <v>-632857</v>
      </c>
      <c r="I6821" s="2" t="s">
        <v>2818</v>
      </c>
      <c r="J6821" s="2" t="s">
        <v>364</v>
      </c>
      <c r="K6821" s="1">
        <f>+VLOOKUP(B6821,[50]Sheet1!$A:$I,7,0)</f>
        <v>-585978</v>
      </c>
      <c r="L6821" s="1">
        <f t="shared" si="314"/>
        <v>0</v>
      </c>
      <c r="M6821" s="6" t="str">
        <f>+VLOOKUP(B6821,[50]Sheet1!$A:$I,9,0)</f>
        <v>3-6/4/2026</v>
      </c>
      <c r="N6821" t="s">
        <v>8377</v>
      </c>
      <c r="R6821" s="4"/>
    </row>
    <row r="6822" spans="1:18" hidden="1" x14ac:dyDescent="0.2">
      <c r="A6822" s="6">
        <v>46107</v>
      </c>
      <c r="B6822" s="45">
        <v>112</v>
      </c>
      <c r="C6822" s="2"/>
      <c r="D6822" s="2" t="s">
        <v>8132</v>
      </c>
      <c r="E6822" s="1">
        <v>-736000</v>
      </c>
      <c r="F6822" s="8" t="s">
        <v>316</v>
      </c>
      <c r="G6822" s="1">
        <v>-58880</v>
      </c>
      <c r="H6822" s="1">
        <f t="shared" si="315"/>
        <v>-794880</v>
      </c>
      <c r="I6822" s="2" t="s">
        <v>1554</v>
      </c>
      <c r="J6822" s="2" t="s">
        <v>2830</v>
      </c>
      <c r="K6822" s="1">
        <f>+VLOOKUP(B6822,[50]Sheet1!$A:$I,7,0)</f>
        <v>-736000</v>
      </c>
      <c r="L6822" s="1">
        <f t="shared" si="314"/>
        <v>0</v>
      </c>
      <c r="M6822" s="6" t="str">
        <f>+VLOOKUP(B6822,[50]Sheet1!$A:$I,9,0)</f>
        <v>3-6/4/2026</v>
      </c>
      <c r="N6822" t="s">
        <v>8377</v>
      </c>
      <c r="R6822" s="4"/>
    </row>
    <row r="6823" spans="1:18" hidden="1" x14ac:dyDescent="0.2">
      <c r="A6823" s="6">
        <v>46108</v>
      </c>
      <c r="B6823" s="45">
        <v>271</v>
      </c>
      <c r="C6823" s="2"/>
      <c r="D6823" s="2" t="s">
        <v>8375</v>
      </c>
      <c r="E6823" s="1">
        <v>-4229520</v>
      </c>
      <c r="F6823" s="8" t="s">
        <v>316</v>
      </c>
      <c r="G6823" s="1">
        <v>-338362</v>
      </c>
      <c r="H6823" s="1">
        <f t="shared" si="315"/>
        <v>-4567882</v>
      </c>
      <c r="I6823" s="2" t="s">
        <v>2355</v>
      </c>
      <c r="J6823" s="2" t="s">
        <v>2013</v>
      </c>
      <c r="K6823" s="1">
        <f>+VLOOKUP(B6823,[50]Sheet1!$A:$I,7,0)</f>
        <v>-4229520</v>
      </c>
      <c r="L6823" s="1">
        <f t="shared" si="314"/>
        <v>0</v>
      </c>
      <c r="M6823" s="6" t="str">
        <f>+VLOOKUP(B6823,[50]Sheet1!$A:$I,9,0)</f>
        <v>3-6/4/2026</v>
      </c>
      <c r="N6823" t="s">
        <v>8377</v>
      </c>
      <c r="R6823" s="4"/>
    </row>
    <row r="6824" spans="1:18" x14ac:dyDescent="0.2">
      <c r="A6824" s="40"/>
      <c r="B6824" s="41"/>
      <c r="C6824" s="41"/>
      <c r="D6824" s="41"/>
      <c r="E6824" s="42"/>
      <c r="F6824" s="36"/>
      <c r="G6824" s="42"/>
      <c r="H6824" s="33"/>
      <c r="I6824" s="41"/>
      <c r="J6824" s="41"/>
      <c r="K6824" s="33"/>
      <c r="L6824" s="33"/>
      <c r="M6824" s="35"/>
      <c r="R6824" s="4"/>
    </row>
    <row r="6825" spans="1:18" x14ac:dyDescent="0.2">
      <c r="A6825" s="40"/>
      <c r="B6825" s="41"/>
      <c r="C6825" s="41"/>
      <c r="D6825" s="41"/>
      <c r="E6825" s="42"/>
      <c r="F6825" s="36"/>
      <c r="G6825" s="42"/>
      <c r="H6825" s="33"/>
      <c r="I6825" s="41"/>
      <c r="J6825" s="41"/>
      <c r="K6825" s="33"/>
      <c r="L6825" s="33"/>
      <c r="M6825" s="35"/>
      <c r="R6825" s="4"/>
    </row>
    <row r="6826" spans="1:18" x14ac:dyDescent="0.2">
      <c r="A6826" s="40"/>
      <c r="B6826" s="41"/>
      <c r="C6826" s="41"/>
      <c r="D6826" s="41"/>
      <c r="E6826" s="42"/>
      <c r="F6826" s="36"/>
      <c r="G6826" s="42"/>
      <c r="H6826" s="33"/>
      <c r="I6826" s="41"/>
      <c r="J6826" s="41"/>
      <c r="K6826" s="33"/>
      <c r="L6826" s="33"/>
      <c r="M6826" s="35"/>
      <c r="R6826" s="4"/>
    </row>
    <row r="6827" spans="1:18" x14ac:dyDescent="0.2">
      <c r="A6827" s="40"/>
      <c r="B6827" s="41"/>
      <c r="C6827" s="41"/>
      <c r="D6827" s="41"/>
      <c r="E6827" s="42"/>
      <c r="F6827" s="36"/>
      <c r="G6827" s="42"/>
      <c r="H6827" s="33"/>
      <c r="I6827" s="41"/>
      <c r="J6827" s="41"/>
      <c r="K6827" s="33"/>
      <c r="L6827" s="33"/>
      <c r="M6827" s="35"/>
      <c r="R6827" s="4"/>
    </row>
    <row r="6828" spans="1:18" x14ac:dyDescent="0.2">
      <c r="A6828" s="35"/>
      <c r="B6828" s="16"/>
      <c r="C6828" s="16"/>
      <c r="D6828" s="16"/>
      <c r="E6828" s="33"/>
      <c r="F6828" s="36"/>
      <c r="G6828" s="33"/>
      <c r="H6828" s="33"/>
      <c r="I6828" s="16"/>
      <c r="J6828" s="16"/>
      <c r="K6828" s="33"/>
      <c r="L6828" s="33"/>
      <c r="M6828" s="35"/>
      <c r="R6828" s="4"/>
    </row>
    <row r="6829" spans="1:18" x14ac:dyDescent="0.2">
      <c r="A6829" s="35"/>
      <c r="B6829" s="16"/>
      <c r="C6829" s="16"/>
      <c r="D6829" s="16"/>
      <c r="E6829" s="33"/>
      <c r="F6829" s="36"/>
      <c r="G6829" s="33"/>
      <c r="H6829" s="33"/>
      <c r="I6829" s="16"/>
      <c r="J6829" s="16"/>
      <c r="K6829" s="33"/>
      <c r="L6829" s="33"/>
      <c r="M6829" s="35"/>
      <c r="R6829" s="4"/>
    </row>
    <row r="6830" spans="1:18" x14ac:dyDescent="0.2">
      <c r="A6830" s="35"/>
      <c r="B6830" s="16"/>
      <c r="C6830" s="16"/>
      <c r="D6830" s="16"/>
      <c r="E6830" s="33"/>
      <c r="F6830" s="36"/>
      <c r="G6830" s="33"/>
      <c r="H6830" s="33"/>
      <c r="I6830" s="16"/>
      <c r="J6830" s="16"/>
      <c r="K6830" s="33"/>
      <c r="L6830" s="33"/>
      <c r="M6830" s="35"/>
      <c r="R6830" s="4"/>
    </row>
    <row r="6831" spans="1:18" x14ac:dyDescent="0.2">
      <c r="E6831" s="33"/>
    </row>
    <row r="6832" spans="1:18" x14ac:dyDescent="0.2">
      <c r="E6832" s="7">
        <f>+SUBTOTAL(9,E2:E6828)</f>
        <v>73336529</v>
      </c>
      <c r="G6832" s="29">
        <v>0.08</v>
      </c>
    </row>
    <row r="6833" spans="3:12" x14ac:dyDescent="0.2">
      <c r="D6833" t="s">
        <v>4624</v>
      </c>
      <c r="E6833" s="18">
        <v>0.01</v>
      </c>
      <c r="F6833" s="34">
        <f>+E6833*$E$6832</f>
        <v>733365.29</v>
      </c>
      <c r="G6833" s="15">
        <f t="shared" ref="G6833:G6841" si="316">+F6833*$G$6832</f>
        <v>58669.223200000008</v>
      </c>
      <c r="H6833" s="34">
        <f>+F6833+G6833</f>
        <v>792034.51320000004</v>
      </c>
    </row>
    <row r="6834" spans="3:12" x14ac:dyDescent="0.2">
      <c r="C6834" t="s">
        <v>7122</v>
      </c>
      <c r="D6834" t="s">
        <v>7121</v>
      </c>
      <c r="E6834" s="18">
        <v>3.3000000000000002E-2</v>
      </c>
      <c r="F6834" s="34">
        <f>+E6834*$E$6832</f>
        <v>2420105.4569999999</v>
      </c>
      <c r="G6834" s="15"/>
      <c r="H6834" s="34">
        <f>+F6834+G6834</f>
        <v>2420105.4569999999</v>
      </c>
    </row>
    <row r="6835" spans="3:12" x14ac:dyDescent="0.2">
      <c r="D6835" t="s">
        <v>6531</v>
      </c>
      <c r="E6835" s="18"/>
      <c r="F6835" s="34">
        <f t="shared" ref="F6835:F6836" si="317">+E6835*$E$6832</f>
        <v>0</v>
      </c>
      <c r="G6835" s="15">
        <f t="shared" ref="G6835:G6836" si="318">+F6835*$G$6832</f>
        <v>0</v>
      </c>
      <c r="H6835" s="34">
        <f t="shared" ref="H6835:H6836" si="319">+F6835+G6835</f>
        <v>0</v>
      </c>
    </row>
    <row r="6836" spans="3:12" x14ac:dyDescent="0.2">
      <c r="D6836" t="s">
        <v>6532</v>
      </c>
      <c r="E6836" s="18">
        <v>0.02</v>
      </c>
      <c r="F6836" s="34">
        <f t="shared" si="317"/>
        <v>1466730.58</v>
      </c>
      <c r="G6836" s="15">
        <f t="shared" si="318"/>
        <v>117338.44640000002</v>
      </c>
      <c r="H6836" s="34">
        <f t="shared" si="319"/>
        <v>1584069.0264000001</v>
      </c>
    </row>
    <row r="6837" spans="3:12" x14ac:dyDescent="0.2">
      <c r="D6837" t="s">
        <v>4626</v>
      </c>
      <c r="E6837" s="18">
        <v>2.3E-2</v>
      </c>
      <c r="F6837" s="34">
        <f t="shared" ref="F6837:F6839" si="320">+E6837*$E$6832</f>
        <v>1686740.1669999999</v>
      </c>
      <c r="G6837" s="15">
        <f t="shared" si="316"/>
        <v>134939.21335999999</v>
      </c>
      <c r="H6837" s="34">
        <f t="shared" ref="H6837:H6841" si="321">+F6837+G6837</f>
        <v>1821679.3803599998</v>
      </c>
      <c r="J6837" s="18">
        <v>3.0000000000000001E-3</v>
      </c>
      <c r="K6837" s="15">
        <f>+J6837*I6837</f>
        <v>0</v>
      </c>
      <c r="L6837" s="15" t="s">
        <v>4630</v>
      </c>
    </row>
    <row r="6838" spans="3:12" x14ac:dyDescent="0.2">
      <c r="D6838" t="s">
        <v>4627</v>
      </c>
      <c r="E6838" s="18">
        <v>5.0000000000000001E-3</v>
      </c>
      <c r="F6838" s="34">
        <f t="shared" si="320"/>
        <v>366682.64500000002</v>
      </c>
      <c r="G6838" s="15">
        <f t="shared" si="316"/>
        <v>29334.611600000004</v>
      </c>
      <c r="H6838" s="34">
        <f t="shared" si="321"/>
        <v>396017.25660000002</v>
      </c>
    </row>
    <row r="6839" spans="3:12" x14ac:dyDescent="0.2">
      <c r="D6839" t="s">
        <v>3026</v>
      </c>
      <c r="E6839" s="18">
        <v>2.2499999999999999E-2</v>
      </c>
      <c r="F6839" s="34">
        <f t="shared" si="320"/>
        <v>1650071.9024999999</v>
      </c>
      <c r="G6839" s="15">
        <f t="shared" si="316"/>
        <v>132005.75219999999</v>
      </c>
      <c r="H6839" s="34">
        <f t="shared" si="321"/>
        <v>1782077.6546999998</v>
      </c>
    </row>
    <row r="6840" spans="3:12" x14ac:dyDescent="0.2">
      <c r="C6840" s="30"/>
      <c r="D6840" t="s">
        <v>4628</v>
      </c>
      <c r="E6840" s="34">
        <v>40000000</v>
      </c>
      <c r="F6840" s="34">
        <f>+E6840</f>
        <v>40000000</v>
      </c>
      <c r="G6840" s="15">
        <f t="shared" si="316"/>
        <v>3200000</v>
      </c>
      <c r="H6840" s="34"/>
    </row>
    <row r="6841" spans="3:12" x14ac:dyDescent="0.2">
      <c r="D6841" t="s">
        <v>4629</v>
      </c>
      <c r="E6841" s="18">
        <v>0.04</v>
      </c>
      <c r="F6841" s="34">
        <f>+E6841*$E$6832</f>
        <v>2933461.16</v>
      </c>
      <c r="G6841" s="15">
        <f t="shared" si="316"/>
        <v>234676.89280000003</v>
      </c>
      <c r="H6841" s="34">
        <f t="shared" si="321"/>
        <v>3168138.0528000002</v>
      </c>
      <c r="J6841" s="18">
        <v>5.0000000000000001E-3</v>
      </c>
      <c r="K6841" s="15">
        <f>+J6841*I6841</f>
        <v>0</v>
      </c>
      <c r="L6841" s="15" t="s">
        <v>4630</v>
      </c>
    </row>
    <row r="6842" spans="3:12" x14ac:dyDescent="0.2">
      <c r="E6842" s="7">
        <f>SUBTOTAL(9,E6833:E6841)</f>
        <v>40000000.153499998</v>
      </c>
      <c r="H6842" s="7">
        <f>SUBTOTAL(9,H6833:H6841)</f>
        <v>11964121.34106</v>
      </c>
    </row>
  </sheetData>
  <autoFilter ref="A1:P6823" xr:uid="{00000000-0001-0000-0200-000000000000}">
    <filterColumn colId="13">
      <filters blank="1"/>
    </filterColumn>
  </autoFilter>
  <conditionalFormatting sqref="B2437:B2453 B2465:B2623 B2788:B2946">
    <cfRule type="duplicateValues" dxfId="39" priority="114"/>
  </conditionalFormatting>
  <conditionalFormatting sqref="B2437:B2453">
    <cfRule type="duplicateValues" dxfId="38" priority="33"/>
  </conditionalFormatting>
  <conditionalFormatting sqref="B2437:B2623 B2788:B2946">
    <cfRule type="duplicateValues" dxfId="37" priority="117"/>
  </conditionalFormatting>
  <conditionalFormatting sqref="B2440:B2453">
    <cfRule type="duplicateValues" dxfId="36" priority="34"/>
    <cfRule type="duplicateValues" dxfId="35" priority="35"/>
    <cfRule type="duplicateValues" dxfId="34" priority="36"/>
    <cfRule type="duplicateValues" dxfId="33" priority="37" stopIfTrue="1"/>
  </conditionalFormatting>
  <conditionalFormatting sqref="B2454:B2464">
    <cfRule type="duplicateValues" dxfId="32" priority="31"/>
    <cfRule type="duplicateValues" dxfId="31" priority="32"/>
  </conditionalFormatting>
  <conditionalFormatting sqref="B2624:B2645">
    <cfRule type="duplicateValues" dxfId="30" priority="27"/>
    <cfRule type="duplicateValues" dxfId="29" priority="28"/>
    <cfRule type="duplicateValues" dxfId="28" priority="29"/>
  </conditionalFormatting>
  <conditionalFormatting sqref="B2646:B2787">
    <cfRule type="duplicateValues" dxfId="27" priority="26"/>
  </conditionalFormatting>
  <conditionalFormatting sqref="B3244:B3399">
    <cfRule type="duplicateValues" dxfId="26" priority="131"/>
  </conditionalFormatting>
  <conditionalFormatting sqref="B3400:B3404">
    <cfRule type="duplicateValues" dxfId="25" priority="139"/>
  </conditionalFormatting>
  <conditionalFormatting sqref="B3405:B3545">
    <cfRule type="duplicateValues" dxfId="24" priority="148"/>
  </conditionalFormatting>
  <conditionalFormatting sqref="B3710:B3896">
    <cfRule type="duplicateValues" dxfId="23" priority="204"/>
  </conditionalFormatting>
  <conditionalFormatting sqref="B3897 B3546:B3709">
    <cfRule type="duplicateValues" dxfId="22" priority="224"/>
  </conditionalFormatting>
  <conditionalFormatting sqref="B4139:B4235">
    <cfRule type="duplicateValues" dxfId="21" priority="14"/>
    <cfRule type="duplicateValues" dxfId="20" priority="15"/>
  </conditionalFormatting>
  <conditionalFormatting sqref="B4236:B4412 B4414:B4567">
    <cfRule type="duplicateValues" dxfId="19" priority="256"/>
  </conditionalFormatting>
  <conditionalFormatting sqref="B4413">
    <cfRule type="duplicateValues" dxfId="18" priority="6"/>
    <cfRule type="duplicateValues" dxfId="17" priority="7"/>
    <cfRule type="duplicateValues" dxfId="16" priority="8"/>
    <cfRule type="duplicateValues" dxfId="15" priority="9"/>
    <cfRule type="duplicateValues" dxfId="14" priority="10"/>
    <cfRule type="duplicateValues" dxfId="13" priority="11"/>
    <cfRule type="duplicateValues" dxfId="12" priority="12"/>
  </conditionalFormatting>
  <conditionalFormatting sqref="B4568:B4703 B3898:B4138 B4717">
    <cfRule type="duplicateValues" dxfId="11" priority="226"/>
  </conditionalFormatting>
  <conditionalFormatting sqref="B4718 B2947:B3243 B5168:B5588 B6017:B6830">
    <cfRule type="duplicateValues" dxfId="10" priority="276"/>
  </conditionalFormatting>
  <conditionalFormatting sqref="B4719:B5167">
    <cfRule type="duplicateValues" dxfId="9" priority="3"/>
  </conditionalFormatting>
  <conditionalFormatting sqref="B5589:B5721">
    <cfRule type="duplicateValues" dxfId="8" priority="2"/>
  </conditionalFormatting>
  <conditionalFormatting sqref="B5722:B5835">
    <cfRule type="duplicateValues" dxfId="7" priority="1"/>
  </conditionalFormatting>
  <conditionalFormatting sqref="B6831:B1048576 B1 B2436">
    <cfRule type="duplicateValues" dxfId="6" priority="90"/>
    <cfRule type="duplicateValues" dxfId="5" priority="94"/>
    <cfRule type="duplicateValues" dxfId="4" priority="95"/>
  </conditionalFormatting>
  <conditionalFormatting sqref="D2646:D2787">
    <cfRule type="duplicateValues" dxfId="3" priority="25"/>
  </conditionalFormatting>
  <conditionalFormatting sqref="D4704:D4716">
    <cfRule type="duplicateValues" dxfId="2" priority="4"/>
    <cfRule type="duplicateValues" dxfId="1" priority="5"/>
  </conditionalFormatting>
  <conditionalFormatting sqref="D6017:D1048576 D5168:D5588 D4718 D1:D3404">
    <cfRule type="duplicateValues" dxfId="0" priority="21"/>
  </conditionalFormatting>
  <pageMargins left="0.7" right="0.7" top="0.75" bottom="0.75" header="0.3" footer="0.3"/>
  <pageSetup paperSize="9" orientation="portrait" r:id="rId1"/>
  <ignoredErrors>
    <ignoredError sqref="K4129 M4129 M4097 K409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F12"/>
  <sheetViews>
    <sheetView workbookViewId="0">
      <selection activeCell="B3" sqref="B3:F12"/>
    </sheetView>
  </sheetViews>
  <sheetFormatPr defaultRowHeight="14.25" x14ac:dyDescent="0.2"/>
  <cols>
    <col min="2" max="2" width="27.625" bestFit="1" customWidth="1"/>
    <col min="3" max="3" width="17.375" bestFit="1" customWidth="1"/>
    <col min="4" max="4" width="14.875" bestFit="1" customWidth="1"/>
    <col min="5" max="5" width="25.875" bestFit="1" customWidth="1"/>
    <col min="6" max="6" width="13.25" bestFit="1" customWidth="1"/>
  </cols>
  <sheetData>
    <row r="3" spans="2:6" ht="15" x14ac:dyDescent="0.25">
      <c r="B3" s="23"/>
      <c r="C3" s="23" t="s">
        <v>4781</v>
      </c>
      <c r="D3" s="24">
        <v>417069473</v>
      </c>
      <c r="E3" s="25"/>
      <c r="F3" s="25"/>
    </row>
    <row r="4" spans="2:6" ht="15" x14ac:dyDescent="0.25">
      <c r="B4" s="23"/>
      <c r="C4" s="23"/>
      <c r="D4" s="24"/>
      <c r="E4" s="25"/>
      <c r="F4" s="25"/>
    </row>
    <row r="5" spans="2:6" x14ac:dyDescent="0.2">
      <c r="B5" s="23"/>
      <c r="C5" s="26"/>
      <c r="D5" s="25" t="s">
        <v>4782</v>
      </c>
      <c r="E5" s="25" t="s">
        <v>4783</v>
      </c>
      <c r="F5" s="25" t="s">
        <v>3017</v>
      </c>
    </row>
    <row r="6" spans="2:6" x14ac:dyDescent="0.2">
      <c r="B6" s="23" t="s">
        <v>4624</v>
      </c>
      <c r="C6" s="26">
        <v>0.01</v>
      </c>
      <c r="D6" s="25">
        <f t="shared" ref="D6:D11" si="0">+$D$3*C6</f>
        <v>4170694.73</v>
      </c>
      <c r="E6" s="25">
        <v>1742656</v>
      </c>
      <c r="F6" s="25">
        <f>+D6-E6</f>
        <v>2428038.73</v>
      </c>
    </row>
    <row r="7" spans="2:6" x14ac:dyDescent="0.2">
      <c r="B7" s="23" t="s">
        <v>4625</v>
      </c>
      <c r="C7" s="27">
        <v>5.2999999999999999E-2</v>
      </c>
      <c r="D7" s="25">
        <f t="shared" si="0"/>
        <v>22104682.068999998</v>
      </c>
      <c r="E7" s="25">
        <v>9236077</v>
      </c>
      <c r="F7" s="25">
        <f t="shared" ref="F7:F11" si="1">+D7-E7</f>
        <v>12868605.068999998</v>
      </c>
    </row>
    <row r="8" spans="2:6" x14ac:dyDescent="0.2">
      <c r="B8" s="23" t="s">
        <v>4626</v>
      </c>
      <c r="C8" s="27">
        <v>2.3E-2</v>
      </c>
      <c r="D8" s="25">
        <f t="shared" si="0"/>
        <v>9592597.8790000007</v>
      </c>
      <c r="E8" s="25">
        <v>4008109</v>
      </c>
      <c r="F8" s="25">
        <f t="shared" si="1"/>
        <v>5584488.8790000007</v>
      </c>
    </row>
    <row r="9" spans="2:6" x14ac:dyDescent="0.2">
      <c r="B9" s="23" t="s">
        <v>4627</v>
      </c>
      <c r="C9" s="27">
        <v>5.0000000000000001E-3</v>
      </c>
      <c r="D9" s="25">
        <f t="shared" si="0"/>
        <v>2085347.365</v>
      </c>
      <c r="E9" s="25">
        <v>871328</v>
      </c>
      <c r="F9" s="25">
        <f t="shared" si="1"/>
        <v>1214019.365</v>
      </c>
    </row>
    <row r="10" spans="2:6" x14ac:dyDescent="0.2">
      <c r="B10" s="23" t="s">
        <v>3026</v>
      </c>
      <c r="C10" s="28">
        <v>2.2499999999999999E-2</v>
      </c>
      <c r="D10" s="25">
        <f t="shared" si="0"/>
        <v>9384063.1425000001</v>
      </c>
      <c r="E10" s="25">
        <v>3920976</v>
      </c>
      <c r="F10" s="25">
        <f t="shared" si="1"/>
        <v>5463087.1425000001</v>
      </c>
    </row>
    <row r="11" spans="2:6" x14ac:dyDescent="0.2">
      <c r="B11" s="23" t="s">
        <v>4629</v>
      </c>
      <c r="C11" s="26">
        <v>0.04</v>
      </c>
      <c r="D11" s="25">
        <f t="shared" si="0"/>
        <v>16682778.92</v>
      </c>
      <c r="E11" s="25">
        <v>6970624</v>
      </c>
      <c r="F11" s="25">
        <f t="shared" si="1"/>
        <v>9712154.9199999999</v>
      </c>
    </row>
    <row r="12" spans="2:6" x14ac:dyDescent="0.2">
      <c r="B12" s="23" t="s">
        <v>4784</v>
      </c>
      <c r="C12" s="26"/>
      <c r="D12" s="25">
        <f>SUM(D6:D11)</f>
        <v>64020164.105500005</v>
      </c>
      <c r="E12" s="25">
        <f>SUM(E6:E11)</f>
        <v>26749770</v>
      </c>
      <c r="F12" s="25">
        <f>SUM(F6:F11)</f>
        <v>37270394.105499998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2022</vt:lpstr>
      <vt:lpstr>2023</vt:lpstr>
      <vt:lpstr>check</vt:lpstr>
      <vt:lpstr>HỎI BAS T07.2023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created xsi:type="dcterms:W3CDTF">2023-06-23T02:51:49Z</dcterms:created>
  <dcterms:modified xsi:type="dcterms:W3CDTF">2026-04-14T04:52:28Z</dcterms:modified>
</cp:coreProperties>
</file>